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RS-CoV-2_spike_protein_IDs" sheetId="1" r:id="rId4"/>
    <sheet state="visible" name="Strain_table" sheetId="2" r:id="rId5"/>
    <sheet state="visible" name="A chercher" sheetId="3" r:id="rId6"/>
  </sheets>
  <definedNames>
    <definedName hidden="1" localSheetId="1" name="_xlnm._FilterDatabase">Strain_table!$A$3:$G$21</definedName>
    <definedName hidden="1" localSheetId="0" name="_xlnm._FilterDatabase">'SARS-CoV-2_spike_protein_IDs'!$A$4:$AW$74</definedName>
  </definedNames>
  <calcPr/>
  <extLst>
    <ext uri="GoogleSheetsCustomDataVersion1">
      <go:sheetsCustomData xmlns:go="http://customooxmlschemas.google.com/" r:id="rId7" roundtripDataSignature="AMtx7mhAWKbbG96l6nTrmK5TGcHpBhqg7Q=="/>
    </ext>
  </extLst>
</workbook>
</file>

<file path=xl/comments1.xml><?xml version="1.0" encoding="utf-8"?>
<comments xmlns:r="http://schemas.openxmlformats.org/officeDocument/2006/relationships" xmlns="http://schemas.openxmlformats.org/spreadsheetml/2006/main">
  <authors>
    <author/>
  </authors>
  <commentList>
    <comment authorId="0" ref="P45">
      <text>
        <t xml:space="preserve">======
ID#AAAAGfQCLSU
Jacques van Helden    (2020-05-07 09:26:55)
+jacques.van-helden@univ-amu.fr 
Demander à Vincent Navratil</t>
      </text>
    </comment>
    <comment authorId="0" ref="P77">
      <text>
        <t xml:space="preserve">======
ID#AAAAJfKQOWs
Jacques van Helden    (2020-05-02 10:02:50)
+etienne.decroly@gmail.com 
Ceci est la fiche du gène, mais la protéine correspondante est "partial sequence"
https://www.ncbi.nlm.nih.gov/protein/CAA71147
anti-receptor protein, partial [Human coronavirus 229E]</t>
      </text>
    </comment>
    <comment authorId="0" ref="P4">
      <text>
        <t xml:space="preserve">======
ID#AAAAJfKQOTM
Jacques van Helden    (2020-05-02 09:26:42)
+etienne.decroly@gmail.com 
PEux-tu indiquer ici des mots-clés qui indiquent quelles séquences sont importantes pour les arbres ?
On pourra alors désélectionner quelques séquences non-nécessaires parmi les autres, via la colonne "selected", et je referai des arbres plus lisibles.</t>
      </text>
    </comment>
    <comment authorId="0" ref="AH20">
      <text>
        <t xml:space="preserve">======
ID#AAAAGeJsY7A
Jacques van Helden    (2020-05-01 14:56:09)
+etienne.decroly@gmail.com 
Salut Etienne, 
Je suis en train de construire la phylogénie des génomes correspondant aux protéines spike de référence, mais pour 2 d'entre eux e ne dispose que de la séquence codante de spike. 
- le recombinant -&gt; quel était le génome de départ ?
- ABD96197.1, qui correspond à la souche N23
Est-ce que tu peux indiquer quelques autres génomes qui seraient utiles pour la phylogénie des souches de coronavirus ? 
+jacques.van-helden@univ-amu.fr
------
ID#AAAAGeJsY_o
Etienne Decroly    (2020-05-01 15:08:11)
N23 c'est le virus HKU1 https://www.ncbi.nlm.nih.gov/Taxonomy/Browser/wwwtax.cgi?id=290028
pour le recombinant je sais pas??</t>
      </text>
    </comment>
  </commentList>
  <extLst>
    <ext uri="GoogleSheetsCustomDataVersion1">
      <go:sheetsCustomData xmlns:go="http://customooxmlschemas.google.com/" r:id="rId1" roundtripDataSignature="AMtx7mj7RhnB3YIl6nHRKczKb0HQjwCIeg=="/>
    </ext>
  </extLst>
</comments>
</file>

<file path=xl/comments2.xml><?xml version="1.0" encoding="utf-8"?>
<comments xmlns:r="http://schemas.openxmlformats.org/officeDocument/2006/relationships" xmlns="http://schemas.openxmlformats.org/spreadsheetml/2006/main">
  <authors>
    <author/>
  </authors>
  <commentList>
    <comment authorId="0" ref="D17">
      <text>
        <t xml:space="preserve">======
ID#AAAAGkNPaKk
Jacques van Helden    (2020-05-28 06:48:35)
+jhalloy@gmail.com 
Pourrais-tu corriger les dates ? 
Problème de formatage je crois.</t>
      </text>
    </comment>
  </commentList>
  <extLst>
    <ext uri="GoogleSheetsCustomDataVersion1">
      <go:sheetsCustomData xmlns:go="http://customooxmlschemas.google.com/" r:id="rId1" roundtripDataSignature="AMtx7mggMjrWOiWrzaTZvWohz8GLzEIGnQ=="/>
    </ext>
  </extLst>
</comments>
</file>

<file path=xl/sharedStrings.xml><?xml version="1.0" encoding="utf-8"?>
<sst xmlns="http://schemas.openxmlformats.org/spreadsheetml/2006/main" count="1200" uniqueCount="668">
  <si>
    <t>A chercher</t>
  </si>
  <si>
    <t>Tableau 1. Souches utilisées  pour l'analyse phylogénétique</t>
  </si>
  <si>
    <t>Selected coronaviurus proteins</t>
  </si>
  <si>
    <t>Virus du porc ?</t>
  </si>
  <si>
    <t>Furet</t>
  </si>
  <si>
    <t>Oiseaux</t>
  </si>
  <si>
    <t>Souche</t>
  </si>
  <si>
    <t>souches introuvables sur genbank, uniprot et https://www.viprbrc.org/brc/vipr_protein_search.spg :</t>
  </si>
  <si>
    <t>Hôte</t>
  </si>
  <si>
    <t>Origine de l'isolat</t>
  </si>
  <si>
    <t>Date de l'isolat</t>
  </si>
  <si>
    <t>Publication séquence</t>
  </si>
  <si>
    <t>Précisions concernant l'origine de l'échantillon</t>
  </si>
  <si>
    <t>Espèce de l'hôte</t>
  </si>
  <si>
    <t>GD/P1L</t>
  </si>
  <si>
    <t>BtBM48-31</t>
  </si>
  <si>
    <t>Chauve-souris</t>
  </si>
  <si>
    <t>GD/P2S</t>
  </si>
  <si>
    <t>Bulgaria</t>
  </si>
  <si>
    <t>SARS-CoV-2/IVDC-HB-05-2019</t>
  </si>
  <si>
    <t>SARS-CoV-2/IVDC-HB-04-2020</t>
  </si>
  <si>
    <t>Rhinolophus blasii</t>
  </si>
  <si>
    <t>BtGX2013</t>
  </si>
  <si>
    <t>China</t>
  </si>
  <si>
    <t>SZ16</t>
  </si>
  <si>
    <t>Link</t>
  </si>
  <si>
    <t>Rhinolophus sinicus</t>
  </si>
  <si>
    <t>BtHKU3-12</t>
  </si>
  <si>
    <t>China (non précisé)</t>
  </si>
  <si>
    <t>non précisé</t>
  </si>
  <si>
    <t>https://tinyurl.com/cov-insertions-selected-specie</t>
  </si>
  <si>
    <t>GZ0402</t>
  </si>
  <si>
    <t>PC4-13</t>
  </si>
  <si>
    <t>Chine d’après la publication mais origine non indiquée dans NCBI</t>
  </si>
  <si>
    <t>BtRaTG13_2013_Yunnan</t>
  </si>
  <si>
    <t>Yunnan</t>
  </si>
  <si>
    <t>SIN847</t>
  </si>
  <si>
    <t>GD69</t>
  </si>
  <si>
    <t xml:space="preserve">Séquence publiée en 2020, dont les annotations mentionnent que l'isolat date de 2013. 
La publication du groupe de Shi de 2016 présente des fragments RdRp qui ont une identité de 100% avec RaTG13. </t>
  </si>
  <si>
    <t>Rhinolophus affinis</t>
  </si>
  <si>
    <t>BtRs4874</t>
  </si>
  <si>
    <t>Séquence protéique de 268 aa presque identique à SARS-CoV-2</t>
  </si>
  <si>
    <t>Groupe de Shi à Wuhan (province de Hubei, Chine)</t>
  </si>
  <si>
    <t>BtYN2013</t>
  </si>
  <si>
    <t>BtYN2018B</t>
  </si>
  <si>
    <t>ADN</t>
  </si>
  <si>
    <t>https://www.ncbi.nlm.nih.gov/nuccore/KP876546.1?report=fasta</t>
  </si>
  <si>
    <t>BtYu-RmYN02_2019</t>
  </si>
  <si>
    <t>China, Yunnan - Xishuangbanna</t>
  </si>
  <si>
    <t>Métagenome, mélange de 227 d’échantillons incluant 40 espèces différentes dont 6 prépondérantes</t>
  </si>
  <si>
    <t>Rhinolophus malayanus</t>
  </si>
  <si>
    <t>BtZC45</t>
  </si>
  <si>
    <t>Zhoushan</t>
  </si>
  <si>
    <t>Protéine</t>
  </si>
  <si>
    <t>https://www.ncbi.nlm.nih.gov/protein/983856043</t>
  </si>
  <si>
    <t>Une recherche BLAST montre que cette polymérase est à 100% identique à celle de BtRaTG13</t>
  </si>
  <si>
    <t>E-valeur : 0 (&lt; 1e-185)</t>
  </si>
  <si>
    <t>BtZXC21</t>
  </si>
  <si>
    <t>Total</t>
  </si>
  <si>
    <t>Cv007-2004</t>
  </si>
  <si>
    <t>Civette</t>
  </si>
  <si>
    <t>China:  Guangzhou in Guangdong Province</t>
  </si>
  <si>
    <t>Mentionné dans l’article :”These cases were not linked to any laboratory accidents.”</t>
  </si>
  <si>
    <t>Paguma larvata</t>
  </si>
  <si>
    <t>HuCoV2_WH01_2019</t>
  </si>
  <si>
    <t>Humain</t>
  </si>
  <si>
    <t>China, Hubei, Wuhan</t>
  </si>
  <si>
    <t>Homo sapiens</t>
  </si>
  <si>
    <t>HuSARS-Frankfurt-1_2003</t>
  </si>
  <si>
    <t>Frankfurt</t>
  </si>
  <si>
    <t>PnGu-P2S_2019</t>
  </si>
  <si>
    <t>Pangolin</t>
  </si>
  <si>
    <t>China, Guangdong</t>
  </si>
  <si>
    <t>Manis javanica</t>
  </si>
  <si>
    <t>PnGu1_2019</t>
  </si>
  <si>
    <t>PnGX-P1E_2017</t>
  </si>
  <si>
    <t>Chinese customs on a flight from Malaysia</t>
  </si>
  <si>
    <t>PnGX-P2V_2018</t>
  </si>
  <si>
    <t>Suite à son prélèvement chez le pangolin, cette souche a été cultivée sur des cellules humaines (et donc vraisemblablement adaptée à l'infection d'humains)</t>
  </si>
  <si>
    <t>PnMP789</t>
  </si>
  <si>
    <t>China: smuggled Malayan pangolins, Guangdong customs</t>
  </si>
  <si>
    <t>Metagenome, ” in March and July of 2019, we detected Betacoronaviruses in three individuals from two sets of smuggled Malayan pangolins”</t>
  </si>
  <si>
    <t xml:space="preserve">Fragment de 370 pb,  identique à un morceau de BtRATG13.  région codante de la polymérase d'ARN, Souche isolée chez les mineurs infectés en 2013. </t>
  </si>
  <si>
    <t>https://www.ncbi.nlm.nih.gov/nuccore/KP876546.1/</t>
  </si>
  <si>
    <t>Nb</t>
  </si>
  <si>
    <t>Host short name</t>
  </si>
  <si>
    <t>Strain</t>
  </si>
  <si>
    <t>Strain ID for fasta headers</t>
  </si>
  <si>
    <t>Ref or not</t>
  </si>
  <si>
    <t>selected</t>
  </si>
  <si>
    <t>around-CoV2</t>
  </si>
  <si>
    <t xml:space="preserve">Lam et al. Nature, 2020. </t>
  </si>
  <si>
    <t>Perez 2020</t>
  </si>
  <si>
    <t>Taxid</t>
  </si>
  <si>
    <t>Tax group</t>
  </si>
  <si>
    <t>Virus Host</t>
  </si>
  <si>
    <t>Isolate origin (place)</t>
  </si>
  <si>
    <t>Collection date</t>
  </si>
  <si>
    <t>Sequencing date</t>
  </si>
  <si>
    <t>Reason to take in selection</t>
  </si>
  <si>
    <t>DOI</t>
  </si>
  <si>
    <t>Ordre</t>
  </si>
  <si>
    <t>Clone</t>
  </si>
  <si>
    <t>PIP profile</t>
  </si>
  <si>
    <t>Short name</t>
  </si>
  <si>
    <t>Organism</t>
  </si>
  <si>
    <t>protein entry</t>
  </si>
  <si>
    <t>Uniprot entry</t>
  </si>
  <si>
    <t>Length</t>
  </si>
  <si>
    <t>Protein raw sequence</t>
  </si>
  <si>
    <t>Computed seq len</t>
  </si>
  <si>
    <t>Valid seq len</t>
  </si>
  <si>
    <t>Protein fasta header</t>
  </si>
  <si>
    <t>Protein fasta sequence</t>
  </si>
  <si>
    <t>Protein NCBI definintion</t>
  </si>
  <si>
    <t>Spike protein URL</t>
  </si>
  <si>
    <t>Genome DBSOURCE accession</t>
  </si>
  <si>
    <t>DBSOURCE length</t>
  </si>
  <si>
    <t>S-gene left</t>
  </si>
  <si>
    <t>S-gene right</t>
  </si>
  <si>
    <t>S-gene sequence</t>
  </si>
  <si>
    <t>S-gene length check</t>
  </si>
  <si>
    <t>S-gene fasta</t>
  </si>
  <si>
    <t>S-gene</t>
  </si>
  <si>
    <t>Reference genome URL</t>
  </si>
  <si>
    <t>Reference genome in fasta format</t>
  </si>
  <si>
    <t>Ref genome seq from NCBI</t>
  </si>
  <si>
    <t>genome seq length</t>
  </si>
  <si>
    <t>valid genome length</t>
  </si>
  <si>
    <t>Ref genome seq wth name for phylogeny inference</t>
  </si>
  <si>
    <t>Short label</t>
  </si>
  <si>
    <t>duplicates</t>
  </si>
  <si>
    <t>Ref_genome_header</t>
  </si>
  <si>
    <t>Bt</t>
  </si>
  <si>
    <t>BM48-31</t>
  </si>
  <si>
    <t>no</t>
  </si>
  <si>
    <t>yes</t>
  </si>
  <si>
    <t>bt SARS-like BM48-31</t>
  </si>
  <si>
    <t>ADK66841.1</t>
  </si>
  <si>
    <t>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t>
  </si>
  <si>
    <t>spike protein [Bat coronavirus BM48-31/BGR/2008]</t>
  </si>
  <si>
    <t>GU190215.1</t>
  </si>
  <si>
    <t>21391..25170</t>
  </si>
  <si>
    <t>&gt;GU190215.1 Bat coronavirus BM48-31/BGR/2008, complete genome
TTTAAAATCTGTGTAGCTGTCACTTGGCTGCATGCCCAGTGCACTTACGCAGTATATCTTATAAACTTTT
ACTGTCGTTGACAGGACACGAGTAACTCGTCTATCTTCTGCAGGCTGCTTACGGTTTCGTCCGTGTTGCA
GCCGATCATCAGCATACCTAGGTTTCGTCCGGGTGTGACCGAAAGGTAAGATGGAGAGCCTTGTCCCTGG
TTTCAACGAGAAAACACACGTCCAACTCAGTTTACCTGTTTTGCAGGTTCGTGACGTGCTCGTACGTGGA
TTCGGTGACACCGTAGAAGAGGCTGTCGCTGAAGCACGCCAACATTTAATTGAAGGAACATGTGGCATTG
TTGATCTCCAGAAGGGTGTTTTACCCCAACTGGAACAACCTTACATTTTCCTTAAACGCTGTGATGCCCG
TACTGCTCCCCACGGCCATGTTATGGTCGAATTGGTGGCAGAGCTTGATGGCGTCCAGTATGGTAGGAGC
GGAGAATCTCTTGGTGTGTTAGTCCCGCATGTGGGTGAAACACCAATTGGTTACCGCAAGGTTCTTGTCC
GTAAGAACGGTAATAAGGGAGCCGGTGGTCACTTGTACGGCGCCGATCTAAGGTTTTACGATCTAGGTGA
CGAACTTGGCACTGACCCCCTTGATGACTTCCAACAAGATTGGAATACTAAGCATGGCAGTGGGCTTCGC
CGCGATCTCTTTAGGGAGCTCAATGGTGGTGTCTACACACGCTATGTTGATAACAACTTCTGCGGACCAG
ATGGTTATCCTCTGGAATGCATAAAAGACTTGCTTGCGCGAGCTGGCAAGTCAAGCGCACCTCTTGCTGA
ACAGCTTGACTTTTTGGAGTCTAAGAGAGGTGTGTACTGTTGCCGTGAACATGAGCATGAGATTGCTTGG
TACACGGAGCGCTCTGATAAGAGCTATGAGCTTCAGACACCTTTTGACATTACTAATGCCAAAAAGTTTG
ATTCTTTCAAAGGCGAATGTCCTAAATTCGTCTTCCCACTTAATTCCACAGTTAAAGTCTTGCAACCACG
TGTTGAAAAGAAGAAGACTGAGGGATTTTTAGGCCGTATTCGTACGGTTTACCAAGTTGCATCACCTGGT
GAGTGTAACTCTATGCACCTGTCTACCTACATGAATTGTAACCATTGTGGTGAAAAGTCATGGCAGACAT
GTGATTTCTTAACAGCCACTTGTGAAATGTGTGGCAACCAGAATACTGTTGAAGAGGGACCTACCACATG
TGGGTATGTACCTAGTAATGCTGTAGTAAAGATGGTTTGCCCTGCCTGTCAGAACCCAGAGATTGGGCCC
GACCATAGTGTGGCAGATTACCACAACAACTCAAAGATTGAAACTCGACTCCGCAAGGGAGGTAGGATTA
AATCTTTTGGTGGCTGTGTTTTCTCTTATGTTGGCTGCTACAACAAGCGTGCCTTCTGGGTGCCGCGTGC
CGCAGCCAATATTGGTTCCAACCATACTGGCGTTGTCGGTGAAGGAGTTGAAACCATGAATGAGGACTTG
CTTCAGATCTTAAGTCGTGAACGTGTTGTTATCAACATTGTTGGCGAGTTTTGTCTGAACGAGGAGATTG
CTATCTTACTTGCTTCTCTTTCAGCGTCTACTAGTGCTTTTGTAGAGACAGTTAAAAATCTTGATTTTAA
AACTTTCAAGAAAATCATTGAGTCTTGTGGTAATTATAAAGTGACCAAGGGCAAGTTTAAACCTGGTGTC
TGGAATATTGGCACTAGTAAATCATTGCTTACACCTCTGCATTGCTTTTCATCGCAGGCTGCAGGTGTAG
TTCGCTCAATCTTCTCTCGCACACTTGCTACAGCTAATCATTCAATTGTAGACCTGCACAGAGCTGCTAT
GATTATTTTCTCTGATATATCAGATCAAGCCAATCGTGTGCTGGATGCCATGGTCAACACATCTGACTTA
GTCACTGAAAGTGTTGTTGTCATGGCTTATCTCACAGGTGGATTGGTGCAACAGGTTAGTACCTGGTTGA
GCCAATTACTTAATACTTCTGTAGACAAGTTTAGCGCAGTTTTGCGCTGGCTTGAGCAAAAGCTCCAAGG
TGGCATTGATTTTCTTCGTCAAGCTTGGGGCATTCTTAAACTTCTAGTCACTGGCGCTTATGTGGTTATA
AGAGGTAAAATTCAAGTTGTTAACACTAGTCTCATAGAGTGCGTTACATCATTTGTTGACGTCGTTAACA
AGGTTTTTGAGCTCTGTACTGATTACATTACTGTTGCTGGTGCTAGAGTGCGTGCTATAAATTTTGGTGA
GGTTTTGATTGCGCAAAGTCGAGGCCTCTACCGTCAGTGTGTACGTGCCAGAGATCAGCTTCAGTTGTTG
ATGCCTTTAAAATCGCCAAAGGACGTTGTTTTCCTTGACGGTGATGCTTATGACACACTTTTAACCTCTG
AGGAGGTAACAGTTAAAAATGGAACTCTTGAAGCACTTGATCTTGAACTCAGTGACGTAGTTACTGGTGT
TGCGGAGGGAGTCCCTGTTTGTGTTAATGGTCTAATGCTCTTAGAATTGAAGGAAAAGGAGCAATACTGT
GCATTGTCTCCTTCTCTACTTGCAACTAATAACGTCTTTACATTAAAAGGAGGTGCCCCTACAAAGGGAG
TCACATTTGGTGAAGACACAGTTGTGGAAATCCAGGGTTATAAAAGTGTTAAAATCACTTTTGAGTTGGA
TGAACGTGTTGATAAAGTTCTTAATGAGAAGTGTGCATCCTATACAGTAGAGACCGGCACTACAGCTGAA
GAACTTGCTTGTGTTGTGGCTGAGTCTGTTGTAAAGACTTTACAACCAATCTCTGAATTACTAACACCCA
TGGGTATCGACCTTGATGAATGGAGTGTAGCTAAATTTTACCTGTTTGATGAGTCTGGTGAAGCAGTTCT
TTCATCACACATGTATTGTTCCTTCTATCCTCCTGACGAAGAGGAAGAAGAAGATTTGGAAGAGTCTGAA
GATGTCGAATACGGTACTGAAGACGATTACACAGGCGCCCCGCTCGAATTCGGTGCTAGTAGCACTGTTG
AGCAGGACGAGGTCCATGATGAAGAGGAAGACTGGCTTGCACCACAGGAAGAGTCCGAAGTGTTATATGA
CCAGTTTACCGATTATCACAAACTCACAGACAATGTCTTCATAAAGTGTGCTGATATTGTTGAAGAGTCT
CTGAAAGTCAACCCAACAGTTGTAGTGAATGCTGCTAACATACACTTGAAACATGGTGGTGGTGTTGCAC
GAGCACTAGATAAAGCAACTGGCGGTAGTATGCAAAAAGAATCTAATGATTACATTTCTACTAATGGTCC
TCTTAGAGTAGGAGGTTCCTGTCTTCTCTCAGGCCATAACTTAGCTAAACATTGTTTGCATGTTGTTGGC
CCAAATAAAAATGCAGGAGAGGATATTAAACTCCTTGATGCAGCCTATGAGAACTTCAATGCATATGAAG
TAGTTTTATCACCACTACTGTCAGCAGGTATCTTTGGTGTAAGTCCTATTCAATCACTAGAGACTTGCAA
GCGCGTGGTGCGTAACACAGTCTACATTGTTGTAAACGACAGTGTGGTATTTGATCAGCTTTTAGCCAAA
ACCCCTGGAAAGACTAACGAGAGGCCTGTTGTTGAATCTTCAGAAATTTGTGAGGAGGTCAACCAGAAGC
CTGTTGTTGAGTTTTCAGAAACTAAGGAGTTGCATGAAGAGACCAATCAGAAGCTTAAGTCTTCGGAAGA
GCCTGTTAAAACCCGCATTGAGGAGTTGAACACAACTGTTGATGAGGCTAAATTTCTAACCACTAAGTTG
CTATTATATGCAGATGTCAATGGTAATCTTAGTGAAGATTCAAAGGTGTTAATTGGCAATGATGGCGCGT
CCTTTAAAAAGGGTGCTCCTTACATTGTTGGTGACATCATTAGCGAAGGTGAATTGACCTGTGTTGTTTT
ACCAACTAAAGCTGTGGGTGGTACAACTCATATGCTTACTAGGGCTCTGAAGAATGTACCTTCAGACACC
TATCTTACAACCTATCCTGGTCAGGGTGTTTCAGGCTACACTTTGGATGAAGCTAAAGCAGCTCTTAAAA
AGTCCAGATCAGTCTTTTACATATTACCTTCAGCAAATGTTAATGCTAAGGAAGAGGTTTTAGGCACTGT
TGCCTGGAACTTGCGTGAAATGTTAGCTCACGCTGAGGAAACTAGGAAAGTTATGCCAGTCTGTATGGAT
GTTAGGGCGATTATTTCCACAATTCAGCGTAAGTATAAAGGAATTGGAATACAGGAAGGTCTTGTAGATT
ATAAAGTAAGATTTTACTTTTACTCTAGCAAAACACCTATTGCTAGGGTAATCTCAAACCTTAATTCTCT
TGGAGAGCCCCTGATTACTATGCCTTTGGGCTATGTCACACATGGACTCAATTTAGAAGAATCAGCGCGC
TACATGCGTTCTGTTAAGGTTCCTGTTGTAGTTTCTGTGTCTTCACCTGATGCAGTCACTTCTTACAACG
GTTATGTTACATCTGCTTCTAAGAGTGCTGAAGAACACTTTATTGAAACAGTTTCCTTAGCGGGTTCATA
CAAGGATTGGTCATATTCTGGCCAACGTACTGAACTTGGTGTTGAATTCCTCAAGAGAGGTGACAAAATT
GTCTACCATACAGTAGGAAATGTTATAGAATTTCACATGGAAGGTGAAGTTCTTCCTCTTGAGAAGTTAA
AAACTCTCTTAGCTTTAAGAGAGGTTAAAACTATTAAGGTGTTCACAACTGTAGATAACATCAACTTACA
CACACAAGTCATTGATATGTCTATGACTTATGGACAACAGCTAGGACCCACCTATATGGACGGTGCTGAT
CTTACTAAAGTCAAACCTCATGCTAGTCATGAGAACAAGACTTTCTTTGTCCTACCTAGTGATGATACGC
TACGTATTGAAGCTTTTGAGTACTATCATACCGTAGACGAGAGTTTTTTTGGTAGATACATGTCAGCATT
AAACCATACTAAAAGATGGAAGTATCCTCAAGTTGGTGGTTTAACATCTATAAAATGGGCAGATAACAAT
TGTTACTTGTCTAGTGTTCTTTTGTCACTACAACAAATTGACATTAAGTTTAATGCACCAGCACTTCAGG
ATGCTTATTATAGAGCGCGTGCTGGTGATGCTGCTAACTTCTGTGCACTTGTGCTCGCATACAGCAAGAA
GACTGTAGGTGAGCTGGGTGATGTACGTGAAACAATGGCCCATTTATTACAGCATGCAAACTTAGAGTCC
GCTAAACGGGTTCTTAATGTTGTGTGCAAACACTGTGGACAGAAAAGCACTACACTTAGTGGTGTTGAAG
CTGTCATGTACATGGGAACCCTCTCTTATGATCATCTTAAGAGAGGTGTTAAGATACCTTGTGTATGTGG
TCGTGAAGCTACACAATACTTAGTGAAACAAGAGTCAACTTTTGTTATGATGTCAGCTCCACCTGCAGAG
TACACTCTTCAAACCGGTGAGTTTTTGTGTGCTAATGAGTACACTGGTAATTACCAGTGTGGTCATTATA
CACATATTACAAATAGAGAAACTATCTATAAAATTGATGGTGCTCTCTTGACTAAAATTACTGAATATAA
GGGTCCTGTTGCTGATGTTTTCTATAAGGAAACATCCTACAGTACAGATATAAAACCTGTGTCATACAAA
CTCGATGGAGTGACTTACACAGAGATAAATCCAGATCTAAATGGGTATTACAAAAAGGACAATGCTTACT
ATACAGAACAGCCTATTGACCTTGTACCAACTCAACCTTTGCCTAATGCAAGTTTTGACAATTTCAGATT
TGTTTGTGCTAACACCAAATTTGCTGATGACTTGAACCAGATGACTGGCTTTAAAAAGCCTCCATCTAGG
GATTTAACAATTACGTTCTTCCCTGATTTGAATGGTGATGTGGTTGCTATTGATTATAGACACTACACAC
CTACTTTCAAAAAGGGTGCTAAACTTGTCCATAAGCCAATACTGTGGCATGTTAATCAGACTACTACTAA
GTCAACGTTTAAACCCAATATGTGGTGTCTGCGTTGTCTTTATAGTACAAAGCCTGTTCCCACTTCAAAT
TCGTTTGAGGTGTTAAGTTCAGATGACGCACAAGGAATGGACAATCTTGCTTGTGAAAGTCAACAAACTG
TCGCTGAAGAAGTAGTGGATAATCCTACCATACAGAAAGACATCATAGAGTGTGACGTGAAAACTACCGA
AGTTGTAGGCAATGTCATACTAAAACCATCAGCAGATGGCATTAAAGTTACATCAGAGTTGGAACATGAG
GATCTTATGGCTGCTTATGTGAATGAAACTAGCATTACCATTAAGAAGCCCAATGAGCTTTCTATCATGT
TGGGTTTAAAAACAATTGCTACACATGGTGCTGCTGCTATTAATAGTGTACCCTGGATTAAGATTTGTGC
TTATGTCAAGCCCTTTCTTGGTTACGTTGCAGAGCAATCTAAGAATTGTATTAAGCGCTGTTTTAGGCGT
GTTTTTAATGATTATATGCCATTCTTGTTGACGCTTTTATTGCAATTATGCACTTTTACTAAGAGTACAA
ATTTTAGAATAAAAGCTGCTATGCCCATTGTTATAGCTAGAAATAGTGTAATAGGTGGTGTTAGATTTTG
TCTAGATGCTTTGACTATGTATGTTAAATCACCTAAGTTTTCTGGAATACTCACTGTTGTTATGTGGTTA
TTATTATTAAGTGTCTGCTTAGGATGTTTAGTCTATGCAGTAGCTTCTTTTGGTGCCATCTTATCTGGTT
TTGGTCTGATGTCTTATTGTGATGGCGTTAGGGCGGGTTATGTTAACTCGTCTAATGTCACTATTCCTGA
CTACTGCGCAGGCAGTTTACCTTGTGGTGTTTGTTTGGGTGGTTTGGATTCTTTAGATGCATACCCAGCT
TTAGAGACGATTCAGGTTACCATTTCTTCCTACAAGTTAGACTTGACTTTTGTGGGAATGATGGCTGAAT
GGTTTTTGGCATATATGTTGTTTACTAAATTTTTTTATTTATTAGGTCTCTTTGCCTTAATGCAGTTGTT
TTTCGGTCTTTTTGCTACACACTTTGTGAATAATTCCTGGTTAATGTGGCTTATTATAAATGTAGTGCAA
ATGGCTCCCATTTCTGCTATGGTTAGAATGTATGTGTTCTTTGCCTCTTTCTACTATGTGTGGAAAGCTT
ATATACACGTTATTAATGGCTGTACATCATCCACTTGTATCATGTGTTACAAGCGTAATCGTGCAACACG
TGTTGAATGCACCACCATTGTCAACGGCATGAAGAAGTCCTTCTATGTTTATGCTAATGGTGGTCAAGGT
TTTTGCAAACTTCACAACTGGAATTGTTTGAATTGTGACACTTTCTGTTCTGGAAGTACATTTATCAGTG
ATGAGGTAGCACGTGACCTATCATTACAGTTTAAGAGACCTATTAATCCAACAGACCAGTCTTCTTACAA
TGTTGATAGTGTTACAGTAAAAGATGGTACACTCTACTTGTATTTTCAGAAGGCTGGTAAACTCACCTAT
GAGAGACATCCACTTTCTTACTTTGTTAATTTGGACAACCTGAGAGCTAATAACGTTAAAGGCACTTTGC
CTATTAATGTTATAGTTTTTGATGGTAAGTCTAAATGTGAAGAAGCTGCTGCTAAATCTGCATCTGTTTA
CTATAGTCAGTTGATGTGTCAACCTATATTACTATTAGACCAAGCTCTTATTTCTGATGTTGGCGATAGT
ACTGAAGTGGCTGTTAAAATGTTTGATGCGTATGTTAATGCATTCTCATCAACATTTAACGCTCCTATGG
AAAAACTAAAGACATTCATTGCGACAGCCCATGCTGAAATAGCTAAAGGTGTTTCTTTGGATAGTGTTTT
GTCTACATTTTTGTCTGCAGCCAGACAAGGATTTGTGGATTCTGATGTAGACACTAAGGATGTCATGGAG
TGTCTTAAACTGTCACACCATTCTGATTTGGAGATTACGAGTGACAGTTGTAACAATTTTATGCTTACTT
ACAACAAGGTTGAAAACATGACACCTAGAGATCTAGGTGCCTGCATTGATTGTAGTGCGCGTCATATTAA
TGCACAAGTGGCAAAGAGTCACAATGTTTCCCTTGTTTGGAATGTAAAGGACTATATGTCTTTGTCAGAA
CAGCTACGTAAACAAATACGTAGTGCTGCCAAAAAGAACAATATACCATTTAAACTCACTTGTGCTACTA
CTAGACAAGTTGTGAATGTTATAACAACAAAAATATCACTAAAAGGTGGTAAGTTTGTTAGCAATAATTG
GTTTAGGTTCCTACTCAAAATGACAGTTTTGATGGTATTGGTTGCCTTTATCTTCTATTTTATTACACCC
ACCCATACTTTAATGGGTCATGATGTGTTTTCTTCTGAAATTATCGGTTATAAAGCAATACATAATGGTG
TTACCAGAGATGTGTTGACCACCGATGATTGTTTTGCTAACAAGCACACTGGCTTTGACCATTGGTTCAG
TCAGCGTGGTGGTTCATATAGAAATGACAAGACCTGCCCTGTTATAGCGGCTGTTATTACGCGTGAGGTA
GGCTTTATAGTACCTGGTCTTCCTGGTACTGTAAGGCGTGCTTCCAATGGTGACTTTTTGCATTTCTTAC
CTAGAGTTTTTAGCGCTGTTGGTAACATTTGTTACACGCCAGCGAAATTAATAGAGTATACTGACTTTGC
AACTTCAGCCTGCGTGCTTGCTGCTGAATGTACTATCTTTAAGGATGCTCAAGGTAAACCTGTACCTTAT
TGCTATGATACTAATTTGCTTGAGGGTTCTATTTCTTATAGTGAGTTACGCCCCGACACTAGATATGTGT
TAATGGATGGCTCAATTATACAATTCCCTAGCACTTACCTTGAAGGTTCTGTGAGAGTGGTAACAACTTT
TGATTCTGAATACTGCAGACATGGTACTTGCGAACGATCAGACGCGGGTGTGTGTTTGTCTACTAATGGT
AGATGGGTTCTTAATAATGATTATTATCGATCCATTCCAGGTGTCTTTTGTGGTGCTGATGCTTCAGACT
TACTCTTTAACATCTTCACACCTCTTGTTAGACCAGTAGGCACACTTGACATTTCAGCTTCTGTTGTAGC
AGGTGGCCTTATAGCCATCCTTGTTACATGTGTTGCTTACTACTTTATGAAGTTTAGGCGTGCGTTTGGA
GAGTACAACCATGTTGTCTTTGCTAATGCACTTTTGTTTTTACTGTCTTTTACTATACTCTGTTTGACAC
CTGCGTACACATTTTTACCAGGTATCTATTCATTGCTTTACTTGTACTTGACCTTCTATTTTACTAATGA
CGTGTCTTTCTTGGCTCACCTGCAATGGCTAGCTATGTTCTCACCAATAGTGCCTTTCTGGATAACAGTC
ACTTATGTTGTCTGTATTTCTATTAAGCATTGCCATTGGTTCTTTAGTAATTACCTCAAGAAGAGAGTTG
TTTTTAATGGAGTTACATTTAGCACTTTTGAGGAGGCTGCTCTGTGTACCTTTCTTTTGAATAAGGAAAT
GTATCTTAAATTGCGTAGTGAGACACTTTTGCCACTTACACAATATAATAGATACCTTGCTCTTTATAAT
AAGTACAAGTATTTTAGTGGAGCTTTAGACACAACTAGCTATAGGGAAGCTGCATGCTGTCACTTAGCGA
AAGCTCTAAATGACTTCAGTAACTCTGGTGCTGATGTTCTATACCAACCACCACAGACTTCTATTACCTC
AGCTGTTTTACAGAGCGGTTTTAGAAAGATGGCATTCCCCTCAGGCAAAGTTGAGGGATGTATGGTACAG
GTCACATGTGGAACAACAACCCTGAACGGTTTGTGGTTAGACGATGTGGTCTATTGCCCTAGACATGTTA
TCTGCACACTAGAAGATATGCTTAACCCAAATTATGATGACTTACTTATTAGAAAGTCTAACCATAATTT
CCTTGTGCAGGCTAGTAATGTGCAATTGCGTGTTATTGGCCATACTATGCAGAACTGCTTGCTCAAACTT
AAGGTTGACATAGCTAATCCTAAAACACCTAAGTATAAGTTTGTACGTATTCAACCTGGACAGACTTTTT
CAGTGTTAGCTTGCTACAATGGTGCACCCTCGGGTGTTTACCAGTGTGCAATGAGGTCCAACCACACTAT
TAAGGGTTCATTCCTTAATGGTTCTTGTGGTAGTGTTGGTTTTAACATTGACTATGACTGCGTGTCCTTC
TGTTACATGCACCATATGGAGCTTCCTACAGGAGTTCATGCTGGTACAGACTTGGAAGGTAACTTCTATG
GACCATTTGTTGATAGACAAACAGCACAAGCAGCAGGAACTGATACAACCATTACACTTAATGTGTTGGC
TTGGCTCTATGCTGCTGTTATTAATGGGGAAAGATGGTTCCTTAATAGGTTTACAACTACCCTAAATGAT
TTTAATCTTGTTGCTATGAAGTACAACTATGAACCTCTAACACAAGATCAAGTTGACATCCTTGGACCGC
TTTCTGCCCAAACTGGAGTGGCTGTCATGGATATGTGTGCAGCACTGAAAGAATTGTTGCAAAATGGCTT
AAATGGTCGTACCATACTCGGTAGTACCATTTTAGAAGATGAGTTTACACCTTTTGACGTTGTTAGACAA
TGCTCAGGTGTAACCTTTCAAGGTAAATTCAAGAAAGTCGTCAAAGGTACCCATCATTGGTTGCTGTTGA
CACTCTTGACTTCTTTGTTAATACTTGTCCAAAGTACACAGTGGTCACTGTTTTTCTTTGTGTATGAACA
TGCCTTTTTGCCGTTTACAATGGGTGTTGTGTGTTTTGCTGCATGCGCTATGGTTCTTGTTAAGCATAAG
CATGCATTTTTGTGTTTGTTTTTGTTACCTTCCTTAATAACTGTTGCTTATTTTAATATGATCTACATGC
CTGCTAGTTGGGTTATGCGTGTCATGACATGGTTAGATTTAGTCGACACCAGCTTGTCTGGTTATAGACT
TAAGGACTGTGTTATGTATGCGTTAGCTGCTTTCTTACTCATCCTTATGACAGCTCGTACTGTTTATGAT
GATGCTGCTAGACGTGTTTGGACAGTTATGAATGTTATAACACTTGTCTACAAGGTCTACTATGGTAATT
CGCTTGATCAAGCACTTGCTATGTGGGCTCTTGTTATTTCTGTAACCTCTAACTATTCTGGTGTCGTTAC
GACTATCATGTTTTTAGCTAGAGCTATAGTGTTTTTGTGTGTTGAGTATTATCCTATTTTGTTTATTACT
GGCAACACCTTACAGTGTATAATGCTTGTTTATTGTTTCTTGGGCTATTGTTGCTGTTGTTACTTTGGTC
TTTTCTGTTTACTCAACCGCTATTTCAGATTAACTCTTGGTGTGTATGACTATTTTGTCTCCACACAAGA
GTTTAGGTATATGAATTCACAGGGACTTTTACCTCCTAAGACTAGTTTGGATGCCTTTAAACTCAATGTT
AAATTATTGGGTATTGGAGGTAAGCCTTGTATTAAAGTGGCCACTGTTCAGTCTAAAATGTCTGATATAA
AGTGCACTTCTGTTGTATTGCTTTCAGTTCTACAACAACTTAGAATTGAATCCTCATCCAAATTGTGGGC
ACAGTGCGTGCAATTGCACAATGACATCTTACTTGCTAAGGATACAACTGAGGCATTTGAAAAGATGGTC
TCATTGTTATCTGTTCTGCTTTCTATGCAAGGCGCTGTAGATATTAATAAGTTGTGTGATGAAATGCTCA
ACAATCGTGCTACTTTACAAGCCATTGCTTCAGAGTTTAGTTCTCTACCATCTTATGCAGCTTATGCTAC
AGCCCAGGAGGCTTATGAGCAGGCTGTTGCTAATGGAGACTCTGAAGTTGTTCTTAAGAAATTGAAAAAG
TCTTTAAATGTGGCTAAATCTGAATTTGACAGGGATGCCGCCATGCAACGTAAGTTGGAAAAGATGGCGG
ACCAGGCCATGACCCAAATGTACAAGCAGGCTAGATCTGAAGACAAGAGGGCAAAAGTTACTAGTGCCAT
GCAGACAATGCTATTCACTATGCTTAGAAAGCTTGATAATGATGCTTTGAACAATATTATTAACAATGCA
CGTGATGGTTGTGTACCACTCAACATCATACCATTGACAACTGCAGCCAAACTCATGGTTGTTGTCCCCG
ATTATAACACCTACAAGAATACTTGTGATGGCAACACATTTACGTATGCTTCCGCTCTCTGGGAAATCCA
GCAGGTTGTGGATGCAGATAGTAAAGTTGTTCAGTTGAGTGAAATTAACATGGACAATTCTCAAAACCTT
GCTTGGCCTCTTATTGTTACAGCATTGAGGTCCAATTCTGCAGTCAAATTACAGAATAATGAACTGAGTC
CTGTTGCACTGCGCCAGATGTCGTGTGCCGCAGGTACTACACAAACAGCTTGCACTGATGACAATGCACT
TGCCTATTACAACACTTCTAAGGGAGGTAGGTTTGTGCTTGCATTATTATCAGACCACCAAGATCTCAAA
TGGGCACGTTTCCCAAAGAGTGATGGTACAGGTACTATATACACAGAACTGGAACCACCATGTAGGTTTG
TTACAGACACACCAAAAGGCCCTAAAGTGAAGTACTTGTACTTTATCAAGGGCCTTAACAACCTAAATAG
AGGTATGGTACTGGGTAGTTTAGCTGCTACAGTACGTTTACAAGCTGGCAATGCTACGGAAGTTCCTGCC
AATTCTACTGTGCTTTCTTTTTGTGCGTTTGCTGTGGATCCAGCTAAGGCATATAAAGATTACCTAGCTA
GTGGTGGACAACCAATTACCAATTGCGTAAAGATGCTGTGCACACACACAGGTACAGGACAGGCTATAAC
TGTAATACCAGAAGCCAATATGGACCAAGAGTCCTTTGGTGGTGCTTCATGTTGCTTGTATTGTAGATGC
CACATTGATCATCCAAATCCTAAGGGATTTTGTGACTTGAAGGGTAAGTATGTCCAAATACCTACCACAT
GCACTAATGACCCCGTGGGTTTTATTCTTAGAAACACAGTCTGTACTGTCTGCGGTATGTGGAAAGGTTA
TGGCTGTAGTTGTGATCAACTCCGCGAGCCCGTGATGCAGGCAGCTGATGCCCCAGCGTTTTTAAACGGG
TTTGCGGTGTAAGTGCGGCCCGTCTTACACCGTGCGGCACAGGCACAAGCACTGATGTCGTTTACAGGGC
TTTTGATATTTATAATGAGAAAGTTGCTGGTTTTGCAAAGTTCCTAAAAACAAATTGTTGCCGTTTCCAG
GAAGTTGATGAAGAGGGCAACTTATTAGACTCCTATTTTGTTGTTAAGAGACATACTATGTCTAATTATC
AACATGAGGAGACTATGTATAATTTAGTTAAAGAGTGTCCAGCTGTTGCTGTGCACGACTTCTTTAAATT
TAGAGTAGATGGTGACATGGTACCACACATATCACGCCAGCGTCTTACTAAATACACAATGGCAGACTTA
GTCTATGCACTTCGTCATTTTGATGAAGGTAATTGTGACACCTTAAAAGAAATATTAGTCACATACAATT
GTTGTGATGACGCATATTTCAATAAAAAGGATTGGTACGACTTTGTGGAAAATCCTGATATACTACGCGT
ATACGCATGCCTAGGTGAGCGTGTGCGCCAAGCTTTGTTAAAGACTGTACAGTTCTGCGATGCCATGCGC
GATGCGGGCATTGTTGGTGTACTCACCTTGGATAATCAAGATCTGAATGGGAATTGGTACGATTTCGGTG
ACTTCGTACAAGTGGCACCAGGTGCAGGTATTCCTATTGTAGATTCTTATTATTCATTGCTGATGCCCAT
TCTTACGTTAACGAAGGCATTGGCAGCCGAGTCCCATATGGACTGTGATACTACAAAGCCTCTCATTAAG
TGGGACTTGTTGAAGTATGATTTCACGGAAGAAAGATTATGTCTTTTTAACCGTTATTTCAAGTATTGGG
ATCAAACATACCACCCTAATTGTATTAACTGTTTGGATGATAGGTGTATCCTACACTGTGCAAACTTTAA
TGTTTTATTTTCCACGGTGTTTCCGCCAACAAGTTTTGGCCCACTTGTGAGAAAAATTTTTGTGGATGGT
GTTCCTTTTGTTGTATCAACAGGCTACCATTTCCGTGAGTTGGGAGTTGTACATAATCAGGATGTAAACT
TACACAGCTCACGTCTCAGTTTTAAGGAACTTTTAGTGTACGCTGCTGATCCTGCTATGCATGCTGCATC
AGGCAACCTGTTGCTTGATAAACGCACTACATGCTTTTCAGTGGCTGCACTGACAAATAGTGTTGCTTTT
CAAACTGTCAAACCTGGTAATTTTAATAAAGACTTTTATGACTTTGCTGTGTCTAAAGGTTTCTTCAAGG
AAGGAAGTTCTGTTGAATTGAAACACTTCTTCTTTGCACAGGATGGCAATGCCGCTATTAGTGATTATGA
TTACTATCGTTATAATCTTCCTACAATGTGTGACATCAGACAACTGCTTTTTGTGGTTGAGGTGGTCGAC
AAATACTTTGATTGTTACGATGGCGGTTGCATAAATGCTAACCAAGTCATTGTTAACAATTTGGATAAAT
CAGCTGGATTCCCCTTTAATAAATGGGGAAAGGCTAGACTTTATTATGATTCTATGAGTTATGAAGATCA
GGATGCGTTGTTCGCTTATACTAAGCGCAATGTGATCCCTACCATTACTCAGATGAATCTTAAATATGCC
ATTAGTGCTAAGAATAGAGCGCGCACCGTAGCTGGTGTTTCTATCTGTAGCACTATGACCAATAGACAGT
TCCATCAGAAATTATTAAAGTCTATAGCCGCTACAAGAGGTGCCACAGTTGTAATAGGCACTAGTAAATT
CTATGGTGGCTGGCATAACATGTTAAAAACTGTTTACAGTGATGTTGAAACTCCTAACCTTATGGGTTGG
GATTACCCAAAATGTGATAGAGCCATGCCTAACATGCTTAGGATAATGGCATCACTTGTTCTTGCTCGCA
AACATAGTACTTGTTGTAACCTTTCACACCGTTTCTACGGGTTAGCTAATGAGTGTGCTCAGGTACTTAG
TGAAATGGTTATGTGTGGCGGTTCACTCTATGTGAAACCAGGCGGTACATCTTCAGGAGATGCCACCACT
GCTTATGCTAATAGTGTCTTTAACATTTGTCAAGCTGTTACAGCTAATGTTAATGCACTTTTGTCTACTG
ATGGTAATAAAATTGCTGACAAGTATGTCCGCAATTTACAACATAGACTTTATGAATGTCTCTATAGAAA
TAGAGACGTTGATCATGAATTTGTAGAAGAATTTTACGCTTATTTGCGTAAACACTTTTCTATGATGATT
CTCTCTGATGATGCTGTTGTTTGCTATAATAGCAACTATGCAGCTCAAGGTTTAGTAGCTAGCATTAAGA
ACTTTAAAGCAGTTCTTTATTATCAAAACAATGTTTTTATGTCTGAGGCAAAATGCTGGACTGAGACCGA
CCTTACTAAAGGACCTCATGAATTTTGCTCTCAGCATACAATGCTAGTTAAACAAGGAGATGATTACGTG
TACCTGCCTTACCCAGACCCATCTAGAATTTTAGGCGCTGGTTGTTTTGTTGATGATATCGTCAAAACCG
ATGGTACACTTATGATAGAACGGTTTGTGTCCCTAGCGATAGACGCCTACCCACTTACAAAGCACCCTAA
CCAGGAGTACGCTGATGTCTTCCATTTGTATTTGCAATACATTAGGAAGTTGCATGATGAGCTTACTGGA
CACATGTTAGACATGTATTCAGTCATGCTAACAAATGATAACACTTCTAGGTATTGGGAACCTGAGTTTT
ATGAGGCTATGTACACACCACATACAGTCTTGCAGGCTGTAGGCGCGTGTGTGTTATGCAATTCACAGAC
TTCACTTCGTTGCGGCTCATGCATCAGACGACCATTCCTGTGTTGCAAGTGCTGCTATGACCATGTCATT
TCGACTTCGCATAAATTAGTGCTGTCCGTTAATCCCTATGTTTGCAATGCCCCCGGTTGTGATGTCACAG
ACGTGACGCAACTTTATTTAGGAGGTATGAGCTACTACTGCAAGTCGCACAAGCCACCTATTAGCTTTCC
TTTGTGTGCTAATGGTCAGGTTTTTGGTCTTTATAAGAACACTTGTGTTGGCAGCGATAACGTAACTGAT
TTCAATGCCATAGCCACATGTGACTGGACTAATGCCGGTGATTACATACTTGCTAACACCTGCACTGAGA
GATTGAAACTCTTTGCTGCTGAAACTTTAAAAGCTAATGAAGAGACATTTAAACTATCCTATGGCATCGC
CACTGTGCGTGAAGTGCTGTCTGATAGAGAATTACATCTATCTTGGGAGATTGGGAAGCCTCGACCTCCC
TTGAATAGAAATTATGTCTTTACTGGCTATAGAGTTACTAAGAACAGTAAAGTGCAGATAGGAGAGTACA
CCTTTGAAAAAGGTGACTATGGTGATGCTGTTGTGTATAGAGGTACTACAACTTATAAGTTAAATGTGGG
CGATTACTTTGTGTTAACATCACACACTGTAATGCCCTTGACTGCACCTACTTTAGTGCCACAAGAGCAC
TATGTGAGAATAACTGGCTTATACCCTACACTTAACATCTCTGATGAGTTTTCTAGCAATGTTGCTAACT
ATCAAAAAGTAGGTATGCAGAAGTATTCTACTTTGCAAGGACCACCAGGTACAGGTAAGAGCCACTTTGC
CATTGGGTTGGCATTGTACTATCCATCTGCACGCATAGTCTACACGGCATGCTCACACGCGGCTGTGGAT
GCTCTATGCGAGAAGGCGCTAAAATACTTGCCAATAGACAAGTGTAGCAGAATAATACCTGCGCGAGCTC
GCGTGGAGTGCTTCGACAAATTCAAGGTTAATTCAACACTTGAACAGTATGTTTTCTGTACAGTCAATGC
GCTGCCTGAAACTACTGCTGATATTGTAGTCTTTGACGAGGTTTCAATGGCCACAAATTATGACTTGAGC
GTCGTTAATGCTAGATTACGTGCTAAGCATTATGTCTACATTGGTGATCCTGCTCAATTACCTGCACCAC
GCACATTGCTTACAAAGGGCACACTAGAACCTGAATATTTTAACTCTGTGTGTCGTCTAATGAAAACAAT
AGGTCCCGACATGTTCCTTGGTACGTGTCGCCGATGTCCTGCTGAAATAGTCGACACTGTCAGTGCTTTA
GTTTATGATAATAAACTTAGGGCACATAAAGGCAAGTCATCACAATGTTTTAAAATGTTTTATAAAGGAG
TGATTACACATGACGTGTCATCTGCAATCAACAGACCACAGATTGGCGTGGTTAGAGAATTTCTGACACG
CAACCCTGCTTGGAGAAAAGCTGTTTTTATTTCACCTTATAACTCACAGAATGCTGTGGCTTCAAAAATA
CTTGGACTGCCTACGCAAACTGTAGATTCTTCACAAGGTTCTGAATATGACTACGTCATATTTGCTCAGA
CCACAGAAACAGCTCATTCATGCAATGTTAATAGATTTAATGTTGCTATTACAAGAGCCAAAGTAGGTAT
TTTGTGCATAATGTCCGATAAGGACCTCTATGATAAATTACAATTTACTAGTCTGGAAGTCCCACGTAGA
AGTGTGGCTGTATTGCAATCAGAGAATGTAACTGGACTTTTTAAGGACTGTAGTAAGCTAATAACTGGCT
TACATCCTACACAAGCACCTACATACCTTAGTGTTGATACTAAATTCAAAACTGAAGGTTTGTGTGTCGA
CATACCAGGAATACCAAAGGACATGACCTATCGTAGGCTCATCTCTATGATGGGTTTTAAAATGAACTAC
CAAGTTAATGGTTACCCTAACATGTTTATTACCCGTGATGAAGCAATCAAGCATGTTCGTGCTTGGATTG
GCTTTGATGTAGAGGGTTGTCATGCAACTAGGGATGCCGTAGGTACAAACCTACCACTCCAGTTAGGGTT
TTCAACTGGTGTTAACTTAGTAGCTGTTCCTACAGGCTATGTTGACACAAGTGCAGCCACAGAGTTCTCT
AGAGTAAATGCAAAACCACCACCTGGGGACCAGTTTAAACATCTAATACCGCTTATGTACAAGGGTTTAC
CTTGGAACATAGTGCGTGTTAAGATTGTACAAATGCTTAGTGATACACTAAAAGACCTTTCAGATAGAGT
CGTGTTCGTCCTTTGGGCACATGGCTTTGAACTTACTTCAATGAAGTATTTTGTCAAGATTGGACCAGAA
CGGACGTGTTGTCTGTGTGACAAGCGCGCAACTTGCTTTTCAACTTCATCAGATACATACGCTTGCTGGC
ACCACTCTGTGGGTTTTGACTATGTCTATAATCCATTTATGATTGATGTCCAGCAGTGGGGATTTACTGG
CAATTTGCAGAGTAACCATGACCAACATTGCCAAGTTCATGGCAATGCACATGTTGCTAGTTGTGATGCC
ATCATGACTCGTTGTCTTGCCATTCACGAGTGCTTTGTGAAGCGCGTGGATTGGTCTGTAGAATACCCTA
TTATAGGTGACGAGCTGAGAATTAATGTAGCATGCAGAAAAGTACAACATATGGTTGTAAAGTCTGCTTT
GCTTGCGGATAAGTTTCCAGTTCTTCACGATATTGGTAATCCAAAGGCTATAAAGTGTGTCCCTCAGGCT
GATGTAGAATGGAAGTTCTACGATGTGCAACCTTGTAGTGACAAAGCTTACAAAATAGAAGAGTTGTTCT
ATTCTTATGCAACCCATCATGATAAATTTACAGATGGCGTGTGTTTGTTTTGGAACTGTAACGTGGATCG
TTACCCTTCTAATGCAATTGTTTGCCGGTTTGATACTAGAGTGTTATCTAACTTGAATCTGCCTGGCTGT
GATGGTGGTAGTTTGTATGTAAATAAACATGCATTCCACACACCTGCCTTTGATAAAGGTGCTTTTGCTA
ACTTGAAGCAATTACCATTTTTCTATTATTCTGACAGTCCTTGCGAGTCACATGGTAAGCAAGTCGTGTC
AGACATTGATTATGTGCCTCTTAAATCTGCTACGTGTATTACACGATGCAACTTAGGCGGTGCCGTTTGT
CGTCATCATGCATCTGAGTACAGACAGTATTTAGATGCTTATAACATGATGATTTCGGCCGGCTTTAGCC
TTTGGATTTACAAGCAGTTTGACACTTATAATCTCTGGAATACCTTTACTAGGTTACAGAGTTTAGAGAA
TGTGGCTTACAATGTTGTTAATAAAGGACATTTTGATGGTCAAGCTGGTGAAAAACCAGTTTCCATCATT
AATAATACCGTCTACACAAAGGTGGATGGTGTTGATGTAGAAATCTTTGAAAATAAAACGACTTTGCCTG
TTAATGTTGCATTTGAGCTTTGGGCTAAACGTAACATTAAACCTGTTCCAGAAATAAAGATACTCAATAA
TTTGGGTGTTGATATTGCTGCTAATACTGTTATTTGGGATTATAAAAGAGAATCACCAGCCTATATTTCA
ACAATAGGTGTCTGTACAATGACTGACATTGCTAAGAAACCTACTGAAAACGCTTGTTCCTCACTCACCG
TCTTTTTTGATGGTAGAGTTGATGGACAGGTTGATTCTTTTAGAAATGCACGTAATGGTGTTTTAATTAC
AGAAGGCTCAGTGAAAGGGTTAAACCCTTCTAAGGGGCCACCACAGGCTAGTCTTAATGGAGTCACATTG
ATTGGAGAATCTGTAAAAACACAGTTTAATTACTTTAAAAAAGTAGATGGCGTTGTTCAACAACTGCCAG
AAACCTACTTTACTCAGAGCAGAAGTTTAGATGATTTCAAACCCAGGTCACAAATGGAGGTTGATTTCCT
ACAACTTGCAATGGATGAATTCATAGAGCGGTATAAGCTCGAGGGTTACGCCTTTGAGCATATCGTCTAT
GGAGATTTTAGTCATGGACAATTAGGTGGGCTACATCTTATGATTGGTCTCGCCAAAAGGTCTTTAGAAT
CACTACTGAAACTTGAGGATTTTATCCCGATTGACAGTACTGTGAAAAATTATTTTGTAACGGATGCACA
AACAGGTTCATCTAAATGTGTGTGCTCTGTCATTGATCTTTTACTTGACGATTTTGTTGAAATAATAAAA
TCTCAGGATTTGTCTGTCGTTTCAAAAGTGGTCACGGTCACCATTGACTATGCTGAAATTTCATTTATGC
TTTGGTGTAAAGATGGACATGTTGAGACATTTTACCCAAAACTGCAAGCAAATCAAACATGGCAACCTGG
TGTCGCCATGCCCAATTTGTATAAGATGCAAAGAATGCTTCTTGATAAGTGCGACCTTCACAATTATGGT
GAAAATGCTGTGATACCAAAAGGAATAATGATGAATGTCGCTAAATATACTCAACTGTGTCAATATTTAA
ATACACTTACTATAGCAGTGCCTTATAACATGCGAGTTATACATTTTGGTGCGGGATCTGATAAAGGTGT
CGCACCAGGCTCTGCTGTACTCAAACAATGGTTGCCAGTTGGCACGTTGTTGGTTGATTCAGACATAAAT
GATTTTGTGTCTGATGCTGATTCTACATTAATAGGAGACTGCTCTACTGTTTATACAGCTAATAAATGGG
ATCTTATTATTAGTGATATGTACGATCCGAAGACAAAGCACATATTAAAAGAAAACGACTCCAAGGAAGG
ATTTTTCACTTACTTATGTGGTTTTATTAAACAAAAGCTTGCCTTGGGAGGTTCCGTGGCTATAAAGATA
ACAGAACATTCTTGGAATGCCGATCTTTATAAGCTCATGGGATATTTCTCATGGTGGACTGCTTTTGTCA
CTAATGTAAACGCTTCTTCTTCAGAGGCTTTCTTAATAGGTGTTAACTACCTTGGTAAACAGAAAGAATC
CATTGACGGATATACCATGCATGCTAACTACATATTTTGGAGGAACACAAACCCTATACAATTGTCTTCC
TACTCTCTTTTCGACATGAGTAAATTCCCACTAAAGCTTAGGGGAACTGCTGTCATGTCCTTAAAAGATA
ATCAGATCAACGATATGATCTGTTCTCTTTTAGAAAAGGGTAGACTTATCATTAGAGAGAATAATAAAGT
TGTTTTCTCTAGTGATGTCCTAGTAAATAATTAAACGAACATGAAATTTTTGGCTTTTCTCTGTCTTCTT
GGCTTTGCTAACGCTCAAGATGGCAAGTGTGGTACACTATCTAATAAAAGTCCATCTAAGCTTACTCAGA
CTCCTTCTTCTAGGAGGGGTTTTTATTATTTTGATGACATTTTTAGGTCTTCAATTCGTGTGCTTACCAC
TGGCCATTTTCTTCCTTTTAATACTAACCTTACTTGGTATTTGACTTTAAAGTCTAATGGTAAGCAGAGG
ATTTATTATGATAATCCCAACATTAACTTTGGTGATGGTGTTTATTTTGGTCTAACCGAGAAATCTAATG
TTTTTCGAGGTTGGATTTTTGGTTCGACATTAGACAACACAACTCAGTCTGCTGTTCTCTTTAATAATGG
TACACACATTGTTATAGATGTGTGTAACTTTAATTTTTGTGCTGATCCAATGTTTGCTGTCAATAGTGGA
CAGCCTTATAAAACCTGGATTTATACTAGTGCGGCTAATTGCACTTACCACAGAGCACATGCATTTAATA
TTAGCACTAATATGAATCCAGGTAAGTTTAAACATTTTAGGGAGCACCTGTTTAAGAATGTAGACGGCTT
CCTATATGTCTATCATAACTATGAACCCATTGATCTTAACAGTGGTTTTCCTTCTGGCTTTTCTGTTTTA
AAACCAATACTTAAGCTGCCTTTTGGTCTCAACATTACATATGTTAAGGCCATAATGACATTGTTTTCTT
CCACTCAAAGTAATTTTGATGCTGACGCTTCTGCTTACTTTGTGGGCCATCTAAAACCTCTCACCATGCT
TGTTGACTTTGACGAGAATGGCACCATTATTGATGCTATAGATTGCTCTCAAGATCCACTCTCAGAGCTT
AAGTGTACCACTAAGAGTTTTACAGTTGAAAAAGGAATTTATCAAACCTCTAACTTCCGTGTTACACCAA
CCACTGAAGTTGTTAGGTTTCCTAACATTACACAGCTTTGTCCTTTTAACGAAGTTTTCAATATAACCTC
TTTCCCATCCGTTTACGCGTGGGAGAGAATGCGCATTACTAATTGTGTTGCGGACTACTCAGTGCTTTAC
AATTCTTCTGCCTCCTTCTCAACATTTCAGTGTTATGGCGTTTCACCTACAAAGCTCAACGATTTATGCT
TTAGCAGTGTTTACGCAGACTACTTTGTTGTGAAGGGTGATGATGTACGCCAAATTGCACCTGCTCAGAC
AGGTGTGATTGCTGATTACAATTACAAATTGCCTGATGATTTTACAGGTTGTGTAATAGCCTGGAATACA
AATTCTTTGGACAGTTCCAACGAATTCTTTTACAGGAGATTCAGACATGGAAAGATTAAACCTTATGGGC
GTGACCTTTCCAATGTTCTTTTTAACCCTTCAGGTGGTACATGTTCAGCTGAAGGTCTTAATTGTTACAA
ACCACTTGCCTCCTATGGATTTACACAGTCCTCTGGAATTGGCTTTCAACCATACAGAGTGGTTGTGCTT
TCTTTTGAGTTGTTAAACGCACCTGCTACAGTTTGTGGGCCTAAACAGTCTACTGAGCTAGTTAAGAACA
AGTGTGTTAACTTCAATTTCAACGGACTTACAGGCACTGGTGTGCTTACTAATTCTACTAAAAAGTTCCA
ACCTTTTCAACAGTTTGGGCGTGACGTTTCAGATTTTACGGACTCCGTCAGAGACCCTAAAACCCTTGAG
ATTCTTGACATTGCACCTTGTTCATACGGCGGTGTCAGTGTTATAACTCCTGGTACAAATGCTTCTAGTT
CAGTGGCTGTTTTGTATCAGGATGTTAATTGTACAGATGTGCCTACTATGTTACATGCTGATCAAATTTC
TCATGATTGGCGTGTGTATGCCTTCCGTAATGATGGCAACATATTCCAAACACAGGCTGGTTGTTTGATT
GGTGCTGCTTATGACAACTCATCTTATGAGTGTGATATTCCTATAGGAGCTGGCATTTGTGCTAAGTATA
CGAATGTTTCTAGCACACTTGTGCGCTCCGGTGGACACTCCATACTAGCTTACACCATGTCTCTTGGTGA
CAATCAAGACATTGTTTATTCTAACAACACCATTGCTATTCCAATGAATTTTAGTATTAGTGTCACTACT
GAGGTCTTGCCTGTTTCAATGACTAAGACTTCAGTAGATTGTAACATGTATATTTGCGGTGACTCCACTG
AATGCAGTAATTTGCTGCTACAGTATGGTAGTTTCTGCACGCAGTTAAACAGAGCTCTTGCCGGTATAGC
TGTGGAACAAGACAGAAATACTCGAGATGTCTTTGCACAAACTAAGGCCATGTACAAGACTCCTTCTTTG
AAGGATTTTGGTGGTTTTAATTTTTCACAGATTTTGCCAGACCCCGCTAAACCGTCTAGTAGATCTTTTA
TTGAGGACTTGCTTTACAACAAAGTCACACTTGCTGACCCAGGTTTTATGAAGCAGTATGGTGATTGTTT
AGGTGGTGTTAATGCTCGTGACCTCATTTGTGCACAAAAGTTCAATGGGCTCACAGTACTCCCACCCCTA
CTCACTGATGAAATGATTGCGGCATACACGGCAGCACTAATAAGTGGAACGGCTACGGCAGGTTTTACTT
TTGGTGCAGGTGCTGCGCTTCAGATACCTTTTGCGATGCAAATGGCTTACAGATTTAATGGCATTGGTGT
CACTCAAAATGTTTTGTATGAGAACCAGAAACAAATTGCTAATCAGTTCAATAAGGCTATCTCACAAATT
CAGGATTCCTTAAGTACTACTACTACAGCACTTGGCAAATTACAGGATGTGATTAACCAAAATGCCATAG
CCCTTAACACACTAGTTAAACAGCTTAGCTCCAATTTTGGTGCTATTTCTAGTGTACTGAATGATATTCT
GTCTCGACTTGACAAAGTAGAGGCCGAAGTTCAAATTGACAGGCTTATAACAGGACGTTTACAGAGCTTG
CAGACTTATGTTACACAGCAACTTATCAGAGCCGCAGAAATTAGAGCCTCTGCTAATCTTGCTGCTACAA
AAATGTCCGAGTGTGTACTTGGCCAGTCTAAGAGAGTAGACTTTTGTGGAAAAGGATATCATTTGATGTC
CTTCCCTCAGGCTGCTCCTCATGGTGTAGTTTTCTTACATGTTACTTATGTACCATCGCAGGAACAAAAC
TTCACTACTGCACCTGCTATTTGTCATGAAGGTAAAGCACACTTTCCTCGTGAAGGCGTCTTCGTCACAA
ATGGCACACACTGGTTTATCACTCAGCGAAATTTTTATTCGCCTCAGCCTATTACTACAGACAATACATT
TGTGTCAGGCAATTGTGATGTTGTCATTGGCATTGTTAATAACACTGTCTACGACCCACTACAGCCTGAA
CTAGACTCATTTAAAGAAGAACTTGACAAGTATTTTAAAAACCATACTTCACAGAATGTTAGTCTTGATG
GTCTTAACAACATAAATGCTTCAGTTGTGGACATTAAAAAGGAAATTGAACATCTCAATGAGATTGCCAA
AAGCCTAAATGAATCACTCATCGACCTACAAGAACTAGGCAAGTATGAGCAGTACATTAAATGGCCGTGG
TATGTGTGGCTTGGCTTTATTGCCGGTCTCATTGCCATCGTCATGGCTACAATTATGTTGTGTTGCATGA
CCAGCTGTTGTAGTTGTCTTAAAGGTGTTTGCTCATGTGCTTCATGTTGCAAATTCGATGAAGACCACTC
CGAACCAGTGCTTACTGGAGTGAAGTTACATTACACATAAACGAACTTATGGATTTGTTTTTGAACATCT
TCACTTTAGGATCTATTACTAGACAACCTGGTAAAGTTGAAAATGTTTCTCCTGCAAGTTCTTTTCATTC
TACAGCGTCCATCCCTTTACAGGCCACTCTACCTTTCGGATGGCTTGTTGTTGGCGTTGCATTTCTTGCT
GTTTTTCAAAGCGCTGCGAAATTAATACCTTTTAACAGTCTTTGGCAGCGTTGCTTATACCAGAGCTTTC
AATTGCTTTGCAATGTGCTTCTTATTGCTTTGACAGTTTACTCGCACTTACTGCTTGTTGCTGCAGGGCT
TGAAGCACCTTTCCTTTATCTACTTGCTTTGATTTACTTCTTACAGTGCGTTGTATTTGGCAGGCTTCTT
GTCAGATGCTGGCTGTGCTGGAAATGCAAATCAAAGAATCCATTAATTTATGACTCAAACTATTTTGTTT
GCTGGCATACTCACACTCATGACTATTGTATTCCTTACAATAGCATTACAAACACTATCGTCCTCACTGC
AGGTGATGGTGTCACTATTCCCATTCGGACACAAGACTACCAAATTGGTGGTTACTTCGAAAAATGGGAA
TCTGGTGTTAAGGACTATCTTACACTTATTGGTCCTTTCACTGAAGTTTATTACCAGCTTGAATCTACCC
AGATTTCCACAGACACTGGTATTAATAATGCGACATTCTTCCTCTTCTCAAAGAATGATGAAAGAGAACA
GGAAAGTGTCCAAGTTCACACAATCGACGGCTCATCAGGAGTTGTAAACCCAATTTACGATGAGCCGACG
CCGACTACTAGCGTGCCTCTTTAAGCACATTGATTGAGTACGAACTTATGTACTCATTCGTTTCAGAAGA
AACCGGTACGTTAATAGTTAATAGCGTACTTCTTTTTCTAGCTTTTGTGGTATTCTTGCTAGTCACCCTA
GCCATCCTTACTGCGCTTCGATTGTGTGCATACTGCTGCAATATTGTTAACGTGAGTTTAGTAAAACCGA
CTTTTTACGTTTACTCACGTGTAAAAAGCTTGAATTCCTCTCAGGAGGTTCCTGAATTTCTGGTCTAAAC
GAACTAATTATTATTTTTATTCTTTTAGGAACTTTAATATTGCTCTCTATGACTAACAGTAGTGCTTCTC
CTCCTACGGAGACCATTACCGTAGAGCAGTTAAAACACCTACTTGAGCAATGGAACCTAGTTATAGGTTT
TCTGTTTTTCGCTTGGATTCTGCTACTACAGTTTGCTTACTCCAACAGGAACAGGTTTCTTTACATAATA
AAGCTTGTGTTTCTCTGGCTTCTTTGGCCAATTACACTAGCCTGCTTTGTGCTTGCTGCCGTCTACAGAA
TTAACTGGGTTACAGGAGGCATAGCTATAGCGATGGCCTGCATTGTGGGTCTCATGTGGCTTAGCTACTT
TGTGGCTTCATTCAGGCTTTTCGCACGGACCAGGTCTTGGTGGTCTTTTAACCCAGAAACCAACATTTTG
CTTAACGTGCCACTACGTGGTACCATTCTGACCAGACCGCTTCTTGAGAGTGAACTTGTCATTGGTGCTG
TGATCATTCGTGGTCACCTCCGTATGGCTGGACACTCCCTTGGACGCTGTGACATTAAGGACCTCCCTAA
AGAAATCACTGTTGCTACATCACGAACTCTATCTTATTACAGATTAGGAGCCTCCCAGCGTGTAGCATCT
GATTCAGGTTTTGCTGTTTACCACCGCTATCGTATCGGTAATTACAAGCTAAATACCGACCACATAGGCA
GTGACGACAATATTGCTTTGCTAGTACAGTAAGAGACAACAGATGTTTAGTCTAGTTGCTTTCCAAGTTA
CCGTAGCAGAGTTGTTAATTTTAATTATGAAATCTTTTGGATTGGCACTTACTCATATCCAAATTGGTAT
AGTTTCATTATTAAAAATCCTAACAAACCGTCTAGATAGAAGGTATTCTAAACTAGACGAAGAAGAACCT
ATGGAAATTGATCATCCTTAAACGAACATGAAATTTCTTTTACTCGTGGCAATTGTAAGTATAGCATCAG
CAGAACTTTACCATTACCAAGAGTGTGCTAGAGGTACAACCGTACTCTTAAAGGAGCCTTGCCAACCTAA
TACTTACGAAGGCAACTCACCTTATCACCCTTTGGCTGACAACAAGTTTGCTATCACTTGTACAAACACC
AAATTTAGTTTTGTTTGTCAGGACGAGACAAGACACGTATTTCAATTACGTGCCCGGTCTATTTCACCCA
GACTTTTTGCCAGTCCAAAACATCATAGTGACGATTTCACCCCGGTGATCCTTATTATTGTCACATTGCT
CTTTGTAATCTACTGTTGCATGAAGAGACAATGATTCATTTAACTTTGTTTGATTTCTACCTTTGTGTCC
TATCTTTGCTACTTTTCTTGGTCATTATAATGCTAATCATCTTTTGTTTTGTGTTAGAATTACAAGATCT
AAACGAACAATAAAATGACTGATAATGGACAATCAAACTCGCGTAATGCGCCTCGCATTACGTTTGGTGT
CTCAGATACCTCAGACAATAATCAGAATGCAGAACGTGCTGGAGCGCGGCCAAAGCAAAGAAGACCGCAA
GGCCCTCCTAACAACACAGCATCCTGGTTCACAGCTCTCACTCAGCATGGTAAAGAAGGTCTCTCCTTTC
CGCGAGGACAGGGAGTGCCCGTTAATACCAATAGTACCAGGGACGACCAAATTGGCTACTATCGCAGAGC
TACCCGACGAGTTCGTGGTGGTGATGGTAAGATGAAAGAACTCAGCCCGCGCTGGTACTTCTACTATCTA
GGAACTGGACCAGAGGCCGCATTACCTTATGGTGCTAACAAAGATGGCATAGTTTGGGTCGCTACAGAAG
GAGCCCTAAACACGCCTAAAGATCACATTGGCACGCGCAATCCCAACAACAATGCTGCCATTGTCATACA
GTTACCACAAGGTACTACCTTGCCAAAAGGCTTCTACGCTGAAGGAAGTCGTGGTGGCAGTCAAGCCTCC
TCGCGTTCTAACTCACGTAGCCGTGGTAATTCCAGAAATTCAACACCTAGCAGCAGCAGAGGTTCATCAC
CTGCACGCATGGCTGCCGGAGGAGATACGGCACTTGCATTATTGCTGTTAGACAGGCTGAACCAGCTTGA
GAGCAAAGTTTCAGGTAAGACACCACAACAATCACAGGTTGTCACAAAGAAAACAGCTGCTGAGGCTTCT
AAAAAGCCCAGACAGAAAAGAACAGCTACCAAAGCCTATAATGTTACTCAGGCTTTTGGTAGGCGAGGTC
CCGAACCTACACAGGGAAATTTCGGTGACCAGGAATTAATCAGATTAGGTACTGATTACAAAAATTGGCC
ACAGATTGCACAGTTTGCACCCAGTGCTTCTGCATTCTTTGGCATGTCCCGTATAGGAATGGAAGTCACA
CCTACAGGGACTTGGTTAACCTATAATGGTGCCATAAAATTGGATGATAAAGACCCAAATTTCAAAGACC
AAGTTATTCTGCTTAATAAGCACATTGATGCTTATAAGACATTTCCACCTACAGAACCTAAAAAGGACAA
GAAGAAAAAGGCTGATGAAGTACAGTCACTGCCGCAGCGTCAGAAGAAACAGGCAACTGTGACTCTGTTA
CCTGCAGCAGATTTGGATGATTTTTCCAAACAACTTCAGAATTCCATGAATGCTTCACCTGATTCTACTC
AGGCCTAAATTCATGTTGACCACACAAGGCAGATGGGCTATGTAAACGTTTTCGCTATTCCGTTTACGAT
ACATAGTCTACTCTTGTGCAGAATGAATTCTCGTAGCTAAACAGCACAAGTAGGTTTAGTTAACTTTAAT
CTCACATAGCAATCTTTAATCAATGTGTAACATTAGGGAGGACTGGAAAGAGCCACCACATAGTCACCGA
GGCCACGCGGAGTACGATCGAGGGTACAGTGACTAATGCTAGGGAGAGCTGCCTATATGGAAGAGCCCTA
ATGTGTAAAATTATTTTAGTAGTGCTATCCCCATGTGATTTTAATAGCTTCTTAGGAGAATGACAAAAAA
AAAAAAAAAAAAAAAA</t>
  </si>
  <si>
    <t>BtKY72</t>
  </si>
  <si>
    <t>Rhinolophus sp</t>
  </si>
  <si>
    <t>APO40579</t>
  </si>
  <si>
    <t>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t>
  </si>
  <si>
    <t>S protein [Severe acute respiratory syndrome-related coronavirus]</t>
  </si>
  <si>
    <t>KY352407.1</t>
  </si>
  <si>
    <t>21418..25191</t>
  </si>
  <si>
    <t>&gt;KY352407.1 Severe acute respiratory syndrome-related coronavirus strain BtKY72, complete genome
TAAAAGGATTAATCCTTCCCGGAAAATCCTACCAATCTCGATCTCTTGCAGATCTGTTCTCTAAACGAAC
TTTAAAATCTGTGTACTTGTCACTTGGCTGTATGCCCAGTGCATTTACGCAGTATAAATTATAATTTTTA
CTGTCGTTGACAGGAAACGAGTAACTCGTCCGTCTTCTGCAGGTTGCTTACGGTTTCGTCCGTGTTGCAG
CCGATCATCAGCATACCTAGGTTTCGTCCGGGTGTGACCGAAAGGTAAGATGGAGAGCCTTGTCCCTGGT
TTCAACGAGAAAACTCACGTCCAACTCAGTTTACCTGTTTTACAGGTTAGCGACGTGCTAGTACGTGGAT
TTGGTGATACTGTTGAAGAAGCTATCACTGAAGCACGTCAACATTTAATAGATGGAACATGTGGCATTAT
CAGTCTCCAGAAGGGTGTTTTACCCCAACTGGAACAGCCTTATGTGTTCCTTAAACGTTCTGATGCCTTT
ACTGCACCTCATGGCCATGTTATGGTCGAGTTGGTCGCAGAATTAAATGGCATTCAGTACGGTAGGAGCG
GAGAAACGCTTGGTGTCTTAGTGCCACACACGTATGAGACACCAACTGGTTACCGCAAGGTTCTTGTCCG
TAAGAACGGTAATAAGGGTGCTGGTGGCCATTGCTACGGAGCCGATCTAAAGTCTCCAGACTTAGGTGAC
GAGCTTGGCACTGACCCTATTGAAGATTATGAAAACGACTGGAACACTAAACATGGCAGTGGACTCAAAC
GTCAGCTCTTTAGAGAGCTGAATGGTGGAGTTTACACTCGCTATGTAGACAACAACTTCTGTGGTCCTGA
TGGATATCCATTGGACTGTATTAAAGACTTGCTTGCTAGGGCCGGCAAATCTTGTGCTCCACTCTCTGAC
CAAATAGACTTTTTACAGTCTAAGAGAGGTGTGTACTGTTGCCGTGAGCATGAGCATGAAATAGCTTGGT
TCACTGATCGCTCTGAGAAGAGCTATGAACAGCAAACACCCTTTGACATTACCAGTGCAGGTAAGTTTGA
TTCTTTTAAAGGCGAATGTCCTAAATTCGTTTTTCCTCTAAACTCTAAAATTCGGGTTTTACAACCTAGA
GTTGAAAAGAGGAAGACAGAAGGATTTATGGGTCGCATTCGTACTGTGTATCAAGTTGCCTCACCAAGTG
AGTGCAATAGCATGCACCTGTCAACTTACATGAACTGTAACCATTGTGGTGAAAGTTCATGGCAGACTGG
TGATTTCCTAAAGGCCACATGTGAGCTGTGTGGAACTCAGAACGCTGTGGTAGAAGCTCCTACAACTTGT
GGCTATCTACCTAATAATGCTGTTGTTAAAATGGCATGTCCTGCTTGCCAGAACCCAAAAATAGGACCAG
ACCACAGTGTCGCTGATTACCACAATCATTCAGGCATTATTTCTCAGCTCCGCAAGGGAGGTAGAGTGTT
GCCTTTTGGTGGTTGTGTGTTTTCTTATGTTGGTTGCTACAACAAGTGTGCATATTGGGTACCTAGAGCA
GCCGCTAACATAGGATCAAACCATACAGGTGTGGTCGGTGAAAATACTGAGACCATGAATGATGACCTTC
TTCAGATTTTGAACCGTCAATGTGTTAATATTAACATAGTTGGCGATTTTTGTCTGAATGAGGAAGTAGT
AATTATTCTTGCTTCTATGTCAGCATCTACAAGTGCATTCATAGAAACTGTTAAAAACCTAGATTATAGC
GTCTTTAAAACCATTGTTGAATCTTGTGGTAGCTACAAAGTTACTAAGGGTAAACACAGGGCTGGCGCTT
GGAACATAGGTTCTAACAAGACTTTACTCACACCTCTGTGTGGGTTTTCTTCACAAGCTGCTTGCGTGGT
TAGGTCAATCTTCTCACGCACAGTGGACACAGCTGGTCAATCCATTCAAGCATTACAGACAGCCGCCATG
ACAATATTTTCAGACATTTCTGATCTTTCTAACCGTTTGTTAGATGCTATGATCAACACAGCTGGACTAG
TCACTGACAGTGTCATAGTTATGGCATATGTTACTGGTGGCTTGGTTCAACAAGTTGAGAAATGGCTTCA
CCAGTTATTGGGTTCTACAGCAGACAACCTTAAGAATGTCTTGGTTTGGCTTGAAAGTCAATTGCAGAAA
GGCGTGAGCTTCCTTAAGGAGGCTTGGCACATCTTGCAGTTTCTTGTCACTGGCGCTTACACTATTGTGA
AAGGCCAGATTCAGGTTGTTAATGAAGGCTTGTTACATTTTGTTAGGTCTTTCATTAGCATTGTTAATAA
GGCATTAGAGTTGTGTACTGATTATATACTGTTAGCTGGTGCTAGAGTTCGCACAATAAATTTAGGTGAA
GTACTTATTGCTCAAAGTAGAGGTTTTTACCGAAAATGTGTGCGTGCTAAAGAACAGTTACAGTTACTCA
TGCCTCTTAAAGCACCTAAAGAAATAATTTTCTTGGAAGGTGATACATGTGACACATTGTTAACTTCAGA
AGAAGTTGTTATTAAAACTGGCACCTTAGAAGCTACTGACTTTGTACTTAGTGACATTGTAAATGGAGTA
GCAGAAGGAACTCCTGTTTGTGTGAACGGTCTCATGCTGCTTGAACTTAAAGAGCGAGACCAGTACTGTG
CTCTCACACCAGCCTTATTGGCTACTAATAATGTTTTTACACTCAAGGGTGGTGCACCTTCTAAAGGTGT
TACCTTTGGTGAAAACACAGTTGTAGAAGTCCAAGGTTATAAAAATGTGAAAATCACATTTGAACTTGAT
GAGCGTGTCGACAAAGTCCTCAACGAGAAATGTTCCTCATACACTGTGGAGACAGGTACTCAATTGGAGG
AATTTGCATGTGTTGTGTCAGATACAGTTGTGAAAACTTTACAACCTATCTCAGACCTTTTAACACCAAT
GGGCATTGACCTTGATGAATGGAGTGTTTCAACTTACTATCTCTTTGATGAGTCAGGTGAGGCAGTTATG
GCTTCACACATGTACTGTTCCTTTTACGCTCCAGACGAAGATGAGGAAGAGCCATGTGAGGTTGAGTATG
GTACCGAAGATGATTACAACGGTACACCACTAGAATTTGGTGCTAGTACACAGAATGAAGAGTTGGAACA
AACCATCCAGCAAAAAGAGTTAGAACAACCAATCGAGGAAGAAGATTGGTTAGACGTGCAAGAGGAAAGT
GAGCCTCTATGTGATCAATTTATTGATTACCATCAGCTGACAGACAATGTTTACATAAAATGTGCTGATA
TTGTTGAGGAAGCAATGGTGGTTAAGCCTACTGTTATTGTAAATGCAGCTAATACACACCTAAAACATGG
TGGTGGTGTAGCGGGTGCACTTAATGCAGCAACTAATGGTGAGATGCAGAAAGAGTCTGACACTTACATT
ACTAAGAATGGACCACTTAAAGTAGGTGGTTCTTGTTTACTCTCAGGCCACAACTTAGGCACACACTGTT
TACATGTTGTTGGTCCTAATAAGAATGCGGGTCAAGATATAAGTCTTTTGGATGTTGCATATGCTAATTA
CAACACATATGATGTTGTTCTTTCACCGTTACTGTCTGCTGGCATCTTTGGTGTTGACCCCGGCCTCTCC
TTAGAATCATGTGTCAGAGTAGCAAAAAATAAGGTTTACTTTGTTGTTAATGATAAAAAGTTATTTCATC
AGTTAACAAGTGAACCTATTGTACAGCATAATACAGAGCCTAAAGTTCCTGAAGAGGCACCAGCACCTGA
ATTGCAGGTACCTGTCACACTGGAACAAAAAGTAAAACCTATTGTAGAAGAAATTGACATCACTGTTCGT
GATGCTAAATTTTTAACTAAGAATTTGCTTTTGTATGCTGACATCAATGGTGAATTGCATGAAGACTCTA
AGTCTTTGCTTGTTAGTGAGGATGTTTCTTTTCTTAAAAATGATGCACCTTACATAGTTGGAGATGTGGT
TCATAATGGTGACATTACTTGCCTCATTTTACCTAGTAAATCTGCTGGTGGTACTGTACATATGCTTACT
AAAGCTTTGCGCAGTGTGCCAACGGATATATATTTAACAACCTATCCAGGCCAGGGCCATTTGGGTTACA
CCTTAGAAGAATCTAAACTTGCTCTTAAGAAGTGCAAATCGGCTCTCTATGTTCTACCCTCAGTGAGTTT
GAACTCCAAAGAGGAGCTGTTGCAAACAGTTGCATGGAATTTACGTGAAATGCTTGCATATGCTGAAGAA
ACTAGGAAGATTATGCCCATATGTATGGATGTTAAAGCAATAATGGCCACAATTCAGCGCAAGTATAAAG
GTATAACAATACAGAAAGGTCTTGTTGATTATAGAGTTAGGTTCTATTTTTACTCAAGCAAACAATCTGT
TGCTTCTGTAATTGCAGAACTTAATCAATTAAATGAGCCTTTGATTACAATGCCTCTTGGCTATGTTACA
CATGGCTTAAATTTAGAAGAAGCTGCTAGGTACATGAGGTCTGTAAAGGTACCTGCGGTGGTTTCCGTCT
CTTCACCAGATGCTGTGACAGCCTATAATGGCTACGTCACATCCTCTTCTAAGAGTTCTGAGGAACACTT
TATTGAAACTGTATCTTTAGCAGGTTCTTATAGAGACTGGTCCTACTCAGGTCAAAACACTGAGTTAGGA
GTAGAGTTTTTAAAAAGAGGTGATAAGATTGTTTATCATACTTCAGGCAATGTTATTGAGTTTCATCTCG
ATGGTGAAATTATATCTTTAGAAAAGTTGAAGACAATTTTGGCTTTACGTGAAGTTAAAACCATAAAGGT
CTTTACAACAGTTGACAATGTTAACCTGCACACCCAGGTTGTAGACATGTCTATGACTTATGGACAGCAG
TTCGGTCCTACATATATGGATGGTGCTGATGTTACAAAGATTAAACCTCATTCTACTCATGAGGGTAAAA
CGTTTTTCGTACTACCTAGTGATGATACACTACGTACGGAAGCGTTTGATTACTATCATACTTTAGATGA
TAGTTTTCTAGGCAGGTATATGTCAGCTTTAAACCACACTAAGAGGTGGAAATATCCACAAGTGGGTGGT
TTAACATCCATAAAGTGGGCTGACAATAATTGCTACTTGTCTAATGTCTTACTGGCACTACAACAAATAG
ACATTAAGTTTAATGCACCGGCTCTACAGGATGCTTATTATAGAGCACGGGCCGGTGATGCTGCTAATTT
TTGTGCACTTATTCTTGCCTACAGTAATAAAACTGTTGGCGAGTTGGGTGACGTCCGTGAAACAATGACC
CATTTACTGCAACATGCCAATTTAGAATCCGCTAGACGGGTTTTAAATGTTGTGTGTAAAAATTGTGGAC
AGAAGTCAACAACACTTATAGGAGTAGAAGCTGTCATGTATATGGGTACACTTTCATACGACGATCTTAA
GCGGGGTGTGAAGGTGTCATGTGTGTGTGGTAGAGATGCCACACAATACTTAGTACAACAAGAGTCTACT
TTTGTTATGATGTCAGCACCACCGTCTGAATGTCGGTTACAAAATGGTGACTTTTTGTGCGCTAATGAAT
ACACCGGTAATTATCAGTGTGGTCATTACACACATATTGTGAGCAGAGAAACTCTGTACAAAATAGATGG
TGCTTTGTTGACAAAGATGTCAGAGTATAAGGGTCCTGTTACTGATGTTTTCTATAAGGAAACATCTTAC
ACTTCAGATATTAAGCCTGTTACTTATAAGCTTGATGGTGTTACGTATACAGAGCTAAATCCAAAATTAG
ATGGGTATTATAAAAAGGATAATGCTTATTACACGCAGCAGCCAATTGACCTTGTTCCAACTCAACCGTT
GCCCAATGCAACTTATGACAATTTCAGAATTGTTTGTGCTAATGAGAAGTTTGCTGATGGTATCAATCAG
ATGACAGGTTTTAAAAAGCCTGCTTCACGTGACGTTAATGTTACATTTTTCCCCGACTTGAATGGAGATG
TAGTGGCTATTGATTATAGACATTACACACCCGTTTTCAAGAAAGGTGCTAAACTTTTACATAAGCCAAT
ATTGTGGCATGTTAATCAGAGTACTAACAAGACAACATTCAGACCCAATATGTGGTGTTTGCGTTGTCTT
TATAGCACTAAACCTATAACAACTTCTAATCCATTTGAAGTTTTGTGTTTAGATGACGCACAAGGAATGG
AAACTCTTGCTTGTGAAAGTCAAACACTTGTCTCTGAAGAAGTAGTGGAAACTCCTACCATACAGAAGGA
CGTAATAGAGTGTGATGTGAAAACTACTGAAGTTGTAGGCAATGTCATACTAAAACCAGCAGCAGATGGT
TTAAAAATTACTGAAGAGTTGCAACATGAGGATCTTTTGGCTGCTTATGTGCAAGAAGAAAGCATTACCA
TTAAAAAGCCTAATGAGCTTTCCATTGTCTTAGGTTTAAAAACCATTGCGACGCATGGTTTGACTGCAAT
TAATAGTGTGCCATGGTCTAAAATATGTGACTATGTTAAACCATTTTTAAATCATACACAGACTGTGGTT
ACAAATTGTGTCACACGTTGCTTTAGGCGTGTATTTACTGATTATATGCCATATATTTTCACACTTTTGT
TTCAGTTATGCACTTTTACAAAGGGAGCAGGATCTAAAATAAAAGTCTCTATGCCTACTGTTATAGCAAA
AAATGGTGTAAAAAGTGGTTTTAAATTTTGTGCAGATGCATTACATATGTATGTTAAATCTTCCAAATTT
TCTTCTTTAGTTACAGTAACCATTTGGTTGTTGTTACTAATTATATGTCTAGGCCTATTAGTCTATATAG
TATCAGCCTTTGGTGCTATTTTGTCTAATTTAGGTGTACCATCTTATTGTGATAGCGTTAGGGTGAGTTA
CCTAAACTCTTCTAATGCTACAATTTTGGATTACTGCGATGGCAATCTGCCATGCGGTATTTGTCTTAGT
GATTTAGATTCTCTTGACTTCTACCCTGCATTGGAAACCGTTCAGGTTACTATATCCTCTTATAAGTTGG
ATCTTACTTATATAGGGTTGGTAGCTGAGTGGATTGTGGCATACATTCTATTTACAAAATTCTTCTATGT
ACTGGGTCTCTTTGCTTTAATGCAATTGTTCTTTGTGCATTTTTCAACACATTTTGCTAGTGGTTCATGG
CTTATGTGGTTAGTTATCAATGTAGTCCAAATGGCTCCCATCTTTGCAATGGTTAGAATGTATATATTCT
TTGCCAGTTTTTATTATATTTGGAAAATTTATATTCATGTTGTTAATGGTTGCGTTTCTACGACGTGCCT
CATGTGCTATAAGCGCAATAGGGCGACAAGAGTGGAATGCACTACCATAGTTAATGGCATGAAGAAGTCA
TTTTACGTCTATGCAAATGGTGGCCGCGGTTTCTGTAAAATTCATAATTGGAATTGTCTAAATTGTGATA
CTTTCTGTTCAGGAAGTACATTTATTAGTGATGAAGTCGCACGCGACTTGTCTGTCCAATTTAAGAGACC
TGTAAATCCTACTGACCAGTCGTCTTACACTGTTGATAGTGTGACAGTAAAAAATGGTACGCTTTACATG
TACTTCCAAAAAGCTGGTCAGTCTACATATGAAAGACATCCACTGTCCTATTTTGTGAATTTAGATAACT
TAAGAGCTAACAACACTAAAGGTGTGTTACCTATTAACGTTATAGTGTTTGATGGCAAGTCAAAGTGTGA
AGAATCTGCTGCTAAAGCGGCGTCTGTTTACTATAGTCAACTGATGTGCCAACCTATACTGCTATTAGAC
CAGGCTCTAATAACAGATGTGGGTGATAGCACCGAAGTTGCTAGTAAGATGTTTGATGCATACGTAGACA
CTTTTGTATCAACTTTTAATGTCCCTATGGAAAAACTTAAGACTTTCCTGACTACAGCTCAGTCAGAATT
GGCCAAAGGTGTGTCTTTGGATAATGTTTTGTCTACATTTATTTCTGCAGCTAGAAATGGTGTTGTAGAT
TCTGATGTAGACACTAAGGATGTTGTGGAGTGTCTTAAACTGTCACATCACTCTGATTTAGAAGTGACTA
GTGACAGTTGTAATAATTTTATGCTCACTTACAATAAAGTAGAGAACATGACACCTAGGGATTTGGGTGC
CTGCATTGATTGTAATGCTAGACATATCAATGCACAAGTTGCAAAAAGTCACAGTGTGTCCCTTATATGG
AATGTGAAAGACTATATGTCGCTATCTGAGCAGCTGCGTAAACAAATTCGCAGCGCTGCTAAAAAGAACA
ACATACCTTTTAAATTGACTTGTGCTACAACAAGACAAGTTATTAGTGTTATAACAACAAAGATATCACT
TAAGGGTGGTAAATTGAATAACACATGGTTTAGAAGGCTACTTAAGCTAACATTTTTGTTGGTATTAGTT
GCTAGTCTGTTTTACATTATCATGCCAACCCATGTCTTAGCTGGACATGATGATTTTTCTACAGAAATCA
TAGGTTATAAGGCAATATATAATGGTGTTACCCGTGATATTTTGTCTACCGATGATTGTTTTGCTAACAA
ACATGCTGGATTTGATGCTTGGTTTAGCCAACGCGGAGGATCCTATAAAAATGACAAGGCTTGTCCAATT
ATAGCTGCCGTTATTACAAGAGAAGTGGGTTTCATTGTGCCTGGCTTGCCTGGCACAGTTATACGCACTT
TGAATGGTGACTTTTTGCATTTTCTACCACGTGTGTTTAGTGCTGTTGGCAACATTTGCTACACACCATC
AACATTGATAGAGTACACAGATTTTGCAACATCAGCTTGTGTTTTAGCTGCTGAATGTACAATTTTTAAG
AATGCCCAAGGCAAGCCTGTGCCATATTGTTATGACACCAATTTGCTTGAGGGTTCTATTTCTTACAGTG
AACTACGTCCTGACACTAGATATGTGTTGATGGATGGTTCAATTATACAATTCCCTAATACCTATTTAGA
GGGTTCTGTTAGGGTTGTTACTACATTTGATTCAGAGTATTGCAGACATGGTACGTGTGAGCGCTCTGAA
GCAGGTGTCTGTTTGTCTACTAATGGGCGGTGGGTTCTTAATAATGATTATTATAGGTCCATCCCCGGTG
TCTTTTGTGGTGTTGACGCTTTAGACTTGGTCTTTAACATTTTTACGCCGCTTTTAAAACCTGTAGGCAC
ATTAGACATTTCAGCTTCTGTCATTGCGGGTGGTCTTATAGCCATCTTAGTGACCTGCTTTGCCTACTAT
TTCATGAAGTTTAGACGTGCATTTGGAGAATACAACCATGTTGTTTTCGCAAATGCTCTCCTTTTCTTGT
TGTCTTTTGCTGTACTCTGTTTGACACCGGCTTACACCTTTTTACCTGGTGTGTACTCTATGGTATACTT
GTACTTGACATTTTATTTTACTAATGATGTTTCATTCTTGGCTCACATTCAATGGTTTGCCATGTTTTCA
CCCATAGTGCCGTTTTGGATAACAGTGACTTATGTCATTTGTATATCCGTTAAGCACTGTCATTGGTTCT
TCAGCAACTATCTCAAGAAGAGAGTTGTTTTTAATGGAGTCACATTTAGCACTTTTGAAGAAGCTGCTTT
GTGTACTTTCTTGTTGAACAAAGAAATGTATTTGAAGCTGCGCAGTGAGACACTCTTGCCCATTACGCAG
TATAATAGGTACCTTGCTTTGTATAACAAGTATAAGTACTTTAGCGGTGCTCTTGACACTACTAGTTATA
GGGAGGCAGCTTGCTGTCACCTTGCAAAAGCATTAAATGATTTCAGTAACTCCGGTTCTGATGTCCTTTA
CCAACCACCACAAACTTCTATAACTTCTGCTGTTTTACAGAGTGGTTTTAGGAAAATGGCTTTCCCTTCA
GGTAAGGTTGAATGTTGCATGGTCCAAGTTACATGTGGAACTACAACTCTTAATGGCCTATGGCTTGACG
ACATAGTCTATTGCCCTAGGCATGTGATATGTACACCTGAGGACATGCTTAACCCAAATTATGAGGATTT
GCTTATAAGGAAGTCCAATCATAATTTCCTTGTGCAAGCTGGTAATGTTCAATTACGTGTTATTGGTCAT
TCCATGCAAAATTGTCTGCTTAAACTTAAAGTTGAAACTGCTAATCCTAAGACACCTAAATATAAGTTTG
TTCGTATTCAACCTGGACAGACTTTTTCTGTGTTAGCTTGTTACAATGGTGCACCTTCAGGTGTGTATCA
GTGTGCAATGAGACCTAACTTTACTATTAAAGGTTCATTCCTTAATGGTTCTTGTGGTAGTGTTGGTTTC
AACATAGACTATGACTGTGTCTCTTTTTGCTACATGCACCACATGGAATTGCCAACCGGTGTGCATGCTG
GTACTGACATAGAAGGCAACTTTTATGGTCCATTTGTTGACAGACAAACAGCACAGGCGGCTGGTACGGA
TATAACTATTACATTAAATGTTCTAGCTTGGCTCTATGCTGCCGTTATTAATGGAGAAAGATGGTTTCTT
AATAGATTTACTACTACTCTAAATGATTTCAATCTTGTGGCTATGAAGTACAATTATGAACCTTTGGTGC
AAGATCACGTTGACATACTTGGACCACTATCCGCACAAACTGGTATAGCTGTCCTTGATATGTGTGCAGC
TTTGAAAGAACTGCTACAGAATGGTATGAATGGTCGTACCATACTGGGTAGTACTATTCTTGAAGACGAA
TTCACACCATTTGATGTTGTTAGACAATGTTCTGGTGTGACTTTCCAAGGTAAATTCAAAAAGGTGGTTA
AAGGTACTCATCATTGGATGTTGCTTACATTTTTGACTTCCTTATTGATTCTTATTCAAAGTACACAGTG
GTCACTGTTTTTCTTTGTCTATGAACATACATTTTTACCTTTTGCTGTAGGTATAGTGTGTATGGCTGCG
TGTGCCATGCTTTTGGTTAAACATAAGCATGCTTTCTTATGCTTGTTTCTTTTGCCTTCTTTGATAACAA
TTGCTTATTTTAATATGATTTACATGCCTGCTAGTTGGGTTATGCGTATTATGTCATGGTTAGAAATGGC
TGATACCAGCTTGTCTGGTTACCGGCTTAAGGACTGTGTTATGTACGCTATAACAGCAATACTGCTCATC
CTCATGACAGCTAGAACTGTCTATGACGATGCCACTAGACGAGTTTGGACATTTATGAATGTCATAACTC
TGGTTTACAAGGTTTATTATGGTAATGTGTTAGACCAAGCCATTGCCATGTGGGCTCTTGTTATATCTGT
AACTTCTAACTACTCAGGTGTGGTTACCGCAATCATGTTTTTAGCTAGAGCTATAGTATTCTTGTGTGTT
GAGTATTGTCCTATTCTTTTTATTACAGGTAACACTTTGCAGTGTGTAATGCTTGTCTATTGTTGCTTAG
GCTATTTCTGTTGTTGTTATTATGGCTTCTTTTGTTTACTCAACCGCTACTTTAGATTTACTTTTGGTGT
TTATGACTATTTAGTCTCTACACAAGAGTTTAGATATATGAATTCTCAGGGACTTTTGCCACCTAAGAAT
AGTATTGATGCCTTCAAACTTAACATTAAATTGTTGGGTATTGGAGGGAAGCCTTGTATTAAGGTTGCAA
CTGTACAGTCAAAAATGTCTGACATTAAGTGCACTTCTGTTGTTTTGCTCTCAGTTCTACAACAACTTAG
AATTGAGTCATCATCAAAATTGTGGACGCAATGTGTGCAATTACACAATGATATACTATTGGCGAAAGAC
ACTACTGAGGCATTTGAAAAAATGGTCTCTCTGCTGTCTGTGTTGCTGTCCATGCAGGGTGCTGTAGACA
TTAATAAGTTGTGTGATGAGATGCTCAACAATCGTGCTACCTTACAAGCTATTGCTTCAGAGTTTAGTTC
TTTACCATCTTATGCAGCTTATGCCACTGCTCAAGAAGCATATGAGCAAGCTGTAGCTAATGGAGACTCT
GAAGCTGTTCTTAAAAAATTGAAGAAATGTTTGAATGTGGCTAAATCTGAGTTTGACCGTGATGCCGCCA
TGCAACGTAAGTTAGAGAAAATGGCAGATCAGGCTATGACCCAAATGTATAAACAGGCTAGGTCTGAAGA
CAAGAGGGCTAAAGTTACTAGTGCAATGCAAACCATGCTTTTCACTATGCTTAGGAAACTTGATAATGAT
GCTCTAAACAACATTATCAATAATGCACGTGATGGTTGTGTGCCACTCAACATCATACCTTTGACAACTG
CGGCTAAACTCATGGTCGTAGTCCCGGATTATGGTACCTATAAGAACACTTGTGAAGGTAACACATTTAC
GTATGCATCAGCGCTGTGGGAAATCCAACAGGTTGTCGATGCAGATAGTAAGATAGTTCAATTAAGTGAG
ATTAATATGGATAATTCTCAGAATTTGGCTTGGCCTCTCATCGTTACAGCGTTGAGAGCCAATTCTGCTG
TCAAACTACAGAATAATGAGCTTAGTCCTGTGGCACTCCGACAGATGTCCTGTGCGGCCGGAACTACACA
AACTGCTTGTACTGATGACAATGCACTTGCCTACTATAACACATCTAAGGGAGGTAGGTTTGTATTGGCA
TTATTATCTGACCACCTAGACCTCAAATGGGCTAGATTCCCAAAGAGTGATGGTACTGGTACAATTTATA
CAGAACTGGAGCCACCTTGCAGGTTTGTTACAGACACACCAAAGGGACCTAAAGTGAAATACTTGTATTT
CATAAAGGGCTTGAATAATTTAAATAGAGGTATGGTGCTTGGTAGCTTAGCTGCCACAGTACGCCTACAG
GCTGGTAATGCGACTGAAGTACCAGCCAATTCAACTGTACTTTCTTTCTGTGCCTTTGCGGTAGAGCCTG
CTAAGGCGTACAAAGACTATTTAGCTAGTGGAGGACAACCTATTACTAATTGTGTAAAGATGTTGTGCAC
ACACACAGGTACAGGCCAGGCAATTACTGTCACACCAGAAGCCAATATGGACCAGGAGTCCTTTGGTGGT
GCTTCATGTTGTCTGTATTGCAGGTGCCACATAGATCATCCAAATCCTAAAGGATTTTGTGATTTTAAAG
GTAAGTATGTTCAAATACCTACCACTTGTGTTAATGACCCTGTGGGTTTTGTACTTAGGAATACAGTCTG
TACCGTCTGCGGTATGTGGAAAGGTTACGGCTGTAGTTGTGATCAACTCCGCGAACCCATGATGCAATCA
TCAGATGCGTCAACGTTTTTAAACGGGTTTGCGGTGTAAGTGCAGCCCGTCTTACACCGTGCGGCACTGG
TACTAGTACCGATGTCGTTTACAGGGCTTTTGATATTTATAATGACAAAGTTGCTGGCTTTGCTAAGTTC
CTTAAAACTAATTGTTGTCGTTTTCAAGAATTGGATGAAGAGGGCAACTTATTAGATTCTTACTTTGTTG
TTAAGAGACATACTTTGTCTAACTATCAACATGAGGAGAATATTTACAATTTAATCAAGGACTGTCCAGC
TGTTGCAGTTCATGACTTTTTTAAATTTAGGGTAGATGGTGACATGGTACCTCATATATCACGTCAACGT
CTTACAAAATACACCATGGCAGACTTAGTCTATGCTCTTCGTCATTTTGATGAGGGTAACTGTGATGTTT
TAAAAGAAATACTTGTCACTTACAATTGTTGTGATGACAATTATTTCAGTAAGAAGGATTGGTATGATTT
TGTAGAAAATCCTGATATTTTACGCGTATATGCTAGCTTAGGTGAGCGTGTGCGCCAAGCAATGTTGAAG
ACTGTACAATTCTGTGATGTCATGCGTGATGCAGGCATCGTGGGTGTACTTACACTGGACAACCAGGATC
TAAATGGGAACTGGTATGATTTCGGTGATTTCATACAAGTTGCACCAGGTGCAGGTATACCCATTGTAGA
TTCATATTATTCATTACTGATGCCTATTCTTACATTGACAAAGGCATTAGATGCTGAGTCTCATATAGAC
AGTGACGTCACAAAACCCCTTATTAAGTGGGATTTGTTGAAGTATGATTTTACGGAAGAGAGACTTTGTC
TTTTCAACCGTTATTTTAAGTATTGGGATCAGACATATCACCCCAATTGTAGTAATTGTTTAGATGATAG
GTGTATCCTACATTGTGCAAATTTTAATGTTTTATTTTCTACTGTGTTTCCACCTACTTGTTTTGGTCCA
CTTGTTAGAAAAATCTTTGTAGATGGTGTCCCATTTGTTGTTTCAACTGGCTACCATTTTCGTGAGTTAG
GAGTTGTACATAATCAGGATGTAAACTTACATAGCTCACGTCTTAGTTTTAAGGAACTTTTAGTTTATGC
AGCTGACCCTGCCATGCATGCTGCGTCTGGTAATTTATTACTAGACAAACGCACATCGTGCTTTTCAGTT
GCAGCTTTGACTAATAGTGTAGCCTTTCAAACTGTCAAACCTGGTAATTTTAACAAAGATTTTTATGACT
TTGCAGTTTCTAAGGGCTTCTTCAAGGAGGGGAGCTCTGTTGAATTAAAGCATTTCTTTTTCGCTCAAGA
TGGTAATGCTGCTATTAGTGATTATGATTACTATCGTTATAATCTACCTACAATGTGTGACATCAGACAA
CTACTTTTTGTAGTTGAGGTTGTCGACAAGTATTTTGATTGTTATGATGGTGGCTGTATCAATGCAAATC
AAGTCATTGTTAATAATTTAGATAAGTCTGCAGGTTTTCCATTTAATAAATGGGGAAAAGCTAGGCTTTA
TTATGATTCAATGAGTTATGAGGATCAAGATGCATTATTCGCTTACACTAAGCGTAATGTAATTCCTACC
ATAACACAGATGAATCTTAAATATGCCATTAGTGCTAAGAATAGAGCTCGCACTGTAGCTGGTGTTTCTA
TTTGTAGCACAATGACTAACAGACAGTTTCACCAAAAGTTATTAAAATCTATAGCAGCCACCCGAGGTGC
CACAGTTGTAATAGGCACTAGTAAATTCTACGGTGGCTGGCATAACATGTTAAAAACTGTTTACAGTGAT
GTTGAGACACCTAACCTCATGGGTTGGGACTATCCTAAATGTGACAGAGCTATGCCTAACATGCTTAGGA
TTATGGCTTCTCTTGTCCTTGCTCGCAAACATAGCACATGTTGTACATTGTCACACCGTTTCTATAGATT
AGCAAACGAATGTGCACAAGTTCTCAGTGAAATGGTCATGTGTGGCGGTTCACTATATGTTAAGCCTGGT
GGCACCTCATCTGGAGATGCCACTACTGCTTATGCTAATAGTGTTTTCAACATATGTCAGGCTGTGACTG
CTAATGTGAATGCACTCTTATCTACTGATGGTAATAAAATTGCCGACAAGTATGTCCGCAATCTACAACA
CAGACTTTATGAGTGTCTCTATAGGAATAGAGATGTTGATCATGAATTCGTGGGAGAGTTTTACGCTTAT
TTGCGTAAACATTTTTCCATGATGATTCTTTCAGATGATGCTGTTGTGTGCTATAATAGCAACTATGCAG
CACAAGGTCTAGTGGCTAGCATTAAGAACTTCAAAGCAGTTCTTTACTACCAAAATAATGTTTTCATGTC
TGAAGCAAAATGTTGGACTGAGACTGACCTTACTAAAGGACCTCATGAGTTTTGCTCTCAGCATACAATG
CTAGTTAAACAAGGAGATGATTATGTGTACTTGCCTTACCCAGATCCTTCTAGAATCTTAGGCGCAGGCT
GTTTTGTAGATGATATCGTAAAAACAGATGGTACACTTATGATAGAAAGGTTTGTGTCTTTAGCAATAGA
TGCTTACCCACTTACTAAACATCCTAACCAGGAGTATGCTGATGTTTTCCATTTGTATTTACAATACATT
CGGAAGTTACATGATGAGCTTACTGGACACATGTTAGACATGTATTCAGTTATGCTTACAAATGATAACA
CTTCTAGGTATTGGGAACCAGAGTTTTATGAAGCCATGTACACTCCACACACAGTCTTACAGGCTGTAGG
TGCGTGTGTTTTGTGTAACTCACAGACTTCACTCCGTTGCGGTGCCTGCATTAGGCGACCATTCCTGTGT
TGCAAGTGCTGCTATGATCATGTTATTTCTACTTCACATAAATTAGTGTTGTCTGTTAATCCCTATGTTT
GCAATGCCCCAGGTTGTGATGTTACTGATGTAACACAACTTTACTTGGGCGGTATGAGCTATTATTGTAA
AATGCATAAACCGCCTATTAGTTTTCCTTTGTGTGCTAATGGTCAGGTTTTTGGTCTTTATAAAAATACT
TGTGTAGGCAGTGACAATGTCGCAGATTTTAATGCCATAGCTACATGTGATTGGACTAATGCTGGTGATT
ACATACTTGCTAACACCTGCACTGAGAGGTTAAAATTATTTGCTGCTGAAACACTTAAGGCAAATGAGGA
AACATTTAAACTATCTTATGGCATTGCCACAGTGCGTGAAGTGCTGTCAGATAGAGAACTCTACCTTTCA
TGGGAAGTTGGAAAACCTCGTCCACCCCTAAATAGAAATTATGTCTTTACTGGTTACAGAGTGACCAAAA
ATAGTAAAGTTCAGATAGGAGAGTACACTTTTGAAAAGGGTGACTATGGTGATGCTGTTGTGTATAGAGG
CACTACAACATACAAACTAAATGTAGGTGATTACTTTGTGTTAACTTCACATACTGTGATGCCTTTAACA
GCTCCTACATTAGTACCACAAGAACATTATGTGAGAATAACAGGCTTGTACCCCACATTAAATATTTCAG
AGGAATTTTCTAGCAATGTGGCTAACTACCAGAAAGTTGGTGTTCAAAAATATTCAACTTTACAAGGTCC
ACCAGGCACTGGCAAGAGTCATTTTGCCATTGGGTTGGCTCTTTATTACCCATCCGCGCGCATAGTCTAT
ACAGCTTGCTCTCATGCTGCTGTTGATGCACTGTGTGAAAAGGCTCTTAAGTACTTGCCTATAGACAAGT
GTACTAGAATAATACCTGCGCGTGCGCGTGTTGAGTGTTTCGATAAGTTTAAGGTAAACTCTGCGTTAGA
GCAATATGTTTTCTGCACTGTGAATGCACTGCCAGAAACAACTGCAGATATAGTGGTTTTCGATGAAGTG
TCGATGGCCACTAATTATGACCTGAGTGTCGTCAATGCTAGACTACGTGCAAAGCACTACGTTTACATAG
GTGACCCAGCGCAGTTACCTGCACCACGCACATTGCTAACAAAAGGCACGTTAGAACCAGAGTATTTCAA
CTCTGTGTGTCGTCTGATGAAAACAATAGGTCCTGACATGTTCCTTGGCACATGCCGTAGGTGTCCAGCT
GAAATAGTTGACACTGTTAGTACTTTGGTTTATGATAATAAGCTCAAGGCACATAAAGAAAAATCTTCAC
AATGTTTCAAGATATTTTACAAAGGAGTGATTACACATGATGTGTCATCTGCAATCAACAGACCTCAAAT
TGGCGTTGTTAGGGAATTCCTAACGCGCAATCCTGCTTGGAGAAAAGCTGTTTTTATCTCACCTTACAAT
TCACAGAACGCTGTGGCATCCAAGATATTAGGATTGCCCACACAGACTGTTGATTCATCACAGGGTTCTG
AGTATGACTATGTCATTTTTACTCAGACCACAGAGACGGCTCATTCTTGCAATGTTAATAGATTTAATGT
TGCTATAACAAGGGCCAAAGTGGGTATTTTGTGCATAATGTCTGATAGAGACCTTTATGACAAACTCCAA
TTTGCTAGTCTAGAAGTCCCACGTAAAAGTGTGGCTGTGTTACAAGCAGAGAATGTAACAGGGCTGTTTA
AGGATTGTAGTAAAATTATTAATGGTTTACATCCTACACAATCACCTACCTACCTCAGTGTTGATACTAA
ATTCAAGACAGAGGGACTGTGTGTTGACATACCTAGCATACCTAAAGACATGACTTATCGTAGACTCATC
TCTATGATGGGCTTCAAGATGAATTACCAAGTTAACGGTTACCCTAACATGTTTATAACCCGTGATGAAG
CCATTAAACATGTACGTGCATGGATTGGTTTTGATGTGGAGGGTTGTCATGCAACTAGAGATGCGGTAGG
TACTAACCTACCACTCCAACTTGGGTTTTCAACAGGTGTTAACCTAGTAGCTGTTCCAACAGGTTATGTT
GACACTAGTGCTAATACAGAGTTCACAAGAGTGAATGCAAAACCTCCACCTGGTGATCAATTTAAACATC
TTATACCGCTTATGTACAAAGGTCTGCCTTGGAACATAGTGCGTGTTAAGATTGTTCAAATGCTTAGTGA
TACACTTCGTAATCTTACGGACCGAGTCGTGTTTGTCCTTTGGGCTCATGGCTTTGAGTTAACTTCAATG
AAGTATTTTGTCAAGATAGGGCCTGAACGCACTTGCTGTCTTTGTGACAGACGTGCTACTTGCTTTTCTA
CTTCAGCTGACACATATGCTTGTTGGCATCACTCAGTAGGTTTTGACTATGTCTATAACCCTTTTATGAT
TGATGTCCAACAGTGGGGTTTTACAGGTAACCTTCAAAGTAACCATGACTTGTACTGCCAGGTTCATGGT
AATGCTCACGTTGCTAGCTGTGATGCCATCATGACTAGATGTTTGGCCATTCATGAGTGTTTTGTCAAAC
GCGTCGACTGGTCTGTAGAATATCCTATTATAGGAGATGAGTTGAAAATTAATGCAGCATGCAGAAAAGT
CCAGCACATGGTTGTAAAATCTGTGCTACTTGCTGATAAGTTTCCCATTCTCCACGATATAGGCAACCCA
AAAGCCATAAAGTGTGTCCCACAGGCTGAAGTTGACTGGAAGTTCTATGATGCTCAGCCTTGTAGTGACA
AAGCTTATAAAATAGAGGAGTTAGTCTATTCTTATGCCACACATCATGATAAATTCACTGATGGTATCTG
TTTGTTTTGGAATTGTAACGTGGATCGTTACCCTGCCAATGCAATTGTTTGTAGGTTTGACACTAGAGTT
TTGTCAAGCCTTAATCTCCCTGGTTGTGATGGTGGTAGTTTGTATGTTAATAAACATGCATTTCACACAC
CAGCTTTTGATAAGAGTGCTTTCTCTAATTTGAAACAATTACCTTTTTTCTATTATTCTGACAGTCCTTG
TGAGTCTCATGGCAAGCAAGTTGTTTCAGATATAGATTATGTACCACTAAAGTCTTCTACGTGTATTACA
CGTTGTAACCTTGGTGGTGCTGTTTGTCGTCATCATGCTTCTGAATACAGGCAGTATTTAGATGCTTATA
ATATGATGATTTCAGCTGGCTTTAGCCTATGGATTTATAAACAGTTTGATACTTATAACCTGTGGAATAC
TTTCACAAGATTACAAAGTTTAGAAAATGTGGCTTACAATGTTGTGAATAAAGGACATTTTGATGGAGAT
GTAGGTGAAAAACCAGTTTCCATCATTAATAACGCCGTTTACACTAAGATGGATGGTGTAGATGTAGAAA
TTTTTGAAAACAAGACTACTTTGCCAGTTAATGTGGCATTTGAGCTTTGGGCCAAACGCTGCATTAAACC
TGTACCAGAAATGAAAATACTCCAGAATCTTGGTGTTGACATTGCTGCTAATACTGTTATTTGGGACTTT
AATAGGGAAGCCCCCGCTTACATTTCTACTATAGGCATTTGTGCAATGACTGACATTGCTAAGAAGCCTA
CGGAACATGCTTGTTCATCACTTAATGTCCTTTTTGATGGTAGAGTTGATGGTCAAGTGGATTTATTTAG
AAATGCCCGTAATGGTGTTCTAATTACAGAGGGTTCCGTTAAAGGCTTAATAGCATCAAAGGGACCTAAG
CAAGCTAGTCTTAATGGAGTCACATTGATTGGAGAGTCAGTGAAAACACAGTTTAATTATTTTAAAAAAG
TGGATGGTGTTGTTCAACAATTACCAGAAACTTACTTTACTCAGAGCAGAAATCTAGAGAGTTTTAAGCC
TCGCTCACAAATGGAGGTGGACTTTTTAGAACTTGCTATGGATGAGTTTATACAGCGGTATAAGCTAGAG
AGCTACGCTTTCGAGCATATCGTCTATGGCGATTTTAGCCATCAGCAGTTAGGAGGTCTACATCTTATGA
TAGGCTTAGCTAAACGCTCCTTAGAATCACCACTCAAGTTAGAAGATTTTCTACCTATCGATAGTACGGT
GAAAAATTATTTCATAACCGATGCAAAAACTGGTGCTTCAAAATGTGTTTGCTCTGTTATAGATTTACTC
CTTGATGATTTTGTTGAAATAATAAAGTCACAAGATTTGTCTGTAGTTTCAAAGGTAGTTCAAGTTACAA
TTGATTACATTGAAATATCGTTCATGCTATGGTGTAAGGACGGACATGTGGAAACCTTCTACCCCAAATT
ACAGGCTAGTCAAGCTTGGCAACCAGGTGTAGCTATGCCCAATCTATATAAGATGCAGAGAATGCTACTT
GAAAAATGTGACCTTCACAATTATGGTGAGAATGCAGTACTACCAAAAGGAATAATGATGAATGTTGCAA
AATATACTCAACTGTGTCAGTATTTAAATACACTTACCATAGCTGTGCCTTATAATATGAGAGTTATACA
TTTTGGTGCTGGTTCCGATAAGGGAGTAGCGCCGGGTTCTGCTGTTTTAAAACAGTGGTTACCTGTAGGC
ACATTGCTAGTAGATTCAGACATGAATGATTTTGTGTCTGATGCTGATTCAACATTAATAGGAGACTGTG
CAACAGTATATACGGCTAATAAATGGGATCTTATCATTAGTGATATGTATGATCCCAAAACAAAACATGT
TATGCATGATAATGACTCCAAAGAGGGATTCTTTACTTACTTGTGTGGTTTTATTAAGCAGAAGTTGGCA
TTAGGTGGTTCTGTGGCCATAAAGATTACAGAGCATTCGTGGAGTGCAGATCTTTATAAGCTCATGGGAC
ATTTTGCCTGGTGGACAGCTTTTGTCACTAATGTTAATGCATCCTCTTCAGAAGCATTTTTAATAGGTGT
TAACTACCTTGGTAAACCAAAAGAAATTATAGACGGTTATATCATGCATGCTAATTACATATTTTGGAGG
AATACAAATCCCATACAGTTGTCTTCCTATTCACTTTTTGACATGAGTAAATTCCCTCTTAAATTGAGAG
GTACTGCAGTCATGTCTTTGAAGGATAATCAAGTCAATGACATGATTTACTCACTTCTTGAAAAGGGTAG
ACTTATCATTAGAGAAAACAATAGAGTTGTTGTTTCTAGTGATGTCTTAGTTAACAACTAAACGAACATG
AAATTTTTCATCTTACTCAGTCTCTTGTCATTCACCACTGCCCAAGAAGGCTGTGGCATATTGAGTAATA
AGAGCAATCCAGCTCTTACTCAATATTTTTCATCTAGGAGAGGTTTTTATTATTTTGATGACACATTTAG
ATCTTCTGTTCGTGTGTTGACTACAGGTTATTTCTTGCCTTTCAATAGTAATCTTACTGGTTATAGTTCA
AGAAATTCAGTTACTGGACGGCTGATACAGTTTGATAATCCAAACATACCATTTAAGGATGGTTTGTATT
TTGCGGCAACAGAAAGGTCCAACGTTATACGCGGTTGGATTTTTGGCTCTACACTAGACAACACAACTCA
ATCCGCTGTGCTTTTTAATAATGGTACACACATTGTTATTAATGTGTGTAACTTTTATTTTTGCCAAGAT
CCCATGTTGGCAGTGGCTAATGGTTCTCATTTTAAATCTTGGGTTTTTCTTAATGCCACCAATTGTACAT
ATAATCGTGTACATGGTTTTGAGATTGACCCTAGTCCAAATACAGGTTCCTTTATACATTTAAGAGAACA
TGTATTTAGAAATGTGGATGGTTTTCTTTATGTTTACCATAATTATGAAAGAGTAGATGTTTATGACAAC
TTCCCTCAGGGATTTTCTGTCCTAAAACCTATATTCAAATTACCTTTTGGCCTGAATATAACACAGTTTA
AAGTCATCATGACTTTGTTTTCACCTACTACAAGTTCCTTTAATGCAGATGCTTCTGTTTATTTTGTAGG
CCATTTAAAACCTCTCACTATGCTTGCTGAATTTGATGAAAACGGCACTATTACAGATGCCGTTGATTGT
TCTCAGGATCCTCTTTCTGAGCTAAAATGTACCACTAAAAGCCTTACTGTTGAAAAAGGAATTTACCAAA
CTTCAAACTTCCGTGTTTCACCTAGTACTGAAGTAGTAAGATTTCCTAACATAACAAACCTTTGTCCTTT
TGGCCAAGTGTTCAATGCTTCAAATTTCCCTTCAGTTTATGCTTGGGAAAGACTACGTATTAGTGACTGC
GTTGCAGATTACGCAGTGCTTTATAATTCATCTTCTTCTTTTTCGACATTTAAGTGCTATGGTGTTTCTC
CTACTAAACTCAATGACTTGTGTTTTAGTAGTGTGTACGCAGATTACTTCGTCGTGAAAGGTGATGATGT
TAGACAAATAGCTCCTGCGCAGACAGGTGTTATTGCTGATTATAATTATAAATTGCCAGACGATTTTACT
GGCTGTGTTTTAGCCTGGAATACCAATTCTGTGGATTCAAAATCAGGAAACAATTTTTATTATAGGCTTT
TTAGACATGGGAAGATCAAACCTTATGAACGCGATATTTCCAATGTCCTTTATAATTCAGCTGGTGGTAC
GTGTTCTTCTATTTCTCAACTAGGTTGTTATGAACCACTTAAATCCTATGGTTTTACACCCACTGTTGGT
GTTGGTTACCAACCATATAGAGTGGTTGTTCTTTCTTTTGAATTACTAAATGCACCTGCAACCGTATGTG
GCCCTAAAAAGTCCACAGAACTTGTTAAGAACAAGTGTGTGAACTTTAATTTTAATGGACTAACAGGCAC
TGGTGTGCTCACTAGTTCAACTAAGAAGTTTCAGCCCTTTCAACAATTTGGTCGTGATGTCTCAGACTTC
ACTGACTCTGTTAGGGATCCTAAAACTTTTGAAATTTTAGACATTTCACCTTGCTCCTATGGCGGTGTTA
GTGTTATAACTCCTGGAACAAACACATCCAAAGCAGTTGCTGTTTTATACCAAGACGTTAATTGTACCGA
TGTTCCAACTATGATACATGTGGAACAGGTGTCTTCAGACTGGCGCGTATACGCTTTTAATTCATATGGT
AACATGTTCCAAACACAAGCTGGTTGTCTTGTAGGAGCCATTTATGAGAACACCACCTATGAGTGTGATA
TACCTATCGGAGCTGGAATCTGTGCTAAGTTCGGCTCAGATAAAATTAGAATGGGACAGGAATCTATAGT
AGCTTACACCATGTCAATTGGTGAAGATCAATCTATTGCTTATTCTAATAATATTATAGCTATACCAACT
AATTTTAGTATTAGTGTGACCACCGAAGTTTTACCTGTCTCTATGACTAAGACTTCTGTTGATTGCAACA
TGTATATTTGTGGTGATTCTACAGAGTGTAGCAATTTATTGCTACAGTATGGTAGTTTCTGTACACAACT
TAATAGAGCACTTTCTGGTATTGCTGTCGAACAAGACAGAAACACTAGAGATGTGTTTGCACAGACTAAA
TCCATCTATAAAACTCCTAATATTAAGGACTTTGGTGGATTTAATTTTTCTCAAATTCTGCCAGACCCTA
AAAAACTTTCCTACAGGTCTTTCATTGAGGACCTTCTTTATAACAAGGTCACATTATCTGATCCTGGTTT
TATGAAGCAGTATGGCGACTGTTTAGGTGGTATAAATGCTAGAGACCTTATTTGTGCTCAAAAGTTCAAT
GGTCTCACCGTTTTGCCACCTTTACTTACAGACGACATGATTGCTGCTTACACAGCCGCACTCATTAGTG
GTACAGCTACGGCTGGTTACACTTTCGGCGCTGGTGCAGCACTTCAAATTCCATTTGCTATGCAAATGGC
ATATAGATTTAATGGCATAGGTGTAACTCAAAACGTGCTTTATGAGAACCAGAAACAAATTGCCAATCAG
TTTAATAATGCTATATCCAAAATTCAGGATTCGCTTACTACTACAAGTGCAGCATTGGGTAAATTACAAG
ATGTGATAAATCAGAATGCTGTAGCTTTAAATACTCTTGTAAAGCAACTTAGCTCCAATTTTGGCGCTAT
TTCAAGTGTGTTAAATGACATTCTTTCTAGACTTGATAAAGTTGAGGCTGAAGTCCAGATAGATCGGCTT
ATTACTGGTAGACTTCAGAGCTTACAGACTTATGTTACACAGCAACTTATCAGAGCTGCTGAGATCAGAG
CTTCTGCTAATCTTGCTGCTACTAAAATGTCAGAGTGTGTACTTGGGCAGTCTAAAAGAGTTGACTTTTG
TGGAAAAGGTTACCACTTAATGTCTTTCCCACAAGCCGCACCACATGGTGTTGTTTTCTTGCATGTCACT
TATGTGCCTTCGCAACAGCAAAACTTCACCACAGCACCAGCCATTTGTCACAATGGTAAAGCATACTTCC
CTAGAGAAGGTGTTTTTGTTATGAATGGCACACACTGGTTCATTACACAAAGAAATTTTTACTCACCACA
GGTTATCACTACAGATAACACTTTTGAATCAGGTAGTTGTGATGTCGTCATAGGCATCATTAATAATACA
GTTTATGACCCGCTCCAACCAGAGCTCGAGTCTTTTAAGCAGGAACTTGATAAATATTTTAAAAATCATA
CGTCACCTGATGTAGATTTTGGAGACATCTCAGGCATTAATGCCTCTGTTGTCGATATTAAAAAGGAAAT
TGCTCATCTAAATGAAATTGCTAAAAATTTAAATGAGTCTCTTATAGACCTACAGGAATTAGGTAAATAT
GAACAGTACGTTAAATGGCCTTGGTACGTTTGGCTTGGCTTTGTAGCCGGCATCGTTGCCATTCTTATGT
CTGTTATTATGCTTTGCTGCATGACCAATTGTTGCAGTTGCTTCAAGGGCATGTGTTCTTGTGGTTCCTG
TTGTAAATTTGATGAAGACCATTCAGAGCCTGTAAGTGGTGTCAAATTACATTATACCTAAACGAACTTA
TGGATTTGTTTATTAGCATTTTCACATTAGGTTCAATCACTCGTGGTAGTGTGCAAAATGCTGTTCCTGC
AAATTCTCTTCATGCTACGGCTACCATCCCTTTACAAGCCACTCTGCCTTTCGGATGGCTTATTGTTGGC
GTTGCATTGCTTGCTGTTTTTCAAAATGCTTCAAAAGTAATTCCTTTTAACAGCTTGTGGCAGCGCTGCC
TTTATCAAAGCTTCCAACTTGTTTGCAGTCTGTTAGTTGGTTTTCTCACAGTCTATGTACACCTATTGCT
GGCAGCTGCTGGGCTAGAAGCCCCATTTCTTTATCTTTTAGCCCTAATCTACTTCTTACAGTGTGTTGTT
TTTGGTAGGTTTTTATTAAGGTGTTGGCTTTGCTGGAAATGCAAGTCCAAGAACCCTCTTATTTATGATG
CCTCCTACTTTGTTTGTTGGCATACACACACTCATGACTATTGTATTCCGTACAATAGTATTACTGAAAC
CATAGTCCTCACTGCAGGAGATGGTGTAACTATTCCTATAAAAACACAAGACTACCAAATTGGTGGTTTT
GTAGAAAAATGGGAGTCTGGTGTCAAGGACTATGTTACACTCATAGGCCTTTTCACTGAAATACATTACC
AGTTGGAATCTACTCAAATTTCAGCTGACACTGGTATTAACAACGCGACGTTTTTCCTTTTCTCTAAATA
TGATAGAGAAAGTGAGAGCGTCCAAGTTCACACAATCGACGGCTCATCAGGAGTTGTAAATCCAATTTAT
GATGAGCCAACGCCGACTACTAGCGTGCCTCTCTAAGCACATTGATTGAGTACGAACTTATGTACTCATT
CGTTTCAGAAGAAACAGGTACGTTAATAGTTAATAGCGTACTTCTTTTTCTAGCTTTTGTGGTATTCTTG
CTAGTCACTCTAGCCATCCTTACTGCGCTTCGATTGTGTGCGTACTGCTGCAATATTGTTAACGTGAGTT
TAGTGAAACCTAGTTTTTACATTTACTCACGTGTTAAAAATCTGAATTCCTCTCAGGGCATTCCTGATCT
TTTGGTCTAAACGAACTAATTATCTTTATTCTTTTAGGAACCTTTATATTGTTCATCATGGCTGAGAATG
ACACAATTACTGTCGATCAGCTCAAACATTTACTTGAGCAATGGAACCTAGTTATAGGTTTCCTGTTCTT
TGCTTGGATATTACTGCTTCAATTTGCTTATTCCAACAGGAACAGGTTTCTCTACATAATAAAGCTAGTG
TTTTTATGGCTGTTATGGCCTATTACGCTTGCCTGCTTTGTGCTCGCTGCTGTTTATAGAATAAACTGGG
CCACGGGCGGCATCGCTATTGCAATGGCCTGTTTAGTGGGGCTTATGTGGCTTAGCTACTTTGTTGCATC
ATTCAGGCTTTTTGCACGCACTAGGTCTTGGTGGTCGTTCAACCCAGAAACAAACATCTTGCTGAATGTG
CCACTGCGTGGCTCTATTATAACCAGACCGCTTCTGGAGAGTGAATTAGTCATTGGTGCTGTGATCATTC
GTGGTTACTTACGTATGGCTGGACACTCATTGGGGCGCTGTGACATTAAGGACCTGCCTAAGGAAATCAC
TGTGGCTACATCACGAACTCTATCTTATTACAGATTAGGAGCTTCGCAGCGTGTAGGCACTGATTCAGGT
TTTGCTGTTTACCACCGCTACCGTATTGGTAATTATAAATTAAATACTGACCATTCTGGTAGCAACGACA
ATATTGCATTGCTAGTACAGTAAGAGACAACAGATGTTTAGTCTTGTTGAATTCCAAGTTACTATAGCAG
AGCTTTTAATTATCATAATGCGATCTTTAGGAATTGGTTTAGTACAATTCCAGATTAGAATGATTGCATT
GTTGAAGATTATCTCTAAACATCTAGATAGAAATCAACATTCTAAGTTAGATGAAGAAGTGCCTATGGAA
ATTGATCATCTCTAAACGAACATGAAATTTCTTTTACTCTTGATTGTCGTAAATGTTGCTCTAGCTGACC
TTTACCACTATCAAGAGTGTGCTAGAGGCACTACGGTGTTATTAAGTGAACCTTGCTCCCCTAACACGTA
CGAGGGCAATTCACCTTATCACCCTTTGGCTGACAATAAGTTTGCTGTCACTTGTACAACTACAAAGTTT
AGCTTTGTTTGTCAAGATTCTACCAGACACACGTATCAGTTACGTGCTCGGGCATTTACACCGAGGCTTT
TTGCCACCAAAGTACAACAACAACAGGACGACTTGTTCACTCCTGTTGTTTTAATCGTGTTTACATTGCT
TTTCCTTATCTACCTTTTTAAGAGAAAGTGATGCTTCACTTAACTTTACTTGACTTTTATCTTCTTGTCC
TATCTTTGCTTCTTTTCTTGGTCATAATAATACTGATCATCTTTTGTTTTGTTCTTGAATTACAAGATCT
AAACGAACAATAAAATGACTGATAATGGACAACAAGGACCGCGCAATGCGCCTCGCATTACGTTTGGTGT
CTCAGATAACTTTGACAATAACCAGAATGGAGACCGTACTGGAGCTAGGCCTAAGCATAGAAGACCGCAA
GGCCCTCCTAACAACACGGCATCCTGGTTCACCGCTCTCACTCAACATGGTAAAGAAACTCTCACCTTCC
CGAGAGGACAAGGTGTGCCGATTAATACCAACAGTGGCAAAGATGACCAAATTGGCTACTATAGAAGAGC
TTCCCGACGAGTTCGTGGTGGTGACGGAAAAATGAAAGAGTTGAGCCCAAGATGGTACTTCTACTACCTA
GGAACAGGACCAGAGGCTGCATTACCTTATGGTGCTAATAAAGAAGGAATAGTTTGGGTAGCCACGGAAG
GGGCACTAAACACACCTAAAGAACACATTGGCACGCGTAATCCCAACAACAACGCAGCCATTGTCTTGCA
ATTGCCTCAAGGTACGTCCTTGCCAAAAGGATTCTACGCAGAAGGAAGTCGTGGTGGCAGCCAAACCGCC
TCACGTTCCAGCTCACGTAGTCGTGGAAATTCCAGAAATTCAACGCCTAGCAGTAGCAGAGGTTCATCAC
CAGCACGAAACCTGCAAGCTGGAGGTGACACAGCACTTGCCCTTTTGCTGCTAGATAGGTTAAACCAGTT
GGAGAGCAAAGTTTCAGGTAAGACACAACAACAACAACCACAAGTTGTCACAAGAAAATCAGCTTCTGAA
GCTTCTAAGAAGCCCAGACAAAAACGAACGGCTACCAAGCAGTACAATGTCACGCAAGCTTTTGGTAGAC
GAGGACCCGAACAAACACAAGGCAACTTTGGGGACCAGGAATTAATCAGATTAGGTACTGATTACAAAAA
TTGGCCACAGATAGCGCAGTTTGCACCTAGTGCTTCAGCTTTCTTTGGCATGTCCCGTATTGGTATGGAA
GTCACACCTACAGGGACATGGCTCACTTATCATGGAGCCATAAAATTGGATGACAAAGATCCAAACTTCA
AAGACCAGGTTATTTTGTTGAATAAGCACATTGATGCTTATAAAACATTTCCACCTACTGAACCTAAAAA
GGACAAAAAGAAGAAGGCTGATGAAGTACAGCCTCTGCCGCAGAGACAGAAGAAACAGCCAACTGTTACA
CTGTTACCTGCAGCTGAATTGGATGATTTTTCCAAACAACTTCAGGATTCCATGAATGGAGCCTCAGACT
CAACACAGGCCTAAGTTCATGCAGACCACACAAGGCAGATGGGCTATGTAAACGTTTTCGCAATTCCGTT
TACGATACATAGTCTACTCTTGTGCAGAATGAATTCTCGTAACTAAATAGCACAAGTAGATTTAGTTAAC
TTTAATTTCACATAGCAATCTTTAATTAGTGTAAAATATTAGGGAGGAGTTTAAAGAGCCACCACATATT
CGCCGAGGCCACGCGGAGTACGATCGAGGGTACAGTGAATAATGCTAGGGAGAGCTGCCTATATGGAAGA
GCCCTAATGTGTAAAATTATTTTAGTAGTGCTATCCCATGTGATTTTAATAGCTTCTCAGGAGAATGACA
AAAAAAAAAAAAAA</t>
  </si>
  <si>
    <t>CoV 273-2005</t>
  </si>
  <si>
    <t>Rhinolophus ferrumequinum</t>
  </si>
  <si>
    <t>Bat CoV 273/2005</t>
  </si>
  <si>
    <t>ABG47060</t>
  </si>
  <si>
    <t>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t>
  </si>
  <si>
    <t>spike protein [Bat CoV 273/2005]</t>
  </si>
  <si>
    <t>DQ648856.1</t>
  </si>
  <si>
    <t>21476..25201</t>
  </si>
  <si>
    <t>&gt;DQ648856.1 Bat coronavirus (BtCoV/273/2005), complete genome
ATATTAGGTTTTTACCTACCCAGGAAAAGCCAACCAACCTCGATCTCTTGTAGATCTGTTCTTTAAACGA
ACTTCAAAATCTGTGTGGCTGTCGCTTGGCTGTATGCCTAGTGCACCTACACAGTATAAATAATAACTTT
ACTGTCGTTGACAAGAAACGGGTAACTCGTCCTTCTTCTGCAGACTGCTTACGGTTTCGTCCGTGTTGTA
GTCGATCATCAGCATACCTAGGTTTCGTCCGGGTGTGACCGAAAGGTAAGATGGAGAGCCTTGTTCTTGG
TGTCAACGAGAAAACACACGTCCAACTCAGTTTACCTGTTCTTCAGGTTAGTGACGTGTTAGTGCGTGGT
TTCGGGGATACTGTGGAAGAAGCCCTAGCGGAAGCACGTGAACATCTTAAAAATGGCACTTGTGGCCTAG
TAGAGCTGGAAAAAGGTGTTTTACGCCAGCTTGAAGAGCCCTATGTGTTCATTAAACGATCTGAAGCCTT
AAGCACCACTCATGGCCATAAGGTTGTTGAATTGGTGGCTGAAATGAATGGCATTCAGTTCGGTCGTAGC
GGTACAACACTGGGAGTTCTCGTGCCACATGTGGGCGAAACCCCAATTGCGTACCGCAATGTTCTTCTTC
GCAAGAACGGTAATAAGGGAGCTGGTGGTCATAGCTACGGCATCGATCTAAAGTCTTATGACTTAGGTGA
CGAGCTTAACACTGATCCCATTGAAGATTATGAACAAAAATGGAACACTAAGCATGGCAGGGGTGCTCTC
CGTGAACTCATTCGTGAGCTTAATGGAGGTGCAGTCACTCGCTATGTTGATAACAACTTCTGTGGCCCTG
ATGGGTATCCTCTTGACTGCATTAAAGATCTTCTCGCTCGTGCGGGTAAGTCGATGTGCACTCTTTCCGA
ACAACTTGATTTCATTGAATCGAAGCGCGGTGTCTATTGCTGCCGTGAACATGAGCATGAAATTGCTTGG
TACACTGAGCGCTCAGACAAGAGTTATGAGCACCAGACACCATTCGAGGTTAAGAGTGCCAAGAAATTTG
ACACTTTTAAAGGGGAATGCCCGAAGTTCGTATTTCCTCTCAACTCTAAAGTCAAAGTCATTCAACCACG
TGTTGAAAAGAAAAAGACTGAAGGTTTCATGGGGCGTATACGCTCTGTGTACCAAGTTGCCACTCCAAAT
GAATGCAACGACATGCACTTGTCTGTCTTTATGAAGTGCAATCATTGTGATGAAGCTTCTTGGCAGACGT
GTGATTTTCTCAAAGCCACTTGTGAATATTGTGGCACTGAAAATCCAGTGAGTGGAGGACCTACTACATG
TGGGTACCTACCTACTAATGCTGTAGTAAAGATGCCCTCTGTCCCTGCTTGTCAGAATAAAGAAGTGGGA
CCTGAGCATAGTGTTGCAGACTACCACAATCACTCAAACATTGAAACTCGACTCCGCAAGGGAGGTAGGA
CTAAATGTTTTGGAGGCTGTGTGTTTTCCTATGTTGGCTGCTATAACAAGCGTGCTTACTGGGTTCCTCG
TGCTAGTGCCGATATAGGTTCAAACCATACTGGCATTACTGGTGACAATGTAGAAGTTCTTAATGAAGAC
CTCCTTGAGATACTGAATCGTGAACGTGTTAATATTAACATTGTTGGCGATTTTCAGTTGAATGAAGAGA
TTGCCATCATTTTAGCGTCTCTTTCTGCTTCTACGAGTGCTTTTGTTGACACTGTAAAGAGTCTTGATTA
CAAGTCTTTTAAAGCCATTGTTGAGTCTTGCGGAAACTACAAAGTTACCAAGGGCAAGCCTGTGAAAGGT
GCTTGGAACATTGGACAACAAAAATCTATTCTGACACCACTGTGTGGATTTCCCTCACAGGCTGCTGGTG
TTATTAGATCTATTTTCTCTCGCACACTAGATGCAGCAAATAATTCTATCCCAGATTTACAAAGAGCAGC
TGTCACCATCCTCGGTGACATTTCCGAACAGTCACTGCGTCTTGTTGATACAATGGTGTGTACATCAGAC
TTGATTACCAACAGTGTTATCATCATGGCATATGTTACTGGTGGTCTTGTACAGCAAACAGTGCAATGGT
TGTCTAATGTGTTAGGCACCACAGTCGACAAACTCAAACCTGTATTTACATGGCTTGAGACTAAGCTTAA
TGCAGGAATAGAGTTTCTCAAGGATGCTTGGGAAATTCTTAAATTCCTAGTTACAGGTGTGTTTGACATT
GTTAAAGGTCAAATACGGGTGTTTTCGGACAACCTCAAAGAATGTGTAAAAACTTTTGTTGGTGTTGTCA
ACAAAGCGCTTGAAATGTGCATTGACCAAGTCACAATCGCAGGCACCAAGGTGAGATCACTCAACCTTGG
AGAGGTTTTTATTGCGCAAAGCAAGGGCCTCTACCGTCAGTGTGTTCGTGGCAAGGAGCAGCTGCAACTA
CTCATGCCTTTGAAGGCACCTAAAGAAGTCACTTTCCTTGAAGGAGACTCACATGATACAGTACTAATCT
CCGAAGAGGTTGTTCTTAAAAATGGTGAGCTTGAAGCACTCGAGACACCAGTTGACAGTTTCACAAATGG
AGCCGTCGTAGGCACTCCAGTTTGTGTCAATGGCCTCATGCTCTTGGAGCTCAAAGATAAGGAACAGTAT
TGTGCTTTATCTCCAGGCTTATTAGCTACAAACAATGTCTTCCGTCTAAATGGAGGTGCACCGGTTAAAG
GTGTAACCTTTGGAGAAAACACTGTTTTAGAAGTTCAAGGTTACAAGAATGTGAAAATCACATTTGAGCT
TGATGAGCGTGTAGACAAAGTGCTTAACGAGAAGTGTTCTGTCTACACTGTTGAATCCGGTACAGAGGTT
ACTGAATTCGCATGTGTTGTTGCAGAAGCCGTTGTAAAAACTTTGCAACCAGTTTCTGACCTTCTTACTA
AGATGGGTATTGACCTTGATGAGTGGAGTGTAGCTACATTCTACTTGTTTGATGATGCTGGTGAAGAAAA
ACTTTCATCACGCATGTACTGTTCCTTCTACCCTCCTGATGAGGAAGAAGACTGCGAAGAGTATGAGGAT
GAGGAAGAAGTTCCTGATGAAACCTGTGAACACGAATACGGCACAGAGGATGACTATAAAGGTCTTCCTC
TTGAGTTTGGTTCGTCAACAGAAATACAACAGGTTGAAGATGAAGAGGAAGACTGGCTTGATGATGTTGG
TGAAGCAGAACCTGAACCAGAACCTCTACCTGCAGAACCAGTTAATCAGTTTACTGGTTACTTTAAACTT
ACTGACAATGTTGCCATTAAATGTGTTGACATCGTTAAGGAAGCGCAAAGTGCCAAACCTGCGGTTATTG
TTAATGCTGCTAACATTCACCTAAAACATGGTGGTGGTGTAGCAGGTGCACTCAACAAAGCAACCAATGG
TGCCATGCAACAGGAGAGTGATGATTACATTAAACGAAATGGACCACTCACAGTAGGTGGTTCATGTTTG
CTTTCTGGACACAATTTGGCTAAGAAGTGTATGCATGTTGTTGGCCCAAACCTAAATGCTGGTGAGGATA
TCCAACTACTTAAAGCTGCATATGACAACTTTAATTCACAGGACGTATTACTTGCACCACTACTGTCAGC
AGGCATATTTGGTGCTAAACCACTTCAGTCTTTAAAGATGTGTGTTGAAGTAGTTCGCACACAAGTTTAC
CTCGCGGTCAATGATAGGAGTCTTTATGATCAGGTTGTATTAGATTATCTGGACAGTTTGAAACCTAAAG
TGGAGTCTCCCAAAAAGGAGGAGAATCCAAAATTGGAAGAGCATAAAGCGAAACAGCCAGCTGAAAAACC
TGTTGACGTCAAACCTAAAATTAAGGCTTGTGTCGAAGAGGTTACTACAACATTGGAAGAAACTAAACTT
CTCACCCAAAATCTGCTTCTTTTTGCTGATATCAATGGTAAACTTTACCCGGATTCTCAGAATATGCTAA
GAGGTGAAGACATGTCTTTTCTAGAAAAGGACGCACCATATGTAGTAGGTGATGTCATCACTAGTGGTGA
TATTACTTGTGTTATAATACCTGCTAAGAAGGCTGGTGGTACTACAGAAATGCTTGCAAAGGCATTAAAG
AAAGTGCCAGTGTGTGAGTATATAACTACATATCCCGGACAAGGATGTGCTGGTTATACACTCGAAGAAG
CAAAGACTGCGCTTAAAAGGTGCAAATCTGCATGCTATGTATTACCTTCAAAAACACCTAATGTAAAAGA
TGAAATCCTTGGAACGGTGTCTTGGAATTTAAGGGAAATGCTTGCTCATGCTGAAGAGACAAGAAAATTA
ATGCCTATTTGCATGGACATTAGAGCCATAATGGCTACAATCCAACGTAAGTATAAAGGTATTAAGATTC
AAGAAGGAATCGTTGACTATGGTGTTCGGTTCTTTTTCTATACTAGCAAAGAGCCTGTAGCTTCTATTAT
TACAAAACTCAATTCTTTAAATGAACCACTTATCACAATGCCGATAGGTTATGTGACACATGGTTTTAAC
CTGGAAGAAGCTGCGCGTTGTATGCGCTCTCTTAAAGCTCCTGCTGTAGTGTCAGTGTCTTCACCAGACG
CAGTTACTACATACAATGGATACCTCACATCATCTTCAAAGACACCTGAGGAACACTTCATAGAGACCAT
CTCCCTTGCGGGTACGTATAGAGACTGGTCTTACTCTGGACAACGTACGGAATTAGGTGTTGAATTTCTC
AAGCGTGGAGATAAGATTGTCTACCACACTATTGAAAAACCCACCGAGTTCTATCTTGACGGTGAGGTTC
TCCCACTTGACAAGCTCAAGAGTCTTTTGTCTCTTCGTGAGGTTAAGACTATTAAAGTGTTTACTACTGT
AGACAATACTAACCTCCACACACAACTTGTGGACATGTCTATGACATATGGACAGCACTTTGGTCCAACC
TATTTGGACGGTGCTGATGTCACCAAGGTTAAGCCTCATGTTAATCATGAGGGTAAGACCTTCTTTGTAC
TACCTAGTGATGACACACTGCGTAGTGAAGCATTTGAATATTACCACACTCTCGACGAGAGTTTTCTTGG
TAGATACATGTCTGCTTTGAATCACACAAAGAAATGGAAATTTCCTCAAGTTGGTGGTTTAACTTCAATC
AAATGGGCTGACAATAACTGTTATTTGTCCAGTGTTTTATTAGCACTTCAGCAGATTGAGGTGAAGTTTA
ATGCACCCGCACTACAAGAGGCCTATTATAGAGCTCGTGCTGGTGATGCTGCTAATTTTTGTGCGCTCAT
ACTCGCTTACAGTAATAAAACTGTGGGTGAGTTGGGTGATGTTAGGGAAACTATGACCCATCTTCTACAA
CATGCCAACTTGGAATCCGCTAAGAGGGTTCTTAATTTGGTGTGTAAGCATTGCGGACAGAAAACTACCA
CCTTAATGGGTGTAGAAGCCGTGATGTATATGGGTACTTTGTCTTATGATGAGCTTAAGGCAGGTGTTTC
AATTCCTTGTGTGTGTGGTCGTGATGCTACACAATATCTAGTACAACAAGAGTCTTCTTTTGTTATGATG
TCTGCACCTCCTGCTGAGTACAAGTTGCAGCAGGGTACATTTTTATGCGCTAATGAGTACACTGGTAATT
ATCAGTGTGGTCATTACACTCACATAACTGCCAAGGAAACGCTCTATCGTATAGATGGAGCTCACCTTAC
AAAAATGTCAGAATATAAAGGACCAGTGACTGATGTTTTCTATAAAGAAACATCTTACACTACAACTATT
AAGCCTGTGTCATACAAACTCGACGGAGTTACTTACACAGAGATTGAACCTAAATTAGATGGGTATTATA
AAAAGGATAATGCTTACTACACTGAGCAGCCTATTGATCTTGTGCCAACTCAACCATTGCCAAATGCGAG
TTTTGACAATTTCAAACTCACATGCTCTAACATTAAGTTTGCTGATGACCTTAATCAAATGACAGGCTTT
AAAAAGCCAGCTTCACGTGAGCTATCTGTCACATTCTTTCCAGACTTGAATGGCGATGTAGTGGCTATTG
ACTATAGACATTACTCAGCGAGTTTCAAGAAAGGTGCTAAACTGCTACATAAGCCAATTATTTGGCATAT
CAATCAGACTACAAACAAGACAACTTACAAGCCAAACATTTGGTGTTTACGTTGTCTTTGGAGTACAAAG
CCAGTTGAAACCTCAAATTCATTTGAAGTTCTGGAAGTAGAAGACACACAAGGAATGGATAATCTTGCTT
GTGAAAGCCAACCACTAACCTCTGAAGAAGTAGTGGAAAATCCTACCGTACAGAAGGAAGTAATAGAGTG
TGACGTGAAAACTACCGAAGTTGTAGGCAATGTCATACTAAAACCATCAGACGAAGGTGTCAAAGTGACA
CAAGAGTTAGGCCATGAAGATCTAATGGCTGCTTATGTAGAAAATACAAGCATTACCATTAAGAAACCTA
ATGAGCTCTCGTTGGCCTTAGGTTTAAAAACACTTGCCACTCATGGTGCTGCTGCAATCAATAGTGTCCC
TTGGAGTAAGGTTTTGGCTTATGTTAAGCCTTTTCTAGGACAAGCAACAGTCACAACATCCAACTGCATG
AAGAAATGTGTGCAGCGCATTTTTAACAACTATATGCCTTATGTCATTACATTATTATTCCAGTTGTGCA
CTTTCACAAAGGGCACCAACTCAAGAATTAGAGCATCACTTCCTACAACTATTGCTAAAAATAGTGTTAA
GAGTGTTGCAAAATTATGTTTGGACGTTTGCATTGATTATGTGAAATCTCCTAAATCTTCTAAATTGTTC
ACAATTGCAATGTGGCTATTGTTGTTAAGCATTTGCTTGGGTTCATTAATCTATGTGACTGCAGCTTTTG
GTGTGCTTTTATCTAATTTAGGCATCCCTTCTTATTGTGGTGGTGTTAGAGATTTGTATATCAATTCCTC
TAATGTCACCATTATGGACTTCTGTGAGGGCTCTTTTCCTTGTAGTGTTTGTTTAAGTGGACTAGATTCT
CTTGATTCTTACCCCGCTTTAGAAACTATTCAGGTTACGATTTCATCGTATAAGTTGGACCTAACATTTT
TAGGTTTAGCAGCTGAATGGTTTTTGGCATACATGTTGTTTACAAAATTTTTCTACTTACTTGGTCTCTC
TGCTATAATGCAGGTGTTCTTTGGCTACTTTGCTAGTCATTTCATCAGCAATTCATGGCTTATGTGGTTT
ATCATTAGCATTGTACAAATGGCGCCTGTTTCTGCTATGGTCAGGATGTACATTTTCTTTGCTTCTTTCT
ATTATATATGGAAAAGCTATGTTCATATTATGGATGGTTGCACTTCTTCGACTTGCATGATGTGCTACAA
GCGCAATCGTGCTACGCGCGTTGAGTGTACAACTATAGTTAATGGCATGAAAAGATCTTTCTATGTCTAT
GCAAACGGAGGCCGTGGCTTCTGTAAGGCTCACAATTGGAACTGTCTTAATTGTGATACATTCTGTACTG
GTAGTACTTTCATTAGCGACGAAGTAGCTCATGATTTGTCACTCCAGTTTAAGAGACCAATTAATCCTAC
AGACCAGTCTTCTTATGTTGTTGATAGTGTTGCTGTGAAGAACGGTGCACTCCACCTCTACTTTGATAAG
GCTGGTCAGAAGACTTACGAGAGACACCCACTTTCTCATTTTGTCAATTTGGACAATCTGAGAGCTAACA
ACACTAAGGGTTCATTACCTATTAATGTTATTGTCTTTGACGGCAAGTCCAAATGCGACGAGTCTGCCGC
CAAGTCTGCATCTGTTTATTACAGTCAGCTTATGTGCCAACCTATTCTGTTACTTGACCAAGCTCTTGTT
TCGGATGTTGGTGATAGTACCGAGGTTTCTGTCAAGATGTTTGATGCTTATGTCGACACCTTTTCAGCAA
CTTTTAGTGTTCCTATGGAAAAACTTAAGGCACTAGTGGCCACGGCTCATAGTGAGTTGGCTAAGGGTGT
TGCTTTGGATGGTGTCTTATCCACATTTATTTCAGCTGCCCGTCAAGGCGTTGTTGATACTGATGTTGAT
ACAAAGGACGTCATTGAATGTCTCAAGCTTTCTCATCACTCTGACTTAGAAGTGACAGGTGACAGCTGTA
ATAACTTCATGCTCACCTATAACAAAGTTGAAAACATGACGCCCAGAGATCTTGGTGCATGTATTGATTG
TAATGCAAGGCATATTAATGCCCAAGTAGCAAAAAGTCACAATGTCTCGCTCATCTGGAACGTCAAAGAC
TATATGTCATTGTCTGAACAGTTGCGCAAGCAAATTCGTAGTGCTGCTAAAAAGAACAACATACCCTTTA
GGCTCACTTGTGCTACTACTAGGCAAGTTTTAAACGTCATAACTACTAAAATTTCACTCAAGGGTGGTAA
GGTTGTTAGTACTTGGTTTAAATTTATGCTGAAAGTCACACTTTTGTGTGTTCTATCTGCATTATTCTGT
TACATCATTATGCCAGTACACTCATTGTCTGTTCATGATGGTTATACAAATGAAATCATTGGATACAAAG
CTATCCAGGACGGTGTCACTCGTGACATAGTGTCTACTGATGATTGTTTTGCAAACAAACATGCTGGTTT
CGACTCTTGGTTTAGCCAGCGTGGTGGTTCTTATAGGAATGATAAGAGCTGCCCTGTTGTAGCTGCCATC
ATTACTAGGGAGATTGGTTTCATCGTGCCTGGATTACCTGGTACTGTGTTAAGAACAATTAATGGTGACT
TTTTGCATTTTCTACCTCGCGTTTTTAGTGCCGTTGGCAACATTTGCTACACACCATCAAAACTTATTGA
GTATAGTGATTTTGCTACTTCTGCTTGCGTCTTGGCTGCGGAATGTACCATTTTTAAGGATGCTATGGGT
AAACCTGTGCCATATTGTTATGACACTAACTTACTAGAGGGTTCTATTTCTTACAGTGAGCTGCGTCCTG
ACACTCGTTATGTGCTTATGGATGGCTCTATCATACAATTCCCTAACACCTACCTAGAAGGTTCTGTTAG
AGTGGTTACAACTTTTGATGCAGAATACTGCCGTCATGGCACATGTGAGAGGTCAGAAGCTGGTATTTGC
CTGTCTACTAGTGGTAGATGGGTTCTTAATAATGAACACTATAGGGCTTTGCCAGGAGTCTTTTGTGGTG
TTGATGCCATGAATCTTATTGCTAACATCTTCACACCTCTTGTTCAACCTGTTGGTGCTTTAGATGTATC
TGCTTCTGTAGTGGCGGGTGGTATTATTGCCATATTGGTGACTTGTGCTGCTTACTACTTTATGAAATTC
AGGCGTGCATTTGGTGAGTACAACCATGTTGTAGCTGCTAATGCATTACTGTTTTTGATGTCTTTCACTA
TACTCTGTTTGGCACCTGCCTATAGCTTTTTGCCAGGAGTTTATTCTGTCTTTTACTTGTACTTGACATT
CTATTTTACTAATGATGTTTCATTTTTAGCTCACCTTCAATGGTTTGCTATGTTTTCTCCCATTGTGCCT
TTCTGGATAACAGCCATTTATGTGTTCTGCATCTCCTTGAAGCACTGCCACTGGTTCTTTAATAACTACC
TTAAGAGAAGAGTCATGTTTAATGGAGTTACATTTAGCACCTTTGAGGAGGCTGCTTTATGTACCTTTTT
ACTTAACAAGGAAATGTACCTCAAATTGCGTAGTGAGACACTCTTGCCACTTACACAGTACAACAGGTAC
CTTGCTCTCTATAACAAGTACAAGTATTTCAGTGGGGCCTTGGACACAACCAGCTATCGTGAAGCAGCTT
GCTGCCACTTAGCAAAGGCTCTTAATGACTTCAGTAACTCCGGTGCTGATGTCCTCTACCAACCACCACA
AACTTCAATCACATCTGCAGTTTTGCAGAGTGGTTTTAGAAAAATGGCATTCCCGTCTGGTAAAGTTGAA
GGGTGCATGGTTCAAGTCACTTGTGGAACCACAACTCTTAACGGATTGTGGTTAGATGACACAGTATATT
GTCCAAGACATGTTATTTGCACAGCAGAAGACATGCTTAATCCAAACTATGAAGACCTGCTCATCCGTAA
GTCTAACCATAGCTTCCTTGTCCAGGCTGGTAATGTCCAACTTCGTGTCATCGGCCATTCCATGCAAAAT
TGTCTGCTTAGGCTTAAAGTTGATACCTCTAACCCTAAGACACCAAAGTATAAATTTGTCCGTATCCAAC
CAGGTCAGACATTTTCAGTCTTAGCTTGTTACAATGGTTCACCATCAGGAGTTTACCAGTGTGCCATGAG
ACCTAACTACACCATTAAGGGTTCTTTCCTCAATGGGTCATGTGGTAGTGTTGGTTTTAACATTGACTAT
GATTGCGTGTCCTTTTGCTATATGCATCACATGGAGCTTCCAACAGGAGTACACGCTGGCACCGACTTAG
AAGGTAAATTCTATGGTCCCTTTGTTGACAGACAAACTGCACAGGCTGCAGGCACAGACACAACCATTAC
ATTGAACGTTTTGGCTTGGCTCTATGCTGCTGTTATTAATGGAGATAGATGGTTCCTTAATAGGTTTACC
ACAACTCTGAATGATTTTAACCTTGTGGCAATGAAATACAACTATGAGCCACTGACACAAGATCATGTTG
ACATACTGGGACCCCTTTCTGCACAAACAGGAATAGCTGTCTTAGATATGTGTGCTGCTCTAAAAGAGCT
TCTACAGAATGGTATGAATGGTCGTACTATTCTTGGTAGCACTATTCTAGAAGATGAGTTTACGCCTTTC
GATGTTGTTAGACAATGTTCTGGTGTGACTTTTCAAGGTAAGTTCAAGAAAATAGTTAAGGGCACTCATC
ATTGGATGCTCCTTACTTTCTTGACATCACTTTTAATTCTCGTTCAAAGTACACAGTGGTCACTGTTTTT
CTTTGTTTATGAGAATGCTTTCTTGCCATTTACTTTTGGTATTATGGCTATTGCTGCTTGTGCTATGCTT
CTGGTCAAGCATAAACATGCCTTCCTGTGCTTGTTTCTGTTACCTTCTCTTGCAACAGTTGCTTATTTCA
ATATGGTCTACATGCCTGCTAGCTGGGTGATGCGTATTATGACATGGCTCGAATTGGCTGATACTAGCTT
GTCTGGTTATCGGCTTAAAGACTGTGTTATGTATGCGTCAGCCTTAGTACTACTCACCCTCATGACTGCT
CGTACTGTCTATGATGATGCTGCTAGGCGTGTATGGACATTGATGAATGTCATTACACTTGTTTATAAAG
TCTATTATGGTAATTCCTTAGATCAAGCTATTTCCATGTGGGCTCTTGTTATTTCTGTAACCTCTAACTA
TTCTGGTGTCGTTACGACTATCATGTTCTTAGCTAGAGCTATAGTTTTTGTGTGTGTTGAGTATTACCCT
TTCTTGTTCATTACTGGCAACACCTTACAGTGTATTATGCTTGTCTATTGTTTCTTAGGCTATTGTTGCT
GCTGCTACTTTGGCCTCTTTTGTTTACTCAACCGCTACTTTAGACTTACTCTTGGTGTTTATGACTATTT
GGTCTCCACACAGGAGTTTAGATATATGAACTCACAAGGGCTTTTGCCACCTAAGAGTAGTATTGATGCA
TTCAAGCTTAACATTAAATTGCTGGGCATTGGAGGAAAACCATGCATAAAAGTTGCTACTGTTCAGTCTA
AAATGTCTGACGTGAAGTGCACTTCTGTTGTACTACTTTCTGTTCTTCAACAACTTAGAGTAGAATCATC
TTCTAAATTGTGGGCACAATGTGTGCAATTGCACAATGACATTTTATTGGCTAAAGACACAACTGAAGCC
TTTGAAAAGATGGTTTCTCTTCTGTCTGTTCTGCTATCTATGCAAGGTGCTGTAGACATCAACAAACTGT
GCGAGGAAATGCTCGACAACCGCGCTACCCTGCAGGCTATTGCTTCAGAATTTAGTTCTTTACCATCATA
TGCTGCCTATGCTACAGCTCAAGAGGCTTATGAGCAGGCTGTAGCAAATGGTGATTCTGAAGTTGTTCTT
AAAAAGTTAAAGAAATCTTTGAATGTGGCTAAATCTGAGTTTGACCGTGATGCTGCCATGCAACGTAAGT
TGGAGAAGATGGCGGATCAGGCTATGACCCAAATGTACAAACAGGCAAGATCTGAAGACAAGAGGGCAAA
AGTTACTAGTGCAATGCAGACAATGCTTTTCACTATGCTTAGGAAGCTAGATAATGATGCACTTAACAAC
ATTATCAACAATGCACGTGATGGTTGTGTACCACTCAACATCATACCACTTACAACAGCAGCTAAACTCA
TGGTTGTTGTACCTGATTATGGAACCTACAAGAATACTTGTGATGGTAACACTTTTACATATGCATCTGC
TCTCTGGGAAATTCAGCAAGTTGTTGATGCAGATAGTAAAATTGTCCCGCTTAGTGAAATTAATATGGAT
AATTCACCAAATCTAGCTTGGCCTCTTATTGTTACTGCACTAAGAGCCAACTCAGCTGTCAAACTACAGA
ATAATGAACTGAGTCCAGTAGCACTACGACAGATGTCTTGTGCAGCTGGTACTACACAAACAGCTTGTAC
TGATGACAATGCACTTGCCTATTACAACAACTCTAAGGGAGGTAGGTTTGTGCTGGCATTACTATCAGAC
CATCAAGATCTCAAGTGGGCTAGATTCCCTAAGAGTGACGGAACAGGTACTATTTATACAGAACTGGAAC
CACCTTGTAGGTTTGTTACAGACACCCCAAAAGGACCTAAAGTGAAATACTTGTATTTCATTAAGGGCTT
AAACAACCTAAATAGAGGTATGGTATTGGGCAGTTTAGCTGCTACAGTACGTCTTCAGGCTGGTAATGCA
ACTGAAGTGCCAGCCAACTCAACTGTGCTTTCTTTCTGCGCCTTTGCTGTTGATCCAGCTAAAGCATACA
AAGATTACCTATCAAGTGGAGGACAACCAATCACCAATTGCGTGAAGATGCTGTGCACACACACTGGTAC
AGGACAGGCAATTACCGTAACACCCGAAGCCAATATGGATCAAGAGTCCTTTGGTGGTGCTTCATGTTGT
CTGTATTGTAGATGCCACATTGATCATCCAAATCCTAAGGGATTTTGTGACCTGAAAGGTAAGTATGTTC
AAATACCTACCACCTGTGCTAATGACCCAGTGGGTTTCACACTTAGAAACACAGTCTGTACTGTCTGCGG
AATGTGGAAAGGTTATGGTTGTAGTTGTGACCAACTCCGCGAACCCATGATGCAGTCGGCGGATGCGTCA
CCGTTTTTAAACGGGTTTGCGGTGTAAGTGCAGCCCGTCTTACACCGTGCGGCACAGGCACTAGCACTGA
TGTCGTTTACAGGGCTTTTGACATCTACAACGAAAAGGTTGCTGGTTTTGCAAAGTTCCTAAAAACTAAT
TGCTGCCGATTCCAGGAGAAGGATGAGGAAGGCAATTTAATAGACTCTTATTTCGTAGTTAAGAGACATA
CTATGTCCAACTACCAGCATGAAGAGGCTATTTACAACTTGCTTAAAGAGTGCCCAGCTGTTGCTGTGCA
TGACTTTTTCAAGTTTAGAGTAGATGGTGACATGGTACCACATATATCACGTCAACGTCTAACTAAGTAC
ACAATGGCAGACTTAGTCTATGCTCTACGTCATTTTGACGAGGGCAATTGTGACACATTAAAGGAAATAC
TCGTCACATACAATTGTTGTGGTGACGATTATTTCAATAAGAAGGATTGGTATGACTTTGTAGAAAATCC
TGACATCCTGCGCGTATATGCAAACCTTGGTGAGCGTGTACGTCAAGCTTTATTAAAGACTGTGCAATTC
TGCGATGCCATGCGCGATGCGGGCATCGTAGGTGTACTGACACTAGATAATCAGGATCTGAATGGGAACT
GGTACGATTTTGGTGATTTCGTGCAAGTAGCACCAGGCTGCGGAGTTCCTATTGTGGATTCATACTATTC
TTTGCTGATGCCTATTCTCACACTAACGAGGGCTTTAGCTGCTGAGTCCCATATGGACGCTGATCTCACA
AAACCACTCATTAAGTGGGATTTGTTGAAATATGACTTTACGGAAGAGAGACTCTGTCTCTTCGACCGTT
ACTTTAAATATTGGGATCAGACATACCACCCCAATTGTACCAACTGTTTGGATGATAGGTGTATCCTCCA
TTGTGCAAACTTTAATGTATTGTTTTCTACTGTGTTCCCACCTACAAGCTTTGGACCATTAGTAAGGAAA
ATATTTGTAGATGGTGTACCTTTTGTTGTTTCAACGGGTTACCATTTCCGTGAGTTAGGAGTTGTACATA
ATCAGGATGTAAACTTACATAGCTCACGTCTCAGTTTTAAGGAACTTTTAGTGTATGCCGCTGACCCAGC
CATGCATGCAGCTTCTGGCAATTTATTGCTAGACAAACGCACTACATGCTTTTCAGTGGCTGCACTAACA
AACAATGTCTCTTTTCAAACTGTCAAACCCGGTAATTTTAATAAGGACTTTTATGACTTTGCTGTGTCTA
AAGGCTTCTTTAAGGAAGGAAGTTCTGTTGAACTAAAACACTTCTTCTTTGCTCAGGATGGCAATGCTGC
TATCAGCGATTATGACTATTATCGTTATAATCTGCCAACAATGTGTGATATCAGACAACTCCTATTCGTA
GTTGAAGTTGTTGATAAGTACTTTGATTGTTACGATGGTGGCTGTATTAATGCTAACCAAGTAATCGTAA
ACAATCTGGATAAATCAGCTGGATTTCCATTTAATAAATGGGGTAAGGCTAGGCTTTATTATGATTCAAT
GAGTTATGAGGACCAAGATGCACTTTTCGCGTACACTAAGCGTAACGTCCTCCCTACTATAACTCAAATG
AATCTTAAGTATGCCATTAGTGCAAAGAATAGAGCTCGCACTGTAGCAGGTGTCTCTATCTGTAGTACTA
TGACCAATAGACAGTTTCATCAGAAATTACTAAAGTCAATAGCCGCCACTAGAGGAGCTACTGTAGTAAT
TGGAACAAGCAAATTTTACGGTGGCTGGCATAACATGTTAAAAACTGTCTACAGTGATGTAGAAAATCCC
CACCTTATGGGTTGGGACTATCCAAAGTGTGACAGAGCCATGCCTAACATGCTTAGAATTATGGCTTCTC
TTGTTCTTGCTCGCAAACATAGCACTTGTTGTAACTTGTCACACCGTTTCTATAGATTAGCTAATGAGTG
TGCACAAGTATTAAGTGAGATGGTCATGTGCGGAGGCTCACTATATGTAAAACCAGGTGGAACATCATCA
GGTGATGCCACAACTGCCTACGCTAATAGTGTGTTTAACATTTGTCAAGCGGTGACAGCTAATGTAAATG
CACTTCTCTCAACTGATGGTAACAAGATTGCTGACAAGTACGTTCGCAACCTTCAACACAGACTATATGA
GTGTCTCTATAGAAATAGAGACGTTGATCATGAATTTGTGGACGAATTTTACGCATATTTGCGTAAGCAC
TTCTCCATGATGATTCTTTCTGATGATGCCGTTGTGTGCTACAATAGTAACTATGCGGCGCAAGGTTTAG
TAGCTAGCATCAAGAACTTTAAAGCAGTTCTTTACTATCAAAACAATGTGTTTATGTCTGAGGCAAAATG
CTGGACTGAGACTGATCTTACCAAAGGACCTCATGAATTTTGCTCTCAGCATACAATGCTAGTTAAACAA
GGAGATGACTATGTGTACCTGCCTTATCCAGATCCATCAAGAATATTAGGCGCAGGCTGTTTTGTTGATG
ACATCGTCAAAACAGATGGTACACTTATGATTGAAAGGTTTGTGTCACTTGCGATTGACGCTTACCCACT
TACTAAACACCCAAACCAGGAATATGCTGATGTTTTCCACTTGTATTTGCAATACATTAGGAAATTACAT
GATGAGCTTACTGGTCACATGTTGGACATGTACTCTGTAATGCTAACTAATGACAATACATCACGGTACT
GGGAACCTGAGTTTTACGAAGCCATGTACACACCACATACAATCTTGCAGGCTGTAGGTGCATGTGTGTT
GTGTAATTCACAGACTTCACTTCGTTGCGGCGCGTGCATTAGGAGACCGTTCCTTTGTTGCAAGTGCTGC
TATGACCATGTTATTTCAACATCTCATAAATTAGTACTGTCTGTTAATCCCTATGTTTGCAATGCCCCAG
GTTGTGGCGTTACTGATGTAACACAACTGTACTTAGGAGGTATGAGTTACTACTGCAAGTCACATAAGCC
TCCCATTAGTTTCCCATTGTGTGCTAATGGTCAGGTTTTTGGTCTATATAAGAACACATGTGTAGGCAGT
GACAATGTTACTGACTTTAATGCTATAGCAACATGTGATTGGACTAATGCTGGCGATTACATACTTGCCA
ACACTTGTACAGAGAGACTCAAGCTTTTCGCAGCTGAAACGCTCAAAGCAACTGAGGAGACATTCAAGCT
ATCTTATGGTATTGCTACTGTACGTGAAGTACTGTCTGATAGAGAACTTCATCTTTCATGGGAGGTAGGA
AAACCAAGACCACCATTGAATAGGAATTATGTCTTTACTGGTTACCGTGTAACTAAAAATAGTAAAGTAC
AAATTGGAGAGTACACATTTGAAAAAGGTGACTATGGTGATGCTGTTGTGTACAGAGGTACTACAACATA
CAAATTGAATGTTGGTGATTACTTTGTGCTAACATCACACACAGTAATGCCACTAAGTGCACCAACACTA
GTGCCTCAAGAGCACTATGTGAGAATAACTGGCTTATACCCAACTCTCAACATTTCAGAAGAGTTTTCTA
GCAATGTTGCAAACTACCAGAAGGTCGGTATGCAAAAATATTCAACACTCCAGGGACCACCAGGTACCGG
TAAGAGTCATTTTGCTATTGGACTTGCACTCTACTACCCGTCTGCTCGCATAGTGTATACAGCTTGCTCT
CATGCTGCTGTTGATGCACTATGCGAAAAGGCATTGAAATACTTGCCTATAGACAAGTGCAGTAGAATCA
TACCTGCACGTGCGCGTGTGGAGTGCTTTGACAAATTCAAAGTGAATTCAACATTAGAACAGTACGTTTT
CTGCACTGTAAATGCACTGCCTGAAACTACTGCTGACATAGTAGTCTTTGATGAAATTTCAATGGCAACT
AATTATGACTTGAGTGTCGTCAATGCTAGACTACGTGCAAAACACTACGTTTACATTGGTGACCCTGCTC
AATTACCGGCGCCACGCACATTGCTTACTAAGGGCACACTTGAACCTGAATACTTTAACTCGGTGTGCAG
ACTCATGAAAACAATAGGTCCTGACATGTTTCTTGGAACATGTCGCCGTTGTCCTGCTGAAATTGTCGAC
ACAGTGAGTGCTTTAGTTTATGATAATAAGCTAAAAGCACACAAAGAAAAGTCAGCTCAATGCTTTAAGA
TGTTTTACAAGGGTGTGATCACACATGATGTTTCATCTGCAATCAACAGGCCCCAAATAGGTGTTGTAAG
AGAGTTTCTTACGCGCAACCCTGCTTGGAGAAAAGCTGTTTTCATTTCACCATATAATTCACAGAATGCA
GTGGCTTCTAAAATTTTAGGATTACCCACTCAAACTGTTGATTCTTCACAGGGCTCAGAGTATGACTATG
TCATATTCACACAAACCACTGAGACCGCACACTCTTGCAATGTCAACCGCTTTAATGTGGCTATCACAAG
AGCAAAAATTGGCATTTTGTGCATAATGTCTGACAGAGATCTTTATGATAAGCTGCAATTTACGAGTCTG
GAAGTACCACGTCGCAATGTGGCTACGTTACAAGCAGAAAATGTAACTGGACTCTTTAAGGACTGTAGTA
AAATCATTACTGGTCTTCACCCTACACAGGCACCGACACACCTCAGTGTTGATACTAAATTCAAGACTGA
AGGCCTCTGTGTTGACATACCAGGCATACCTAAGGACATGACCTATCGCAGACTCATCTCTATGATGGGC
TTCAAAATGAACTATCAAGTCAATGGTTACCCTAATATGTTTATCACCCGTGAAGAAGCCATTCGTCACG
TTCGTGCATGGATTGGTTTCGACGTTGAGGGTTGTCATGCAACAAGGGATGCTGTGGGAACTAACCTACC
ACTCCAATTAGGATTTTCGACAGGTGTTAACTTAGTAGCTGTACCCACTGGCTATGTTGACACTGAGAAT
AACACAGAGTTCACTAGAGTCAATGCAAAACCTCCTCCAGGTGACCAATTCAAACATCTTATACCACTAA
TGTACAAGGGCTTGCCCTGGAATGTTGTGCGTATTAAGATCGTACAAATGCTCAGTGACACGCTGAAGGG
ATTGTCTGACAGAGTCGTGTTTGTCCTTTGGGCTCATGGCTTTGAACTTACATCAATGAAGTATTTTGTC
AAGATTGGACCAGAAAGAACGTGTTGTCTGTGTGACAAGCGTGCAACTTGCTTCTCTACTTCATCTGACA
CTTATGCTTGCTGGAACCACTCTGTGGGTTTTGACTATGTCTACAACCCATTCATGATTGATGTCCAGCA
ATGGGGCTTTACAGGTAACCTTCAGAGCAACCATGACCAACACTGTCAAGTGCATGGTAACGCTCATGTG
GCTAGCTGTGATGCTATCATGACTAGATGTCTTGCAGTCCATGAGTGCTTTGTTAAGCGCGTTGATTGGT
CTGTTGAATACCCGGTTATTGGAGATGAACTGAAGATCAATGCAGCTTGCAGAAAAGTACAGCATATGGT
TGTTAAGTCTGCATTGCTTGCTGACAAGTTCCCAGTTCTGCATGATATAGGAAATCCAAAGGCTATTAAA
TGTGTACCGCAGGCTGACGTAGAATGGAAGTTCTACGATGTTCAGCCATGCAGTGACAAGGCTTATAAGA
TAGAAGAACTCTTCTACTCCTATGCCACCCACCATGACAAATTCACTGATGGTGTTTGCTTGTTTTGGAA
CTGTAACGTTGATCGTTATCCAGCCAATGCTATCGTTTGTAGGTTTGATACACGAGTTCTCTCCAATCTA
AACCTACCTGGTTGTGATGGTGGTAGTCTGTATGTAAACAAACATGCATTCCACACTCCAGCTTTTGATA
AGAGTGCATTTACTCATTTGAAACAACTGCCATTCTTTTATTACTCTGATAGTCCTTGCGAGTCGCATGG
CAAGCAGGTTGTGTCAGACATTGATTATGTTCCACTAAAGTCTGCAACGTGTATTACACGTTGCAACCTG
GGTGGAGCTGTTTGCAGACATCATGCAAATGAGTATAGACAGTACTTAGATGCATACAACATGATGATTT
CAGCTGGTTTTAGCCTATGGATTTACAAACAGTTTGACACATACAACCTGTGGAACACCTTTACCAGGTT
ACAGAGTCTAGAAAATGTGGCTTACAATGTTATTAATAAAGGACACTTTGATGGACAGATTGGCGAAGCA
CCTGTGTCTATCATCAATAATGCTGTTTACACTAAAGTAGACGGCGTTGATGTGGAGATCTTCGAGAACA
AGACAACACTTCCTGTGAATGTAGCGTTTGAGCTTTGGGCTAAGCGTAACATCAAGCCAGTGCCAGAGAT
TAAGATACTTAACAATTTGGGTGTCGACATCGCTGCCAATACTGTTATCTGGGACTACAAAAGAGAAGCG
CCAGCACATGTCTCAACAATAGGTATCTGCACAATGACTGACATTGCCAAGAAACCTACTGAAAGCGCTT
GTTCGTCGCTTACCGTCTTATTCGATGGTAGAGTTGAAGGACAGGTTGACTTATTCAGAAATGCACGTAA
TGGTGTTTTAATAACGGAAGGTTCAGTCAAGGGTTTAACACCATCAAAAGGACCTGTGCAAGCAAGTGTC
AATGGAGTCACATTGATTGGAGAATCAGTAAAAACACAGTTTAATTATTTCAAGAAAGTAGATGGCATCA
TCCAACAATTGCCTGAAACCTACTTTACACAGAGTAGAGACTTAGAGGATTTTAAGCCCAGATCACAAAT
GGAAACGGACTTCCTCGAGCTCGCAATGGATGAATTCATACAGCGATACAAGCTAGAAGGCTATGCCTTC
GAGCATATCGTTTATGGAGATTTCAGTCATGGACAACTAGGCGGACTTCATCTAATGATAGGTCTTGCCA
AGAGATCACAAGACTCACCGTTAAAATTAGAGGATTTTATCCCTATGGACAGCACAGTGAAGAATTATTT
CATAACAGATGCTCAAACAGGTTCGTCAAAATGTGTCTGCTCTGTTATTGATCTTTTACTTGATGACTTT
GTAGAAATAATAAAGTCACAAGATCTTTCAGTAGTTTCAAAAGTGGTCAAAGTCACAATAGACTATGCTG
AAATATCATTTATGCTTTGGTGTAAAGATGGACATGTTGAAACCTTTTACCCAAAATTACAAGCGAGTCA
GGCATGGCAACCGGGCGTTGCAATGCCCAACTTGTATAAGATGCAAAGAATGCTTCTTGAAAAATGTGAC
CTTCAGAATTATGGTGAAAACGCTGTTATACCAAAAGGAATAATGATGAATGTCGCAAAATATACCCAAC
TGTGTCAATACTTAAACACACTTACATTAGCTGTGCCTTACAACATGAGAGTCATACACTTTGGCGCTGG
CTCTGACAAAGGAGTGGCGCCTGGTACAGCTGTGCTCAGACAGTGGTTGCCAATTGGCACACTACTTGTC
GATTCTGACCTTAATGATTTTGTCTCTGACGCTGATTCTACATTAATTGGAGACTGTGCTACTGTACATA
CAGCTAATAAATGGGATCTCATTGTTAGCGATATGTATGACCCTAAAACTAAGCATGTGACAGAGGAGAA
TGACTCAAAAGAAGGGTTTTTCACCTATCTGTGTGGATTTATAAAACAAAAACTAGCCCTGGGAGGTTCC
GTGGCTGTAAAGATAACAGAGCATTCTTGGAATGCTGATCTCTACAAGCTTATGGGATATTTCTCATGGT
GGACAGCTTTTGTCACAAATGTCAATGCGTCATCCTCTGAGGCATTTTTGATTGGAGTTAATTACCTTGG
TAAGCCGAAAGAGCAAATTGATGGCTATACCATGCATGCTAACTACGTCTTCTGGAGGAATACAAATCCT
ATTCAATTGTCTTCTTATTCATTATTTGACATGAGCAAATTCCCTCTCAAATTAAGGGGGACTGCTGTTA
TGTCTTTAAAAGAGAATCAAATCAATGACATGATTTATTCCCTGTTGGAAAAGGGTAGACTTATCATTAG
AGAAAACAACACAGTTGTAGTCTCAAGTGATGTTCTTGTTAATCATTAAACGAACATGAAAATTTTAATT
TTTGCTTTCCTAGTTACCCTAGTTAAAGCACAAGAAGGTTGTGGCGTGATCAACCTCAGGACACAACCTA
AATTAACACAAGTCTCCTCCTCGCGTAGAGGTGTTTATTATAATGATGATATATTCCGTTCTGATGTTTT
ACATCTCACGCAGGATTATTTCTTACCATTCCATTCTAACCTAACACAGTACTTTTCTCTTAATATTGAG
TCAGATAAAATTGTTTATTTTGACAATCCCATATTGAAATTTGGTGACGGTGTTTACTTCGCAGCCACCG
AAAAGTCTAATGTAATAAGAGGCTGGGTGTTTGGTTCCACTTTTGACAACACCACTCAGTCTGCTATTAT
AGTCAATAATTCCACACACATTATTATACGTGTGTGCTATTTTAACCTCTGTAAAGACCCCATGTATACT
GTGTCTGCTGGCACCCAAAAGTCCTCATGGGTTTATCAGAGTGCTTTCAATTGCACATACGATAGAGTGG
AAAAAAGCTTCCAACTAGACACATCCCCTAAGACTGGTAATTTTACTGACTTACGTGAGTTTGTCTTTAA
AAATCGTGATGGGTTTTTCACTGCTTACCAGACTTATACCCCAGTTAACCTCCTTAGAGGTTTGCCATCA
GGTCTTTCAGTTTTAAAACCCATTCTTAAATTACCATTTGGAATTAATATTACTTCTTTTAGAGTGGTTA
TGGCTATGTTCAGTAAAACCACTTCTAATTATGTGCCAGAAAGTGCTGCTTATTATGTGGGTAATCTTAA
ACAGTCCACCTTTATGCTCAGTTTTAATCAGAATGGAACTATTGTAGATGCTGTGGATTGTTCTCAAGAT
CCACTTGCAGAGTTAAAGTGTACTACAAAAAGTTTTAATGTCTCCAAAGGCATTTATCAAACTTCCAATT
TCAGAGTATCACCAGTTACTGAGGTTGTTAGATTTCCAAATATTACAAATCTCTGTCCTTTTGACAAGGT
TTTTAATGCCACACGCTTTCCTAGTGTCTATGCCTGGGAAAGAACAAAGATTTCTGATTGTGTTGCAGAT
TACACTGTTTTCTACAACTCAACTTCTTTTTCGACTTTCAACTGTTACGGAGTCTCTCCTTCTAAGTTGA
TTGATTTGTGTTTTACAAGTGTGTATGCAGACACATTTTTGATAAGATTTTCCGAAGTCAGACAAGTAGC
ACCTGGTCAGACTGGTGTTATTGCAGACTACAATTATAAACTACCTGACGACTTTACAGGCTGTGTTATA
GCTTGGAACACTGCTAAGCAAGACGTCGGTAGCTATTTTTATAGGTCTCATCGCTCTAGCAAATTAAAAC
CCTTTGAAAGAGACCTTTCATCAGTTGAAGAAAATGGCCGTACACTCAGTACGTATGATTTTAACCAAAA
TGTACCTCTTGAGTACCAAGCCACTAGAGTTGTTGTTCTTTCTTTTGAACTTCTTAATGCACCTGCTACA
GTGTGTGGACCAAAATTATCCACTTCATTGGTTAAGAACCAGTGCGTCAACTTCAACTTTAATGGATTTA
AAGGTACTGGTGTGTTGACCGACTCGTCTAAAACGTTTCAGTCTTTTCAGCAGTTTGGTCGGGATGCATC
TGATTTTACTGATTCAGTGCGTGACCCGCAAACTTTACGGATACTTGACATTTCACCGTGCTCTTTTGGT
GGTGTGAGTGTCATAACACCAGGAACTAACACTTCATCTGCAGTGGCTGTTCTTTACCAAGATGTAAACT
GCACTGATGTTCCCAGAACAATACAAGCAGATCAATTAGCACCCTCTTGGCGTGTTTATACCACTGGACC
CTATGTTTTCCAAACACAAGCAGGGTGCCTTATAGGAGCTGAACATGTCAACGCATCCTATCAGTGTGAC
ATTCCAATTGGTGCTGGCATTTGTGCTAGCTATCATACAGCCTCACACTTACGGAGTACAGGTCAAAAAT
CCATTGTGGCCTATACTATGTCATTAGGTGCTGAAAATTCTGTGGCATATGCTAATAATTCCATTGCCAT
ACCTACTAATTTTTCTATTAGTGTCACTACTGAAGTGATGCCTGTTTCTATGGCTAAAACATCTGTCGAT
TGTACTATGTACATCTGTGGTGATTCTTTAGAGTGCAGTAACCTACTGCTTCAGTATGGTAGCTTCTGTA
CCCAACTTAATCGTGCCCTTTCTGGCATTGCTGTAGAACAGGATAAAAACACCCAAGAGGTGTTTGCCCA
GGTTAAACAGATGTATAAAACACCAACCATAAGAGATTTTGGTGGTTTTAATTTCTCTCAGATATTACCA
GACCCTTTGAAGCCTACTAAGCGTTCTTTTATAGAGGATTTGCTCTACAACAAAGTAACACTCGCGGATG
CAGGTTTCATGAAACAGTATGCAGACTGTCTGGGTGGTATTAACGCAAGAGATCTCATCTGTGCTCAAAA
GTTTAATGGACTGACAGTCTTACCACCTTTGCTCACTGATGACATGATTGCTGCCTATACTGCAGCGCTC
ATTAGTGGCACTGCCACTGCAGGCTGGACTTTCGGTGCAGGTGCAGCCCTTCAAATACCTTTTGCTATGC
AAATGGCTTATAGGTTTAATGGCATTGGAGTTACTCAAAATGTTCTCTACGAGAACCAAAAACAAATTGC
CAATCAGTTCAATAAGGCTATTACTCAAATTCAAGAATCACTCACAACTACATCGACAGCATTGGGCAAG
CTGCAAGACGTAGTCAACCAGAATGCTCAAGCATTAAATACACTTGTCAAACAACTTAGCTCCAATTTTG
GTGCTATTTCAAGTGCTTTGAATGACATCCTCTCACGACTTGACAAAGTTGAGGCAGAGGTGCAAATTGA
CAGGTTGATTACAGGCAGATTACAAAGCCTCCAAACCTATGTAACACAACAACTAATCAGAGCTGCTGAA
ATCAGGGCTTCTGCTAATCTTGCTGCTACCAAAATGTCTGAGTGTGTTCTTGGACAATCGAAAAGAGTTG
ATTTTTGTGGAAAAGGCTACCACCTTATGTCTTTCCCTCAATCCGCTCCACATGGTGTTGTGTTCTTACA
TGTCACTTATGTGCCATCACAAGAAAAGAACTTCACCACTGCCCCAGCAATTTGTCATGAAGGTAAGGCA
TACTTCCCTCGTGAAGGTGTGTTTGTATCTAATGGCAGTTCTTGGTTTATTACACAGAGGAATTTTTATT
CACCACAGATAATCACAACAGACAATACATTTGTCGCCGGAAGTTGTGATGTCGTCATTGGAATCATTAA
CAATACAGTTTATGATCCTCTGCAACCTGAGCTTGACTCATTTAAACAAGAGCTAGACAAGTACTTCAAA
AATCATACATCACCTGATGTTGATCTTGGCGATATTTCAGGCATTAACGCTTCTGTCGTCGATATTCAAA
AAGAAATTGACCGCCTCAATGAGGTCGCCAAAAATTTAAATGAATCACTCATTGACCTTCAAGAACTTGG
CAAATATGAGCAATATATTAAATGGCCTTGGTATGTCTGGCTTGGCTTTATAGCAGGGTTAGTAGGATTA
TTCATGGCCATCATTCTTCTTTGTTACTTTACTAGCTGCTGCAGCTGCTGTAAAGGCATGTGCTCCTGTG
GTTCTTGCTGCAGATTTGATGAAGACGACTCTGAGCCAGTGCTCAAAGGAGTCAAATTACATTACACATA
AACGAACTTAATGGATTTGTTTATGAGTATTTTCACACTTGGATCAATCACACGTCAACCAAGTAAGATT
GAAAATGCTTTTCTTGCAAGTACTGTTCATGCTACTGCAACGATACCGCTACAAGCCTCATTCTCTTTCC
GATGGCTTGTTATTGGCGTTGCACTTCTTGCTGTTTTTCAAAGCGCTTCCAAAGTAATTGCGCTTCATAA
GAAGTGGCAGCTTGCCTTATACAAAGGCATCCAATTAGTTTGTAACTTGCTGCTACTCTTTGTGACAATT
TATTCACATTTTCTACTTTTAGCTGCTGGCATTGAGGTACAATTTTTGTACATCTATGCTTTGATTTATA
TTCTGCAAATTTTAAGCTTTTGCAGATTTGTCATGAGATGCTGGCTTTGTTGGAAGTGCAAATCCAAGAA
TCCATTATTATATGATGCCAACTACTTTGTTTGCTGGCATACATATAATTATGACTACTGTATACCATAC
AACAGTGTCACAGATACAATCGTCGTTACTTCAGGTGACGGCATTTCAACACCAGAACTCAAAGAAGACT
ACCAAATTGGTGGTTATTCTGAGGATTGGCACTCAGGTGTTAAAGACTATGTCGTTGTACATGGCTATTT
CACCGAAGTTCACTACCAGCTTGAGTCTACACAAATTACTACAGACACTGGTATTCAAAACGCTACATTC
TTCATCTTTAACAAGCTTGTTAAGGATCCGCCGAATGTGCAAATACACACAATCGACGGCTCTTCAGGAG
TTGTAAATCCAGCAATGGACCCAATTTATGATGAGCCGACGACGACTACTAGCGTGCCTTTGTAAGCACA
AGAAAGTGAGTACGAACTTATGTACTCATTCGTTTCGGAAGAAACAGGTACGTTAATAGTTAATAGCGTA
CTTCTTTTTGTTGCTTTCGTGGTATTCTTGCTAGTTACACTAGCCATCCTTACTGCGCTTCGATTGTGTG
CGTACTGCTGCAATATTGTTAACGTGAGTTTAGTAAAACCAACAGTTTACGTTTACTCGCGTGTTAAAAA
TCTGAACTCCTCTGATTGTGTTCCTGATCTTCTGGTCTAAACGAACTAACTATTATTTTCTGTTTGGAAC
TTTAACATTGCTTATCATGGCTGAGAACGGAACCATTTCTGTTGAGGAGCTTAAAAGACTCCTGGAACAA
TGGAACCTAGTAATAGGCTTCCTCTTCCTCGCCTGGATTATGTTATTACAATTTGCCTATTCTAATCGGA
ACAGGCTTTTGTACATAATAAAGCTTGTCTTCCTCTGGCTCTTGTGGCCAGTAACACTTGCTTGCTTTGT
GCTTGCTGCTGTTTACAGAATTAATTGGGTGACTGGCGGTATTGCGATTGCAATGGCTTGCATCGTAGGC
TTGATGTGGCTTAGCTACTTCGTTGCTTCCTTCAGGCTGTTTGCTCGTACCCGCTCAATGTGGTCATTCA
ACCCAGAAACAAACATTCTTCTCAATGTGCCTCTTCGAGGGACAATTGTAACCAGACCGCTCATGGAAAG
TGAACTTGTCATTGGCGCTGTGATCATTCGTGGTCACCTGCGAATGGCTGGACACTCCCTAGGGCGCTGT
GATATTAAGGACCTGCCAAAGGAGATCACTGTGGCTACATCACGAACGCTTTCTTATTACAAATTAGGAG
CGTCGCAGCGTGTAGGCACTGATTCAGGTTTTGCTGCATACAACCGCTACCGTATTGGAAACTACAAATT
AAACACAGACCACTCTGGTAGCAACGACAATATTGCTTTGCTAGTACAGTAAGTGACAACAGATGTTTCA
TCTCGTTGACTTTCAGGTTACAATAGCAGAGATATTGATTATCATTATGAGGACTTTCAGGATTGCCATT
TGGAATCTTGATGTACTAATAAGTTCAATAGTGAGACAATTATTTAAGCCTCTAACTAAGAAGAAATATC
CTCAGTTAGATGATGAAGAACCTATGGAGTTAGATTATCCATAAAACGAACATGAAAATTATTCTCTTCC
TGACACTGATTGCACTTGCAACTTGCGAGTTATATCACTATCAGGAGTGTGTTAGAGGTACCACTGTACT
ATTAGAAGAACCTTGCCCATCAGGAACATATGAGGGCAATTCACCATTTCATCCCCTTGCTGACAACAAA
TTTGCACTAACTTGCATTAGCACACATTTTGCTTTTGCCTGTGCTGACGGTACTAGACATACCTATCAGC
TTCGTGCAAGATCAGTTTCACCTAAACTTTTCACCAGACAAGAGAAAGTTTACCAAGAGCTCTATTCGCC
GCTTTTTCTCATTGTTGCGGCTTTAGTATTTATAATACTTTGCTTCACCATTAAGAGAAAGACAGAATGA
GTGAGCTCACTTTAATTGACTTCTATTTGTGCTTTTTAGCCTTTCTGCTATTCCTTGTTCTAATAATGCT
TATCATATTTTGGTTTTCACTTGAACTCCAGGATATAGAAGAACCTTGTAACAAAGTTTAAACAAACATG
AAATTTCTCATTGTTATGACTTGTATATCTCTTTGCTGCTGTATACGCACTGTGGTACAGCGCTGTGCAT
CTAATACACCTTATGTTCTTGAAAACCCATGTCCCACTGGTTATCAGCCAGAGTGGAACATTAGGTATAA
CACTAGGGGTAATACTTATAACAGTGCTAGACTGTGTGCTTTAGGAAAAGTTTTATCTTTTCATAGGTGG
CACACTATGGTTCAAGCATGTACACCTAATGTCACCATCAATTGTCAAGATCCAGTAGGTGGTGCACTTG
TAGCGAGATGTTGGTACTTTTACCAAGGTTCCCAGACCGCTACATTTAGAGACATACATGTAGATCTGTT
CTTTAAACGAACTTAAAATGTCTGATAATGGACCCCAAAACCAACGTAGTGCCCCCCGCATTACATTTGG
TGGACCCTCAGATTCAACTGACAATAACCAGGATGGAGGACGCAGTGGTGCACGGCCAAAACAACGCCGA
CCCCAGGGTTTACCCAATAATACTGCGTCTTGGTTCACAGCTCTCACTCAGCATGGTAAGGAAGGACTCA
AATTCCCTCAAGGCCAGGGAGTTCCTATCAACACCAATAGTGGCAGAGATGACCAAATTGGCTACTACAG
AAGAGCTACCCGACGAGTTCGTGGTGGTGACGGTAAAATGAAAGAGCTCAGCCCCAGATGGTACTTCTAT
TACCTAGGAACTGGCCCAGAAGCTTCACTTCCCTATGGTGCCAATAAAGAAGGCATCGTATGGGTTGCAA
CTGAGGGTGCCTTGAATACACCAAAAGATCATATTGGCACCCGCAATCCTAATAACAATGCTGCTATTGT
GCTACAACTTCCTCAAGGAACAACATTGCCAAAAGGCTTCTACGCAGAAGGGAGCAGGAATGGTAGTCAA
GCCTCTTCTCGCTCCTCATCACGTAGTCGTGGAAATTCAAGAACTTCAACTCCTGGCAGCAGTAGGGGAA
ATTCTCCTGCTCGAGTGGCTAGCGGAGGTGGTGAAACTGCCCTCGCGCTATTGCTGTTAGACAGATTGAA
CCAGCTGGAGAGCAAAGTTTCTGGTAAAGGCCAACAACAACAAGGCCAAACTGTCACTAAGAAATCTGCT
TCAGAGGCATCTAAAAAGCCTCGACAAAAACGTACTGCAACCAAACAGTACAATGTCACCCAAGCTTTTG
GGCGACGTGGTCCAGATCAAACTCAAGGAAACTTTGGAGACCAGGAGTTAATCAGACAAGGAACTGATTA
TAAACACTGGCCGCAAATAGCACAGTTTGCTCCAAGTGCCTCTGCATTCTTCGGAATGTCACGCATTAGC
ATGGAAGTCACACCTTCGGGAACATGGCTGACTTATCATGGAGCCATTAAATTGGATGACAAAGATCCCC
AATTCAAAGACAACGTCATACTGCTGAACAAGCACATTGACGCATACAAAACATTCCCACCAACAGAGCC
TAAAAAGGACAAAAAGAAAAAGACTGATGAAGCTCAGCCTTTACCGCAGAGACAAAAGAAACAGCCCACT
GTGACTCTTCTTCCTGCGGCCGACATGGATGATTTCTCCAGACAACTTCAAAATTCCATGAGTGGAGCTT
CTGCTGATTCAACTCAGGCATAAACACTCATGATGACCACACAAGGCAGATGGGCTATGTAAACGTTTTC
GCAATTCCGTTTACGATACATAGTCTACTCTTGTGCAGAATGAATTCTCGTAACTAAACAGCACAAGTAG
GTTTAGTTAACTTTAATTTCACATAGCAATCTTTAATCAATGTGTAATGTTAGGGAGGACTTGAAAGAGC
CACCACATTTTCACCGAGGCCACGCGGAGTACGATCGAGGGTACAGTGAATAATGCTAGGGAGAGCTGCC
TATATGGAAGAGCCCTAATGTGTAAAATTAATTTTAGTAGTGCTATCCCCATGTGATTTTAATAGCTTCT
TAGGAGAATGACAAAAAAAAAAAA</t>
  </si>
  <si>
    <t>Cp-Yun_2011</t>
  </si>
  <si>
    <t>Chaerephon plicata</t>
  </si>
  <si>
    <t>AGC74176</t>
  </si>
  <si>
    <t>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t>
  </si>
  <si>
    <t>spike protein [Bat coronavirus Cp/Yunnan2011]</t>
  </si>
  <si>
    <t>JX993988.1</t>
  </si>
  <si>
    <t>21391..25116</t>
  </si>
  <si>
    <t>&gt;JX993988.1 Bat coronavirus Cp/Yunnan2011, complete genome
TGCCTAGTGCACCTACGCAGTATAAACAATAATAAACTTTACTGTCGTTGACAAGAAACGAGTAACTCGT
CCCTCTTCTGCAGACTGCTTACGGTTTCGTCCGTGCTGCAGTCGATCATCAGCATACCTAGGTTTCGTCC
GGGTGTGACCGAAAGGTAAGATGGAGAGCCTTGTTCTTGGAATCAACGAGAAAACACACGTCCAACTCAG
TTTGCCTGTTCTCCAGGTTAGAGACGTGTTAGTACGTGGCTTCGGGGACTCTGTGGAAGAGGCCCTATCG
GAGGCACGTGAACATCTGAAAAGTGGCACTTGTGGCATAGTAGAGCTGGAAAAAGGCGTATTGCCCCAGC
TTGAACAGCCCTATGTGTTCATTAAACGATCTGACGCCCAGGGCACTGGTCATGGCCACAAGGTCTGCGA
GCTAGTTGCTGAATTGGATGGCGTTCAGTTCGGTCGTAGCGGTATAACACTGGGAGTACTCGTGCCATAT
GTGGGCGAGACCCCAATTGCATACCGCACTGTTCTTCTTCGTAAGAATGGTAATAAGGGAGCCGGTGGCC
ATAGCTTTGGCATCGATCTAAAGTCGTATGACTTAGGTGACGAGCTTGGCACTGATCCCATTGAAGATTA
TGAACAAAACTGGAACACTAAACATGGCAGTGGTGCCCTTCGTGAACTCACTCGTGAGCTTAATGGAGGA
GTAGTTACTCGCTATGTCGACAACAACTTTTGTGGCCCAGATGGCTACCCCCTTGAATGCATTAAAGACC
TTCTCGCTCGCGCGGGCAAGTCAATGTGCACTCTTTCTGAACAACTTGATTTTATTGAGTCGAAGAGAGG
TGTCTACTGCTGTCGTGAACATGAGCATGAAATTGCTTGGTTTACTGAACGCTCTGAAAAGAGCTATGAG
CACCAGACACCCTTCGAGATCAAGAGTGCCAAGAAATTTGACACTTTCAAAGGGGAATGCCCAAAGTTTG
TATTTCCTCTCAATTCTAGAGTCAAAGTCATTCAACCACGTGTTGAAAAGAAAAAGACTGAAGGTTTCAT
GGGGCGTATACGCTCTGTGTACCCTGTTGCATCCCCTGGGGACTGTAACGATATGCACTTGTCTACCTTG
ATGAAATGTAATCATTGTGATGAAGTTTCATGGCAGACGTGCGACTTTCTCAAAGCCACTTGTGAACAAT
GTGGCACTGAAAATTCAGTCCGTGAAGGACCCACTACATGTGGGTACCTACCTACTAATGCTGTACTGAA
AATGCCTTGTCCTGCTTGTCAAGACCCAGAAATTGGACCTGAGCATAGTGTTGCAGACTACCACAACCAC
TCAAACATTGAAACTCGACTCCGCAAGGGAGGTAGGATTAAATGTTTCGGTGGGTGTGTGTTTGCCTATG
TTGGCTGCTATAACAAGCGTGCCTACTGGGTTCCTCGTGCTAGTGCCGATATTGGTGCAAACCATACTGG
CATTACTGGAGACAATGTGGAGACTCTAAATGAAGATCTCCTAGAGATACTGCGTCGTGAACGTGTTAAC
ATTAACATTGTTGGCGATTTTCAGTTGAATGAAGAGGTTGCTATTATTCTAGCATCTTTTTCTGCTTCCA
CTAGTGCCTTTATTGACACTGTAAAGGGCCTTGACTACAAGACCTTCAAAGCCATTGTTGAATCCTGTGG
AAACTACAAAGTTACCAAAGGAAAACCTGTCCAAGGAGCTTGGAACATTGGCCAGCAAAAATCTATTTTG
ACACCGCTGTGTGGTTTTCCCTCACGGGCTGCCAGTGTCATTAGATCAATCTTTTCTCGCACACTCGATG
CAGCAAATCATTCAATACCAGACCTGCAGAAAGCAGCTGTTACCATTCTTGATGGTATTTCAGAGCATTC
ATTGCGTCTTGTTGACGCCATGACTTACACCTCAGATCTGTTCACCAACAGTGTCATTATTATGGCATAT
GTTACGGGCGGACTTGTACAGCAGGTGTCTCAGTGGTTGTCTAACTTAGTAGGCTCTGCTGCTGAGAAGC
TGCGACCCGTGTTTGCATGGGTTGAGTCTAGACTTAGTGATGGAATTGAATTTCTCAAGGATGCTTGGGA
GATTCTTAAATTCTTGATCAGGGGTGTGTTTGACATCGTTAAGGGTCAAATACAGGTTACCTCAGATAAT
ATCAAGGAGTGTGTAAAAAGCTTCATTGATGTTATTAATAAGGCACTTGAAATGTGCATTGACTATGTCA
CTGTTGCTGGCACAAAGTTGCGATCACTCAACTTAGGTGAGATTTTCATCGCTCAAAGCAAGGGACTCTA
CCGCCAGTGCATTCGTGGTAAAGAGCAGCTGCAATTACTCATGCCACTTAAGGCACCTAAGGACGTCACT
TTCTTCGAGGGTGATGTACACGATACTGTGCTTACCTCTGAAGAGGTTGTTCTTAAGAATGGTGAACTCG
AAGCACTTGAGACACCAGTTGATAGCTTCACTAATGGGGCTATCGTAGGCACACCTGTGTGCATAAATGG
ACTCATGCTCTTAGAATTAAAAGACAAGGAGCAATATTGCGCTTTGTCTCCAGGATTGTTAGCAACAAAT
AATGTCTTCCGTCTTAAAGGAGGTGCACCTACTAAAGGTGTAACTTTTGGAGAGGACACTGTTGTTGAAG
TTCAGGGCTATAAGAATGTGAAGATTACATTCGAGCTTGATGAGCGTGTGGACAAAGTGCTTAATGAGAA
GTGCTCTGTGTATACTGTAGAGTCAGGTACAGAAGTGTCTGAATTTGCATGTGTTGTAGCTGAGGCGGTT
GTGAAAACATTACAACCTGTCTCTGATCTACTTACCAATATGGGTATTGATCTTGATGAGTGGAGTGTTG
CTACATTCTACTTATTTGATGACTCTGGTGAAGAAAATCTTTCATCACGTATGTATTGCTCCTTTTATCC
TCCCGACGAGGAAGAAGAGGGTGATGCGGAGTGTGAGGAAGAAGAAATTGCTGATGAGACCTGTGAACAT
GAGTATGGTACAGAGGACGATTATCAAGGTCTTCCTATGGAATTTGGTGCCTCAACTGAAACAGTTCAAG
TTGAAGAAGAAGAAGAGGAAGACTGGCTGGATGATACTACTGAGCAATCAGAGATTGAGCCAGAACCAGA
ACCCACATCTGAAGAACCAGTTAACCAGTTTACTGGTTATTTAAAACTTACTGACAACGTTGCCATTAAG
TGTGTGGACATCGTTAAGGAGGCGCAAAACGCTAATCCCACGGTGATTGTAAATGCTGCTAACGTACACC
TGAAACATGGTGGTGGTGTAGCAGGTGCACTCAACAAGGCAACCAATGGTGCCATGCAAAAAGAGAGCGA
TGATTACATTAAGCTAAATGGCCCTCTCACAGTAGGAGGTTCATGTTTGCTTTCTGGACATAATCTTGCT
AAGAAGTGTCTACATGTTGTTGGACCTAACCTAAATGTAGGTGAGGATATCCAGCTCCTAAAGGCAGCAT
ATGAAAATTTCAATTCACAGGACACCTTACTTGCACCATTGTTGTCAGCAGGCATATTTGGTGCTAAACC
ACTTCAGTCTCTACAAGTGTGCGTGCAGACAGTTCGTACACAGGTTTACATTGCAGTCAATGACAAAGCT
CTTTACGAGCAGGTTGTCATGGATTACCTTGATAGCCTGAAGCCTAGAGTGGAAGCACCTAAACAAGAGG
AGCCACCAAAGACAGAAGATCCTAAAATTGAGGAGAAATCTGTTGTACAGAAGCCTGTCGATGTGAAGCC
AAAAATTAAGGCTTGCATTGATGAGGTTACCACAACACTGGAAGAAACTAAGTTTCTTACCAATAAGTTA
CTCTTGTTTGCTGACATCAATGGTAAGCTTTACCATGATTCTCAGAACATGCTTAGAGGTGAAGATATAT
CTTTCCTTGAGAAGGATGCACCTTACATGGTAGGTGATGTTATCACTAGTGGTGATATCACTTGTGTTAT
AATACCCTCCAAAAAGGCTGGTGGCACTACCGAGATGCTCTCAAGAGCTTTGAAGAAAGTGCCAGTTGAT
GAGTATATAACCACATACCCTGGACAAGGATGTGCTGGTTATACACTTGAGGAAGCTAAGACTGCTCTTA
AGAAATGCAAATCTGCATTTTACGTGTTACCTTCAGAATCACCTAATGCTAAGGAAGAGATTCTAGGAAC
CGTATCTTGGAATTTGAGAGAAATGCTTGCTCATGCTGAAGAGACAAGAAAATTAATGCCTATCTGCATG
GATGTTAGAGCCATAATGGCCACCATCCAACGCAAGTACAAAGGAATTAAAATTCAAGAAGGCATCGTTG
ACTATGGTGTCCGATTCTTCTTTTATACTAGTAAAGAGCCTGTAGCTTCTATTATTACGAAGCTGAACTC
TCTAAATGAGCCACTTGTCACAATGCCAATTGGTTATGTGACACATGGTTTTAATCTTGAAGAGGCTGCG
CGCTGTATGCGTTCTCTTAAAGCTCCTGCCGTAGTGTCAGTATCATCACCAGATGCTGTTACTACATATA
ATGGATACCTCACTTCGTCATCAAAGACATCTGAGGAGCACTTTGTGGAAACAGTTTCTTTGGCTGGCTC
TTACAGAGATTGGTCCTATTCAGGACAGCGTACAGAGTTAGGTGTTGAATTTCTTAAGCGTGGTGACAAA
ATTGTGTACCACACTTTGGAGAGCCCCGTCGAGTTCCATCTTGACGGTGAGGTCCTTCCACTTGACAAAT
TAAAGAGTCTCTTATCCCTACGGGAGGTTAAGACTATAAAAGTGTTCACAACTGTGGACAATACTAATCT
CCACACACAGCTTGTGGATATGTCTATGACATATGGACAGCAGTTTGGTCCAACATACTTGGATGGTGCT
GATGTTACAAAAATTAAACCTCATGTAAATCATGAGGGTAAAACTTTCTTTGTACTACCTAGTGATGACA
CACTACGTAGTGAAGCTTTTGAGTACTACCACACTCTTGATGAGAGTTTCCTTGGTAGATACATGTCTGC
TTTAAACCACACAAAGAAATGGAAATTCCCTCAAGTTGGTGGTTTGACTTCGATTAAGTGGGCTGATAAC
AATTGTTATTTGTCTAGTGTTTTATTAGCACTTCAACAAATTGAAGTTAAATTTAATGCCCCAGCACTAC
AAGAAGCTTACTATAGAGCTCGTGCTGGTGATGCTGCTAATTTTTGTGCACTTATACTCGCTTACAGTAA
TAAAACTGTTGGCGAGCTAGGTGATGTCAGAGAAACTATGGCCCATCTTTTACAGCATGCTAATTTGGAA
TCTGCAAAGCGAGTTCTTAATGTGGTGTGTAAACATTGCGGCCAGAAAACTACTACCTTAACGGGTGTAG
AGGCTGTGATGTACATGGGTACTCTGTCTTATGATAATCTTAAGACAGGTGTTTCTGTTCCATGTGTGTG
TGGTCGTGACGCTACACAATATTTAGTACAACAAGAGTCTTCTTTTGTTATGATGTCCGCACCACCTGCT
GAATATAAATTACAGCAAGGTACATTCTTATGTGCAAATGAATACACTGGTAATTATCAGTGTGGTCATT
ACACTCATATAACTGCTAAGGAGACCCTCTATCGTATTGACGGAGCTCACCTTACAAAGATGTCAGAGTA
TAAAGGGCCAGTGACTGATGTGTTCTATAAGGAAACATCTTACACTACAACCATCAAGCCTGTGTCATAT
AAACTCGATGGAGTTACTTACACAGAGATTGAACCAAAATTGGATGGGTATTATAAAAAGGATAATGCTT
ACTATACGGAGCAGCCTATAGACCTTGTACCAACTCAACCACTACCAAATGCGAGTTTTGATAATTTCAA
ACTCACATGTTCTAATATAAAATTCGCTGATGATTTAAATCAAATGACAGGCTTCACAAAGCCAGCTTCA
CGAGAGCTATCTGTCACATTCTTTCCAGACTTGAATGGCGATGTAGTGGCTATTGACTATAGACACTACT
CAGCGAGTTTCAAGAAAGGTGCTAAATTACTGCATAAGCCAATTGTTTGGCATATCAATCAGGCTACAAC
CAAGACAACGTTCAAACCAAACACTTGGTGTTTACGTTGTCTTTGGAGTACAAAACCAGTAGATACTTCA
AATTCATTTGAAGTTCTGGCAGTAGAAGACACACAAGGAATGGACAATCTTGCTTGTGAAAGTCAACAAC
CCACCTCTGAAGAAGTAGTGGAAAATCCTACCATACAGAAGGAAGTCATAGAGTGTGACGTGAAAACTAC
CGAAGTTGTAGGCAATGTCATACTTAAACCATCAGATGAAGGTGTTAAAGTAACACAAGAGTTAGGTCAT
GAGGATCTTATGGCTGCCTATGTGGAAAATACAAGCATTACCATTAAGAAACCTAATGAGCTTTCATTAG
CCTTAGGTTTGAAAACAATTGCCACTCATGGTATTGCTGCAATTAACAGTGTTCCTTGGAGTAAAATTTT
GGCTTATGTCGGACCATTCCTAGGACGAACAGCAATCACAACATCAAACTGTGCTAAGAGATTAGTACAG
CGTGTATTTAACAACTACATGCCCTATGTGCTTACATTATTGTTCCAATTGTGTACTTTTACCAAAAGTA
CAAATTCTAGAATTAGAGCTTCACTACCTACGACTATTGCTAAAAATAGTGTTAAGGGTGTTGCTAAATT
ATGTTTGGATGCTGGCATCAATTATGTAAAGTCACCCAAATTTTCTAAATTGTTCATTATTGCAATGTGG
CTATTATTGTTAAGCATTTGCTTAGGTTCATTAATCTATGTAACTGCAGCTTTAGGTGTATTATTGTCCA
ACTTTGGAGCTCCTTCTTATTGTAGTGGCGTTAGAGAATCGTATCTCAATTCCTCTAATGTTACTACTAT
GGATTTCTGTGAAGGTTCTTTTCCTTGCAGTGTTTGTTTAAGTGGATTAGACTCGCTTGATTCCTATCCA
GCTCTTGAAACCATCCAGGTAACGATTTCATCGTATAAGCTAGACTTGACAATTTTAGGTCTGGTTGCTG
AGTGGTTTTTGGCATATATGTTGTTCACAAAATTCTTTTATTTACTAGGTCTTTCAGCTATAATGCAGGT
GTTCTTTGGCTATTTTGCTAGTCATTTCATCAGCAATTCTTGGCTCATGTGGTTTATCATTAGTATTGTA
CAAATGGCACCCGTTTCCGCAATGGTTAGGATGTACATCTTCTTTGCTTCTTTCTATTACATATGGAAGA
GCTATGTTCATATTATGGATGGTTGCACCTCTTCGACTTGCATGATGTGCTATAAGCGCAATCGTGCCAC
ACGCGTTGAGTGTACAACTATTGTTAATGGCATGAAGAGATCTTTCTATGTCTACGCAAATGGAGGCCGT
GGCTTCTGCAAGACGCACAATTGGAATTGTCTCAATTGTGACACATTTTGCACTGGTAGTACATTCATTA
GTGATGAAGTTGCTCGTGATTTGTCACTCCAGTTTAAAAGACCAATCAACCCTACTGACCAGTCATTGTA
TATTGTTGATAGTGTTGCTGTGAAAAATGGCGCGCTTCACCTCTACTTTGACAAGGCTGGTCAAAAGACT
TATGAGAGACACCCGCTCTCCCATTTTGTCAATTTAGACAATTTGAGAGCTAACAACACTAAAGGTTCAC
TACCTATTAATGTCATAGTTTTTGATGGCAAGTCCAAATGCGACGAGTCTGCTGCTAGGTCTGCTTCTGT
GTACTACAGTCAGCTAATGTGCCAACCTATTCTGTTGCTTGACCAAGCTCTCGTATCAGATGTTGGAGAT
AGTACTGAAGTTTCTGTTAAGATGTTTGATGCTTATGTCGACACCTTTTCAGCAACTTTTAGTGTTCCTA
TGGAAAAACTTAAGGCACTCGTTGCTACAGCTCATAGCGAATTGGCAAAGGGTGTAGCTTTAGATGGTGT
CCTATCTACATTTGTGTCTGCAGCTCGTCAAGGTGTTGTTGACACTGATGTTGATACAAAGGATGTCATT
GAATGTCTCAAAATTTCACATCACTCAGACTTGGAAGTGACAGGTGACAGTTGTAACAACTTTATGCTCA
CCTACAATAAAGTAGAAAACATGACGCCTAGAGATCTTGGTGCATGTATTGACTGTAATGCAAGGCATAT
TAATGCTCAAGTAGCAAAAAGTCACAATGTTTCACTCATCTGGAATGTAAAAGACTATATGTCTTTGTCA
GAGCAGTTGCGTAAACAAATTCGTAGTGCTGCTAAGAAGAACAACATACCTTTTAGATTAACTTGTGCCA
CGACTAGGCAAGTTGTCAATGTCATAACTACTAAGATTTCACTTAAGGGTGGTAAGATTATTAGTACTTG
GTTTAAACTCATGCTGAAAGCCACATTATTGTGTGTCCTTGCTGCGTTGTTTTGTTATGTCATCATGCCG
GTACATATATTGTCTGCTCATGATGGTTATACAAATGAGATCATTGGTTACAAAGCTATCCAAGATGGTG
TCACTCGTGACATTGTTCCCACTGATGATTGTTTTGCAAACAAACATGCTGGTTTTGACACATGGTTTAG
TCAGCGTGGTGGCTCTTACAGGAATGATAAAAACTGCCCAGTAGTAGCTGCTATCATTACTAGAGAGATT
GGCTTCATAGTGCCTGGTTTACCTGGTACTGTTTTGAGGGCTATCAATGGTGACTTTTTGCACTTTCTAC
CTCGTGTTTTTAGTGCTGTTGGCAATATTTGCTACACACCTTCCAAACTCATTGAGTATAGTGACTTTGC
CACTTCTGCTTGTGTTTTAGCAGCTGAGTGCACAATCTTTAAGGACGCTATGGGCAAGCCTGTGCCATAT
TGTTATGATACTAACTTGCTTGAAGGTTCTATTTCTTACAGTGAGCTCCGCCCAGACACTCGTTATGTGC
TCATGGATGGTTCTATTATACAATTTCCTAACACTTACTTGGAAGGTTCTGTTAGAGTGGTTACAACTTT
TGATGCTGAGTACTGTAGACATGGTACATGCGAAAGATCAGAAGCTGGTATTTGCTTATCTACTAGTGGT
AGATGGGTTCTTAATAATGAGCATTACAGAGCGCTACCTGGAGTTTTCTGTGGAGTCGATGCTATGAATC
TTATAGCTAACATCTTTACCCCTCTTGTTCAACCTGTAGGTGCTTTAGATGTTTCTGCTTCAGTAGTAGC
AGGCGGTATTATTGCCATATTGGTGACTTGTGCCGCTTACTATTTCATGAAATTCAGGCGTGCTTTTGGT
GAATACAACCATGTTGTTGCTGCCAATGCACTTTTGTTTTTAATGTCTTTCACTATACTCTGTCTGGCAC
CTGCTTATAGCTTCTTGCCAGGAGTTTATTCAGTCTTTTACTTGTACTTGACATTTTATTTTACTAATGA
TGTTTCATTCTTGGCTCATCTTCAATGGTTTGCCATGTTTTCTCCCATTGTGCCTTTCTGGATAACAGCA
ATTTATGTATTTTGTATTTCTCTGAAGCACTGTCATTGGTTCTTTAATAATTATCTTAGGAAAAGAGTCA
TGTTTAATGGAGTTACATTCAGTACTTTCGAAGAAGCTGCTTTGTGTACCTTTTTGCTTAATAAGGAAAT
GTACCTAAAATTACGTAGTGAGACGCTGTTGCCACTTACACAGTACAACAGATATCTTGCTCTGTATAAT
AAGTACAAGTATTTTAGTGGAGCCTTAGATACTACTAGCTATCGTGAAGCAGCTTGCTGCCACTTAGCAA
AGGCTCTAAATGACTTCAGTAATTCTGGTTCTGATGTTCTTTACCAACCACCACAGACTTCAATCACTTC
TGCTGTTTTACAGAGTGGTTTCAGGAAAATGGCATTCCCATCGGGTAAAGTTGAAGGGTGCATGGTACAA
GTAACCTGTGGAACTACAACTCTTAACGGATTGTGGTTAGATGACACAGTGTATTGTCCAAGACATGTCA
TTTGCACAGCGGAAGACATGCTTAATCCTAACTATGAAGACCTGCTCATTCGCAAATCTAATCATAGCTT
TCTTGTTCAGGCTGGTAACGTTCAACTTCGTGTTATTGGCCATTCTATGCAAAATTGTCTGCTTAGGCTT
AAAGTTGACACCTCTAACCCTAAGACACCCAAGTACAAATTTGTCCGCATCCAACCTGGTCAGACATTTT
CAGTTCTTGCATGTTACAATGGTTCACCGTCTGGTGTTTATCAGTGTGCCATGAGACCTAACCACACCAT
CAAGGGTTCTTTCCTTAATGGATCATGTGGTAGTGTTGGTTTTAATATTGACTATGATTGCGTGTCCTTT
TGCTACATGCACCACATGGAGCTTCCAACTGGAGTGCACGCTGGTACTGACTTAGAAGGTAAATTCTATG
GTCCTTTTGTTGACAGACAAACTGCACAGGCTGCTGGTACAGATACAACCATTACTCTAAATGTTTTGGC
CTGGCTGTACGCTGCTGTTATTAATGGTGATAGATGGTTCCTTAATAGGTTTACCACTACACTAAATGAT
TTCAATCTTGTGGCAATGAAGTACAATTATGAACCACTGACACAGGACCATGTTGACATACTAGGACCTC
TTTCTGCTCAAACAGGAATTGCAGTCTTAGATATGTGTGCTGCTTTGAAGGAGCTGCTGCAGAATGGTAT
GAATGGTCGTACTATCCTTGGTAGCACTATCTTAGAAGACGAGTTTACACCATTCGACGTTGTTAGACAA
TGTTCTGGTGTTACATTTCAGGGTAAATTCAAGAAAATAGTTAAGGGTACTCATCACTGGGTGCTTTTGA
CTTTCTTGACTTCACTTTTAATTCTTGTTCAAAGTACGCAGTGGTCACTGTTTTTCTTTGTTTACGAGAA
TGCCTTCTTGCCATTTACTCTTGGTATTATGGCTATTGCTGCATGCGCTATGCTTCTTGTTAAACATAAG
CATGCATTCTTGTGCTTGTTTCTGTTACCTTCTCTTGCAACGGTTGCTTATTTCAATATGGTCTACATGC
CTGCTAGTTGGGTGATGCGTATCATGACATGGCTTGAATTGGCCGATACTAGCTTGTCTGGTTATCGGCT
CAAGGACTGTGTTATGTATGCTTCAGCTTTAGTTTTACTTGTTCTCATGACAGCTCGCACTGTTTATGAT
GATGCTGCTAGACGTGTGTGGACATTGATGAATGTCATCACACTTGTTTATAAAGTCTACTATGGTAATG
CTTTAGATCAAGCTATTTCCATGTGGGCTCTTGTTATTTCTGTAACATCTAACTATTCTGGTGTCGTTAC
GACTATCATGTTTTTAGCTAGAGCCGTAGTGTTTGTGTGTGTTGAGTATTACCCATTGCTGTTCATTACT
GGTAACACTTTACAGTGTATCATGCTTGTTTATTGTTTCTTGGGCTATTGTTGCTGTTGCTACTTTGGTC
TTTTCTGTTTACTCAACCGCTACTTTAGACTTACTCTTGGTGTTTATGATTACTTGGTCTCTACACAAGA
GTTTAGATATATGAACTCTCAGGGGCTTTTGCCTCCTAAGAGTAGTATTGACGCCTTCAAACTTAACATT
AAGTTGCTAGGTATTGGAGGTAAACCATGCATTAAAGTTGCTACTGTACAGTCTAAAATGTCTGATGTAA
AGTGCACATCTGTGGTACTGCTCTCAGTTCTCCAACAACTCAGAGTAGAATCATCTTCTAAATTGTGGGC
GCAATGCGTGCAACTTCATAATGATATTCTTTTGGCTAAAGACACAACTGAAGCTTTCGAAAAGATGGTT
TCTTTGTTGTCTGTGTTGCTATCCATGCAGGGTGCTGTAGACATTAACAAGTTGTGCGAGGAAATGCTTG
ACAACCGTGCAACTCTTCAGGCAATAGCTTCAGAATTTAGTTCTTTACCATCATATGCTGCGTATGCCAC
AGCCCAAGAGGCTTATGAGCAAGCTGTAGCTAACGGTGATTCTGAAGTTGTACTTAAGAAATTAAAGAAA
TGTCTGAATGTGGCTAAATCTGAGTTTGACCGTGATGCTGCCATGCAACGTAAGTTGGAAAAGATGGCAG
ATCAGGCTATGACCCAAATGTACAAACAGGCAAGATCTGAGGACAAGAGGGCAAAAGTGACTAGTGCTAT
GCAAACAATGCTTTTCACTATGCTTAGGAAGCTTGATAATGATGCGCTTAACAACATTATCAACAATGCA
CGTGATGGTTGTGTTCCACTCAATATCATACCATTGACTACAGCAGCTAAACTCATGGTTGTTGTCCCTG
ATTATGGTACCTACAAGAACACTTGTGATGGTAACACTTTTACATATGCGTCTGCACTCTGGGAGATCCA
GCAAGTTGTAGACGCAGATAGTAAAATTGTCCAACTTAGTGAAATCAACATGGACAATTCGCCAAATTTG
GCTTGGCCTCTTATTGTTACAGCTTTAAGAGCCAACTCAGCTGTCAAACTACAGAATAATGAACTGAGTC
CAGTAGCACTACGACAGATGTCTTGCGCGGCTGGTACTACACAAACAGCTTGTACTGATGACAATGCACT
TGCCTACTATAACAACTCAAAGGGAGGTAGGTTTGTTCTAGCATTATTATCTGACCACCAAGACCTCAAA
TGGGCTAGATTCCCTAAGAGCGATGGTTCGGGTACAATTTATACAGAACTGGAACCACCTTGTAGGTTTG
TTACAGACACACCAAAAGGACCTAAAGTGAAGTATTTGTACTTCATTAAGGGACTAAACAACCTAAATAG
AGGCATGGTACTGGGCAGTTTAGCTGCTACAGTACGTCTTCAGGCTGGAAATGCTACGGAAGTACCTGCC
AATTCAACTGTGCTCTCTTTTTGTGCTTTCGCTGTAGATCCTGCTAAAGCATACAAGGATTACTTAGCAA
GTGGAGGACAACCAATCACCAACTGTGTGAAGATGTTGTGTACACACACTGGTACAGGACAGGCAATTAC
TGTAACACCAGAAGCTAACATGGACCAAGAATCATTTGGTGGTGCTTCATGCTGCCTGTATTGTAGATGC
CACATTGACCATCCAAATCCTAAAGGATTTTGTGATTTGAAAGGTAAGTATGTTCAAATACCTACCACTT
GTGCTAATGACCCTGTGGGTTTTACACTTAGGAATACAGTCTGCACCGTCTGCGGTATGTGGAAAGGTTA
TGGCTGTAGTTGTGATCAACTCCGCGAACCCATGATGCAGTCTGCGGACGCGTCAACGTTTTTAAACGGG
TTTGCGGTGTAAGTGCAGCCCGTCTTACACCGTGCGGCACAGGCACTAGTACTGATGTCGTTTACAGGGC
TTTTGATATTTACAACGAAAAAGTTGCTGGTTTTGCAAAGTTCCTAAAAACTAATTGCTGTCGCTTCCAA
GAGAAGGATGAAGAGGGCAATTTACTAGACTCTTATTTTGTAGTTAAGAGGCATACTATGTCCAACTACC
AACATGAAGAGACTATTTATAACTTGGTTAAAGAATGTCCAGCAGTTGCCGTTCATGACTTTTTCAAGTT
TAGAATAGATGGTGACATGGTACCACACATATCACGTCAACGTCTAACCAAGTACACAATGGCTGATTTA
GTCTATGCTCTACGTCATTTTGATGAGGGCAATTGTGATACATTAAAAGAAATACTCGTCACATATAATT
GTTGTGATGATAATTATTTCAATAAGAAGGATTGGTATGATTTTGTAGAGAATCCTGACATCTTACGCAT
ATACGCTAACTTAGGTGAGCGTGTACGCCAAGCATTATTAAAAACTGTGCAATTCTGCGATGCTATGCGC
GATGCAGGCATCGTAGGTGTACTGACACTAGATAATCAGGATCTTAATGGGAACTGGTATGATTTCGGAG
ATTTTGTACAAGTAGCACAAGGCTGCGGAGTTCCTATTGTGGATTCATATTATTCATTGCTGATGCCTAT
TCTTACATTGACTAGGGCGTTAGCTGCTGAGTCCCATATGGACGCTGATCTCGCAAAACCACTTATTAAG
TGGGATTTGCTGAAGTATGATTTTACGGAAGAGAGACTTTGTCTTTTCGACCGTTATTTTAAGTATTGGG
ACCAGACATACCATCCTAATTGTATTAACTGTTTGGACGATAGGTGTATTCTCCATTGTGCAAACTTTAA
TGTGCTATTTTCTACGGTGTTCCCGCCTACAAGCTTTGGACCATTAGTAAGGAAAATATTTGTAGATGGT
GTGCCTTTTGTTGTCTCAACAGGATACCATTTTCATGAGCTAGGAGTTGTACATAATCAGGATGTAAACT
TACATAGCTCCCGTCTCAGTTTTAAGGAACTTTTAGTGTATGCTGCTGACCCAGCTATGCATGCTGCCTC
TGGCAATTTATTGCTAGACAAGCGCACTACATGCTTTTCAGTAGCTGCACTAACAAATAACGTTGCTTTT
CAAACTGTCAAACCCGGTAATTTTAATAAGGACTTTTATGACTTTGCTGTGTCTAAAGGCTTTTTTAAGG
AAGGAAGTTCTGTTGAATTAAAACACTTCTTCTTTGCTCAGGATGGCAATGCTGCTATCAGTGATTATGA
CTATTATCGTTATAATCTGCCAACAATGTGTGATATTAGACAACTCCTATTTGTAGTTGAAGTTGTCGAT
AAATATTTTGATTGTTACGATGGTGGCTGTATTAATGCCAACCAAGTAATTGTTAACAATCTGGACAAAT
CAGCTGGTTTCCCATTTAATAAATGGGGTAAGGCTAGACTTTATTATGATTCAATGAGTTATGAGGATCA
AGATGCACTTTTCGCATATACAAAGCGTAATGTCATCCCTACTATAACTCAAATGAATCTTAAGTATGCC
ATTAGTGCAAAGAATAGAGCTCGCACCGTTGCTGGTGTCTCTATCTGTAGTACTATGACCAATAGACAGT
TTCATCAGAAATTATTAAAATCAATAGCCGCCACTAGAGGAGCTACTGTAGTAATAGGAACAAGCAAATT
TTACGGTGGCTGGCATAACATGTTAAAAACTGTTTACAGTGATGTAGAAACTCCCCACCTTATGGGTTGG
GACTACCCAAAGTGTGACAGGGCCATGCCTAACATGCTTAGGATAATGGCTTCTCTTGTTCTTGCTCGCA
AACATAGCACTTGCTGCAACTTGTCGCACCGTTTCTATAGGTTAGCTAACGAATGTGCACAAGTATTAAG
TGAGATGGTCATGTGTGGAGGCTCACTATATGTAAAACCAGGTGGAACATCATCAGGTGATGCCACAACT
GCTTATGCTAATAGTGTGTTTAACATTTGTCAAGCTGTTACAGCCAATGTAAATGCACTCCTTTCAACTG
ATGGCAATAAGATTGCTGACAAGTATGTTCGCAATCTTCAGCACAGGCTCTATGAGTGTCTCTATAGAAA
TAGGGACGTTGATCATGAATTCGTGGATGAGTTTTATGCTTATTTGCGTAAACATTTCTCCATGATGATT
CTTTCTGATGATGCCGTTGTGTGCTATAACAGTAACTATGCGGCTCAAGGTTTAGTGGCTAGCATCAAGA
ATTTTAAAGCAGTTCTTTACTATCAGAATAATGTGTTTATGTCTGAGGCAAAATGTTGGACTGAGACTGA
CCTTACTAAAGGACCTCACGAATTTTGCTCGCAGCATACAATGCTAGTCAAACAGGGAGATGATTACGTG
TACCTGCCTTACCCAGATCCGTCAAGAATATTAGGCGCAGGCTGTTTTGTTGATGATATCGTCAAAACAG
ATGGTACACTTATGATTGAAAGGTTCGTGTCACTGGCTATTGATGCTTACCCACTTACAAAACATCCTAA
TCAGGAGTATGCTGATGTCTTTCACTTGTATTTACAATACATTAGAAAGTTACATGATGAGCTTACCGGC
CACATGTTGGACATGTATTCCGTAATGCTAACTAATGATAACACCTCACGGTATTGGGAACCTGAGTTTT
ATGAAGCTATGTACACACCACACACAGTCTTACAGGCTGTAGGTGCATGTGTATTGTGCAACTCACAGAC
TTCACTTCGTTGTGGTGCTTGCATTAGGAGACCATTCCTCTGTTGTAAGTGCTGCTATGATCATGTTATT
TCAACATCACATAAATTAGTGCTGTCTGTTAATCCCTATGTTTGCAATGCTTCAGGTTGTGACGTCACTG
ACGTTACACAACTGTATTTAGGAGGTATGAGCTATTACTGCAAGTCACACAAGCCACCCATTAGTTTTCC
TTTGTGTGCTAATGGTCAGGTTTTTGGTTTGTACAAGAACACATGTGTCGGTAGTGACAATGTCACAGAC
TTTAATGCGATAGCAACATGTGATTGGACTAATGCTGGCGATTACATACTTGCCAACACTTGTACTGAGA
GACTCAAGCTTTTTGCGGCCGAAACACTCAAAGCTACTGAGGAGACATTCAAACTGTCATACGGTATTGC
CACTGTACGTGAAGTGCTTTCTGACAGGGAATTGCATCTTTCATGGGAGGTTGGAAAACCTAGACCACCT
TTGAATAGAAATTATGTCTTTACTGGTTATCGCGTAACTAAAAATAGTAAAGTACAAATAGGAGAGTACA
CTTTTGAAAAAGGTGACTATGGTGATGCTGTTGTGTACAGAGGTACTACAACATACAAACTGAATGTTGG
TGATTACTTTGTGTTGACCTCTCACACTGTGATGCCACTTAGTGCACCTACTCTAGTGCCACAAGAGCAC
TATGTGAGAATTACTGGCTTATACCCTACACTCAACATTTCAGAAGAGTTTTCTAGCAATGTTGCAAATT
ATCAGAAAGCCGGTATGCAAAAATACTCTACACTTCAAGGACCACCTGGTACTGGTAAGAGCCATTTTGC
TATCGGACTTGCTCTCTACTACCCATCTGCTCGTATAGTGTATACAGCTTGCTCTCATGCAGCTGTTGAT
GCCCTGTGCGAAAAGGCATTAAAATATTTGCCTATAGATAAGTGTAGTAGAATTATACCTGCGCGTGCGC
GCGTAGAGTGTTTTGATAAATTCAAAGTGAATTCAACATTAGAACAGTATGTTTTCTGCACTGTAAATGC
ATTGCCAGAAACAACTGCTGATATTGTAGTCTTTGATGAAATTTCTATGGCTACTAATTATGACTTGAGT
GTTGTCAATGCTAGACTGCGCGCAAAACACTATGTCTACATTGGTGATCCTGCTCAATTACCAGCTCCTC
GCACATTGCTAACTAAAGGCACACTGGAACCTGAGCACTTTAATTCAGTGTGCAGACTTATGAAAACAAT
AGGTCCTGACATGTTTCTTGGAACATGTCGCCGCTGTCCTGCTGAGATTGTCGACACTGTGAGTGCTTTA
GTTTATGACAATAAGCTCAGAGCATACAAAGAGAAGTCAGCTCAATGCTTCAAAATGTTTTACAAGGGTG
TGATTACACATGATGTTTCATCTGCAATCAACAGGCCCCAAATAGGTGTTGTAAGAGAATTTCTTACACG
TAACCCTGCATGGAGAAAAACTGTTTTCATTTCACCATATAACTCACAGAATGCTGTAGCTGCAAAAATC
TTAGGCTTGCCTACACAAACTGTAGATTCTTCACAGGGTTCTGAGTATGACTACGTCATATTCACACAAA
CCACTGAAACAGCACACTCTTGTAATGTTAACCGCTTTAATGTGGCTATTACAAGAGCAAAAATTGGCAT
TTTGTGCATAATGTCTGACAGAGATCTTTATGACAAGCTGCAATTCACAAGTCTAGAAGTACCGCGTCGT
AACGTGGCTACATTACAAGCAGAAAATGTAACTGGACTCTTTAAGGACTGTAGTAAGATCATAACTGGTC
TTCATCCTACACAAGCACCTACACACCTTAGTGTTGATACAAAATTCAAGACTGAGGGACTATGTGTTGA
CATACCAGGCATTCCAAAGGACATGACCTATCGTAGACTCATCTCTATGATGGGTTTCAAAATGAATTAT
CAAGTTAATGGTTACCCTAACATGTTCATCACCCGTGAAGAAGCCATCCGCCACGTTCGTGCGTGGATTG
GCTTTGATGTAGAGGGTTGTCATGCTACTAGGGATGCTGTCGGTACTAACCTACCTCTCCAGTTAGGATT
TTCTACAGGTGTTAACTTAGTAGCTGTACCAACTGGCTATGTTGACACTGAAAACAATACAGAATTCACC
AGAGTTAATGCAAAACCTCCACCAGGTGACCAATTTAAACATCTTATACCACTTATGTACAAAGGTTTAC
CCTGGAACATAGTGCGTATCAAGATAGTACAAATGCTCAGTGATACACTGAAAGGATTATCAGACAGAGT
TGTGTTTGTCCTATGGGCACATGGCTTTGAACTTACATCAATGAAGTACTTTGTCAAGATTGGACCTGAA
AGAACGTGTTGTCTGTGTGACAAACGTGCAACTTGTTTTTCTACTTCATCAGACAATTATGCCTGCTGGA
ACCATTCTGTGGGTTTTGACTATGTCTATAATCCATTTATGATTGATGTCCAGCAGTGGGGTTTTACAGG
TAACCTTCAGAGTAATCATGATCAGCATTGCCAAGTGCATGGCAACGCTCATGTGGCTAGTTGTGATGCT
ATCATGACTAGATGTTTAGCAGTCCATGAGTGCTTTGTTAAGCGCGTTGACTGGTCTGTTGAGTACCCAA
TTATAGGTGATGAACTGAAGATCAATGCCGCATGCAGAAAAGTGCAACATATGGTTGTAAAGTCTGCATT
GCTTGCTGACAAATTCCCAGTTCTTCATGACATTGGAAACCCAAAGGCTATCAAATGTGTCCCACAGGCT
GAAGTGGATTGGAAGTTCTATGATGCTCAGCCCTGCAGTGACAAAGCTTATAAAATAAAAGAACTCTTCT
ATTCTTATGCTACACATCATGATAAATTCATTGATGGTGTTTGTTTATTTTGGAATTGTAACGTTGATCG
TTACCCTGCCAATGCTATTGTGTGCAGGTTCGACACGAGAGTCTTGTCAAATTTGAACTTGCCAGGTTGT
GATGGTGGTAGTTTGTATGTAAATAAGCATGCATTCCACACTCCAGCTTTTGATAAAAGTGCATTTACTA
ATTTAAAGCAATTGCCTTTCTTTTATTACTCTGACAGTCCCTGTGAGTCATATGGCAAGCAGGTTGTTTC
TGACATTGATTATGTACCACTCAAATCTGCTACATGTATAACACGATGCAATTTGGGAGGTGCTGTTTGC
AGACATCATGCAAATGAGTACCGACAGTACTTGGATGCATACAATATGATGATTTCTGCTGGCTTTAGCC
TCTGGATTTACAAACAGTTTGACACTTATAACCTGTGGAACACCTTTACCAGGTTACAGAGTTTAGAAAA
TGTGGCTTACAATGTTGTCAACAAAGGACACTTCGATGGACAAGCTGGTGAAGCACCTGTTTCCATCATT
AATAATGCTGTTTACACAAAGGTAGATGGTGTTGATGTAGAGATCTTTGAAAACAAGACAACACTTCCTG
TTAATGTTGCATTTGAGCTTTGGGCTAAGCGTAACATTAAACCAGTGCCAGAGATTAAGATACTCAATAA
TTTGGGTGTCGATATCGCTGCTAATACTGTAATCTGGGACTACAAGAGAGAAGCACCAGCACATATGTCA
ACAATAGGTGTCTGCACAATGACTGACATTGCCAAGAAACCTACTGAGAGTGCTTGTTCCTCGCTTACTG
TCTTATTTGATGGTAGAGTGGAAGGACAGGTAGACCTTTTTAGAAATGCCCGTAATGGTGTTTTAATAAC
AGAAGGTTCAGTTAAAGGTTTAACACCTTCAAAGGGACCAGCACAAGCTAGTGTCAATGGAGTCACATTA
ATTGGAGAATCAGTAAAAACACAGTTTAATTATTTTAAGAAAGTAGATGGCATCATTCAACAGTTGCCTG
AAACCTACTTTACTCAGAGCCGAGACTTAGAGGATTTCAAGCCCAGATCACAAATGGAAACTGACTTTCT
TGAGCTCGCTATGGATGAATTCATACAACGGTATAAGCTAGAGGGTTATGCCTTCGAACATATCGTTTAT
GGGGATTTCAGTCATGGACAACTTGGCGGCCTTCATTTAATGATTGGTCTAGCTAAGCGCTCACAAGATT
CACTACTTAAATTAGAGGATTTTATCCCTATGGACAGTACAGTGAAAAATTATTTCATAACAGATGCGCA
AACAGGTTCATCCAAATGCGTGTGCTCTGTTATTGATCTTCTGCTTGATGACTTTGTTGAGATAATAAAG
TCACAAGATTTATCAGTGGTTTCAAAGGTGGTCAAAGTCACAATTGACTATGCGGAAATTTCATTCATGT
TATGGTGTAAGGATGGACATGTTGAAACCTTTTACCCAAAATTACAAGCAAGTCAGGCATGGCAACCAGG
AGTTGCAATGCCTAACTTGTATAAGATGCAAAGAATGCTTCTTGAAAAATGTGACCTTCAGAATTATGGT
GAAAATGCTGTCATACCAAAGGGAATAATGATGAATGTCGCAAAATATACTCAACTGTGTCAATATTTAA
ATACACTTACATTAGCTGTGCCATACAATATGAGAGTTATCCATTTTGGTGCTGGCTCGGACAAAGGAGT
TGCACCCGGCACAGCTGTTCTCAGACAGTGGTTGCCAATTGGCACACTACTTGTTGATTCAGATCTTAAC
GACTTCGTCTCTGACGCTGATTCTACTCTAATTGGAGACTGTGCAACTGTACATACAGCTAACAAATGGG
ATCTCATTGTTAGCGATATGTACGATCCTAAAACCAAACACGTGACAAGGGAAAATGATTCAAAAGAAGG
ATTTTTCACTTACCTGTGTGGATTTATTAAACAAAAATTAGCCCTGGGAGGCTCTGTGGCTGTAAAGATA
ACTGAGCATTCTTGGAATGCGGATCTCTACAAGCTCATGGGACATTTCTCATGGTGGACAGCTTTTGTTA
CAAATGTTAATGCATCTTCATCAGAAGCATTTTTAATTGGAGTTAACTATCTTGGTAAGCCAAAAGAACA
AATTGATGGTTACACCATGCATGCTAACTACATTTTCTGGAGGAATACAAACCCGATTCAATTGTCTTCC
TATTCACTTTTTGACATGAGTAAGTTCCCTCTTAAATTAAGGGGAACAGCTGTCATGTCTTTAAAGGAGA
ACCAAATCAATGAAATGATTTATTCTCTACTTGAAAAAGGCAGACTTATCATTAGGGAAAACAACAGAGT
TGTTGTCTCAAGTGATGTTCTTGTTAATAACTAAACGAACATGAAAATTTTCTTGTTTAGTCTGCTTTTT
AGTGCTGCTTTAGCCCAGGAAGGTTGTGGCTTATTGAGTTTCAAACCACAACCTAAGCTGGCACAATTTT
CATCTTCCAAGAGAGGTGTTTATTATAATGATGATATTTTTCGTTCTGATGTATTGCACCTCACTCAGGA
TTATTTCTTACCATTTCACTCTAATTTAACGCAGTACTTTTCATTAAATGTCGATTCGGATCGTCAAGTC
TATTTTGACAATCCAACCTTAAATTTTGGTGATGGTGTGTATTTCGCTGCAACTGAAAAGTCTAATGTTA
TTAGAGGTTGGATTTTTGGCTCTACTATGGACAATAGTACGCAGTCAGCTATCATTGTTAACAATTCCAC
ACACATTATAATACGTGTGTGTAATTTTAACCTTTGTAAAGAACCCATGTTTACAGTCTCTCGAGGCGTC
CATTTTAGTTCTTGGGTTTATCAAAGTGCATTCAATTGCACATATGACAGAGTCGAGAAAAGCTTTCAGC
TTGACACGGCTCCTAAAACTGGAAATTTTAAGGACCTACGTGAGTATGTCTTTAAAAATCGTGATGGTTT
TCTTAGTGTCTACCATTCTTATACTCCTGTTGATATTATTAGAGGTATACCTGTGGGTTTCTCAGTTTTG
AAGCCTATTCTTAAGCTTCCTATTGGTATCAACATTACTTCTTTTAAGGTTGTTATGACCATGTATAGTC
AAACCACATCTAATTTTCTTTCCGAAAGTGCTGCTTATTATGTTGGTAATCTTAAATACGTTACCTTCAT
GTTTCAGTTTAATGAGAATGGCACTATTGCAGATGCAGTAGATTGTTCTCAAAATCCTCTCGCTGAGTTA
AAATGCACCCTTAAAAATTTTAATGTGTCCAAAGGCATTTATCAGACTTCTAACTTCAGGGTTTCACCAT
CCACAGAGGTTATTAGATTTCCTAACATTACAAACCGCTGCCCTTTCGACAGAGTTTTTAATGCGTCTCG
TTTCCCTAGCGTTTACGCTTGGGAGAGGACTAAAATTTCTGATTGTGTTGCTGATTACACTGTTCTCTAC
AACTCAACTTCATTTTCAACTTTCAAATGTTATGGAGTTTCCCCATCTAAGTTGATTGATTTGTGTTTTA
CAAGTGTGTATGCTGATACATTCCTGATAAGATTTTCAGAAGTTAGGCAAATAGCGCCTGGTGAAACTGG
CGTTATTGCAGACTATAATTATAAGCTGCCTGATGAGTTTACAGGTTGCGTAATTGCTTGGAATACGGCT
AACCAAGACCGGGGTCAGTATTATTACAGATCATCTAGAAAGACTAAGCTTAAACCTTTTGAGAGAGACC
TGTCTTCTGATGAAAATGGTGTACGTACTTTAAGTACCTATGATTTTTATCCTTCAGTACCACTTGAATA
CCAAGCTACTAGAGTAGTGGTACTTTCATTTGAGCTTCTAAATGCACCTGCCACAGTGTGTGGACCAAAA
TTGTCCACATCACTAATTAAGAACCAGTGTGTCAATTTTAATTTCAATGGACTCAAGGGTACTGGTGTGT
TGACTGACTCGTCCAAAAAGTTTCAGTCTTTTCAACAATTTGGAAGGGATGCATCTGATTTTACTGACTC
AGTACGCGACCCTCAGACACTTCAAATACTTGACATTTCACCATGCTCATTTGGTGGTGTGAGTGTAATA
ACACCAGGAACAAATGCTTCATCTGAAGTAGCCGTTCTATACCAAGATGTAAACTGCACTGATGTTCCCA
CGGCCATACGTGCTGACCAACTCACACCTGCTTGGCGTGTTTACTCTGCTGGAGTAAATGTGTTTCAAAC
TCAGGCTGGCTGTTTAATAGGAGCGGAACATGTCAATGCTTCATATGAGTGTGACATTCCCATTGGTGCA
GGCATTTGTGCTAGTTACCATACAGCTTCCCTTTTACGTAATACAGGCCAGAAATCAATTGTGGCCTATA
CTATGTCACTTGGTGCTGAAAACTCAATTGCTTATGCTAATAACTCAATTGCCATACCTACAAATTTTTC
AATCAGTGTCACAACTGAAGTGATGCCTGTTTCAATGGCTAAGACATCAGTAGATTGTACAATGTACATC
TGTGGTGACTCCCAGGAGTGCAGCAACTTACTACTTCAGTATGGTAGCTTTTGCACACAATTAAATCGTG
CCCTTTCAGGCATTGCTGTTGAACAGGACAAAAACACTCAAGAGGTTTTTGCCCAAGTTAAACAAATGTA
TAAGACACCAGCCATAAAAGATTTTGGTGGCTTTAATTTCTCACAAATATTGCCTGACCCTTCTAAGCCA
ACAAAAAGATCATTTATTGAGGATTTACTCTTCAACAAAGTGACTCTCGCTGATGCTGGCTTTATGAAGC
AATACGGCGAATGCCTAGGCGATATTAGTGCTAGAGATCTCATTTGTGCGCAGAAGTTCAATGGACTCAC
TGTCCTTCCACCTCTACTCACGGATGAAATGATTGCTGCTTACACCGCCGCTCTTGTCAGCGGTACTGCT
ACTGCTGGTTGGACATTTGGTGCAGGTGCTGCTCTACAAATACCTTTTGCTATGCAAATGGCTTATAGGT
TCAATGGCATTGGAGTTACTCAAAATGTTCTCTATGAGAACCAGAAGCAGATCGCTAACCAATTTAACAA
GGCGATCAGTCAAATTCAAGAATCACTTACTACTACTTCAACTGCATTGGGCAAGCTGCAAGACGTCGTC
AACCAGAATGCTCAAGCATTGAACACACTTGTTAAACAACTAAGTTCTAACTTTGGTGCAATTTCAAGTG
TTTTAAATGACATTCTGTCTCGACTTGACAAAGTTGAGGCTGAAGTGCAAATTGATAGGTTGATTACTGG
CAGATTACAAAGCCTTCAGACCTATGTAACACAACAACTAATCAGAGCTGCTGAAATCAGAGCTTCTGCC
AATCTTGCTGCCACTAAGATGTCCGAGTGTGTTCTTGGACAATCAAAAAGAGTTGACTTTTGTGGAAAAG
GCTATCATCTTATGTCTTTCCCTCAAGCAGCCCCACATGGTGTCGTCTTCTTACATGTCACATACGTGCC
ATCGCAAGAAAGAAACTTCACCACTGCCCCAGCAATCTGTCATCAAGGCAAGGCATACTTCCCTCGTGAA
GGTGTTTTTGTATCTAATGGCACTTCTTGGTTTATCACACAGAGGAATTTCTTTTCACCACAAATAATTA
CAACAGACAATACATTTGTCTCTGGAAATTGTGATGTCGTTATAGGCATCATTAACAACACAGTCTATGA
TCCTCTGCAACCTGAGCTAGACTCATTTAAAGAAGAACTGGACAAGTACTTCAAAAATCATACATCACCA
GATGTTGACCTTGGCGACATTTCAGGCATCAATGCTTCTGTCGTCAATATCCAAAAAGAAATTGACCGCC
TCAATGAGGTTGCCAAAAATCTAAATGAATCGCTCATTGACCTTCAAGAACTTGGTAAATATGAGCAATA
CATCAAATGGCCTTGGTACGTTTGGCTCGGCTTCATTGCTGGACTGATTGCTATCGTCATGGCCACCATA
CTGCTTTGTTGCATGACCAGCTGTTGCAGTTGCCTCAAGGGTGCATGCTCTTGCGGTTCTTGCTGCAAAT
TTGATGAGGACGACTCTGAGCCCGTGCTCAAAGGAGTCAAATTACACTACACATAAACGAACTTAATGGA
TTTGTTTATGAGTATTTTCACACTTGGATCAATCACTCGTCAACCAGGTAAGATTGAAAATGCTTTTCCT
GCAAGTACTGTTCATGCTACTGCAACGATACCGCTACAAGCCTCACTCCCTTTCGGATGGCTTGTTGTTG
GTGTTGCACTTCTTGCTGTTTTTCAAAGCGCTTCCAAAGTGATTGCGCTTCATAAGAGGTGGCAGCTCGC
TCTGTATAAAGGCATTCAGCTTGTTTGCAATTTGCTGCTACTCTTTGTAACAATTTACTCACACCTTCTA
CTCTTAGCTGCTGGCATGGAGGCACAATTTTCGTACATCTATGCTCTGATTTATATTCTGCAAGTTGTCA
GCTTCTGCAGATTTATTATGAGATGCTGGCTTTGCTGGAAGTGCAAATCCAAAAACCCATTACTTTATGA
TGTCAACTACTTTGTTTGCTGGCATACACACAACTATGACTACTGTATACCATATAACAGTGTCACAGAT
ACAATAGTCGTCACTGCAGGTGACGGCATTTCAACACCAAAACTCAAAGAAGACTACCAAATTGGCGGTT
ATTCTGAGGATTGGCACTCAGGTGTTAAAGACTATGTCGTTGTACATGGCTATTTCACTGAAGTTTATTA
CCAGCTTGAGTCTACACAAATTACTACAGACACTGGTATAGAAAATGCTACATTCTTCATCTTTAACAAG
CTTGTTAAAGATCCACCGAATGTGCAAATACACACAATCGACGGCTCTTCAGGAGTTGTAAATCCAGCAA
TGGATCCAATTTATGATGAGCCGACGACGACTACTAGCGTGCCTTTGTAAGCACAAGAAAGTGAGTACGA
ACTTATGTACTCATTCGTTTCGGAAGAGACAGGTACGTTAATAGTTAATAGCGTACTTCTTTTTCTTGCT
TTCGTGGTATTCTTGCTAGTCACACTAGCTATCCTTACTGCGCTTCGATTGTGTGCGTACTGCTGCAATA
TTGTTAACGTGAGTTTAGTAAAACCAACAGTTTACGTCTACTCGCGTGTTAAAAATCTGAACTCTTCTGA
AGGAGTTCCTGATCTTCTGGTCTAAACGAACTAACTATTATTATTATTCTGTTTGGAACTTTAACATTGC
TTGTCATGGCAGACAACGGTACTATTACTGTTGAAGAGCTTAAGCAGCTCTTGGAACAATGGAACCTAGT
AATAGGATTCCTTTTCCTTGCCTGGATTATGTTACTACAATTTGCCTATTCTAACAGGAATAGGTTTTTG
TACATAATAAAGCTTGTTTTTCTCTGGCTCTTGTGGCCAGTAACACTTGCTTGCTTTGTGCTTGCTGCTG
TTTACAGAATTAATTGGGTGACTGGCGGGATTGCAATTGCAATGGCTTGTATTGTAGGCTTGATGTGGCT
TAGCTACTTCATTGCTTCTTTCAGGCTGTTTGCACGCACCCGTTCTATGTGGTCATTCAATCCAGAAACT
AACATTCTTCTCAATGTGCCTCTTCGGGGAACAATCTTGACCAGACCGCTCATGGAAAGTGAACTTGTCA
TTGGTGCTGTGATCATTCGTGGTCACCTGCGAATGGCTGGACACTCTCTAGGGCGCTGTGACATCAAGGA
CCTGCCAAAAGAGATTACTGTGGCTACATCACGAACGCTTTCTTATTACAAATTAGGAGCTTCGCAGCGT
GTAGGCACTGACTCAGGTTTTGCTGCATACAACCGCTACCGTATTGGAAACTACAAATTAAATACAGACC
ACGCCGGTAGCAACGACAATATTGCTTTGTTAGTACAGTAAGTGACAACAGATGTTTCATCTAGTTGACT
TCCAGGTTACAATAGCAGAGATATTGATTATCATTATGAGGACTTTCAGGATTGCCATCTGGAATCTTGA
TGTAATAATAAGTTCAATAGTGAGACAATTATTTAAGCCTCTAACTAAGAAGAATTATTCTGAGTTAGAT
GATGAAGAACCTATGGAGATTGATTATCCATAAAACGAACATGAAAATTATCCTCTTCCTGACTTTGATT
TCACTTGCATTTTGTGAGTTATATCATTATCAGGAGTGTGTTAGAGGTACAACTGTACTATTAAAAGAAC
CTTGCCCATCAGGAACGTACGAGGGCAATTCACCATTTCACCCTCTTGCTGACAACAAATTTGCACTAAC
TTGCATTAGCACACATTTTGCTTTTGCTTGTGCTGACGGTACTCGACATACCTATCAGCTTCGTGCAAGA
TCAGTTTCTCCAAAACTCTTCATCAGGCAAGAGGAAGTTCATCAAGAGCTCTATTCACCACTTTTTCTCA
TTGTTGCCGCTCTAGTATTTATAATACTTTGCTTCACCATTAAGAGAAAGACCGAATGAGTGAGCTCACT
TTAATTGACTTCTATTTGTGCTTTTTAGCCTTTCTGCTATTCCTTGTTTTAATAATGCTCATCATATTTT
GGTTCTCCTTGGAGATTCAAGATTCTGAAGAGCCATGTCCAAAAGTCTAAACGAACATGAAACTTCTCAT
TGTTTTTGGACTCTTAACAATAGTGTATGGTATGCATAAGGAATGCACCATACAAGAGTGTTGTGAAAAT
CAACCCTACATTCTAGAAGATCCCTGTCCAATACACTACTATTCGGACTGGTATTTAAAGATTGGACCAA
GAAAGTCGGCCCGCTTACTTCAGCTTTGTGCTGGTGAGTATGGCAAAAGACTACCGGTTCAGTATGAGAA
GCTTGGCAACTATACTATCAACTGTGAACCATTTGAAATTAATTGCCAAACACCACCTGTAGGCAGTCTA
ATTGTGCGTTGTTCGTACGATTATGACTTCATTGAGTATCACGACGTTCGTGTTGTTCTAGATTTCATCT
AAACGAACAAACTAAAATGTCTGATAATGGACCCCAACAAAACCAACGTAGTGCCCCCCGCATTACATTT
GGTGGACCCACAGATTCAGCTGACAATAACCAGGATGGAGGACGCAGTGGTGCGCGGCCAAAACAACGCC
GACCTCAAGGTTTACCCAATAATACTGCGTCTTGGTTCACAGCTCTCACTCAGCATGGCAAGGAGGAACT
TAGATTCCCTCGAGGCCAGGGCGTTCCAATCAACACCAATAGTGGTAAAGATGACCAAATTGGCTACTAC
CGAAGAGCTACCCGACGAGTTCGTGGTGGTGACGGCAAAATGAAAGAGCTCAGCCCCAGATGGTACTTCT
ATTACCTAGGAACTGGCCCAGAAGCTTCACTTCCCTACGGCGCTAACAAAGAAGGCATCGTATGGGTTGC
AATTGAGGGAGCCTTGAATACACCAAAAGATCACATCGGCACCCGCAATCCTAATAACAATGCTGCCATC
GTGCTACAACTTCCTCAAGGAACAACATTGCCAAAAGGCTTCTACGCAGAGGGAAGCAGAGGCGGCAGTC
AAGCCTCTTCTCGCTCCTCATCACGTAGTCGTGGTAATTCAAGAAATTCAACTCCTGGCAGCAGTAGGGG
AAATTCTCCTGCTCGAATGGCTAGCGGAGGTGGTGAAACTGCCCTCGCGCTATTGCTGCTAGACAGATTG
AACCAGCTAGAGAGCAAAGTTTCTGGTAAAGGCCAACAACAACAAGGCCAGACTGTCACTAAGAAATCTG
CCGCTGAGGCATCTAAAAAGCCTCGCCAAAAACGTACTGCTACTAAACAGTACAACGTCACCCAAGCATT
TGGGAGACGTGGTCCAGAACAAACCCAAGGAAACTTTGGGGACCAAGAGTTAATCAGACAAGGAACTGAT
TACAAACATTGGCCGCAAATTGCACAATTTGCTCCAAGTGCCTCTGCATTCTTCGGAATGTCACGCATTG
GCATGGAAGTCACACCTTCGGGAACATGGCTGACTTATCATGGAGCCATAAAACTGGATGACAAAGATCC
ACAATTTAAAGACAACGTCATACTGCTGAATAAGCACATTGACGCATACAAAACATTCCCACCAACAGAG
CCTAAAAAGGACAAAAAGAAAAAGACTGATGAAGCTCAGCCTTTACCGCAGAGACAAAAGAAGCAGCCCA
CTGTGACTCTTCTCCCTGCGGCTGATATGGATGATTTCTCCAGACAACTTCAAAATTCCATGAGTGGAGC
TTCCGCTGATTCAACTCAGGCATAAACACTCATGATGACCACACAAGGCAGATGGGCTATGTAAACGTTT
TCGCAATTCCGTTTACGATACATAGTCTACTCTTGTGCAGAATGAATTCTCGTAACTAAACAGCACAAGT
AGGTTTAGTTAACTTTAATCTCACATAGCAATCTTTAATCAATGTGTAACAT</t>
  </si>
  <si>
    <t>GX2013</t>
  </si>
  <si>
    <t>2013</t>
  </si>
  <si>
    <t>AIA62320</t>
  </si>
  <si>
    <t>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t>
  </si>
  <si>
    <t>spike glycoprotein [BtRs-BetaCoV/GX2013]</t>
  </si>
  <si>
    <t>KJ473815.1</t>
  </si>
  <si>
    <t>21246..24974</t>
  </si>
  <si>
    <t>&gt;KJ473815.1 BtRs-BetaCoV/GX2013, complete genome
GTCCGGGTGTGACCGAAAGGTAAGATGGAGAGCCTTGTTCTTGGTGTCAGCGAGAAAACACACGTCCAAC
TCAGTTTACCTGTTCTTCAGGTTAGAGACGTGCTAGTACGTGGCTTCGGGGACTCTGTGGAAGAGGCCCT
AGCGGAGGCACGTGAACATCTAAAAAATGGCACTTGTGGCTTAGTAGAGTTGGAAAAAGGCACATTGCCC
CAACTTGAACAGCCTTATGTGTTCATTAAGCGTTCTGATGCCCAGAGCACTAACCATGGCCACAAGGTCT
TTGAGTTGGTTGCTGAATTGGATGGCATCCAGTACGGTCGTAGCGGTATAACACTGGGAGTCCTCGTGCC
ACATGTGGGCGAAACCCCAATTGCATACCGCAATGTTCTTCTTCGTAAGAACGGTAATAAGGGAGCTGGT
GGCCATAGCTATGGCATCGATCTAAAGTCTTATGACTTAGGTGACGAGCTAGGTACTGATCCCATTGAAG
ATTATGAACAAAACTGGAACACTAAGCATGGCAGTGGTGTCCTCCGTGAACTCACTCGTGAGCTCAATGG
AGGTGCAGTCACTCGCTATGTCGACAATAATTTCTGTGGCCCAGATGGGTATCCTCTTGAATGCATTAAG
GATCTTCTTGCTCGTGCGGGTAAGTCCATGTGCACTCTTTCTGAACAACTTGATTACATTGAGTCGAAGA
AAGGTGTCTACTGCTGCCGTGAACATGAGCATGAGATTGTTTGGTTCACTGAACGCTCTGAAAAGAGCTA
TGAGCATCAGACACCCTTCGAGATTAAGAGTGCCAAGAAATTTGACACTTTCAAAGAGGAATGTCCGAAG
TTCGTATTTCCTCTCAATTCAAAAGTCAAAGTCATTCAACCACGTGTTGAAAAGAAAAAGACTGAAGGTT
TCATGGGGCGCATTCGCTCTGTGTACCCTGTTGCTACTCCTCAAGAGTGCAACGACATGCACTTGTCTAC
TTTGATGAAATGTAATCATTGCGATGAAGTTTCATGGCAGACATGCGACTTTCTAAAAGCCACTTGTGAA
CAATGTGGCACTGAAAATTTAGTTTGCGAAGGACCCACTACATGTGGATACCTACCTACTAATGCTGTAG
TGAAAATGCCCTGTCCTGCTTGCCAAGATCCGGAAATAGGGCCAGAGCATAGTGTTGCTGACTACCACAA
CCACTCAAACATTGAAACTCGACTCCGCAAGGGAGGTAGGACTAAGTGTTTCGGAGGCTGTGTGTTTTCC
TATGTTGGCTGCTATAACAAGCGTGCCTACTGGGTTCCTCGTGCTAGTGCCAATATTGGTGCGAATCATA
CTGGCATTACAGGTGATAATGTGGAGACTCTGAATGAGGATCTCCTTGAGATACTGAATCGTGAACGTGT
TAATATTAACATCGTTGGCGACTTTCAGTTGAGTGAAGAGGTTGCCATCATCCTGGCATCTTTTTCTGCT
TCTACAAGTGCCTTCATTGACACTGTAAAGGGTCTTGACTATAAGTCCTTTAAAGCCATTGTTGAGTCCT
GCGGTAACTACAAAGTTACTAAAGGAAATCCCATAAAAGGAGCTTGGAACATTGGACAACAGAGATCAGT
TTTAACACCACTGTGTGGTTTTCCGTCACAGGCTGCTGGTGTTATCAGATCAATTTTTGCACGCACACTT
GGTGCAGCAAACCACTCAATTCCTGACTTGCAAAAAGCAGCTGTCACCATACTTGATGGTATTTCTGAAC
AGTCATTGCGTCTTGTTGACGCCATGGTTTACACTTCAGACTTACTCACCAACAGTGTCATTGTTATGGC
ATATGTTACTGGTGGTCTCGTTCAGCAAACGATGCAGTGGTTATCTAACATGTTAGGCACTGCTGTTGAT
AAGCTTAAGCCTGTGTTTACGTGGATTGAAGCTAAACTCAGTGCAGGGGTTGAATTTCTTAGAGATGCCT
GGGAAATTCTAAAATTCCTGGTTACAGGAGTGTTTGACATTGTTAAAGGTCAAATACAAGTAGCTTCAGA
TAACCTTAAGGAATGTGTAAAAACCTTCCTTGATGTCATCAACAGAGCACTTGAAATGTGCATTGACCAA
GTCATGATTGCTGGCACTAAGTTGAGAGCACTCAACTTAGGCGAAGTCTTCATTGCACAAGGCAAAGGAC
TTTATCGTCAGTGTATTCGTGGCAAAGAGCAGCTGCAACTGCTTATGCCTTTTAAGGCACCAAAAGAAGT
CACCTTCTTCGAGGGAGATTCACATGACACTATACTTACCTCTGAAGAGGTTATTCTTAAAAATGGCGAA
CTCGAGGCACTCGAGACGCCAGTTGACAGCTTCACTAATGGAGCTGTCGTAGGCACACCAGTCTGTGTTA
ACGGCCTCATGCTCCTAGAACTCAAGGACAAGGAACAGTACTGTGCCTTATCCCCTGGTTTATTAGCCAC
AAATAATGTCTTTCGTCTAAAAGGAGGTGCACCAGTTAAGGGTGTAACCTTCGGGGAAAACACTGTTTTG
GAAGTTCAAGGTTACAAGAATGTGAGAATCACATTTGAGCTTGATGAACGTGTTGACAAAGTGCTTAATG
AAAAGTGTTCTGTCTACACTGTTGAATCCGGTACTGAAGTTACTGAGTTTGCATGTGTTGTAGCAGAGGC
TGTTGTGAAGACTTTACAACCAGTTTCTGATCTCCTTACCAACATGGGTATTGATCTTGATGAGTGGGGT
GTGGCTACATTCTACTTGTTTGATGATGCCGGCGAAGAAAAACTTTCTTCACGTATGTACTGCTCCTTCT
ATCCTCCTGATGAAGAAGAGGACTGTGGAGAGTATGAGGAAGAAGAAGAAATTCCTGAGGAGTCCTGTGA
GCATGAATACGGTACAGAGGATGACTACAAAGGTCTTCCTCTTGAATTTGGTGCATCAACCGAAACACAA
TATGTTGATGAAGAAGAAGAGGAAGACTGGCTTGAAGAAGCTGTTGAAGCAGAACCTGAACCAGAACCTC
TACCTGAAGAACTAGTTAACCAGTTTACTGGCTATTTAAAACTTACTGACAACGTTGCCATTAAGTGTGT
GGACATCGTTAAGGAGGCGCAAAACGCTAATCCCACGGTGATTGTAAATGCTGCTAACATACATCTGAAA
CATGGTGGTGGTGTGGCTGGAGCTCTCAACAAGGCAACTAACGGCGCCATGCAAAAGGAGAGTGATGATT
ATATTAAGCAAAATGGCCCTCTCACAGTAGGAGGTTCATGTTTGCTTTCTGGACATAATCTTGCTAAGAA
GTGTTTGCATGTTGTTGGACCTAACCTAAATGCAGGTGAGGATATCCAGCTTCTTAAGGCAGCATATGAA
AATTTCAATTCACAGGACATTTTACTTGCACCATTGCTATCAGCTGGCATATTTGGTGCTAAGCCACTTC
AGTCTTTACAAATGTGCGTGCAGACAGTTCGTACACAGGTTTATATTGCAGTCAATGACAAAGCTCTTTA
TGAGCAGGTTGTCATGGATTACCTTGACAGCCTGAAGCCTAGAGTGGAAACACTTAAACAAGAGGAGTTA
CCAAAGGCAGAAGACCCTAAAGTTCAGGAGAAATCTGTCGTACAAAAAACTGTTGATGTGAAGCCAAAAA
TTAAGGCTTGCATTGATGAGGTCACCACAACATTGGAAGAAACTAAGTTTCTTACCAATAAGTTACTCTT
ATTTGCTGACATCAATGGTAAGCTTTACCAAGATTCTCAGAATATGCTTAGAGGTGAAGATATGTCTTTC
CTCGAGAAAGATGCGCCTTACGTGGTAGGTGATGTTATCACTAGTGGTGATATCACTTGCGTCGTAATAC
CCTCCAAAAAGGCAGGTGGCACTACCGAGATGCTCTCAAGAGCTTTGAGGAGAGTGCCAGTTGATGAGTA
TATAACCACATACCCTGGACAAGGATGTGCTGGTTATACACTTGAGGAAGCTAAGACTGCTCTTAAGAAA
TGCAAATCTGCATTTTACGTGCTACCTTCAGAAACACCTAATGCTAAGGAAGAGATTCTAGGAACTGTAT
CCTGGAATTTGAGAGAGATGCTTGCTCATGCTGAAGAGACAAGAAAATTAATGCCTGTCTGCATGGATGT
TAGAGCCATAATGGCCACCATCCAACGCAAGTACAAAGGAATTAAAATTCAAGAAGGCATTGTTGACTAT
GGAGTCCGATTCTTCTTTTATACTAGTAAAGAGCCTGTAGCTTCTATTATTACGAAGTTGAACTCTCTAA
ATGAGCCACTTGTCACAATGCCAATTGGTTATGTGACACATGGTTTTAATCTTGAAGAGGCAGCGCGCTG
TATGCGTTCTCTTAAAGCTCCTGCTGTAGTGTCAGTATCATCACCAGATGCTGTTACTACATATAATGGA
TACCTCACTTCGTCATCAAAGACACCTGAGGAGCACTTTGTGGAGACAGTTTCTTTAGCTGGCTCGTACA
GAGATTGGTCCTATTCAGGACAGCGTACAGAGTTAGGTGTTGAATTTCTTAAGCGTGGTGATAAAATTGT
ATACCACACTTTGGATAGCCCCGTCGAGTTCCATCTTGACGGCGAGGTTATTCCACTCGACAAACTAAAG
AGTCTTCTATCCCTGCGGGAGGTTAAGACTATAAAAGTGTTCACAACTGTGGACAACACTAATCTCCACA
CGGAGCTTGTGGATATGTCTATGACATATGGACAGCAGTTAGGTCCAACATACTTGGATGGTGCTGATGT
TACAAAAATTAAACCTCATGTAAATCATGAGGGTAAGACTTTCTTTGTACTACCTAGTGATGACACACTA
CGTAGTGAAGCATTTGAGTACTACCATACTCTTGATGAGAGCTTTCTTGGTAGGTACATGTCTGCTTTAA
ATCACACGAAGAAATGGAAATTTCCTCAAGTTGGTGGTCTAACTTCAATTAAATGGGCTGATAACAATTG
TTATTTGTCTAGTGTTTTATTAGCACTTCAACAGATTGAAGTCAAATTCAATGCACCAGCACTTCAAGAA
GCTTATTATAGAGCTCGTGCTGGTGATGCTGCTAACTTTTGTGCACTCATACTCGCTTACAGTAATAAAA
CTGTTGGCGAGCTTGGTGATGTCAGAGAAACTATGACCCATCTTTTACAGCATGCTAATTTAGAGTCAGC
TAAAAGAGTTCTTAATGTAGTATGCAAACATTGCGGCCAGAAAATGACTACCTTGAAAGGTGTAGAGGCT
GTGATGTATATGGGGACTCTGTCTTATGATCAGCTTAAGACAGGTGTTTCAATTCCTTGTGTATGTGGAC
GTAATGCTACACAATATTTAGTACAACAAGAATCTTCTTTTGTTATGATGTCTGCACCACCTGCTGAGTA
TAAATTACAACAGGGGGCATTTTTGTGTGCTAATGAGTACACTGGTAATTATCAGTGTGGCCATTACACT
CACATAACTGCTAAGGAGACCCTCTATCGTATTGATGGAGCTCACCTTACAAAGATGTCAGAGTATAAAG
GACCAGTGACTGATGTTTTCTATAAGGAAACATCTTACACCACGACCATCAAGCCTGTGTCATACAAACT
TGACGGAGTTACTTACACAGAGATTGAACCAAAATTGGATGGGTATTATAAAAAGGACAATGCTTACTAC
ACAGAGCAGCCTATAGACCTCGTACCAACTCAACCACTACCAAATGCGAGTTTTGACAATTTCAAACTCA
CATGTTCTAATATAAAATTTGCTGATGACTTAAATCAAATGACAGGCTTCACAAAGCCAGCTTCACGAGA
ACTATCTGTCACATTTTTCCCAGACTTGAATGGCGATGTAGTGGCTATTGACTATAGACACTATTCAGCG
AGTTTCAAGAAAGGTGCTAAATTACTGCATAAACCAATTGTTTGGCATATTAATCAGGCTACAACCAGGA
CAACATTTAAACCAAATACTTGGTGTTTACGTTGTCTTTGGAGTACAAAACCAGTAGATACTTCAAATTC
ATTTGAAGTTCTGGCAGTAGAAGACACACAAGGAATGGATAATCTTGCTTGTGAAAGTCAACAACCCACC
TCTGAAGAAGTAGTGGAAAATCCTACCATACAGAAGGAAGTCATAGAGTGTGACGTGAAAACTACCGAAG
TTGTAGGCAATGTCATACTTAAACCATCAGATGAAGGTGTTAAAGTAACACAAGAGTTAGGTCATGAGGA
TCTTATGGCTGCCTATGTGGAAAACACAAGCATTACCATTAAGAAACCTAATGAGCTTTCATTAGCCCTA
GGTTTAAAAACAATTGCCACTCATGGTATTGCTGCAATTAATAGTGTTCCTTGGAGTAAAATTTTGGCAT
ATGTCAAACCATTCCTAGGACAGGCAGCAGTTACAACATTAAATTGCGCTAAGAGATTGGTACAGCGTAT
GTTTAACAACTATATGCCCTATGTGTTTACACTATTGTTCCAATTGTGTACTTTTACCAAAAGTACAAAT
TCTAGAATTAGAGCTTCACTACCTACGACTATTGCTAAAAATAGTGTTAGGGGTATTGCTAGGTTATGTT
TGGATGCTGGCATTAATTATGTAAAGTCACCCAAATTTTCTAAATTGTTCACTGTTGCAATGTGGCTATT
ATTGTTAAGCATTTGCTTAGGTTCACTAATCTATGTAACTGCAGCTTTAGGTGTATTATTGTCCAACTTT
GGAGCTCCTTCTTATTGTAGTGGCGTTAGAGAATCGTACCTCAATTCCTCTAATGTTACTACTATGGATT
TCTGTGAAGGTTCTTTTCCTTGCAGTGTTTGTTTAAGTGGATTAGATTCGCTTGATTCCTATCCAGCTCT
TGAAACCATCCAGGTGACGATCTCATCGTACAAACTAGACTTGACAATTTTAGGTCTGGCTGCTGAGTGG
TTTTTGGCATATATGTTGTTCACAAAATTCTTTTATTTACTAGGTCTTTCAGCTATAATGCAGGTGTTCT
TTGGCTATTTTGCTAGTCATTTCATCAGCAATTCTTGGCTCATGTGGTTTATCATTAGCATTGTACAAAT
GGCACCCGTTTCTGCAATGGTTAGGATGTATATCTTCTTTGCTTCTTTCTATTACATATGGAAGAGCTAT
GTTCATATTATGGATGGTTGCACCTCCTCAACTTGCATGATGTGCTATAAGCGCAACCGTGCTACACGTG
TTGAGTGTACAACTATTGTTAATGGCATGAAGAGATATTTCTACGTCTATGCAAATGGAGGTCGTGGCTT
CTGTAAGACTCACAATTGGAATTGTCTTAATTGTGATACATTTTGTGCTGGTAGTACATTCATTAGTGAT
GAAGTTGCTCGTGACTTGTCACTCCAGTTTAAAAGACCAATTAATCCTACTGACCAGTCTTCGTATGTTG
TTGATGGTGTTGCTGTGAAAAATGGCGCACTTCACCTCTACTTTGACAAGGCTGGTCAAAAGACTTACGA
GAGACACCCACTCTCCCATTTTGTCAATTTAGACAATTTGAGAGCCAACAACACTAAAGGTTCACTACCT
ATTAATGTCATAGTTTTTGATGGCAAGTCCAAATGTGACGAGTCTGCTGCTAAATCTGCTTCTGTGTATT
ACAGTCAGTTAATGTGTCAACCCATTCTGTTGCTTGACCAAGCTCTTGTATCAGATGTTGGAGATAGTAC
TGAAGTTTCTGTCAAGATGTTTGATGCTTATGTCGACACTTTCTCAGCAACTTTTAGTGTTCCTATGGAA
AAACTTAAGGCACTTGTTGCTACTGCTCATAGTGAGCTAGCGAAGGGTGTGGCTTTAGATGGTGTCCTTT
CTACATTTGTGTCTGCAGCCCGTCAAGGTGTTGTAGATACTGATGTTGACACAAAGGATGTCATTGAATG
TCTCAAGCTTTCACATCACTCCGATTTGGAAGTGACAGGTGACAGTTGTAACAACTTTATGCTCACCTAT
AACAAAGTTGAAAACATGACGCCTAGAGATCTTGGTGCATGTATTGATTGTAATGCAAGGCATATCAATG
CCCAAGTAGCAAAAAGTCACAATATCTCACTCATCTGGAATGTAAAAGACTACATGTCTTTATCTGAGCA
GCTGCGTAAACAAATTCGTAGTGCTGCTAAGAAGAACAATATACCTTTTAGACTAACTTGTGCTACAACT
AGACAGGTTGTCAATGTTATAACCACTAAAATCTCACTCAAGGGTGGTAAGATTGTTAGTACTTGGTTTA
AAATCATGCTTAAAGCCACACTATTGTGTGTCCTTGCTGCATTGGTTTGTTACATCGTTATGCCAGTACA
TACATTGTCTGTTCATGATGGTTACACAAATGAAATCATTGGTTACAAAGCCATTCAGGATGGTGTCACT
CGAGACATCGTCTCTACTGATGATTGTTTTGCAAACAAACATGCTGGTTTTGACTCATGGTTTAGCCAGC
GTGGTGGTTCATACAAAAATGATAAAAGCTGCCCTGTAGTAGCTGCTATCATTACTAGGGAGATTGGCTT
CATAGTGCCTGGCCTACCGGGTACTGTTTTGCGAGCAATCAATGGTGACTTCTTGCATTTTCTACCTCGT
GTTTTTAGTGCTGTTGGCAATATTTGCTACACACCTTCTAAACTTATTGAGTATAGTGATTTTTCCACTT
CTGCTTGCGTTCTTGCTGCTGAGTGTACAATCTTTAAGGATGCTATGGGTAAACCTGTGCCATATTGTTA
TGACACTAATTTGCTAGAGGGTTCTATTTCTTATAGTGAGCTTCGTCCAGACACTCGTTATGTGCTTATG
GATGGTTCTATCATACAATTTCCTAACACATACTTAGAAGGTTCTGTTAGAGTGGTAACAACTTTTGATG
CTGAGTACTGTAGACATGGTACATGTGAAAGATCAGAAGCTGGTATTTGCTTATCTACCAGTGGTAGATG
GGTTCTTAACAATGAACACTATAGAGCTCTACCTGGAGTATTCTGTGGTGTTGATGCAATGAATCTTATA
GCAAACATCTTTACTCCCCTTGTGCAACCTGTGGGTGCCCTAGATGTGTCTGCTTCAGTAGTGGCTGGTG
GTATTATTGCCATATTGGTGACTTGTGCTGCCTACTACTTTATGAAATTCAGACGTGCTTTTGGTGAGTA
CAACCATGTTGTTGCTGCTAATGCACTTTTGTTTTTGATGTCTTTTACTATACTCTGCCTGGCACCTGCT
TATAGCTTCTTGCCAGGATTCTATTCAGTCTTTTACTTGTACTTGACATTCTATTTTACTAATGATATTT
CATTCTTGGCTCACCTTCAATGGTTTGCTATGTTTTCTCCTATTGTGCCTTTCTGGATAACAGCAATCTA
TGTATTCTGTATTTCTCTGAAGCACTGTCACTGGTTCTTTAATAATTATCTTAGGAAAAGAGTCATGTTT
AATGGAGTTACATTCAGTACTTTCGAAGAAGCTGCTTTGTGTACCTTTTTGCTTAACAAGGAAATGTACC
TAAAATTACGTAGTGAGACACTGTTGCCACTTACGCAGTACAATAGGTTTCTTGCTTTGTATAACAAGTA
CAAGTATTTTAGTGGAGCCTTAGACACTACTAGCTATCGTGAAGCAGCTTGCTGCCACTTAGCAAAGGCT
CTAAACGACTTCAGTAACTCTGGTTCTGATGTCCTCTACCAACCACCACAGACTTCAATTACTTCTGCTG
TTTTACAGAGTGGTTTTAGGAAAATGGCATTCCCATCGGGCAAAGTTGAGGGGTGCATGGTACAAGTAAC
CTGTGGAACTACAACTCTTAATGGATTGTGGTTAGATGATACAGTGTACTGCCCAAGACATGTCATTTGC
ACAGCAGAAGACATGCTTAATCCTAACTATGAAGATTTGCTCATCCGCAAATCTAACCATAGCTTCCTTG
TTCAGGCTGGCAATGTTCAACTTCGTGTTATTGGCCATTCTATGCAAAATTGTCTGCTTAGGCTTAAAGT
TGACACCTCTAATCCTAAGACACCCAAGTATAAATTTGTCCGTATTCAACCTGGTCAAACATTTTCAGTT
CTAGCATGCTACAATGGTTCACCATCTGGTGTTTATCAGTGTGCCATGAGACCTAATCACACCATTAAAG
GTTCTTTCCTTAATGGATCATGTGGTAGTGTTGGTTTTAACATTGATTATGATTGCGTGTCTTTCTGCTA
TATGCACCATATGGAGCTTCCAACAGGAGTACACGCTGGTACTGACTTAGAAGGTAAATTCTATGGTCCA
TTTGTTGACAGACAAACTGCACAGGCTGCAGGTACAGACACAACCATAACACTAAATGTTTTGGCATGGC
TGTATGCTGCTGTTATCAACGGTGATAGGTGGTTTCTTAATAGATTCACCACTACTTTGAATGACTTTAA
CCTTGTGGCAATGAAGTACAACTATGAACCTTTGACACAAGATCATGTTGACATATTGGGACCTCTTTCT
GCTCAAACAGGAATTGTCGTCTTAGATATGTGTGCTGCTTTGAAAGAGCTGCTGCAGAATGGTATGAATG
GTCGTACTATCCTCGGTAGCACTATTTTAGAAGATGAGTTTACACCATTTGACGTTGTTAGACAATGCTC
TGGTGTTACCTTTCAAGGTAAATTCAAGAAAATTGTTAAGGGTACTCATCATTGGATGCTTTTAACTTTC
TTGACGTCACTATTGATTCTTGTCCAAAGTACACAGTGGTCACTGTTCTTCTTTGTTTACGAGAATGCTT
TCTTGCCATTTACTCTTGGTATTGTGGCAATTGCTGCATGTGCTATGCTGCTTGTTAAGCATAAACACGC
ATTCTTGTGCTTGTTTCTGTTACCTTCTCTTGCAACAGTTGCTTACTTTAATATGGTCTACATGCCTGCT
AGCTGGGTGATGCGTATCATGACATGGCTTGAATTGGCTGATACTAGCTTGTCTGGTTATCGGCTTAAGG
ACTGTGTTATGTATGCTTCAGCTTTAGTTTTGCTTATTCTCATGACAGCTCGCACTGTTTATGATGATGC
TGCTAGACGTGTTTGGACACTGATGAATGTTATTACACTTGTTTACAAAGTCTACTATGGTAATGCTTTA
GATCAAGCTATTTCCATGTGGGCTTTAGTTATTTCTGTAACCTCTAACTATTCTGGTGTCGTTACGACTA
TCATGTTTTTAGCTAGAGCTATAGTGTTTGTGTGTGTTGAGTATTACCCATTGTTGTTTATTACTGGTAA
CACCTTACAGTGTATCATGCTTGTCTATTGTTTCTTAGGCTATTGTTGCTGCTGCTACTTTGGCCTTTTC
TGTTTACTCAACCGCTACTTCAGGCTTACTCTTGGTGTTTATGACTATTTGGTTTCTACACAAGAATTTA
GGTACATGAACTCCCAGGGGCTTTTGCCTCCTAAGAGTAGTATTGATGCTTTCAAGCTTAACATTAAGTT
GTTGGGTATTGGAGGTAAACCATGCATCAAGGTTGCTACTGTACAGTCTAAAATGTCTGACGTAAAGTGC
ACATCTGTGGTACTGCTCTCAGTTCTTCAACAACTTAGAGTAGAGTCATCTTCTAAATTGTGGGCACAAT
GTGTACAACTCCACAACGACATTCTTCTTGCAAAAGACACAACTGAAGCTTTCGAAAAGATGGTTTCCCT
TCTGTCTGTTTTGCTATCCATGCAGGGTGCTGTAGACATTAATAAGTTGTGCGAGGAAATGCTCGACAAC
CGTGCTACTCTTCAGGCCATTGCTTCAGAATTTAGTTCTTTACCATCATATGCCGCTTATGCCACTGCCC
AAGAGGCCTATGAGCAGGCTGTAGCTAATGGTGATTCTGAAGTCGTTCTTAAAAAGTTAAAGAAATCTTT
GAATGTGGCTAAATCTGAGTTTGACCGTGATGCTGCTATGCAACGCAAGTTGGAAAAGATGGCAGATCAG
GCTATGACCCAAATGTACAAACAGGCAAGATCTGAGGACAAGAGGGCAAAAGTAACTAGTGCTATGCAAA
CTATGCTCTTCACTATGCTTAGGAAGCTTGATAATGATGCACTTAACAACATTATCAACAATGCGCGTGA
TGGTTGTGTTCCACTCAACATCATACCATTGACTACAGCAGCCAAACTCATGGTTGTTGTCCCTGATTAT
GGTACCTACAAGAACACTTGTGATGGTAACACCTTTACATATGCATCTGCACTCTGGGAAATCCAGCAAG
TTGTTGATGCAGATAGTAAGATTGTTCAACTTAGTGAAATTAACATGGACAATTCACCAAATTTGGCTTG
GCCTCTTATTGTTACAGCTCTAAGGGCCAACTCAGCTGTCAAACTACAGAATAATGAACTGAGTCCAGTA
GCACTACGACAGATGTCATGTGCGGCTGGTACAACACAAACAGCTTGTACTGATGACAATGCACTTGCCT
ACTATAACAACTCAAGGGGAGGTAGATTTGTGCTAGCATTACTATCAGACCATCAAGATCTCAAATGGGC
TAGATTCCCTAAGAGTGATGGTACCGGTACAATTTACACAGAACTGGAACCACCTTGTAGGTTTGTTACA
GACACACCAAAAGGGCCTAAAGTGAAATACTTGTACTTCATCAAAGGCTTAAACAACCTAAATAGAGGTA
TGGTGCTGGGCAGTTTAGCTGCTACAGTACGTCTTCAAGCTGGGAATACTACAGAAGTACCTGCCAATTC
AACTGTGCTTTCCTTCTGTGCTTTTGCAGTAGACCCTGCTAAAGCATATAAGGATTACTTAGCAAGTGGA
GGACAACCAATCACCAACTGTGTGAAGATGTTGTGTACACACACTGGTACAGGACAGGCAATTACTGTAA
CACCAGAAGCCAACATGGACCAAGAGTCCTTTGGTGGTGCTTCATGCTGTCTGTATTGTAGATGCCACAT
TGACCATCCAAATCCTAAAGGATTCTGTGACTTGAAAGGTAAGTATGTCCAAATACCTACTACTTGTGCT
AATGACCCAGTGGGTTTTACACTTAGAAACACAGTCTGTACCGTCTGCGGAATGTGGAAAGGTTATGGCT
GTAGTTGTGATCAACTCCGCGAACCCATGATGCAGTCTGCGGATGCGTCAACGTTTTTAAACGGGTTTGC
GGTGTAAGTGCAGCCCGTCTTACACCGTGCGGCACAGGCACTAGCACTGATGTCGTCTATAGGGCTTTTG
ACATTTACAACGAAAAAGTTGCTGGTTTTGCAAAGTTCCTAAAAACTAATTGCTGCCGCTTCCAGGAGAA
GGATGAGGAAGGCAATTTATTAGACTCTTACTTTGTAGTTAAGAGGCATACTATGTCTAACTACCAACAT
GAAGAGACTATTTATAACTTGGTTAAAGATTGTCCAGCGGTTGCTGTTCATGACTTTTTCAAGTTTAGAG
TAGATGGTGACATGGTACCACATATATCACGTCAGCGTCTAACTAAATACACAATGGCTGATTTAGTCTA
TGCTCTACGTCATTTTGACGAGGGTAATTGTGATACATTAAAAGAAATACTCGTCACATACAATTGTTGT
GATGATGATTATTTCAATAAGAAGGATTGGTATGACTTCGTAGAGAATCCTGACATCTTACGCGTATATG
CTAACTTAGGTGAGCGTGTACGCCAAGCATTATTAAAGACTGTACAATTCTGCGATGCTATGCGTGATGC
AGGCATCGTAGGCGTACTGACATTAGATAATCAGGATCTCAATGGGAACTGGTACGATTTCGGTGATTTC
GTACAAGTAGCACCAGGCTGCGGAGTTCCTATTGTGGATTCGTATTACTCATTGCTGATGCCCATTCTTA
CTCTGACAAGGGCATTGGCTGCTGAGTCCCATATGGATGCTGATCTCGCAAAACCACTTATTAAGTGGGA
TTTGCTGAAATATGATTTTACGGAAGAGAGACTTTGTCTCTTCGACCGTTATTTTAAATATTGGGACCAG
ACATATCATCCCAATTGTATTAACTGTTTAGATGATAGGTGTATCCTTCATTGTGCAAACTTTAATGTGT
TATTTTCTACTGTGTTCCCACCCACAAGTTTTGGACCACTAGTAAGAAAAATATTTGTAGATGGTGTTCC
TTTTGTTGTTTCAACTGGATACCATTTTCGTGAGTTAGGAGTTGTACATAATCAGGATGTAAACTTACAT
AGCTCGCGTCTCAGTTTCAAGGAACTTTTAGTGTATGCTGCTGATCCAGCCATGCATGCAGCTTCTGGCA
ATTTATTGCTAGATAAACGCACTACATGCTTTTCAGTAGCTGCGCTAACAAATAATGTTGCTTTTCAAAC
TGTCAAACCCGGTAATTTTAACAAAGACTTTTATGACTTTGCTGTGTCTAAAGGTTTCTTTAAGGAAGGA
AGTTCTGTTGAATTAAAACACTTCTTCTTTGCTCAGGATGGCAATGCTGCTATCAGTGATTATGACTATT
ATCGTTATAATCTGCCAACAATGTGTGATATCAGACAACTCCTATTCGTAGTCGAAGTTGTTGATAAATA
CTTTGATTGTTACGATGGTGGCTGTATTAACGCCAACCAAGTAATCGTTAACAATCTGGACAAATCAGCT
GGTTTCCCATTTAATAAATGGGGTAAGGCTAGACTTTATTATGACTCAATGAGTTATGAGGATCAAGATG
CACTTTTCGCGTACACAAAGCGTAATGTCATCCCTACTATAACTCAAATGAATCTTAAGTATGCCATTAG
TGCAAAGAATAGGGCTCGCACCGTAGCTGGTGTCTCTATCTGTAGTACTATGACAAATAGACAGTTTCAT
CAGAAATTATTAAAGTCTATAGCCGCCACTAGAGGAGCTACTGTTGTAATTGGAACAAGCAAATTTTACG
GTGGCTGGCATAACATGTTAAAAACTGTTTACAGTGATGTAGAAACCCCACACCTTATGGGTTGGGATTA
TCCAAAATGTGACAGAGCCATGCCTAACATGCTTAGGATAATGGCCTCTCTTGTTCTTGCTCGCAAACAT
AGCACTTGCTGTAACTTATCACACCGTTTCTACAGGTTAGCTAATGAGTGTGCACAAGTGTTAAGTGAGA
TGGTCATGTGTGGCGGCTCACTATATGTTAAACCAGGTGGAACATCATCAGGTGATGCTACAACTGCTTA
TGCTAATAGTGTCTTTAACATTTGTCAAGCTGTTACAGCCAATGTAAATGCACTTCTTTCAACTGATGGT
AATAAAATAGCTGACAAGTACGTCCGCAATTTACAACACAGGCTTTATGAGTGTCTCTATAGAAATAGGG
ATGTTGATCATGAATTCGTGGATGAGTTTTACGCTTACCTGCGTAAACATTTCTCCATGATGATTCTTTC
TGATGATGCCGTTGTGTGCTATAACAGTAACTATGCGGCTCAAGGTTTAGTAGCTAGCATTAAGAACTTC
AAGGCAGTTCTTTATTATCAAAATAATGTGTTCATGTCTGAGGCAAAATGTTGGACTGAGACTGACCTTA
CTAAAGGACCTCACGAATTTTGCTCACAGCATACAATGCTAGTCAAACAAGGAGATGATTACGTGTACCT
GCCTTACCCAGATCCATCAAGAATATTAGGCGCAGGCTGTTTTGTCGATGATATCGTCAAAACAGATGGT
ACACTTATGATTGAGAGGTTTGTGTCATTAGCTATTGATGCTTACCCTCTTACTAAACATCCTAATCAGG
AGTATGCTGATGTCTTTCACTTGTATTTACAATACATTAGGAAGTTACATGATGAGCTTACTGGTCACAT
GCTAGACATGTATTCTGTAATGCTAACTAATGATAATACCTCACGGTATTGGGAACCTGAGTTTTATGAA
GCTATGTACACACCACACACAGTCTTACAGGCTGTAGGTGCTTGTGTATTGTGTAATTCACAGACTTCAC
TTCGTTGCGGCGCCTGCATTAGGAGACCATTCCTGTGTTGCAAGTGCTGCTATGACCATGTCATTTCAAC
ATCACATAAATTAGTGTTGTCTGTTAATCCCTATGTTTGCAATGCTCCAGGTTGTGATGTCACTGACGTG
ACACAACTGTATCTAGGAGGTATGAGCTATTATTGTAAGTCACATAAACCTCCCATTAGTTTTCCATTGT
GTGCTAATGGTCAAGTTTTTGGTTTATACAAGAACACATGTGTGGGCAGTGACAATGTCACTGACTTCAA
TGCGATAGCAACATGTGACTGGACTAATGCTGGCGATTACATACTTGCCAACACTTGTACTGAGAGACTC
AAGCTCTTTGCAGCAGAAACGCTCAAAGCTACTGAGGAAACATTCAAACTGTCATATGGTATTGCCACTG
TACGTGAGGTACTCTCTGACAGAGAATTGCATCTTTCGTGGGAGGTTGGAAAACCTAGACCACCATTGAA
TAGAAATTATGTCTTTACTGGCTACCGTGTAACTAAAAATAGTAAAGTACAGATTGGAGAGTACACCTTT
GAAAAGGGTGACTATGGTGATGCTGTTGTGTACAGAGGTACTACAACATACAAATTGAATGTTGGTGATT
ACTTTGTGTTGACATCTCACACTGTAATGCCACTTAGTGCACCTACTCTAGTGCCACAAGAGCACTATGT
GAGAATCACTGGCTTGTACCCAACACTTAACATCTCAGATGAGTTTTCTAGCAATGTTGCAAATTATCAA
AAGGTCGGCATGCAAAAGTACTCTACACTTCAAGGACCACCTGGTACTGGTAAGAGTCATTTTGCCATCG
GACTTGCTCTCTACTACCCATCTGCTCGCATAGTGTATACGGCATGCTCTCATGCAGCTGTTGATGCCCT
ATGCGAAAAGGCATTAAAATATTTGCCCATAGATAAATGTAGTAGAATTATACCTGCGCGTGCGCGCGTA
GAGTGTTTTGATAAATTCAAAGTGAATTCAACACTAGAACAGTATGTTTTCTGCACTGTAAATGCATTGC
CAGAAACAACTGCTGACATTGTAGTCTTTGATGAAATCTCTATGGCTACTAATTATGACTTGAGTGTTGT
CAATGCTAGACTTCGTGCAAAACACTATGTCTATATTGGTGATCCTGCTCAACTACCAGCTCCCCGCACA
TTGCTAACTAAGGGCACACTAGAACCAGAATACTTCAATTCAGTGTGCAGACTTATGAAAACAATAGGTC
CAGACATGTTCCTTGGAACTTGTCGCCGTTGTCCTGCCGAAATTGTCGACACTGTGAGTGCTTTAGTTTA
TGATAACAAGCTAAAAGCACACAAGGAGAAATCAGCTCAATGTTTCAAAATGTTTTACAAAGGTGTTATT
ACACATGATGTTTCATCTGCAATTAACAGACCTCAAATAGGCGTTGTAAGAGAATTTCTTACACGCAATC
CTGCTTGGAGAAAGGCGGTTTTTATCTCACCTTACAATTCACAGAATGCTGTAGCCTCAAAAATCTTAGG
ATTGCCTACACAGACTGTTGATTCCTCACAGGGTTCTGAGTATGACTATGTCATATTCACACAAACTACT
GAAACAGCACACTCTTGTAATGTTAACCGCTTTAATGTGGCTATCACAAGAGCAAAAATTGGCATTTTGT
GCATAATGTCTGATAGAGATCTTTATGACAAACTGCAATTTACAAGTCTAGAAGTACCACGCCGCAATGT
GGCTACATTACAGGCAGAAAATGTAACTGGACTTTTTAAGGACTGTAGTAAGATCATTACTGGTCTTCAT
CCAACACAGGCACCTACACACCTCAGCGTTGATACAAAATTTAAGACTGAGGGACTATGTGTTGACATAC
CAGGCATTCCAAGGGACATGACCTACCGTAGACTCATCTCTATGATGGGTTTCAAAATGAATTACCAAGT
CAATGGTTACCCTAATATGTTTATTACCCGCGAAGAAGCTATTCGTCACGTTCGTGCATGGATTGGCTTC
GACGTAGAGGGCTGTCATGCAACTAGAGATGCTGTGGGTACCAACCTACCTCTCCAGCTAGGATTTTCTA
CAGGTGTTAACTTAGTAGCTGTACCGACTGGCTATGTTGACACTGAAAATAACACAGAATTCACCAGAGT
TAACGCAAAACCTCCACCAGGTGACCAGTTTAAACACCTTATACCACTCATGTACAAAGGCTTGCCTTGG
AATGTAGTGCGTATTAAGATAGTACAAATGCTCAGTGATACACTGAAAGGATTGTCAGACAGGGTCGTGT
TTGTCCTTTGGGCACATGGCTTTGAGCTTACATCAATGAAGTACTTTGTCAAGATTGGACCCGAAAGAAC
GTGTTGTCTGTGCGACAAACGTGCAACTTGCTTTTCTACTTCATCAGATACTTATGCCTGCTGGAATCAT
TCTGTGGGTTTTGACTATGTCTATAACCCATTTATGATTGATGTTCAGCAGTGGGGTTTTACGGGTAACC
TTCAGAGTAACCACGACCAACATTGTCAAGTGCATGGAAATGCACACGTGGCTAGTTGTGATGCTATCAT
GACTAGATGCCTGGCAGTCCATGAGTGCTTTGTTAAACGCGTTGATTGGTCTGTTGAATACCCTATTATC
GGAGATGAACTGAAGATTAATTCCGCTTGCAGAAAAGTACAGCATATGGTTGTAAAGTCTGCATTGCTTG
CTGATAAGTTTCCAGTTCTTCATGACATTGGAAATCCAAAGGCTATCAAGTGTGTGCCTCAGGCTGAAGT
AGAATGGAAGTTCTATGACGCTCAGCCATGCAGTGACAAAGCCTACAAAATAGAAGAACTCTTCTATTCT
TATGCTACACATCATGATAAATTCACTGATGGTGTTTGTTTGTTTTGGAACTGTAACGTTGATCGTTACC
CAGCCAATGCAATTGTGTGTAGGTTTGACACGAGAGTTTTGTCAAACTTGAATTTACCAGGTTGTGATGG
TGGTAGTTTGTATGTGAATAAGCATGCATTCCACACTCCAGCTTTTGATAAAAGTGCATTTACCAATTTA
AAGCAATTGCCTTTCTTTTATTATTCTGATAGTCCTTGTGAGTCGCATGGCAAACAAGTAGTGTCAGACA
TTGATTATGTACCACTTAAATCTGCTACGTGTATAACACGATGCAATTTGGGAGGTGCTGTTTGCAGGCA
TCATGCAAATGAGTACCGACAGTACTTAGATGCATACAACATGATGATTTCTGCTGGATTTAGCCTATGG
ATCTATAAACAGTTTGATACTTACAACCTGTGGAATACATTCACCAGGTTACAGAGTTTAGAAAATGTGG
CTTATAATGTTGTTAACAAAGGACACTTTGATGGACAAGCTGGCGAAGCACCTGTTTCCATCATTAATAA
TGCTGTTTACACAAAGGTAGATGGTGTTGATGTGGAGATCTTTGAAAACAAGACAACACTTCCTGTTAAT
GTTGCATTTGAGCTTTGGGCTAAGCGTAACATTAAATCAGTGCCAGAGATTAAGATACTCAATAACTTGG
GTGTTGACATCGCTGCAAATACTGTAATCTGGGACCACAAAAGAGAAGCACCAGCACATATGTCAACAAT
AGGTGTCTGCACAATGACTGACATTGCTAAGAAACCTACTGAGAGTGCTTGTTCCTCGCTTACTGTCTTA
TTTGATGGTAGAGTGGAAGGACAGGTAGACCTTTTTAGAAATGCCCGTAATGGTGTTTTAATAACAGAGG
GTTCAGTTAAAGGTTTAACACCTTCAAAGGGACCAGCACAAGCTAGTGTCAATGGAGTCACATTAATTGG
AGAATCAGTAAAAACACAGTTCAATTATTTTAAGAAAGTAGATGGCATTATTCAACAGTTGCCTGAAACC
TACTTTACTCAGAGCCGAGACTTAGAGGATTTTAAGCCCAGATCACAAATGGAAACTGACTTTCTTGAGC
TCGCTATGGATGAATTCATACAACGGTATAAGCTAGAGGGTTATGCCTTCGAGCATATCGTTTATGGGGA
TTTTAGTCATGGACAACTTGGCGGCCTTCATCTAATGATTGGTTTAGCCAAGCGCTCACAAGATTCACCG
CTTAAATTAGAGGATTTTATCCCTATGGATAGCACAGTGAAAAATTATTTCATAACAGATGCACAAACGG
GTTCATCAAAATGTGTGTGTTCTGTTATTGACCTCTTACTCGATGACTTTGTTGAGATAATAAAGTCACA
GGATTTGTCAGTAGTCTCTAAGGTAGTCAAGGTTACAATTGATTACGCTGAGATTTCATTCATGCTCTGG
TGTAAGGATGGACATGTTGAAACCTTCTACCCAAAACTACAAGCAAGTCAGGCATGGCAACCGGGAGTTG
CAATGCCTAACTTGTACAAGATGCAGAGAATGCTTCTTGAAAAGTGTGACCTTCAGAATTATGGTGAAAA
TGCTGTTATACCAAAAGGCATAATGATGAATGTCGCAAAATACACTCAACTGTGTCAATACTTAAATACA
CTTACTCTAGCTGTACCCTACAACATGAGAGTTATTCACTTTGGTGCCGGCTCTGATAAAGGAGTTGCAC
CTGGTACAGCTGTACTCAGACAATGGTTGCCAACTGGCACACTACTTGTTGATTCAGACCTTAATGACTT
CGTCTCTGACGCAGATTCTACTTTAATTGGAGACTGTGCAACAGTACATACAGCTAATAAATGGGATCTC
ATTATTAGCGATATGTATGACCCTAAGACCAAACATGTGACAAAAGAGAATGACTCAAAAGAGGGGTTTT
TCACTTATCTATGTGGATTTATTAAACAAAAACTAGCCCTGGGAGGTTCTGTAGCTGTTAAGATAACGGA
GCATTCTTGGAATGCCGATCTTTACAAGCTTATGGGACATTTCTCATGGTGGACAGCCTTTGTTACAAAT
GTAAATGCATCATCATCAGAAGCATTTTTAATTGGAGTTAACTATCTTGGCAAGCCAAAGGAACAAATTG
ATGGCTATACCATGCACGCTAACTACATCTTTTGGAGGAACACAAACCCCATTCAATTGTCTTCCTATTC
ACTATTTGACATGAGCAAATTTCCTCTTAAATTAAGAGGGACGGCTGTTATGTCCTTGAAGGAGAACCAA
ATCAATGATATGATTTACTCTCTGCTTGAAAAGGGTAGACTTATCATTAGAGAAAACAACAGAATTGTAG
TCTCGAGTGATGTTCTTGTCAATAACTAAACGAACATGAAAATTTTAATTCTTGCTTTCTTGGCTAGTTT
AGCTAAAGCACAGGAAGGATGCGGCATTATCAGCAGAAAACCACAACCTAAAATGGCACAAGTATCTTCT
TCTCGTAGGGGTGTGTACTATAACGATGATATTTTTCGTTCTGATGTATTACACCTCACACAGGATTACT
TCCTGCCATTTGACTCAAATTTAACACAGTACTTTTCTCTTAATGTTGATTCAGATAGGTACACCTATTT
TGACAACCCTATACTGGACTTTGGTGATGGCGTTTATTTTGCGGCAACTGAAAAGTCTAATGTTATAAGA
GGCTGGATTTTTGGTTCGTCTTTTGACAACACAACCCAGTCAGCTGTTATAGTTAATAATTCAACACACA
TTATTATACGTGTGTGTAATTTTAACTTGTGTAAAGAACCCATGTACACTGTTAGTAGAGGTACACAACA
GAATTCTTGGGTTTATCAAAGTGCATTTAATTGCACCTATGACAGAGTGGAGAAGAGCTTTCAGCTTGAC
ACAGCTCCTAAAACTGGAAATTTTAAGGACCTACGTGAGTACGTCTTTAAGAATAGGGATGGTTTCCTTA
GTGTTTATCAAACCTATACTGCTGTTAATTTACCTAGAGGCTTGCCTCAAGGTTTTTCAGTTTTGAGACC
AATTCTCAAACTGCCCTTTGGAATTAACATTACTTCTTATAGAGTAGTTATGGCTATGTTTAGCCAATCT
ACTTCTAATTTTCTACCAGAAAGTGCTGCTTATTATGTTGGTAACCTTAAGTATTCTACCTTCATGCTTA
GTTTTAATGAAAATGGGACCATCACCGATGCTATAGATTGTTCCCAAAACCCTCTTGCTGAATTAAAATG
CACCATAAAAAATTTTAATGTTAATAAAGGAATCTACCAAACATCTAATTTTAGAGTTTCACCCACTCAG
GAGGTTGTTAGATTCCCTAACATTACAAATCGCTGTCCTTTTGACAAGGTTTTTAATGCTACTCGCTTTC
CTAATGTTTATGCTTGGGAAAGAACAAAAATTTCTGATTGTGTTGCTGACTATACTGTCCTCTACAATTC
AACTTCTTTCTCAACTTTTAAGTGTTATGGAGTGTCTCCCTCTAAGTTGATTGATTTATGCTTTACAAGT
GTGTATGCCGATACATTCTTGATAAGATCTTCTGAAGTAAGGCAAGTTGCACCAGGTGAAACTGGTGTTA
TTGCTGACTACAATTACAAACTGCCTGATGACTTCACTGGCTGTGTAATCGCTTGGAATACTGCTAAGCA
GGACACTGGCAATTATTATTACAGATCGCATCGCAAGACTAAATTAAAGCCTTTTGAGAGAGATCTGTCT
TCCGATGATGGTAATGGTGTATACACACTTTCAACTTATGACTTCAACCCTAATGTTCCAGTGGCATATC
AGGCTACTAGGGTTGTTGTACTTTCTTTTGAACTTCTTAATGCACCTGCTACAGTTTGTGGACCTAAATT
ATCCACACAACTAGTTAAGAACCAGTGTGTTAATTTCAACTTCAATGGACTTAAAGGTACTGGTGTTTTG
ACTCCTTCTTTAAAAAGATTCCAGTCATTTCAACAATTTGGCCGTGACACGTCTGACTTCACAGATTCTG
TACGCGACCCACAGACCTTAGAAATACTTGACATTTCACCTTGCTCTTTTGGTGGTGTTAGTGTTATCAC
ACCTGGAACAAACGCCTCATCAGAGGTAGCTGTTCTCTATCAAGATGTGAATTGCACCGATGTTCCCACG
GCCATTCGTGCAGATCAGTTAACACCAGCTTGGCGCGTTTATTCCACTGGATTAAATGTGTTTCAGACGC
AAGCCGGCTGTCTTATTGGAGCTGAGCATGTCAATGCCTCTTATGAGTGTGACATTCCTATTGGTGCAGG
CATTTGTGCTAGTTACCATACAGCTTCTGTTCTACGTAGTACAGGCCAAAAGTCAATTGTTGCCTATACT
ATGTCATTGGGTGCTGAAAATTCCATTGCATATGCTAACAACTCAATTGCCATACCTACAAATTTTTCAA
TCAGTGTCACTACTGAAGTGATGCCTGTTTCAATGGCTAAAACATCTGTAGATTGTACAATGTACATCTG
CGGTGATTCCTTGGAGTGCAGCAACCTACTCTTGCAGTATGGAAGTTTCTGCACACAACTAAATCGTGCC
CTTACTGGCATTGCTATTGAACAAGACAAGAACACTCAAGAAGTTTTTGCCCAAGTTAAACAAATGTATA
AGACACCAGCCATAAAGGATTTTGGTGGTTTCAATTTCTCACAAATATTGCCTGATCCTTCAAAGCCAAC
GAAGAGATCATTTATTGAAGACTTGCTTTTCAATAAAGTGACTCTCGCTGATGCTGGCTTTATGAAACAA
TATGGCGAATGCCTAGGCGATATTAGTGCTAGAGACCTCATTTGTGCTCAGAAGTTCAATGGACTTACTG
TCCTACCACCATTGCTCACAGATGAAATGATTGCTGCGTACACTGCTGCCCTTGTCAGTGGTACTGCTAC
TGCTGGCTGGACATTCGGTGCTGGTGCTGCTCTTCAAATACCTTTTGCTATGCAAATGGCATATAGGTTC
AATGGCATTGGAGTTACTCAAAATGTTCTCTATGAGAATCAAAAACAGATCGCCAATCAATTTAATAAAG
CGATCAGTCAAATTCAAGAATCACTTACAACAACATCAACTGCATTGGGCAAGCTGCAAGACGTTGTCAA
CCAGAATGCCCAAGCATTAAACACACTTGTAAAACAACTTAGCTCCAATTTTGGTGCTATCTCAAGTGTA
TTAAATGACATTCTATCCAGACTTGACAAAGTCGAAGCAGAAGTACAAATTGATAGGTTGATTACAGGCA
GATTACAAAGCCTTCAAACCTATGTAACTCAACAACTAATCAGGGCTGCTGAAATCAGAGCTTCTGCTAA
CCTTGCTGCTACTAAAATGTCTGAGTGTGTTCTTGGACAGTCAAAAAGAGTCGACTTCTGTGGAAAAGGC
TATCATCTAATGTCTTTCCCTCAAGCCGCCCCGCATGGTGTTGTATTCCTACATGTCACTTATGTGCCAT
CACAGGAAAGAAATTTTACTACAGCTCCAGCTATTTGTCATGAAGGCAAAGCCTATTTCCCTCGTGAAGG
TGTCTTTGTGTCTAATGGCACTTCTTGGTTTATTACGCAGAGGAATTTTTACTCTCCACAATTAATTACA
ACAGATAACACTTTTGTTTCTGGTAATTGTGATGTCGTAATCGGCATCATTAATAACACTGTTTATGATC
CTCTGCAACCTGAGCTTGACTCATTTAAAGACGAGCTGGACAAGTACTTCAAAAATCATACATCACCAGA
TGTTGATCTTGGCGACATTTCAGGCATTAATGCTTCTGTCGTCAATATTCAAAAAGAAATTGACCGCCTC
AATGAGGTTGCCAAAAACCTAAATGAATCGCTCATTGACCTCCAAGAACTTGGTAAATATGAGCAATACA
TCAAATGGCCCTGGTACGTTTGGCTTGGCTTCATTGCTGGACTAATTGCTATCGTCATGGCCACTATACT
GCTTTGTTGCATGACCAGCTGTTGCAGTTGCCTCAAGGGTGCATGCTCTTGTGGTTCTTGCTGCAAATTT
GATGAGGACGACTCCGAGCCAGTGCTTAAAGGAGTCAAATTACACTACACATAAACGAACTTAATGGATT
TGTTTATGAGTATTTTCACACTTGGCTCAATCACACGTCAACCGAGTAAGATTGAAAATGCTTCTCCTGC
AAGTACTGTTCATGCTACTGCAACGATACCGCTACAAGCCACACTCCCTTTCGGATGGCTTGTTGTTGGC
GTTGCACTTCTTTCTGTTTTTCAAAGCGCTTCCAAAGTAATTGCGCTTCACACAAGGTGGCAACTCGCCT
TATATAAAGGCGTTCAATTTGTTTGTAATTTGCTGCTGCTCTTCGTTACAATCTACTCACACCTTTTATT
GCTAGCTGCTGGCATGGAAGTACAATTCTTGTACATCTATGCCCTTATTTACATCCTGCAAATTGTAAGT
TTTTGTAGATTTGTCATGAGATGCTGGCTGTGCTGGAAGTGCAGATCCAAAAATCCATTACTTTATGATG
CTAACTATTTTGTATGTTGGCACACTAATAACTATGACTACTGTATACCATACAACGGTGTCACAGATAC
AGTTGTCATCACCTCAGGTGATGGAATAAATGAGCCAAAACTAAAAGAAGACTATCAAATTGGTGGTTAT
TCTGAGGATTGGCATTCAGGTGTTAAAGACTATGTAGTAATACATGGCTATTTCACCGAAGTTTATTACC
AGCTTGAATCGACTCAATTGTCGACTGATACTGGTGCTGAAAATGCTACATTCTTCATCTATAGCAAGCT
TGTTAAAGATGTAGATCATGTGCAAATACACACAATCGACGGCTCTTCGGGAGTTGTAAATCCAGCAATG
GATCCAATTTATGATGAGCCGACGACGACTACTAGCGTGCCTTTGTAAGCACAAGAAAGTGAGTACGAAC
TTATGTACTCATTCGTTTCGGAAGAGACAGGTACGTTAATAGTTAATAGCGTACTTCTTTTCCTTGCTTT
CGTGGTATTCTTGCTAGTCACACTAGCCATCCTTACTGCGCTTCGATTGTGTGCGTACTGCTGCAATATT
GTTAACGTGAGTTTAGTAAAACCAACAGTTTACGTCTACTCGCGTGTTAAAAATCTGAACTCTTCTGAAG
GAGTTCCTGATCTTCTGGTCTAAACGAACTAACTATTATTATTATTCTGTTTGGAACTTTAACATTGCTT
GTCATGGCAGACAACGGTACTATTACTGTTGAGGAGCTTAAACAACTCCTGGAACAATGGAACCTAGTAA
TAGGTTTCCTTTTCCTCGCCTGGATTATGCTACTACAATTTGCCTATTCTAACCGGAACAGGTTTTTGTA
CATAATAAAGCTTGTTTTCCTCTGGCTCTTATGGCCAGTAACACTTGCTTGCTTTGTGCTTGCTGCTGTT
TATAGAATTAATTGGGTGACTGGCGGAATTGCGATCGCAATGGCTTGTATAGTAGGCTTGATGTGGCTTA
GCTACTTCGTTGCTTCTTTCAGGCTGTTTGCTCGCACCCGCTCAATGTGGTCGTTCAACCCAGAAACAAA
CATTCTTCTCAATGTGCCTCTTCGGGGGACAATTTTGACCAGACCGCTCATGGAAAGCGAACTTGTCATT
GGTGCTGTGATCATTCGTGGTCACTTGCGGATGGCTGGACACTCCCTTGGGCGCTGTGACATAAAGGACC
TGCCAAAAGAGATTACGGTGGCTACATCACGAACGCTTTCTTATTACAAATTAGGAGCGTCGCAGCGTGT
AGGCACTGATTCAGGTTTTGCTGCATACAACCGCTACCGAATTGGAAACTACAAACTAAATACAGACCAT
TCAGGTAGCAACGACAATATTGCTTTGCTAGTACAGTAAGTGACAACAGATGTTTCATCTAGTTGACTTC
CAGGTTACAATAGCAGAGATATTGATTATCATTATGAGGACTTTCAGGATTGCCATTTGGAATCTTGATG
TGATAATAAGTTCAATAGTGAGACAATTATTTAAGCCTCTAACTAAGAAGAACTATTCAGAGTTAGATGA
TGAAGAACCTATGGAGTTAGATTATCCATAAAACGAACATGAAAATTATTCTCTTCTTGACATTGGTAGC
ACTTGCAACTTGCGAGTTATATCACTATCAGGAGTGTATTAGAGGTACAACTGTACTACTAAAAGAACCT
TGCCCATCTGGAACATACGAGGGCAATTCACCATTTCACCCTCTTGCTGATAATAAATTTGCACTAACTT
GCTCTAGCACATACTTTGCTTTTGCTTGTGCTGACGGTACTAGACACACCTATCAGCTGCGTGCAAGATC
TGTTTCACCAAAACTTTTCATCAGACAAGAGGACGTTCATCAAGAGCTCTACTCACCACTTTTCCTCATT
GTTGCTGCATTAGTATTTATAATACTTTGCTTCACCATTAAGAGAAAGACAGAATGAATGAGCTCACTTT
AATCGACTTCTATTTGTGCTTTTTAGCCTTTCTGCTATTCCTTGTTTTAATTATGCTTCTTATATTTTGG
TTCTCACTCGAGATCCAGGATATAGAAGAACCTTGTAACAAAGTCTAAACGAACATGAAACTTCTCATTG
TTTTGACTTGTATTTCTCTATGCAGTTGCATACGCACTGTTGTACAGCATTGTGCATCTAATAAACCTCA
TGTGCTTGAAGATCCTTGTCCTACTGGTTATCAACCTGAATGGAATATAAGGTACAACACTAGAGGTAAT
ACTTATAGCACTGCTTGGCTTTGTGCTCTAGGAAAGGTCTTAGCTTTTCATAGATGGCACACCATGGTTC
AAACATGCACACCTAATGTCACTATCAACTGTCAAGATCCAGCTGGTGGTGCGCTTATAGCTAGGTGTTG
GTACCTTCACGAAGGTCACCAAACTGCTGCATTTAGAGACGTACTTGTTGTTTTAAATAAACGAACAAAC
TAAAATGTCTGATAATGGACCCCAATCAAACCAGCGTAGTGCCCCCAGCATTACATTTGGTGGACCCACA
GATTCAACTGACAATAACCAGGATGGAGGACGCAGTGGTGCACGGCCAAAACAGCGCCGACCCCAAGGTT
TACCCAATAATACTGCGTCTTGGTTCACAGCTCTCACTCAGCATGGCAAGGAGGAACTTAGATTCCCTCG
AGGCCAGGGCGTTCCAATCAACACCAATAGTGGTAAAGATGACCAAATTGGCTACTACCGAAGAGCTACC
CGACGAGTTCGTGGTGGTGACGGCAAAATGAAAGAGCTCAGCCCCAGATGGTACTTCTACTACCTAGGAA
CTGGCCCAGAAGCTTCACTTCCCTACGGCGCTAATAAAGAAGGCATCGTATGGGTCGCAATTGAGGGAGC
CTTGAATACACCTAAAGATCACATTGGCACCCGCAATCCTAATAACAATGCTGCCATCGTGCTACAACTT
CCTCAAGGAACAACATTGCCAAAAGGCTTCTACGCAGAGGGGAGCAGAGGTGGCAGTCAAGCCTCATCTC
GCTCCTCATCACGTAGTCGCGGTAATTCAAGAAACTCAACTCCTGGCAGCAGTAGGGGAAATTCTCCTGC
TCGATTGGCTAGCGGAGGTGGTGAAACTGCCCTCGCGCTATTGTTGCTAGACAGACTGAACCAGCTTGAG
AGCAAAGTTTCTGGTAAAGGCCAACAACAACAAGGCCAAACTGTCACTAAGAAATCTGCTGCTGAGGCAT
CCAAAAAGCCTCGCCAAAAACGTACTGCTACAAAACAGTACAACGTCACTCAGGCATTTGGGAGACGTGG
TCCAGAACAAACCCAAGGGAACTTTGGGGACCAAGACTTAACCAGACAAGGAACTGATTACAAACATTGG
CCGCAAATTGCACAATTTGCTCCAAGTGCCTCTGCATTCTTCGGAATGTCACGCATTGGCATGGAAGTCA
CACCTTCGGGAACATGGCTGACTTATCATGGAGCCATCAAATTGGATGACAAAGATCCACAATTCAAAGA
CAACGTCATACTGCTGAACAAGCACATTGACGCATACAAAACATTCCCACCAACAGAGCCTAAAAAGGAC
AAGAAGAAAAAGACTGATGAAGCTCAGCCTTTACCGCAGAGACAAAAGAAGCAGCCCACTGTGACTCTTC
TTCCTGCGGCTGACATGGATGATTTTTCCAGACAACTTCAAAATTCCATGAGTGGAGCTTCTGCTGATTC
AACTCAGGCATAAACACTCATGATGACCACACAAGGCAGAT</t>
  </si>
  <si>
    <t>HKU3-12</t>
  </si>
  <si>
    <t>Betacoronavirus; Sarbecovirus</t>
  </si>
  <si>
    <t>ADE34812</t>
  </si>
  <si>
    <t>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t>
  </si>
  <si>
    <t>spike glycoprotein [Bat SARS coronavirus HKU3-12]</t>
  </si>
  <si>
    <t>GQ153547.1</t>
  </si>
  <si>
    <t>21471..25199</t>
  </si>
  <si>
    <t xml:space="preserve">&gt;GQ153547.1 Bat SARS coronavirus HKU3-12, complete genome
GTTAGGTTTTTACCTACCCAGGAAAAGCCAACCAACCTTGATCTCTTGTAGATCTGTTCTCTAAACGAAC
TTTAAAATCTGTGTGGCTGTCGCTCGGCTGCATGCCTAGCGCACCTACGCAGTATAAATATTAATAACTT
TACTGTCGTTGACAAGAAACGAGTAACTCGTCCCTCTTCTGCAGACTGCTTACGGTTTCGTCCGTGTTGC
AGTCGATCATCAGCATACCTAGGTTTCGTCCGGGTGTGACCGAAAGGTAAGATGGAGAGCCTTGTTCTTG
GTGTCAATGAGAAAACACACGTCCAACTCAGTTTGCCTGTTCTTCAGGTTAGAGACGTGCTAGTGCGTGG
CTTCGGGGACTCTGTGGAAGAGGCCTTATCGGAGGCACGTGAACATCTTAAAAATGGCACTTGTGGCCTA
GTAGAGCTGGAAAAAGGTGTGTTGCCCCAGCTTGAACAGCCCTATGTGTTCATTAAACGATCTGATGCTC
TAAGCACCAATCACGGCCACAAGGTTGTGGAATTGGTTGCAGAATTAGATGGCATTCAGTTCGGTCGTAG
CGGTATAACACTGGGAGTCCTCGTGCCACATGTGGGCGAAACCCCAATCGCATACCGTAATGTTCTTCTC
CGTAAGAATGGTAATAAGGGAGCCGGTGGTCATAGTTTTGGCATCGATCTAAAGTCTTATGACTTAGGTG
ACGAACTTGGCACTGATCCCATTGAAGATTATGAACAAAACTGGAACACTAAGCATGGCAGTGGTGCTCT
TCGTGAACTCACTCGTGAGCTCAATGGAGGTGTAGTCACTCGTTATGTTGATAACAACTTTTGTGGCCCG
GATGGGTATCCTCTTGAATGCATTAAAGATTTTCTCGCCCGTGCGGGTAAGTCTATGTGCACTCTTTCTG
AACAACTTGATTATATCGAGTCGAAGAGAGGTGTCTACTGCTGCCGTGAACATGAACATGAAATTGTTTG
GTTCACTGAACGCTCTGAAAAGAGCTATGAGCACCAGACACCCTTCGAGATTAAGAGTGCCAAGAAATTT
GACACCTTTAAAGGGGAATGCCCGAAGTTCGTATTTCCTCTTAACTCTAAAGTCAAAGTCATTCAACCAC
GTGTTGAAAAGAAAAAGACTGAAGGTTTCATGGGGCGCATCCGCTCTGTGTACTCTGTTGCCACTCCTCA
AGAGTGCAATGACATGCATCTGTCTACTTTGATGAAATGTAATCATTGCGATGAAGTTTCATGGCAGACG
TGCGACTTTCTAAAAGCCACTTGTGAACAATGTGGCACTGAAAATTTAGTTTGTGAAGGACCCACTACAT
GTGGATACCTACCTACTAATGCTGTAGTAAAAATGCCCTGTCCTGCCTGTCAAGACCCGGAGGTAGGGCC
AGAGCATAGTGTTGCTGACTACCACAACCATTCAAACATTGAAACTCGACTCCGCAAGGGAGGTAGGACT
AAGTGTTTTGGCGGCTGTGTATTTTCCTATGTTGGCTGCTATAACAAGCGAGCCTACTGGGTCCCTCGTG
CTAGTGCTAATATCGGTGCGAACCATACTGGCATTACTGGTGAAAATGTTGAGACTCTTAATGAGGATCT
TCTGGAGATACTGAATCGCGAACGTGTTAACATTAACATTGTTGGTGATTTTCGGTTTAATGAGGAGGTT
GCCATCATTTTGGCATCTTTTTCAGCTTCTCCTAGCGCTTTTATCGAGACTGTAAAGGGTCTTGATTACA
AGTCTTTTAAAGTCATTGTTGAGTCCTGCGGTAACTACAAAGTTACTAATGGAAAGCCCGTAACAGGAGC
TTGGAACATTGGACAACAGAGATCCATCCTAACACCACTGTGTGGTTTCCCCTCACAGGCTGCTGGTGTT
ATTAGATCAATTTTCTCTCGCACACTGGATGCAGCAAACCATTCTATTCTTGACCTTCAAAGAGCAGCTG
TCACCACTCTTGATGGTATTTCTGAACAATCATTGCGTCTTGTTGATGCCATGGTTTACACCTCAGATTT
GTTAACCAACAGTGTTGTCGTTATGGCATATGTGACTGGTGGTCTTGTACAACAAACGATGCAGTGGTTG
TCTAACATGCTAGGCACTGCTGTTGACAAGCTAAAACCCGTGTTTACATGGGTTGAGGCTAAACTTAGTG
CAGGAGTTGAATTTCTTAGAGATGCTTGGGAAATTCTTAAATTCTTGATCACAGGAGTATTTGATGTCAT
TAAGGGTCAAATACAGGTTGCTACAGATAACATCAAGGAATGTGTAAAAATTTTTCTTGGTGTTGTTAAC
AAAGCACTTGAAATGTGTTTAGACCAGGTCACGATTGCTGGCACTAAGTTGAGAGCGCTCAATTTAGGTG
AAGTCTTCATTGCACAAAGCAGAGGACTCTACCGCCAGTGTATTCGTGGCAAAGAACAGCTGCAATTACT
CATGCCTCTTAAGGCACCAAAAGAAGTCACCTTCCTTGAAGGAGATGCACATGATACAGTACTAACCTCT
GAAGAGGTTGTCCTTAAGAGTGGTGAGCTCGAGGCACTAGAGACACCAATTGACAGCTTCACTAGTGGAG
CTGTTGTAGGTACACCTGTTTGTATCAATGGCCTCATGCTCTTAGAGCTCGAGAATAAGGAACAGTATTG
TGCCTTGTCTCCTGGCTTGTTAGCAACAAACAATGTCTTTCGTCTAAAGGGTGGTGCGCCGGTTAAAGGT
GTGACTTTTGGAGAGGACACTGTTTTAGAAGTTCAAGGCTACAAGAATGTGAAGATTACTTTTGAACTTG
ATGAGCGTGTGGATAAGGTGCTTAATGAGAAGTGCTCTGTTTACACTGTTGAGTCTGGTACTGAGGTTAC
TGAATTCGCATGTGTTGTAGCGGAAGCTGTTGTAAAAACTTTGCAACCAGTTTCTGACCTTCTTACCCCC
ATGGGTATTGATCTTGACGAGTGGAGTGTAGCTACATTTTACTTGTTCGACGACGCTGGTGAAGAAAAAC
TTTCATCACGCATGTATTGCTCTTTCTACCCTCCTGATGAGGAAGAAGACTGTGAAGAGTGTGAGGATGA
GGAAGAAACCTGTGAACATGAATATGGCACAGAGGATGACTATAAAGGTCTCCCTCTTGAATTTGGTGCA
TCAACTGAAACACCACATGTTGAAGAAGAGGAAGAAGAGGAAGATTGGCTTGATGACGCTATAGAAGCAG
AACCTGAACCAGAACCTCTACCTGAAGAACCAGTCAATCAGTTTGTTGGTTATTTAAAGCTTACTGACAA
TGTTGCCATTAAGTGTATTGACATTGTTAAAGAGGCACAAAGTGCTAAACCAACAGTGATTGTTAATGCT
GCTAACACCCACTTGAAACATGGTGGTGGTGTAGCTGGTGCTCTAAATAAGGCCACTAATGGTGCTATGC
AGAATGAGAGTGATGAATACATCAGGCAAAATGGACCTCTTACAGTTGGAGGCTCATGTTTGCTTTCTGG
ACACAATCTTGCAGAGAAGTGTCTGCATGTTGTTGGACCTAACTTAAATGCCGGTGAGGATGTTCAACTC
CTTAAAAGGGCATATGAGAATTTCAATTCACAGGATGTATTACTTGCACCTCTATTGTCAGCTGGCATAT
TTGGTGCCAAACCACTTCAGTCATTAAAAATGTGTGTTGAGATAGTTCGCACACAAGTTTATCTTGCAGT
CAATGATAAGAGTCTTTATGATCAGATTGTCTTAGATTATCTAGATAGTCTGAAACCTAAAGTGGAGTCC
CCCAACAAGGAGGAAGAGCCAAAATTGGAGGAGCCTAAAGCGGTGCAGCCAGTTGCTGAGAAACCTGTTG
ATGTAAAACCTAAGATTAAGGCATGTATCGACGAGGTCACTACAACACTGGAGGAAACTAAGTTTCTTAC
CAATAAATTGCTTCTTTTTGCTGACATCAATGGTAAACTTTACCAAGATTCACAGAATATGTTAAGAGGT
GAAGACATGTCTTTCTTAGAGAAAGATGCACCATATATTGTTGGTGATGTCATCACTAGTGGTGACATCA
CTTGTGTCATAATACCTGCTAAGAAGTCGGGTGGGACTACGGAAATGCTAGCAAGAGCACTAAAGGAAGT
CCCAGTTGCTGAGTATATAACAACCTATCCTGGACAAGGGTGTGCTGGTTATACACTTGAAGAAGCAAAG
ACTGCACTTAAAAAATGCAAATCTGCATTTTATGTTTTACCTTCAGAAACACCTAATGAGAAGGAAGAGG
TTCTTGGCACAGTATCATGGAACCTACGTGAAATGCTTGCTCATGCAGAGGAGACAAGAAAATTAATGCC
TATTTGCCTGGATGTTAGAGCTATAATGGCCACCATCCAGCGCAAGTATAAGGGTATTAAAGTTCAGGAA
GGAATCGTGGATTACGGTGTCCGGTTCTTCTTCTATACTAGCAAGGAGCCTGTAGCTTCTATTATTACAA
AGCTTAACTCTTTAAATGAGCCACTTGTTACTATGCCCATAGGTTATGTGACACATGGTCTTAACCTAGA
AGAGGCCGCGCGCTGTATGCGCTCCCTCAAGGCACCTGCTGTGGTGTCAGTTTCTTCACCAGATGCTGTC
ACTGCATATAATGGTTACCTCACTTCGTCTTCCAAGACACCTGAGGAGTATTTTGTGGAGACTACTTCTC
TTGCGGGATCGTATAGAGATTGGTCTTATTCAGGACAACGTACGGAATTAGGTGTTGAATTTCTTAAGCG
TGGGGACAAGATTGTCTATCACACTACAGGGAGCCCCATTGAGTTTCACCTTGATGGTGAGGTTCTTCCA
CTTGACAAACTAAAGAGTCTCTTGTCTCTTCGTGAGGTTAAGACTATTAAGGTGTTTACAACTGTAGACA
ACACTAACCTCCACACGCATATTGTGGACATGTCTATGACTTATGGACAACAGTTCGGTCCTACTTATTT
GGATGGTGCTGATGTCACTAAAATCAAGCCACATGTTAATCATGAGGGTAAGACATTTTTTGTACTACCT
AGCGATGACACACTGCGTAGTGAAGCTTTTGAGTACTACCACACTATCGATGAGAGTTTTCTTGGTAGAT
ATATGTCAGCATTAAACCATACAAAGAAGTGGAAGTTTCCTCAGGTTGGTGGTTTAACTTCAATCAAATG
GGCAGACAACAATTGTTACTTGTCTAGTGTGTTACTTGCACTTCAGCAAGTTGAAGTGAAATTTAATGCA
CCCGCGCTTCAGGAAGCCTATTATAGGGCTCGCGCCGGTGATGCTGCCAACTTTTGTGCACTCATACTGG
CTTACAGTAATAAAACTGTAGGCGAGCTGGGTGATGTCAGAGAAACTATGACCCATCTTTTACAGCATGC
TAATTTAGAGTCAGCTAAAAGAGTTCTTAATGTAGTATGCAAACACTGCGGCCAGAAAACAACCACCTTG
AAGGGTGTAGAGGCTGTGATGTACATGGGGACTCTGTCTTATGATGAGCTTAAGACAGGTGTTTCAATTC
CTTGCGTATGTGGGCGTAATGCTACACAATATTTAGTACAACAAGAATCTTCTTTTGTTATGATGTCTGC
ACCACCTGCTGAGTACAAATTACAACAGGGGGCCTTTTTGTGTGCTAATGAATACACTGGCAATTATCAG
TGTGGACATTACACTCACATAACTGCTAAAGAAACACTCTATCGCGTAGATGGAGCACATCTTACTAAGA
TGTCAGAATATAAAGGACCAGTGACTGATGTTTTCTACAAGGAAACCTCCTACACTACAGCTATCAAACC
TGTGTCTTATAAACTTGATGGAGTTACTTACACAGAGATTGAACCGAAATTAGATGGGTACTATAAGAAG
GGTAATGCTTACTACACTGAGCAGCCTATTGACCTTGTCCCAACCCAACCAATGCCAAATGCAAGTTTTG
ATAATTTTAAACTTACATGCTCTAACACTAAATTTGCTGATGACCTTAATCAAATGACAGGCTTTAAAAA
GCCAGCCTCGCGTGAGCTAACCGTCACATTCTTCCCAGACTTGAATGGCGATGTAGTGGCTATTGATTAT
AGACACTACTCCACGAGTTTCAAGAAAGGTGCAAAACTGGTACATAAGCCAATTCTTTGGCATATTAACC
AGACTACAAACAAGACAACGTACAAACCAAACATCTGGTGTTTACGTTGTCTGTGGAGTACAAAACCGGT
TGATACTTCAAACTCCTTTGAAGTCCTGGTGGTAGAAGACACACAAGGAATGGATAATCTTGCTTGTGAA
AGTCAGACAACCACCTCTGAAGAAGTAGTGGAAAATCCTACCGTACAGAAGGAAATAATAGAGTGTGACG
TGAAAACTACCGAAGTTGTAGGCAATGTCATACTAAAACCATCAGAAGAAGGTGTTAAAGTTACACAAGA
GTTGGGCCATGAAGATCTAATGGCTGCTTATGTTGAAGAAACAAGCATTACCATTAAGAAGCCTAACGAG
CTTTCGTTAGCCTTAGGCTTGAAAACACTTGCCACCCATGGGGCCGCTGCAATAAATAGTGTCCCATGGA
GTAAGATTTTGGCGTATGTCAAACCCTTCCTTGGACAGACAGCGGTTATAACTTCAAACTGCATCAAGAA
ATGTGTGCAGCGAGTTTTTAGCAACTATATGCCCTATGTCATTACATTATTATTTCAATTGTGCACTTTT
ACAAAGAGCACCAATTCCAGAATAAAAGCTTCACTTCCTACGACTATTGCTAAAAATAGTGTTAAGAGTG
TTGCTAAATTGTGTTTGGACGTTTGCATTAATTATGTGAAATCTCCTAAGTTTTCTAAATTGTTCACAAT
TGTAATGTGGCTATTGTTGTTAAGTATTTGCCTAGGTTCTTTAACCTATGTAACTGCTGTTCTTGGTGTA
TGCCTATCTAGTTTAGGTGTTCCTTCTTATTGTGATGGCGTTAGAGAGTTGTATATCAATTCATCTAACG
TCACTACTATGGACTTTTGTCAGGGTTATTTTCCCTGCAGTGTCTGTTTAAGTGGATTAGATTCTCTTGA
TTCTTACCCAGCTCTTGAAACCATCCAGGTTACGATCTCATCGTATAAGCTAGACCTGACATTTTTGGGT
TTGGCAGCTGAATGGTTATTGGCATATATGTTGTTTACAAAGTTCTTCTACTTACTTGGTCTCTCCGCCA
TAATGCAAGCGTTCTTTGGCTACTTTGCCAGTCATTTCATTAGCAATTCTTGGCTTATGTGGTTTATCAT
TAGTATTGTACAGATGGCACCTGTTTCAGCAATGGTTAGGATGTACATTTTCTTTGCTTCTTTCTATTAT
GTATGGAAGAGCTATGTTCATATTATGGATGGCTGTACTTCATCAACTTGCATGATGTGCTACAAACGCA
ATCGTGCGACACGTGTTGAGTGTACAACTATTGTCAATGGCGTGAAGAGATCTTTCTACGTCTATGCAAA
TGGAGGTCGTGGCTTCTGTAAGGCTCACAATTGGAATTGTCTCAACTGTGACACTTTTTGTGCTGGTAGT
ACTTTCATTAGCGATGAGGTTGCTCGTGATTTGTCACTCCAGTTTAAGAGACCAATTAATCCTACTGACC
AGTCTGCATATGTCGTGGATAGCGTTACTGTGAAAAACGGCGCACTCCACCTCTATTTTGATAAGGCTGG
TCAAAAGACTTATGAGAGGCACCCACTCTCTCACTTTGTCAACTTAGATAATTTGAGGGCTAACAACACT
AAAGGTTCATTACCTATTAATGTCATAGTTTTTGACGGCAAGTCCAAATGTGAGGAGTCTGCCGCTAAAT
CTGCATCTGTGTACTACAGTCAGCTTATGTGCCAACCCATTCTGTTACTTGACCAAGCTCTTGTGTCAGA
TGTTGGAGATAGTACTGAAGTTTCTGTTAAGATGTTCGATGCTTATGTAGACACTTTTTCAGCAACTTTT
AGTGTTCCTATGGAGAAACTTAAAGCACTTGTTGCTACAGCACATAGTGAGTTGGCAAAGGGTGTAGCTT
TAGATGGTGTCCTTTCTACATTCGTGTCGGCTGCCCGTCAAGGTGTCGTTGATACTGATGTTGATACAAA
GGATGTCATTGAGTGTCTCAAACTTTCTCACCATTCTGATATAGAGGTGACAGGTGACAGTTGTAACAAC
TTTATGCTCACCTATAACAAAGTTGAAAACATGACGCCTAGAGATCTTGGTGCATGTATTGATTGTAATG
CAAGGCATATAAATGCCCAAGTAGCAAAAAGCCACAATGTTTCGCTGGTTTGGAACGTCAAGGACTACAT
GTCTCTGTCCGAACAGCTGCGCAAGCAAATTCGCAGTGCTGCCAAAAAGAACAACATACCTTTTAGCCTT
ACCTGTGCTACCACTAGACAGGTTGTCAATGTTATAACTACTAAAATCTCACTCAAAGGTGGTAAGGTTG
TTAGTACGTGGTTCAAACTTTTGCTGAAAGTCACACTTTTGTGTGTTCTTGCTGCATTATTTTGCTATGT
CATTATGCCAGTACATTCTTTGTCTGTTCATGATGGTTATACAAATGAAATCATTGGTTACAAAGCCATT
CAGGATGGTGTCACTCGTGACATTGTTTCTACTGATGATTGTTTTGCTAACAAACATGCTGGATTCGACT
CATGGTTTAGCCAGCGTGGTGGTTCTTACAGGAATGACAAAAACTGCCCTGTAGTAGCGGCTATCATTAC
TAGAGAAATTGGTTTCATAGTGCCTGGTTTACCTGGTACTGTTTTGAGAGCACTTAATGGTGACTTTTTG
CATTTTCTACCTCGTGTTTTTAGTGCTGTTGGCAACATTTGCTACACACCATCTAAACTCATTGAGTATA
GTGATTTTGCTACTTCTGCTTGCGTTTTGGCTGCTGAATGTACTATTTTCAAAGATGCTATGGGTAAGCC
TGTGCCATACTGTTACGACACTAACTTACTTGAGGGTTCTATTTCTTACAGTGAACTCCGTCCTGACACC
CGTTATGTGCTCATGGATGGTTCTATCATACAATTCCCTAACACTTACCTTGAGGGTTCTGTTAGAGTAG
TTACAACTTTTGATGCTGAGTATTGCAGACACGGTACTTGTGAAAGGTCAGAAGCTGGTGTGTGCTTATC
TACTAGCGGTAGATGGGTTCTTAATAATGAGCATTACAGAGCTCTACCAGGAGTTTTCTGTGGTGTCGAT
GCTATGAACCTCATAGCTAACATCTTCACACCTCTTGTTCAACCTGTCGGTGCTCTAGATGTGTCTGCTT
CAGTAGTAGCAGGTGGTATTATCGCCATACTGGTGACTTGTGCTGCTTACTACTTTATGAAATTCAGACG
TGCGTTTGGTGAGTACAACCATGTTGTTGCCGCTAATGCGTTGCTGTTTCTAATGTCTTTCACTATACTC
TGTCTGGCACCTGCTTATAGCTTTTTGCCGGGGGTTTACTCTATCTTTTACTTGTACTTGACTTTCTATT
TTACTAATGATGTCTCATTCTTGGCTCATCTGCAATGGTTTGCCATGTTTTCTCCTATTGTGCCTTTCTG
GATAACAGCAATCTATGTGTTCTGTATTTCCCTAAAGCACTTCCATTGGTTCTTTAGTAACTATCTTAAG
AAAAGAGTCATGTTTAATGGGGTTACATTCAGCACCTTTGAAGAGGCAGCTTTATGTACCTTTTTACTTA
ACAAAGAAATGTATCTGAAACTGCGTAGCGAAACACTCCTTCCACTTACACAGTATAACAGATACCTTGC
TCTTTACAACAAGTACAAGTATTTTAGCGGGGCCTTGGATACTACTAGTTATCGTGAAGCAGCTTGCTGC
CACTTAGCTAAGGCTCTAAATGACTTCAGTAACTCAGGTGCTGACGTACTCTACCAGCCACCACAGACTT
CAATCACTTCTGCGGTTTTGCAGAGTGGTTTTAGGAAAATGGCATTTCCCTCTGGTAAAGTTGAAGGATG
TATGGTACAAGTCACCTGTGGAACTACAACCTTAAATGGTTTGTGGTTGGATGACACAGTGTACTGCCCA
AGACATGTTATTTGCACGGCTGAAGACATGCTTAACCCGAACTATGACGACCTGCTCATCCGCAAGTCTA
ACCATAGTTTCCTTGTTCAAGCTGGTAATGTCCAACTTCGTGTTATTGGCCATTCCATGCAAAATTGTCT
GCTTAGGCTTAAAGTTGACACTTCTAACCCTAAGACACCAAAGTATAAATTTGTCCGTATCCAACCAGGT
CAGACATTTTCAGTCCTAGCTTGTTACAATGGTTCACCATCAGGTGTTTATCAGTGTGCCATGAGACCTA
ATTACACCATTAAGGGTTCCTTCCTTAATGGTTCATGTGGTAGTGTTGGTTTTAATATTGATTATGATTG
CGTGTCTTTCTGCTACATGCATCACATGGAGCTTCCAACTGGAGTGCACGCTGGTACTGATTTAGAAGGT
AAATTCTATGGTCCTTTTGTAGATAGACAGACTGCACAGGCTGCTGGCACAGATACAACTATTACACTGA
ATGTTTTAGCTTGGCTCTATGCTGCTGTTATCAATGGTGATAGGTGGTTCCTAAATAGGTTTACCACTAC
TCTCAATGATTTTAATCTTGTGGCAATGAAGTACAATTATGAACCCCTGACACAAGATCATGTTGACATA
CTAGGACCCCTTTCTGCGCAAACAGGAATCGCAGTCTTAGATATGTGTGCTGCTCTGAAAGAGCTTCTAC
AGAATGGTATGAATGGTCGTACTATTCTTGGTAGCACTATTTTAGAGGATGAGTTCACGCCCTTTGACGT
TGTTAGACAATGTTCTGGTGTGACCTTCCAAGGTAAGTTCAAGAAAATTGTTAAAGGTACTCATCATTGG
ATGCTTTTGACTTTCTTGACATCACTTTTAATTCTTGTCCAGAGTACAAAGTGGTCACTGTTTTTCTTTG
TTTATGAGAATGCTTTCTTGCCATTTGCTTTAGGTATTATGGCTGTTGCTGCTTGCGCAATGCTTCTTGT
TAAGCATAAACATGCATTCCTGTGCTTATTTCTATTACCTTCTCTTGCAACAGTTGCTTACTTCAATATG
GTCTACATGCCTGCTAGTTGGGTGATGCGTATAATGACATGGCTTGAATTGGCCGACACTAGCCTGTCTG
GTTATCGGCTTAAGGACTGTGTTATGTATGCTTCAACCTTAGTTTTGCTTATCCTCATGACTGCCCGTAC
TGTTTATGATGATGCTGCTAGACGTGTGTGGACATTGATGAATGTCATTACACTCGTTTATAAAGTCTAC
TATGGTAATTCTTTAGACCAAGCTATTTCCATGTGGGCTCTTGTTATTTCTGTAACCTCTAACTATTCTG
GTGTCGTTACGACAATCATGTTCTTAGCTAGAGCTATAGTTTTTGTGTGTGTTGAGTATTACCCACTTTT
GTTTATTACAGGCAACACTTTACAGTGTATTATGCTTGTTTATTGTTTCTTAGGCTATTGTTGTTGTTGC
TACTTTGGCTTATTTTGTTTACTCAACCGCTATTTTAGACTTACTCTTGGTGTTTACGATTATTTGGTTT
CCACACAGGAGTTTAGGTACATGAACTCTCAGGGGCTCCTGCCACCTAAGAGTAGTATTGACGCTTTCAA
GCTTAACATTAAATTGTTGGGCATTGGAGGTAAACCTTGTATCAAGGTTGCTACTGTACAGTCTAAAATG
TCTGACGTAAAGTGCACATCAGTAGTGCTGCTCTCAGTTCTCCAACAACTTAGAGTAGAATCATCTTCTA
AATTGTGGGCACAGTGTGTACAACTTCACAATGACATTCTTCTTGCAAAGGACACTACTGAAGCTTTTGA
AAAGATGGTTTCACTTTTGTCCGTTCTGCTATCCATGCAGGGTGCTGTAGATATTAATAAGTTGTGCGAG
GAAATGCTTGACAACCGTGCTACTCTTCAGGCCATCGCTTCAGAATTCAGTTCTTTACCTTCATACGCTG
CTTATGCCACTGCCCAAGAGGCTTATGAGCAAGCTGTAGCAAATGGTGATTCTGAAGTTGTTCTTAAGAA
GTTAAAGAAGTCTTTGAATGTGGCTAAATCTGAGTTTGACCGTGATGCTGCCATGCAACGTAAGTTGGAA
AAGATGGCCGATCAAGCTATGACCCAAATGTACAAGCAGGCAAGATCTGAAGACAAGCGGGCAAAAGTAA
CTAGTGCAATGCAAACGATGCTTTTCACTATGCTTAGAAAACTTGATAATGATGCACTTAACAACATTAT
CAACAATGCACGTGATGGTTGTGTACCACTCAACATCATACCGCTTACAACAGCAGCTAAACTCATGGTT
GTTGTCCCTGACTATGGAACCTACAAGAACACTTGTGATGGTAACACTTTCACATACGCGTCAGCACTCT
GGGAAATTCAGCAAGTTGTTGATGCAGATAGTAAAATTGTCCAGCTCAGTGAAATCAATATGGACAACTC
ACCAAACTTGGCTTGGCCTCTTATTGTTACTGCACTAAGAGCCAACTCAGCTGTCAAACTACAGAATAAT
GAACTGAGTCCAGTAGCATTACGACAGATGTCTTGTGCGGCTGGTACTACGCAAACAGCTTGTACTGATG
ACAATGCACTCGCCTATTATAACAACGCAAAGGGAGGTAGGTTTGTGCTTGCATTACTATCAGACCACCA
GGACCTCAAATGGGCTAGATTCCCTAAGAGTGATGGTACAGGTACTGTCTATACAGAACTGGAACCACCT
TGCAGGTTTGTTACAGACACACCTAAAGGACCTAAAGTGAAGTATTTGTACTTTATTAAGGGTCTTAACA
ACCTAAATAGAGGTATGGTACTGGGTAGTTTGGCTGCCACAGTACGTCTTCAGGCTGGTAATGCGACAGA
AGTGCCTGCCAATTCAACTGTGCTTTCTTTCTGTGCTTTCGCTGTAGACCCAGCTAAAGCTTACAAAGAT
TACCTAGCAAGTGGTGGACAACCAATCACGAATTGTGTTAAGATGTTGTGTACACATACTGGTACAGGAC
AGGCAATCACGGTAACACCAGAAGCCAACATGGATCAAGAGTCCTTTGGTGGTGCTTCATGCTGTCTGTA
TTGTAGATGCCACATTGACCATCCAAATCCTAAGGGATTTTGTGACTTGAAAGGTAAGTATGTCCAAATA
CCTACCACTTGTGCTAATGACCCTGTGGGTTTTACACTTAGAAACACAGTCTGTACCGTCTGCGGAATGT
GGAAAGGTTATGGCTGTAGTTGTGATCAACTCCGCGAACCCATGATGCAGTCTGCGGATGCGTCAACGTT
TTTAAACGGGTTTGCGGTGTAAGTGCGGCCCGTCTTACACCGTGCGGCACAGGCACTAGCACTGATGTCG
TTTATAGGGCTTTTGATATTTACAACGAGAAAGTTGCTGGTTTTGCAAAGTTCCTAAAGACTAATTGCTG
CCGCTTCCAAGAAAAGGATGAGGAAGGCAATTTATTAGACTCTTATTTCGTAGTTAAGAGGCACACAATG
TCCAACTACCAACATGAAGAGACTATTTACAACTTGATTAAAGAGTGTCCAGCCGTTGCTGTTCATGACT
TTTTCAAGTTTAGAGTGGATGGTGACATGGTACCACATATATCACGTCAACGTCTAACTAAATACACAAT
GGCTGATTTAGTCTATGCTCTACGTCATTTTGACGAGGGCAATTGTGATACATTAAAGGAAATACTTGTC
ACATACAATTGTTGTGATGACAACTATTTCAATAAGAAGGATTGGTATGATTTTGTAGAAAATCCTGATG
TTCTACGCGTATACGCGAACCTAGGTGAGCGTGTACGTCAAGCCTTACTGAAGACTGTGCAATTCTGCGA
TGCTATGCGTGACGCGGGTATCGTAGGTGTACTGACACTAGATAATCAGGATCTGAATGGGAATTGGTAC
GATTTCGGTGATTTCGTACAAGTAGCACCAGGCTGCGGAGTTCCTATTGTGGATTCGTATTACTCATTGC
TAATGCCCATTCTCACTCTGACAAGGGCATTGGCTGCTGAGTCTCATATGGATGCTGATCTCGCAAAGCC
ACTTATTAAGTGGGATTTGCTGAAATATGACTTTACGGAAGAGAGACTTTGTCTTTTCGACCGCTATTTT
AAATATTGGGACCAGATATACCATCCCAATTGTATTAATTGTTTGGATGACAGGTGTATCCTCCATTGTG
CAAACTTTAATGTATTATTTTCTACTGTGTTTCCACCTACGAGTTTTGGACCACTAGTAAGAAAGATATT
CGTAGATGGTGTACCTTTTGTTGTTTCAACGGGATACCATTTCCGTGAGCTAGGGGTTGTACATAATCAG
GATGTAAACTTACATAGCTCACGCCTCAGTTTTAAGGAACTTTTAGTGTACGCTGCTGATCCAGCTATGC
ATGCTGCCTCTGGCAATTTGTTGTTAGATAAACGCACTACATGCTTTTCAGTAGCTGCACTAACAAATAA
TGTCGCTTTTCAAACTGTCAAACCCGGTAATTTTAATAAAGACTTTTATGACTTTGCTGTGTCTAAAGGC
TTCTTTAAGGAGGGAAGTTCTGTTGAATTAAAACACTTCTTCTTTGCTCAGGATGGCAATGCTGCTATCA
GTGATTATGACTATTACCGTTATAATCTGCCAACAATGTGTGATATTAGACAACTCCTATTCGTAGTTGA
GGTTGTCAATAAATACTTTGATTGTTACGATGGTGGCTGTATCAATGCCAACCAAGTTATTGTTAACAAC
CTGGACAAATCAGCTGGTTTTCCATTTAACAAATGGGGTAAAGCTAGACTTTATTATGACTCAATGAGTT
ATGAGGACCAAGATGCATTGTTCGCATACACTAAGCGTAATGTCATCCCTACAATAACTCAAATGAATCT
TAAGTATGCCATTAGTGCAAAGAATAGAGCTCGCACCGTTGCTGGTGTCTCTATCTGTAGTACTATGACC
AATAGACAGTTTCATCAGAAATTATTAAAGTCAATAGCCGCTACTAGAGGAGCTACTGTGGTAATTGGAA
CAAGTAAATTTTATGGTGGCTGGCATAACATGCTAAAAACTGTTTACAGTGATGTAGAAAGTCCTCACCT
TATGGGTTGGGACTACCCAAAATGTGACAGAGCCATGCCTAATATGCTTAGAATCATGGCTTCCCTTGTT
CTTGCTCGCAAACATAGCACTTGTTGTAACTTGTCACACCGTTTCTATAGATTAGCTAATGAGTGTGCAC
AAGTATTAAGTGAGATGGTCATGTGTGGCGGCTCATTATACGTGAAACCAGGTGGAACATCATCCGGTGA
TGCCACAACTGCTTATGCTAATAGTGTGTTTAACATCTGTCAAGCAGTAACAGCTAATGTAAATGCACTT
CTCTCAACTGATGGTAATAAGATTGCTGATAAGTACGTCCGCAACCTTCAACATAGACTTTATGAGTGTC
TCTATAGAAATAGAGATGTAGATCATGAGTTCGTGGATGAATTTTATGCATATTTGCGTAAGCACTTCTC
CATGATGATTCTTTCTGACGATGCCGTTGTGTGCTATAATAGTAATTACGCGGCACAGGGTCTAGTAGCT
AGCATTAAGAACTTCAAAGCAGTTCTTTACTACCAAAATAATGTGTTTATGTCTGAGGCGAAATGCTGGA
CTGAGACTGACCTTACTAAAGGACCTCATGAATTTTGCTCTCAGCATACTATGCTAGTTAAACAAGGAGA
TGATTACGTGTACCTGCCTTACCCAGATCCATCTAGAATATTAGGCGCAGGCTGTTTTGTCGATGATATT
GTCAAAACAGATGGTACACTCATGATTGAGAGGTTTGTGTCATTAGCAATTGACGCCTACCCACTTACAA
AGCACCCTAATCAAGAGTATGCTGATGTTTTCCATTTATACTTACAGTATATTAGGAAGTTACATGATGA
GCTTACTGGTCACATGTTGGACATGTACTCTGTAATGCTAACTAATGACAATACTTCAAGGTACTGGGAA
CCTGAATTTTATGAAGCTATGTACACACCACACACAGTTTTACAAGCTGTAGGTGCGTGTGTGTTATGTA
ATTCACAGACTTCGCTTCGTTGCGGCGCTTGTATTAGGAGACCTTTCCTTTGTTGCAAGTGCTGCTATGA
CCATGTCATTTCAACGTCACATAAATTAGTGTTGTCTGTTAATCCCTATGTTTGCAATGCACCTGGTTGT
GACGTCACAGATGTGACACAACTCTATTTAGGAGGTATGAGCTATTACTGCAAGTTACATAAACCACCCA
TTAGTTTTCCTTTGTGTGCTAATGGTCAGGTTTTTGGTTTATACAAGAACACATGTGTGGGCAGTGACAA
TGTAACTGACTTCAATGCAATAGCGACATGTGATTGGACTAATGCTGGCGATTATATACTTGCCAACACT
TGTACAGAGAGACTCAAACTTTTTGCAGCGGAAACGCTCAAAGCTACTGAGGAGACATTCAAGCTATCTT
ATGGTATTGCCACTGTTCGTGAAGTACTGTCAGATAGAGAACTTTACCTTTCGTGGGAGGTAGGAAAACC
TAGACCACCACTGAATAGAAATTATGTCTTTACAGGTTACCGTGTGACAAAAAACAGTAAAGTACAGATT
GGAGAGTACACCTTTGAAAAAGGTGACTATGGTGATGCTGTTGTATACAGAGGTACTACAACTTATAAAT
TGAATGTTGGTGATTACTTTGTGTTAACATCACATACAGTAATGCCATTAAGTGCACCAACACTAGTGCC
ACAGGAGCACTATGTGCGAATAGCTGGCTTATACCCTACACTCAACATCTCTGATGAGTTTTCTAGCAAT
GTTGCAAATTACCAAAAAGTCGGTATGCAGAAGTACTCCACACTCCAGGGACCACCTGGTACTGGTAAGA
GTCACTTTGCTATTGGACTTGCCCTCTACTACCCATCTGCTCGCATAGTGTACACAGCTTGCTCTCATGC
TGCTGTTGATGCGCTATGTGAAAAGGCATTAAAATACTTGCCTATAGACAAGTGTAGTAGAATTATACCT
GCACGTGCGCGTGTAGAGTGTTTTGATAAATTCAAAGTTAATTCAACATTAGAACAGTATGTTTTCTGCA
CTGTTAATGCTCTGCCCGAAACTACTGCTGACATAGTGGTCTTTGATGAAATTTCAATGGCCACTAATTA
TGATTTGAGTGTTGTCAATGCTAGACTACGTGCAAAACACTACGTTTACATTGGTGACCCAGCTCAATTA
CCTGCACCACGCACATTGCTAACAAAAGGCACACTTGAACCAGAATATTTCAATTCAGTGTGCAGACTTA
TGAAAACAATAGGTCCAGACATGTTCCTTGGAACCTGTCGTCGCTGTCCTGCCGAAATTGTTGACACAGT
GAGTGCTTTAGTTTATGACAATAAGCTAAAAGCACACAAAGAGAAGTCAGCGCAATGCTTCAAAATGTAT
TACAAGGGTGTGATTACGCATGATGTGTCATCTGCAATCAACAGGCCACAGATAGGTGTAGTAAGAGAAT
TTCTTACGCGCAACCCTGCTTGGAGAAAAGCTGTTTTTATTTCACCATATAATTCACAGAATGCAGTGGC
ATCAAAGATTTTAGGGTTGCCTACTCAAACTGTTGATTCCTCACAGGGTTCTGAATATGACTATGTCATA
TTCACACAAACCACTGAGACTGCACACTCTTGTAATGTAAACCGCTTTAATGTGGCCATCACAAGAGCAA
AAATTGGCATTTTGTGTATAATGTCTGATAGAGACCTTTATGACAAGCTGCAATTTACGAGTCTAGAAGT
ACCACGTCGAAATGTGGCTACTTTACAAGCAGAAAATGTGACTGGACTTTTTAAGGACTGTAGCAAGATC
ATTACTGGTCTTCATCCAACACAGGCACCCACACATCTCAGTGTTGATACTAAATTCAAAACTGAAGGAC
TTTGTGTCGACATACCAGGAATACCAAAGGACATGACCTACCGTAGACTCATCTCTATGATGGGCTTTAA
AATGAATTACCAAGTTAATGGTTACCCTAATATGTTTATTACCCGTGAAGAAGCTATTCGTCACGTTCGT
GCATGGATAGGCTTTGATGTAGAGGGTTGTCATGCTACTAGGGATGCTGTAGGAACAAATCTACCACTCC
AGTTAGGGTTTTCAACAGGTGTTAACCTAGTGGCCGTACCGACTGGCTATGTTGACACTGAAAATAGCAC
AGAATTCACCAGAGTTAATGCAAAACCTCCTCCAGGTGATCAATTTAAGCATCTTATACCACTTATGTAC
AAAGGTTTGCCTTGGAACGTGGTGCGTATTAAGATTGTTCAAATGCTCAGTGACACCCTGAAAGGATTAT
CAGATAGAGTTGTGTTTGTCCTTTGGGCACATGGCTTTGAACTCACATCGATGAAGTACTTTGTCAAGAT
TGGACCAGAAAGAACGTGTTGTCTGTGTGACAAACGTGCAACTTGCTTCTCTACTTCATCTGATACTTAT
GCCTGCTGGAACCACTCTGTGGGTTTTGACTATGTCTACAACCCATTTATGATTGATGTCCAGCAGTGGG
GTTTTACAGGTAACTTGCAGAGTAACCATGATCAACACTGTCAAGTGCATGGTAATGCTCATGTAGCTAG
TTGTGATGCTATCATGACTAGATGTCTTGCTGTCCATGAGTGCTTTGTTAAGCGCGTTGATTGGTCTGTT
GAATACCCGATTATCGGAGATGAACTGAAAATTAACGCAGCATGCAGAAAGGTACAGCATATGGTTGTCA
AGTCTGCATTGCTTGCTGATAAATTTACAGTTCTTCATGACATTGGAAACCCAAAGGCCATTAGATGCGT
GCCTCAGGCTGAAGTAGACTGGAAATTCTACGACGCTCAGCCTTGCAGTGACAAAGCTTATAAAATAGAA
GAACTCTTCTACTCATATGCTACACATCATGACAAGTTCACAGATGGTGTCTGCTTGTTTTGGAACTGTA
ACGTTGATCGTTACCCAGCCAATGCTATTGTGTGTAGGTTTGATACCCGAGTGCTCTCTAATTTAAACCT
ACCTGGTTGTGATGGTGGTAGTTTGTATGTTAATAAGCATGCATTCCACACTCCGGCTTTTGATAAGAGT
GCATTTACACATTTGAAGCAACTGCCTTTCTTTTATTATTCAGACAGTCCTTGTGAGTCTCATGGTAAAC
AGGTCGTGTCAGACATTGATTATGTCCCACTAAAGTCTGCTACGTGTATCACACGCTGCAACTTAGGTGG
TGCTGTTTGTAGACATCATGCAAATGAGTATAGACAATACTTGGATGCATATAATATGATGATTTCTGCT
GGATTTAGCCTTTGGATTTATAAACAATTTGATACTTACAACTTGTGGAATACTTTCACTAAGTTGCAGA
GTTTAGAAAATGTGGCTTATAATGTTGTCAACAAGGGACACTTTGATGGACAGAGTGGTGAAGCACCTGT
ATCCATCATTAATAATGCTGTTTACACTAAAGTAGATGGCATTGACGTGGAAATTTTCGAGAACAAGACA
ACACTTCCTGTTAATGTGGCGTTTGAGCTTTGGGCTAAACGTAACATTAAACCTGTGCCAGAGATTAAGA
TACTCAATAATTTGGGTGTTGACATCGCTGCTAACACTGTCATCTGGGACTATAAAAGAGAAGCCCCGGC
TCATGTTTCTACAATAGGTGTCTGTACTATGACTGACATAGCAAAGAAACCTACTGAAAATGCTTGTTCA
TCACTCACCGTCTTGTTTGATGGTAGAGTTGAGGGACAGGTAGATCTTTTCAGAAATGCCCGCAATGGTG
TTTTAATAACAGAAGGTTCAGTTAGAGGCTTAATACCTTCAAAGGGACCTATACAAGCTAGTGTCAATGG
AGTCACATTAATTGGAGAATCAGTAAAAACACAGTTTAATTATTTCAAGAAAGTAGATGGCATAATTCAG
CAATTGCCTGAAACCTACTTTACTCAAAGCAGAGACTTAGAGGATTTCAAGCCCAGGTCACAAATGGAGA
CTGACTTCCTTGAGCTTGCAATTGATGAATTCATACAGCGATATAAACTTGAAGGCTATGCTTTTGAGCA
TATCGTTTATGGAGACTTTAGTCATGGACAACTTGGCGGACTTCATTTAATGATTGGTCTTGCTAAGCGC
TCACAAGATTCACCGCTTAAACTAGAGGATTTTATCCCTATGGATAGCACAGTGAAAAATTATTTCATAA
CAGATGCTCAGACAGGTTCATCAAAATGTGTATGCTCTGTTATTGACCTTTTACTTGATGACTTTGTCGA
AATAATAAAGGCTCAAGATTTATCAGTAATCTCAAAAGTGGTCAAAGTTACAATTGACTATGCTGAAATA
TCATTTATGCTTTGGTGTAAGGATGGACATGTTGAAACCTTCTACCCAAAATTACAGGCAAGTCAAGCAT
GGCAACCAGGTGTCGCTATGCCTAACTTGTATAAGATGCAAAGAATGCTTCTTGAAAAATGTGACCTTCA
GAATTATGGTGAAAATGCTGTCATACCAAAAGGAATAATGATGAATGTTGCAAAATATACCCAACTGTGT
CAATACTTAAACACACTTACATTAGCTGTGCCTTATAACATGAGAGTGATACACTTTGGTGCAGGCTCTG
ATAAAGGAGTAGCACCCGGTACAGCTGTTCTCAGGCAGTGGTTGCCAACTGGCACACTACTTGTTGATTC
TGATCTAAACGACTTCGTCTCTGACGCTGATTCTACATTGATTGGAGACTGTGCCACTGTACATACAGCT
AATAAATGGGATCTCATCATTAGCGATATGTATGACCCTAAGACCAAACATGTGTTAAAGGATAATGACT
CAAAAGAGGGGTTTTTCACTTATCTATGTGGATTTATTAAACAAAAACTAGCCCTGGGAGGTTCTGTAGC
TGTTAAGATAACAGAGCATTCTTGGAATGCCGATCTTTACAAGCTTATGGGACATTTCTCATGGTGGACA
GCCTTTGTTACAAATGTAAATGCATCATCATCAGAAGCATTTTTAATTGGAGTTAACTATCTTGGCAAGC
CAAAGGAACAAATTGATGGCTATACCATGCACGCTAACTACATCTTTTGGAGGAACACAAACCCTATTCA
ATTGTCTTCCTATTCATTATTTGACATGAGCAAATTTCCTCTTAAGTTAAGAGGAACAGCTGTTATGTCT
TTAAAAGAGAATCAAATCAATGACATGATTTACTCTCTGCTCGAAAAGGGTAGGCTTATCATTAGAGAAA
ACAATAGAGTTGTAGTCTCAAGTGATATTCTTGTCAACAACTAAACGAACATGAAAATTTTAATTTTTGC
TTTCTTAGCTAATTTAGCTAAAGCACAGGAAGGATGCGGTATCATCAGCAGAAAACCGCAACCTAAAATG
GCACAAGTCTCATCTTCTCGTCGGGGCGTTTATTATAATGATGACATTTTCCGTTCTGATGTGTTACACC
TCACACAGGATTACTTCCTGCCATTTGACTCAAATTTAACTCAGTACTTTTCGCTTAATGTGGATTCAGA
TAGGTATACCTATTTTGACAACCCCATACTAGACTTTGGTGATGGCGTTTATTTCGCTGCCACTGAAAAG
TCTAACGTAATAAGAGGCTGGATTTTTGGTTCATCTTTTGATAACACCACCCAGTCAGCTGTTATAGTTA
ATAATTCAACACACATTATTATACGTGTGTGTAATTTTAACTTATGTAAAGAACCCATGTATACTGTTAG
TAGAGGTACACAGCAAAATGCCTGGGTTTATCAGAGTGCATTTAATTGTACATATGACCGAGTGGAAAAG
AGTTTTCAACTTGACACTACTCCTAAAACTGGAAATTTTAAAGACCTACGTGAGTATGTCTTTAAAAATA
GGGATGGCTTTCTGTCTGTCTACCAAACTTATACTGCTGTTAATTTACCCAGAGGACTACCCACGGGTTT
CTCAGTCTTGAAACCAATTTTAAAATTGCCCTTTGGAATTAATATCACTTCTTATAGAGTAGTTATGGCA
ATGTTTAGCCAAACTACTTCTAATTTTTTACCAGAAAGTGCTGCTTATTATGTTGGTAATCTTAAATATT
CTACCTTCATGCTCCGATTTAATGAAAATGGGACGATCACGGATGCTGTAGATTGTTCCCAAAATCCTCT
TGCTGAATTAAAATGCACCATTAAAAATTTCAATGTTGACAAAGGAATCTACCAAACATCCAACTTCAGA
GTTTCACCCACTCAAGAGGTTATTAGATTTCCTAACATTACAAATCGCTGTCCTTTTGACAAGGTTTTTA
ATGCTACTCGCTTTCCTAATGTTTATGCATGGGAGAGAACAAAAATTTCTGATTGTGTTGCTGACTACAC
TGTTCTCTACAACTCAACCTCTTTCTCGACTTTTAAATGTTATGGAGTGTCTCCATCTAAGTTGATTGAC
CTATGCTTTACAAGTGTGTATGCTGATACATTCTTGATAAGATCTTCTGAAGTAAGACAAGTTGCACCAG
GTGAAACTGGTGTTATTGCTGACTACAATTACAAGTTGCCTGATGATTTCACTGGCTGTGTAATTGCTTG
GAATACTGCTAAACATGATACTGGCAATTATTACTACAGATCTCATCGCAAGACTAAGTTAAAGCCTTTT
GAGAGAGACCTGTCTTCTGACGATGGTAATGGTGTGTATACACTCTCAACATATGACTTTAACCCTAACG
TTCCAGTAGCATATCAGGCTACTAGGGTTGTTGTACTCTCTTTTGAACTTCTTAATGCACCTGCTACAGT
TTGTGGACCTAAATTATCCACAGAACTAGTTAAGAACCAGTGTGTTAATTTCAATTTTAATGGACTTAAA
GGTACTGGTGTTTTGACTTCTTCTTCAAAAAGATTCCAGTCATTTCAACAATTTGGTCGTGACACATCTG
ACTTTACGGATTCAGTACGTGACCCACAGACTTTAGAAATACTTGACATTTCACCTTGTTCCTTTGGTGG
TGTTAGTGTTATCACACCTGGAACGAACGCCTCATCAGAGGTAGCTGTTCTCTATCAAGATGTAAATTGC
ACTGATGTCCCTACAGCAATACGTGCAGATCAATTAACACCTGCTTGGCGCGTTTATTCCACTGGAGTAA
ATGTGTTTCAAACACAAGCTGGCTGTCTTATAGGAGCTGAGCATGTCAACGCCTCTTATGAGTGTGACAT
TCCTATTGGTGCAGGCATTTGTGCTAGTTACCATACAGCTTCTGTTCTACGTAGTACCGGCCAGAAATCA
ATTGTTGCCTATACTATGTCACTGGGTGCTGAAAATTCCATTGCATACGCTAATAATTCAATTGCCATAC
CTACAAATTTTTCAATCAGTGTCACTACAGAAGTGATGCCTGTTTCAATGGCTAAAACATCCGTGGATTG
TACTATGTACATCTGCGGTGATTCTTTAGAGTGCAGCAACTTACTATTGCAGTATGGAAGCTTCTGCACA
CAACTCAATCGTGCCCTCACTGGCATTGCTATAGAACAGGACAAAAACACTCAGGAAGTCTTTGCCCAGG
TTAAACAAATGTACAAGACACCTGCCATAAAGGACTTTGGCGGTTTCAATTTTTCACAAATATTGCCTGA
CCCTTCAAAGCCAACGAAGAGATCATTTATTGAAGACCTGCTCTTCAATAAAGTGACTCTCGCGGATGCT
GGCTTTATGAAACAATATGGTGAATGCCTAGGTGATGTTAGTGCTAGAGACCTTATCTGTGCCCAGAAGT
TCAATGGACTTACTGTGCTACCACCACTGCTTACAGATGAGATGATTGCTGCATACACAGCTGCGCTAGT
TAGTGGTACTGCTACGGCAGGCTGGACGTTTGGTGCAGGTGCAGCTCTTCAAATACCATTTGCTATGCAA
ATGGCTTATAGGTTCAATGGCATTGGAGTTACTCAAAACGTTCTCTATGAGAATCAAAAGCTGATAGCCA
ATCAGTTTAATAGTGCTATAGGCAAAATTCAAGAATCATTATCATCTACTGCAAGTGCACTAGGAAAATT
GCAGGATGTGGTTAACCAAAATGCACAAGCTCTTAACACGCTTGTTAAACAACTTAGCTCTAATTTTGGA
GCTATCTCAAGTGTGTTAAATGACATTCTCTCTCGCCTTGATAAAGTTGAGGCAGAAGTTCAAATTGATA
GGTTGATTACAGGCAGATTGCAAAGCCTTCAAACCTATGTAACACAACAACTTATCAGAGCTGCTGAAAT
CAGAGCTTCTGCTAATCTTGCTGCTACTAAAATGTCTGAGTGCGTTCTTGGACAATCAAAAAGAGTTGAT
TTCTGTGGAAAAGGCTACCACCTTATGTCCTTCCCTCAATCAGCACCTCATGGTGTCGTTTTTCTACATG
TCACATATGTGCCATCACAAGAGAAAAACTTCACAACAGCCCCAGCTATTTGTCACGAAGGCAAAGCTTA
TTTCCCTCGTGAAGGTGTCTTTGTGTCTAATGGCACTTCTTGGTTTATTACGCAGAGGAATTTTTACTCT
CCACAATTAATTACAACAGATAACACTTTTGTTTCTGGTAATTGTGATGTCGTAATCGGCATCATTAATA
ATACTGTTTATGACCCTCTGCAACCTGAGCTTGACTCGTTTAAGGAAGAGCTGGACAAGTACTTCAAAAA
TCATACATCACCAGATGTTGATCTTGGCGACATTTCAGGCATTAATGCTTCAGTCGTCAACATTCAAAAG
GAGATTGACCGCCTCAATGAGGTTGCCAAAAACCTAAATGAATCACTCATTGACCTCCAAGAACTTGGGA
AATATGAGCAATACATCAAGTGGCCTTGGTATGTTTGGCTCGGCTTTATTGCTGGACTAATTGCCATCGT
CATGGTTACAATCTTGCTTTGTTGCATGACCAGCTGTTGCAGTTGTCTCAAGGGTGCATGCTCTTGTGGT
TCGTGCTGCAAATTTGATGAGGACGACTCTGAGCCAGTGCTCAAAGGAGTCAAATTACATTACACATAAA
CGAACTTAATGGATTTGTTTATGAGCATTTTCACATTGGGAGCAATCACGCGCAATCCAGCGAAAATTGA
AAATGCTTCTCCTGCAAGTACTGTTCATGCTACTGCAACGATACCACTACAAGCCACATTCCCTTTCGGA
TGGCTTATTGTTGGCGTTGCACTTCTTGCTGTTTTTCAAAGCGCTTCTAAAGTAATTGCGCTTCATAGAA
GGTGGCAGCTCGCCTTATATAAAGGCGTTCAACTTGTATGTAATATGCTGCTGCTTTTTGTGACAATTTA
CTCACACCTTCTACTTCTAGCTGCTGGCATGGAAGCACAATTCTTGTACATCTATGCCCTGATTTATATC
TTGCAAATTGTAAGTTTTTGTAGATTTATCATGAGATGCTGGCTGTGCTGGAAGTGCAGATCCAAAAATC
CATTACTCTATGATGCTAACTATTTTGTATGTTGGCATACTAATAACTATGACTACTGTATACCATACAA
CAGTGTCACAGATACAGTTGTCATCACCTCAGGTGATGGAACAAATCAGCCAAAACTAAAAGAAGACTAT
CAAATTGGTGGTTATTCTGAGGATTGGCATTCAGGTGTTAAAGACTATGTAGTAATATATGGCTATTTCA
CCGAAGTTTATTACCAGCTTGAATCGACTCAATTGTCGACTGATACTGGTGCTGAAAATGCTACATTCTT
CATCTATAGCAAGCTTGTTAAAGATGTAGATCATGTGCAAATACACACAATCGACGGCTCTTCAGGAGTT
GTAAATCCAGCAATGGATCCAATTTATGATGAGCCGACGACGACTACTAGCGTGCCTTTGTAAGCACAAG
AAAGTGAGTACGAACTTATGTACTCATTCGTTTCGGAAGAGACAGGTACGTTAATAGTTAATAGCGTACT
TCTTTTCCTTGCTTTCGTGGTATTCTTGCTAGTCACACTAGCCATCCTTACTGCGCTTCGATTGTGTGCG
TACTGCTGCAATATTGTTAACGTGAGTTTAGTAAAACCAACAGTTTACGTTTACTCACGTGTTAAAAATC
TGAACTCTTCTGAGGGAGTTCCTGATCTTCTGGTCTAAACGAACTAACTATTATTATTATTCTGTTTGGA
ACTTTAACATTGCTCATCATGGCAGACAACGGTACAATTACTGTTGAGGAGCTTAAACAACTCCTGGAAC
AATGGAATCTAGTAATAGGTTTCATTTTCCTTGCTTGGATTATGTTACTACAGTTTGCCTATTCCAACCG
GAACAGGTTTCTGTATATAATAAAGCTTGTTTTCCTCTGGCTCTTGTGGCCAGTAACACTTGCTTGCTTT
GTGCTTGCTGCTGTTTACAGAATTAATTGGGTGACTGGCGGAATTGCGATTGCAATGGCTTGTATAGTAG
GCTTGATGTGGCTTAGCTACTTCGTTGCTTCTTTCAGGCTGTTTGCTCGCACCCGCTCAATGTGGTCATT
CAATCCAGAAACAAATATTCTTCTCAATGTGCCTCTTCGGGGGACAATTCTGACCAGACCGCTCATGGAA
AGTGAACTTGTCATTGGTGCTGTGATCATTCGTGGTCACTTGCGGATGGCTGGACACTCCCTTGGGCGCT
GTGACATAAAGGACCTGCCAAAAGAGATTACGGTGGCTACATCACGAACGCTTTCTTATTACAAATTAGG
AGCGTCGCAGCGTGTAGGCACTGATTCAGGTTTTGCTGCATACAACCGCTACCGAATTGGAAACTACAAA
CTAAATACAGACCATTCAGGTAGCAACGACAATATTGCTTTGCTAGTACAGTAAGTGACAACAGATGTTT
CATCTAGTTGACTTCCAGGTTACAATAGCAGAGATATTGATTATCATTATGAAAACTTTCAGGGTTGCCA
TTTGGAACCTTGACATACTAATAAGTTCAATAGTGAGACAATTATTTAAGCCTCTAACTAAGAAGAATTA
TTCAGAGTTAGATGATGAAGAACCTATGGAGTTAGATTATCCATAAAACGAACATGAAAATTATTCTCTT
CTTGATATTGATAGCGCTTGCAACTTGTGAGTTATATCATTATCAGGAGTGTGTTAGGGGTACGACTGTA
CTACTAAAAGAACCTTGCCCATCAGGAACATATGAGGGCAATTCACCATTTCACCCTCTTGCTGATAATA
AATTTGCACTAACTTGCTCTAGCACACATTTTGCTTTTGCTTGTGCTGACGGTACTAGACACACCTATCA
GCTTCGTGCAAGATCAGTTTCACCAAAACTTTTCATCAGACAGGAGGAAGTTTATCAAGAGCTCTACTCA
CCACTTTTCCTCATTGTTGCTGCATTAGTATTTATAATACTTTGCTTCACCATTAAGAGAAAGACAGAAT
GAATGAGCTCACTTTAATTGACTTCTATTTGTGCTTTTTAGCCTTTCTGCTATTCCTTGTTTTAATTATG
CTTCTTATATTTTGGTTCTCGCTTGAGATTCAGGACATAGAAGAACCTTGTAACAAAGTCTAAACGAACA
TGAAACTTCTCATTGTTTTTGGACTCTTAGCATCAGTGTACTGCTTCCACAGAGAATGCAGCATACAAGA
GTGTTGTGAAAATCAACCCTACCAAATTGAAGACCCATGTCCAATACATTACTATTCGGACTGGTTTATA
AAAATTGGATCTAGAAAATCGGCTCGCCTCGTACAATTGTGCGAAGGTGATTACGGACGAAGAATTCCAA
TTCATTATGAGATGTTTGGCAATTACACTATCTCCTGTGAACCACTAGAGATAAATTGTCAGGCTCCACC
AGTAGGTAGTCTAATCGTTCGTTGTTCATACGATTATGACTTTGTTGAGCATCATGACGTTCGTGTTGTA
CTAGATTTCATCTAAACGAACAAACTAAAATGTCTGATAATGGACCCCAAAGTCAACGTAGTGCCCCCCG
CATTACATTTGGTGGACCCGCAGATTCAAATGACAATAACCAGGATGGAGGACGCAGTGGTGCACGGCCA
AAACAGCGCCGGCCCCAAGCTTTACCCAATAATACTGCGTCTTGGTTCACAGCTCTCACTCAGCATGGCA
AAGAGGAACTTAGATTCCCTCGAGGCCAGGGCGTTCCAATCAACACCAATAGTGGTAAAGATGACCAAAT
TGGCTACTACCGAAGAGCTACCCGACGAGTTCGTGGTGGTGACGGCAAAATGAAAGAGCTCAGCCCCAGA
TGGTATTTCTATTACCTAGGAACTGGCCCAGAAGCTTCACTTCCCTATGGCGCTAATAAAGAAGGCATCG
TATGGGTCGCAACTGAGGGAGCCTTGAATACACCGAAAGATCACATTGGCACCCGCAACCCTAATAACAA
TGCTGCCGTCGTGCTACAACTTCCTCAAGGAACAACATTGCCAAAAGGCTTCTACGCAGAGGGGAGCAGA
GGTGGCAGTCAATCTTCATCTCGCTCCTCATCACGTAGTCGCGGTAATTCAACAAATTCAACTCCTGGCA
GCAGTAGGGGAAGTTCTCCTGCTCGATTGGCTAGCGGAGGTGGTGAAACTGCCCTCGCGCTATTGCTGCT
AGACAGATTGAATCAGCTTGAGAGCAAAGTTTCTGGTAAAGGCCAACAACAACCAGGCCAAACCGTCACT
AAGAAATCTGCTGCTGAGGCATCGAAGAAGCCTCGCCAAAAACGTACTGCTACTAAACAGTACAACGTCA
CTCAAGCATTTGGGAGACGTGGTCCAGAGCAAACCCAAGGAAACTTTGGGGACCAAGAACTAATCAGACA
AGGAACTGATTACAAACATTGGCCGCAAATTGCACAATTTGCTCCAAGTGCCTCTGCATTCTTCGGAATG
TCACGCATTGGCATGGAAGTCACACCTTCGGGAACATGGCTGACTTATCATGGAGCCATCAAATTGGATG
ACAAAGATCCACAATTCAAAGACAACGTCATACTGCTGAACAAGCACATTGACGCATATAAAACATTCCC
ACCAACAGAGCCTAAAAAGGACAAAAAGAAAAAGACTGATGAAGCTCAGCCTTTACCGCAGAGACAAAAG
AAGCAGCCCACTGTGACTCTTCTTCCTGCGGCTGACATGGATGATTTCTCCAGACAACTTCAACATTCCA
TGAGTGGAGCTTCTGCTGATTCTACTCAGGCATAAACACTCATGATGACCACACAAGGCAGATGGGCTAT
GTAAACGTTTTCGCAATTCCGTTTACGATACATAGTCTACTCTTGTGCAGAATGAATTCTCGTAGCTAAA
CAGCACAAGTAGGTTTAGTTAACTTTAATCTCACATAGCAATCTTTAATCAATGTGTAACATTAGGGAGG
ACTTGAAAGAGCCACCACATTTTCACCGAGGCCACGCGGAGTACGATCGAGGGTACAGTGAATAATGCTA
GGGAGAGCTGCCTATATGGAAGAGCCCTAATGTGTAAAATTAATTTTAGTAGTGCTATCCCCATGTGATT
TTAATAGCTTCTTAGGAGAATGAC
</t>
  </si>
  <si>
    <t>HKU3-6</t>
  </si>
  <si>
    <t>ADE34744</t>
  </si>
  <si>
    <t>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t>
  </si>
  <si>
    <t>spike glycoprotein [Bat SARS coronavirus HKU3-6]</t>
  </si>
  <si>
    <t>GQ153541.1</t>
  </si>
  <si>
    <t>&gt;GQ153541.1 Bat SARS coronavirus HKU3-6, complete genome
GTTAGGTTTTTACCTACCCAGGAAAAGCCAACCAACCTTGATCTCTTGTAGATCTGTTCTCTAAACGAAC
TTTAAAATCTGTGTGGCTGTCGCTCGGCTGCATGCCTAGCGCACCTACGCAGTATAAATATTAATAACTT
TACTGTCGTTGACAAGAAACGAGTAACTCGTCCCTCTTCTGCAGACTGCTTACGGTTTCGTCCGTGTTGC
AGTCGATCATCAGCATACCTAGGTTTCGTCCGGGTGTGACCGAAAGGTAAGATGGAGAGCCTTGTTCTTG
GTGTCAATGAGAAAACACACGTCCAACTCAGTTTGCCTGTTCTTCAGGTTAGAGACGTGCTAGTGCGTGG
CTTCGGGGACTCTGTGGAAGAGGCCTTATCGGAGGCACGTGAACATCTTAAAAATGGCACTTGTGGCCTA
GTAGAGCTGGAAAAAGGTGTGTTGCCCCAGCTTGAACAGCCCTATGTGTTCATTAAACGATCTGATGCTC
TAAGCACCAATCACGGCCACAAGGTTGTGGAATTGGTTGCAGAATTAGATGGCATTCAGTTCGGTCGTAG
CGGTATAACACTGGGAGTCCTCGTGCCACATGTGGGCGAAACCCCAATCGCATACCGTAATGTTCTTCTC
CGTAAGAATGGTAATAAGGGAGCCGGTGGTCATAGTTTTGGCATCGATCTAAAGTCTTATGACTTAGGTG
ACGAACTTGGCACTGATCCCATTGAAGATTATGAACAAAACTGGAACACTAAGCATGGCAGTGGTGCTCT
TCGTGAACTCACTCGTGAGCTCAATGGAGGTGTAGTCACTCGTTATGTTGATAACAACTTTTGTGGCCCG
GATGGGTATCCTCTTGAATGCATTAAAGATTTTCTCGCCCGTGCGGGTAAGTCTATGTGCACTCTTTCTG
AACAACTTGATTATATCGAGTCGAAGAGAGGTGTCTACTGCTGCCGTGAACATGAACATGAAATTGTTTG
GTTCACTGAACGCTCTGAAAAGAGCTATGAGCACCAGACACCCTTCGAGATTAAGAGTGCCAAGAAATTT
GACACCTTTAAAGGGGAATGCCCGAAGTTCGTATTTCCTCTTAACTCTAAAGTCAAAGTCATTCAACCAC
GTGTTGAAAAGAAAAAGACTGAAGGTTTCATGGGGCGCATTCGCTCTGTGTACCCTGTTGCCACTCCTCA
AGAGTGCAACGACATGCATCTGTCTACTTTGATGAAATGTAATCATTGTGATGAAGTTTCATGGCAGACG
TGCGACTTTCTAAAAGCCACTTGTGAACAATGTGGCACTGAAAATTTAGTTTGTGAAGGACCCACTACAT
GTGGATACCTACCTACTAATGCTGTAGTAAAAATGCCCTGTCCTGCCTGTCAAGACCCGGAGGTAGGGCC
AGAGCATAGTGTTGCTGACTACCACAACCATTCAAACATTGAAACTCGACTCCGCAAGGGAGGTAGGACT
AAGTGTTTTGGCGGCTGTGTATTTTCCTATGTTGGCTGCTATAACAAGCGAGCCTACTGGGTCCCTCGTG
CTAGTGCTAATATCGGTGCGAACCATACTGGCATTACTGGTGAAAATGTTGAGACTCTTAATGAGGATCT
TCTGGAGATACTGAATCGCGAACGTGTTAACATTAACATTGTTGGTGATTTTCGGTTTAATGAGGAGGTT
GCCATCATTTTGGCATCTTTTTCAGCTTCTCCTAGCGCTTTTATCGAGACTGTAAAGGGTCTTGATTACA
AGTCTTTTAAAGTCATTGTTGAGTCCTGCGGTAACTACAAAGTTACTAATGGAAAGCCCGTAACAGGAGC
TTGGAACATTGGACAACAGAGATCCATCCTAACACCACTGTGTGGTTTCCCCTCACAGGCTGCTGGTGTT
ATTAGATCAATTTTCTCTCGCACACTGGATGCAGCAAACCATTCTATTCTTGACCTTCAAAGAGCAGCTG
TCACCACTCTTGATGGTATTTCTGAACAATCATTGCGTCTTGTTGATGCCATGGTTTACACCTCAGATTT
GTTAACCAACAGTGTTGTCGTTATGGCATATGTGACTGGTGGTCTTGTACAACAAACGATGCAGTGGTTG
TCTAACATGCTAGGCACTGCTGTTGACAAGCTAAAACCCGTGTTTACATGGGTTGAGGCTAAACTTAGTG
CAGGAGTTGAATTTCTTAGAGATGCTTGGGAAATTCTTAAATTCTTGATCACAGGAGTATTTGATGTCAT
TAAGGGTCAAATACAGGTTGCTACAGATAACATCAAGGAATGTGTAAAAATTTTTCTTGGTGTTGTTAAC
AAAGCACTTGAAATGTGTTTAGACCAGGTCACGATTGCTGGCACTAAGTTGAGAGCGCTCAATTTAGGTG
AAGTCTTCATTGCACAAAGCAGAGGACTCTACCGCCAGTGTATTCGTGGCAAAGAACAGCTGCAATTACT
CATGCCTCTTAAGGCACCAAAAGAAGTCACCTTCCTTGAAGGAGATGCACATGATACAGTACTAACCTCT
GAAGAGGTTGTCCTTAAGAGTGGTGAGCTCGAGGCACTAGAGACACCAATTGACAGCTTCACTAGTGGAG
CTGTTGTAGGTACACCTGTTTGTATCAATGGCCTCATGCTCTTAGAGCTCGAGAATAAGGAACAGTATTG
TGCCTTGTCTCCTGGCTTGTTAGCAACAAACAATGTCTTTCGTCTAAAGGGTGGTGCGCCGGTTAAAGGT
GTGACTTTTGGAGAGGACACTGTTTTAGAAGTTCAAGGCTACAAGAATGTGAAGATTACTTTTGAACTTG
ATGAGCGTGTGGATAAGGTGCTTAATGAGAAGTGCTCTGTTTACACTGTTGAGTCTGGTACTGAGGTTAC
TGAATTCGCATGTGTTGTAGCGGAAGCTGTTGTAAAAACTTTGCAACCAGTTTCTGACCTTCTTACCCCC
ATGGGTATTGATCTTGACGAGTGGAGTGTAGCTACATTTTACTTGTTCGACGACGCTGGTGAAGAAAAAC
TTTCATCACGCATGTATTGCTCTTTCTACCCTCCTGATGAGGAAGAAGACTGTGAAGAGTGTGAGGATGA
GGAAGAAACCTGTGAACATGAATATGGCACAGAGGATGACTATAAAGGTCTCCCTCTTGAATTTGGTGCA
TCAACTGAAACACCACATGTTGAAGAAGAGGAAGAAGAGGAAGATTGGCTTGATGACGCTATAGAAGCAG
AACCTGAACCAGAACCTCTACCTGAAGAACCAGTCAATCAGTTTGTTGGTTATTTAAAGCTTACTGACAA
TGTTGCCATTAAGTGTATTGACATTGTTAAAGAGGCACAAAGTGCTAAACCAACAGTGATTGTTAATGCT
GCTAACACCCACTTGAAACATGGTGGTGGTGTAGCTGGTGCTCTAAATAAGGCCACTAATGGTGCTATGC
AGAATGAGAGTGATGAATACATCAGGCAAAATGGACCTCTTACAGTTGGAGGCTCATGTTTGCTTTCTGG
ACACAATCTTGCAGAGAAGTGTCTGCATGTTGTTGGACCTAACTTAAATGCCGGTGAGGATGTTCAACTC
CTTAAAAGGGCATATGAGAATTTCAATTCACAGGATGTATTACTTGCACCTCTATTGTCAGCTGGCATAT
TTGGTGCCAAACCACTTCAGTCATTAAAAATGTGTGTTGAGATAGTTCGCACACAAGTTTATCTTGCAGT
CAATGATAAGAGTCTTTATGATCAGATTGTCTTAGATTATCTAGATAGTCTGAAACCTAAAGTGGAGTCC
CCCAACAAGGAGGAAGAGCCAAAATTGGAGGAGCCTAAAGCGGTGCAGCCAGTTGCTGAGAAACCTGTTG
ATGTAAAACCTAAGATTAAGGCATGTATCGACGAGGTCACTACAACACTGGAGGAAACTAAGTTTCTTAC
CAATAAATTGCTTCTTTTTGCTGACATCAATGGTAAACTTTACCAAGATTCACAGAATATGTTAAGAGGT
GAAGACATGTCTTTCTTAGAGAAAGATGCACCATATATTGTTGGTGATGTCATCACTAGTGGTGACATCA
CTTGTGTCATAATACCTGCTAAGAAGTCGGGTGGGACTACGGAAATGCTAGCAAGAGCACTAAAGGAAGT
CCCAGTTGCTGAGTATATAACAACCTATCCTGGACAAGGGTGTGCTGGTTATACACTTGAAGAAGCAAAG
ACTGCACTTAAAAAATGCAAATCTGCATTTTATGTTTTACCTTCAGAAACACCTAATGAGAAGGAAGAGG
TTCTTGGCACAGTATCATGGAACCTACGTGAAATGCTTGCTCATGCAGAGGAGACAAGAAAATTAATGCC
TATTTGCCTGGATGTTAGAGCTATAATGGCCACCATCCAGCGCAAGTATAAGGGTATTAAAGTTCAGGAA
GGAATCGTGGATTACGGTGTCCGGTTCTTCTTCTATACTAGCAAGGAGCCTGTAGCTTCTATTATTACAA
AGCTTAACTCTTTAAATGAGCCACTTGTTACTATGCCCATAGGTTATGTGACACATGGTCTTAACCTAGA
AGAGGCCGCGCGCTGTATGCGCTCCCTCAAGGCACCTGCTGTGGTGTCAGTTTCTTCACCAGATGCTGTC
ACTGCATATAATGGTTACCTCACTTCGTCTTCCAAGACACCTGAGGAGTATTTTGTGGAGACTACTTCTC
TTGCGGGATCGTATAGAGATTGGTCTTATTCAGGACAACGTACGGAATTAGGTGTTGAATTTCTTAAGCG
TGGGGACAAGATTGTCTATCACACTACAGGGAGCCCCATTGAGTTTCACCTTGATGGTGAGGTTCTTCCA
CTTGACAAACTAAAGAGTCTCTTGTCTCTTCGTGAGGTTAAGACTATTAAGGTGTTTACAACTGTAGACA
ACACTAACCTCCACACGCATATTGTGGACATGTCTATGACTTATGGACAACAGTTCGGTCCTACTTATTT
GGATGGTGCTGATGTCACTAAAATCAAGCCACATGTTAATCATGAGGGTAAGACATTTTTTGTACTACCT
AGCGATGACACACTGCGTAGTGAAGCTTTTGAGTACTACCACACTATCGATGAGAGTTTTCTTGGTAGAT
ATATGTCAGCATTAAACCATACAAAGAAGTGGAAGTTTCCTCAGGTTGGTGGTTTAACTTCAATCAAATG
GGCAGACAACAATTGTTACTTGTCTAGTGTGTTACTTGCACTTCAGCAAGTTGAAGTGAAATTTAATGCA
CCCGCGCTTCAGGAAGCCTATTATAGGGCTCGCGCCGGTGATGCTGCCAACTTTTGTGCACTCATACTGG
CTTACAGTAATAAAACTGTAGGCGAGCTGGGTGATGTCAGAGAAACTATGACCCATCTTTTACAGCATGC
TAATTTAGAGTCAGCTAAAAGAGTTCTTAATGTAGTATGCAAACACTGCGGCCAGAAAACAACCACCTTG
AAGGGTGTAGAGGCTGTGATGTACATGGGGACTCTGTCTTATGATGAGCTTAAGACAGGTGTTTCAATTC
CTTGTGTATGTGGGCGTAATGCCACACAATATTTAGTACAACAAGAATCTTCTTTTGTTATGATGTCTGC
ACCACCTGCTGAGTACAAATTACAACAGGGGGCCTTTTTGTGTGCTAATGAATACACTGGCAATTATCAG
TGTGGACATTACACTCACATAACTGCTAAAGAAACACTCTATCGCGTAGATGGAGCACATCTTACTAAGA
TGTCGGAATATAAAGGACCAGTGACTGATGTTTTCTACAAGGAAACCTCCTACACTACAGCTATCAAACC
TGTGTCTTATAAACTTGATGGAGTTACTTACACAGAGATTGAACCGAAATTAGATGGGTACTATAAGAAG
GGTAATGCTTACTACACTGAGCAGCCTATTGACCTTGTCCCAACCCAACCAATGCCAAATGCAAGTTTTG
ATAATTTTAAACTTACATGCTCTAACACTAAATTTGCTGATGACCTTAATCAAATGACAGGCTTTAAAAA
GCCAGCCTCGCGTGAGCTAACCGTCACATTCTTCCCAGACTTGAATGGCGATGTAGTGGCTATTGATTAT
AGACACTACTCCACGAGTTTCAAGAAAGGTGCAAAACTGGTACATAAGCCAATTCTTTGGCATATTAACC
AGACTACAAACAAGACAACGTACAAACCAAACATCTGGTGTTTACGTTGTCTGTGGAGTACAAAACCGGT
TGATACTTCAAACTCCTTTGAAGTCCTGGTGGTAGAAGACACACAAGGAATGGATAATCTTGCTTGTGAA
AGTCAGACAACCACCTCTGAAGAAGTAGTGGAAAATCCTACCGTACAGAAGGAAATAATAGAGTGTGACG
TGAAAACTACCGAAGTTGTAGGCAATGTCATACTAAAACCATCAGAAGAAGGTGTTAAAGTTACACAAGA
GTTGGGCCATGAAGATCTAATGGCTGCTTATGTTGAAGAAACAAGCATTACCATTAAGAAGCCTAACGAG
CTTTCGTTAGCCTTAGGCTTGAAAACACTTGCCACCCATGGGGCCGCTGCAATAAATAGTGTCCCATGGA
GTAAGATTTTGGCGTATGTCAAACCCTTCCTTGGACAGACAGCGGTTATAACTTCAAACTGCATCAAGAA
ATGTGTGCAGCGAGTTTTTAGCAACTATATGCCCTATGTCATTACATTATTATTTCAATTGTGCACTTTT
ACAAAGAGCACCAATTCCAGAATAAAAGCTTCACTTCCTACGACTATTGCTAAAAATAGTGTTAAGAGTG
TTGCTAAATTGTGTTTGGACGTTTGCATTAATTATGTGAAATCTCCTAAGTTTTCTAAATTGTTCACAAT
TGTAATGTGGCTATTGTTGTTAAGTATTTGCCTAGGTTCTTTAACCTATGTAACTGCTGTTCTTGGTGTA
TGCCTATCTAGTTTAGGTGTTCCTTCTTATTGTGATGGCGTTAGAGAGTTGTATATCAATTCATCTAACG
TCACTACTATGGACTTTTGTCAGGGTTATTTTCCCTGCAGTGTCTGTTTAAGTGGATTAGATTCTCTTGA
TTCTTACCCAGCTCTTGAAACCATCCAGGTTACGATCTCATCGTATAAGCTAGACCTGACATTTTTGGGT
TTGGCAGCTGAATGGTTATTGGCATATATGTTGTTTACAAAGTTCTTCTACTTACTTGGTCTCTCCGCCA
TAATGCAAGCGTTCTTTGGCTACTTTGCCAGTCATTTCATTAGCAATTCTTGGCTTATGTGGTTTATCAT
TAGTATTGTACAGATGGCACCTGTTTCAGCAATGGTTAGGATGTACATTTTCTTTGCTTCTTTCTATTAT
GTATGGAAGAGCTATGTTCATATTATGGATGGCTGTACTTCATCAACTTGCATGATGTGCTACAAACGCA
ATCGTGCGACACGTGTTGAGTGTACAACTATTGTCAATGGCGTGAAGAGATCTTTCTACGTCTATGCAAA
TGGAGGTCGTGGCTTCTGTAAGGCTCACAATTGGAATTGTCTCAACTGTGACACTTTTTGTGCTGGTAGT
ACTTTCATTAGCGATGAGGTTGCTCGTGATTTGTCACTCCAGTTTAAGAGACCAATTAATCCTACTGACC
AGTCTGCATATGTCGTGGATAGCGTTACTGTGAAAAACGGCGCACTCCACCTCTATTTTGATAAGGCTGG
TCAAAAGACTTATGAGAGGCACCCACTCTCTCACTTTGTCAACTTAGATAATTTGAGGGCTAACAACACT
AAAGGTTCATTACCTATTAATGTCATAGTTTTTGACGGCAAGTCCAAATGTGAGGAGTCTGCCGCTAAAT
CTGCATCTGTGTACTACAGTCAGCTTATGTGCCAACCCATTCTGTTACTTGACCAAGCTCTTGTGTCAGA
TGTTGGAGATAGTACTGAAGTTTCTGTTAAGATGTTCGATGCTTATGTAGACACTTTTTCAGCAACTTTT
AGTGTTCCTATGGAGAAACTTAAAGCACTTGTTGCTACAGCACATAGTGAGTTGGCAAAGGGTGTAGCTT
TAGATGGTGTCCTTTCTACATTCGTGTCGGCTGCCCGTCAAGGTGTCGTTGATACTGATGTTGATACAAA
GGATGTCATTGAGTGTCTCAAACTTTCTCACCATTCTGATATAGAGGTGACAGGTGACAGTTGTAACAAC
TTTATGCTCACCTATAACAAAGTTGAAAACATGACGCCTAGAGATCTTGGTGCATGTATTGATTGTAATG
CAAGGCATATAAATGCCCAAGTAGCAAAAAGCCACAATGTTTCGCTGGTTTGGAACGTCAAGGACTACAT
GTCTCTGTCCGAACAGCTGCGCAAGCAAATTCGCAGTGCTGCCAAAAAGAACAACATACCTTTTAGACTT
ACCTGTGCTACTACTAGACAGGTTGTCAATGTTATAACTACTAAAATCTCACTCAAAGGTGGTAAGGTTG
GTAGTACGTGGTTCAAACTTTTGCTGAAAGTCACACTTTTGTGTGTTCTTGCTGCATTATTTTGCTATGT
CATTATGCCAGTACATTCTTTGTCTGTTCATGATGGTTATACAAATGAAATCATTGGTTACAAAGCCATT
CAGGATGGTGTCACTCGTGACATTGTTTCTACTGATGATTGTTTTGCTAACAAACATGCTGGATTCGACT
CATGGTTTAGCCAGCGTGGTGGTTCTTACAGGAATGACAAAAACTGCCCTGTAGTAGCAGCTATCATTAC
TAGAGAAATTGGTTTCATAGTGCCTGGTTTACCTGGTACTGTTTTGAGAGCACTTAATGGTGACTTTTTG
CATTTTCTACCTCGTGTTTTTAGTGCTGTTGGCAACATTTGCTACACACCATCTAAACTCATTGAGTATA
GTGATTTTGCTACTTCTGCTTGCGTTTTGGCTGCTGAATGTACTATTTTCAAGGATGCTATGGGTAAGCC
TGTGCCATACTGTTACGACACTAACTTACTTGAGGGTTCTATTTCTTATAGTGAACTCCGTCCTGACACC
CGTTATGTGCTCATGGATGGTTCTATCATACAATTCCCTAACACTTACCTTGAGGGGTCTGTTAGAGTAG
TTACAACTTTTGATGCTGAGTATTGCAGACATGGTACTTGTGAAAGGTCAGAAGTTGGTGTGTGCTTATC
TACTAGCGGTAGATGGGTTCTTAATAATGAGCATTACAGAGCTTTACCAGGAGTTTTCTGTGGTGTCGAT
GCTATGAACCTCATAGCTAATATCTTCACACCTCTTGTTCAACCTGTCGGTGCTCTAGATGTGTCTGCTT
CAGTAGTAGCAGGTGGTATTATTGCCATACTGGTGACTTGTGCTGCTTACTACTTTATGAAATTCAGACG
TGCGTTTGGTGAGTACAACCATGTTGTTGCCGCTAATGCATTGCTGTTTCTAATGTCTTTCACTATACTC
TGTCTGGCACCTGCTTATAGCTTTTTGCCGGGGGTTTACTCTATCTTTTACTTGTACTTGACTTTCTATT
TTACTAATGATGTCTCATTCTTGGCTCATCTGCAATGGTTTGCCATGTTTTCTCCTATTGTGCCTTTCTG
GATAACAGCAATCTATGTGTTCTGTATTTCCCTAAAGCACTTCCATTGGTTCTTTAGTAACTATCTTAAG
AAAAGAGTCATGTTTAATGGGGTTACATTCAGCACCTTTGAAGAGGCAGCTTTATGTACCTTTTTACTTA
ACAAAGAAATGTATCTGAGACTGCGTAGTGAGACACTCCTTCCACTTACACAGTATAACAGATACCTTGC
TCTTTACAACAAGTACAAGTATTTTAGCGGGGCCTTGGATACTACTAGTTATCGTGAAGCAGCTTGCTGC
CACTTAGCTAAGGCTCTAAATGACTTCAGTAACTCAGGTGCTGACGTACTCTACCAGCCACCACAGACTT
CAATCACTTCTGCGGTTTTGCAGAGTGGTTTTAGGAAAATGGCATTTCCCTCTGGTAAAGTTGAAGGATG
CATGGTACAAGTCACCTGTGGAACTACAACCTTAAATGGTTTGTGGTTGGATGACACAGTGTACTGCCCA
AGACATGTTGTTTGCACGGCTGAAGACATGCTTAACCCGAACTATGACGACCTGCTCATCCGCAAATCTA
ACCATAGTTTCCTTGTTCAAGCTGGTAATGTCCAACTTCGTGTTATTGGCCATTCCATGCAAAATTGTCT
GCTTAGGCTTAAAGTTGACACTTCTAACCCTAAGACACCAAAGTATAAATTTGTCCGTATCCAACCAGGT
CAGACATTTTCAGTCCTAGCTTGTTACAATGGCTCACCATCAGGTGTTTATCAGTGTGCCATGAGACCTA
ATCACACCATTAAGGGTTCCTTCCTTAATGGTTCATGTGGTAGTGTTGGTTTTAACATTGATTATGATTG
CGTGTCTTTCTGCTACATGCATCATATGGAGCTTCCAACTGGAGTGCACGCTGGTACTGACTTAGAAGGT
AAATTCTATGGTCCTTTTGTAGATAGACAGACTGCACAGGCTGCTGGCACAGATACAACTATTACACTGA
ATGTTTTAGCTTGGCTCTATGCTGCTGTTATCAATGGTGATAGGTGGTTCCTAAATAGGTTTACCACTAC
TCTCAATGACTTTAATCTTGTGGCAATGAAGTACAATTATGAACCCCTGACACAAGATCATGTTGACATA
CTAGGACCCCTTTCTGCGCAAACAGGAATCGCAGTCTTAGATATGTGTGCTGCTCTGAAAGAGCTTCTAC
AGAATGGTATGAATGGTCGTACTATTCTTGGTAGCACTATTTTAGAGGATGAGTTCACGCCCTTTGACGT
TGTTAGACAATGTTCTGGTGTGACCTTCCAAGGTAAGTTCAAGAAAATTGTTAAAGGTACTCATCATTGG
ATGCTTTTGACTTTCTTGACATCACTTTTAATTCTTGTCCAGAGTACACAGTGGTCGCTGTTTTTCTTTG
TTTATGAGAATGCTTTCTTGCCATTTGCTTTAGGTATTATGGCTGTTGCTGCTTGCGCAATGCTTCTTGT
TAAGCATAAACATGCATTCCTGTGCTTATTTCTATTACCTTCTCTTGCAACAGTTGCTTACTTCAATATG
GTCTACATGCCTGCTAGTTGGGTGATGCGTATAATGACATGGCTTGAATTGGCCGACACTAGCCTGTCTG
GTTATCGGCTTAAGGACTGTGTTATGTATGCTTCAGCCTTAGTTTTGCTTATCCTCATGACTGCCCGTAC
TGTTTATGATGATGCTGCTAGACGTGTGTGGACATTGATGAATGTCATTACACTCGTTTATAAAGTCTAC
TATGGTAATTCTTTAGACCAAGCTATTTCCATGTGGGCTCTTGTTATTTCTGTAACCTCTAACTATTCTG
GTGTCGTTACGACAATCATGTTCTTAGCTAGAGCTATAGTTTTTGTGTGTGTTGAGTATTACCCACTTTT
GTTTATTACTGGCAACACTTTACAGTGTATTATGCTTGTTTATTGTTTCTTAGGCTATTGTTGTTGTTGC
TACTTTGGCTTATTTTGTTTACTCAACCGCTATTTTAGACTTACTCTTGGTGTTTACGATTATTTGGTTT
CCACACAGGAGTTTAGGTACATGAACTCTCAGGGGCTCCTGCCACCTAAGAGTAGTATTGATGCTTTCAA
GCTTAACATTAAATTGTTGGGCATTGGAGGTAAACCTTGTATCAAGGTTGCTACTGTACAGTCTAAAATG
TCTGACGTAAAGTGCACATCAGTAGTGCTGCTCTCAGTTCTCCAACAACTCAGAGTAGAATCATCTTCTA
AATTGTGGGCACAGTGTGTACAACTTCACAATGATATTCTTCTTGCAAAGGACACTACTGAAGCTTTTGA
AAAGATGGTTTCACTTTTGTCCGTTCTGCTATCCATGCAGGGTGCTGTAGACATTAATAAGTTGTGCGAA
GAAATGCTTGACAACCGTGCTACTCTTCAGGCCATCGCTTCAGAATTTAGTTCTTTACCTTCGTATGCTG
CTTATGCCACTGCCCAAGAGGCTTATGAGCAAGCTGTATCAAATGGTGATTCTGAAGTTGTTCTTAAGAA
GTTAAAGAAATCTTTGAATGTGGCTAAATCTGAGTTTGACCATGATGCTGCCATGCAACGTAAGTTGGAA
AAGATGGCAGATCAAGCTATGACCCAAATGTACAAGCAGGCAAGATCTGAAGACAAGCGGGCAAAAGTAA
CTAGTGCAATGCAAACGATGCTTTTCACTATGCTTAGAAAACTTGATAATGATGCACTTAACAACATTAT
CAACAATGCACGTGATGGTTGTGTACCACTCAACATCATACCACTTACAACAGCAGCTAAACTCATGGTT
GTTGTCCCTGACTATGGAACCTACAAGAACACTTGTGATGGTAACACTTTCACATATGCGTCAGCACTCT
GGGAAATTCAGCAAGTTGTTGATGCAGATAGTAAAATTGTCCAGCTCAGTGAAATCAATATGGACAACTC
ACCAAACTTGGCTTGGCCTCTTATTGTTACTGCACTAAGAGCCAACTCAGCTGTCAAACTACAGAATAAT
GAACTGAGTCCAGTAGCATTACGACAGATGTCTTGTGCGGCTGGTACTACGCAAACAGCTTGTACTGATG
ACAATGCACTCGCCTATTACAACAACGCAAAGGGAGGTAGGTTTGTGCTTGCATTACTATCAGACCACCA
GGACCTCAAGTGGGCTAGATTCCCTAAGAGTGATGGTACAGGTACTATCTATACAGAACTGGAACCACCT
TGCAGGTTTGTTACAGACACACCTAAAGGACCTAAAGTGAAGTATTTGTACTTTATTAAGGGTCTTAACA
ACCTAAATAGAGGTATGGTACTGGGTAGTTTAGCTGCCACAGTACGTCTTCAGGCCGGTAATGCGACAGA
AGTGCCTGCCAATTCAACTGTGCTTTCTTTCTGTGCTTTCGCTGTAGACCCAGCTAAAGCTTACAAAGAT
TACTTAGCAAGTGGTGGACAACCAATCACGAATTGTGTGAAGATGTTGTGTACCCACACCGGTACAGGAC
AGGCAATCACGGTAACACCAGAAGCTAACATGGATCAAGAGTCCTTTGGTGGTGCTTCATGCTGTCTGTA
TTGTAGATGCCACATTGATCATCCAAATCCTAAGGGATTTTGTGACTTGAAAGGTAAGTATGTCCAAATA
CCTACCACCTGTGCTAATGACCCTGTGGGTTTCACACTCAGAAATACAGTCTGTACCGTCTGCGGAATGT
GGAAAGGTTATGGCTGTAGTTGTGATCAACTCCGCGAACCCATGATGCAGTCTGCGGATGCGTCAACGTT
TTTAAACGGGTTTGCGGTGTAAGTGCGGCCCGTCTTACACCGTGCGGCACAGGCACTAGCACTGATGTCG
TTTATAGGGCTTTTGATATTTACAACGAGAAAGTTGCTGGTTTTGCAAAGTTCCTAAAGACTAATTGCTG
CCGCTTCCAAGAAAAGGATGAGGAAGGCAATTTATTAGACTCTTATTTCGTAGTTAAGAGGCACACAATG
TCCAACTACCAACATGAAGAGACTATTTACAACTTGATTAAAGAGTGTCCAGCCGTTGCTGTTCATGACT
TTTTCAAGTTTAGAGTGGATGGTGACATGGTACCACATATATCACGTCAACGTCTAACTAAATACACAAT
GGCTGATTTAGTCTATGCTCTACGTCATTTTGACGAGGGCAATTGTGATACATTAAAGGAAATACTTGTC
ACATACAATTGTTGTGATGACAACTATTTCAATAAGAAGGATTGGTATGATTTTGTAGAAAATCCTGATG
TTCTACGCGTATACGCGAACCTAGGTGAGCGTGTACGTCGAGCCTTACTGAAGACTGTGCAATTCTGCGA
TGCTATGCGTGATGCGGGTATCGTAGGTGTACTGACACTAGATAATCAGGATCTGAATGGGAATTGGTAC
GATTTTGGAGACTTCGTACAGGTAGCACCAGGCTGCGGGGTTCCTATTGTGGATTCATACTATTCTTTGC
TGATGCCTATCTTGACACTCACAAAGGCCTTAGCTGCTGAGTCCCATATGGACGCTGATCTCGCGAAGCC
ACTTGTAAAGTGGGATTTGCTCAAATATGATTTCACGGAAGAGAGACTATGTCTTTTCGACCGTTATTTT
AAATATTGGGATCAGACATACCATCCTAATTGTATTAATTGTTTGGATGACAGGTGTATCCTTCATTGTG
CAAACTTTAATGTATTATTTTCTACTGTGTTTCCACCTACGAGTTTTGGACCACTAGTAAGAAAGATATT
TGTAGATGGTGTACCTTTTGTTGTTTCAACGGGCTACCATTTCCGTGAGCTAGGGGTTGTACATAATCAG
GATGTAAACTTACATAGCTCACGCCTCAGTTTTAAGGAACTTTTAGTGTACGCTGCTGATCCAGCCATGC
ATGCTGCCTCTGGCAATTTGTTGTTAGATAAACGTACTACATGCTTTTCAGTAGCTGCACTAACAAATAA
TGTTGCTTTTCAAACTGTCAAACCCGGTAATTTTAATAAAGACTTTTATGACTTTGCTGTGTCTAAAGGC
TTCTTTAAGGAAGGAAGTTCTGTTGAATTAAAACACTTCTTCTTTGCTCAGGATGGCAACGCTGCTATCA
GTGATTATGACTATTACCGTTATAATCTGCCAACAATGTGTGATATTAGACAACTCCTATTCGTAGTTGA
GGTTGTCGATAAATACTTTGATTGTTACGATGGTGGCTGTATCAATGCCAACCAAGTTATCGTTAACAAT
CTGGACAAATCAGCTGGTTTCCCATTTAACAAGTGGGGTAAGGCTAGACTTTATTATGACTCAATGAGTT
ATGAGGACCAAGATGCATTGTTCGCATACACTAAGCGTAATGTCATCCCTACAATAACTCAAATGAACCT
TAAGTATGCCATTAGTGCAAAGAATAGAGCTCGCACAGTTGCTGGTGTCTCTATCTGTAGTACTATGACC
AATAGACAGTTTCATCAGAAATTATTAAAGTCAATAGCCGCTACTAGAGGAGCTACTGTGGTAATTGGAA
CAAGCAAATTTTATGGTGGCTGGCATAATATGTTAAAAACTGTTTACAGTGATGTAGAAAGTCCTCACCT
CATGGGTTGGGACTACCCAAAATGTGACAGAGCCATGCCTAATATGCTTAGAATCATGGCTTCCCTCATT
CTTGCTCGCAAACATAGCACTTGTTGTAACTTGTCACACCGTTTCTATAGATTAGCTAATGAGTGTGCAC
AGGTATTAAGTGAGATGGTCATGTGTGGCGGCTCATTATATGTGAAACCAGGTGGGACATCATCCGGTGA
TGCCACAACTGCATATGCTAATAGTGTGTTTAACATCTGTCAAGCAGTAACAGCTAACGTAAATGCACTT
CTTTCAACTGATGGTAATAAGATTGCTGATAAGTACGTCCGCAATCTTCAACATAGACTTTATGAGTGTC
TCTATAGAAACAGAGATGTGAATCATGAGTTCGTGGATGAATTTTATGCATATTTGCGTAAGCACTTCTC
CATGATGATTCTTTCTGACGATGCCGTTGTGTGCTATAATAGTAATTACGCGGCACAGGGTCTAGTAGCT
AGCATTAAGAACTTCAAAGCAGTTCTTTACTACCAAAATAATGTGTTTATGTCTGAGGCGAAATGCTGGA
CTGAGACTGACCTTACTAGAGGACCTCATGAATTTTGCTCTCAGCACACGATGCTAGTTAAACAAGGAGA
TGATTACGTGTACCTGCCTTACCCAGATCCATCTAGAATATTAGGCGCAGGCTGTTTTGTCGACGACATT
GTCAAAACAGATGGTACACTCATGATTGAAAGGTTTGTGTCATTAGCAATTGACGCCTACCCACTTACAA
AGCACCCTAATCAAGAGTATGCTGATGTTTTCCATTTATACTTACAGTATATTAGGAAACTACATGATGA
GCTTACTGGTCACATGTTGGACATGTACTCTGTAATGCTAACTAATGACAACACCTCGAGGTACTGGGAA
CCTGAATTTTATGAAGCTATGTACACACCACACACAGTTTTACAAGCTGTAGGTGCTTGTGTGTTATGTA
ATTCACAGACTTCGCTTCGTTGCGGCGCTTGTATTAGGAGACCTTTCCTTTGTTGCAAGTGCTGCTATGA
CCATGTCATTTCAACATCACATAAATTAGTGTTGTCTGTTAATCCCTATGTTTGCAATGCACCCGGTTGT
GACGTCACAGATGTGACACAACTCTATTTAGGAGGTATGAGCTATTATTGCAAGTCACATAAACCACCCA
TTAGTTTTCCTTTGTGTGCTAATGGTCAGGTTTTTGGTTTATACAAAAACACATGTGTGGGCAGTGACAA
TGTAACTGACTTCAATGCAATAGCGACATGTGATTGGACTAATGCTGGCGATTATATACTTGCCAACACT
TGTACAGAGAGACTCAAACTTTTTGCAGCGGAAACGCTCAAAGCTACTGAGGAGACATTCAAGCTATCTT
ATGGTATTGCCACTGTTCGTGAAGTACTGTCAGATAGAGAACTTTACCTTTCGTGGGAGGTAGGAAAACC
TAGACCACCACTGAATAGAAATTATGTCTTTACAGGCTACCGTGTGACAAAAAACAGTAAAGTACAGATT
GGAGAGTACACCTTTGAAAAAGGTGACTATGGTGATGCTGTTGTGTACAGAGGTACTACAACTTATAAAT
TGAATGTTGGTGATTACTTTGTGTTAACATCACATACAGTAATGCCATTAAGTGCACCAACACTAGTGCC
ACAGGAGCACTATGTGCGAATAACTGGCTTATACCCTACACTCAACATCTCTGATGAGTTTTCTAGCAAT
GTTGCAAATTACCAAAAAATCGGTATGCAGAAGTACTCTACACTCCAGGGACCACCTGGTACTGGTAAGA
GTCACTTTGCTATTGGACTTGCCCTCTACTACCCATCTGCTCGCATAGTGTATACAGCTTGCTCTCATGC
TGCTGTTGATGCGCTATGTGAAAAGGCATTAAAATACTTGCCTATAGATAAGTGTAGTAGAATTATACCT
GCACGTGCGCGTGTAGAGTGTTTTGATAAATTCAAAGTTAATTCAACATTAGAACAGTATGTTTTCTGCA
CTGTTAATGCTCTGCCCGAAACTACTGCTGATATAGTGGTCTTTGATGAAATTTCAATGGCCACTAATTA
TGATTTGAGTGTTGTCAATGCTAGACTACGTGCAAAACACTACGTTTACATTGGTGACCCAGCTCAATTA
CCTGCACCACGCACATTGCTAACAAAAGGCACACTTGAACCAGAATATTTCAATTCAGTGTGCAGACTTA
TGAAAACAATAGGTCCAGACATGTTCCTTGGAACCTGTCGTCGTTGTCCTGCCGAAATTGTTGACACAGT
GAGTGCCTTAGTTTATGACAATAAGCTAAAAGCACACAAGGAGAAGTCAGCGCAATGCTTCAAAATGTAT
TACAAGGGTGTGATTACGCATGATGTGTCATCTGCAATCAACAGGCCACAAATAGGTGTAGTAAGAGAAT
TTCTTACGCGCAACCCTGCTTGGAGAAAAGCTGTTTTTATTTCACCATATAATTCACAGAATGCAGTGGC
ATCAAAGATTTTAGGGTTGCCCACTCAAACTGTTGATTCTTCACAGGGTTCTGAATATGACTATGTCATA
TTCACACAAACCACTGAGACTGCACACTCTTGTAATGTAAACCGCTTTAATGTGGCCATCACAAGAGCAA
AAATTGGCATTTTGTGTATAATGTCTGATAGAGACCTTTATGACAAGCTGCAATTTACGAGTCTAGAAGT
ACCACGCCGAAATGTGGCTACTTTACAAGCAGAAAATGTGACTGGACTTTTTAAGGACTGTAGCAAGATC
ATTACTGGTCTTCATCCAACACAGGCACCTACACATCTCAGTGTTGATACTAAATTCAAAACTGAAGGAC
TTTGTGTCGACATACCAGGAATACCAAAGGACATGACCTACCGTAGACTCATCTCTATGATGGGCTTCAA
AATGAATTACCAAGTTAATGGTTACCCTAATATGTTTATCACCCGTGAAGAAGCTATTCGTCACGTTCGT
GCATGGATAGGCTTTGATGTAGAGGGTTGTCATGCTACTAGAGATGCTGTAGGAACAAATCTACCACTCC
AGTTAGGGTTTTCAACAGGTGTTAACCTAGTGGCCGTACCGACTGGCTATGTTGACACTGAAAATAGCAC
AGAATTCACCAGAGTTAATGCAAAACCTCCTCCAGGTGATCAATTTAAGCATCTTATACCACTTATGTAC
AAAGGTTTGCCCTGGAACGTGGTGCGTATTAAGATTGTTCAAATGCTCAGTGATACGCTGAAAGGATTAT
CAGACAGAGTTGTGTTTGTCCTCTGGGCACATGGCTTTGAACTCACATCGATGAAGTACTTTGTCAAGAT
TGGACCAGAAAGAACGTGTTGTCTGTGTGACAAGCGTGCAACTTGCTTCTCCACTTCATCTGATACTTAT
GCCTGCTGGAATCACTCTGTGGGTTTTGACTATGTCTACAACCCGTTTATGATTGATGTACAGCAGTGGG
GTTTTACAGGTAACTTGCAGAGTAACCACGATCAGCACTGCCAAGTGCATGGTAATGCTCATGTAGCTAG
TTGTGATGCTATCATGACTAGATGTCTCGCAGTCCATGAGTGCTTCGTTAAGCGCGTCGATTGGTCTGTT
GAATATCCGATTATCGGAGATGAACTGAAGATCAACGCCGCATGCAGAAAAGTACAGCATATGGTTGTCA
AGTCTGCATTGCTTGCTGATAAATTTACAGTTCTTCATGACATTGGAAACCCAAAGGCAATTAGATGTGT
GCCGCAGGCTGAAGTAGACTGGAAATTCTACGACGCTCAGCCTTGCAGTGACAAAGCTTATAAAATAGAA
GAACTCTTCTACTCATATGCCACACATCATGACAAGTTCACAGATGGTGTCTGTTTGTTTTGGAACTGTA
ACGTTGATCGTTACCCAGCCAATGCTATTGTGTGTAGGTTTGATACCCGAGTGCTCTCTAATTTAAACCT
ACCTGGTTGTGATGGTGGTAGTTTGTATGTTAATAAGCATGCATTCCACACTCCAGCTTTTGATAAGAGT
GCATTTACACATTTGAAGCAACTGCCTTTCTTTTATTATTCTGACAGTCCTTGTGAGTCTCATGGTAAAC
AGGTCGTGTCAGACATTGATTATGTCCCACTAAAGTCTGCTACGTGTATTACACGCTGCAACTTAGGTGG
TGCTGTTTGTAGACATCATGCAAATGAGTATAGACAGTACTTGGATGCATACAATATGATGATTTCTGCT
GGATTTAGCCTTTGGATTTATAAACAATTTGATACTTACAACTTGTGGAATACTTTCACTAAGTTGCAGA
GTTTAGAAAATGTGGCTTATAATGTTGTCAACAAGGGACACTTTGATGGACAGAGTGGTGAAGCACCTGT
ATCCATCATTAATAATGCTGTTTACACTAAAGTAGATGGCATTGACGTGGAAATTTTCGAGAACAAGACA
ACACTTCCTGTTAATGTGGCGTTTGAGCTTTGGGCCAAGCGTAACATTAAACCAGTGCCTGAGATTAAGA
TACTCAATAATTTGGGTGTCGACATCGTCGCTAATAATGTTATCTGGGACTATAAAAGAGAAGCCCCAGC
GCATGTTTCTACAATAGGTGTCTGTACAATGACTGACATTGCAAAGAAACCTACTGAGAGTGCTTGTTCA
TCACTCATTGTCTTGTTTGACGGTAGAGTTGAGGGACAGGTAGACTTTTTCAGAAATGCTCGCAATGGTG
TTTTAATAACAGAAGGTTCAGTTAAGGGCTTAACACCTTCGAAAGGACCCGCACAAGCTAGTGTCAATGG
AGTCACATTAATTGGAGAATCAGTAAAAACACAGTTTAATTATTTTAAGAAAGTGGATGGCATAATTCAG
CAATTGCCGGAAACCTACTTTACTCAAAGCAGAGACTTAGAGGATTTCAAGCCCAGATCACAAATGGAAA
CTGATTTCCTCGAGCTCGCAATGGATGAGTTCATACAACGGTATAAGCTAGAGGGCTATGCTTTCGAGCA
TATCGTTTATGGAGATTTCAGTTATGGACAACTTGGCGGGTTGCATCTAATGATTGGTCTAGCCAAGCGC
TCACAAGATTCACTGCTTAAACTAGAGGATTTTATCCCTATGGATAGCACAGTGAAAAATTACTTCATAA
CAGATGCTCAAACAGGTTCATCAAAATGTGTCTGCTCTGTTATTGATCTTTTACTTGATGACTTTGTTGA
AATAATAAAGTCACAAGACCTTTCAGTAGTTTCAAAAGTGGTCAAAGTTACAATTGACTATGCTGAAATA
TCATTTATGCTTTGGTGTAAGGATGGACATGTTGAAACCTTCTACCCAAAATTACAGGCAAGTCAAGCAT
GGCAACCAGGTGTCGCTATGCCTAACTTGTATAAGATGCAAAGAATGCTTCTTGAAAAATGTGACCTTCA
GAATTATGGTGAAAATGCTGTCATACCAAAAGGAATAATGATGAATGTTGCAAAATATACCCAACTGTGT
CAATACTTAAACACACTTACATTAGCTGTGCCTTATAACATGAGAGTGATACACTTTGGTGCAGGCTCTG
ATAAAGGAGTAGCACCCGGTACAGCTGTTCTCAGGCAGTGGTTGCCAACTGGCACACTACTTGTTGATTC
TGATCTAAACGACTTCGTCTCTGACGCTGATTCTACATTGATTGGAGACTGTGCCACTGTACATACAGCT
AATAAATGGGATCTCATCATTAGCGATATGTATGACCCTAAGACCAAACATGTGTTAAAGGATAATGACT
CAAAAGAGGGGTTTTTCACTTATCTATGTGGATTTATTAAACAAAAACTAGCCCTGGGAGGTTCTGTAGC
TGTTAAGATAACAGAGCATTCTTGGAATGCCGATCTTTACAAGCTTATGGGACATTTCTCATGGTGGACA
GCCTTTGTTACAAATGTAAATGCATCATCATCAGAAGCATTTTTAATTGGAGTTAACTATCTTGGCAAGC
CAAAGGAACAAATTGATGGCTATACCATGCACGCTAACTACATCTTTTGGAGGAACACAAACCCTATTCA
ATTGTCTTCCTATTCATTATTTGACATGAGCAAATTTCCTCTTAAGTTAAGAGGAACAGCTGTTATGTCT
TTAAAAGAGAATCAAATCAATGACATGATTTACTCTCTGCTCGAAAAGGGTAGGCTTATCATTAGAGAAA
ACAATAGAGTTGTAGTCTCAAGTGATATTCTTGTCAACAACTAAACGAACATGAAAATTTTAATTTTTGC
TTTCTTAGCTAATTTAGCTAAAGCACAGGAAGGATGCGGTATCATCAGTAGAAAACCGCAACCTAAAATG
GCACAAGTCTCATCTTCTCGTCGGGGCGTTTATTATAATGATGACATTTTCCGTTCTGATGTGTTACACC
TCACACAGGATTACTTCCTGCCATTTGACTCAAATTTAACTCAGTACTTTTCGCTTAATGTGGATTCAGA
TAGGTATACCTATTTTGACAACCCCATACTAGACTTTGGTGATGGCGTTTATTTCGCTGCCACTGAAAAG
TCTAACGTAATAAGAGGCTGGATTTTTGGTTCATCTTTTGATAACACCACCCAGTCAGCTGTTATAGTTA
ATAATTCAACACACATTATTATACGTGTGTGTAATTTTAACTTATGTAAAGAACCCATGTATACTGTTAG
TAGAGGTACACAGCAAAATGCCTGGGTTTATCAGAGTGCATTTAATTGTACATATGACCGAGTGGAAAAG
AGTTTTCAACTTGACACTACTCCTAAAACTGGAAATTTTAAAGACCTACGTGAGTATGTCTTTAAAAATA
GGGATGGCTTTCTGTCTGTCTACCAAACTTATACTGCTGTTAATTTACCCAGAGGACTACCCACGGGTTT
CTCAGTCTTGAAACCAATTTTAAAATTGCCCTTTGGAATTAATATCACTTCTTATAGAGTAGTTATGGCA
ATGTTTAGCCAAACTACTTCTAATTTTTTACCAGAAAGTGCTGCTTATTATGTTGGTAATCTTAAATATT
CTACCTTCATGCTCCGATTTAATGAAAATGGGACGATCACGGATGCTGTAGATTGTTCCCAAAATCCTCT
TGCTGAATTAAAATGCACCATTAAAAATTTCAATGTTGACAAAGGAATCTACCAAACATCCAACTTCAGA
GTTTCACCCACTCAAGAGGTTATTAGATTTCCTAACATTACAAATCGCTGTCCTTTTGACAAGGTTTTTA
ATGCTACTCGCTTTCCTAATGTTTATGCATGGGAGAGAACAAAAATCTCTGATTGTGTTGCTGACTACAC
TGTTCTCTACAACTCAACCTCTTTCTCGACTTTTAAATGTTATGGAGTGTCTCCATCTAAGTTGATTGAC
CTATGCTTTACAAGTGTGTATGCTGATACATTCTTGATAAGATCTTCTGAAGTAAGACAAGTTGCACCAG
GTGAAACTGGTGTTATTGCTGACTACAATTACAAGTTGCCTGATGATTTCACTGGCTGTGTAATTGCTTG
GAATACTGCTAAACATGATACTGGCAATTATTACTACAGATCTCATCGCAAGACTAAGTTAAAGCCTTTT
GAGAGAGACCTGTCTTCTGACGATGGTAATGGTGTGTATACACTCTCAACATATGACTTTAACCCTAACG
TTCCAGTAGCATATCAGGCTACTAGGGTTGTTGTACTCTCTTTTGAACTTCTTAATGCACCTGCTACAGT
TTGTGGACCTAAATTATCCACAGAACTAGTTAAGAACCAGTGTGTTAATTTCAATTTTAATGGACTTAAA
GGTACTGGTGTTTTGACTTCTTCTTCAAAAAGATTCCAGTCATTTCAACAATTTGGTCGTGACACATCTG
ACTTTACGGATTCAGTACGTGACCCACAGACTTTAGAAATACTTGACATTTCACCTTGTTCCTTTGGTGG
TGTTAGTGTTATCACACCTGGAACGAACGCCTCATCAGAGGTAGCTGTTCTCTATCAAGATGTAAATTGC
ACTGATGTCCCTACAGCAATACGTGCAGATCAATTAACACCTGCTTGGCGCGTTTATTCCACTGGAGTAA
ATGTGTTTCAAACACAAGCTGGCTGTCTTATAGGAGCTGAGCATGTCAACGCCTCTTATGAGTGTGACAT
TCCTATTGGTGCAGGCATTTGTGCTAGTTACCATACAGCTTCTGTTCTACGTAGTACCGGCCAGAAATCA
ATTGTTGCCTATACTATGTCACTGGGTGCTGAAAATTCCATTGCATACGCTAATAATTCAATTGCCATAC
CTACAAATTTTTCAATCAGTGTCACTACAGAAGTGATGCCTGTTTCAATGGCTAAAACAGCCGTGGATTG
TACTATGTACATCTGCGGTGATTCTTTAGAGTGCAGCAACTTACTATTGCAGTATGGAAGCTTTTGCACA
CAACTCAATCGTGCCCTCACTGGCATTGCTATAGAACAGGACAAAAACACTCAGGAGGTCTTTGCCCAGG
TTAAACAAATGTACAAGACACCTGCCATAAAGGACTTTGGCGGTTTCAATTTTTCACAAATATTGCCTGA
CCCTTCAAAGCCAACGAAGAGATCATTTATTGAAGACTTGCTCTTCAATAAAGTGACTCTCGCTGATGCT
GGCTTTATGAAACAATATGGTGACTGCCTAGGTGATGTTAGTGCTAGAGACCTTATCTGTGCCCAGAAGT
TCAATGGACTTACTGTGCTACCGCCACTGCTCACAGATGATATGGTTGCTGCATACACAGCTGCGCTAGT
TAGTGGTACTGCTACGGCGGGCTGGACGTTTGGTGCAGGTGCAGCTCTTCAAATACCATTTGCTATGCAA
ATGGCTTATAGGTTTAATGGCATTGGAGTTACTCAAAATGTTCTCTATGAGAACCAAAAGCTGATAGCCA
ATCAGTTTAATAGTGCTATAGGCAAAATTCAAGAATCATTATCATCTACTGCAAGTGCACTAGGAAAACT
GCAGGATGTGGTTAACCAAAATGCACAAGCTCTTAACACGCTTGTTAAACAACTCAGCTCTAATTTTGGA
GCTATCTCAAGTGTGTTAAATGATATTCTCTCTCGCCTTGATAAAGTTGAGGCAGAAGTTCAAATTGACA
GGTTGATTACAGGCAGATTGCAAAGCCTTCAAACCTACGTAACACAACAACTTATCAGAGCTGCTGAAAT
CAGAGCTTCTGCTAATCTTGCTGCTACTAAAATGTCTGAGTGCGTTCTTGGACAATCAAAAAGAGTTGAT
TTCTGTGGAAAAGGCTACCACCTTATGTCCTTCCCTCAATCAGCACCTCACGGTGTCGTTTTTCTACATG
TCACATATGTGCCATCACAAGAGAAAAACTTCACAACAGCTCCAGCTATTTGTCACGAAGGCAAAGCTTA
TTTCCCTCGTGAAGGTGTCTTTGTGTCTAATGGCACTTCTTGGTTTATTACGCAGAGGAATTTTTACTCT
CCACAATTAATTACAACAGATAATACTTTTGTTTCTGGTAATTGTGATGTCGTGATCGGCATCATTAATA
ATACTGTTTATGATCCTCTGCAGCCTGAACTTGACTCGTTTAAGGAAGAGCTGGACAAGTACTTCAAAAA
TCATACATCACCAGATGTTGATCTTGGCGACATTTCAGGCATTAATGCTTCAGTCGTCAACATTCAAAAG
GAGATTGACCGCCTCAATGAGGTTGCCAAAAACCTAAATGAATCACTCATTGACCTCCAAGAACTTGGGA
AATATGAGCAATACATCAAGTGGCCTTGGTATGTTTGGCTCGGCTTTATTGCTGGACTAATTGCCATCGT
CATGGTTACAATCTTGCTTTGTTGCATGACCAGCTGTTGCAGTTGTCTCAAGGGTGCATGCTCTTGTGGT
TCGTGCTGCAAATTTGATGAGGACGACTCTGAGCCAGTGCTCAAAGGAGTCAAATTACATTACACATAAA
CGAACTTAATGGATTTGTTTATGAGCATTTTCACATTGGGAGCAATCACGCGCAATCCAGCGAAAATTGA
AAATGCTTCTCCTGCAAGTACTGTTCATGCTACTGCAACGATACCACTACAAGCCACATTCCCTTTCGGA
TGGCTTATTGTTGGCGTTGCACTTCTTGCTGTTTTTCAAAGCGCTTCTAAAGTAATTGCGCTTCATAGAA
GGTGGCAGCTCGCCTTATATAAAGGCGTTCAACTTGTATGTAATATGCTGCTGCTTTTTGTGACAATTTA
CTCACACCTTCTACTTCTAGCTGCTTGCATGGAAGCACAATTCTTGTACATCTATGCCCTGATTTATATC
TTGCAAATTGTAAGTTTTTGTAGATTTATCATGAGATGCTGGCTGTGCTGGAAGTGCAGATCCAAAAATC
CATTACTCTATGATGCTAACTATTTTGTATGTTGGCATACTAATAACTATGACTACTGTATACCATACAA
CAGTGTCACAGATACAGTTGTCATCACCTCAGGTGATGGAACAAATCAGCCAAAACTAAAAGAAGACTAT
CAAATTGGTGGTTATTCTGAGGATTGGCATTCAGGTGTTAAAGACTATGTAGTAATATATGGCTATTTCA
CCGAAGTTTATTACCAGCTTGAATCGACTCAATTGTCGACTGATACTGGTGCTGAAAATGCTACATTCTT
CATCTATAGCAAGCTTGTTAAAGATGTAGATCATGTGCAAATACACACAATCGACGGCTCTTCAGGAGTT
GTAAATCCAGCAATGGATCCAATTTATGATGAGCCGACGACGACTACTAGCGTGCCTTTGTAAGCACAAG
AAAGTGAGTACGAACTTATGTACTCATTCGTTTCGGAAGAGACAGGTACGTTAATAGTTAATAGCGTACT
TCTTTTCCTTGCTTTCGTGGTATTCTTGCTAGTCACACTAGCCATCCTTACTGCGCTTCGATTGTGTGCG
TACTGCTGCAATATTGTTAACGTGAGTTTAGTAAAACCAACAGTTTACGTTTACTCACGTGTTAAAAATC
TGAACTCTTCTGAGGGAGTTCCTGATCTTCTGGTCTAAACGAACTAACTATTATTATTATTCTGTTTGGA
ACTTTAACATTGCTCATCATGGCAGACAACGGTACAATTACTGTTGAGGAGCTTAAACAACTCCTGGAAC
AATGGAATCTAGTAATAGGTTTCATTTTCCTTGCTTGGATTATGTTACTACAGTTTGCCTATTCCAACCG
GAACAGGTTTCTGTATATAATAAAGCTTGTTTTCCTCTGGCTCTTGTGGCCAGTAACACTTGCTTGCTTT
GTGCTTGCTGCTGTTTACAGAATTAATTGGGTGACTGGCGGAATTGCGATTGCAATGGCTTGTATAGTAG
GCTTGATGTGGCTTAGCTACTTCGTTGCTTCTTTCAGGCTGTTTGCTCGCACCCGCTCAATGTGGTCATT
CAATCCAGAAACAAATATTCTTCTCAATGTGCCTCTTCGGGGGACAATTCTGACCAGACCGCTCATGGAA
AGTGAACTTGTCATTGGTGCTGTGATCATTCGTGGTCACTTGCGGATGGCTGGACACTCCCTTGGGCGCT
GTGACATAAAGGACCTGCCAAAAGAGATTACGGTGGCTACATCACGAACGCTTTCTTATTACAAATTAGG
AGCGTCGCAGCGTGTAGGCACTGATTCAGGTTTTGCTGCATACAACCGCTACCGAATTGGAAACTACAAA
CTAAATACAGACCATTCAGGTAGCAACGACAATATTGCTTTGCTAGTACAGTAAGTGACAACAGATGTTT
CATCTAGTTGACTTCCAGGTTACAATAGCAGAGATATTGATTATCATTATGAAAACTTTCAGGGTTGCCA
TTTGGAACCTTGACATACTAATAAGTTCAATAGTGAGACAATTATTTAAGCCTCTAACTAAGAAGAATTA
TTCAGAGTTAGATGATGAAGAACCTATGGAGTTAGATTATCCATAAAACGAACATGAAAATTATTCTCTT
CTTGACATTGATAGCGCTTGCAACTTGTGAGTTATATCATTATCAGGAGTGTGTTAGGGGTACGACTGTA
CTACTAAAAGAACCTTGCCCATCAGGAACATATGAGGGCAATTCACCATTTCACCCTCTTGCTGATAATA
AATTTGCACTAACTTGCTCTAGCACACATTTTGCTTTTGCTTGTGCTGACGGTACTAGACACACCTATCA
GCTTCGTGCAAGATCAGTTTCACCAAAACTTTTCATCAGACAGGAGGAAGTTTATCAAGAGCTCTACTCA
CCACTTTTCCTCATTGTTGCTGCATTAGTATTTATAATACTTTGCTTCACCATTAAGAGAAAGACAGAAT
GAATGAGCTCACTTTAATTGACTTCTATTTGTGCTTTTTAGCCTTTCTGCTATTCCTTGTTTTAATTATG
CTTCTTATATTTTGGTTCTCGCTTGAGATTCAGGACATAGAAGAACCTTGTAACAAGGTCTAAACGAACA
TGAAACTTCTCATTGTTTTTGGACTCTTAGCATCAGTGTACTGCTTCCACAGAGAATGCAGCATACAAGA
GTGTTGTGAAAATCAACCCTACCAAATTGAAGACCCATGTCCAATACATTACTATTCGGACTGGTTTATA
AAAATTGGATCTAGAAAATCGGCTCGCCTCGTACAATTGTGCGAAGGTGATTACGGACGAAGAATTCCAA
TTCATTATGAGATGTTTGGCAATTACACTATCTCCTGTGAACCACTAGAGATAAATTGTCAGGCTCCACC
AGTAGGTAGTCTAATCGTTCGTTGTTCATACGATTATGACTTTGTTGAGCATCATGACGTTCGTGTTGTT
CTAGATTTCAACTAAACGAACAAACTAAAATGTCTGATAATGGACCCCAAAGTCAACGTAGTGCCCCCCG
CATTACATTTGGTGGACCCGCAGATTCAAATGACAATAACCAGGATGGAGGACGCAGTGGTGCACGGCCA
AAACAGCGCCGGCCCCAAGGTTTACCCAATAATACTGCGTCTTGGTTCACAGCTCTCACTCAGCATGGCA
AAGAGGAACTTAGATTCCCTCGAGGCCAGGGCGTTCCAATCAACACCAATAGTGGTAAAGATGACCAAAT
TGGCTACTACCGAAGAGCTACCCGACGAGTTCGTGGTGGTGACGGCAAAATGAAAGAGCTCAGCCCCAGA
TGGTATTTCTATTACCTAGGAACTGGCCCAGAAGCTTCACTTCCCTATGGCGCTAATAAAGAAGGCATCG
TATGGGTCGCAACTGAGGGAGCCTTGAATACACCGAAAGATCACATTGGCACCCGCAACCCTAATAACAA
TGCTGCCATCGTGCTACAACTTCCTCAAGGAACAACATTGCCAAAAGGCTTCTACGCAGAGGGGAGCAGA
GGTGGCAGTCAATCTTCATCTCGCTCCTCATCACGTAGTCGCGGTAATTCAACAAATTCAACTCCTGGCA
GCAGTAGGGGAAGTTCTCCTGCTCGATTGGCTAGCGGAGGTGGTGAAACTGCCCTCGCGCTATTGCTGCT
AGACAGATTGAATCAGCTTGAGAGCAAAGTTTCTGGTAAAGGCCAACAACAACCAGGCCAAACCGTCACT
AAGAAATCTGCTGCTGAGGCATCGAAGAAGCCTCGCCAAAAACGTACTGCTACTAAACAGTACAACGTCA
CTCAAGCATTTGGGAGACGTGGTCCAGAGCAAACCCAAGGAAACTTTGGGGACCAAGAACTAATCAGACA
AGGAACTGATTACAAACATTGGCCGCAAATTGCACAATTTGCTCCAAGTGCCTCTGCATTCTTCGGAATG
TCACGCATTGGCATGGAAGTCACACCTTCGGGAACATGGCTGACTTATCATGGAGCCATCAAATTGGATG
ACAAAGATCCACAATTCAAAGACAACGTCATACTGCTGAACAAGCACATTGACGCATATAAAACATTCCC
ACCAACAGAGCCTAAAAAGGACAAAAAGAAAAAGACTGATGAAGCTCAGCCTTTACCGCAGAGACAAAAG
AAGCAGCCCACTGTGACTCTTCTTCCTGCGGCTGACATGGATGATTTCTCCAGACAACTTCAACATTCCA
TGAGTGGAGCTTCTGCTGATTCTACTCAGGCATAAACACTCATGATGACCACACAAGGCAGATGGGCTAT
GTAAACGTTTTCGCAATTCCGTTTACGATACATAGTCTACTCTTGTGCAGAATGAATTCTCGTAGCTAAA
CAGCACAAGTAGGTTTAGTTAACTTTAATCTCACATAGCAATCTTTAATCAATGTGTAACATTAGGGAGG
ACTTGAAAGAGCCACCACATTTTCACCGAGGCCACGCGGAGTACGATCGAGGGTACAGTGAATAATGCTA
GGGAGAGCTGCCTATATGGAAGAGCCCTAATGTGTAAAATTAATTTTAGTAGTGCTATCCCCATGTGATT
TTAATAGCTTCTTAGGAGAATGAC</t>
  </si>
  <si>
    <t>HKU3-8</t>
  </si>
  <si>
    <t>ADE34766</t>
  </si>
  <si>
    <t>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t>
  </si>
  <si>
    <t>spike glycoprotein [Bat SARS coronavirus HKU3-8]</t>
  </si>
  <si>
    <t>GQ153543.1</t>
  </si>
  <si>
    <t>21483..25211</t>
  </si>
  <si>
    <t>&gt;GQ153543.1 Bat SARS coronavirus HKU3-8, complete genome
GTTAGGTTTTTACCTACCCAGGAAAAGCCAACCAACCTTGATCTCTTGTAGATCTGTTCTCTAAACGAAC
TTTAAAATCTGTGTGGCTGTCGCTCGGCTGCATGCCTAGTGCACCTACACAGTATAAATATTAATAACTT
TACTGTCGTTGACAAGAAACGAGTAACTCGTCCCTCTTCTGCAGATTGCTTACGGTTTCGTCCGTGTTGC
AGTCGATCATCAGCATACCTAGGTTTCGTCCGGGTGTGACCGAAAGGTAAGATGGAGAGCCTTGTTCTTG
GTGTCAACGAGAAAACACACGTCCAACTCAGTTTGCCTGTTCTTCAGGTTAGAGACGTGCTAGTGCGTGG
CTTCGGGGACTCTGTGGAAGAGGCCCTATCGGAGGCACGTGAACATCTTAAAAATGGCACTTGTGGTTTA
GTAGAGCTGGAAAAAGGCGTATTGCCCCAGCTTGAACAGCCCTATGTGTTCATTAAACGATCTGATGCTC
TAAGCACCAATCACGGCCACAAGGTTGTGGAATTGGTTGCAGAATTAGATGGCATTCAGTTCGGTCGTAG
CGGTATAACACTGGGAGTCCTCGTGCCACATGTGGGCGAAACCCCAATCGCATACCGTAATGTTCTTCTC
CGTAAGAATGGTAATAAGGGAGCCGGTGGTCATAGTTTTGGCATCGATCTAAAGTCTTATGACTTAGGTG
ACGAACTTGGCACTGATCCCATTGAAGATTATGAACAAAACTGGAACACTAAGCATGGCAGTGGTGCTCT
CCGTGAACTCACTCGTGAGCTCAATGGAGGTGTAGTCACTCGCTATGTTGATAACAATTTTTGTGGCCCG
GACGGGTATCCTCTTGAATGCATTAAAGATTTTCTCGCCCGTGCGGGTAAGTCTATGTGCACTCTTTCTG
AACAACTTGATTATATCGAATCGAAGAGAGGCGTCTACTGCTGCCGTGAACATGAACATGAAATTGTTTG
GTTCACTGAACGCTCTGAAAAGAGCTATGAGCACCAGACACCCTTCGAGATTAAGAGTGCCAAGAAATTT
GACACCTTTAAAGGGGAATGCCCGAAGTTCGTATTTCCTCTTAACTCTAAAGTCAAAGTCATTCAACCAC
GTGTTGAAAAGAAAAAGACTGAAGGTTTCATGGGGCGCATTCGCTCTGTGTACCCTGTTGCTACTCCTCA
AGAGTGCAACGACATGCATCTGTCTACTTTGATGAAATGCAATCATTGCGATGCAGTTTCATGGCAGACG
TGCGACTTTCTAAAAGCCACTTGTGAACAATGTGGCACTGAAAATTTAGTTTGTGAAGGACCCACTACAT
GTGGATACCTACCTACTAATGCTGTAGTAAAAATGCCCTGTCCTGCCTGCCAGGACCCGGAAGTAGGGCC
AGAGCATAGTGTTGCTGACTACCACAACCATTCAAACATTGAAACTCGACTCCGCAAGGGAGGTAGGACT
AAGTGTTTTGGAGGCTGTGTGTTTTCCTATGTCGGCTGCTATAACAAGCGTGCCTACTGGGTTCCTCGTG
CTAGTGCCGATATTGGTGCGAACCATACTGGCATTACTGGTGAAAATGTTGAGACTCTTAATGAGGATCT
TTTGGAAATACTGAATCGTGAGCGTGTTAATATTAACATTGTTGGTGATTTTCAGCTTAATGACGAGATT
GCCATTATTTTGGCGTCTTTTTCGGCTTCTGCTAGTGCTTTTATCGAGACTGTAAGGGGTCTTGATTACA
AGTCTTTTAAAGCCATTGTTGAGTCCTGCGGTAACTACAAAGTTACTAAAGGAAAGCCCGTAGCAGGAGC
TTGGAACATTGGACAACAGAGATCCATCCTAACGCCACTGTGTGGTTTCCCCTCACAGGCTGCTGGTGTT
ATTAGATCAGTTTTCTCTCGCACACTGGATGCAGCAAACCATTCTATTCCTGACCTTCAAAGAGCAGCTG
TCACCACTCTTGATGGTATTTCTGAACAATCATTGCGTCTTGTTGATGCCATGGTTTACACCTCAGACTT
GTTAACCAACAGTGTTGTCGTTATGGCATATGTGACTGGTGGTCTTGTACAACAAACGATGCAGTGGTTG
TCTAACATGTTAGGCACTGCTGTTGACAAGCTAAAACCCGTGTTTACATGGGTTGAGGCTAAACTTAGTG
CAGGAGTTGAATTTCTTAGAGATGCTTGGGAAATTCTTAAATTCTTGATCACAGGAGTATTTGATGTCAT
TAAGGGTCAAATACAGGTTGCTACAGATAACATCAAGGAATGTGTAAAAATTTTTCTTGGTGTTGTTAAT
AAAGCACTTGAAATGTGTTTAGACCAGGTCACGATTGCTGGCACTACGTTGAGAGCGCTCAACTTAGGTG
AAGTCTTCATTGCACAAAGCAGAGGACTCTACCGCCAGTGTATTCGTGGCAAAGAACAGCTGCAATTACT
CATGCCTCTTAAGGCACCAAAAGAAGTCACCTTCCTTGAAGGAGATGCACATGATACAGTACTAACCTCT
GAAGAGGTTGTCCTTAAAAGTGGTGAGCTCGAGGTACTAGAGACACCAATTGACAGCTTCATTAGTGGAG
CAGTTGTAGGTACACCTGTTTGTATCAATGGCCTCATGCTCTTAGAGCTCGAGAATAAGGAACAGTATTG
TGCCTTGTCTCCTGGCTTGTTAGCAACAAACAATGTCTTTCGTCTAAAAGGTGGTGCGCCGGTTAAAGGT
GTGACTTTTGGAGAGGACACTGTTTTAGAAGTTCAAGGCTACAAGAATGTGAAGATTACTTTTGAACTTG
ATGAGCGTGTGGATAAGGTGCTTAATGAGAAGTGCTCTGTTTACACTGTTGAGTCTGGTACTGAGGTTAC
TGAATTCGCATGTGTTGTAGCAGAAGCTGTTGTAAAAACTTTGCAACCAGTTTCTGACCTTCTTACCCCC
ATGGGTATTGATCTTGACGAGTGGAGTGTAGCTACATTTTACTTGTTTGACGACGCTGGTGAAGAAAAAC
TTTCATCACGCATGTATTGCTCTTTCTACCCTCCTGATGAGGAAGAAGACTGTGAAGAGTGTGAGGATGA
GGAAGAAATTTCAGAAGAAACCTGTGAACATGAATATGGCACAGAGGATGACTATAAAGGTCTCCCTCTT
GAATTTGGTGCATCAACTGAAACACCACATGTTGAAGAAGAGGAAGAAGAGGAAGATTGGCTTGATGACG
CTATAGAAGCAGAATCTGAACCAGAACCTCTACCTGAGGAACCAGTCAACCAGTTTGTTGGTTATTTAAA
GCTTACTGACAATGTTGCCATTAAGTGTATTGACATTGTTAAAGAAGCACAAAGTGCTAAACCGACGGTG
ATTGTTAATGCTGCTAACACCCACTTGAAACATGGTGGTGGTGTAGCGGGCGCTCTAAATAAGGCCACTA
ATGGTGCTATGCAGAATGAGAGTGATGAATACATCAGGCAAAATGGACCTCTTACAGTTGGAGGCTCATG
TTTGCTTTCTGGACACAATCTTGCAGAGAAGTGTCTGCATGTTGTTGGACCTAACTTAAATGCCGGTGAG
GATGTTCAACTCCTTAAAAGGGCATATGAGAATTTCAATTCACAGGATGTATTACTTGCACCTCTATTGT
CAGCTGGCATATTTGGTGCCAAACCACTTCAGTCATTAAAAATGTGTGTTGAGACAGTTCGCGCACAAGT
TTACCTTGCAGTCAATGACAAGAGTCTTTATGACCAGATTATCTTAGATTATCTAGATAGTCTGAAACCT
AAAGTGGAGTCCCCCAACAAGGAGGAAGAGCCAAAATTGGAGGAGCCTAAAGCGGTGCAGCCAGTTGTTG
AGAAACCTGTTGATGTAAAACCTAAGATTAAGGCATGTATCGACGAGGTCACTACAACACTGGAGGAAAC
TAAGTTTCTTACCAATAAATTGCTTCTTTTTGCTGACATCAATGGTAAACTTTACCAAGATTCACAGAAT
ATGTTAAGAGGTGAAGACATGTCTTTCTTAGAGAAAGATGCACCATATATTGTTGGTGATGTCATCACTA
GTGGTGACATCACTTGTGTCATAATACCTGCTAAGAAGGCGGGTGGGACTACAGACATGCTAGCAAGAGC
ACTAAAGAAAGTCCCAGTTGCTGAGTATATAACAACCTATCCTGGACAAGGGTGTGCTGGTTATACACTT
GAAGAAGCAAAGACTGCACTTAAAAAATGTAAATCTGCATTTTATGTTTTACCTTCAGAAACACCTAATG
AGAAGGAAGAGGTTCTTGGCACAGTATCATGGAACCTACGTGAAATGCTTGCTCATGCAGAGGAGACAAG
AAAATTAATGCCTATTTGCCTGGATGTTAGAGCTATAATGGCCACCATCCAGCGCAAGTATAAGGGTATT
AAAGTTCAGGAAGGAATCGTGGATTACGGTGTCCGGTTCTTCTTCTATACTAGCAAGGAGCCTGTAGCTT
CTATTATTACAAAGCTTAACTCTTTAAATGAGCCACTTGTTACTATGCCCATAGGTTATGTGACACATGG
TCTTAACCTCGAAGAGACCGCGCGCTGTATGCGCTCCCTCAAGGCACCTGCTGTGGTGTCAGTTTCTTCA
CCAGATGCTGTCACTGCATATAATGGTTACCTCACTTCGTCTTCCAAGACACCTGAGGAGCATTTTGTGG
AGACTATTTCTCTTGCGGGATCGTATAGAGATTGGTCTTATTCAGGACAACGTACGGAATTAGGTGTTGA
ATTTCTTAAGCGTGGGGACAAGATTGTCTATCACACTACAGGGAGCCCCATTGAGTTTCACCTTGATGGT
GAGGTTCTTCCACTTGACAAACTAAAGAGTCTCTTGTCTCTTCGTGAGGTTAAGACTATTAAGGTGTTTA
CAACTGTAGACAACACTAACCTCCACACGCATATTGTGGACATGTCTATGACTTATGGACAACAGTTCGG
TCCTACTTATTTGGATGGTGCTGATGTCACTAAAATCAAGCCACATGTTAATCATGAGGGTAAGACATTT
TTTGTACTACCTAGTGATGATACACTGCGTAGTGAAGCTTTTGAATACTACCATACTATTGATGAGAGTT
TTCTTGGTAGATACATGTCAGCATTAAACCATACAAAGAAATGGAAGTTTCCTCAGGTTGGTGGTTTAAC
TTCAATCAAATGGGCAGACAACAATTGTTACTTGTCTAGTGTGTTACTTGCACTTCAGCAAGTTGAAGTG
AAATTTAATGCACCCGCGCTTCAGGAAGCCTATTATAGGGCTCGTGCCGGTGATGCTGCCAACTTTTGTG
CACTCATACTGGCTTACAGTAATAAAACTGTAGGCGAGCTGGGTGATGTCAGAGAAACTATGACCCATCT
TTTACAGCATGCTAATTTAGAGTCAGCTAAAAGAGTTCTTAATGTAGTATGCAAACACTGCGGCCAGAAA
ACAACCACCTTGAAGGGTGTAGAGGCTGTGATGTACATGGGGACTCTGTCTTATGATGAGCTTAAGACAG
GTGTTTCAATTCCTTGTGTATGTGGGCGTAATGCTACACAATATTTAGTACAACAAGAATCTTCTTTTGT
TATGATGTCTGCACCACCTGCTGAGTACAAATTACAACAGGGGGCCTTTTTGTGTGCTAATGAATACACT
GGTAATTATCAGTGTGGACATTACACTCACATAACTGCTAAAGAAACACTCTATCGCGTAGATGGAGCAC
ATCTTACTAAGATGTCAGAATATAAAGGACCAGTGACTGATGTTTTCTACAAGGAAACATCCTACACTAC
AGCTATCAAACCTGTGTCTTATAAACTTGATGGAGTTACTTACACAGAGATTGAACCGAAATTAGATGGG
TACTATAAGAAGGATAATGCTTACTACACTGAGCAGCCTATTGACCTTGTCCCAACTCAACCAATGCCAA
ATGCAAGTTTTGATAATTTTAAACTTACATGCTCTAACACTAAATTTGCTGATGACCTTAATCAAATGAC
AGGCTTTAAAAAGCCAGCCTCGCGTGAACTAACCGTCACATTCTTCCCAGACTTGAATGGCGATGTAGTG
GCTATTGATTATAGACACTACTCCACGAGTTTCAAGAAAGGTGCAAAACTGCTACATAAGCCAATTCTTT
GGCATATTAACCAGACTACAAACAAGACAACGTACAAACCAAACATCTGGTGTTTACGTTGTCTGTGGAG
TACAAAACCAGTTGATACTTCAAACTCTTTTGGAGTCCTGGTGGTAGAAGACACACAAGGAATGGATAAT
CTTGCTTGTGAAAGTCAGACAACCACCTCTGAAGAAGTAGTGGAAAATCCTACCGTACAGAAGGAAATAA
TAGAGTGTGACGTGAAAACTACCGAAGTTGTAGGCAATGTCATACTAAAACCATCAGAAGAAGGTGTTAA
AGTTACACAAGAGTTGGGCCATGAAGATCTAATGGCTGCTTATGTTGAAGAAACAAGCATTACCATTAAG
AAGCCTAACGAGCTTTCGTTAGCCTTAGGCTTGAAAACACTTGCTACCCATGGGGCTGCTGCAATAAATA
GTGTCCCATGGAGTAAGATTTTGGCGTATGTCAAACCTTTCCTTGGACAGACAGCGGTTATAACTTCAAA
CTGCATCAAGAAATGTGTGCAGCGAGTTTTTAGCAACTATATGCCCTATGTCATTACATTATTATTTCAA
TTGTGCACTTTTACAAAGAGCACCAATTCCAGAATAAAAGCTTCACTTCCTACGACTATTGCTAAAAATA
GTGTTAAGAGTGTTGCTAAATTGTGTTTGGACGTTTGCATTAATTATGTGAAATCTCCTAAGTTTTCTAA
ATTGTTTACAATTGTAATGTGGCTATTGTTGTTAAGTACTTGCCTAGGTTCTTTAACCTATGTAACTGCT
GCTCTTGGTGTATGCCTATCTAGTTTAGGTGTTCCTTCTTATTGTGATGGCGTTAGAGAGTTGTATATCA
ATTCATCTAATGTCACTACTATGGACTTTTGTCAGGGTTCTTTCCCCTGCAGTGTCTGTTTAAGTGGATT
AGATTCTCTTGATTCTTACCCAGCTCTTGAAACCATCCAGGTTACGATCTCATCGTATAAGCTAGACCTG
ACATTTTTGGGTTTGGCAGCTGAATGGTTATTGGCATATATGTTGTTTACAAAGTTCTTCTACTTACTTG
GTCTCTCCGCCATAATGCAAGTGTTCTTTGGCTACTTTGCCAGTCATTTCATTAGCAATTCTTGGCTTAT
GTGGTTTATCATTAGTATTGTACAGATGGCACCTGTTTCAGCAATGGTTAGGATGTACATTTTCTTTGCT
TCTTTCTATTATGTATGGAAGAGCTATGTTCATATTATGGATGGCTGTACTTCATCAACTTGCATGATGT
GCTACAAACGCAATCGTGCGACACGTGTTGAGTGTACAACTATTGTCAATGGCGTGAAGAGATCTTTCTA
CGTCTATGCAAATGGAGGTCGTGGCTTCTGTAAGGCTCACAATTGGAATTGTCTCAACTGTGACACTTTT
TGTGCTGGTAGTACTTTCATTAGCGATGAGGTTGCTCGTGATTTGTCACTCCAGTTTAAGAGACCAATTA
ATCCTACTGACCAGTCTGCATATGTCGTGGATAGCGTTACTGTGAAAAACGGCGCACTCCATCTCTATTT
TGATAAGGCTGGTCAAAAGACTTATGAGAGGCACCCACTCTCTCACTTTGTCAACTTAGATAATTTGAGG
GCTAACAACACTAAAGGTTCATTACCTATTAATGTCATAGTTTTTGACGGCAAGTCCAAATGCGAGGAGT
CTGCTGCTAAATCTGCATCTGTGTACTACAGTCAGCTTATGTGCCAACCCATTCTGTTACTTGACCAAGC
TCTTGTGTCAGATGTTGGAGATAGTACTGAAGTTTCTGTTAAGATGTTCGATGCTTATGTAGACACTTTT
TCAGCAACTTTTAGTGTTCCTATGGAGAAACTTAAAGCACTTGTTGCTACAGCACATAGTGAGTTGGCAA
AGGGTGTAGCTTTAGATGGTGTCCTTTCTACATTCATGTCGACTGCCCGTCAAGGTGTCGTTGATACTGA
TGTTGATACAAAGGATGTCATTGAGTGTCTCAAACTTTCCCACCATTCTGATATAGAGGTGACAGGTGAC
AGTTGTAACAACTTTATGCTCACCTATAACAAAGTTGAAAACATGACGCCTAGAGATCTTGGTGCATGTA
TTGATTGTAATGCAAGGCATATAAATGCCCAAGTAGCAAAAAGCCACAATGTTTCGCTGGTTTGGAACGT
CAAGGACTACATGTCTCTGTCCGAACAGCTGCGCAAGCAAATTCGCAGTGCTGCCAAAAAGAACAACATA
CCTTTTAGACTTACCTGTGCTACTACTAGACAGGTTGTCAATGTTATAACTACTAAAATCTCACTCAAAG
GTGGTAAGGTTGTTAGTACGTGGTTCAAACTTTTGCTGAAAGTCACACTTGTGTGTGTTCTTGCTGCATT
ATTTTGCTATGTCATTATGCCAGTACATTCTTTGTCTGTTCATGATGGTTATACAAATGAAATCATTGGT
TACAAAGCCATTCAGGATGGTGTCACTCGTGACATTGTTTCTACTGATGATTGTTTTGCTAACAAACATG
CTGGATTCGACTCATGGTTTAGCCAGCGTGGTGGTTCTTACAGGAATAACAAAAACTGCCCTGTAGTAGC
GGCTATCATTACTAGAGAAATTGGTTTCATAGTGCCTGGTTTACCTGGTACTGTTTTGAGAGCACTTAAT
GGTGACTTTTTGCATTTTCTACCTCGTGTTTTTAGTGCTGTTGGCAACATTTGCTACACACCATCTAAAC
TCATTGAGTATAGTGATTTTTCTACTTCTGCTTGCGTTTTGGCTGCTGAATGTACTATTTTTAAGGATGC
TATGGGTAAGCCGGTGCCATACTGTTATGACACAAACTTACTTGAGGGTTCTATTTCTTATAGTGAACTC
CGTCCTGACACCCGTTATGTGCTCATGGATGGTTCTATCATACAATTCCCTAACACTCACCTTGAGGGGT
CTGTTAGAGTAGTTACAACTTTTGATGCTGAGTATTGCAGACATGGTACTTGTGAAAGGTCAGAAGCTGG
TGTGTGCTTATCTACTAGCGGTAGATGGGTTCTTAATAATGAGCATTACAGAGCTCTACCAGGAGTTTTC
TGTGGTGTCGATGCTATGAACCTCATAGCTAATATCTTCACACCTCTTGTTCAACCTGTCGGTGCTCTAG
ATGTGTCTGCTTCAGTAGTAGCAGGTGGTATTATTGCCATACTGGTGACTTGTGCTGCTTACTACTTTAT
GAAATTCAGACGTGCGTTTGGTGAGTACAACCATGTTGTTGCCGCTAATGCGTTGCTGTTTCTAATGTCT
TTCACTATACTCTGTCTGGCACCTGCTTATAGCTTTTTGCCGGGGGTTTACTCTATCTTTTATTTGTACT
TGACTTTCTATTTTACTAATGATGTCTCATTCTTGGCTCATCTGCAATGGTTTGCCATGTTTTCTCCTAT
TGTGCCTTTCTGGATAACAGCAATCTATGTGTTCTGTATTTCCCTAAAGCACTTCCATTGGTTCTTTAGT
AACTATCTTAAGAAAAGAGTCATGTTTAATGGGGTTACATTCAGCACCTTTGAAGAGGCAGCTTTATGTA
CCTTTTTACTTAACAAAGAAATGTATCTGAAACTGCGTAGTGAGACACTCCTTCCACTTACACAGTATAA
CAGATACCTTGCTCTTTACAACAAGTACAAGTATTTTAGCGGGGCCTTGGATACTACTAGTTATCGTGAA
GCAGCTTGCTGTCACTTAGCTAAGGCTCTAAATGACTTCAGTAACTCAGGTGCTGATGTACTCTACCAGC
CACCACAGACTTCAATCACTTCTGCGGTTTTGCAGAGTGGTTTTAGGAAAATGGCATTTCCCTCTGGTAA
AGTTGAAGGATGCATGGTACAAGTCACCTGTGGAACTACAACCTTAAATGGTTTGTGGTTGGATGACACA
GTGTACTGCCCAAGACATGTTATTTGCACGGCTGAAGACATGCTTAACCCGAACTATGATGACCTGCTCA
TCCGCAAGTCTAACCATAGTTTCCTTGTTCAAGCTGGTAATGTCCAACTTCGTGTTATTGGCCATTCCAT
GCAAAATTGTCTGCTTAGGCTTAAAGTTGACACTTCTAACCCTAAGACACCAAAGTATAAATTTGTCCGT
ATCCAACCAGGTCAGACATTTTCGGTCCTAGCTTGTTACAATGGTTCACCATCAGGCGTTTATCAGTGTG
CCATGAGACCTAATTACACCATTAAGGGTTCCTTCCTTAATGGTTCATGTGGTAGTGTTGGTTTTAACAT
TGATTATGATTGCGTGTCTTTCTGCTACATGCATCACATGGAGCTTCCAACTGGAGTGCACGCTGGTACA
GACTTAGAAGGTAAATTCTATGGTTCTTTTGTAGATAGACAGACTGCACAGGCTGCTGGCACAGATACAA
CTATTACACTGAATGTTTTAGCTTGGCTCTATGCTGCTGTTATCAATGGTGATAGGTGGTTCCTAAATAG
GTTTACCACTACTCTCAATGACTTTAATCTTGTGGCAATGAAGTACAATTATGAACCCCTGACACAAGAT
CATGTTGACATACTAGGACCTCTTTCTGCGCAAACAGGAATCGCAGTCTTAGATATGTGTGCTGCTCTGA
AAGAGCTTCTACAGAATGGTATGAATGGTCGTACTATTCTTGGTAGCACTATTTTAGAGGATGAATTCAC
GCCCTTTGACGTTGTTAGACAATGTTCTGGTGTGACCTTCCAAGGTAAGTTCAAGAAAATCGTTAAAGGT
ACTCATCATTGGATGCTTTTGACTTTCTTGACATCACTTTTAATTCTTGTCCAGAGTACACAGTGGTCAC
TGTTTTTCTTTGTTTATGAGAATGCTTTCTTGCCATTTGCTTTAGGTATTATGGCTGTTGCTGCTTGCGC
AATGCTTCTTGTTAAGCATAAACATGCATTCCTGTGCTTATTTCTATTACCTTCTCTTGCAACAGTTGCT
TACTTCAATATGGTCTACATGCCTGCTAGTTGGGTGATGCGTATAATGACATGGCTTGAATTGGCCGACA
CTAGCCTGTCTGGTTATCGGCTTAAGGACTGTGTTATGTATGCTTCAGCCTTAGTTTTGCTTATCCTCAT
GACTGCCCGTACTGTTTATGATGATGCTGCTAGACGTGTGTGGACATTGATGAATGTCATTACACTCGTT
TATAAAGTCTACTATGGTAATTCTTTAGACCAAGCTATTTCCATGTGGGCTCTTGTTATTTCTGTAACCT
CTAACTATTCTGGTGTCGTTACGACAATCATGTTCTTAGCTAGAGCTATAGTTTTTGTGTGTGTTGAGTA
TTACCCACTTTTGTTTATTACTGGCAACACTTTACAGTGTATTATGCTTGTCTATTGTTTCTTAGGCTAT
TGTTGTTGTTGCTACTTTGGCTTATTTTGCTTACTCAACCGCTACTTTAGACTTACTCTTGGTGTTTACG
ATTATTTGGTTTCCACACAGGAGTTTAGGTACATGAACTCTCAGGGGCTCCTGCCACCTAAGAGTAGTAT
TGACGCTTTCAAGCTTAACATTAAATTGTTGGGCATTGGAGGTAAACCTTGTATCAAGGTTGCTACTGTA
CAGTCTAAAATGTCTGACGTAAAGTGCACATCAGTAGTGCTGCTCTCAGTTCTCCAACAACTTAGAGTAG
AATCATCTTCTAAATTGTGGGCACAGTGTGTACAACTTCACAATGACATTCTTCTTGCAAAGGACACTAC
TGAAGCTTTTGAAAAGATGGTTTCACTTTTGTCCGTTCTGCTATCCATGCAGGGTGCTGTAGACATTAAT
AAGTTGTGCGAAGAAATGCTTGACAACCGTGCTACTCTTCAGGCCATCGCTTCAGAATTTAGTTCTTTAC
CTTCGTATGCTGCTTATGCCACTGCCCAAGAGGCTTATGAGCAAGCTGTATCAAATGGTGATTCTGAAGT
TGTTCTTAAGAAGTTAAAGAAATCTTTGAATGTGGCTAAATCTGAGTTTGACCGTGATGCTGCCATGCAA
CGTAAGTTGGAAAAGATGGCAGATCAAGCTATGACCCAAATGTACAAGCAGGCAAGATCTGAAGACAAGC
GGGCAAAAGTAACTAGTGCAATGCAAACGATGCTTTTCACTATGCTTAGAAAACTTGATAATGATGCACT
TAACAACATTATCAACAATGCACGTGATGGTTGTGTACCACTCAACATCATACCACTTACAACAGCAGCT
AAACTCATGGTTGTTGTCCCTGACTATGGAACCTACAAGAACACTTGTGATGGTAACACTTTCACATATG
CGTCAGCACTCTGGGAAATTCAGCAAGTTGTTGATGCAGATAGTAAAATTGTCCAGCTCAGTGAAATCAA
TATGGACAACTCATCAAACTTGGCTTGGCCTCTTATTGTTACTGCACTAAGAGCCAACTCAGCTGTCAAA
CTACAGAATAATGAACTGAGTCCAGTAGCATTACGACAGATGTCTTGTGCGGCTGGTACTACGCAAACAG
CTTGTACTGATGACAATGCACTCGCCTATTACAACAATGCAAAGGGAGGTAGGTTTGTGCTTGCATTACT
ATCAGACCATCAGGACCTCAAGTGGGCTAGATTCCCTAAGAGTGATGGTACAGGTACTATCTATACAGAA
CTGGAACCACCTTGCAGGTTTGTTACAGACACACCTAAAGGACCTAAAGTGAAGTATTTGTACTTTATTA
AGGGTCTTAACAACCTAAATAGAGGTATGGTACTGGGTAGTTTGGCTGCCACAGTACGTCTTCAGGCCGG
TAATGCGACAGAAGTGCCTGCCAATTCAACTGTGCTTTCTTTCTGTGCTTTCGCTGTAGATCCAGCTAAA
GCTTACAAAGATTACTTAGCAAGTGGTGGACAACCAATCACGAATTGTGTGAAGATGTTGTGTACCCACA
CCGGTACAGGACAGGCAATCACGGTAACACCAGAAGCCAATATGGATCAAGAGTCCTTTGGTGGTGCTTC
ATGCTGTCTGTATTGTAGATGCCACATTGATCATCCAAATCCTAAGGGATTTTGTGACTTGAAAGGTAAG
TATGTCCAAATACCTACCACTTGTGCTAATGACCCTGTGGGTTTCACACTCAGAAACACAGTCTGTACCG
TCTGCGGAATGTGGAAAGGTTATGGCTGTAGTTGTGATCAACTCCGCGAACCCATGATGCAGTCTGCGGA
CGCGTCAACGTTTTTAAACGGGTTTGCGGTGTAAGTGCGGCCCGTCTTACACCGTGCGGCACAGGCACTA
GTACTGATGTCGTTTATAGGGCTTTTGATATTTACAACGAGAAAGTTGCTGGTTTTGCAAAGTTCCTAAA
GACTAATTGCTGCCGCTTCCAAGAAAAGGATGAGGAAGGCAATTTATTAGACTCTTATTTCGTAGTTAAG
AGGCACACAATGTCCAACTACCAACATGAAGAGACTATTTACAACTTGATTAAAGAGTGTCCAGCCGTTG
CTGTTCATGACTTTTTCAAGTTTAGAGTGGATGGTGACATGGTACCACATATATCACGTCAACGTCTAAC
TAAATACACAATGGCTGATTTAGTCTATGCTCTACGTCATTTTGACGAGGGCAATTGTGATACATTAAAG
GAAATACTTGTCACATACAATTGTTGTGATGACAACTATTTCAATAAGAAGGATTGGTATGATTTTGTAG
AAAATCCTGATGTTCTACGCGTATACGCGAACCTAGGTGAGCGTGTACGTCAAGCCTTACTGAAGACTGT
GCAATTCTGCGATGCTATGCGTGACGCGGGTATCGTAGGTGTACTGACACTAGATAATCAGGATCTGAAT
GGGAATTGGTACGATTTCGGAGACTTCGTACAGGTAGCACCAGGCTGCGGGGTTCCTATTGTGGATTCAT
ACTATTCTTTGCTGATGCCTATCTTGACACTCACAAAGGCCTTAGCTGCTGAGTCCCATATGGACGCTGA
CCTCGCGAAGCCACTTGTAAAGTGGGATTTGCTCAAATATGATTTCACGGAAGAGAGACTATGTCTTTTT
GACCGTTATTTTAAATATTGGGATCAGATATATCATCCTAATTGTATTAATTGTTTGGATGACAGGTGTA
TCCTCCATTGTGCAAACTTTAATGTGTTGTTTTCTACTGTGTTTCCACCTACGAGTTTTGGACCACTAGT
AAGAAAGATTTTTGTAGATGGTGTACCTTTTGTTGTTTCAACGGGATACCATTTTCGTGAGCTAGGGGTT
GTACATAATCAGGATGTAAACTTACATAGCTCACGCCTCAGTTTTAAGGAACTTTTAGTGTACGCTGCTG
ATCCTGCTATGCATGCTGCCTCTGGCAATTTGTTGTTAGATAAACGCACTACATGCTTTTCAGTAGCTGC
ACTAACAAATAATGTTGCTTTTCAAACTGTCAAACCCGGTAATTTTAATAAAGACTTTTATGACTTTGCT
GTGTCTAAAGGCTTCTTTAAGGAAGGAAGTTCTGTTGAATTAAAACACTTCTTCTTTGCTCAGGATGGCA
ATGCTGCTATCAGTGATTATGACTATTACCGTTATAATCTGCCAACAATGTGTGATATTAGACAACTCCT
ATTCGTAGTTGAGGTTGTCGATAAATACTTTGATTGTTACGATGGTGGCTGTATCAATGCCAACCAAGTT
ATCGTTAACAATCTGGACAAATCAGCTGGTTTCCCATTTAACAAGTGGGGTAAGGCTAGACTTTATTATG
ACTCAATGAGTTATGAGGATCAAGATGCATTGTTCGCATACACTAAGCGTAATGTCATCCCTACAATAAC
TCAAATGAATCTTAAGTATGCCATTAGTGCAAAGAATAGAGCTCGCACAGTTGCTGGTGTCTCTATCTGT
AGTACTATGACCAATAGACAGTTTCATCAGAAATTATTAAAGTCAATAGCCGCTACTAGAGGAGCTACTG
TGGTAATTGGAACAAGCAAATTTTATGGTGGCTGGCATAATATGTTAAAAACTGTTTACAGTGATGTAGA
AAGTCCCCACCTTATGGGTTGGGACTACCCAAAATGTGACAGAGCCATGCCTAATATGCTTAGAATCATG
GCTTCCCTCGTTCTTGCTCGCAAACATAGCACTTGTTGTAACTTGTCACACCGTTTCTATAGATTAGCTA
ATGAGTGTGCACAGGTGTTAAGTGAGATGGTCATGTGTGGCGGCTCATTATATGTGAAACCAGGTGGAAC
ATCATCCGGTGATGCCACAACTGCTTATGCTAATAGTGTGTTTAACATCTGTCAAGCAGTAACAGCTAAC
GTAAATGCACTTCTTTCAACTGATGGTAATAAGATTGCTGATAAGTATGTCCGCAATCTTCAACATAGAC
TTTATGAGTGTCTCTATAGAAACAGAGATGTAGATCATGAATTCGTGGATGAATTTTATGCATATTTGCG
TAAGCACTTCTCCATGATGATTCTTTCTGACGATGCCGTTGTGTGCTATAATAGTAATTACGCGGCACAG
GGTCTAGTAGCTAGCATTAAGAACTTCAAAGCAGTTCTTTACTACCAAAATAATGTGTTTATGTCTGAGG
CGAAATGCTGGACTGAGACTGACCTTACTAAAGGACCTCATGAATTTTGCTCTCAGCATACTATGCTAGT
TAAACAAGGAGATGATTACGTGTACCTGCCTTACCCAGATCCATCTAGAATATTAGGCGCAGGCTGTTTT
GTCGATGATATTGTCAAAACAGATGGTACACTCATGATTGAGAGGTTTGTGTCATTAGCAATTGACGCCT
ACCCACTTACAAAGCACCCTAATCAAGAGTATGCTGATGTTTTCCATTTATACTTACAGTATATTAGGAA
GTTACATGATGAGCTTACTGGTCACATGTTGGACATGTACTCTGTAATGCTAACTAATGACAATACTTCA
AGGTACTGGGAACCTGAATTTTATGAAGCTATGTACACACCACACACAGTTTTACAAGCTGTAGGTGCGT
GTGTGTTATGTAATTCACAGACTTCGCTTCGTTGTGGCGCTTGTATTAGGAGACCTTTCCTTTGTTGCAA
GTGCTGCTATGACCATGTCATTTCAACGTCACATAAATTAGTGTTGTCTGTTAATCCCTATGTTTGCAAT
GCACCCGGTTGTGACGTCACAGATGTGACACAACTCTATTTAGGAGGTATGAGCTATTACTGCAAGTCAC
ATAAACCACCCATTAGTTTTCCTTTGTGTGCTAATGGTCAGGTTTTTGGTTTATACAAAAACACATGTGT
GGGCAGTGACAATGTAACTGACTTCAATGCAATAGCGACATGTGATTGGACTAATGCTGGCGATTATATA
CTTGCCAACACTTGTACAGAGAGACTCAAACTTTTTGCAGCGGAAACGCTCAAAGCTACTGAGGAGACAT
TCAAGCTATCTTATGGTATTGCCACTGTTCGTGAAGTACTGTCAGATAGAGAACTTTACCTTTCGTGGGA
GGTAGGAAAACCTAGACCACCACTGAATAGAAATTATGTCTTTACAGGTTACCGTGTGACAAAAAACAGT
AAAGTACAGATCGGAGAGTACACCTTTGAAAAAGGTGACTATGGTGATGCTGTTGTATACAGAGGTACTA
CAACTTATAAATTGAATGTTGGTGATTACTTTGTGTTAACATCACATACAGTAATGCCATTAAGTGCACC
AACACTAGTGCCACAGGAGCACTATGTGCGAATAACTGGCTTATACCCTACACTCAACATCTCTGATGAG
TTTTCTAGCAATGTTGCAAATTACCAAAAAGTCGGTATGCAGAAGTACTCCACACTCCAGGGACCACCTG
GTACTGGTAAGAGTCACTTTGCTATTGGACTTGCCCTCTACTACCCATCTGCTCGCATAGTGTATACAGC
TTGCTCTCATGCTGCTGTTGATGCGCTATGTGAAAAGGCATTAAAATACTTGCCTATAGATAAGTGTAGT
AGAATTATACCTGCACGTGCGCGTGTAGAGTGTTTTGATAAATTCAAAGTTAATTCAACATTAGAACAGT
ATGTTTTCTGCACTGTTAATGCTCTGCCTGAAACTACTGCTGACATAGTGGTCTTTGATGAAATTTCAAT
GGCCACTAATTATGATTTGAGTGTTGTCAATGCTAGACTACGTGCAAAACACTACGTTTACATTGGTGAC
CCAGCTCAATTACCTGCACCACGCACATTGCTAACAAAAGGCACACTTGAACCAGAATATTTCAATTCAG
TGTGCAGACTTATGAAAACAATAGGTCCAGACATGTTCCTTGGAACCTGTCGTCGCTGTCCTGCCGAAAT
TGTTGACACAGTGAGTGCTTTAGTTTATGACAATAAGCTAAAAGCACACAAAGAGAAGTCAGCGCAATGC
TTCAAAATGTATTACAAGGGTGTGATTACGCATGATGTGTCATCTGCAATCAACAGGCCACAAATAGGTG
TAGTAAGAGAATTTCTTACGCGCAACCCTGCTTGGAGAAAAGCTGTTTTTATTTCACCATATAATTCACA
GAATGCAGTGGCATCAAAGATTTTAGGGTTGCCCACTCAAACTGTTGATTCTTCACAGGGTTCTGAGTAT
GACTATGTCATATTCACACAAACCACTGAGACTGCACACTCTTGTAATGTAAACCGCTTTAATGTGGCCA
TCACAAGAGCAAAGATTGGCATCTTATGCATAATGTCTGATAGAGACCTTTATGACAAGCTGCAATTTAC
GAGTCTAGAAATACCGCGTCGAAATGTGGCTACTTTACAAGCAGAAAATGTGACTGGACTTTTTAAGGAC
TGTAGCAAGATCATTACTGGTCTTCATCCAACACAGGCACCTACACATCTCAGTGTTGATACTAAATTCA
AAACTGAAGGACTTTGTGTTGACATACCAGGAATACCAAAGGACATGACCTATCGTAGACTCATCTCCAT
GATGGGTTTTAAAATGAATTATCAAGTTAATGGTTACCCTAACATGTTTATTACCCGTGAAGAAGCTATT
CGTCACGTTCGTGCATGGATAGGCTTTGATGTTGAGGGTTGTCATGCGACTAGAGATGCTGTAGGAACAA
ATCTACCACTCCAGTTAGGGTTTTCAACAGGTGTTAACCTAGTGGCCGTACCAACTGGCTATGTCGACAC
TGAGAATAGCACAGAATTCACCAGAGTTAATGCGAAACCTCCTCCAGGTGATCAATTTAAGCATCTTATA
CCACTTATGTACAAAGGCTTGCCCTGGAACGTGGTGCGTATTAAGATTGTTCAAATGCTCAGTGATACCC
TGAGAGGATTATCAGACAGAGTTGTGTTTGTCCTTTGGGCACATGGCTTTGAACTTACATCGATGAAGTA
CTTTGTCAAGATAGGACCAGAAAGAACGTGTTGTCTGTGTGACAAACGCGCGACTTGCTTCTCTACTTCA
TCTGATACTTATGCCTGTTGGAATCACTCTGTGAGCTTTGACTATGTCTATAACCCATTTATGATTGACG
TCCAGCAGTGGGGTTTTACAGGTAACCTTCAAAGTAACCATGATCAACACTGCCAAGTGCATGGTAACGC
CCATGTAGCTAGTTGTGATGCTATCATGACTAGATGTCTTGCAGTCCATGAGTGCTTTGTTAAGCGCGTT
GATTGGTCTATTGAATACCCGATTATTGGAGATGAACTGAAGATTAACGCCGCGTGCAGAAAAGTACAGC
ATATGGTTGTTAAATCTGCATTGCTTGCTGATAAATTTCCAGTTCTTCATGACATAGGAAACCCAAAGGC
TATTAGGTGTGTGCCGCAGGCTGAAGTGGACTGGAAATTCTACGACGCTCAGCCTTGCATTGACAAAGCT
TACAAAATAGAAGAACTCTTCTACTCATATGCCACACATCATGACAAGTTCACAGATGGTGTCTGCTTGT
TTTGGAACTGTAACGTTGATCGTTACCCGGCCAATGCTATTGTGTGTAGGTTTGATACCCGAGTGCTCTC
TAATTTAAACCTACCTGGTTGTGATGGTGGTAGTTTGTATGTTAATAAGCATGCATTCCACACTCCAGCT
TTTGATAAGAGTGCATTTACACATTTGAAGCAACTGCCTTTCTTTTATTATTCAGACAGTCCTTGTGAGT
CTCATGGTAAACAGGTCGTGTCAGACATTGATTATGTCCCACTAAAGTCTGCTACGTGTATCACACGCTG
CAACTTAGGTGGTGCTGTTTGTAGACATCATGCAAATGAGTATAGACAGTACTTGGATGCATACAATATG
ATGATTTCTGCTGGATTTAGCCTTTGGATTTATAAACAATTTGATACTTACAACTTGTGGAATACTTTCA
CTAAGTTGCAGAGTTTAGAAAATGTGGCTTATAATGTTGTCAACAAGGGACACTTTGATGGACAGAGTGG
TGAAGCACCTGTATCCATCATTAATAATGCTGTTTACACTAAAGTAGATGGCATTGACGTGGAAATTTTC
GAGAACAAGACAACACTTCCTGTTAATGTGGCGTTTGAGCTTTGGGCCAAGCGTAACATTAAACCTGTGC
CAGAGATTAAGATACTCAATAATTTGGGTGTTGACATCGCTGCTAACACTGTTATCTGGGACTATAAAAA
AGAAGCCCCAGCTTATGTTTCTACAATAGGTGTCTGTACAATGACTGACATAGCAAAGAAACCTACTGAG
AGTGCTTGTTCATCACTTACCGTCTTGTTTGATGGTAGAGTTGAGGGACAGGTAGATCTTTTCAGAAATG
CCCGCAATGGTGTTTTAATAACAGAAGGTTCAGTTAAAGGTTTAACACCTTCAAAGGGACCTATACAAGC
TAGTGTCAATGGAGTCACATTAATTGGAGAATCAGTAAAAACACAGTTTAATTATTTCAAGAAAGTGGAC
GGCATAATTCAGCAATTGCCCGAAACCTACTTTACTCAAAGCAGAGACTTAGAGGATTTCAAGCCCAGGT
CACAAATGGAGACTGACTTCCTTGAGCTTGCAATGGATGAATTCATACAGCGATATAAACTTGAAGGCTA
TGCTTTTGAGCATATCGTTTATGGAGACTTTAGTCATGGACAACTTGGCGGACTTCATTTAATGATTGGT
CTTGCTAAGCGCTCACAAGATTCACCGCTTAAACTAGAGGATTTTATCCCTATGGATAGCACAGTGAAAA
ATTATTTCATAACAGATGCTCAGACAGGTTCATCAAAATGTGTATGCTCTGTTATTGATCTTTTACTTGA
TGACTTTGTCGAAATAATAAAGGCTCAAGATTTATCAGTAATCTCAAAAGTGGTCAAAGTTACAATTGAC
TATGCTGAAATTTCATTTATGCTTTGGTGTAAGAACGGACATGTTGAAACCTTCTATCCAAAATTACAAG
CAAGTCAGGCATGGCAACCAGGTGTTGCGATGCCTAACTTATACAAGATGCAAAGAATGCTTCTTGAAAA
ATGTGACCTTCAGAATTATGGTGAAAATGCTGTTATACCAAAAGGAATAATGATGAATGTCGCTAAATAT
ACCCAACTGTGTCAATATCTAAATACACTTACATTAGCTGTGCCTTATAACATGAGAGTTATACATTTTG
GTGCAGGCTCAGACAAAGGAGTAGCACCTGGTACGGCTGTTCTTAGGCAGTGGTTACCAACCGGCACACT
ACTTGTTGATTCTGATCTTAATGACTTCGTCTCTGACGCTGATTCTACATTGATTGGAGACTGTGCTACT
GTACATACAGCTAATAAGTGGGACCTCATCATTAGCGATATGTACGATCCTAAGACCAAACATGTGACAA
AAGAGAATGACTCAAAAGAAGGGTTTTTCACTTATCTTTGTGGATTTATTAAACAAAAGCTAGCCTTGGG
AGGTTCTGTTGCTGTGAAGATAACAGAACATTCTTGGAATGCTGATCTCTACAAGCTTATGGGACACTTC
TCATGGTGGACAGCTTTTGTTACAAATGTAAATGCATCATCTTCAGAGGCATTTTTAATTGGAGTTAACT
ATCTTGGAAAGCCAAAAGAACAAATTGATGGTTACACCATGCATGCTAACTACATCTTTTGGAGGAACAC
AAATCCTATTCAATTGTCTTCCTATTCACTATTTGACATGAGCAAATTTCCTCTTAAGCTAAGAGGAACG
GCTGTTATGTCATTAAAAGAGAATCAAATCAATGATATGATTTACTCTCTGCTCGAAAAGGGTAGGCTTA
TCATTAGAGAAAACAATAGAGTTGTAGTCTCAAGTGATATTCTTGTCAACAACTAAACGAACATGAAAAT
TTTAATTTTTGCTTTCCTAGCTAGTCTAGCTAAAGCACAAGAAGGATGTGGCATTATCAGTCGAAAGCCG
CAGCCAAAAATGGCACAAGTCTCTTCTTCTCGTCGAGGTGTGTACTATAATGATGATATTTTTCGCTCTG
ATGTGCTACACCTCACACAGGATTATTTCCTGCCATTCGATTCCAATCTAACACAGTACTTTTCTCTTAA
TGTTGACTCAGATAGGTATACCTATTTTGACAACCCTATACTAGACTTTGGTGATGGCGTTTATTTTGCT
GCCACCGAAAAGTCTAATGTAATAAGAGGCTGGATTTTTGGTTCGTCTTTTGATAATACCACCCAGTCAG
CTGTCATAGTTAATAATTCAACACACATTATTATACGTGTGTGTAATTTCAACTTGTGTAAAGAACCCAT
GTACACTGTTAGTATGGGTACACAACAGAATTCTTGGGTTTATCAAAGTGCATTTAATTGCACCTATGAC
AGAGTGGAGAAGAGCTTTCAGCTCGATACAGTTCCTAAAACTGGAAATTTTAAGGACTTACGTGAGTACG
TCTTCAAGAATAGGGATGGTTTCCTTAGTGTTTATCAAACCTATACTGCTGTTAATTTACCCAGAGGTTT
GCCTGAAGGTTTTTCAGTTTTAAGACCAATTCTCAAATTACCTTTTGGAATTAATATCACTTCTTATAGA
GTAGTTATGGCAATGTTTAGCCAAACTACTTCTAATTTTCTACCAGAAAGTGCTGCTTATTATGTTGGTA
ATCTTAAATATTCTACCTTCATGCTGCGATTTAATGAAAATGGGACCATCACGGATGCTGTGGATTGTTC
CCAAAACCCACTTGCTGAATTAAAATGCACCATTAAAAATTTTAATGTTGACAAAGGAATCTACCAAACA
TCCAACTTTAGAGTTTCACCCACCCAAGAGGTTATTAGATTCCCTAACATTACAAACCGCTGTCCTTTTG
ACAGGGTTTTTAATGCAAGCCGCTTTCCTAGTGTTTATGCATGGGAGCGGACGAAAATTTCTGAGTGTGT
TGCAGACTACACAGTTCTCTACAACTCAACCTCTTTCTCAACTTTTAAATGTTATGGAGTGTCTCCATCT
AAGTTGATTGACTTATGCTTTACAAGTGTGTATGCTGATACATTCTTGATAAGATCTTCTGAAGTAAGAC
AAGTTGCACCAGGTGAAACTGGTGTTATTGCTGACTACAATTACAAGTTGCCTGATGATTTCACTGGCTG
TGTAATTGCTTGGAATACTGCTAAACAGGATACTGGCAATTATTACTACAGATCTCATCGCAAGACTAAG
TTAAAGCCTTTTGAGAGAGATCTGTCTTCTGACGACGGTAATGGTGTGTACACACTTTCAACATATGATT
TTAACCCTAATGTTCCAGTAGCATATCAGGCTACTAGGGTTGTTGTACTCTCTTTTGAACTTCTTAATGC
ACCTGCTACAGTTTGTGGACCTAAATTATCCACACAACTAGTTAAGAACCAGTGTGTTAATTTCAATTTC
AATGGACTTAAAGGTACTGGTGTTTTGACTCCTTCTTCAAAAAGATTCCAGTCATTTCAACAATTTGGTC
GTGACACATCTGACTTTACGGATTCAGTACGTGACCCACAGACTTTAGAAATACTTGACATTTCACCTTG
TTCCTTTGGTGGTGTTAGTGTTATCACACCTGGAACGAATGCCTCATCAGAGGTGGCTGTTCTCTATCAA
GATGTAAATTGCACTGATGTCCCTACAGCGATTCGTGCAGACCAATTAACACCTGCTTGGCGCGTTTATT
CCACTGGAGTAAATGTGTTTCAAACACAAGCTGGCTGTCTTATAGGAGCTGAGCATGTCAACGCCTCTTA
TGAGTGTGACATTCCTATTGGTGCAGGCATTTGTGCTAGTTACCATACAGCTTCCGTTCTACGTAGTACC
GGCCAGAAATCAATTGTTGCCTATACTATGTCACTGGGTGCTGAAAATTCCATTGCATACGCTAATAATT
CAATTGCCATACCTACAAATTTTTCAATCAGTGTCACTACAGAAGTGATGCCTGTTTCAATGGCTAAAAC
ATCCGTGGATTGTACAATGTACATCTGTGGTGACTCTTTGGAGTGCAGCAACCTACTATTGCAGTATGGA
AGCTTTTGCACACAGCTCAATCGTGCCCTTACTGGCATTGCTATAGAGCAGGACAAAAACACTCAGGAAG
TCTTTGCCCAGGTTAAACAAATGTACAAGACACCTGCCATAAAAGATTTTGGCGGTTTCAATTTCTCACA
AATATTGCCTGACCCTTCAAAGCCAACGAAGAGATCATTTATTGAAGACCTGCTCTTCAACAAAGTGACT
CTCGCTGATGCTGGCTTTATGAAACAATATGGTGAATGCCTAGGTGATGTTAGTGCTAGAGACCTTATCT
GTGCCCAGAAGTTCAATGGACTTACTGTGCTACCACCACTGCTCACAGATGAGATGATTGCTGCATATAC
AGCTGCGCTAGTTAGTGGTACTGCTACGGCAGGCTGGACATTCGGTGCAGGGGCAGCTCTCCAAATACCG
TTCGCTATGCAAATGGCCTATAGGTTTAATGGCATTGGAGTTACTCAAAACGTTCTCTATGAGAACCAGA
AGCTGATAGCTAATCAGTTTAATAGTGCTATAGGCAAAATTCAAGACTCATTATCATCTACTGCGAGTGC
ACTTGGAAAACTTCAGGATGTTGTTAACCAAAATGCACAAGCTCTTAACACGCTTGTTAAACAGCTTAGC
TCTAATTTTGGAGCTATTTCGAGTGTGTTAAATGATATTCTTTCTCGACTTGATAAAGTTGAGGCGGAGG
TTCAAATCGATAGGTTGATCACAGGCAGATTGCAAAGTCTTCAAACCTATGTAACACAGCAACTTATCAG
AGCTGCTGAAATCAGAGCTTCTGCTAATCTTGCTGCTACTAAAATGTCTGAGTGTGTCCTCGGACAATCG
AAAAGAGTTGATTTTTGTGGAAAAGGCTACCATCTTATGTCTTTTCCTCAATCAGCACCACACGGTGTCG
TTTTTCTACACGTTACATACGTGCCTTCACAAGAGAGAAACTTCACCACAGCTCCAGCCATTTGTCATGA
AGGCAAAGCTTACTTCCCTCGTGAAGGTGTTTTCGTTTCTAATGGCACTTCTTGGTTTATTACGCAGAGG
AATTTTTACTCTCCACAATTAATTACAACAGACAATACTTTTGTTTCTGGTAATTGTGATGTCGTAATCG
GCATCATTAATAACACTGTTTACGATCCTCTGCAACCTGAGCTTGACTCATTTAAAGAAGAGCTGGACAA
GTACTTCAAAAATCATACATCACCAGATGTTGATCTTGGCGACATTTCAGGCATTAATGCTTCAGTCGTC
AATATTCAAAAGGAGATTGACCGCCTCAATGAGGTTGCCAAAAACCTAAATGAATCACTCATTGACCTCC
AAGAACTTGGGAAATATGAGCAATACATCAAGTGGCCGTGGTATGTTTGGCTCGGCTTTATTGCTGGACT
AATTGCCATCGTCATGGTTACAATCTTGCTTTGTTGCATGACCAGCTGTTGCAGTTGTCTCAAGGGTGCA
TGCTCTTGTGGTTCTTGCTGCAAATTTGATGAGGACGACTCTGAGCCAGTGCTCAAGGGAGTCAAATTAC
ATTACACATAAACGAACTTAATGGATTTGTTTATGAGCATTTTTACATTGGGAGCAATCACGCGCAATAT
TGAAAATGCTTCTCCTGCAAGTACTGTTCATGCTACTGCAACGATACCGCTGCAAGCCACACTCCCCTTC
GGATGGCTTGTTGTTGGCGTTGCACTTCTTGCTGTTTTTCAAAGCGCTTCCAAAGTAATTGCGCTTCATA
GAAGGTGGCAACTCGCCTTATATAAAGGCGTTCAATTTGTATGTAATTTGCTGCTGCTCTTTGTGACAAT
TTACTCACACCTTTTATTGCTAGCTGCCGGCATGGAAGCACAATTCTTGTACATCTATGCCCTGATTTAC
ATTCTGCAAATTGCAAGTTTTTGTAGATTTGTCATGAGATGCTGGCTGTGCTGGAAGTGCAGATCCAAAA
ATCCATTACTTTATGATGCTAACTATTTTGTATGTTGGCACACTAATAACTATGATTACTGTATACCATA
CAACAGTGTCACAGATACAGTTGTCATCACCTCAGGTGATGGAACAAATCAGCCAAAACTAAAAGAAGAC
TATCAAATTGGTGGTTATTCTGAGGATTGGCATTCAGGTGTTAAAGACTATGTAGTAATACATGGCTATT
CCACCGAAGTTTATTACCAGCTTGAATCGACTCAATTGTCGACTGAGACTGGTGCTGAAAATGCTACATT
CTTCATCTATAGCAAGCTTGTTAAAGATGTAGATCATGTGCAAATACACACAATCGACGGCTCTTCAGGA
GTTGTAAATCCAGCAATGGATCCAATTTATGATGAGCCGACGACGACTACTAGCGTGCCTTTGTAAGCAC
AAGAAAGTGAGTACGAACTTATGTACTCATTCGTTTCGGAAGAGACAGGTACGTTAATAGTTAATAGCGT
AATTCTTTTCCTTGCTTTCGTGGTATTCTTGCTAGTCACAATAGCCATCCTTACTGCGCTTCGATTGTGT
GCGTACTGCTGCAATATTGTTAATGTGAGTTTAGTAAAACCAACAGTTTACGTTTACTCACGTGTTAAAA
ATCTGAACTCTTCTGAGGGAGTTCCTGATCTTCTGGTCTAAACGAACTAACTATTATTATTATTCTGTTT
GGAACTTTAACATTGCTTATCATGGCAGAGAACGGGACAATTTCCGTTGAGGAGCTTAAAAGACTCCTGG
AACAATGGAATCTAGTAATAGGTTTCATTTTCCTTGCCTGGATTATGTTACTACAGTTTGCCTATTCCAA
CCGGAACAGGTTTCTGTATATAATAAAGCTTGTTTTCCTCTGGCTCTTGTGGCCAGTAACACTTGCTTGC
TTTGTGCTTGCTGCTGTTTACAGAATTAATTGGGTGACTGGCGGAATTGCGATTGCAATGGCTTGTATAG
TAGGCTTGATGTGGTTTAGCTACTTCGTTGCTTCTTTCAGGCTGTTTGCTCGCACCCGCTCAATGTGGTC
ATTCAATCCAGAAACAAACATTCTTCTCAATGTGCCTCTTCGGGGGACAATTCTGACCAGACCGCTCATG
GAAAGTGAACTTGTCATTGGTGCTGTGATCATTCGTGGTCATTTGCGGATGGCTGGACACTCCCTAGGGC
GCTGTGACATAAAGGACCTGCCAAAAGAGATTACGGTGGCTACATCACGAACGCTTTCTTATTACAAATT
AGGAGCGTCGCAGCGTGTAGGCACTGATTCAGGTTTTGCTGCATACAACCGCTACCGCATTGGAAACTAC
AAACTAAATACAGACCATTCAGGTAGCAACGACAATATTGCTTTGCTAGTACAGTAAGTGACAACAGATG
TTTCATCTAGTTGACTTCCAGGTTACAATAGCAGAGATATTGATTATCATTATGAAAACTTTTAGGGTTG
CCATTTGGAACCTTGACATACTAATAAGTTCAATAGTGAGACAATTATTTAAGCCTCTAACTAAGAAGAA
GTATTCGGAGTTAGATGATGAAGAACCTATGGAGTTAGATTATCCATAAAACGAACATGAAAATTATTCT
CTTCTTGACATTGGTAGCACTTACAACTTGTGAGTTATATCATTATCAGGAGTGTGTTAGAGGTACAACT
GTACTACTAAAAGAACCTTGCCCATCAGGAACATACGAGGGCAATTCACCATTTCACCCTCTTGCTGATA
ATAAATTTGCACTAACTTGCTCTAGCACACACTTTGCTTTTGCTTGTGCTGACGGTACTAGACATACCTA
TCAGCTGCGTGCAAGATCTGTTTCACCAAAACTTTTCATCAGACAAGAGGACGTTCACCAAGAGCTCTAC
TCACCACTTTTCCTCATTGTTGCTGCATTAGTATTTATAATACTTTGCTTCACCATTAAGAGAAAGACAG
AATGAATGAGCTCACTTTAATTGACTTCTATTTGTGCTTTTTAGCCTTTCTGCTATTCCTTGTTTTAATT
ATGCTTCTTATATTTTGGTTCTCGCTTGAGATTCAGGACATAGAAGAACCTTGTAACAAAGTCTAAACGA
ATATGAAACTTCTCATTGTTTTTGGACTCTTAACATCAGTGTACTGCATCCATAAAGAATGCAGCATACA
AGAGTGTTGTGAAAATCAACCCTACCAAATTGAAGACCCATGTCCAATACATTACTATTCGGACTGGTTT
ATAAAAATTGGATCTATGTGAAGGTGATTATGGACGAAGAATTCCAATTTATTATGAGATGTTTGGCAAT
TACACTATCTCTTGTGAACCACTAGAGATAAATTGTCAGGCGCCACCAGTGGGTAGTCTAATCGTTCGTT
GTTCATACGATTACGACTTTGTTGAGCATCATGACGTTCGTGTTGTTCTAGATTTCATCTAAACGAACAA
ATTAAAATGTCTGATAATGGACCCCAAGACCAACGTAGTGCTCCCCGCATTACATTTGGTGGACCCACAG
ATTCAACTGACAATAACCAGGATGGAGGACGCAGTGGTGCACGGCCAAAACAACGCCGGCCCCAGGGTTT
ACCCAATAATACTGCGTCTTGGTTCACAGCTCTCACTCAGCATGGCAAGGAGGAACTTAGATTTCCTCGA
GGCCAGGGTGTTCCAATCAACACCAATAGTGGTAAAGATGACCAAATTGGCTACTACCGAAGAGCTACCC
GACGAGTTCGTGGTGGTGACGGCAAAATGAAAGAGCTCAGCCCCAGATGGTACTTTTACTACCTAGGAAC
TGGCCCAGAAGCTTCACTTCCCTATGGTGCTAACAAAGAAGGCATCGTATGGGTCGCAACTGAGGGCGCC
TTGAACACACCTAAAGATCACATTGGCACCCGCAATCCTAATAACAATGCTGCCATCGTGCTACAACTTC
CTCAAGGAACAACATTGCCAAAAGGCTTCTACGCAGAGGGGAGCAGAGGCGGCAGTCAAGCCTCATCTCG
CTCTTCATCACGTAGTCGCGGTAATTCAAGAAATTCAACTCCTGGCAGCAGTAGGGGAAATTCTCCTGCT
CGATTGGCTAGCGGAGGCGGTGAAACTGCCCTTGCGCTATTGCTGCTAGACAGATTGAACCAGCTTGAGA
GCAAAGTTTCTGGTAAAGGCCAACAACAACAAGGCCAAACTGTCACCAAGAAATCTGCTGCTGAGGCATC
TAAAAAGCCTCGCCAAAAACGTACTGCTACTAAACAGTATAACGTCACTCAAGCATTTGGGAGACGTGGT
CCAGAGCAAACCCAAGGAAACTTTGGGGACCAAGATCTAATCAGACAAGGAACTGATTACAAACATTGGC
CGCAAATTGCACAATTTGCTCCAAGTGCCTCTGCATTCTTCGGAATGTCACGCATTGGCATGGAAGTCAC
ACCTTCGGGAACTTGGCTGACTTATCATGGAGCCATTAAATTGGATGACAAAGATCCACAATTCAAAGAT
AACGTCATACTGCTGAACAAGCACATTGACGCATATAAAACATTCCCACCAACAGAGCCTAAAAAGGACA
AAAAGAAAAAGACTGATGAAGCTCAGCCTTTACCGCAGAGACAAAAGAAGCAACCTACTGTGACTCTTCT
TCCTGCGGCTGACATGGATGATTTCTCTAGACAACTTCAAAAATCCATGAGTGGAGCTTCTGCTGATTCA
ACTCAGGCATAAACACTCATGATGACCACACAAGGCAGATGGGCTATGTAAACGTTTTCGCAATTCCGTT
TACGATACATAGTCTACTCTTGTGCAGAATGAATTCTCGTAGCTAAACAGCACAAGTAGGTTTAGTTAAC
TTTAATCTCACATAGCAATCTTTAATGAATGTGTAACATTAGGGAGGACTTGAAAGAGCCACCACATTTT
CACCGAGGCCACGCGGAGTACGATCGAGGGTACAGTGAATAATGCTAGGGAGAGCTGCCTATATGGAAGA
GCCCTAATGTGTAAAATTAATTTTAGTAGTGCTATCCCCATGTGATTTTAATAGCTTCTTAGGAGAATGA
C</t>
  </si>
  <si>
    <t>HKU5</t>
  </si>
  <si>
    <t>Betacoronavirus; Merbecovirus</t>
  </si>
  <si>
    <t>Pipistrellus sp.</t>
  </si>
  <si>
    <t>China: Guangdong province</t>
  </si>
  <si>
    <t>2014</t>
  </si>
  <si>
    <t>Bat coronavirus HKU5-1</t>
  </si>
  <si>
    <t>ABN10875.1</t>
  </si>
  <si>
    <t>Spike glycoprotein [Bat coronavirus HKU5-1]</t>
  </si>
  <si>
    <t>EF065509.1</t>
  </si>
  <si>
    <t>21735..25793</t>
  </si>
  <si>
    <t xml:space="preserve">&gt;EF065509.1 Bat coronavirus HKU5-1, complete genome
GATTTAAGAGAATAGCCTAGCTATCCCTCTCTCTCGTTCTCTTGCAGAACTTTGTTTTTAACGAACTTAA
ATAATAGCCCTGCTGGTTTGCGTGCTGCGATACCTTTCTGCTGCGTCATAGGCGCCGGACTGGAAAGCGC
ATGTACACCACTGGGTATAATTAAAACTGAATAATATTTTTCAGTTAGAGCATCGTGTCTCAAGTGCTTC
ACGGTCACAATATACCGTTTCGTCGGGTGCGTGGCAATTCGGTGCACATCATGTCTTTCGTGGCTGGTGT
GGCTCCTCAAGGTGCGAGGGGCAAGTATAGAGCAGAGCTCAACACTGAAAAAAGGACTGACCATGTGTCT
CTCAAAGCGTCACTCTGTGATGCAGGAGATCTGGTTCTCAAGATCTCACCATGGTTTATGGACGGCGAAA
GCGCCTATAAACATGTGAGTGAACAACTCTCTAAGGGAAGTAAGCTTCTCTTTGTCCCTCAAACATTGAA
GGGATTCATACGGCATCTCCCAGGCCCTCGTGTTTACCTGGTTGAGAGGCTGACAGGGGGTACCTATTCG
GACCCATTCATGGTTAACCAGCTTGCTTACCAAAATGCCGCAGGAGAAGGTGTCATTGGCACAACCCTGC
AGGGTAAGCGTGTTGGAATGTTCTTCCCATTTGATGCGGATCTTGTTACTGGAGAGTTTCAATTTCTGCT
TCGTAAGAAGGGCTTCGGTGGCAACCGCTTCCGTGATGCTCCTTGGGATTACAACTGGACTCCCTACTCT
GATCTTATGGACGCTCTTGAGGCTGACCCTTGTGGTAAGTACTCTCAGAGCCTTCTTAAGAAGCTCGTTG
GAGGTGATTTCACCCCAATCGATCAATACATGTGTGGCAAAAACGGCAAACCCATTGCTGAATTTGCTGC
TTTAATGGCTAGCGAAGGAATCACCAAGCTAGCTGATGTGGAGGCCGAAGTCAAGTCCCGTACTGACTCA
GACCGCTACATCGTCTTCAAGAACAAATTATACCGGATTGTGTGGAATGTGCAACGTAAGGACGTTGCGT
ATTCAAAGCAATCTGCCTTTACTATGAATAGTATAGTCCAATTGGACACCATGGAGGATGTCCCTAGACA
CTCATTCACAATCGGCTCTGAGATCCAAGTGATTGCACCCTCAACTGCGGTGCAAGCTAATGGACATCTC
AATCTCAAACAGAGACTCCTCTACGCATTCTATGGTAAGCAGGCTGTCTCTGAACCCAACTACATCTACC
ACTCAGCGTACGTCGATTGCACGAGCTGTGGTAAAGGTAGTTGGCTGACTGGCAATGCTGTGCAAGGTTT
TGCATGTGATTGCGGAGCACACTATTGTGCTAATGATGTAGACTTGCAGTCTTCGGGCCTTGTGCGGAAG
AATGCTGTCCTTCTTACTACCTGTCCCTGCAATAAGGACGGAGAATGCAAACACACCCTCCCTCAGCTTG
TTAGCATGATGACTGACAAGTGTGACGTTGAGGTTGTTGGAAAAACCTTCATTCTTACTTATGGAGGCGT
AATTTACGCTTACATGGGTTGCAGTGGTGGTACTATGCACTTTATTCCTCGTGCAAAGTCATGTGTTTCC
AAGATTGGCGATGCCATCTTCACTGGATGCACAGGCACCTGGAGTAAGGTATGCGAAACAGCAAACCTTT
TCCTCGAAAGGGCTCAGCATGCCATCAATTTTGTTAATGAGTTTGTGCTCACAGAGACTGTAGTGGCACT
ACTTTCTGGTACTACTTCTAGTATCGAAGAACTTCGTGACCTGTGTCGTAACGCAACGTTCGAAAAGGTC
CGAGACTATTTAACACCTCGTGGCTGGATTGTCACGATGGGTTCCTACATTGAGGGTGTCATTAACGTAG
GTGCAGCTGGTGTCTGCAACGCTGCGCTTAATGCCCCATTCATTGTTCTCTCCGGACTTGGAGAATCCTT
TAAGAAGGTCGCTGCAACTCCTTGGAAATTGTGCAGCTCCCTCAGAGAAACTCTAGACCATTATGCTGAT
AGCATAACCTACAGGGTTTTCCCATATGACATCCCTTGCGATGTTACTGATTATACGGCTCTCTTGTTGG
ATTGTGCAGTTCTGACTGGAGCTTCAGCCTACTTTGTAGCCCGCTATGTGGATGAAAAAGTAGAGCAACT
CACTAACCTTGTCTTCTCCTCATGCCAGAGCGCAGTTGCAGCCTTTGTACAGGCATGTATGTCTACTTAC
AAAGCTACTGCAAAATTCATCTCTGACATGTTCACTCTAATAAAAGTAGTCTCTGAACGGCTCTACGTCT
ACACGTCTGTGGGCTTTGTCGTTGTTGGAGATTACTCATCTCAGCTTCTGAAGCAATTCATGCATATCCT
CTCAAAGGCCATGCAACTGCTTCACACCACGGTTTCTTGGGCAGGTTCCAAGTTGCCATCGGTTGTGTAC
AATGGAAGAGATTCCCTTGTATTTCCAAGTGGCACATACTATTGTGTCTCCACTCAAGGCAGGTCTCTGC
AGGATCAATTCGATCTTGTAATTCCTGGTGACCTGAGCAAGAAGCAAATTGGCATTCTTGAACCTACACC
CAACTCTACCACCGTTGATAAGAAAATCAACACAAATGTGGTGGAAGTAGTTGTTGGTCAATTAGAACCT
ACTAAGGAGCATAGTCCCGAACTAGTCGTCGGTGATTATGTGATCATTAGTAATAAAATCTTTGTGCGCA
GTGTCGAAGACAGCGAAACAGTCTTCTACCCACTCTGCACAGATGGAAAGATCGTGCCTACTTTGTTCAG
ACTCAAAGGTGGTGCGCCTCCCAAAGGAGTTAAGTTTGGTGGCGAACAAACAAAAGAAATAACTGCAGTC
AGAAGCGTATCTGTGGACTACGATGTTCATCCTGTCCTAGATGCACTGTTAGCCGGTTCCGAACTGGCCA
CATTCACAGTTGAGAAGGATCTCCCAGTCAAGGATTTCGTGGATGTTGTGAAGGATGAAGTTATTGAGTT
GCTCTCTAAACTTCTCCGTGGTTACAACGTTGACGGATTTGATCTGGAGGATTTCGCTGATACACCTTGC
TATGTCTACAATGCTGAAGGAGACTTAGCTTGGAGCTCAACCATGACCTTCTCAGTCAACCCTGTTGAGG
AAGTTGAAGAGGAGTGTGATGATGATTACGTAGAGGATGAGTACCTCTCTGAAGAAATGCTTGTCGAGGA
AGATGAGAATTCCTGGGCTGCAGCTGTTGAAGCCGTCATTCCAATGGAAGACGTCCAATTAGATACCCTT
GTAGCTGAAATTGATGTTTCAGAGCCAGCTGATGATGTCGCTGAACAAGCCTCTACTGAAGAAGTGGAAG
TGCCTAGTGCTTGTGTGTTGGAAGCCTCTCAAGTAGCTAACGCGGCTGAGGTTGAATCATGTGAGGCAGA
AGTTTCGTCTTCGATCCCCCTCCATGAGGATGCTAATGCCGCCAAGGCCAACGATTGTGCCGAAGGTATG
CCTGCGCTCGATAGTACTGAAACTGTCAGTAAGCTCTCAGTTGATACGCCAGTTGGTGATGTCACACAGG
ATGATGCTACAAGCAGCAATGCTACTGTAATAAGTGAAGATGTTCACACAGCCACTCATTCTAAAGGACT
AGTTGCGGTTCCTGAAGTTGTTCCAGAAAAGGCTTTGGGCACTTCGGTTGAGCGGATGAGGTCGACGAGT
GAGTGGACTGTTGTTGAGACTAGCTTAAAACAGGAGACTGCTGTAATAGTCAAAAATGATAGCTCTGCCA
AACCACAAAGGGTTAAAAAGCCCAAGGCAGAGAATCCTCTTAAAAATTTCAAACACATTGTCTTGAACAA
TGATGTTACACTAGTCTTTGGTGACGCTATTGCTGTGGCAAGAGCGACTGAAGACTGCATTCTTGTCAAT
GCCGCTAATACCCATTTGAAACATGGTGGTGGCATTGCAGCTGCTATTGACAGAGCATCTGGTGGGCTTG
TACAAGCCGAATCAGATGACTATGTCAACTTTTATGGGCCACTCAATGTGGGTGACTCTACTCTCCTGAA
AGGGCACGGCCTTGCAACTGGCATCCTTCACGTTGTAGGCCCAGACGCGCGTGCCAATCAGGACATTCAA
CTTCTTAAACGCTGTTATAAGGCGTTTAATAAGTACCCCTTAGTTGTGTCGCCTTTAATCTCCGCAGGTA
TTTTCTGCGTAGAACCAAGGGTGTCACTTGAATACTTGCTCTCTGTTGTACACACTAAAACATATGTTGT
GGTCAACTCAGAGAAAGTTTATAATGACCTTGCTGCACCAAAACCTCCGACTGGATTAACTTATTCACAC
GAGGGTTGGCGTGGCATCATTCGTAATGCAAAATCCTTTGGATTCACGTGCTTTATCTGCACTGATCAAT
CCGCAAACGCAAAACTTCTCAAGGGAAGGGGTGTGGATCTTACTAAGAAAACTCAAACTGTCGATGGTGT
CAAGTACTATCTTTATAGTTCTAAAGACCCATTGACTGACATAATAACTGCTGCTAATGCCTGCAAAGGC
ATTTGTGCCATGCCTATAGGTTATGTAACTCATGGGCTTGACTTAGCACAGGCGGGGCAACAAGTTAAGA
AAATAACTGTGCCATACGTCTGTTTGCTGGCATCAAAGGACCAAGTTCCTATCTTAAATTCTGATGTTGC
AGTTCAAACACCAGAACAGTCTTTCATTAACACTGTCATTGCTAATGGGGGTTACCATTGTTGGCATCTT
GTCACTGGTGAACTCATAGTTAAGGGAGTGTCATATCGAAAACTGCTAAATTGGTCAGATCAAACCATTT
GCTATGCAGATAATAAGTTTTATGTGGTAAAAGGACAAATTGCCTTACCATTTGACTCACTTGAGAAGTG
TCGGACCTACCTGACTTCAAGGGCCGCACAACAGAAAAACGTCGATGTTCTTGTAACAATCGATGGGGTT
AACTTCAGGACTGTTGTTCTGAATAATACAACTACTTATAGGGTACAGTTAGGTTCTGTATTCTATAAGG
GTTCTGACATCTCAGACACCATTCCCACTGAAAAGATGAGTGGTGAAGCCGTTTACTTGGCTGACAATTT
GTCAGAAGCTGAAAAGGCTGTACTTAGTGAAGTCTATGGAACAGCTGATACTGCATTTCTGCACAGGTAT
TACTCCCTCTTGGCACTGGTTAAGAAATGGAAGTATACGGTGCATGATGGTGTTAAATCCCTCAAGCTTA
ATAGCAACAATTGTTACGTTAATGTGACAATGTTGATGTTGGATATGCTTAAGGAGATCAAATTTATTGT
ACCTGCCTTACAAGCTGCGTACCTCAAACATAAGGGTGGTGATTCCACTGAATTCATTGCCCTAATAATG
GCATATGGTGACTGTACCTATGGTGAACCTGATGATGCCTCCAGACTGCTGCATACCATCCTTTCCAAGG
CTGAGCTTACTACTCAAGCTAAAATGGTTTGGAGACAATGGTGCAATGTCTGTGGCGTCCAAGATACTAC
TACTACAGGCCTCAAGGCGTGCATCTATGTAGGAATGAACTCATTAGACGAGCTTCATGCTACACATGAG
GAATGCTGTCAGTGCGGTGATGTAAGAAAACGACAACTCGTTGAACACAACGCACCATGGCTGCTGTTAT
CAGGACTTAATGAAGCTAAGGTAATGACGCCCACGTCGCAGTCGGCCGGTCCTGACTATACAGCATTTAA
CGTCTTTCAAGGTGTAGAGACCTCTGTGGGTCACTACTTGCATGTACGCGTGAAGGACAATCTCTTATAT
AAGTATGACTCCGGTAGCTTGAGTAAGACTTCCGATATGAAGTGCAAGATGACCGATGTCTATTATCCTA
AGCAGAGATATAGTGCAGACTGCAATGTCGTAGTATACTCTCTGGATGGGAATACTTGGGCTGATGTAGA
TCCTGATCTGTCAGCTTTCTATATGAAGGATGGCAAGTACTTCACCAAGAAACCTGTCATTGAATATTCA
CCAGCTACAATTCTATCTGGTAGTGTGTATACTAATAGTTGCCTTGTCGGACATGACGGTACCATTGGCA
GTGATGCTATTAGTTCTTCTTTTAACAACCTATTAGGCTTTGATAATTCTAAGCCAGTGTCAAAGAAACT
CACGTATTCCTTCTTCCCGGATTTCGAGGGAGATGTGATTCTTACAGAGTATTCCACTTATGACCCCATA
TACAAGAATGGCGCAATGCTACATGGCAAGCCAATCTTATGGGTTAACAATTCTAAATTTGACAGTGCAC
TTAACAAGTTTAATAGGGCTACGCTTAGACAAGTCTATGACATAGCACCTGTTACTCTTGAGAATAAATA
CACTGTCCTTCAAGACAACCAAATACAGCAGGTTGAGGTTGAGGCACCAAAGGAGGATGCTAAACCACAA
TCTCCTGTTCAGGTTGCAGAAGATATAGATAATAAGCTACCCATTATCAAGTGCAAAGGGCTTAAAAAGC
CATTTGTAAAGGATGGGTATAGTTTTGTTAACGACCCGCAGGGTGTCAATGTGATAGACACACTTGGTAT
TGATGATCTACGTGCGTTATACGTGGACCGCAATCTGCGGTTAATTGTTCTCAAAGAGAATAATTGGTCT
GCACTATTTAATATACACACTGTAGAAAAGGGAGATCTCAGTGTAATTGCTGCATCAGGATCCATCACAA
GAAGAGTGAAAATTCTTCTAGGTGCATCTTCTCTTTTTGCACAATTTGCATCTGTTACGGTCAATGTCAC
CACTGCGATGGGGAAAGCTTTAGGTAGAATGACGCGTAATGTAATTACTAATACTGGCATTATTGGACAG
GGCTTTGCTCTGCTCAAAATGTTATTAATATTACCTTTCACATTCTGGAAGTCTAAAAACCAAAGCACCG
TTAAAGTTGAAGTAGGTGCTCTAAGAACTGCTGGCATTGTCACGACTAATGTTGTAAAACAGTGTGCCTC
GGCAGCCTATGATGTGTTAGTAGTCAAGTTTAAGCGTATTGACTGGAAATCCACTTTACGCCTGCTTTTC
CTTATATGTACAACTGGGCTATTGTTGTCTTCACTATATTACTTGTTCTTGTTTCATCAAGTTCTAACAA
GTGACGTCATGTTGGATGGTGCCGAAGGCATGTTGGCTACTTATAGGGAATTGCGTTCCTATTTGGGCAT
CCATTCTCTCTGCGACGGTATGGTCGAAGCGTATCGGAACGTCTCGTATGACGTAAACGATTTTTGCTCA
AACCGTTCAGCCTTATGTAACTGGTGTCTTATTGGACAAGACTCACTTACTAGGTATTCCGCGTTCCAGA
TGATCCAAACTCATGTTACCAGCTATGTCATAAACATAGACTGGGTGTGGTTTGTAATGGAATTCGCACT
TGCTTACGTCTTGTACACTTCAACCTTTAACGTGTTGTTATTGGTGGTGTCATCTCAGTACTTTTTCTCC
TACACTGGGGCATTTGTAAACTGGCGTTCATACAATTACCTGGTCTCTGGATATTTCTTTTGCGTTACTC
ACATCCCCTTGTTGGGCCTTGTGCGTATCTATAATTTCCTTGCATGCCTCTGGTTCCTTCGTCGCTTCTA
CAATCATGTTATCAATGGCTGTAAGGACACTGCATGCCTGCTCTGTTACAAAAGGAATCGTCTAACACGT
GTGGAAGCATCAACAGTCGTCTGTGGTTCTAAACGCACGTTTTATATCGTCGCAAATGGCGGTACTTCAT
TCTGTTGTAGGCATAACTGGAATTGTGTTGATTGTGACACCGCAGGTATCGGGAACACCTTTATCTGTGA
AGAAGTTGCAAATGACCTCACTACCAGCCTACGGAGATTAGTGAAACCGACTGACAAGTCCCATTACTAT
GTGGAGTCAGTTACGGTTAAAGATTCAGTTGTCCAACTGCATTACAGTAGAGAGGGTGCCTCATGCTATG
AGCGTTACCCTCTCTGCTACTTTACTAATCTAGATAAGTTGAAGTTCAAAGAGGTTTGCAAAACTCCCAC
GGGGATACCTGAGCACAACTTTCTAATCTATGACTCGAGTGATCGTGGCCAGGAAAATTTAGCCAGATCA
GCTTGCGTTTATTATTCCCAGGTTCTCTCCAAGCCGATGTTGCTTGTGGATTCAAACATGGTCACCACTG
TTGGCGACAGTCGAGAGATTGCCAGCAAAATGCTTGATTCCTATGTTAATAGCTTCATTTCTCTTTTTGG
CGTGAATCGTGACAAGTTGGATAAACTTGTTGCCACCGCCCGCGATTGCGTAAAGAGGGGTGATGACTTC
CAAACTGTTATTAAGACTTTCACGGATGCCGCTCGCGGTCCAGCTGGTGTGGAATCTGATGTAGAAACGT
CCTCCATTGTCGACGCTTTGCAGTATGCGTATAAGCACGACCTGCAGTTGACTACAGAGGGGTTTAATAA
TTATGTTCCTAGCTATATTAAGCCTGACAGCGTCGCGACAGCTGATCTGGGTTGTTTAATTGACCTTAAC
GCTGCTTCTGTTAACCAGACTAGCATCCGCAATGCAAATGGCGCATGCATCTGGAATAGCAGCGACTATA
TGAAACTGTCTGATAGCCTCAAGCGACAGATTAGAATCGCTTGTCGTAAGTGCAATATTCCATTTAGACT
TACTACGTCTAGATTACGTTCTGCGGACAACATTTTGTCTGTTAAATTTAGTGCTACCAAACTCTCGGGA
GGTGCACCCAAATGGCTTTTGAAGCTCCGTGACTTCACGTGGAAAAGTTATTGTGTAGTTACATTAGTAG
TCTTTGCTATGGCTGTGTTGTCTTACCTATGTTTACCGGCATTCAACATGAGTCAAGTCTCCTTCCATGA
AGACCGCATTCTCACCTATAAAGTGGTAGAGAATGGTATCATTAGGGATATCACTCCTAGTGATACGTGC
TTTGCTAATAAGTACCAGTCATTCTCTAAATGGTTTAATGAGCACTATGGCGGATTGTTCAACAACGACA
TAAGTTGTCCCGTTACCGTAGCTGTTATCGCTGGTGTTGCAGGTGCTCGTGTACCCAACCTTCCTGCTAA
TGTTGCATGGGTCGGTCGCCAAATAGTTTTGTTTGTCTCCCGAGTCTTTGCCTCTTCTAATAATGTCTGC
TACACCCCAACCGCTGAAATCCCTTATGAGAGATTCTCCGATAGTGGGTGCGTTCTAGCATCTGAATGCA
CATTGTTCAGGGATGCAGAAGGTAAGATTAACCCCTACTGCTATGACCCTACTGTTCTGCCTGGTGCTTC
TGCTTATGATCAAATGAAGCCCCATGTTAGGTATGACATGTATGATTCAGACATGTACATTAAGTTTCCA
GAAGTGGTCTTTGAGAGTACTCTGCGTATTACTAAAACCTTGGCTACTCGCTATTGTCGCTTTGGCAGTT
GCGAAGATGCTAATGAAGGTGTCTGTATTACTACTAATGGCTCTTGGGCTATCTACAATGATCACTACGC
AAATAAACCTGGCGTTTATTGTGGTGATAACTATTTTGATATTGTCAGAAGACTTGGTCTCTCTCTTTTC
CAGCCTGTCACCTATTTCCAACTTAGTACTTCGTTGGCTTTGGGTGTCATGCTTTGTATCTTCTTGACAA
TTGCCTTCTACTACGTCAACAAGGTCAAACGTGCCCTTGCTGATTATACACAGTGTGCAGTCGTAGCAGT
AGCTGCCGCTCTTCTTAATAGCTTATGTCTATGCTTTGTTGTGTCAAACCCACTACTTGTGTTGCCATAC
ACAGCTTTGTACTACTATGCCACCTTTTACCTTACTGGTGAGCCTGCATTCGTTATGCACGTCTCATGGT
TTGTCATGTTCGGAACAGTCGTCCCTATATGGATGGTGTTTGCCTACATTGTGGGAGTCTGTCTTCGTCA
TTTACTCTGGGTTATGGCTTACTTCAGTAAGAAACATGTTGAAGTCTTTACTGATGGTAAACTGAATTGT
AGTTTCCAGGATGCTGCCGCTAATATCTTTGTGATTAACAAGGATACATACGTGGCACTCCGGAATTCTA
TTACCCAAGATTCCTATAATAGATACTTGTCCATGTTTAATAAGTACAAGTATTATTCTGGTGCGATGGA
CACTGCCTCCTATAGAGAAGCTTCTGCCGCGCATTTGTGTAAAGCCCTCCAAGTCTACAGCGAAACTGGT
AGTGATGTCCTCTTCCAGCCACCCAATTGCAGTGTCACCTCAAGCGTGTTGCAGAGCGGTCTGGTTAAGA
TGGCTGCTCCCAGTGGAGTTGTAGAGAATTGTATGGTTCAGGTGACTTGCGGTTCAATGACACTTAATGG
CTTGTGGCTCGACAATTATGTCTGGTGTCCGCGCCATGTTATGTGTCCCGCTGATCAGTTGTCTGATCCA
AATTATGATGCTCTTCTTGTTTCAAAAACCAACCTTAGCTTCATCGTTCAGAAGAACGTTGGTGCACCAG
CTAACTTACGGGTTGTTGGACACACTATGGTTGGTACTCTTCTAAAGTTGACTGTGGAATCTGCTAACCC
GCAGACACCCGCATACACTTTTACCACTGTAAAACCAGGAGCGTCCTTTAGTGTCTTAGCCTGTTATAAT
GGCAGACCAACCGGAGTCTTCATGGTAAATATGCGCCAGAACAGCACCATAAAAGGATCTTTCTTATGTG
GCTCTTGTGGTAGTGTTGGTTACACTCAAGAAGGAAATGTAATCAACTTCTGCTATATGCATCAGATGGA
GTTATCAAATGGTACTCACACTGGTTGCGCTTTTGACGGTGTCATGTACGGAGCTTTTGAAGATCGTCAA
GTACACCAAGTCCAATTGTCAGACAAATACTGTACCATAAATATAGTAGCTTGGCTTTATGCGGCGATTC
TTAACGGTTGTAATTGGTTTGTGAAGCCAAATAAGACTGGAATCGCTACTTTTAATGAATGGGCTATGAG
TAACCAATTCACAGAGTTTATTGGTACACAGTCCGTAGATATGCTTGCTCATAAGACAGGTGTTTCTGTT
GAGCAACTCCTTTATGCTATCCAGACATTACATAAAGGTTTCCAGGGTAAGACAATCCTTGGCAACTCAA
TGCTGGAAGATGAATTCACCCCTGATGATGTTAACATGCAGGTCATGGGTGTTGTTATGCAAAGTGGTGT
GAAGCGTATTTCTTATGGTTTAGTGCATTGGTTGTTTACAACATTGCTACTTGCATATGTGGCTACGCTG
CAACTCACCAAGTTTACTATCTGGAATTACTTGTTTGAGGTGATACCCTTACAACTAACTCCACTAGTTT
TGTGTGTAATGGCATGTGTTATGTTGACGGTAAAGCATAAACATACATTCCTTACACTGTTTCTGTTGCC
CACGGCTATTTGCTTAACATATGCAAATATAGTCTATGAGCCTCAAACACCAGTTTCAAGTGCTCTCATT
GCTGTAGCAAACTGGCTTAATCCTGCTAGTGTGTATATGCGCACTACTCATACTGACTTAGGTGTTTACC
TTAGTCTTTGCTTTGCGTTAGCTGTTGTAGTCCGTAGACTCTACAGGCCTAATGCCTCAAACTTGGCTCT
TGCCTTAGGTAGTGCCATGGTTTGGTTCTACACTTATACTACGGGTGATTGCTCTAGTCCCCTTACCTAC
CTTATGTTTCTTACCACATTGACTAGTGATTACACCGTAACCGTGTTTCTTGCAGTCAATGTTGCTAAGT
TTTTCGCTCGGGTTGTGTTCCTTTATGCGCCGCATGCAGGATTCATCTTCCCAGAGGTTAAACTTGTCTT
ACTGATGTATCTTGCTGTAGGATACTTCTGCACTGTTTATTTTGGTGTCTTCTCTTTGTTGAACCTGAAA
CTTCGTGTGCCACTTGGTGTCTACGATTATACAGTTTCAACCCAAGAATTTCGCTATCTCACGGGTAATG
GGCTTCACGCGCCACGCAACTCTTGGGAGGCCCTTCGTCTTAACATGAAATTGATTGGCATTGGCGGTAC
ACCTTGTATCAAGATAGCCAGTGTCCAGTCAAAACTTACTGATCTTAAATGCACTTCTGTGGTTCTTCTT
TCTGTTCTTCAACAGTTACACCTCGAGGCTAACAGTAAAGCTTGGGCTCACTGTGTTAAGCTTCATAATG
ACATCTTGGCTGCGACTGACCCCACAGAGGCATTCGACAACTTTGTTTGTCTGTTTGCTACTCTTATGTC
ATTCTCAGCCAATGTGGATTTAGAGGCTTTAGCAAGTGACCTGCTTGATCACCCATCGGTGCTGCAGGCT
ACTTTATCTGAATTCTCACACTTAGCTAGTTATGCTGAGTTGGAGGCTGCTCAATCTTCCTACCAAAAGG
CTCTGAACTCTGGTGATGCCTCACCGCAGGTTCTTAAGGCTTTGCAGAAGGCTGTTAATATCGCTAAGAA
TGCCTATGAGAAAGATAAGGCTGTAGCAAGAAAATTAGAGCGCATGGCTGAACAGGCTATGACGTCAATG
TATAAGCAAGCACGTGCCGAGGACAAGAAGGCCAAGATTGTAAGTGCTATGCAAACTATGCTCTTTGGCA
TGATTAAGAAGTTGGATAACGACGTTCTTAATGGTGTCATCTCAAACGCTAGGAATGGCTGTGTGCCTCT
TAGTGTTGTGCCACTTTGTGCTTCTAATAAACTGAGAGTGGTGATACCTGATATTACCATTTGGAACAAG
GTTGTCACCTGGCCAAGCTTGTCTTATGCCGGTGCACTTTGGGACATTTCTCTCATAAACAATGTGGACG
GTGAAGTTGTTAAGTCTTCAGATGTCACAGAGACAAATGAATCCTTGACATGGCCACTTGTTTTGGAATG
CACACGCGCTGCAAGTTCTGCTGTAACGCTGCAAAATAATGAGATCAGGCCATCTGGTCTAAAAACTATG
GTTGTTAGTGCTGGTATTGATCATGCTAACTGTAATACTAGCTCACTGGCTTATTATGAACCTGTTGAGG
GTCGTAAAATGCTGATGGGTATTCTTTCTGAAAACGCACATCTTAAGTGGGCTAAAGTTGAAGGCCGCGA
TGGATTTGTGAATATTGAACTTCAACCGCCGTGTAAGTTCTTAATAGCTGGTCCCAAAGGCCCAGAAGTT
AGATACTTGTACTTTGTTAAAAACCTTAACAATTTACATCGTGGACAGCTGCTAGGCCATATTGCAGCAA
CAGTCCGTTTACAGGCAGGTTCTAATACAGAATTTGCTATTAATTCATCAGTGCTGTCGGCTGTTACCTT
CAGCGTTGATCCTGGTAAAGCATACTTAGACTTTGTGAACGCAGGTGGCGCTCCATTGACTAATTGTGTT
AAGATGTTAACTCCTAAGACTGGTACTGGAATTGCAGTGTCTGTCAAACCGGAGGCTAATGCAGATCAAG
ATACCTATGGTGGTGCATCAGTGTGTCTATATTGCAGAGCGCATATAGAACACCCAGATGTCACAGGTGT
TTGTAAATTTAAGGGTAAATTTGTACAGGTTCCACTTCACATTCGTGATCCTGTTGGATTCTGTTTACAA
AATACCCCGTGCAATGTTTGTCAATTTTGGATAGGACATGGTTGTAATTGTGATGCTCTTCGTGGTACTA
CAATTCCCCAGTCCAAAGATTCCAACTTTTTAAACGAGTCCGGGGTTCTATTGTAAATGCCCGAATAGAA
CCCTGTGCCAGTGGTCTTACCACTGATGTTGTCTTTAGGGCATTTGACATCTGCAACTATAAGGCAAAAG
TTGCTGGTATAGGCAAGTATTACAAGACTAATACTTGCAGGTTTGTAGAAGTCGATGACGAAGGTCATAG
ACTTGACTCCTTCTTTGTCGTAAAACGCCATACAATGGAAAATTATGAGCTGGAGAAGCGGTGTTACGAT
CTTGTTAAGGATTGTGATGCTGTGGCAGTTCATGACTTCTTCATTTTTGACGTTGACAAAGTCAAAACTC
CTCATATAGTGCGTCAACGTTTGACAGAGTACACTATGATGGATCTTGTATATGCTTTGAGGCACTTTGA
TCAGAATAACTGTGAAGTGCTTAAGAGCATACTTGTAAAATATGGTTGCTGTGATGCATCATATTTTGAT
AATAAATTGTGGTTTGACTTCGTGGAAAACCCCAATGTTATAAGTGTTTATCATAAGCTTGGCGAGAGAA
TTCGTCAAGCTGTGCTTAACACTGTTAAATTTTGCGACCAGATGGTAAAATCTGGTCTTGTTGGTGTCTT
AACCCTTGACAATCAGGATCTGAATGGCAAGTGGTATGATTTTGGTGATTTTGTCATCACTCAACCTGGT
GCTGGAGTAGCTATTGTTGATAGCTACTATTCTTATTTAATGCCTGTGCTTTCTATGACCAACTGTTTGG
CCGCTGAAACACACAGGGATTGTGATCTAACTAAGCCTCTCATTGAGTGGCCACTTCTAGAGTACGACTA
CACAGATTACAAGATTGGTCTGTTTGAAAAGTACTTTAAGYATTGGGATCAGCAGTATCACCCAAATTGT
GTGAACTGTACTGATGACCGTTGTGTGCTACATTGTGCAAATTTCAATGTGCTTTTCTCAATGACGCTAC
CGGGAACGTCTTTTGGTCCAATTGTCCGAAAGATTTTTGTCGATGGTGTACCATTTGTCATATCTTGTGG
TTATCACTACAAGGAGTTAGGATTAGTCATGAATATGGACGTGAGTCTTCATAGACATAGACTATCACTT
AAGGAGCTAATGATGTATGCAGCTGATCCAGCCATGCACATAGCTTCAGCCTCTGCCCTTTGGGATTTAA
GAACACCATGTTTTAGTGTTGCCGCACTTACGACAGGTCTAACCTTTCAGACTGTCCGTCCTGGCAACTT
TAATAAAGATTTCTATGATTTTGTTGTTTCTAAGGGCTTTTTCAAGGAAGGGTCCTCAGTTACATTAAGG
CATTTCTTCTTCGCGCAAGATGGACATGCTGCTATTACTGATTACAGCTATTATGCTTACAACCTGCCAA
CGATGTGTGACATAAAGCAGATGTTGTTTTGTATGGAAGTTGTTGATCGTTACTTCGAGATATATGATGG
CGGTTGCCTCAATGCATCGGAAGTAATTGTTAACAATTTGGATAAGAGTGCTGGCCATCCATTCAATAAG
TTTGGAAAAGCCAGAGTCTATTATGAGAGTCTGTCATATCAAGAACAGGATGAGCTTTTTGCCATGACAA
AGCGAAACGTTCTTCCGACGATAACGCAGATGAATTTGAAATATGCTATTAGTGCTAAGAATAGAGCCCG
GACTGTTGCCGGTGTGTCGATTCTTAGTACAATGACTAATCGTCAATACCACCAGAAAATGCTTAAGTCT
ATGGCTGCTACGCGGGGTTCCACGTGCGTCATAGGGACCACTAAGTTCTATGGTGGTTGGGACTTTATGT
TAAAAACCTTGTATAAGGATGTAGATAATCCTCACTTGATGGGTTGGGATTACCCCAAGTGTGATCGCGC
TATGCCTAATATGTGTAGAATCTTTGCATCTCTCATATTAGCCCGTAAACATAGTACTTGTTGTACTAAC
ACTGATAGATTTTACCGCTTAGCAAATGAGTGCGCTCAAGTGCTTAGTGAGTATGTCCTTTGTGGCGGTG
GTTATTACGTCAAACCTGGTGGGACCAGTAGCGGCGATGCAACCACAGCTTACGCCAATAGTGTTTTTAA
CATTCTGCAGGCGACTACCGCGAATGTTAGTGCACTTATGGGCGCTAATGGCAACACTATTGTTGACGAG
GAAGTTAAGGATATGCAGTTTGAGCTGTATGTAAATGTTTACAGAAAGAGCCAGCCTGATCCTAAATTTG
TGGACAGGTATTATGCCTTTCTGAATAAGCACTTTTCCATGATGATACTGTCTGACGATGGTGTCGTATG
CTATAATAGTGACTATGCCACTAAAGGTTATATCGCATCCATTCAAAACTTCAAGGAGACTCTGTATTAT
CAGAATAATGTCTTCATGTCAGAGGCTAAATGCTGGGTGGAAACCGATTTGAAGAAAGGTCCACATGAGT
TTTGCTCACAGCATACACTTTTCATAAAGGATGGTGACGATGGTTACTTCCTACCTTATCCAGACCCCTC
AAGAATACTGTCTGCCGGTTGCTTCGTCGATGATATCGTCAAGACTGACGGTACGCTCATGGTTGAGAGA
TTCGTGTCATTGGCAATAGACGCTTATCCTCTCACGAAGCATGATGATCCTGAATACCAAAATGTATTCT
GGGTGTATTTACAGTATATAGAAAAACTGTACAAAGACCTCACAGGACACATGCTTGACAGTTATTCTGT
CATGCTATGTGGTGATAATTCAGCTAAATTCTGGGAAGAGAGCTTTTATAGAGATCTCTATACTGCTCCA
ACCACACTTCAGGCTGTCGGATCTTGTGTCGTGTGCCACTCTCAGACGTCGCTTCGTTGTGGTACGTGTA
TACGAAGACCCTTCCTTTGCTGTAAGTGTTGTTATGACCATGTCATAGCTACACCTCATAAAATGGTTCT
GTCTGTGTCACCTTATGTCTGTAACGCTCCAGGTTGTGACGTTGCAGATGTTACTAAACTGTATTTAGGC
GGTATGAGCTACTTCTGTATCGACCACCGCCCTGTATGCAGTTTTCCGCTCTGTGCAAACGGCCTTGTGT
TTGGTTTGTACAAGAATATGTGCACTGGTAGCCCATCTGTTACGGAATTTAACAGATTAGCTACTTGTGA
CTGGACTGAAAGTGGTGACTACACGTTGGCTAATACCACTACAGAACCACTAAAATTATTTGCGGCTGAA
ACACTTAGAGCAACTGAAGAAGCCTCTAAACAGTCGTACGCTATTGCTACTATCAAAGAAATAGTAGGTG
AGCGTGAATTGTTGCTCGTGTGGGAAGCTGGAAAAGCCAAACCACCACTCAATCGCAACTATGTTTTCAC
TGGTTATCATATAACCAAGAATAGTAAAGTCCAGCTCGGTGAGTATGTCTTCGAGCGCATAGACTATAGT
GATGCTGTCTCCTACAAGTCTAGTACTACGTATAAGCTAGCAGTCGGAGACATCTTTGTTCTTACCTCTC
ACTCGGTGGCCACCCTGCAGGCGCCCACAATTGTGAATCAAGAGAGGTATGTAAAAATAACTGGATTGTA
TCCAACTCTTACTGTACCTGAGGAATTTGCCAATCATGTTGCGAATTTTCAGAAAGCAGGTTTTAGTAAA
TTTGTCACCGTTCAGGGGCCCCCTGGCACCGGCAAGAGTCATTTTGCTATTGGGTTAGCGATTTACTACC
CAACAGCAAGAGTTGTTTACACAGCTTGCTCACACGCAGCCGTAGATGCATTGTGTGAGAAAGCTTTTAA
GTACCTGAACATTGCAAAATGTTCACGCATTATACCTGCGAAAGCACGTGTTGAGTGCTATGACCAGTTT
AAAGTTAATGAAACAAATTCTCAGTATTTGTTCAGTACTATTAATGCCCTACCAGAAACGTCTGCTGATA
TACTGGTGGTGGATGAAGTTAGTATGTGCACTAATTATGATCTCTCAGTGATTAATGCACGTATTAAAGC
TAAACACATCGTGTATGTTGGTGATCCAGCCCAGCTGCCTGCACCACGCACCTTGCTTACTCGGGGCACA
TTGGAACCGGAAAATTTCAATAGTGTAACCCGTTTAATGTGTAACTTGGGACCAGATATCTTTCTGAGTG
TTTGCTATCGGTGTCCTGAAGAAATAGTTAACACTGTGAGTGCGCTCGTCTACAACAATAAGCTTGTAGC
AAAGAAGCCGGCCTCAGGACAGTGTTTCAAAATTCTGTATAAGGGCAGTGTTACACATGATGCTAGCTCC
GCCATTAACAGACCTCAGCTTAACTTTGTTAAGTCTTTTATTGCTGCTAACCCTAATTGGAGTAAGGCAG
TTTTTATCTCTCCTTACAATAGTCAAAATGCTGTCGCCCGCTCAGTGTTGGGTTTGACTACGCAGACTGT
TGATTCATCACAGGGTTCTGAATACCCATACGTCATCTTTTGCCAAACTGCTGACACTGCTCACGCAAAC
AACATTAACAGATTTAATGTTGCAGTTACGCGTGCGCAGAAGGGTATTCTTTGCGTCATGACTTCTCAAG
CACTCTTCGATTCGCTCGAGTTTGCTGAGGTTTCTCTTAATAACTACAAGCTTCAGTCACAGATAGTAAC
GGGCTTGTACAAAGATTGCTCCAGAGAGTCATCTGGACTTCATCCTGCTTATGCGCCAACCTATGTTAGT
GTTGATGATAAGTATAAGACTAGTGATGAGCTTTGCGTGAACCTGAATGTACCCGCAAATGTTCCTTATT
CAAGAGTCATTTCAAGAATGGGTTTCAAGCTAGATGCATCGATACCCAACTACCCAAAACTCTTCATTAC
ACGTGATGAGGCTATAAGGCAAGTCAGAAGCTGGATAGGCTTCGACGTTGAAGGTGCCCATGCATCGCGT
AATGCATGTGGTACTAACGTGCCTTTGCAACTTGGCTTTTCTACTGGTGTGAACTTTGTTGTTCAGCCCG
TGGGTGTAGTTGATACTGAGTGGGGGAGCATGTTGACGAGCATCGCTGCGCGCCCTCCTCCCGGTGAACA
ATTTAAGCATTTGGTGCCTCTTATGAATAAAGGAGCCGCCTGGCCAATTGTAAGAAGACGTATTGTTCAG
ATGCTTTCAGACACTTTGGATAAATTGTCTGACTACTGTACGTTTGTTTGTTGGGCTCATGGCTTTGAGT
TAACGTCTGCATCCTATTTTTGCAAGATAGGTAAGGAGCAACGGTGTTGTATGTGTAATCGTCGCGCTTC
GACGTACTCTTCACCGTTACACTCTTATGCCTGCTGGAGTCATTCTAGCGGATATGACTATGTCTATAAC
CCATTCTTTGTAGATGTACAACAATGGGGATATATAGGCAATTTAGCGACTAATCACGACCGCTACTGTA
GTGTTCATCAGGGAGCCCACGTTGCCTCTAATGATGCAGTAATGACTCGTTGTTTAGCCATTCATGATTG
TTTTATTGAACGTGTTGAGTGGGATATCACGTATCCTTATATCTCACATGAAAAACGTCTTAATTCCTGT
TGTAGGGCAGTTGAACGCAATGTCGTACGCGCAGCTCTCCTTGCTGGCAGATTCGAAAGAGTCTACGATA
TTGGCAACCCTAAAGGAATTCCTATTGTTGATGACCCTGTTGTTGATTGGCATTATTATGATGCACAGCC
ACTGAGTAAGAAAGTTCAGCAGTTGTTCTACACAGAAGACTGCGCTAAAAACTTCTCAGATGGACTCTGC
TTATTCTGGAACTGTAATGTTCCAAGATATCCTAATAATGCTATAGTATGTAGGTTTGACACACGTGTGC
ACTCAGAATTCAATTTGCCCGGTTGTGATGGTGGCAGCTTGTACGTTAACAAGCATGCCTTCCACACACC
TGCATATGATGCTAGTGCATTCCGTGATCTGAAACCTCTGCCCTTCTTCTACTATTCCACAACACCATGC
GAAGTGCATGGTAATGGTAATATGTTAGAGGACATTGATTACGTACCACTTAAGTCTGCAGTATGTATAA
CTGCATGTAACCTTGGTGGTGCTGTCTGCCGTAAACATGCTGCTGAATACAGGGATTACATGGAAGCATA
TAATCTCGTATCAGCATCTGGTTTTAGACTGTGGTGTTATAAGACCTTTGATGTCTATAACCTCTGGTCA
ACCTTCACTAAAATTCAAGGTCTCGAAAACATCGCCTACAATGTTATTAAACAAGGTCACTTTACTGGTG
TCGAAGGTGAGTTGCCCGTCGCTGTGGTTAACGACAAAATCTACACCAAAAGTGATGTTAATGATGTGTG
CATCTTCGAAAATAAGACCACACTTCCTACTAATATTGCATTTGAACTGTATGCTAAAAGAGCTGTTCGC
TCGCATCCAGATTTCAATTTGCTACGTAATTTAGAAGTAGATGTCTGCTATAAGTTTGTGCTCTGGGATT
ACGAGCGTAGCAACATCTATGGTAGTGCAACTATTGGTGTATGCAAGTACACTGATATTGATGTCAATTC
AGCACTGAATATATGTTTTGACATTCGTGATAATGGCTCATTGGAAAGATTCATGTCTTTACCAAATGGC
ATCCTTATATCCGATCGCAAGGTGAAGAATTATCCTTGCATCGTTAGTTCTAACTATGCTTACTTCAATG
GCACACTGATAAGAGACAACACTGGTAACTCTCAAAGTAGCGATGGTGAAGTAAAGCAACCTGTAACATT
CTACATTTACAAGAAAGTCAATAATGAGTTCGTACAGTTCACTGATACGTACTACACTCTTGGTAGAACA
GTTTCCGATTTCACACCTGTTAGTGAAATGGAAAAGGACTTTCTCGCTCTTGATAGCGATGTTTTTATCA
AGAAGTATAAGCTAGAAGCTTATGCTTTTGAGCATGTGGTTTACGGTGATTTTTCACGTACCACATTAGG
TGGCCTCCATCTTCTTATTGGCTTATATAAGAAGCATCAAGAAGGTCACATTATCATGGAGGAAATGCTT
AAAGAAAGAGCTACCGTCCATAACTATTTTGTTACTGAATCGAACACAGCATCGTTCAAAGCGGTCTGTT
CGGTTATTGATTTAAAGCTTGACGACTTCGTTGACATTATAAAGGCAATGGACCTTAGTGTCGTTTCAAA
AGTCGTCAAGATTCCTATTGACTTAACTATGATTGAGTTTATGCTATGGTGTAAGGATGGTCAGGTGCAA
ACCTTTTACCCGAGACTTCAGGCTATCAATGATTGGAAGCCAGGTCTTGCAATGCCTTCACTATTTAAAG
TTCAAAACTCAAACCTTGAACCATGTATGCTGCCTAATTACAAGCAGTCAATCCCGATGCCGCAAGGCGT
CCATATGAATATAGCAAAATATATGCAATTGTGCCAGTATCTGAATACATGCACAATTGCAGTACCTGCC
AATATGCGAGTCATGCATTTTGGTGCTGGATCTGACAAAGGCGTCGCTCCTGGCTCCTCAGTTCTACGAC
AATGGCTTCCGACGGATGCCATCTTAATTGATAATGACCTAAACGAGTATGTGTCCGACGCGGATATTAC
TCTTTTTGGCGACTGCGTTACTGTGCGTGTTGGACAACAAGTAGATTTACTAATTTCCGACATGTACGAT
CCATCCACTAAAGTAGTAGGTGAAACAAATGAAGCAAAGGCGCTTTTCTTTGTGTATCTCTGCAACTTTA
TTAAAAATAACCTAGCTCTTGGAGGGTCCGTTGCGATAAAAATAACGGAACACTCATGGAGCGCAGAATT
ATATGAATTAATGGGAAGATTTGCATGGTGGACTGTGTTTTGTACCAATGCAAATGCATCCTCATCTGAG
GGATTTCTCATCGGAATAAATTACTTAGGAGAGCTAAAAGAAGTTATAGATGGTAATGTGATGCACGCCA
ACTATATATTCTGGCGTAATACTACTTTAATGAACCTGAGTACTTACTCTCTCTTCGATCTCTCGCGCTT
TCCTCTTAAATTAAAAGGAACACCAGTTCTTCAATTAAAAGAGAGCCAAATTAACGAACTTGTGATCTCT
CTCTTGTCGCAGGGCAAGCTTATTATTCGCGACAATGATACGCTCAGTGTTAGTACTGATGTGCTCGTTA
ACTTTTATAGGAAACCTCACAAGAGGTCAAAGTGTTGATATGGGACACAATGGCACTGGTTCATGTTTAG
ATTCCCAGGTACAACCTGATTATTTTGAATCTGTGCATACTACTTGGCCCATGCCTATTGACACGAGTAA
GGCTGAAGGTGTCATTTATCCTAATGGCAAGTCCTACTCTAATATTACTCTAACTTATACGGGACTGTAC
CCCAAGGCTAATGACCTTGGTAAACAGTATTTATTCTCTGACGGACATAGTGCCCCAGGACGTCTTAATA
ACTTATTTGTCAGTAATTACTCCTCACAAGTGGAGTCCTTTGATGATGGCTTTGTGGTCCGTATTGGTGC
TGCTGCCAATAAAACTGGAACCACTGTCATATCTCAATCCACATTTAAACCCATTAAGAAAATCTATCCA
GCCTTTTTGCTTGGACATTCTGTGGGTAATTATACACCGTCCAATAGGACAGGTCGTTATCTCAACCACA
CGCTTGTCATCCTACCGGATGGCTGTGGTACTATTTTACATGCATTCTATTGTGTTCTTCACCCTCGCAC
ACAACAAAATTGTGCTGGTGAAACAAATTTCAAATCCCTCTCGCTTTGGGATACTCCTGCATCAGACTGT
GTCTCTGGTTCTTATAACCAAGAAGCCACATTAGGTGCTTTCAAAGTGTATTTTGACTTGATTAATTGCA
CGTTCAGATACAATTATACTATAACAGAGGATGAAAACGCTGAGTGGTTCGGCATTACCCAAGACACACA
AGGCGTTCACCTCTATTCATCTCGAAAAGAGAACGTGTTCAGAAATAACATGTTCCACTTTGCTACTTTA
CCTGTGTACCAGAAAATCCTCTATTACACAGTCATTCCTCGCAGCATCCGAAGTCCTTTCAATGACAGAA
AAGCCTGGGCTGCATTCTACATTTATAAACTACATCCACTCACATATTTGCTAAATTTTGATGTGGAGGG
CTATATAACTAAAGCTGTAGACTGTGGCTACGATGATCTAGCACAGCTACAATGTTCCTACGAATCCTTC
GAAGTCGAAACAGGCGTTTATTCCGTTTCATCGTTCGAAGCTTCTCCTAGAGGTGAGTTCATTGAACAGG
CAACAACTCAAGAGTGTGATTTCACACCTATGTTGACTGGTACACCTCCTCCTATATATAATTTCAAAAG
GTTGGTCTTCACCAATTGCAATTACAACTTAACAAAACTCCTTTCACTGTTTCAAGTGAGCGAGTTTTCT
TGTCATCAAGTTTCACCTAGTAGTCTTGCTACCGGTTGTTACTCTTCTCTTACAGTGGACTATTTCGCTT
ATTCCACTGATATGAGTTCTTACCTGCAACCTGGCTCCGCTGGAGCAATTGTGCAGTTTAATTACAAACA
AGACTTTAGCAATCCCACGTGTAGAGTGCTTGCTACTGTTCCACAAAATCTTACTACAATTACTAAACCT
AGTAATTATGCTTATCTTACAGAGTGTTATAAAACCAGTGCATATGGCAAGAATTACTTGTACAATGCGC
CTGGCGCTTACACTCCTTGCTTATCTTTAGCCTCTCGTGGGTTCTCTACTAAATACCAGTCACATAGTGA
TGGCGAGCTAACCACTACTGGTTACATTTATCCTGTCACTGGAAATCTTCAAATGGCTTTCATAATTTCT
GTTCAGTATGGAACTGACACTAACAGTGTCTGCCCCATGCAAGCATTAAGAAATGATACTAGCATTGAAG
ATAAGCTAGACGTTTGTGTTGAATACTCGCTCCATGGTATAACTGGAAGGGGGGTTTTCCACAATTGCAC
ATCTGTTGGACTGAGAAACCAGCGGTTTGTGTATGATACTTTCGACAATTTAGTTGGTTACCATTCTGAC
AATGGTAATTACTATTGTGTCAGACCTTGTGTCAGTGTGCCTGTCTCTGTGATTTACGACAAGGCATCTA
ATTCTCATGCTACATTATTCGGAAGCGTTGCATGTTCGCACGTTACCACAATGATGTCGCAATTTTCACG
CATGACCAAAACTAATTTGCTCGCGCGTACAACTCCAGGTCCATTGCAAACTACTGTTGGTTGTGCAATG
GGCTTTATCAATTCCTCAATGGTAGTTGACGAATGTCAACTTCCGCTTGGTCAATCACTTTGTGCTATTC
CACCAACTACTTCTTCACGCGTTCGACGTGCTACTTCTGGTGCATCTGATGTGTTTCAAATCGCCACTCT
TAACTTTACTAGTCCATTAACACTCGCACCAATAAATTCTACTGGATTTGTTGTTGCTGTGCCGACTAAT
TTCACATTTGGTGTCACTCAAGAATTCATTGAGACTACCATTCAAAAGATTACTGTCGATTGCAAGCAGT
ACGTTTGTAATGGTTTTAAGAAGTGCGAAGACTTGCTCAAAGAATATGGCCAGTTTTGCTCTAAAATTAA
CCAGGCTCTTCATGGTGCAAACCTACGTCAAGACGAGTCTATTGCTAATCTATTTTCAAGTATTAAAACC
CAGAATACCCAGCCTCTTCAGGCGGGATTGAATGGTGATTTTAACTTGACTATGCTTCAAATACCTCAAG
TTACTACAGGTGAACGTAAGTACAGGAGTACTATCGAAGACCTTCTTTTCAATAAGGTTACTATTGCTGA
TCCTGGCTATATGCAAGGCTATGATGAATGTATGCAGCAAGGTCCTCAGTCAGCTCGAGACTTGATCTGT
GCACAATATGTTGCTGGCTACAAAGTGCTGCCACCCTTATATGACCCCTATATGGAAGCTGCTTACACTT
CTTCCCTATTGGGCAGTATTGCTGGTGCTAGTTGGACAGCAGGTCTGTCGTCTTTCGCAGCAATACCATT
TGCACAAAGTATCTTTTATCGCTTGAATGGTGTTGGCATCACTCAGCAGGTTCTGTCTGAGAATCAGAAG
ATCATTGCCAACAAATTCAATCAAGCTCTTGGTGCCATGCAAACTGGCTTTACTACTACTAACCTTGCTT
TCAACAAGGTTCAGGATGCAGTAAATGCTAATGCAATGGCTCTTTCCAAACTAGCTGCGGAATTGTCTAA
CACTTTCGGTGCTATTTCATCATCAATCAGTGACATCCTTGCAAGGCTTGACACTGTTGAACAAGAGGCT
CAAATTGATCGGTTGATCAATGGACGTCTTACATCCCTTAACGCATTCGTTGCGCAACAACTCGTGCGTA
CTGAAGCTGCTGCTAGATCTGCCCAATTGGCTCAAGATAAGGTCAATGAGTGCGTGAAGTCGCAATCCAA
ACGGAATGGATTCTGCGGAACTGGCACACATATTGTTTCATTTGCCATTAATGCTCCTAATGGCCTCTAC
TTCTTCCATGTTGGTTACCAGCCAACATCCCATGTCAATGCAACTGCCGCTTATGGCCTTTGCAACACTG
AAAATCCACAAAAGTGCATTGCACCTATTGATGGATACTTCGTCTTAAACCAAACTACCAGCACTGTCGC
AGACAGTGACCAACAATGGTATTATACTGGTAGTTCCTTCTTCCATCCTGAACCCATCACAGAAGCAAAT
TCTAAGTATGTGTCCATGGATGTAAAATTCGAAAACCTCACTAATAGGCTTCCTCCACCGCTCCTTAGTA
ATTCAACAGATTTGGATTTCAAGGAAGAGCTGGAAGAATTCTTCAAAAACGTCTCCTCACAAGGACCAAA
CTTCCAGGAGATTTCTAAGATTAACACTACACTGCTTAACCTCAACACAGAGTTGATGGTGCTGAGTGAA
GTTGTTAAACAATTAAATGAATCCTATATCGACTTGAAAGAGTTGGGGAATTATACTTTTTACCAAAAAT
GGCCATGGTATATATGGCTTGGCTTTATTGCAGGGCTTGTTGCTCTTGCTCTTTGTGTGTTCTTCATCTT
ATGCTGTACTGGCTGTGGTACTAGCTGTTTGGGGAAACTAAAATGTAATCGTTGTTGTGACTCGTATGAT
GAGTATGAGGTCGAGAAGATCCATGTTCATTGAGCATTTTAACGAACTTATGATGCGTGTGCAAAGACCA
CCCACACTCTTGCTCATTTTATTAGTTGCTAATGCTTTCTCAAAGCCCATTGGCACTCCTATGCCTGAGC
ACTGTTCTACCCTTGTTGGTAGAGAGTTTCAATCTTGTATTCGACAAGCACAGTTTGATACGGCTGGCAT
GTACACTAATCGCGTCATCGTGCTCGATCGAGCACGTACTCATCGCTATCCTATTGATCGTGACACTACT
ACTGCTCACGACACCTCTTACGACACTTCTGACCCTCAGTTGCTGTCTGATATTGGTTACTCCTTTGATT
ATGGGAAGTAATTAACGAACTTCATGGATTACGTGTCGCTGCTCAACCAGGTTTGGCAGAAACAGGTTAA
TTCCTCTCAAGAAGGAACTTTGGCTCCTGTTCGCCCTACATACGCCTATCGGCCAGTGCAGGGAAATCTT
CAGTGTCCTATCAAGTGGCGTTGCATTTACACTTTTGCAGGCTACACAGGTACTGCAACTGAGCCAACTA
AAGTATTAGCAAAACAAGAAGCCGCTAGGAAGGTTTGCCTTAGGCTTCAAGAGTATGGACGACTCGATGG
ATTTGGACTTAGACTGCGTTATAGCACAGCCTTCGAGCACAATCGTTATGATGCCTCTAAGTCCTATTTC
TACACGCAAACGTCGTCGTCATCCCATGAATAAAAGACGCTACGCTAAGCGCCGTTTTACTCCTGTAGAG
CCAAACGATATTATAATGTGTGATAAACCCACACATTGTATTCGCTTGGTTTTTGATCAATCATTACGCT
GGGTGCATTTTGATGGTATCAAAAACATCCTCACTGATTATGATGTTATTTTTAACCCTGATTTACACGT
TACTGTTGCTTTAGTTTGTGCAGGTAATGGTGTTACATTCAGTGATCTCACACCACTAACATTCATTCTA
GCTGACATGCTGCTTGAATTTAATGGTATCTTTACTTTGGGACAGACTTTGGTCATTGGTGCTCGTGAGT
ACCATTGGCTACCACAAGAGCTTAAAACTAATGTGGGCAAAGCTATCCCTCAGGCTAAAGAATGGCTTGT
AGATCATGGCTACAACGTGTACCATACAGGCCTTCCTACTCATATGTCGCTTGCAAAGCTTCATTCACTT
GACTTCGTCCAACAATCATATGTTGGCAGTAAGTTCTTTATTAAGCATTCTCATACCACTGAATATGCTA
TGCCCGTTTGTTTACAGGTAATAGCTATTGATGGTGAGAAAGTTGATGGTCGATCGAAACCCCTGTTTCA
GTATCCCATCCATAATCATTACAGACACTATCGTGCCTGCTTTCCTGGCCGCTAAACGAACTTATGGCTT
TTTCGCCATCCCTGTTTCAGCCACTTGTCATCCAAAAGGAGACACACGGTGGTGAACCTAGCAGCCCTAA
TCATGTCATCGCATGCATACCTCTTACAGGCTATGTTGCCGCTCTTGTGGTTAATGCATGCTTTTACCCT
CTACTATTCTGCTTACCTTATAGCAGTTGTAGGGCTAGTGTATGTAAGACCTTGGTACTCTATGTGCTGA
TGCTTTACAATTTCATTTTGTCGTGTATCCTAGTTGAGGACACACAACAACCTGTTGGCATATGCCTTAT
GGTATATTGCATAATATTAATGGCGATCTGGACTATCGACAGAGTTCGATTTTGTCTGCTGATCAGATCA
TTACGTCCACTTATTGACATGAGGTCAAATTTCATCCGTGTCAATACTGTTGCAGGCGGGGTTGTTATAC
CTGTTAACTATAGCAAACCCTGGTTTGTCAAAAATTTTAACCAGCGTTGTCGCTGTACAAATTGTTTCTT
TGCGCACTCAGCAACCTATCTCGAGTGCACATTTATAAGCCGTTTCTCTAAAACCACTCTTGTTTCCATT
AGTGACTTTCAGCTTAACGGTTCTCATTCAACTGTTTTCGTGCCTTTCAATAGCCGCGATTCAGTACCTC
TTCACATAATCGCACCCAGCGTGCTTACAGTTTAAGCTCGCTTCGCGCTGCTATGGGTCCCATGTTGAGG
CTAATCCATTTAGTCTCACTTTGGACATTTGGAAAACGAACTATGTTACCTTTTGTCCAAGAACAAATAG
GTGCATTCATAGTAAATTTTTTCATATTATCCGTAGTTTGTGCTGTAACACTCGTTGTGTGTCTAGCAAT
CCTTACGGCTATTCGATTATGTGTGCAGTGTGTTTCTGGTTGTCATACATTAGTATTTCTACCAGCTGTT
CATATTTATAATACAGGGCGTGCAGCCTATGTAAAGTTCCAAGAGAGCCATCCACCCTATCCCCCTGAGG
ACTGGGTTTAACGAACTCTCTAAATATGGCGTCTAGCAATGTTACCCTCTCTAATGATGAGGTTCTCAGG
CTTGTTAAAGACTGGAATTTCACCTGGTCGGTGGTCTTCCTGCTCATTACAATCGTGCTCCAATATGGCT
ACCCATCTAGGAGCATGTTTGTCTACGTCATCAAGATGTTTGTATTATGGCTACTTTGGCCAGCATCAAT
GGCACTATCTATATTTTGTGCTGTCTATCCAATTGATCTAGCTTCCCAGATAATCTCTGGCATACTAGCT
GCAACAAGCTGCGCGATGTGGATCTCCTACTTCGTGCAAAGCATTCGGCTGTTTATGCGTACTGGCTCTT
GGTGGTCTTTCAACCCTGAGTCTAACTGTCTACTTAATGTTCCCATCGGAGGCACCACTGTTGTGCGACC
ACTTGTTGAAGACTCGACCAGTGTCACTGCTGTGGTCACTGATGGCTACCTTAAGATGGCAGGCATGCAT
TTTGGTGCTTGCGACTTTCAACGTCTACCCTCTGAGGTGACGGTCGCAAAACCAAATGTGCTGATAGCCC
TGAAAATGATTAAACGCCAAGCGTATGGTACAAATTCTGGTGTTGCTATTTATCATAGGTATAAGGCAGG
CAACTATAGGAGGCCGCCCATTATACAAGACCAAGAACTCGCACTGCTAAGGGCTTAATTGCTCTAGTAA
GAGACAGATTTTTAACGAATCTTATTATCTCATTGTTATGGCTACTCCTGCTCCTCCTCGTGCAGTAGTG
TTCGCTAATGACAATGAAACCCCTACCAACAGTCAGCGTTCAGGGCGTCCAAGAACTAAGCCCAGACCTG
CCCCTAATACCACTGTCTCATGGTTCACGGGCCTTACCCAGCACGGTAAGCAGCCTCTTGCCTTCCCTCC
TGGACAGGGCGTACCTCTTAATGCCAATTCAACCCCTGCACAGAATGCTGGGTATTGGCGGAGACAGGAC
AGGAAAATTAACACTGGAAATGGAACAAAACCTCTGGCACCCAGGTGGTATTTCTACTACACTGGAACAG
GACCTGAGGCAAATCTCCCTTTCAGATCAGTCAAGGATGGAATCATCTGGGTCCATGAAAACGGTGCCAC
AGATGCTCCTTCGGTTTTTGGGACACGCAACCCTGCAAACGATCCAGCTATCGTCACGCAGTTTGCTCCT
GGTACTACGCTACCTAAAAACTTCCACATCGAAGGCACTGGTGGCAATAGTCAGTCATCTTCGAGAGCCT
CCAGCAGAAGCTCATCTAGATCTAGTTCAAGAAACGGAAGAAGTAACAACAGTTCCCGCAATGCTTCCCC
AGCTCCACATGGAGTCGGAGATGTAGTGGGTGCTGGAACTCTTTCAGTTCTTTTAGACTTGCAGAAGAGG
CTTGCCGATTTGGAAGCTGGTAAGGGTAATAAGCAACCTAAAGTCATCACCAAAAAGGATGCACAGGCTG
CCAAACAAAAGATGCGCCACAAGCGCGTCGCCACCAAAGGATACAATGTAGTCCAGGCTTTCGGAATGAG
AGGTCCTGGTCCGCTGCAGAGTAACTTTGGTGACATGCAATACAACAAGCTTGGCACTGAAGACCCACGT
TGGCCTCAAATTGCTGAACTTGCTCCCTCAGCATCTGCTTTCATGAGTACCTCCCAATTTAAGGTTACTC
ATCAGAGCAATGATGAAAATGGTGAACCGGTGTACTTCCTAAGTTACTCGGGCGCCATAAAATTAGACCC
AAAGAATCCCAACTACAACAAGTGGATGGAGATTCTTGACGCAAATATTGATGCTTACAAATCCTTCCCC
AAAAAGGAGCGAAAGCAAAAACCAAGTGGTGATGATGCTGCAACAGCACCAGCCACATCTCAGATGGAAG
ATGTCCCTGAACTGCCTCCTAAGCAACAGCGCAAGAAACGCGTTGTCCAAGGCAGTATCCCCCAACGTTC
AGCAGGCGTGCCTAGCTTTGAGGACGTTGTGGATGCCATTTTCCCCGATTCAGAGGCATAAATTGCCAAT
TGAACGTAACAAGAGTCGAGGCGATCGCTAGTGTTCTGGAAACCCCATTACATGATGCAATTGTCCACTC
TTGCACAGAATGGAATCATGTTTTACTTACAGTGCAAGAAGGTAAGTGAACCCATTTAATTGATAGCTGT
CATTTTAGTAAAGTGTGTAGCTATAGAGAGAAGTTTAAAGACTGTCACCTCTGCGAGATTGCAAGTGAAC
AGTGCCCCCTGGGAAGAGCTCTATAGTGTGAAATGTAAATAAAAACAGCTATTATTCAATTAGATTAGGC
TTTTTAGATGATTTGCAAAAAAAAAAAAAAAA
</t>
  </si>
  <si>
    <t>HKU9-1</t>
  </si>
  <si>
    <t>Bat coronavirus HKU9-1</t>
  </si>
  <si>
    <t>Bat</t>
  </si>
  <si>
    <t>http://virological.org/t/tackling-rumors-of-a-suspicious-origin-of-ncov2019/384/4</t>
  </si>
  <si>
    <t>HKU9</t>
  </si>
  <si>
    <t>ABN10911.1</t>
  </si>
  <si>
    <t>Spike glycoprotein [Bat coronavirus HKU9-1]</t>
  </si>
  <si>
    <t>EF065513.1</t>
  </si>
  <si>
    <t>20974..24798</t>
  </si>
  <si>
    <t xml:space="preserve">&gt;EF065513.1 Bat coronavirus HKU9-1, complete genome
GATAAAAGGTAGTAGCTGCGTGCTATCGCCGATCCTAACCCCCGTTTCGTCTTGTACGAATCACTCTTGA
ACGAACTTAAAATTGCATCATACGTCACGGTAGGTTTCGTCTTGCTGTGCGTACGTTGCACACCAATTAT
AGTGGAGCTTTTTGGTTAAGTACTTCCCCCTTGCGAGCAACAGGTGTCGTCCTGTTTGTTAGCCCTGCGC
GGTTTCGTCCGTGTAGTGATGGAGGGTGTGCCTGACCCACCTAAGCTTAAAAGTATGGTGGTTACCACTT
TGAAGTGGTGCGATCCTTTTGCTAATCCCAACGTCACTGGTTGGGATATTCCTATTGAGGAGGCTCTGGA
ATATGCGAAACAGCAGTTGCGCACTCCGGAACCTCAGTTGGTGTTTGTGCCTTATTATTTGAGCCATGCA
CCTGGTATTAGTGGTGACCGCGTTGTCATAACTGATAGCATTTGGTACGCTACTAATTTTGGATGGCAGC
CCATTAGGGAGCTTGCCATGGATAAGGATGGTGTTCGTTATGGTAGGGGAGGAACACATGGTGTTTTGCT
TCCCATGCAGGACCCGTCCTTTATTATGGGTGATATTGATATCCAAATCCGTAAGTACGGTATTGGGGCC
AACTCACCGCCTGATGTATTACCGCTCTGGGATGGGTTTTCAGACCCAGGTCCGGATGTGGGGCCTTATT
TAGATTTCCCTGATAATTGCTGCCCTACAAAGCCTAAAGCGAAGAGGGGCGGCGATGTTTATCTGTCAGA
CCAGTATGGTTTTGACAATAATGGCATCTTGGTAGAACCTGTTATGAAGTTACTGGGTGTCATAAAATCT
GATTTTACTCTGGAACAGCTATTGGCTGCGCTAGGTAAGTATCGGACTGAAGATGGATACGATTTGCCTG
ATGGTTACGTAAAGGTTGCTATTAAGGTGGGTCGTAAAGCTGTGCCTGTTTTGAAGCAGTCAATTTTTAC
TGTTGTAGGGGTTACAGAACAACTAGTGCCGGGTTATTATTACCCGTTTTCAACATCTAGTGTTGTTGAA
CACACTAAGCCTACTAGGGGTGGACCTGTGGGTAAGACAGTTGAGGCTGTTATGCTCAGTCTTTATGGCA
CCAACAACTACAATCCTGCGACGCCTGTGGCGCGCTTGAAATGTAGTTATTGTGATTATTATGGTTGGAC
ACCTCTTAAGGACATAGGCACTGTTAATTGCCTGTGTGGTGCAGAGTTTCAACTCACGTCATCGTGCGTA
GATGCAGAGTCTGCAGGTGTGATTAAACCAGGTTGTGTCATGTTGTTGGACAAGAGTCCAGGCATGCGCC
TTATACCTGGTAATCGCACATATGTGTCTTTTGGTGGCGCTATATGGTCGCCTATTGGTAAAGTCAATGG
TGTCACTGTATGGGTTCCTAGAGCCTATTCTATTGTGGCAGGTGAGCACTCTGGGGCCGTAGGCTCGGGT
GATACAGTTGCCATAAACAAGGAACTTGTGGAGTACCTTATTGAAGGTATTAGAGTGGATGCTGACACAT
TGGATAACCCCACTTGTGCCACTTTCATAGCTAATTTAGATTGTGATACTAAGGCTCCCGTTGTACATAC
GGTTGAGTCATTGCAGGGGCTTTGTTTAGCTAACAAGATTATGTTGGGTGACAAGCCACTTCCTACAGAT
GAATTCCATCCCTTTATAGTAGGCTTAGCCTACCATGTACAGCGTGCTTGCTGGTATGGGGCCTTGGCAT
CCCGTACATTTGAAGCTTTTAGAGATTTTGTCCGTACTGAAGAAGAGCGCTTTGCTCAGTTTTTCGGTAA
AGTGTGTGCACCTATAAATGGTTGCGTATACTTAGCTTATACAACTGGACGTGTAACTTTGTTTTCAGCG
TATCAGGTGTTGAACACAGCCATTGCTAAGAGCAAAGATGCTTTTGGTGGTGTTGCTGCTATCGTTGTGG
ACATGTTGAAGCCAATTTTGGAGTGGGTTTTAAAAAAGATGTCCATAGCTAAGGGTGCTTGGCTTCCTTA
TGCAGAGGGTCTGCTTGCACTGTTTAAAGCGCAATTTACCGTTGTTAAGGGTAAATTTCAATTTTTGCGC
GCATCTTTGAATTCTAAGTGTCACAGTTTGTGTGATTTGCTTACTACTATTATGAGTAAGCTGCTCACAT
CTGTTAAGTGGGCTGGTTGTAAGGTTGATGCCTTATATACTGGTACTTATTATTACTTTTCACGAAAAGG
TGTGCTCACAGAAGTGCAGCTATGTGCTAAGCGCCTTGGCCTGTTGTTAACTCCTAAACAGCAGAAGATG
GAGGTTGAGGTGCTTGATGGTGATTTTGATGCCCCTGTAACCCTTACAGATTTGGAATTAGAGGAGTGTA
CAGGTGTGTTAGAAGAGGTTTTTGGAGCTTCAGATGTTAAGTTGGTTAAGGGTACTTTGGTTTCTCTTGC
CAGCAAGTTGTTTGTGCGTACTGAGGATGGTTTCCTCTACCGCTATGTTAAATCTGGTGGCGTTCTTGGT
AAGGCTTTCAGATTGCGTGGCGGTGGTGTGAGTAAAGTGACCTTTGGTGATGAGGAGGTGCATACCATCC
CTAATACTGTAACTGTAAATTTTAGTTATGACGTTTGTGAAGGACTCGACGCAATCCTTGACAAGGTCAT
GGCGCCTTTTCAGGTTGAAGAGGGAACTAAGCTTGAAGATTTAGCTTGTGTAGTTCAAAAGGCAGTCTAT
GAAAGATTGTCTGATTTGTTTTCAGACTGTCCAGCAGAACTCCGTCCTATAAATTTGGAGGATTTTTTGA
CGTCTGAATGCTTTGTATACAGTAAGGACTATGAGAAGATACTCATGCCTGAGATGTATTTTTCTTTAGA
AGATGCTGTCCCAGTTGATGACGAGATGGTAGATGATATCGAAGACACCGTTGAGCAAGCCTCTGACAGT
GATGATCAGTGGCTTGGTGATGAGGGTGCTGAGGATTGTGATAATACAATTCAAGATGTAGATGTGGCTA
CCTCTATGACCACGCCTTGTGGTTATACGAAGATTGCTGAACACGTTTACATTAAGTGCGCTGATATAGT
GCAGGAAGCACGTAATTATTCGTATGCAGTGCTTGTTAATGCCGCCAATGTTAATTTACATCATGGCGGT
GGTGTGGCAGGTGCTCTTAATAGAGCCACTAATAATGCTATGCAAAAAGAATCAAGTGAGTACATTAAGG
CTAATGGTTCCCTGCAGCCTGGTGGGCATGTCCTGCTAAGTTCACACGGTCTGGCCTCGCATGGTATCCT
ACATGTTGTTGGCCCCGATAAGAGGTTAGGACAGGATCTTGCCTTGCTGGATGCTGTGTATGCTGCTTAC
ACAGGTTTTGATAGTGTATTGACGCCATTAGTGTCGGCTGGCATTTTTGGTTTTACAGTTGAAGAATCAC
TTTGTAGTCTCGTAAAAAATGTTGCGTGCACTACTTATGTTGTGGTTTATGATAGACAGCTATATGAGCG
TGCTCTTGCTACATCGTTTGATGTGCCAGGACCACAGTCTAGTGTACAGCATGTACCTGCTATTGATTGG
GCAGAGGCTGTAGAGGTGCAGGAGTCAATTGTGGACCAAGTTGAAACCCCTAGTTTGGGGGCCGTAGATA
CGGTTGACTCCAATGCTGATAGCGGTTTAAATGAAACCGCGCGTTCACCTGAGAATGTCGTTGGCTCTGT
GCCAGACGATGTAGTTGCAGATGTTGAATCCTGCGTTAGGGATTTGGTGCGTCAGGTTGTTAAGAAGGTA
AAGCGTGATAAGCGTCCACCTCCTATAGTACCTCAGCAGACAGTTGAACAACAGCCTCAGGAGATTTCAT
CTCCTGGTGATTGTAATACTGTATTAGTTGATGTGGTTTCTATGTCCTTTTCTGCGATGGTGAATTTTGG
AAAGGAGAAGGGCTTGTTAATACCAGTTGTTATAGATTATCCAGCATTTTTAAAGGTTTTAAAGCGTTTT
TCGCCTAAGGAAGGCCTTTTCTCGTCTAATGGTTATGAGTTTTACGGTTACAGTCGTGATAAACCATTAC
ATGAAGTTAGCAAAGATTTGAATTCTTTAGGTAGACCCTTGATTATGATACCGTTTGGTTTTATAGTTAA
CGGTCAAACCCTAGCGGTTTCTGCAGTTAGTATGCGTGGTCTTACCGTTCCGCATACTGTTGTTGTGCCT
TCAGAATCTAGTGTCCCACTATATAGAGCTTACTTTAATGGGGTTTTTAGTGGTGACACTACAGCTGTTC
AGGATTTTGTTGTTGACATTTTGCTCAACGGCGCTCGTGATTGGGACGTTTTACAGACTACTTGTACTGT
AGATCGTAAAGTTTATAAAACCATTTGTAAGCGTGGCAATACTTATTTGTGTTTTGATGACACCAATTTG
TATGCCATAACAGGTGATGTGGTACTTAAATTTGCCACAGTTTCTAAAGCGCGGGCTTATTTGGAGACTA
AGCTATGTGCACCAGAGCCTTTGATTAAGGTTTTGACTACAGTAGACGGTATTAATTATAGTACTGTTTT
AGTGTCTACTGCACAGAGTTACAGGGCACAAATAGGTACGGTGTTTTGTGATGGCCACGATTGGTCTAAT
AAGAATCCGATGCCCACGGACGAGGGTACTCATTTGTATAAGCAGGATAACTTCTCATCTGCAGAAGTTA
CTGCTATTCGTGAGTATTATGGTGTTGATGACTCTAATATCATAGCGCGTGCTATGAGTATTAGGAAAAC
TGTACAGACATGGCCTTATACGGTTGTGGATGGTAGAGTTTTGCTTGCTCAACGAGATTCTAATTGCTAT
CTTAATGTAGCTATCTCTTTACTTCAAGATATAGATGTGTCCTTTAGTACACCATGGGTGTGTAGGGCCT
ATGATGCACTAAAAGGTGGTAATCCTCTGCCTATGGCGGAAGTTCTTATAGCACTGGGTAAGGCTACTCC
TGGTGTTAGTGATGACGCTCATATGGTTTTGTCTGCAGTATTAAATCATGGTACTGTTACGGCGCGCCGT
GTGATGCAAACTGTTTGTGAACATTGTGGTGTTAGCCAAATGGTTTTTACAGGCACTGATGCTTGTACAT
TTTACGGCTCGGTTGTTTTAGATGATTTATATGCACCAGTTAGTGTGGTTTGCCAGTGTGGTAGACCTGC
TATACGGTATGTTTCAGAACAAAAGTCACCTTGGTTATTGATGTCATGTACGCCTACGCAGGTGCCTTTA
GACACTAGCGGTATTTGGAAAACCGCTATTGTCTTTAGGGGGCCAGTTACTGCTGGTCATTATATGTATG
CCGTAAATGGCACTTTGATATCTGTGTATGATGCTAATACGCGTAGGCGTACTAGTGATCTTAAGCTGCC
AGCTACAGATATTCTTTATGGACCTACTAGTTTTACTAGTGATAGTAAGGTTGAGACCTACTATCTTGAT
GGTGTTAAACGTACTACTATTGATCCCGACTTTAGTAAGTATGTTAAGAGAGGTGACTATTATTTTACAA
CAGCACCTATAGAGGTTGTGGCTGCGCCAAAGCTAGTCACATCTTATGATGGATTTTATCTGTCTTCCTG
TCAGAATCCTCAGCTAGCTGAGTCTTTTAATAAGGCTATTAATGCTACTAAGACAGGACCTATGAAGTTG
CTAACCATGTATCCCAATGTTGCGGGTGATGTGGTGGCAATTTCTGATGATAATGTCGTTGCTCATCCAT
ATGGGTCTTTACATATGGGTAAACCGGTATTGTTTGTTACGCGCCCTAATACTTGGAAGAAATTAGTGCC
GTTATTATCTACAGTTGTTGTTAATACGCCTAATACTTATGACGTATTGGCTGTAGATCCTTTACCTGTT
AATAATGAGACTAGTGAGGAACCAATTAGTGTTAAGGCCCCAATACCATTGTATGGTTTAAAGGCAACTA
TGGTTCTCAATGGTACAACATATGTGCCAGGTAATAAAGGTCATTTGTTGTGTTTAAAGGAATTCACTTT
AACTGATTTGCAAACGTTTTACGTCGAGGGTGTCCAACCTTTTGTATTACTTAAGGCTTCTCATTTGAGT
AAAGTTCTTGGTTTACGTGTTAGTGATAGTTCACTGCATGTTAACCATTTAAGTAAAGGTGTAGTCTATG
CCTATGCGGCTACTAGACTCACTACTCGTGTTACCACTTCACTTTTAGGTGGATTGGTTACTAGGAGTGT
TAGGAAGACTGCAGATTTTGTAAGGAGTACAAACCCTGGTTCAAAGTGTGTAGGCCTCTTGTGTTTATTT
TATCAGCTCTTTATGCGATTTTGGCTTTTAGTTAAGAAGCCACCTATCGTTAAAGTTTCCGGTATTATAG
CTTATAATACGGGTTGTGGTGTTACAACGTGTGTTTTAAATTATTTAAGATCGCGTTGCGGCAATATATC
ATGGTCGCGTTTGCTGAAGTTACTTCGGTATATGCTGTATATTTGGTTTGTTTGGACTTGTTTGACTATA
TGTGGCGTTTGGTTATCGGAACCTTATGCCCCAAGTTTAGTAACTCGTTTCAAATATTTTTTAGGTATCG
TTATGCCGTGTGACTATGTGCTAGTTAATGAAACGGGCACTGGTTGGTTGCATCATTTGTGCATGGCTGG
TATGGATAGTTTGGACTATCCTGCTTTGCGTATGCAGCAGCATAGGTATGGTAGTCCCTATAACTACACG
TATATACTTATGCTTTTAGAAGCCTTTTTTGCTTATTTGTTATATACACCAGCTTTGCCTATAGTAGGTA
TCTTGGCAGTACTCCACTTGATAGTGTTGTACTTGCCTATACCGCTTGGTAATAGTTGGTTAGTTGTTTT
CTTGTATTATATTATAAGGTTGGTACCCTTTACTAGTATGTTGCGCATGTATATTGTTATAGCTTTTTTG
TGGTTGTGCTATAAGGGCTTTTTGCATGTTAGGTATGGTTGCAATAATGTAGCATGCTTAATGTGTTATA
AGAAGAATGTCGCTAAGCGCATTGAGTGTTCGACAGTTGTTAATGGTGTGAAACGTATGTTTTATGTCAA
TGCTAATGGTGGTACACACTTTTGCACTAAGCATAATTGGAATTGTGTTTCGTGTGATACTTATACAGTT
GATAGCACTTTTATTTGTAGGCAAGTTGCCTTGGATTTAAGTGCACAATTTAAAAGGCCCATAATTCATA
CTGATGAAGCTTATTATGAGGTTACTTCTGTTGAGGTTCGCAATGGTTATGTTTATTGTTACTTTGAGAG
TGATGGTCAACGTAGCTATGAGCGATTTCCGATGGATGCTTTTACTAATGTTAGTAAGTTGCATTATTCT
GAGTTGAAGGGAGCTGCACCTGCATTTAATGTTTTAGTGTTTGATGCAACTAACCGTATAGAGGAAAATG
CTGTAAAAACGGCTGCTATATATTATGCCCAGCTAGCTTGTAAGCCTATTTTATTGGTTGACAAGCGTAT
GGTAGGTGTTGTCGGTGACGATGCCACCATCGCAAGGGCTATGTTTGAGGCATATGCGCAAAATTATCTC
CTTAAGTATAGCATTGCAATGGATAAAGTAAAACACTTGTATAGCACGGCGTTGCAACAGATATCTTCGG
GTATGACTGTTGAGTCCGTTCTTAAGGTGTTTGTAGGGTCCACACGTGCTGAGGCTAAAGATTTAGAGTC
AGATGTTGATACTAATGATTTAGTCTCGTGTATTAGGCTCTGTCATCAGGAGGGTTGGGAATGGACCACG
GATTCGTGGAATAATCTTGTTCCTACCTATATTAAGCAGGATACTTTGAGCACTTTAGAGGTTGGTCAAT
TTATGACTGCTAATGCTAAATATGTTAATGCAAATATAGCTAAAGGCGCTGCCGTCAATTTAATATGGCG
GTATGCGGATTTTATTAAGTTGAGCGAGTCCATGCGCCGCCAACTTAAAGTGGCTGCGCGTAAGACAGGT
CTTAACTTATTAGTTACAACATCTAGCTTAAAGGCAGATGTTCCTTGTATGGTGACACCTTTTAAAATTA
TTGGTGGCCATAGACGTATTGTATCGTGGAGACGTGTTTTAATACATGTCTTCATGTTATTGGTTGTTTT
AAACCCGCAGTGGTTTACACCTTGGTATATAATGAGGCCAATTGAGTATAATGTCGTGGACTTTAAAGTT
ATTGACAATGCTGTAATAAGGGATATAACTTCTGCAGATCAGTGCTTTGCTAACAAATTTAGTGCTTTTG
AAAACTGGTATTCTAATAGATATGGTAGTTATGTTAATTCGCGTGGTTGTCCTATGGTGGTAGGTGTTGT
TAGTGACATCGTGGGTAGTCTTGTTCCTGGTTTACCGGCAAGATTTCTACGTGTGGGTACCACACTTTTA
CCATTGGTCAATTACGGTCTGGGTGCAGTAGGTAGTGTGTGCTACACACCGCACTATGCTATTAACTACG
ATGTTTTTGATACCAGTGCTTGTGTATTAGCTGCTACCTGTACGCTTTTTTCTAGTGCGAGTGGTGAACG
TATGCCTTACTGTGCTGATGCCGCATTAATACAAAATGCAAGTCGTTATGACATGTTAAAGCCACACGTA
ATGTACCCATTTTATGAACATTCTGGTTACATACGTTTTCCTGAAGTTATTTCAGCTGGTGTTCACATAG
TTAGAACTATGGCTATGGAGTACTGTAAAGTGGGTCGTTGTGACGTTTCTGAAGCCGGATTGTGCATGTC
GCTACAACCTCGGTGGGTCGTCAACAATGCTTATTTTAGACAACAGTCAGGTGTTTACTGTGGTACAAGT
GCATTTGATTTATTTATGAATATGCTGCTGCCTATATTTACTCCCGTAGGTGCTGTTGATATAACAACAT
CTATACTCATGGGTGCATTATTGGCTGTAGTAGTTTCTATGTCTCTTTATTACCTTTTAAGGTTTAGAAG
AGCATTTGGTGATTATTCAGGAGTCATTTTTACTAATATTTTGGCTTTTGTGTTGAATGTTATAGTACTG
TGTTTAGAGGGTCCTTACCCTATGTTACCCAGTATATATGCTATGGTGTTCTTATATGCTACTTGCTACT
TTGGTAGTGATATAGCATGTATGATGCATGTTTCATTTTTAATAATGTTTGCTGGTGTAGTGCCCTTGTG
GGTTACTGTTTTGTACATAGTTGTGGTTTTGAGTAGGCATATATTGTGGTTTGCTAGTTTATGCACAAAG
CGTACAGTGCAGGTAGGTGACCTTGCTTTTCACTCCTTTCAGGATGCAGCTTTGCAGACGTTTATGCTTG
ACAAAGAGGTGTTTTTACGCCTTAAGCGTGAAATATCCTCGGATGCTTATTTTAAGTACTTGGCTATGTA
TAATAAGTACAAGTATTATAGTGGACCAATGGATACAGCTGCTTATAGAGAAGCCGCTTGTTCACATTTG
GTGATGGCCTTAGAGAAATATTCTAATGGTGGTGGTGATACTATATATCAACCCCCACGGTGTAGTGTTG
CCTCTGCGGCACTACAAGCCGGCCTGACACGTATGGCTCACCCTTCAGGTTTAGTAGAGCCGTGCCTTGT
TAAAGTAAATTATGGTTCCATGACTCTTAATGGTATATGGTTGGATAATTTTGTTATATGTCCTAGGCAT
GTTATGTGTTCTAGGGATGAGTTAGCTAATCCTGATTACCCTCGTTTGTCTATGCGAGCTGCTAATTATG
ATTTTCACGTGTCTCAAAATGGTCATAATATTCGTGTTATAGGCCATACTATGGAAGGTTCGCTTTTAAA
GCTAACAGTTGATGTGAATAATCCTAAAACACCCGCTTATTCATTTATACGGGTGAGTACGGGTCAAGCT
ATGAGTTTGTTGGCATGTTATGATGGTTTACCAACTGGTGTGTATACGTGCACTTTACGGTCGAATGGTA
CTATGAGAGCATCATTTTTATGTGGCTCTTGTGGTAGTCCTGGCTTTGTCATGAATGGCAAAGAAGTTCA
ATTTTGTTACCTACACCAGCTTGAATTACCAAATGGTACTCATACTGGTACAGATTTTTCTGGTGTCTTT
TATGGTCCATTTGAAGACAAGCAAGTGCCTCAATTAGCGGCGCCTGATTGTACTATAACTGTTAATGTTT
TAGCATGGCTTTATGCAGCTGTGTTAAGTGGTGAGAATTGGTTTTTAACCAAGTCTAGTATTTCACCGGC
TGAATTTAATAATTGTGCTGTTAAGTACATGTGTCAGTCAGTAACGAGTGAAAGCTTGCAAGTTTTGCAA
CCACTTGCAGCTAAAACAGGTATCTCTGTTGAGCGCATGCTTTCAGCGTTGAAGGTATTGCTCTCAGCTG
GATTTTGTGGCCGTACTATTATGGGCTCCTGTTCTTTAGAGGATGAGCATACACCGTATGATATTGGCCG
TCAAATGTTAGGTGTTAAATTGCAAGGTAAATTTCAGTCTATGTTTAGATGGACACTACAGTGGTTTGCT
ATAATTTTTGTACTTACCATACTCATTTTGTTGCAGCTTGCGCAGTGGACCTTTGTGGGTGCGCTGCCAT
TTACTCTGCTGCTGCCCCTAATAGGGTTTGTGGCAGTTTGTGTGGGGTTTGTTTCATTGCTTATTAAGCA
TAAGCATACCTACCTTACGGTTTATCTGTTACCAGTTGCGATGGTAACAGCATATTATAATTTTCAGTAC
ACGCCAGAGGGTGTACAAGGTTATTTGCTTAGTTTGTACAATTACGTTAATCCTGGTCGTATTGACGTTA
TTGGTACAGATTTGTTAACAATGCTTATTATAAGTGTTGCATGTACTTTGTTAAGTGTTCGTATGGTGAG
AACTGATGCGTATAGCCGTATTTGGTACGTATGTACTGCAGTAGGTTGGTTGTATAACTGCTGGACCGGT
AGTGCTGATACTGTTGCTATCAGCTACCTTACATTTATGGTCTCAGTTTTTACTAATTACACGGGCGTTG
CCTGTGCTTCCTTGTATGCAGCACAATTTATGGTGTGGGTTCTTAAATTTTTAGACCCTACCATTTTGTT
GTTGTATGGTAGGTTTAGATGCGTGCTTGTTTGTTATTTGTTAGTTGGCTATCTTTGCACATGTTACTTT
GGTGTTTTTAACCTTATTAATAGGTTATTTAGATGCACCTTGGGTAATTATGAATATGTCGTTAGCTCTC
AGGAGCTGCGATATATGAATTCTCATGGTTTGTTACCGCCCACAAATTCTTGGCAGGCGCTTATGTTAAA
CATTAAGTTGGCCGGTATAGGGGGTATTCCTATTTATAGGGTGTCCACTATACAGTCAAACATGACAGAT
TTAAAATGCACAAGTGTTGTTTTGCTGTCTGTATTACAACAATTACGTGTTGAATCCAGTAGTAAACTAT
GGGCACTGTGCGTTAAGTTGCACAATGAAATATTAGCCTCAAATTCGCCAACAGAGGCATTTGAGGCATT
TGTTTCATTGTTGTCTGTGTTGTTATCCTTACCAGGTGCTATAAACTTGGATGAGTTGTGTAGTAGCATT
TTGGAAAATAATTCTGTTCTCCAAGCTGTTGCTAGTGAGTTTAGTAATTTATCATCCTATGTGGATTACG
AAAATGCTCAGAAGGCCTATGATACAGCTGTTGCCACAGGTGCACCAGCATCTACTGTTAATGCCTTGAA
GAAAGCTATGAATGTAGCTAAGAGTGTGCTCGATAAAGATGTAGCTACTACCCGTAAGCTGGAGCGTATG
TCTGAGTTAGCTATGACTGCAATGTATAAGCAGGCTCGTGCCGAAGACAGGCGCTCTAAAGTTACGGCCG
CTATGCAAACTATGTTGTTCAACATGATACGTCGTCTTGATAGTGACGCTCTTAGTAACATTTTGAACAA
TGCACGTAATGGTGTTGTACCACTGGGTGTCATACCTAGAACAGCAGCTAACAAGCTGCTGCTTGTGGTG
CCTGATTTTTCTGTTTACACAGCAACCATAACTATGCCTACGCTTACCTATGCGGGTAGTGCGTGGGATG
TTATGCAAGTTGCTGATGCAGATGGAAAAACAGTTAATGCAACGGATATTACACGCGAGAATAGTGTAAA
CTTGGCATGGCCGTTAGTAGTGACGGCGCAGCGGCAGCAGGCCACATCACCTGTCAAGTTACAGAATAAT
GAGCTTATGCCTCAGACAGTGAAGCGTATGAATGTCGTTGCGGGTGTGAGCCAAACTGCTTGTGTTACTG
ATGCTGTAGCTTATTATAATGCTACAAAAGAAGGCCGACATGTGATGGCTATTTTAGCTGACACAGACGG
TCTCGCCTTTGCTAAGGTTGAAAAGTCTACAGGTGATGGTTTTGTAATTCTTGAATTAGAACCACCCTGT
AAGTTTATGGTCGACACCCCTAAAGGTCCGGCTCTTAAATATTTATATTTTACCAAAGGGCTTAAGAATT
TGTGYCGTGGCACTGTATTGGGTACTTTGGCTTGTACAGTTAGACTGCATGCGGGTTCTGCTACGGAAGT
AGCAAGTAACTCATCTATTCTTTCTTTATGTTCTTTTAGTGTAGACCCTGAGGCTACGTATAAAGATTAT
TTAGATAATGGTGGTTCCCCTATAGGTAACTGCGTTAAAATGCTAACTCCCCATACCGGTACTGGGTTGG
CTATTACAGCTAAGCCTGATGCCAATATAGACCAAGAGTCCTTTGGTGGGGCGTCATGCTGTTTGTACTG
TCGTTGTCATATAGAACATCCCGGTGCAAGTGGCGTATGTAAATATAAGGGCAAGTTTGTACAAATACCC
TTAGTTGGTGTCAATGACCCAATAGGTTTTTGTATAAGAAATGTCGTTTGTGCTGTATGTAACATGTGGC
AAGGCTATGGTTGTCCCTGCTCTAGTTTACGTGAAATCAACCTACAGGCTAGGGATGAGTGCTTTTTAAA
CGAGTCAGGGGTACTAGTGGAGTAGCCCGTCTAGTACCCCTAGGTTCTGGTGTCCAACCAGATATAGTAT
TAAGGGCTTTTGATATATGTAACACAAAAGTAGCAGGTTTTGGCTTGCATTTAAAGAATAATTGTTGTAG
GTATCAAGAATTGGATGCTGATGGCACTCAACTTGATTCCTATTTCGTTGTAAAACGCCATACTGAGAGT
AATTATTTACTTGAGCAACGCTGTTATGAGAAGCTTAAGGATTGTGGCGTCGTTGCGCGTCATGATTTCT
TTAAGTTCAATATAGAAGGTGTTATGACACCTCATGTGTCACGTGAACGCCTTACTAAGTATACAATGGC
GGATTTAGTATATAGTTTGCGCCATTTTGATAACAACAACTGTGATACATTAAAGGAAATACTTGTGTTA
CGTGGTTGTTGTACTGCAGATTACTTCGACAGGAAGGATTGGTATGACCCTGTCGAGAATCCAGATATTA
TTAGGGTTTACCATAACTTAGGTGAAACTGTTAGAAAGGCCGTACTCTCCGCTGTGAAGATGGCAGACTC
TATGGTTGAGCAAGGACTAATTGGTGTTTTAACCCTGGATAATCAGGACTTAAATGGCCAATGGTATGAT
TTTGGTGACTTCATTGAAGGGCCGGCAGGTGCGGGTGTTGCCGTAATGGATACTTATTATTCATTGGCTA
TGCCCGTTTATACTATGACGAATATGCTGGCCGCTGAATGCCACGTTGATGGAGACTTTAGTAAACCTAA
ACGCGTGTGGGACATATGTAAGTATGATTACACACAGTTTAAGTATTCATTGTTCTCCAAGTATTTTAAA
TATTGGGACATGCAATATCACCCAAATTGTGTTGCGTGTGCCGATGACCGTTGCATTTTGCATTGTGCTA
ATTTTAATATACTTTTTAGTATGGTGTTGCCTAATACATCCTTTGGGCCTTTAGTTCAAAAGATTTACGT
GGATGGTGTGCCGTTTGTAGTTTCTACTGGTTACCATTACAGGGAGCTTGGTGTGGTGATGAATCAAGAT
ATTCGTCAGCATGCTCAACGTTTGTCGTTGCGTGAACTACTTGTGTATGCAGCAGATCCTGCTATGCATG
TAGCGGCTAGTAACGCATTGGCTGATAAACGTACTGTTTGTATGTCGGTGGCTGCAATGACCACGGGCGT
TACTTTTCAGACTGTCAAACCAGGACAGTTTAATGAAGATTTTTATAATTTTGCTGTAAAGTGTGGCTTC
TTCAAGGAAGGAAGTACCATATCCTTTAAGCATTTTTTCTATGCACAGGATGGCAATGCTGCCATCTCTG
ATTATGATTATTATAGGTATAATTTGCCTACAATGTGTGACATTAAACAACTCCTTTTTTCTTTAGAAGT
AGTTGATAAATATTTTGATTGCTATGACGGCGGATGCCTACAGGCAAGTCAGGTTGTTGTAGCTAATTAT
GATAAGTCAGCAGGTTTTCCATTCAATAAGTTTGGTAAGGCCCGTCTGTATTATGAATCTCTCAGTTATG
CTGACCAGGATGAGCTTTTTGCATACACCAAACGCAATGTCCTACCCACAATTACTCAGATGAATTTGAA
GTATGCTATAAGTGCTAAAAATCGCGCTCGCACTGTAGCTGGTGTTTCTATAGCATCTACTATGACAAAT
AGACAATTTCATCAGAAGATGCTTAAGTCTATAGCTGCAGCACGTGGTGCATCTGTTGTTATAGGTACCA
CTAAATTTTATGGAGGGTGGAATCGCATGCTTCGCACTTTGTGTGAAGGTGTAGAAAATCCACATTTGAT
GGGTTGGGACTATCCTAAATGTGATAGAGCTATGCCTAATTTATTGCGTATATTTGCCAGCCTTATTTTA
GCGCGTAAGCATGCGACTTGTTGCAATGCTTCAGAGAGGTTTTATCGGTTGGCTAATGAATGTGCTCAGG
TTTTGAGTGAAATGGTTCTCTGTGGAGGCGGTTTTTACGTGAAACCTGGTGGTACCAGTAGTGGAGATTC
CACAACTGCATATGCTAATAGTGTTTTTAATATTTGTCAAGCTGTTAGTGCTAATCTTAATACCTTTTTA
TCTATAGATGGTAATAAGATTTACACTACTTATGTTCAGGAATTGCAGAGGCGGTTATACTTGGGTATAT
ACCGTAGTAATACTGTAGATAATGAGTTAGTTTTGGATTATTATAACTATTTGCGTAAGCATTTTAGTAT
GATGATCCTTAGTGATGATGGTGTGGTCTGCTATAATGCGGACTACGCACAAAAAGGCTATGTTGCTGAC
ATACAGGGCTTTAAGGAGTTGCTGTATTTTCAGAACAATGTGTTTATGTCTGAATCTAAGTGTTGGGTAG
AACCGGATATAACTAAAGGTCCTCATGAATTTTGCTCTCAACATACTATGTTGGTTGATATGAAGGGTGA
ACAAGTTTACCTGCCATATCCAGATCCTTCTAGAATATTGGGAGCAGGGTGCTTTGTGGATGACTTATTG
AAGACTGATGGTACTCTTATGATGGAGCGGTATGTGTCACTTGCTATTGATGCCTATCCACTTACGAAGC
ATCCCGATCCTGAGTACCAGAATGTTTTCTGGTGTTATCTGCAATATATAAAGAAGTTGCATGAGGAGTT
AACAGGTCATTTATTAGATACATATAGTGTAATGTTGGCTAGTGATAACGCTTCTAAGTACTGGGAGGTA
GAATTCTATGAGAATATGTATATGGAATCTGCCACATTACAGAGTGTAGGTACATGTGTTGTGTGTAATT
CACAAACATCATTAAGATGTGGTGGCTGCATACGTAGACCCTTCCTCTGTTGTAAATGTTGTTATGACCA
TGTCGTGTCTACTACACACAAGTTAGTGTTGTCTGTTACACCATATGTTTGTAACAACCCTAGTTGTGAT
GTTGCAGATGTAACCCAATTGTATTTGGGTGGCATGTCTTATTATTGTAGAGACCATAGACCACCAATAT
CGTTCCCTTTGTGTGCGAATGGTCAGGTGTTTGGTCTCTACAAAAATATATGTACTGGTAGTCCGGATGT
AGCGGACTTCAATAGTCTAGCTACTTGTGATTGGAGTAACAGTAAAGATTATGTCTTAGCTAATACGGCT
ACAGAGCGTTTAAAGCTCTTTGCCGCTGAGACATTACGTGCGACTGAAGAAAATGCTAAACAAGCATATG
CTTCAGCAGTTGTTAAAGAGGTCCTTAGTGATAGGGAACTTGTGCTTTCATGGGAAACTGGCAAGACCCG
ACCTCCCTTAAATAGGAATTATGTATTCACGGGGTTTCATATTACTAAGAATAGTAAGGTGCAACTGGGT
GAATACATTTTTGAAAAGGGTGACTACGGTGACGTAGTTAACTATCGTTCTAGTACCACTTATAAATTAC
AGGTTGGTGATTACTTTGTGCTTACATCACATTCGGTGCAACCACTTAGTTCACCTACTTTGTTACCTCA
GGAGCGATACACTAAGTTAGTCGGTTTGTATCCAGCTATGAATGTGCCAGAGAGCTTTGCTAGTAACGTT
GTACATTACCAACGTGTTGGTATGTCGCGTTACACTACTGTACAGGGTCCACCTGGTACGGGTAAGAGCC
ACTTGTCCATAGGACTTGCGCTCTACTACCCGTCTGCTAAAATCGTTTACACAGCATGCAGTCATGCAGC
TGTAGATGCATTGTGTGAGAAGGCGCATAAGAATTTACCTATTAATAGGTGTAGTCGTATTGTGCCAGCT
AAGGCACGTGTTGAGTGTTTCTCAAAGTTCAAAGTTAACGATGTGGGTGCTCAATACGTTTTCTCTACTA
TAAATGCCCTACCAGAAACAACTGCGGACATTCTTGTTGTAGATGAGGTCAGTATGTGTACTAACTATGA
CCTGAGTATGATTAATGCAAGGGTTCGCGCAAAACATATTGTGTATGTAGGTGACCCTGCACAATTACCG
GCGCCTAGAACTCTTCTTACGAAGGGTACGCTTGCACCTGAACATTTTAATTCAGTGTGCAGGCTTATGG
TTGCCGTAGGTCCTGACATTTTCCTTGCCACCTGCTATAGATGTCCTAAGGAAATAGTTGATACAGTTAG
CGCTTTAGTTTATGATAAAAAGCTAAAGGCTAATAAGGTTACCACTGGGGAGTGTTATAAGTGCTACTAT
AAAGGTAGTGTCACTCATGACTCGTCTAGCGCTATTAATAAGCCTCAGCTTGGCTTAGTTAAAGAGTTCT
TAATTAAGAATCCTAAGTGGCAGAGTGCAGTGTTTATTTCACCCTATAATAGTCAAAACTCTGTAGCACG
TCGTATGCTAGGTTTGCAGACACAGACTGTTGACTCCTCTCAGGGTTCTGAGTTCGACTATGTTATTTAT
TGTCAAACTTCCGACACAGCCCATGCATTGAATGTAAATAGGTTTAATGTAGCTATCACTAGAGCTAAAA
AGGGCATTCTGTGTGTGATGTCAGACTCTACGTTATATGAGTCTCTCGAGTTTACACCACTGGATGTGAA
TGATTATGTAAAACCAAAAATGCAGTCTGAAGTTACTGTAGGTTTGTTTAAAGATTGTGCTAAAGCAGAG
CCATTAGGCCCAGCCTATGCACCTACTTTTGTGTCCGTAAATGACAAGTTCAAATTGAATGAGTCACTTT
GTGTACATTTTGACACAACGGAATTACAGATGCCTTATAATAGACTCATTTCTAAAATGGGTTTTAAGTT
TGATTTAAACATACCCGGTTATAGCAAGTTATTTATAACTCGTGAACAGGCTATTAGAGAAGTACGTGGC
TGGGTAGGGTTTGATGTTGAGGGTGCACATGCTTGTGGTCCCAACATTGGCACTAACCTGCCACTACAAA
TAGGGTTTTCTACTGGCGTAAACTTTGTAGTTACGCCTAGTGGTTATATAGATACAGAATCTGGTTCTAG
ATTGGCTAATGTGGTGTCTAAGGCACCACCTGGTGACCAATTTAAACATTTGATACCACTAATGCGTAAG
GGCGAGCCTTGGAGCGTCGTTCGTAAGCGTATAGTGGAGATGCTTTGTGATACTCTAGATGGTGTCAGTG
ACACCGTTACATTTGTAACTTGGGCACATGGGTTTGAACTCACGACCCTTCATTACTTCGCTAAAGTAGG
ACCTGAACGCAAATGTTTTATGTGTCCTAGGCGTGCAACCTTATTTAGTAGTGTTTATGGGGCATATTCA
TGCTGGAGTCACCATAGACACATTGGCGGCGCGGACTTTGTATATAACCCATTTTTGGTCGATGTACAGC
AATGGGGTTATGTAGGTAATTTACAGGTAAACCATGATAATGTCTGCGATGTCCATAAGGGTGCACATGT
GGCTAGCTGTGATGCCATAATGACTAGGTGTTTAGCTATCCATGACTGTTTCTGTGGTGAAGTCAATTGG
GATGTAGAGTATCCTATTATAGCTAATGAGTTGGCTATAAATAGGGCGTGTCGTAGTGTTCAGCGAGTCG
TATTAAAGGCTGCTGTGAAGGCACTACATATAGAAACAATTTATGATATTGGTAACCCAAAGGCTATTAA
AGTCTATGGTGTCAATGTCAATAATTGGAATTTTTATGACACTAATCCTGTTGTGGAAGGTGTTAAGCAG
TTACATTATGTTTATGATGTACATAGAGACCAGTTCAAAGATGGACTAGCTATGTTTTGGAATTGCAATG
TGGATTGTTATCCACATAATGCGTTGGTTTGTAGGTTTGACACACGTGTGTTGTCAAAATTAAATTTAGC
AGGGTGCAATGGTGGTTCGCTTTATGTGAATCAGCATGCGTTCCATACTGATGCATTTAATAAAAATGCT
TTTGTTAATTTGAAGCCACTCCCATTCTTTTATTATTCAGATACGGCATGTGAAAATGCTACTGGTGTGT
CTACTAATTATGTCAGTGAAGTAGATTATGTACCCCTCAAATCAAATGTGTGTATAACGCGTTGTAATTT
GGGTGGTGCAGTTTGTAAGAAACATGCTGACGAGTACAGAAATTTTCTGGAAAGTTATAATACTATGGTG
AGCGCAGGTTTCACCTTGTGGGTTGATAAAACCTTTGACGTGTTTAATTTATGGTCTACATTTGTAAAGC
TACAATCTCTAGAGAATGTAGCTTACAATGTCTTAAAGTCAGGCCATTTTACAGCAGTTGCCGGTGAGTT
ACCGGTAGCTATTTTAAATGACCGACTCTATATAAAGGAGGACGGTGCTGATAAATTGTTGTTTACTAAT
AATACATGTTTGCCCACTAATGTAGCTTTTGAGCTATGGGCTAAACGTTCAGTGAACGTAGTACCAGAAG
TTAAGTTATTACGTAACTTAGGTGTTACGTGTACATATAACTTAGTTATCTGGGATTATGAAAGTAATGC
TCCACTAGTGCCAAATACTGTGGGCATTTGTACTTATACTGATTTAACAAAGTTAGATGACCAGGTTGTG
CTAGTTGATGGCAGACAGCTAGATGCCTATAGTAAGTTTTGTCAGTTGAAAAATGCCATTTACTTTTCAC
CTAGTAAACCTAAGTGCGTGTGTACCAGAGGACCAACTCACGCATCTATAAATGGTGTTGTTGTAGAGGC
CCCTGATAGAGGTACTGCATTTTGGTATGCTATGAGAAAAGATGGTGCATTTGTGCAACCTACTGATGGC
TATTTTACACAGTCCCGTACTGTGGACGATTTTCAGCCACGTACACAATTAGAAATAGATTTCCTTGATC
TTGAGCAGTCATGTTTTCTTGATAAATATGACTTACATGATCTAGGTTTAGAACATATCGTGTATGGTCA
ATTTGATGGAACCATAGGCGGCTTGCATTTATTAATAGGTGCCGTACGCCGTAAGCGCACGGCGCATTTA
GTTATGGAGACCGTGCTAGGTACTGACACGGTCACATCTTATGCTGTTATAGACCAACCAACTGCTTCTA
GTAAGCAAGTTTGTAGTGTTGTTGATATTATTTTAGATGACTTTATTGCGCTTATAAAAGCTCAAGATAG
GTCAGTTGTTAGTAAGGTAGTTCAGTGCTGCTTGGATTTTAAAGTGTTTAGGTTTATGTTATGGTGTAAG
GGTGGTAAGATTTCCACCTTTTATCCTCAATTGCAGGCTAAACAAGATTGGAAACCTGGTTATAGTATGC
CAGCGCTTTATAAGGTGCAAAATGCCGTGCTAGAACCATGTTTGTTACACAATTACGGTCAGGCGGCAAG
ATTGCCGTCCGGTACCTTAATGAATGTGGCTAAATACACTCAGTTGTGTCAGTACCTGAATACCTGTTCA
TTAGCTGTTCCGGCTAAAATGCGTGTTATGCATTTTGGTGCAGGCAGTGATAAAGGTGTTTGTCCAGGTA
CTGCTGTGTTAAAACAATGGTTGCCAGCTGACGCTTACTTGGTAGATAATGATTTGTGTTATTGTGCATC
TGATGCAGATAGTACGTATGTAGGTAGTTGTGAGACATTCTTTTCTGTTAATAAGTGGGATTTTATTTTT
AGTGACATGTATGATGCACGCACTAAGAATACTTCTGGTGATAATACGTCTAAAGAAGGATTTTTTACGT
ATTTAACAGGTTTTATAAGGTCAAAACTAGCTCTTGGAGGTAGTATTGCCATTAAGATTACAGAGCACTC
TTGGAGTGCTGATCTGTATGCTATTATGGGCCACTTTAATTGGTGGACTTGTTTTTGTACATCTGTTAAT
AGCTCTTCGTCCGAAGCGTTTTTGATAGGTGTAAATTATATTGGTGTAGGTGCATTATTAGATGGGTGGC
AAATGCATGCTAATTACGTCTTTTGGCGTAATAGCACTGTTATGCAATTGTCTAGTTATAGTCTGTATGA
TTTGCAGCGTTTCCCATTGCGCTTGAAAGGCACTCCTGTTATGAGTTTGAAGGAAGATCAATTGAACGAA
CTTGTTTTAAACTTGATTAGAGCAGGTCGCCTAATAGTCCGCGATGCTGTTGATATTGGTGTTAGGGGTG
TCGCTTGCAGCGGCGTCTAGGCCTGAGTGCTTCAATCCGCGTTTTACACTAACACCTCTTAACCATACTT
TAAATTACACGTCTATTAAGGCTAAAGTTTCAAATGTTTTGTTACCAGATCCATACATAGCGTACTCTGG
TCAAACTTTGCGTCAGAATTTGTTTATGGCAGATATGTCTAATACCATTCTATACCCTGTAACGCCACCT
GCGAATGGTGCTAATGGCGGGTTCATTTATAATACTTCTATTATTCCTGTTTCTGCAGGTCTATTTGTGA
ATACTTGGATGTATAGGCAACCTGCGTCTTCGCGTGCTTATTGTCAAGAGCCTTTTGGTGTAGCTTTTGG
TGATACATTTGAAAATGACAGGATTGCTATTCTTATTATGGCCCCAGATAACTTAGGTTCTTGGAGTGCT
GTGGCGCCTAGAAATCAAACTAATATTTATTTATTGGTTTGTAGTAATGCGACCCTATGCATAAACCCTG
GTTTTAACAGGTGGGGTCCTGCTGGTAGCTTTATAGCACCCGATGCACTTGTTGACCATTCTAATTCATG
TTTCGTCAACAACACCTTTTCGGTGAATATTAGTACTAGTCGTATTAGCCTAGCGTTCCTTTTTAAGGAT
GGTGACTTGCTTATCTACCATTCTGGTTGGTTACCTACGTCTAATTTTGAACATGGTTTCAGTAGGGGTA
GTCATCCTATGACATATTTTATGTCGTTGCCTGTCGGCGGAAATTTACCTAGAGCTCAATTTTTCCAGTC
TATAGTGCGTAGTAATGCCATAGATAAGGGTGATGGTATGTGTACTAATTTTGACGTAAATTTGCATGTT
GCACATTTAATTAATAGGGACCTTTTAGTGTCTTATTTTAATAATGGTAGCGTTGCTAACGCTGCCGATT
GTGCGGATAGTGCGGCTGAAGAGCTATATTGTGTTACAGGCTCGTTTGATCCGCCTACTGGTGTCTATCC
TTTAAGTAGATATAGAGCCCAGGTGGCTGGGTTTGTACGCGTTACTCAGCGTGGTAGTTATTGCACACCA
CCATATAGCGTATTACAAGACCCGCCGCAACCTGTAGTATGGCGGCGTTATATGCTATATGATTGTGTGT
TTGATTTTACTGTTGTTGTTGATAGTTTACCTACACATCAATTGCAATGTTATGGCGTGTCCCCTAGGCG
TCTGGCATCCATGTGTTATGGTAGTGTAACGCTCGATGTTATGCGCATTAATGAGACGCATTTGAATAAT
TTGTTTAATCGCGTACCAGATACTTTTAGTTTATATAATTATGCTTTGCCTGACAACTTTTACGGTTGTT
TGCATGCATTCTATTTGAATTCTACAGCTCCTTATGCCGTAGCGAATAGGTTTCCTATTAAACCTGGGGG
CCGCCAGAGTAATAGTGCATTTATTGATACTGTTATTAATGCAGCCCATTATAGCCCTTTTTCTTATGTT
TATGGTTTGGCAGTTATTACATTAAAACCGGCGGCTGGTAGTAAACTTGTTTGTCCTGTTGCTAATGATA
CTGTTGTTATTACGGATCGTTGTGTTCAGTACAATCTCTATGGTTACACTGGTACTGGCGTTTTGTCGAA
AAACACTTCTTTAGTTATTCCAGATGGTAAAGTGTTTACTGCTTCTAGCACGGGCACTATTATAGGTGTG
TCTATTAATAGTACCACTTATAGTATCATGCCTTGTGTTACAGTGCCTGTATCTGTAGGCTACCACCCTA
ATTTTGAAAGGGCATTGTTGTTTAACGGTCTATCTTGTTCACAGCGCTCCCGCGCCGTGACGGAGCCCGT
ATCTGTTTTATGGTCTGCTAGTGCAACGGCTCAGGATGCATTTGACACACCATCTGGTTGCGTGGTTAAT
GTTGAACTACGTAATACTACTATAGTTAATACATGTGCTATGCCTATTGGTAATAGTTTGTGTTTTATTA
ATGGTTCTATTGCTACGGCTAATGCAGATAGTTTACCTCGACTGCAGTTAGTCAATTATGATCCATTGTA
TGACAACTCTACTGCGACTCCTATGACACCGGTTTATTGGGTTAAGGTCCCTACAAATTTTACTCTTTCT
GCTACAGAGGAGTACATCCAGACTACTGCACCTAAGATTACTATTGATTGTGCACGTTACTTGTGCGGTG
ATTCCTCACGGTGCCTTAATGTGCTGTTACATTATGGTACTTTTTGTAATGACATTAATAAGGCACTATC
TAGGGTTAGCACTATCCTAGACAGTGCCCTTTTATCCCTAGTTAAAGAGTTGTCTATTAATACTAGGGAT
GAAGTCACTACATTTTCTTTTGATGGGGACTATAATTTTACTGGCCTTATGGGTTGTTTAGGCCCTAATT
GTGGTGCCACCACCTATAGGTCTGCTTTCTCTGATCTGTTATACGATAAAGTGCGTATTACAGATCCTGG
GTTTATGCAGTCTTATCAGAAATGTATAGACTCTCAGTGGGGTGGCAGTATACGTGACCTTTTATGTACT
CAGACGTACAACGGTATCGCTGTATTGCCGCCTATTGTATCACCAGCGATGCAAGCTCTTTATACGTCAC
TGCTTGTTGGTGCTGTGGCGTCCTCTGGTTATACATTTGGTATTACCTCTGCGGGTGTCATACCTTTTGC
CACTCAGTTGCAGTTTAGGTTAAATGGCATTGGTGTTACTACACAAGTTCTTGTTGAAAATCAGAAGTTG
ATAGCTTCTTCGTTCAACAATGCTCTTGTTAATATCCAAAAGGGTTTTACTGAGACTAGTATAGCCCTTA
GTAAGATGCAGGATGTTATTAATCAACATGCTGCGCAGTTGCACACCCTTGTGGTACAATTGGGTAATTC
TTTTGGTGCAATTTCTTCTAGTATTAATGAAATTTTCAGCCGCTTAGAGGGTTTAGCCGCTAATGCTGAA
GTTGACCGTCTTATTAATGGTCGTATGATGGTCCTTAATACTTATGTAACACAACTGTTAATTCAGGCTT
CTGAAGCTAAGGCTCAAAATGCACTTGCAGCTCAGAAGATTAGTGAGTGCGTTAAGGCGCAGTCTTTACG
TAACGATTTTTGTGGTAATGGTACTCACGTGCTAAGTATACCACAATTAGCGCCTAATGGTGTGTTGTTT
ATACATTATGCATACACTCCTACTGAGTATGCATTTGTACAGACCTCGGCGGGCCTCTGTCATAATGGCA
CGGGTTATGCCCCGCGTCAGGGTATGTTTGTGCTACCTAATAATACTAATATGTGGCACTTTACTACTAT
GCAGTTTTATAATCCTGTTAATATATCTGCTAGTAATACTCAAGTTCTTACTAGTTGTAGTGTTAATTAT
ACTAGCGTAAATTACACAGTACTCGAACCTAGTGTACCGGGTGATTACGATTTTCAAAAAGAGTTTGACA
AGTTTTATAAAAACTTGTCAACTATCTTTAATAATACTTTCAATCCTAATGATTTTAATTTTTCAACTGT
TGATGTTACTGCTCAGATTAAATCGTTGCATGACGTTGTCAATCAGCTCAACCAGTCTTTTATTGACTTG
AAGAAGCTTAATGTGTACGAGAAGACCATTAAATGGCCTTGGTATGTTTGGTTAGCAATGATAGCGGGTA
TAGTAGGTCTTGTACTCGCTGTTATTATGCTTATGTGCATGACCAATTGTTGTTCATGTTTTAAGGGCAT
GTGTGACTGCAGGCGTTGCTGCGGTTCTTATGATTCATATGATGATGTATATCCTGCTGTCCGTGTTAAT
AAGAAACGAACAGTATGAATTTATATAACTTAGTGAGAGATGCGTTGCGTCCTAGTTACGCAACTGTCTC
TCCTAGTGTTGATGAACCTACAGTGGACAATAATTTTGTTGCCCTGTCTTGTTATGCTACCCTATCGGTA
TTGCTGTATTATTTACAGCGTGTAAAACAACCTTATCTTAGTATGTTGTTTCACATTCTATTTTGCCTTT
CGCAAGTTTGCATGGTGATTTGGCTTATATTTTCAGCCAATTTTTATGTTAGTTTGTTTGCCCAGTGCAT
GCTTGTAGTGTGTGCGCTTGGCTGCTTTCTAGAACGTACCATACTCTCTATTAAGCTCAGGTCAATGGCA
CCTTTTATGTCTATGGCTGATAATTTCGCTATAATTAAGACGACGTGTAACAATTATGTATTCCCTGTTG
AGCGTTCGAGTGATAATTTAGTAGTTCTTACCACATCTCGTGGTATTTATTCTAATGGTGTCTTCATGAA
AGGTGCCATTACTGTATCTGACAATGCTCTTGTAGTCAGTTTGTTTAAGTCTCATTCTCTACTGTTAGAT
AGAGTTGAACATGGTTATGATTACACTGTATTTATTTATATTAACAGTGTTATTTTACAGAATATTAAGC
CAACAGTTAGTGTGGTTAATACAGAGTTCACTGATGTCGAACTATAATGTATGATATTGTAGGCACTAAT
AATTCTATTCTTATAGCTAATGTTTTAGTGCTTATTATAATCTGTTTGTTAGTTGTTATAGTCGGTTGCG
CATTGCTCCTGATTTTACAATTTGTTTTTGGTGTTTGTGGGTTTGTGTTCAAATTTGTGTGCAAACCTAC
AATTCTCGTTTATAATAAATTTAGAAACGAATCACTCTTGAACGAACGCGAAGAATTACTTTGTGACAAT
GTCTAATAATTGTACTAACACTGTGCCTCGTCCTGAGGTTATAGCTGCTTTAAAAGACTGGAACTTTGCA
GTTTCAGTCATATTGTTGTTTATAACCGTGCTATTGCAGTGGGGTTATCCTTCTCGTTGTAAACCCATAT
GGGTTATCAAGATGTTTATACTTTGGTTACTATGGCCGTTGTCCATAGCGGCCGCTGTTTTTGCAGCTAT
ACACCCAATCAATTCAGTTGCTTTTGGTTTTGCTATAGCTTTTGCCTGTATTTCAGGCATTATGTGGTTG
AGCTATTTTATTAGCTCATTCCGCCTACTCTGTAGGACAGGCTCAGCCTGGTCTTTTATGCCAGAAACTG
ATATGCTTATTAACATACCCCTTTTAGGGCGTACTGTAACTAGGCCTATCATTTCAGACTCACCTGCTGT
TCAATTTTTGATTATCAGAGGTGAGCTTAGGTTTGATGGTTTCACCCTAGGTCGTTGTGACCCGGGTGAT
ATGCCTGACATTGTTACTATTGCTAGACCTAATGCATTGCACTGGTATAAGCGAGCACTTACTCGCAATA
TGTATACTCGTTCAGCTATCCTTGTTTATATTAAATACAAGGTTGGCAACCACCGTGTGCAGAATACCAC
AGAGGATGGTGATAGGTTAGCAATGTTTGTAGCTTAAAGTTATATATATTGTTACATGTTGTATATATTT
CCTTCTTTATAATTTGAACGAACCTATTATGTCTGGAAGGAACAGATCTAGATCTGGTACACCTTCCCCT
AAGGTCACGTTCAAACAAGAATCTGACGGTTCTGACTCCGAATCTGAGCGCCGTAATGGTAACCGTAATG
GTGCCCGCCCTAAAAATAATAATAGTAGAGGTAGTGCTCCCAAGCCTGAGAAGCCTAAGGCGGCCCCTCC
TCAGAATGTTTCCTGGTTTGCACCGTTGGTTCAAACCGGTAAAGCTGAGTTGCGTTTCCCTAGAGGTGAA
GGAGTGCCCGTGAGCCAAGGTGTTGATTCCACTTACGAGCACGGGTACTGGCTGCGTACACAGAGGTCTT
TCCAGAAAGGTGGTAAGCAAGTTTTGGCTAACCCCCGCTGGTACTTCTATTATACTGGCACTGGTCGCTT
TGGTGACCTTCGTTTTGGGACTAAGAACCCGGACATAGTCTGGGTTGGCCAAGAAGGTGCTAATATCAAC
CGTCTCGGTGATATGGGCACACGTAACCCCAGTAATGATGGTGCTATACCAGTGCAATTAGCTGGTGGCA
TACCTAAGGGCTTCTATGCTGAGGGGCGTGGCTCCCGTGGTAATAGCCGCAGTAGTTCACGCAACTCAAG
CAGAGCATCATCGCGTGGTAACTCACGTGCTAGCTCCCGTGGTGCATCACCCGGTAGACCTGCTGCTAAC
CCGTCCACTGAGCCGTGGATGGCTTATCTTGTACAGAAGTTGGAAAGACTGGAGAGTCAGGTTAGTGGTA
CTAAGCCAGCTACCAAGAACCCAGTTCAAGTTACTAAGAATGAGGCTGCCGCCAATGCTAAGAAGCTCAG
GCATAAACGCACTGCGCATAAGGGCAGTGGTGTTACTGTGAATTACGGCAGACGTGGCCCAGGTGATCTG
GAGGGTAATTTTGGGGATCGTGAAATGATCAAACTTGGTACTGATGATCCCAGGTTTGCTGCCGCTGCGC
AAATGGCCCCTAATGTTTCATCTTTTCTGTTTATGTCTCATTTATCCACGAGGGATGAAGATGATGCTCT
GTGGCTCCATTATAAAGGTGCCATAAAGCTTCCTAAAGATGATCCCAACTATGAGCAGTGGACTAAGATT
TTGGCAGAAAACTTGAACGCCTACAAAGATTTCCCTCCTACTGAGCCCAAAAAGGATAAAAAGAAGAAGG
AAGAGACCGCCCAAGACACTGTCATCTTTGAAGATGCGTCTACTGGAACAGACCAAACAGTTGTTAAGGT
CTGGGTAAAAGATCAGGACGCACAAACTGATGATGAGTGGCTGGGTGGTGATGAAACCGTTTATGAAGAT
GAGGACGACCGTCCAAAGACCCAGAGGAGACACAAGAAGAGAGGATCAACTGCCTCTCGTGTGACTATTG
CGGACCCTACTAATGCAGGTGCCGAAAGATCTTAGGGTTTTTACTGTTGGTTTTTCTCCTTAAGATGTTT
GAACGAACATGAGATTTTTTCTGCTTTTGTGCTTTTTTCTCCCATGTTTTCAAGCTATTAATCTAGGCCT
CAAGGTCCTAGAACTTTGTACCACAGGTTCATGCATTTCGCAGTCTGCTTCCTGTGTTACTGGTGACATT
GTTAATGTCACCCAGGTGGACCGTACACATGTTGTCATGTGTGCAGACTTCCGTCATATTAAATACACTG
ATGTTGGTCGTACTTTCAGGATTAAGTTTTCTGATGTCACTTGCTCCTGGGAAAATACGAGTCCAGCTGA
TGTTGTGTTTCCTGGTAACCACATTTTGCAGTTCACTGTTTTAGGTGTTTGTTTTGATAATAAGGTTGTT
GGTGGTTGCCAGAACATTAATGAGCCCTGCCCAGAACCCCATACGGTGTTTCATTTGCAGCGCGAAGATA
TAACTTTGCTTGAGCTATGTGTTCAAGCTGCAGGATTTAATGCCCAGGATGTCGGCGTTAAATATGATTT
CTCCCTGCGTCATAAAAATTGTTTGCGGTACAAGCGTACACTACCTCCTCACGAGGTTGTAGATGAAGAC
TATTGAACGAACATGGACCCTGCATTTGGTAATGCATTAGCTGCTAATGTTCTGTTGAACATTTGCCAGC
AGATGCAGACCGATATTCATCAACATGGGTTCCACATTTCAGGCAATTCTTTTTGCCGTGCAGTTGCATG
GTGTTTAGCTAGATTGTCTGAGGAGTTCGATGTCCCTGATGAGACACCTTTCATCTACATATTGTGTCAC
CGCCCCTATTTGCTGCTGCGTGCAGCTTTAGAATTGGAAGTTACCGTTGGTAATTTGCGTACCTTACTTG
TTATGGTGCGTACAATTATGCAGTATGACACATCACGTACCGCTACACACGGTATGTATGCGGCATTGGC
TGCCTACTTTCATAGATTTCCAGCGGACTTTCGGTTTCAGTTCTTGTTGAGCGAAGACCGTGATTGGCCT
TTGCATATTAAGTGTGACTTAGTTAGAGAGACCACGGTTTAATCGCTGTGGCCTACTCTTATACAGAATG
GAATCCTAGTGTACAGTGGTATAAGTAAGCTGTGCATTCGCTATGTTTAGGTTTAGAATGTAGTTTAGTG
CTAGCTGATTAGAGTGTGTTAAAGACTTGTAGAGCGCCTTAGGGAAGAGCTAATCAGTAATACATTATAC
AAAATTTTAAGCAACCCCTAATCATAGTATGCTTTATAGAGGATTTGCAAAAAAAAAAAAAAAA
</t>
  </si>
  <si>
    <t>JL2012</t>
  </si>
  <si>
    <t>bt SARS-like JL2012</t>
  </si>
  <si>
    <t>AIA62277.1</t>
  </si>
  <si>
    <t>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t>
  </si>
  <si>
    <t>spike glycoprotein [BtRf-BetaCoV/JL2012]</t>
  </si>
  <si>
    <t>KJ473811.1</t>
  </si>
  <si>
    <t>21243..24953</t>
  </si>
  <si>
    <t xml:space="preserve">&gt;KJ473811.1 BtRf-BetaCoV/JL2012, complete genome
GGTTTCGTCCGGGTGTGACCGAAAGGTAAGATGGAGAGCCTTGTTCTTGGTGTCAACGAGAAAACACACG
TCCAACTCAGTTTACCTGTTCTTCAGGTTAGTGACGTGTTAGTGCGTGGTTTCGGGGATACTGTGGAAGA
AGCCCTAGCGGAAGCACGTGAACATCTTAAAAATGGCACTTGTGGCCTAGTAGAGCTGGAAAAAGGTGTC
TTACGCCAGCTTGAAGAGCCCTATGTGTTCATTAAACGCTCTGAAGCCTTAAGCACCACTCATGGCCACA
AGGTTGTTGAATTGGTGGCTGAAATGAATGGCATTCAGTTCGGTCGTAGCGGTACAACACTGGGAGTTCT
CGTGCCACATGTGGGCGAAACCCCAATCGCGTACCGCAATGTTCTTCTTCGTAAGAATGGTAATAAGGGA
GCTGGTGGCCATAGCTACGGCATCGATCTAAAGTCTTATGACTTAGGTGACGAGCTTAACACTGATCCCA
TTGAAGATTATGAACAAAAATGGAACACTAAGCATGGCAGGGGTGCTCTCCGTGAACTCATTCGTGAGCT
TAATGGAGGTGCAGTCACTCGCTATGTTGATAACAACTTCTGTGGCCCTGATGGGTATCCTCTTGACTGC
ATTAAAGATCTTCTCGCTCGTGCGGGTAAGTCGATGTGCACTCTTCCCGAACAACTCGATTTCATTGAAT
CGAAGCGTGGTGTCTATTGCTGCCGTGAACATGAGCATGAAATTGCTTGGTACACTGAGCGCTCAGACAA
GAGTTATGAGCACCAGACACCATTCGAGGTTAAGATTGCCAAAAAATTTGACACTTTTAAAGGGGAATGC
CCGAAGTTCGTATTTCCTCTCAACTCCAAAGTCAAAGTCATTCAACCACGTGTTGAAAAGAAAAATACTG
AAGGTTTCATGGGGCGTATACGCTCTGTGTACCAAGTTGCCACTCCAAATGAATGCAACGACATGCACTT
GTCTGTCTTTATGAAGTGTAATCATTGTGATGAAGCCTCTTGGCAGACGTGTGACTTTCTCAAAGCCACT
TGTGAATATTGTGGCACTGAAAATCCAGTTAGTGAAGGACCTACTACATGTGGGTACCTACCTACTAATG
CTGTAGTAAAGATGCCCTGTCCTGCTTGTCAGAATAAAGAAGTGGGACCTGAGCATAGTGTTGCAGACTA
CCACAACCACTCAAGTATTGAAACTCGACTCCGCAAGGGAGGTAGGACTAAATGTTTTGGAGGCTGTGTG
TTTTCCTATGTTGGCTGCTATAACAAGCGTGCTTACTGGGTTCCTCGTGCTAGTGCCAATATAGGTTCAA
ACCATACTGGCATTACTGGTGACAATGTAGAAGTTCTTAATGAAGACCTCCTTGAGATACTGAATCGTGA
ACGTGTTAATATTAACATTGTTGGCGATTTTCAGTTGAATGAAGAGATTGCCATCATTTTAGCGTCTCTT
TCTGCTTCTACGAGTGCTTTTGTTGACACTGTAAAGAGTCTTGATTATAAGTCTTTTAAAGCCATTGTTG
AGTCTTGCGGAAACTACAAAGTTACCAAGGGCAAGCCTGTGAAAAGTGCTTGGAACATTGGACAACAAAA
ATCTATTCTGACACCACTGTGTGGATTTCCATCACAGGCTGCTGGTGTTATTAGATCTATTTTCTCTCGC
ACACTAGATGCAGCAAATAACTCTATCCCAGATTTACAAAGAGCAGCTGTCACCATCCTTGGTGGCATTT
CCGAACAGTCACTGCGTCTTGTTGATGCAATGGTGTGTACATCAGACTTGATCACCAACAGTGTTGTCAT
CATGGCATATGTTACTGGTGGTCTTGTACAGCAAACAGTGCAATGGTTGTCTAATGTGTTAGGCACCACA
GTTGACAAACTCAAACCTGTATTTACATGGCTTGAGACTAAGCTTAATGCAGGAATAGAGTTTCTCAAGG
ATGCTTGGGAAATTCTTAAATTCCTAGTTACAGGTGTGTTTGACATTGTTAAAGGTCAAATACGGGTGTT
TTCCGACAACCTCAAAGAATGTGTAAAAACTTTTGTTGGTGTTGTCAACAAAGCGCTTGAAATGTGCATT
GACCAAGTCACAATCGCAGGTACCAAGGTGAGATCACTCAACCTTGGAGAGGTTTTAATTGCGCAAAGCA
AGGGCCTCTACCGTCGGTGTGTTCGTGGCAAGGAGCAGCTGCAACTACTCATGCCTTTGAAGGCACCTAA
AGAAGTCACTTTCCTTGAAGGAGACTCACATGATACAGTATTAATCTCCGAAGAGGTTGTTCTTAAAAAT
GGTGAGCTTGAAGCACTCGAGACACCAGTTGACAGTTTCACTAATGGAGCTGTCGTAGGTACTCCAGTTT
GTGTTAACGGCCTCATGCTCTTGGAGCTCAAAGATAAGGAACAGTATTGTGCTTTATCTCCAGGCTTATT
AGCTACAAACAATGTTTTCCGTCTAAATGGAGGTGCACCGGTTAAAAGTGTAACCTTTGGAGAAAACACT
GTTTTAGAAGTTCAAGGTTACAAGAATGTGAAAATCACATTTGAGCTTGATGAGCGTGTAGACAAAGTGC
TTAATGAGAAGTGTTCTGTCTACACTGTTGAATTCGGTACAGAGGTTACTGAATTCGCATGTATTGTTGC
AGAAGCTATTGTAAAAACTTTGCAACCAGTTTCTGATCTTCTTACTAAGATGGGTATCGACCTTGACGAG
TGGAGTGTAGCTACATTCTACTTGTTTGATGATGCTGGTGAAGAAAAACTTTCATCACGCATGTACTGTT
CCTTCTACCCTCCTGATGAGGAAGAAGACTGCGAAGAGTGTGAGGATGAGGAAGAAGTTCCTTGTGAAAC
CTGTGAACATGAATACGGTACAGAGGATGACTATAAAGGTCTTCCTCTTGAGTGTGGTTCGTCAATAGAA
ATACAACAGGTTGAAGATGAAGAGGAAGACTGGCTTGATGATGCTGGTGAAGCAGAACCTGAACCAGAAT
CTCTACCTGAAGAACCAGTTAATCAGTTTACTGGTTACTTTAAACTTACTGACAATGTTGCCATTAAATG
TGTTGACATCGTTAAGGAAGCGCAAAGTGCAAAACCGACGGTGATTGTTAATGCTGCTAACATCCACCTA
AAACATGTTGGTGGTGTAGCAGGTGCACTCAACAAAGCAACCAATGGTGCCATGCAACAAGAGAGTGATG
ATTACATTAAACGAAATGGACCACTCACAGTAGGTGGTTCATGTTTGCTTTCTGGACACAATTTGGCTAA
GAAGTGTATGCATGTTGTTGGCCCAAACCTAAATGCTGGTGAGGATGTCCAACTACTTAAAGCTGCATAT
GACAACTTTAATTCACAGGACGTATTACTTGCACCACTACTGTCAGCAGGCATATTTGGTGCTAAACCAC
TTCAGTCTTTAAAGATGTGTGTTGAAGTAGTTCGCACACAAGTTTACCTCGCAGTCAATGATAGGAGTCT
TTATGATCGGGTTGTATTAGATTATCTGGACAGTTTGAAACCTAAAGTGGAGTTTCCCAAGAAGGAGGAG
AATCCAAAATTGGAAGAGTCAAAAGCGAAACAGCCAGTTGAAAAACCTGTTGACGTCAAACCTAAAATTA
AGGCTTGTGTCGAAGAGGTTACTACAACATTGGAAGAAACTAAACTTCTTACCCAAAACCTGCTTCTTTT
TGCTGATATCAATGGTAAACCTTACCCGGATTCTCAGAATATGCTAAGAGGTGAGGACATGTCTTTTCTA
GAAAAGAACGCACCATATGTAGTAGGTGATGTCATCACTAGTGGTGATATTACTTGTGTTATAATACCTG
CTAAGAGGGCTGGTGGTACTACAGAAATGCTTGCAAAGGCATTAAAGAAAGTGCCAGTGTGTGAGTATAT
AACTACATATCCCGGACAAGGATGTGCTGGTTATACACTCGAAGAAGCAAAGACTGCGCTTAAGAGGTGC
AAATCTGCATTCTATGTATTACCTTCAAAAACACCTAATGTAAAAGATGAAATCCTTGGAACGGTGTCCT
GGAATTTAAGGGAAATGCTTGCTCATGCTGAAGAGACAAGAAAATTAATGCCTATTTGCATGGACATTAG
AGCCATAATGGCTACAATCCAACGTAAGTATAAAGGTATTAGAATTCAAGAAGGAATCGTTGACTATGGT
GTTCGGTTCTTTTTCTATACTAGCAAAGAGCCTGTAGCTTCTATTATTACAAAACTCAATTCTTTAAATG
AACCACTTATCACAATGCCGATAGGTTATGTGACACATGGTTTTAACCTGGAAGAAGCTGCGCGTTGTAT
GCGCTCTCTTAAAGCTCCTGCTGTAGTTTCAGTGTCTTCACCAGACGCAGTTACTACATACAATGGATAC
CTCACATCATCTTCAAAGACACCTGAGGAACACTTCATAGAGACCATCTCCCTTGCGGGTACGTATAGAG
ACTGGTCTTACTCTGGACAACGTACAGAATTAGGTGTTGAATTTCTCAAGCGTGGAGATAAGATTGTCTA
CCACACTATTGAAAAACCCATCGAGTTCCATCTTGATGGTGAGGTTCTCCCACTTGACAAGCTCAAGAGT
CTTTTGTCTCTTCGTGAGGTTAAGACTATTAAAGTGTTTACTACTGTAGACAATACTAACCTCCACACAC
AAGTTGTGGACATGTCTATGACATATGGACAGCATTTCGGTTCAACCTATTTGGACGGTGCTGATGTCAC
TAAGGTTAAGCCTCATGTTAATCATGAGGGTAAGACTTTCTTTGTACTACCTAGTGATGACACACTGCGT
AGTGAAGCATTTGAATATTACCACACTCTCGACGAGAGTTTTCTCGGTAGATACATGTCTGCTTTGAATC
ACACAAAGAAATGGAAATTTCCTCAAGTTGGTGGTTTAACTTCAATCAAATGGGCTGACAATAACTGTTA
TTTGTCCAGTGTTTTATTAGCACTTCAGCAGATTGAGGTGAAGTTTAATGCACCCGCACTACAAGAAGCC
TATTATAGAGCTCGTGCTGGTGAGGCTGCTAATTTTTGTGCGCTCATACTTGCTTACAGTAATAAAACTG
TGGGTGAGTTGGGTGATGTTAGGGAAACTATGACCCATCTTCTACAACATGCCAACTTGGAATTCGCTAA
GAGGGTTCTTAATTTGGTGTGTAAGCATTGCGGACAGAAAACTACCACCTTAACGGGTGTAGAGGCCGTG
ATGTATATGGGTACTTTGTCTTATGATGAGCTTAAGACAGGTGTTTCAATTCCTTGTGTGTGTGGTCGTG
ATGCTACACAATATCTAGTACAACAAGAGTCTTCTTTTGTTATGATGTCTGCACCTCCTGCTGAGTACAA
GTTGCAGCAGAGTACATTTTTATGCGCTAATGAGTACACTGGTAATTATCAGTGTGGTCATTATACTCAC
ATAACTGCCAAGGAAACGCTCTATCGTATAGATGGAGCTCACCTTACAAAAATGTCTGAATATAAAGGAC
CAGTGACTGATGTTTTCTATAAAGAAACATCTTACACTACAACTATTAAGCCTGTGTCATATAAACTCGA
CGGAGTTACTTACACAGAGATTGAACCTAAATTAGATGGGTATTATAAAAAGGATAATGCTTATTACACT
GAGCAGCCTATTGATCTTGTGCCAACTCAACCATTGCCAAATGCGAGTTTTGACAATTTCAAACTCACAT
GCTCTAACAGTAAGTTTGCTGATGACCTCAATCAAATGACAGGCTTCAAAAAGCCAGCTTCACGTGAGCT
ATTTGTCACATTCTTTCCAGACTTGAATGGTGATGTAGTGGCTATTGACTATAGACATTACTCAGCGAGT
TTCAAGAAAGGTGCTAAACTGCTACATAAGCCAATTATTTGGCATATCAATCAGACTACAAACAAGACAA
CTTACAAACCAAACACTTGGTGTTTACGTTGTCTTTGGAGTACAAAGCCAGTTGAAACTTCAAATTCATT
TGAAGTTCTGGAAGTAGAAGGCACACCAGGAATGGATAATCTTGCTTGTGAAAGCCAACCACTAACCTCT
GAAGAAGTAGTGGAAAATCCTACCGTACAGAAGGAAGTAATAGAGTGTGACGTGAAAACTACCGAAGTTG
TAGGCAATGTCATACTAAAACCATCAGACGAAGGTGTCAAAGTGACACAAGAGTTAGACCATGAAGATCT
AATGGCTGCTTATGTAGAAAATACAAGCATTACCATTAAGAAACCTAATGAGCTCTCGTTGGCCTTAGGT
TTAAAAACACTTGCCACTCATGGTGCTGCTGCAATCAATAGTGTCCCTTGGAGTAAGATTTTGGCTTATG
TCAAGCCTTTTCTAGGACAAGCAACAGTCACAACATCCAGCTGCATAAAGAAATGTGTGCAGCGCATTTT
TAACAATTATATGCCTTATGTCATTACATTATTATTCCAGTTGTGCACTTTCACAAAGAGCACCAACTCA
AGAATTAGAGCATCATTTCCTACAACTATTGCTAAAAATAGTGTTAAGAGTGTTGCAAAATTATGTTTGG
ATGTTTGCATTAACTATGTGAAATCTCCTAAATCTTTTAAATTGTTTACAATTGCAATGTGGCTATTGTT
GTTAAGCATTTGCTTAGGTTCTTTAACCTATGTGATTGCAGCTTTAGGTGTGTTTTTATCTAATTTAGGC
ATCTCTTCTTATTGTGGTGGTGTTAGAGATTTGTATATCAATTCCTCTAATGTTACCATTATGGACTTCT
GTGAGGGTTCTTTTCCTTGTAGTGTTTGTTTAAGTGGGTTAGATTCTCTTGATTCTTACCCTGCTTTAGA
AACTATTCAGGTTACGATTTCATCGTATAAGTTGGACCTAACATTTCTAGGTTTAGCAGCTGAATGGTTT
TTGGCATATATGTTGTTTACAAAGTTCTTCTACTTACTCGGTCTCTCTGCTATAATGCAGGTGTTCTTTG
GCTACTTTGCTAGTCATTTCATCAGCAATTCATGGCTTATGTGGTTCATTATTAGCATCGTACAGATGGC
ACCCGTTTCTGCTATGGTCAGGATGTACATTTTCTTTGCCTCTTTCTATTATACATGGAGAAGTTATGTT
CATATTATGGATGGTTGCACTTCTTCAACGTGCATGATGTGCTACAAGCGCAATCGTGCTACACGTGTTG
AGTGTACAACCATAGTTAATGGCATGAAAAGATCTTTTTATGTCTATGCAAATGGAGGCCGTGGCTTCTG
TAAGGCTCACAATTGGAATTGTCTTAATTGTGATACATTCTGCGCTGGTAGTACTTTCATTAGCGACGAA
GTAGCTCGTGATTTGTCACTCCAGTTTAAGAGACCAATTAACCCTACAGACCAGTCTTCTTATGTTGTTG
ATAGTGTTGCTGTGAAGAATGGTGCACTCCACCTTTACTTTGACAAGGCTGGTCAGAAGACTTATGAGAG
ACACCCACTTTCTCACTTCGTCAATTTGGACAATCTGAGAGCTAATAACACTAAGGGTTCATTACCTATT
AATGTTATTGTTTTTGATGGCAGATCAAAATGCGATGAATCTGCTGCCAAATCTGCGTCTGTTTATTACA
GTCAGCTTATGTGTCAACCTATTTTGTTGCTTGACCAAGCTCTTGTTTCAGATGTTGGTGATAGCACTGA
GGTTTCTGTTAAGATGTTTGATGCTTACATCGACACCTTCTCCACAACTTTTAGCGTTCCTATGGAAAAA
CTTAAAGCACTAGTAGCCACTGCTCATAGCGAGTTGGCTAAGGGTGTTTCTTTAGATGGTGTCCTATCCA
CATTTGTTTCAGCTGCCCGTCAAGGTGTTGTTGATACTGATGTTGATACAAAGGACGTCATGGAGTGTCT
CAAACTTTCCCATAACTCTGACTTAGAAGTGACAAGTGACAGTTGTAATAACTTCATGCTCACCTACAAC
AAAGTCGAAAACATGACACCTAGAGATCTTGGTGCATGTATTGATTGTAATGCAAGGCATATCAATGCCC
AAGTAGCAAAAAGTCACAATGTCGCGCTTGTCTGGAACGTCAAAGATTATATGTCATTGTCTGAACAGTT
GCGCAAGCAAATTCGTAGTGCAGCTAAAAAGAACAACATACCCTTTAGGCTTACTTGTGCTACTACTAGG
CAAGTTGTCAATGTCATAACTACTAAAATCTCACTCAAGGGTGGTAAGGTTGTTAGTACTTGGTTTAAAT
TTATGCTGAAAGTCACACTTTTGTGTGTTCTATCTGCATTATTCTGTTACACCATTATGCCAGTACACTC
ATTGTCCGTTCATGATGGCTATACAAATGAAATCATTGGATACAAAGCTATCCAGGACGGTGTCACTCGT
GACATAGTGTCTACTGATGATTGTTTTGCAAACAAACATGCTGGTTTCGACTCTTGGTTTAGCCAGCGTG
GTGGTTCTTATAGGAATGACAAGAGCTGCCCTGTTGTAGCTGCCATCATTACTAGGGAAATTGGCTTCAT
CGTGCCTGGATTACCTGGTACTGTGTTAAGAACAATTAATGGTGACTTTTTGCACTTTCTACCTCGCGTT
TTTAGTGCCGTTGGCAACATTTGCTACACACCATCAAAACTTATTGAGTATAGTGATTTTGCTACTTCTG
CTTGCGTCTTGGCTGCGGAATGTACTATTTTTAAGGACGCTATGGGTAAGCCTGTGCCTTATTGTTATGA
CACTAACTTACTAGATGGTTCTATTTCTTATAGTGAGTTGCGTCCTGACACTCGTTATGTGCTTATGGAT
GGCTCTATCATACAATTCCCTAACACCTACCTAGAGGGTTCTGTTAGAGTGGTTACAACTTTTGATGCAG
AGTACTGCCGTCATGGCACCTGTGAGAGGTCAGAAGCTGGTATTTGCCTGTCTACTAGTGGTAGATGGGT
TCTTAATAATGAACACTATAGGGCTCTGCCAGGAGTCTTTTGTGGTGTTGATGCCATGAATCTTATTGCT
AACATCTTCACACCTCTTGTTCAACCTGTTGGTGCTTTAGATGTATCTGCTTCTGTAGTGGCGGGTGGTA
TTATTGCCATATTGGTGACTTGTGCTGCTTACTACTTTATGAAATTCAGGCGTGCATTTGGTGAGTACAA
CCATGTTGTAGCTGCTAATGCATTACTGTTTTTGATGTCTTTCACTATACTCTGTTTGGCACCTGCTTAT
AGCTTTTTGCCAGGAGTTTATTCTGTCTTTTACTTGTACTTGACATTCTATTTTACTAATGATGTTTCAT
TTTTAGCTCACCTTCAATGGTTTGCTATGTTTTCTTCCATTGTGCCTTTCTGGATAACAGCCATTTATGT
GTTCTGCATCTCCTTGAAGCACTGCCACTGGTTCTTTAATAACTACCTTAAGAGAAGAGTCATGTTTAAT
GGAGTTACATTTAGCACCTTTGAAGAGGCTGCTTTATGTACCTTTTTACTTAATAAGGAAATGTACCTGA
AATTGCGTAGTGAGACACTCTTGCCACTTACACAGTATAACAGGTACCTTGCTCTCTATAACAAGTACAA
GTATTTCAGTGGGGCCTTGGACACAACCAGCTATCGTGAAGCAGCTTGCTGCCACTTAGCAAAGGCTCTT
AATGACTTCAGTAACTCCGGTGCTGATGTCCTCTACCAACCACCACAAACTTCAATCACATCTGCAGTTT
TGCAGAGTGGTTTTAAAAAAGTGGCATTCCCGTCTGGTAAGGTTGAAGGGTGCATGGTTCAAGTCACTTG
TGGAACCACAACTCTTAACGGATTGTGGTTGGATGACACAGTATATTGTCCAAGACATGTTGTTTGCACA
GTAGAAGACATGCTCAATCCAAACTATGAAGACCTGCTCATCCGCAAGTCTAACCATAGCTTCCTTGTCC
AGACTGGTAATGTCCAACTTCGTGTCATCGGCCATTCCATGCAAAATTGTCTTCTTAGGCTTAAAGTTGA
TACCTCTAACCCTAAGACACCAAAGTATAAATTTGTTCGTATCCAACCAGGTCAGACATTTTCAGTCTTA
GCTTGTTACAATGGTTCACCATCTGGAGTGTACCAGTGTGCCATGAGACCTAACTACACCATTAAGGGTT
CTTTCCTCAATGGGTCATGTGGTAGTGTTGGTTTTAACATTGACTATGATTGCGTGTCCTTTTGCTATAT
GCATCACATGGAGCTTCCAACTGGAGTACACGCTGGCACTGATTTAGAAGGTAAATTCTATGGTCCTTTT
GTTGACAGACAAACTGCACAGGCTGCAGGCACAGACACAACCATTACATTGAATGTTTTGGCTTGGCTCT
ATGCCGCTGTTATTAATGGAGATAGATGGTTCCTTAATAGGTTTACCACAACTCTGAATGATTTTAACCT
TGTGGCAATGAAATACAACTATGAGCCACTGACACAAGATCATGTTGACATACTGGGACCTCTTTCTGCA
CAAACAGGAATAGCTGTCTTAGATATGTGTGCTGCTTTAAAAGAGCTTCTACAGAATGGTATGAATGGTC
GTACTATTCTTGGTAGCACTATTCTAGAAGATGAGTTTACGCCTTTCGATGTTGTTAGACAATGTTCTGG
TGTGACTTTTCAAGGTAAGTTTAAGAAAATAGTTAAGGGCACTCATCATTGGATGCTCCTTACTTTCTTG
ACATCACTTTTAATTCTCGTTCAAAGTACACAGTGGTCACTGTTTTTCTTTGTTTATGAGAATGCTTTCT
TGCCATTTACTCTTGGTATTATGGTTATTGCTGCTTGTGCTATGCTTCTGGTCAAGCATAAACATGCCTT
CCTGTGCTTATTTCTGTTACCTTCTCTTGCAACAGTTGCTTATTTTAATATGGTCTACATGCCTGCTAGC
TGGGTGATGCGTATTATGACATGGCTCGAATTGGCTGATACTAGCTTGTCTGGTTATCGGCTTAAAGACT
GTGTTATGTATGCGTCAACCTTAGTACTACTCATCCTCATGACTGCTCGTACTGTCTATGATGATGCTGC
TAGGCGTGTATGGACATTGATGAATGTTATTACACTTGTCTATAAAGTCTATTATGGTAATTCCTTAGAG
CAAGCTATTTCCATGTGGGCTCTTGTTATTTCTGTAACTTCTAACTATTCTGGTGTCGTTACGACTATCA
TGTTCTTAGCTAGAGCTATAGTTTTTGTGTGTGTTGAGTATTACCCTCTTTTGTTTATTACTGGCAACAC
TTTACAGTGTATCATGCTTGTCTATTGTTTCTTAGGCTATTGTTGCTGTTGTTACTTTGGCCTCTTTTGC
TTACTCAACCGCTACTTTAGACTTACTCTTGGTGTTTATGATTATTTGGTTTCCACACAGGAGTTTAGAT
ACATGAACTCGCAAGGGCTTTTGCCACCTAAGAGTAGTATTGATGCATTCAAGCTTAATATTAAATTGCT
GGGCATTGGAGGCAAACCATGCATAAAAGTTGCTACTGTTCAGTCTAAAATGTCTGATGTGAAGTGCACT
TCTGTTGTACTACTTTCTGTTCTTCAACAACTTAGAGTAGAATCATCTTCTAAATTGTGGGCACGATGTG
TGCAATTGCACAATGACATCTTATTGGCTAAAGACACAACTGAAGCCTTTGAAAAGATGGTCTCTCTTCT
GTCTGTTCTGCTATCTATGCAAGGTGCTGTAGACATCAACAAATTGTGCGAGGAAATGCTCGACAACCGC
GCTACCCTGCAGGCTATTGCTTCAGAATTTAGTTCTTTACCATCATATGCTGCCTATGCTACAGCTCAAG
AGGCTTACGAGCAGGCGGTAGCAAATGGTGATTCTGAAGTTATTCTTAAAAAGTTAAAGAAATCTTTGAA
TGTGGCTAAATCTGAGTTTGACCGTGATGCTGCAATGCAACGTAAGTTGGAGAAGATGGCGGATCAGGCT
ATGACCCAAATGTACAAACAGGCAAGATCTGAAGACAAGAGGGCAAAAGTTACTAGTGCAATGCAGACAA
TGCTTTTCACTATGCTTAGGAAGCTAGATAATGATGCACTTAACAACATTATCAACAATGCACGTGATGG
TTGTGTACCACTCAACATCATACCACTTACAACAGCAGCTAAACTCATGGTTGTTGTACCTGATTACGGA
ACCTACAAGAATACTTGTGATGGTAACACTTTTACATATGCATCTGCTCTCTGGGAGATTCAGCAAGTTG
TTGATGCAGATAGTAAAATTGTCCCACTTAGTGAAATTAATATGGATAATTCACCAAATCTAGCTTGGCC
TCTTATTGTTACTGCACTAAGAGCCAACTCAGCTGTTAAACTACAGAATAATGAACTGAGTCCAGTAGCA
CTACGACAGATGTCTTGTGCAGCTGGTACTACACAAACAGCTTGTACTGATGACAATGCACTTGCCTATT
ACAACAACTCTAAGGGAGGTAGGTTTGTGCTTGCATTACTATCAGACCATCAAGATCTCAAGTGGGCTAG
ATTCCCTAAGAGTGACGGAACAGGTACTATTTATACAGAACTGGAACCACCTTGTAGGTTTGTTACAGAC
ACCCCAAAAGGACCTAAAGTGAAATACTTGTATTTCATTAAGGGCTTAAACAACCTAAATAGAGGTATGG
TATTGGGCAGTTTAGCTGCTACAGTACGTCTGCAGGCTGGTAATGCAACTGAAGTGCCAGCCAACTCAAC
TGTGCTTTCTTTCTGTGCCTTTGCTGTTGATCCAGCTAAAGCATACAAAGATTACCTATCAAGTGGAGGA
CAACCAATCACTAATTGCGTGAAGATGCTGTGCACACACACTGGTACAGGACAGGCAATTACTGTAACAC
CCGAAGCCAATATGGATCAAGAGTCCTTTGGTGGTGCTTCATGTTGTCTGTATTGTAGATGCCACATTGA
TCATCCAAATCCTAAGGGATTTTGTGACCTGAAAGGTAAGTATGTTCAAATACCTACCACCTGTGCTAAT
GACCCAGTGGGTTTCACACTTAGAAACACAGTCTGTACTGTCTGCGGAATGTGGAAAGGTTATGGCTGTA
GTTGTGATCAACTCCGCGAACCCATGATGCAGTCTGCGGATGCGTCACCGTTTTTAAACGGGTTTGCGGT
GTAAGTGCAGCCCGTCTTACACCGTGCGGCACAGGCACTAGCACTGATGTCGTTTACAGGGCTTTTGATA
TTTACAACGAAAAGGTTGCTGGTTTTGCAAAGTTCCTAAAAACTAATTGCTGCCGATTCCAGGAGATGGA
TGAAGACGGCAATTTAATAGACTCTTACTTCGTAGTTAAGAGACATACTATGTCCAACTACCAGCATGAA
GAGGCTATTTACAACTTGCTTAAAGAGTGCCCAGCTGTTGCTGTGCATGACTTTTTCAAGTTTAGAGTAG
ATGGTGACATGGTACCACATATATCACGTCAACGTCTAACTAAGTACACAATGGCAGACTTAGTCTATGC
TCTACGTCATTTTGACGAGGGCAATTGTGACACATTAAAGGAAATACTCGTCACATACAATTGTTGTGAT
GACGATTATTTCAATAAGAAGGATTGGTATGACTTTGTAGAAAATCCTGACATCCTGCGCGTATATGCAA
ACCTTGGTGAGCGTGTACGTCAAGCTTTATTAAAGACTGTGCAATTCTGCGATGCCATGCGCGATGCGGG
TATCGTAGGTGTACTGACACTAGATAATCAGGATCTGAATGGGAACTGGTATGATTTCGGCGATTTCGTG
CAAGTAACACCAGGCTGCGGAGTTCCTATTGTAGATTCATACTATTCTTTGCTGATGCCTATTCTGACAT
TAACGAGGGCTTTAGCTGCTGAGTCCCATATGGACACTGATCTCACAAAACCACTCATTAAGTGGGATTT
GTTGAAATATGACTTTACGGAAGAGAGACTTTGTCTCTTCGACCGTTACTTTAAATATTGGGATCAGACA
TACCACCCCAATTGTATTAACTGTTTGGATGATAGGTGTATCCTCCATTGTGCAAACTTTAATGTATTGT
TTTCCACTGTGTTCCCACCTACAAGTTTTGGACCATTAGTAAGGAAAATGTTTGTAGATGGTGTACCTTT
TGTTGTTTCAACGGGTTACCATTTCCGTGAGTTAGGAGTTGTACATAATCAGGATGTAAACTTACATAGC
TCACGTCTCAGTTTCAAGGAACTTTTAGTGTATGCTGCCGACCCAGCCATGCATGCAGCTTCTGGCAATT
TATTGCTAGACAAACGCACTACATGCTTTTCAGTGGCTGCACTAACAAACAACGTCTCTTTTCAAACTGT
CAAACCCGGTAATTTTAATAAGGACTTTTATGACTTTGCTGTGTCTAAAGGCTTCTTTAAGGAAGGAAGT
TCTGTTGAACTAAAACACTTCTTCTTTGCTCAGGATGGCAATGCTGCTATCAGCGATTATGACTATTATC
GTTATAATCTGCCCACAATGTGTGATATCAGACAACTCCTATTCGTAGTTGAAGTTGTTGATAAGTATTT
TGATTGTTACGATGGTGGCTGTATTAATGCTAACCAAGTAATCGTAAACAATCTGGATAAATCAGCTGGA
TTTCCATTCAACAAATGGGGTAAGGCTAGGCTTTATTATGATTCAATGAGTTATGAGGATCAAGATGCAC
TTTTCGCGTACACTAAGCGTAACGTCCTCCCTACTATAACTCAAATGAATCTTAAGTATGCCATTAGTGC
AAAGAATAGAGCTCGCACCGTAGCAGGTGTCTCTATCTGTAGTACTATGACCAATAGACAGTTTCATCAG
AAATTACTAAAGTCAATAGCCGCCACTAGAGGAGCTACTGTAGTAATTGGAACAAGTAAATTTTACGGTG
GCTGGCACAACATGTTAAAAACTGTCTACAGTGATGTAGAAACTCCCCACCTTATGGGTTGGGACTACCC
AAAATGTGACAGAGCCATGCCTAACATGCTTAGAATTATGGCTTCACTTGTTCTTGCTCGCAAACATAGC
ACTTGTTGTAACTTGTCACACCGTTTCTATAGATTAGCTAATGAGTGTGCGCAAGTATTAAGTGAGATGG
TCATGTGTGGAGGCTCACTATATGTAAAACCAGGTGGAACGTCATCAGGTGATGCCACAACTGCCTACGC
TAATAGTGTGTTTAACATCTGTCAAGCGGTGACAGCTAATGTAAATGCACTTCTCTCAACTGATGGTAAC
AAGATTGCTGATAAGTACGTTCGCAACATCCAACACAGGCTATATGAGTGTCTCTATAGAAATAGAGACG
TTGATCATGAATTTGTGGACGAATTTTACGCATATTTGCGTAAGCACTTCTCCATGATGATTCTTTCTGA
TGATGCCGTTGTGTGCTACAATAGTAACTATGCGGCTCAAGGTTTAGTAGCTAGCATCAAGAACTTTAAA
GCAGTTCTTTACTATCAAAACAATGTGTTTATGTCTGAGGCAAAATGCTGGACTGAGACTGACCTTACCA
AAGGACCTCATGAATTTTGCTCTCAGCACACAATGCTAGTTAAACAAGGAGATGACTATGTGTACCTGCC
TTATCCAGATCCATCAAGAATACTAGGCGCAGGCTGTTTTGTTGATGACATCGTCAAAACAGATGGTACA
CTTATGATTGAAAGGTTTGTGTCACTTGCGATTGATGCTTACCCACTTACTAAACACCCCAACCAGGAGT
ATGCTGATGTTTTCCATTTGTATTTGCAATACATTAGGAAATTACATGATGAGCTTACTGGTCACATGTT
GGACATGTACTCTGTAATGCTAACTAATGACAATACATCACGGTACTGGGAACCTGAGTTTTACGAGGCC
ATGTACACACCACACACAATCTTGCAGGCTGTAGGTGCATGTGTATTGTGTAACTCACAGACTTCACTTC
GTTGCGGCGCGTGCATTAGGAGACCGTTCCTTTGTTGCAAGTGCTGCTATGACCATGTCATTTCAACATC
CCACAAATTAGTGCTGTCTGTTAATCCCTATGTTTGCAACGCTCCAGGTTGTGACGTTACTGACGTAACA
CAACTGTACTTAGGAGGTATGAGCTACTACTGTAAGTCACACAAACCTTCCATTAGTTTCCCATTGTGTG
CTAATGGTCAGGTTTTTGGTCTATATAAGAACACATGTGTAGGCAGTGACAACGTTACTGACTTTAATGC
TATAGCAACATGTGATTGGACTAATGCTGGCGATTACATACTTGCCAACACTTGTACAGAGAGACTCAAG
CTTTTCGCAGCTGAAACGCTCAAAGCAACTGAGGAGACATTCAAGCTATCTTATGGTATTGCCACTGTAC
GTGAAGTACTGTCTGATAAAGAACTTTATCTTTCATGGGAGGTAGGAAAACCAAGACCACCATTGAATAG
GAATTATGTCTTTACTGGTTACCGTGTAACTAAAAATAGTAAAGTACAAATTGGAGAGTACACATTTGAA
AAAGGTGACTATGGTGATGCTGTTGTGTACAGAGGTACTACAACATACAAATTGAATGTTGGTGATTACT
TTGTGCTAACATCACACACAGTAATGCCACTAAGTGCACCTACACTAGTGCCTCAGGAGCACTATGTGAG
AATAACTGGCTTATACCCAACTCTCAACATTTCAGAAGAGTTTTCTAGCAATGTTGCAAACTACCAGAAG
GTCGGTATGCAAAAATACTCAACACTCCAGGGACCACCAGGCACCGGTAAGAGTCATTTTGCTATTGGAC
TTGCACTCTACTACCCGTCTGCTCGCATAGTGTATACAGCTTGCTCTCATGCTGCTGTTGATGCACTATG
CGAAAAGGCATTGAAATACTTGCCTATAGACAAGTGTAGTAGAATCATACCTGCACGTGCGCGTGTGGAG
TGCTTTGCCAAATTCAAAGTGAATTCAACATTAGAACAGTACGTTTTCTGCACTGTAAATGCACTGCCTG
AAACTACTGCTGACATAGTAGTCTTTGATGAAATTTCAATGGCAACTAATTATGACTTGAGTGTCGTCAA
TGCTAGACTACGTGCAAAACACTACGTTTACATTGGTGACCCTGCTCAATTACCGGCGCCACGCACATTG
CTTACTAAGGGCACACTTGAACCTGAATATTTTAACTCGGTGTGCAGACTCATGAAAACAATAGGTCCTG
ACATGTTTCTTGGAACATGTCGCCGCTGTCCTGCTGAAATTGTCGACACAGTGAGTGCTTTAGTTTATGA
TAATAAGCTAAAAGCACACAAAGAAAAGTCAGCTCAATGCTTTAAAATGTTTTACAAGGGTGTGATTACA
CATGATGTGTCATCTGCAATCAACAGGCCCCAAATAGGTGTTGTAAGAGAGTTTCTTACACGCAACCCTG
TTTGGAGAAAAGCTGTTTTTATTTCACCATATAATTCACAGAATGCAGTGGCTTCTAAAATTTTAGGATT
ACCCACTCAAACTGTTGATTCTTCACAGGGCTCGGAGTATGACTATGTCATATTCACACAAACCACTGAG
ACCGCACACTCTTGCAATGTCAACCGCTTTAATGTGGCTATCACAAGAGCAAAAATTGGCATTTTGTGCA
TAATGTCTGACAGAGATCTTTATGATAAGCTGCAATTTACGAGTCTGGAAGTACCACGTCGCAATGTGGC
TACGTTACAAGCAGAAAATGTAACTGGACTCTTTAAGGACTGTAGTAAGATCATTACTGGTCTTCACCCT
ACACAGGCACCGACACACCTCAGTGTTGATACTAAATTCAAGACTGAAGGCCTTTGTGTTGACATACCAG
GCATACCTAAGGACATGACCTATCGCAGACTCATCTCTATGATGGGCTTCAAAATGAATTATCAAGTCAA
TGGTTACCCTAATATGTTTATCACCCGTGAAGAAGCCATTCGTCACGTTCGTGCATGGATTGGTTTCGAC
GTTGAGGGTTGTCATGCAACTAGGGATGCTGTGGGAACTAACCTACCACTCCAATTAGGATTTTCGACAG
GTGTTAACTTAGTAGCTGTACCTACTGGCTATGTTGACACTGAGAATAATACAGAGTTCACTAGAGTCAA
TGCAAAACCTCCTCCAGGTGACCAATTCAAACATCTTATACCACTCATGTACAAGGGCTTGCCCTGGAGT
GTTGTGCGTATTAAGATTGTACAAATGCTCAGTGACACGCTGAAGGGATTATCTGACAGAGTCGTGTTTG
TCCTTTGGGCTCATGGCTTTGAACTTACATCAATGAAGTATTTTGTCAAGATTGGATCAGAAAGAACGTG
TTGTCTGTGTGACAAGCGTGCAACTTGCTTCTCTACTTCATCTGACACTTATGCTTGCTGGAACCACTCT
GTGGGTTTTGACTATGTCTACAACCCATTTATGATTGACGTCCAGCAATGGGGCTTTACAGGTAACCTTC
AGAGCAACCATGATCAACACTGTCAAGTGCATGGTAACGCTCATGTGGCTAGTTGTGATGCTATCATGAC
TAGATGTCTTGCAGTCCATGAGTGCTTTGTTAAGCGCGTTGATTGGTCTGTTGAATACCCGGTTATTGGA
GATGAACTGAAGATCAATGCAGCTTGTAGAAAAGTACAGCACATGGTTGTTAAGTCTGCATTGCTTGCTG
ACAAGTTCCCAGTTCTTCATGATATAGGAAATCCAAAGGCTATTAAATGTGTACCGCAGGCTGACGTAGA
ATGGAAGTTCTACGATGTTCAGCCATGCAGTGACAAGGCTTATAAGATAGAAGAACTCTTCTACTCCTAT
GCCACCCACCATGACAAATTCACTGATGGTGTTTGCTTGTTTTGGAACTGTAACGTTGATCGTTATCCAG
CCAATGCTATCGTTTGTAGGTTTGATACACGAGTTCTCTCCAATCTAAACCTACCTGGTTGTGATGGTGG
TAGTCTGTATGTAAACAAACATGCATTCCATACTCCTGCTTTTGATAAGAGTGCATTTACTCATTTGAAA
CAACTGCCATTCTTTTATTACTCTGATAGTCCTTGCGAGTCGCATGGCAAGCAGGTTGTGTCAGACATTG
ATTATGTTCCACTAAAGTCTGCAACGTGTATTACACGTTGCAACCTGGGTGGAGCTGTTTGCAGACATCA
TGCAAATGAGTATAGACAGTACTTAGATGCATATAACATGATGATTTCTGCCGGTTTTAGCCTATGGATT
TACAAACAGTTTGACACATATAACCTGTGGAACACCTTTACCAGGTTACAGAGCCTAGAAAATGTGGCTT
ACAATGTTATTAATAAAGGACACTTTGATGGACAGATTGGCGAAGCACCTGTGTCTATCATCAATAATGC
TGTTTACACTAAAGTAGACGGCGTTGATGTGGAGATCTTCGAGAACAAGACAACCCTTCCTGTGAATGTA
GCGTTTGAGCTTTGGGCTAAACGAAACATTAAGCCAGTGCCAGAGATTAAGATACTTAACAATTTGGGTG
TCGACATCGCTGCCAATACTGTTATCTGGGACTACAAAAGAGAAGCGCCAGCACATGTCTCAACAATAGG
TATCTGCACAATGACTGACATTGCCAAGAAACCTACTGAAAGCACTTGCTCGTCGCTTACTGTCTTATTT
GATGGTAGAGTTGAAGGACAGGTTGACTTATTCAGAAATGCACGTAATGGTGTTTTAATAACGGAAGGTT
CAGTCAAGGGTTTAACACCATCAAAAGGACCTGTGCAGGCAAGTGTCAATGGAGTCACATTGATTGGAGA
ATCAGTAAAAACACAGTTTAATTATTTTAAGAAAGTAGATGGCATCATCCAACAATTGCCTGAAACCTAC
TTTACACAGAGTAGAGACTTAGAGGATTTTAAGCCCAGATCACAAATGGAAACGGACTTCCTCGAGCTCG
CAATGGATGAATTCATACAGCGATATAAGCTAGAAGGCTATGCTTTCGATCATATCGTTTATGGAGATTT
CAGTCATGGCCAACTTGGTGGACTACATCTAATGATTGGTCTAGCCAAGCGCTCGCAAGATTCACCGCTA
AAATTAGAGGATTTTATCCCTATGGATAGCACAGTGAAAAATTATTTCATAACAGATGCTAAGACAGGTT
CATCAAAATGTGTTTGCTCTGTTATTGACCTTCTACTTGATGACTTTGTTGAAATAATAAAGTCACAGGA
CCTTTCAGTAATTTCAAAAGTGGTTAAAGTTACAATTGACTATGCTGAAATATCATTTATGCTTTGGTGT
AAAGATGGATATGTAGAAACCTTCTACCCAAAATTACAGGCAAGTCAAGCGTGGCAACCAGGTGTAGCTA
TGCCTAATTTGTACAAGATGCAAAGAATGCTTCTTGAAAAATGTGACCTTCAGAATTATGGCGAAAACGC
TGTCATACCAAAAGGAATAATGATGAATGTCGCAAAATATACCCAACTGTGTCAATATTTAAACACACTT
ACATTAGCTGTGCCTTACAACATGAGAGTTATACATTTTGGTGCGGGCTCTGATAAAGGAGTGGCACCCG
GTACAGCTGTGCTTAGACAGTGGTTGCCGATTGGCACACTACTTGTTGATTCTGATCTTAATGACTTCGT
CTCTGACGCTGATTCTACATTAATTGGAGAATGTGCAACCGTACATACAGCTAATAAATGGGATCTCATT
GTTAGCGACATGTACGATCCTAAAACCAAACACGTGACAAAAGAGAATGACTCAAAAGAAGGGTTTTTTA
CTTACCTGTGTGGGTTTATAAAACAAAAGCTAGCTTTGGGAGGTTCTGTGGCCGTAAAGATAACGGAGCA
TTCTTGGAATGCTGATCTTTACAAGCTTATGGGACATTTCTCATGGTGGACAGCTTTTGTTACAAATGTG
AACGCATCATCATCAGAAGCATTTTTAATTGGAGTTAACTATCTTGGTAAACCAAAAGAGCAAATTGATG
GCTATACCATGCATGCTAACTACATTTTCTGGAGGAACACAAATCCTATTCAATTGTCTTCCTATTCGCT
CTTCGATATGAGCAAGTTTCCCCTTAAATTACGAGGAACTGCTGTCATGTCTTTAAAAGAGAATCAAATC
AATGATATGATTTATTCCCTTCTTGAAAAAGGTAGACTTATCGTTAGAGAAAACAACAGAGTTATAGTCT
CTAGTGATGTGCTAGTTAATAACTAAACGAACATGTTTATTGTATTTCTCATTAGTTACACAACTTTTCT
CATTCCTTACACAGCTACAACAACATGTTTCAAAGGGCCTACAACAGAGAATAAGTTGAACATATCCTCA
GGTAGTAGGGGTGTTTATTACCCTGATGACATTTTTCGTTCCAATGTTAGTGTGTTGGTGACAGGACGTT
TCCTTCGCTTTAACACCACTCTTACGTGGTACAATTCATGGAACCAGGCTTATTCTTCACCTGTCTTGCC
TTTTGGGCATGGTGTTTATTTTTCAACCATTGACAAATCCAATGTTGTCAGGGGTTGGATTTTTGGAACC
ACGTTAGATAACACCACTCAATCCGCATTGCTTGTGAACAATGGTAGTGCTATTACAATAGAAGTTTGTT
ACTTCCAATTTTGTGACAACCCTGCCTTTATAATTAGGGACGGTGCACAAATAAACACTGCTATCTATAT
CAACTTACGTAATTGTACATATGTGGATACACTACGTGACTTACCATTAAGTTTTGCGGAGGTTGATGGT
GGTTTTAAACACTTACGTGAGTTTGTATTCAAGAATAGTGATGGGTTTTTGCACATTTATGGTGCTTACC
AGCCTTACGACTTAGCCATAGGTGCTACGGCTGCACTACCAGCTCAATTCCTGCCTTTAAAGCCCCTATG
GAAACTGCCCCTCGGTTTAAATATTACTAATTATAAGGTTGTGACAACTTTAAAACCCACAAATCAGGCC
TTCCAAGCTGCTTATATAGTGGGTAACTTAAAACATACAACTATGATGTTGTCTTTTAATGAAAATGGCA
CTATGTCCAATGCTATTGATTGTTCTCAGGACCCATTGGCTGAGCTAAAGTGCACACTCAAGCAGTTTGA
TGTAGGTAAAGGTATTTACCAAACGTCAAACTTCCGAGTTCAACCTACTGTTGATGTTGCGCGCTTTCCA
AATATTACTAACGTGTGTCCTTTTGACAAGGTTTTTAATGCTACACGCTTTCCTAGTGTCTATGCGTGGG
AAAGAACAAAGATTTCCGATTGTGTTGCAGATTACACTGTTTTCTACAACTCAACTTCTTTTTCGACTTT
CAACTGTTATGGAGTGTCTCCTTCTAAGTTGATTGATTTGTGTTTTACAAGTGTGTATGCAGATACATTT
TTGATAAGATTTTCCGAAGTCAGACAAGTAGCACCTGGTCAGACTGGTGTTATTGCAGACTACAATTATA
AACTACCTGATGACTTTATAGGTTGTGTTATAGCTTGGAACACAGCCAAGCAAGACGTCGGTAGCTATTT
TTATAGGTCCCATCGTTCTAGCAAATTAAAACCCTTTGAAAGAGACCTTTCATCAGAAGAAAATGGTGTC
CTTACACTTAGTACCTATGATTTTAATCAAAATGTACCTCTTGAGTACCAAGCCACTAGAGTCGTTGTTC
TTTCCTTTGAACTTCTTAATGCACCTGCTACAGTGTGTGGACCAAAATTATCCACTCCATTGGTTAAGAA
CCAGTGCGTCAACTTCAACTTTAATGGACTTAAAGGTACTGGTGTGTTGACTGACTCGTCCAAAACGTTT
CAGTCTTTTCAGCAGTTTGGTCGGGACGCATCTGATTTTACTGATTCTGTGCGTGACCCGCAAACTTTAC
AGATACTTGACATTTCACCGTGCTCTTTTGGTGGTGTAAGTGTCATAACACCAGGAACTAACACTTCATC
TGCAGTGGCTGTTCTTTACCAAGATGTAAACTGCACTGATGTTCCTACAACAATACATGCAGATCACTTA
ACACACTCTTGGCGTGTTTATACCACTGGACCCTATGTTTTCCAAACACAAGCAGGGTGCCTTATAGGAG
CTGAACATGTCAACGCATCCTATCAGTGTGACATTCCAATTGGTGCTGGCATTTGTGCTAGCTATCATAC
AGCCTCACTTTTACGGAGTACAGGTCAAAAATCTATTGTGGCCTATACTATGTCATTAGGTGCTGAAAAT
TCTGTGGCATATGCTAATAATTCAATTGCCATACCTACTAATTTTTCTATTAGTGTCACTACTGAAGTGA
TGCCTGTTTCTATGGCTAAAACATCTGTCGATTGTACTATGTACATCTGTGGTGATTCTTTAGAGTGCAG
TAACCTACTGCTTCAGTATGGTAGCTTCTGTACCCAACTCAATCGTGCCCTTTCTGGCATTGCTGTTGAA
CAGGACAAAAATACCCAAGAGGTGTTTGCCCAGGTTAAACAGATGTATAAAACACCAACCATAAGAGATT
TTGGTGGTTTTAATTTCTCTCAGATATTACCAGACCCTTTGAAGCCTACTAAGCGTTCTTTTATAGAGGA
TTTGCTCTATAACAAAGTAACACTCGCGGATGCTGGTTTCATGAAACAGTATGCAGACTGTTTGGGTGGT
ATTAACGCAAGAGATCTCATCTGTGCTCAAAAGTTTAATGGGCTGACAGTCTTACCACCTTTGCTCACTG
ATGACATGATTGCTGCCTATACTGCAGCGCTCATTAGTGGCACTGCCACTGCAGGCTGGACTTTCGGTGC
AGGTGCAGCCCTTCAAATACCTTTTGCTATGCAAATGGCTTATAGGTTTAATGGCATTGGAGTTACTCAA
AATGTTCTCTACGAGAACCAAAAACAAATTGCCAACCAGTTCAATAAGGCTATTACTCAAATTCAAGAAT
CACTCACAACTACAGCGACAGCGCTGGGCAAGCTGCAAGACGTAGTCAACCAGAATGCTCAAGCATTAAA
TACACTTGTCAAACAACTTAGCTCCAATTTTGGTGCTATTTCAAGTGCTTTGAATGATATCCTCTCACGA
CTTGACAAAGTTGAGGCAGAGGTGCAAATTGACAGGTTGATTACAGGCAGATTACAAAGCCTCCAAACCT
ATGTAACACAACAACTAATCAGAGCTGCTGAAATCAGGGCTTCTGCTAATCTTGCTGCTACCAAAATGTC
TGAGTGTGTTCTTGGACAATCTAAAAGAGTTGATTTTTGTGGAAAAGGCTATCACCTTATGTCTTTCCCT
CAATCCGCTCCACATGGTGTTGTGTTCTTACATGTCACTTATGTGCCAGCACAAGAAAAGAACTTCACTA
CTGCCCCAGCAATTTGTCATGAAGGCAAGGCATACTTCCCTCGTGAAGGTGTGTTTGTATCTAATGGCAG
TTCTTGGTTTATTACACAGAGGAATTTTTATTCGCCACAGATAATCACAACAGACAATACATTTGTCGCC
GGAAGTTGTGATGTCGTCATTGGAATTATTAATAATACAGTTTATGATCCTCTGCAACCTGAGCTTGACT
CATTTAAACAAGAGCTAGATAAGTACTTCAAAAATCATACATCACCTGATGTTGATCTTGGCGACATTTC
AGGCATTAATGCTTCTGTCGTCGATATTCAAAAAGAAATTGACCGCCTCAATGAGGTTGCCAAAAATTTA
AATGAATCACTCATTGACCTTCAAGAACTTGGCAAATATGAGCAATATATTAAATGGCCTTGGTATGTCT
GGCTTGGCTTTATAGCAGGGTTAGTAGGATTATTTATGGCCATCATTCTTCTTTGTTACTTTACTAGCTG
CTGCAGCTGCTGTAAAGGCATGTGCTCCTGTGGTTCTTGCTGCAGATTTGATGAAGACGACTCTGAGCCA
GTGCTCAAAGGAGTCAAATTACATTACACATAAACGAACTTATGGATTTGTTTATGAGTATTTTCACACT
TGGATCAATCACACGTCAACCAAGTAAGATTGAAAATGCTTTTCTTGCAAGTACTGTTCATGCTACTGCA
ACGATACCGCTACAAGCCTCATTCTCTTTCCGATGGCTTGTTATTGGCGTTGCACTTCTTGCTGTTTTTC
AAAGCGCTTCCAAAGTAATTGCGCTTCATAAGAAGTGGCAGCTTGCCTTATACAAAGGCTTTCAATTAGT
TTGTAACTTGCTGCTACTCTTTGTGACAATTTATTCACATTTTCTACTTTTAGCTGCTGGCATTGAGGTG
CAATTCTTGTACATCTATGCTTTGATTTATATTCTGCAAATTTTAAGCTTTTGCAGATTTATCATGAGAT
GCTGGCTCTGTTGGAAGTGCAAATCCAAGAATCCATTATTATATGATGCCAACTACTTTGTTTGCTGGCA
TACATATAATTATGACTACTGTATACCATACAACAGTGTCACAGATACAATCGTCGTTACTACAGGTGAC
GGCATTTCAACACCAGAACTCAAAGAATACTACCAAATTGGTGGTTATTCTGAGGATTGGCATTCAGGTG
TTAAAGACTATGTCGTTGTACATGGCTATTTCGCCGAAGTTCACTACCAGCTTGAGTCTACACAAATTAC
TACAGACACTGGTATTCAAAACGCTACATTCTTCATCTTTAACAAGCTTGTTAAAGATCCGCCGAATGTG
CAAATACACACAATCGACGGCTCTTCAGGAGTTGTAAATCCAGCAATGGACCCAATTTATGATGAGCCGA
CGACGACTACTAGCGTGCCTTTGTAAGCACAAGAAAGTGGGTACGAACTTATGTACTCATTCGTTTCGGA
AGAAACAGGTACGTTAATAGTTAATAGCGTACTTCTTTTTGTTGCTTTCGTGGTATTCTTGCTAGTTACA
CTAGCCATCCTTACTGCGCTTCGATTGTGTGCGTACTGCTGCAATATTGTTAACGTGAGTTTAGTAAAAC
CAACAGTTTATGTCTACTCGCGTGTTAAAAATCTGAACTCTGCTGAAGGGGTTCCTGATCTTCTGGTCTA
AACGAACTAACTATTATTATTATTCTGTTTGGAACTTTAACATTGCTCATCATGGCTGAGAACGGAACCA
TTTCTGTTGAGGAGCTTAAAAGACTCCTGGAACAATGGAACCTAGTAATAGGCTTCCTCTTCCTCGCCTG
GATTATGTTATTACAATTTGCCTATTCTAATCGGAACAGGCTTTTGTACATAATAAAGCTTGTCTTCCTC
TGGCTCTTGTGGCCAGTAACACTTGCTTGCTTTGTGCTTGCTGCTGTTTACAGAATTAATTGGGTGACTG
GCGGTATTGCGATTGCAATGGCTTGCATCGTAGGCTTGATGTGGCTTAGCTACTTCTTTGCTTCCTTCAG
GCTGTTTGCTCGTACCCGCTCAATGTGGTCATTCAACCCAGAAACAAACATTCTTCTCAATGTGCCTCTT
CGAGGGACAATTGTAACCAGACCGCTCATGGAAAGTGAACTTGTCATTGGCGCTGTGATCATTCGTGGTC
ACCTGCGAATGGCTGGACACTCCCTAGGGCGCTGTGATATTAAGGACCTGCCAAAGGAGATCACTGTGGC
TACATCACGAACGCTTTCTTATTACAAATTAGGAGCGTCGCAGCGTGTAGGCACTGATTCTGGTTTTGCT
GCATACAACCGCTACCGTATTGGAAACTACAAATTAAACACAGACCACTCTGGTAGCAACGACAATATTG
CTTTGCTAGTACAGTAAGTGACAACAGATGTTTCATCTCGTTGACTTTCAGGTTACAATAGCAGAGATGT
TGATTATCATTATGAGGACTTTCAGGATTGCCATTTTGGATCTTGATGTACTAATAAGTTCAATAGTGAG
ACAATCATTTAAGCCTCTAACTAAGAAGAAATATCCTCAGTTAGATGATGAAGAACCTATGGAGTTAGAT
TATCCATAAAACGAACATGAAAATTATTCTCCTCTTGATATTGATTGTACTTGCAACTTGCGAGTTATAT
CACTATCAAGAGTGTGTTAGAGGTACCACTGTACTATTAGAAGAACCTTGCCCATCAGGAACTTACGAGG
GCAATTCACCATTTCATCCTCTTGCTGATAACAAATTTGCACTAACTTGCATTAGCACACATTTTGCTTT
TGCTTGTGCTGACGGTACTAGACATACCTATCAGCTTCGTGCAAGATCAGTTTCACCTAAACTTTTCACC
AGACAAGAGAAAGTTTACCAAGAGCTCTATTCGCCGCTTTTTCTCATTGTTGCTGCTTTAGTATTTATAA
TACTTTGCTTCACCATTAAGAGGAAGATAGAATGAATGAGCTCACTTTAATTGACTTCTATTTGTGCTTT
TTAGCCTTTCTGCTATTCCTTGTTCTAATAATGCTTATTATATTTTGGTTTTCACTTGAACTCCAGGATA
TAGAAGAACCTTGTAACAAAGTCTTTGAGACATTGTAGATCTGTTCTTTAAACGAACTTAAAATGTCTGA
TAATGGAACCCAAAACCAACGTAGTGCCTCCCGCATTACATTTGGTGGACCTTCAGATTCAACTGACAAT
AACCAGGATGGAGGACGCAGTGGTGCACGGCCAAAACAACGCCGACCCCAGGGTTTACCCAATAATACCG
CGTCTTGGTTCACAGCTCTCACTCAGCATGGTAAGGAAGGACTCAAATTCCCTCAAGGCCAGGGAGTTCC
TATCAACACCAATAGTGGCAGAGATGACCAAATTGGCTACTATAGAAGAGCTACCCGACGAGTTCGTGGT
GGTGACGGTAAAATGAAAGAGCTCAGCCCCAGATGGTACTTCTATTACCTAGGAACTGGCCCAGAAGCTT
CACTTCCCTATGGTGCCAATAAAGAAGGCATCGTATGGGTTGCAACTGAGGGTGCCTTGAACACACCAAA
AGATCATATTGGCACCCGCAATCCTAATAACAATGCTGCCATTGTTCTACAACTTCCTCAAGGAACAACA
TTGCCAAAAGGCTTCTACGCTGAAGGGAGCAGGAGTGGTAGTCAAGCCTCTTCTCGCTCCTCATCACGTA
GTCGTGGAAATTCAAGAATTTCAACTCCTGGCAGCAGTAGGGGAAATTCTCCTGCTCGAGTGGCTAGCGG
AGGTGGTGAAACTGCCCTCGCGCTATTGCTGTTAGACAGATTGAACCAGCTGGAGAGCAAAGTTTCTGGT
AAAGGCCAACAACAACAAGGCCAAACTGTCACTAAGAAATCTGCTTCAGAGGCATCTAAAAAGCCTCGGC
AAAAACGTACCGCAACCAAACAGTACAATGTCACCCAAGCTTTTGGGCGACGTGGTCCAGATCAAACTCA
AGGAAACTTTGGAGACCAGGAGCTAATCAGACAAGGAACTGATTATAAACACTGGCCGCAAATAGCACAG
TTTGCTCCAAGTGCCTCTGCATTCTTCGGAATGTCACGCATTGGCATGGAAGTCACACCTTCGGGAACAT
GGCTGACTTATCATGGAGCCATTAAATTGGATGATAAAGATCCCCAATTCAAAGACAACGTCATACTGCT
GAATAAGCACATTGACGCATACAAGACATTCCCACCAACAGAGCCTAAAAAGGACAAAAAGAAAAAGACT
GATGAAGCTCAGCCTTTGCCGCAGAGAAAGAAACAGCCCACTGTGACTCTTCTGCCTGCGGCTGATATGG
ATGATTTCTCCAGACAACTTCAAAATTCCATGAGTGGAGCTTCTGCTGATTCAACTCAGGCATAAACACT
CATGATGACCACACAAGGCAGATGGGCTATGTAAACGTTTCCGCAATTCCGTTTACGATACATAGTCTAC
TCTTGTGCAGAATGAATTCTCGTAACTAAACAGCACAAGTAGGTTTAGTTAACTTTAATCTCACATAGCA
ATCTTTAATCAATGTGTAATGTTAGGGAGGACTTGAAAGAGCCACCACATTTTCACCGAGGCCACGCGGA
GTACGATCGAGGGTACAGTGAATAATGCTAGGGAGAGCTGCCTATATGGAAGAGCCC
</t>
  </si>
  <si>
    <t>JTMC15</t>
  </si>
  <si>
    <t>ANA96027</t>
  </si>
  <si>
    <t>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t>
  </si>
  <si>
    <t>spike protein [Bat coronavirus]</t>
  </si>
  <si>
    <t>KU182964.1</t>
  </si>
  <si>
    <t>20894..24604</t>
  </si>
  <si>
    <t>&gt;KU182964.1 Bat coronavirus isolate JTMC15, complete genome
ATATTAGGTTTTTACCTACCCAGGAAAAGCCAACCAACCTCGATCTCTTGTAGATCTGTTCTTTAAACGA
ACTTTAAAATCTGTGTGGCTGTCGCTCGGCTGTATGCCTAGTGCACCTACACAGTATAAATAATAACTTT
ACTGTCGTTGACAAGAAACGAGTAACTCGTCCTTCTTCTGCAGACTGCTTACGGTTTCGTCCGTGTCGCA
GTCGATCATCAGCATACCTAGGTTTCGTCCGGGTGTGACCGAAAGGTAAGATGGAGAGCCTTGTTCTTGG
TGTCAACGAGAAAACACACGTCCAACTCAGTTTACCTGTTCTTCAGGTTAGTGACGTGTTAGTGCGTGGT
TTCGGGGATACTGTGGAAGAAGCCCTAGCGGAAGCACGTGAACATCTTAAAAATGGCACTTGTGGCCTAG
TAGAGCTGGAAAAAGGTGTCTTACGCCAGCTTGAAGAGCCCTATGTGTTCATTAAACGCTCTGAAGCCTT
AAGCACCACTCATGGCCACAAGGTTGTTGAATTGGTGGCTGAAATGAATGGCATTCAGTTCGGTCGTAGC
GGTACAACACTGGGAGTTCTCGTGCCACATGTGGGCGAAACCCCAATCGCGTACCGCAATGTTCTTCTTC
GTAAGAATGGTAATAAGGGAGCTGGTGGCCATAGCTACGGCATCGATCTAAAGTCTTATGACTTAGGTGA
CGAGCTTAACACTGATCCCATTGAAGATTATGAACAAAAATGGAACACTAAGCATGGCAGGGGTGCTCTC
CGTGAACTCATTCGTGAGCTTAATGGAGGTGCAGTCACTCGCTATGTTGATAACAACTTCTGTGGCCCTG
ATGGGTATCCTCTTGACTGCATTAAAGATCTTCTCGCTCGTGCGGGTAAGTCGATGTGCACTCTTTCCGA
ACAACTCGATTTCATTGAATCGAAGCGTGGTGTCTATTGCTGCCGTGAACATGAGCATGAAATTGCTTGG
TACACTGAGCGCTCAGACAAGAGTTATGAGCACCAGACACCATTCGAGGTTAAGAGTGCCAAAAAATTTG
ACACTTTTAAAGGGGAATGCCCGAAGTTCGTATTTCCTCTCAACTCCAAAGTCAAAGTCATTCAACCACG
TGTTGAAAAGAAAAATACTGAAGGTTTCATGGGGCGTATACGCTCTGTGTACCAAGTTGCCACTCCAAAT
GAATGCAACGACATGCACTTGTCTGTCTTTATGAAGTGTAATCATTGTGATGAAGCCTCTTGGCAGACGT
GTGACTTTCTCAAAGCCACTTGTGAATATTGTGGCACTGAAAATCCAGTTAGTGAAGGACCTACTACATG
TGGGTATCTACCTACTAATGCTGTAGTAAAGATGCCCTGTCCTGCTTGTCAGAATAAAGAAGTGGGACCT
GAGCATAGTGTTGCAGACTACCACAACCACTCAAATATTGAAACTCGACTCCGCAAGGGAGGTAGGACTA
AATGTTTTGGAGGCTGTGTGTTTTCCTATGTTGGCTGCTATAACAAGCGTGCTTACTGGGTTCCTCGTGC
TAGTGCCAATATAGGTTCAAACCATACTGGCATTACTGGTGACAATGTAGAAGTTCTTAATGAAGACCTC
CTTGAGATACTGAATCGTGAACGTGTTAATATTAACATTGTTGGCGATTTTCAGTTAAATGAACATATTG
CCATCATTTTAGCGTCTCTTTCTGCTTCTACGAGTGCTTTTGTTGACACTGTAAAGAGTCTTGATTATAA
GTCTTTTAAAGCCATTGTTGAGTCTTGCGGAAACTACAAAGTTACCAAGGGCAAGCCTGTGAAAAGTGCT
TGGAACATTGGACAACAAAAATCTATTCTGACACCACTGTGTGGATTTCCATCACAGGCTGCTGGTGTTA
TTAGATCTATTTTCTCTCGCACACTAGATGCAGCAAATAACTCTATCCCAGATTTACAAAGAGCAGCTGT
CACCATCCTTGGTGGCATTTCCGAACAGTCACTGCGTCTTGTTGATGCAATGGTGTGTACATCAGACTTG
ATCACCAACAGTGTTGTCATCATGGCATATGTTACTGGTGGTCTTGTACAGCAAACAGTGCAATGGTTGT
CTAATGTGTTAGGCACCACAGTTGACAAACTCAAACCTGTATTTACATGGCTTGAGACTAAGCTTAATGC
AGGAATAGAGTTTCTCAAGGATGCTTGGGAAATTCTTAAATTCCTAGTTACAGGTGTGTTTGACATTGTT
AAAGGTCAAATACGGGTGTTTTCCGACAACCTCAAAGAATGTGTAAAAACTTTTGTTGGTGTTGTCAACA
AAGCGCTTGAAATGTGCATTGACCAAGTCACAATCGCAGGTACCAAGGTGAGATCACTCAACCTTGGAGA
GGTTTTAATTGCGCAAAGCAAGGGCCTCTACCGTCGGTGTGTTCGTGGCAAGGAGCAGCTGCAACTACTT
ATGCCTTTGAAGGCACCTAAAGAAGTCACTTTCCTTGAAGGAGACTCACATGATACAGTATTAATCTCCG
AAGAGGTTGTTCTTAAAAATGGTGAGCTTGAAGCACTCGAGACACCAGTTGACAGTTTCACTAAAGGAGC
TGTTGTAGGTACTCCAGTTTGTGTTAACGGCCTCATGCTCTTGGAGCTCAAAGATAAGGAACAGTATTGT
GCTTTATCTCCAGGCTTATTAGCTACAAACAATGTTTTCCGTCTAAATGGAGGTGCACCGGTTAAAAGTG
TAACCTTTGGAGAAAACACTGTTTTAGAAGTTCAAGGTTACAAGAATGTGAAAATCACATTTGAGCTTGA
TGAGCGTGTAGACAAAGTGCTTAATGAGAAGTGTTCTGTCTACACTGTTGAATCCGGTACAGAGGTTACT
GAATTTGCATGTGTTGTTGCAGAAGCTATTGTAAAAACTTTGCAACCGGTTTCTGATCTTCTTACTAAGA
TGGGTATCGACCTTGACGAGTGGAGTGTAGCTACATTCTACTTGTTTGATGATGCTGGTGAAGAAAAACT
TTCATCACGCATGTACTGTTCCTTCTACCCTCCTGATGAGGAAGAAGACTGCGAAGAGTATGAGGATGAG
GAAGAAGTTCCTGATGAAACCTGTGAACATGAATACGGTACAGAGGATGACTATAAAGGTCTTCCTCTTG
AGTTTGGTTCGTCAATAGAAATACAACAGGTTGCAGATGAAGAGGAAGACTGGCTTGATGATGCTGGTGA
AGCAGAACCTGAACCAGAACCTCTACCTGAAGAACCAGTTAATCAGTTTACTGGTTACTTTAAACTTACT
GACAATGTTGCCATTAAATGTGTTGACATCGTTAAGGAAGCGCAAAGTGCCAAACCGACGGTGATTGTTA
ATGCTGCTAACATCCACCTAAAACATGGTGGTGGTGTAGCAGGTGCACTCAACAAAGCAACCAATGGTGC
CATGCAACAAGAGAGTGATGATTACATTAAACGAAATGGACCACTCACAGTAGGTGGTTCATGTTTGCTT
TCTGGACACAATTTGGCTAAGAAGTGTATGCATGTTGTTGGCCCAAACCTAAATGCTGGTGAGGATGTCC
AACTACTTAAAGCTGCATATGACAACTTTAATTCACAGAACGTATTACTTGCACCACTACTGTCAGCAGG
CATATTTGGTGCTAAACCACTTCAGTCTTTAAAGATGTGTGTTGAAGTAGTTCGCACACAAGTTTACCTC
GCAGTCAATGATAGGAGTCTTTATGATCAGGTTGTATTAGATTATCTGGACAGTTTGAAACCTAAAGTGG
AGTTTCCCAAGAAGGAGGAGAATCCAAAATTGGAAGAGCCAAAAGCGAAACAGCCAGTTGAAAAACCTGT
TGACGTCAAACCTAAAATTAAGGCTTGTGTCGAAGAGGTTACTACAACATTGGAAGAAACTAAACTTCTT
ACCCAAAACCTGCTTCTTTTTGCTGATATCAATGGTAAACCTTACCCGGATTCTCAGAATATGCTAAGAG
GTGAGGACATGTCTTTTCTAGAAAAGAACGCACCATATGTAGTAGGTGATGTCATCACTAGTGGTGATAT
TACTTGTGTTATAATACCTGCTAAGAAGGCTGGTGGTACTACAGAAATGCTTGCAAAGGCATTAAAGAAA
GTGCCAGTGTGTGAGTATATAACTACATATCCCGGACAAGGATGTGCTGGTTATACACTCGAAGAAGCAA
AGACTGCGCTTAAGAGGTGCAAATCTGCATTCTATGTACTACCTTCAAAAACACCTAATGTAAAAGATGA
AATCCTTGGAACGGTGTCCTGGAATTTAAGGGAAATGCTTGCTCATGCCGAAGAGACAAGAAAATTAATG
CCTATTTGCATGGACATTAGAGCCATAATGGCTACAATCCAACGTAAGTATAAAGGTATTAGAATTCAAG
AAGGAATCGTTGACTATGGTGTTCGGTTCTTTTTCTATACTAGCAAAGAGCCTGTAGCTTCTATTATTAC
AAAACTCAATTCTTTAAATGAACCACTTATCACAATGCCGATAGGTTATGTGACACATGGTTTTAACCTG
GAAGAAGCTGCGCGTTGTATGCGCTCTCTTAAAGCTCCTGCTGTAGTTTCAGTGTCTTCACCAGACGCAG
TTACTACATACAATGGATACCTCACATCATCTTCAAAGACACCTGAGGAACACTTCATAGAGACCATCTC
CCTTGCGGGTACGTATAGAGACTGGTCTTACTCTGGACAACGTACAGAATTAGGTGTTGAATTTCTCAAG
CGTGGAGATAAGATTGTCTACCACACTATTGAAAAACCCATCGAGTTCCATCTTGATGGTGAGGTTCTCC
CACTTGACAAGCTCAAGAGTCTTTTGTCTCTTCGTGAGGTTAAGACTATTAAAGTGTTTACTACTGTAGA
CAATACTAACCTCCACACACAAGTTGTGGACATGTCTATGACATATGGACAGCATTTCGGTTCAACCTAT
TTGGACGGTGCTGATGTCACTAAGGTTAAGCCTCATGTTAATCATGAGGGTAAGACTTTCTTTGTACTGC
CTAGTGATGACACACTGCGTAGTGAAGCATTTGGATATTACCACACTCTCGACGAGAGTTTTCTCGGTAG
ATACATGTCTGCTTTGAATCACACAAAGAAATGGAAATTTCCTCAAGTTGGTGGTTTAACTTCAATCAAG
TGGGCTGACAATAACTGTTATTTGTCCAGTGTTTTATTAGCACTTCAGCAGATTGAGGTGAAGTTTAATG
CACCCGCACTACAAGAAGCCTATTATAGAGCTCGTGCTGGTGATGCTGCTAATTTTTGTGCGCTCACACT
TGCTTACAGTAATAAAACTGTGGGTGATTTGGGTGATGTTAGGGAAACTATGACCCATCTTCTACAACAT
GCTAACTTGGAATTCGCTAAGAGGGTTCTTAATTTGGTGTGTAAGCATTGCGGACAGAAAACTACCACCT
TAACGGGTGTAGAAGCCGTGATGTATATGGGTACTTTGTCTTATGATGAGCTTAAGACAGGTGTTTCAAT
TCCTTGTGTGTGTGGTCGTGATGCTACACAATATCTAGTACAACAAGAGTCTTCTTTTGTTATGATGTCT
GCACCTCCTGCTGAGTACAAGTTGCAGCAGGGTACATTTTTATGCGCTAATGAGTACACTGGTAATTATC
AGTGTGGTCATTATACTCACATAACTGCCAAGGAAACGCTCTATCATATAGATGGAGCTCACCTTACAAA
AATGTCTGAATATAAAGGACCAGTGACTGATGTTTTCTATAAAGAAACATCTTACACTACAACTATTAAG
CCTGTGTCATATAAACTCGACGGAGTTACTTACACAGAGATTGAACCTAAATTAGATGGGTATTATAAAA
AGGATAATGCTTATGTAGAAAATACAAGCATTACCATTAAGAAACCTAATGAGCTCTCGTTGGCCTTAGG
TTTAAAAACACTTGCCACTCATGGTGCTGCTGCAATCAATAGTGTCCCTTGGAGTAAGATTTTGGCTTAT
GTCAAGCCTTTTCTAGGACAAGCAACAGTCACAACATCCAGCTGCATAAAGAAATGTGTGCAGCGCATTT
TTAACAATTATATGCCTTATGTCATTACATTATTATTCCAGTTGTGCACTTTCACAAAGAGCACCAACTC
AAGAATTAGAGCATCATTTCCTACAACTATTGCTAAAAATAGTGTTAGGAGTGTTGCAAAATTATGTTTG
GATGTTTGCATTAACTATGTGAAATCTCCTAAATCTTTTAAATTGTTTACAATTGCAATGTGGCTATTGT
TGTTAAGCATTTGCTTAGGTTCTTTAACCTATGTGATTGCAGCTTTAGGTGTGTTTTTATCTAATTTAGG
CATCTCTTCTTATTGTGGTGGTGTTAGAGATTTGTATATCAATTCCTCTAATGTTACCATTATGGACTTC
TGTGAGGGTTCTTTTCCTTGTAGTGTTTGTTTAAGTGGGTTAGATTCTCTTGATTCTTACCCTGCTTTAG
AAACTATTCAGGTTACGATTTCATCGTATAAGTTGGACCTAACATTTCTAGGTTTAGCAGCTGAATGGTT
TTTGGCATATATGTTGTTTACAAAGTTCTTCTACTTACTCGGTCTCTCTGCTATAATGCAGGTGTTCTTT
GGCTACTTTGCTAGTCATTTCATCAGCAATTCATGGCTTATGTGGTTCATTATTAGCATCGTACAGATGG
CACCCGTTTCTGCTATGGTCAGGATGTACATTTTCTTTGCCTCTTTCTATTATACATGGAAAAGTTATGT
TCATATTATGGATGGTTGCACTTCTTCAACGTGCATGATGTGCTACAAGCGCAATCGTGCTACACGTGTT
GAGTGTACAACCATAGTTAATGGCATGAAAAGATCTTTTTATGTCTATGCAAATGGAGGCCGTGGCTTCT
GTAAGGCTCACAATTGGAATTGTCTTAATTGTGATACATTCTGCGCTGGTAGTACTTTCATTAGCGACGA
AGTAGCTCGTGATTTGTCACTCCAGTTTAAGAGACCAATTAACCCTACAGACCAGTCTTCTTATGTTGTT
GACAGTGTTGCTGTGAAGAATGGTGCACTCCACCTTTACTTTGACAAGGCTGGTCAGAAGACTTATGAGA
GACACCCACTTTCTCACTTCGTCAATTTGGACAATCTGAGAGCTAATAACACTAAGGGTTCATTACCTAT
TAATGTTATTGTTTTTGATGGCAGATCAAAATGCGATGAATCTGCTGCCAAATCTGCGTCTGTTTATTAC
AGTCAGCTTATGTGTCAACCTATTTTGTTGCTTGACCAAGCTCTTGTTTCAGATGTTGGTGATAGCACTG
AGGTTTCTGTTAAGATGTTTGATGCTTACATCGACACCTTCTCCACAACTTTTAGCGTTCCTATGGAAAA
ACTTAAAGCACTAGTAGCCACTGCTCATAGCGAGTTGGCTAAGGGTGTTTCTTTAGATGGTGTCCTATCC
ACATTTGTTTCAGCTGCCCGTCAAGGTGTTGTTGATACTGATGTTGATACAAAGGACGTCATGGAGTGTC
TCAAACTTTCCCATAACTCTGACTTAGAAGTGACAAGTGACAGTTGTAATAACTTCATGCTCACCTACAA
CAAAGTCGAAAACATGACACCTAGAGATCTTGGTGCATGTATTGATTGTAATGCAAGGCATATCAATGCC
CAAGTAGCAAAAAGTCACAATGTCGCGCTTGTTTGGAACGTCAAAGATTATATGTCATTGTCTGAACAGT
TGCGCAAGCAAATTCGTAGTGCAGCTAAAAAGAACAACATACCCTTTAGGCTTACTTGTGCTACTACTAG
GCAAGTTGTCAATGTCATAACTACTAAAATCTCACTCAAGGGTGGTAAGGTTGTTAGTACTTGGTTTAAA
TTTATGCTGAAAGTCACACTTTTGTGTGTTCTATCTGCATTATTCTGTTACACCATTATGCCAGTACACT
CATTGTCCGTTCATGATGGCTATACAAATGAAATCATTGGATACAAAGCTATCCAGGACGGTGTCACTCG
TGACATAGTGTCTACTGATGATTGTTTTGCAAACAAACATGCTGGTTTCGACTCTTGGTTTAGCCAGCGT
GGTGGTTCTTATAGGAATGACAAGAGCTGCCCTGTTGTAGCTGCCATCATTACTAGGGAAATTGGCTTCA
TCGTGCCTGGATTACCTGGTACTGTGTTAAGAACAATTAATGGTGACTTTTTGCACTTTCTACCTCGCGT
TTTTAGTGCCGTTGGCAACATTTGCTACACACCATCAAAACTTATTGAGTATAGTGATTTTGCTACTTCT
GCTTGCGTCTTGGCTGCGGAATGTACTATTTTTAAGGACGCTATGGGTAAGCCTGTGCCTTATTGTTATG
ACACTAACTTACTAGATGGTTCTATTTCTTATAGTGAGTTGCGTCCTGACACTCGTTATGTGCTTATGGA
TGGCTCTATCATACAATTCCCTAACACCTACCTAGAGGGTTCTGTTAGAGTGGTTACAACTTTTGATGCA
GAGTACTGCCGTCATGGCACCTGTGAGAGGTCAGAAGCTGGTATTTGCCTGTCTACTAGTGGTAGATGGG
TTCTTAATAATGAACACTATAGGGCTCTGCCAGGAGTCTTTTGTGGTGTTGATGCCATGAATCTTATTGC
TAACATCTTCACACCTCTTGTTCAACCTGTTGGTGCTTTAGATGTATCTGCTTCTGTAGTGGCGGGTGGT
ATTATTGCCATATTGGTGACTTGTGCTGCTTACTACTTTATGAAATTCAGGCGTGCATTTGGTGAGTACA
ACCATGTTGTAGCTGCTAATGCATTACTGTTTTTGATGTCTTTCACTATACTCTGTTTGGCACCTGCTTA
TAGCTTTTTGCCAGGAGTTTATTCTGTCTTTTACTTGTACTTGACATTCTATTTTACTAATGATGTTTCA
TTTTTAGCTCACCTTCAATGGTTTGCTATGTTTTCTTCCATTGTGCCTTTCTGGATAACAGCCATTTATG
TGTTCTGCATCTCCTTGAAGCACTGCCACTGGTTCTTTAATAACTACCTTAAGAGAAGAGTCATGTTTAA
TGGAGTTACATTTAGCACCTTTGAAGAGGCTGCTTTATGTACCTTTTTACTTAATAAGGAAATGTACCTG
AAATTGCGTAGTGAGACACTCTTGCCACTTACACAGTATAACAGGTACCTTGCTCTCTATAACAAGTACA
AGTATTTCAGTGGGGCCTTGGACACAACCAGCTATCGTGAAGCAGCTTGCTGCCACTTAGCAAAGGCTCT
TAATGACTTCAGTAACTCCGGTGCTGATGTCCTCTACCAACCACCACAAACTTCAATCACATCTGCAGTT
TTGCAGAGTGGTTTTAAAAAAATGGCATTCCCGTCTGGTAAGGTTGAAGGGTGCATGGTTCAAGTCACTT
GTGGAACCACAACTCTTAACGGATTGTGGTTGGATGACACAGTATATTGTCCAAGACATGTTGTTTGCAC
AGTAGAAGACATGCTCAATCCAAACTATGAAGACCTGCTCATCCGCAAGTCTAACCATAGCTTCCTTGTC
CAGACTGGTAATGTCCAACTTCGTGTCATCGGCCATTCCATGCAAAATTGTCTTCTTAGGCTTAAAGTTG
ATACCTCTAACCCTAAGACACCAAAGTATAAATTTGTTCGTATCCAACCAGGTCAGACATTTTCAGTCTT
AGCTTGTTACAATGGTTCACCATCTGGAGTGTACCAGTGTGCCATGAGACCTAACTACACCATTAAGGGT
TCTTTCCTCAATGGGTCATGTGGTAGTGTTGGTTTTAACATTGACTATGATTGCGTGTCCTTTTGCTATA
TGCATCACATGGAGCTTCCAACTGGAGTACACGCTGGCACTGATTTAGAAGGTAAATTCTATGGTCCTTT
TGTTGACAGACAAACTGCACAGGCTGCAGGCACAGACACAGCCATTACATTGAATGTTTTGGCTTGGCTC
TATGCCGCTGTTATTAATGGAGATAGATGGTTCCTTAATAGGTTTACCACAACTCTGAATGATTTTAACC
TTGTGGCAATGAAATACAACTATGAGCCACTGACACAAGATCATGTTGACATACTGGGACCTCTTTCTGC
ACAAACAGGAATAGCTGTCTTAGATATGTGTGCTGCTTTAAAAGAGCTTCTACAGAATGGTATGAATGGT
CGTACTATTCTTGGTAGCACTATTCTAGAAGATGAGTTTACGCCTTTCGATGTTGTTAGACAATGTTCTG
GTGTGACTTTTCAAGGTAAGTTTAAGAAAATAGTTAAGGGCACTCATCATTGGATGCTCCTTACTTTCTT
GACATCACTTTTAATTCTCGTTCAAAGTACACAGTGGTCACTGTTTTTCTTTGTTTATGAGAATGCTTTC
TTGCCATTTACTCTTGGTATTATGGTTATTGCTGCTTGTGCTATGCTTCTGGTCAAGCATAAACATGCCT
TCTTGTGCTTATTTCTGTTACCTTCTCTTGCAACAGTTGCTTATTTTAATATGGTCTACATGCCTGCTAG
CTGGGTGATGCGTATTATGACATGGCTCGAATTGGCTGATACTAGCTTGTCTGGTTATCGGCTTAAAGAC
TGTGTTATGTATGCGTCAACCTTAGTACTACTCATCCTCATGACTGCTCGTACTGTCTATGATGATGCTG
CTAGGCGTGTATGGACATTGATGAATGTTATTACACTTGTCTATAAAGTCTATTATGGTAATTCCTTAGA
GCAAGCTATTTCCATGTGGGCTCTTGTTATTTCTGTAACTTCTAACTATTCTGGTGTCGTTACGACTATC
ATGTTCTTAGCTAGAGCTATAGTTTTTGTGTGTGTTGAGTATTACCCTCTTTTGTTTATTACTGGCAACA
CTTTACAGTGTATCATGCTTGTCTATTGTTTCTTAGGCTATTGTTGCTGTTGTTACTTTGGCCTCTTTTG
CTTACTCAACCGCTACTTTAGACTTACTCTTGGTGTTTATGATTATTTGGTTTCCACACAGGAGTTTAGA
TACATGAACTCGCAAGGGCTTTTGCCACCTAAGAGTAGTATTGATGCATTCAAGCTTAATATTAAATTGC
TGGGCATTGGAGGCAAACCATGCATAAAAGTTGCTACTGTTCAGTCTAAAATGTCTGACGTGAAGTGCAC
TTCTGTTGTACTACTTTCTGTTCTTCAACAACTTAGAGTAGAATCATCTTCTAAATTGTGGGCACGATGT
GTGCAATTGCACAATGACATCTTATTGGCTAAAGACACAACTGAAGCCTTTGAAAAGATGGTCTCTCTTC
TGTCTGTTCTGCTATCTATGCAAGGTGCTGTAGACATCAACAAATTGTGCGAGGAAATGCTCGACAACCG
CGCTACCCTGCAGGCTATTGCTTCAGAATTTAGTTCTTTACCATCATATGCTGCCTATGCTACAGCTCAA
GAGGCTTACGAGCAGGCGGTAGCAAATGGTGATTCTGAAGTTATTCTTAAAAAGTTAAAGAAATCTTTGA
ATGTGGCTAAATCTGAGTTTGACCGTGATGCTGCCATGCAACGTAAGTTGGAGAAGATGGCGGATCAGGC
TATGACCCAAATGTACAAACAGGCAAGATCTGAAGACAAGAGGGCAAAAGTTACTAGTGCAATGCAGACA
ATGCTTTTCACTATGCTTAGGAAGCTAGATAATGATGCACTTAACAACATTATCAACAATGCACGTGATG
GTTGTGTACCACTCAACATCATACCACTTACAACAGCAGCTAAACTCATGGTTGTTGTACCTGATTACGG
AACCTACAAGAATACTTGTGATGGTAACACTTTTACATATGCATCTGCTCTCTGGGAGATTCAGCAAGTT
GTTGATGCAGATAGTAAAATTGTCCCACTTAGTGAAATTAATATGGATAATTCACCAAATCTAGCTTGGC
CTCTTATTGTTACTGCACTAAGAGCCAACTCAGCTGTTAAACTACAGAATAATGAACTGAGTCCAGTAGC
ACTACGACAGATGTCTTGTGCAGCTGGTACTACACAAACAGCTTGTACTGATGACAATGCACTTGCCTAT
TACAACAACTCTAAGGGAGGTAGGTTTGTGCTTGCATTACTATCAGACCATCAAGATCTCAAGTGGGCTA
GATTCCCTAAGAGTGACGGAACAGGTACTATTTATACAGAACTGGAACCACCTTGTAGGTTTGTTACAGA
CACCCCAAAAGGACCTAAAGTGAAATACTTGTATTTCATTAAGGGCTTAAACAACCTAAATAGAGGTATG
GTATTGGGCAGTTTAGCTGCTACAGTACGTCTGCAGGCTGGTAATGCAACTGAAGTGCCAGCCAACTCAA
CTGTGCTTTCTTTCTGTGCCTTTGCTGTTGATCCAGCTAAAGCATACAAAGATTACCTATCAAGTGGAGG
ACAACCAATCACTAATTGCGTGAAGATGCTGTGCACACACACTGGTACAGGACAGGCAATTACTGTAACA
CCCGAAGCCAATATGGATCAAGAGTCCTTTGGTGGTGCTTCATGTTGTCTGTATTGTAGATGCCACATTG
ATCATCCAAATCCTAAGGGATTTTGTGACCTGAAAGGTAAGTATGTTCAAATACCTACCACCTGTGCTAA
TGACCCAGTGGGTTTCACACTTAGAAACACAGTCTGTACTGTCTGCGGAATGTGGAAAGGTTATGGCTGT
AGTTGTGATCAACTCCGCGAACCCATGATGCAGTCTGCGGATGCGTCACCGTTTTTAAACGGGTTTGCGG
TGTAAGTGCAGCCCGTCTTACACCGTGCGGCACAGGCACTAGCACTGATGTCGTTTACAGGGCTTTTGAT
ATTTACAACGAAAAGGTTGCTGGTTTTGCAAAGTTCCTAAAAACTAATTGCTGCAGATTCCAGGAGATGG
ATGAAGACGGCAATTTAATAGACTCTTACTTCGTAGTTAAGAGACATACTATGTCCAACTACCAGCATGA
AGAGGCTATTTACAACTTGCTTAAAGAGTGCCCAGCTGTTGCTGTGCATGACTTTTTCAAGTTTAGAGTA
GATGGTGACATGGTACCACATATATCACGTCAACGTCTAACTAAGTACACAATGGCAGACTTAGTCTATG
CTCTACGTCATTTTGACGAGGGCAATTGTGACACATTAAAGGAAATACTCGTCACATACAATTGTTGTGA
TGACGATTATTTCAATAAGAAGGATTGGTATGACTTTGTAGAAAATCCTGACATCCTGCGCGTATATGCA
AACCTTGGTGAGCGTGTACGTCAAGCTTTATTAAAGACTGTGCAATTCTGCGATGCCATGCGCGATGCGG
GTATCGTAGGTGTACTGACACTAGATAATCAGGATCTGAATGGGAACTGGTATGATTTCGGCGATTTCGT
GCAAGTAACACCAGGCTGCGGAGTTCCTATTGTAGATTCATACTATTCTTTGCTGATGCCTATTCTGACA
TTAACGAGGGCTTTAGCTGCTGAGTCCCATATGGACACTGATCTCACAAAACCACTCATTAAGTGGGATT
TGTTGAAATATGACTTTACGGAAGAGAGACTTTGTCTCTTCGACCGTTACTTTAAATATTGGGATCAGAC
ATACCACCCCAATTGTATTAACTGTTTGGATGATAGGTGTATCCTCCATTGTGCAAACTTTAATGTATTG
TTTTCCACTGTGTTCCCACCTACAAGTTTTGGACCATTAGTAAGGAAAATGTTTGTAGATGGTGTACCTT
TTGTTGTTTCAACGGGTTACCATTTCCGTGAGTTAGGAGTTGTACATAATCAGGATGTAAACTTACATAG
CTCACGTCTCAGTTTCAAGGAACTTTTAGTGTATGCTGCCGACCCAGCCATGCATGCAGCTTCTGGCAAT
TTATTGCTAGACAAACGCACTACATGCTTTTCAGTGGCTGCACTAACAAACAACGTCTCTTTTCAAACTG
TCAAACCCGGTAATTTTAATAAGGACTTTTATGACTTTGCTGTGTCTAAAGGCTTCTTTAAGGAAGGAAG
TTCTGTTGAACTAAAACACTTCTTCTTTGCTCAGGATGGCAATGCTGCTATCAGCGATTATGACTATTAT
CGTTATAATCTGCCCACAATGTGTGATATCAGACAACTCCTATTCGTAGTTGAAGTTGTTGATAAGTATT
TTGATTGTTACGATGGTGGCTGTATTAATGCTAACCAAGTAATCGTAAACAATCTGGATAAATCAGCTGG
ATTTCCATTCAACAAATGGGGTAAGGCTAGGCTTTATTATGATTCAATGAGTTATGAGGATCAAGATGCA
CTTTTCGCGTACACTAAGCGTAACGTCCTCCCTACTATAACTCAAATGAATCTTAAGTATGCCATTAGTG
CAAAGAATAGAGCTCGCACCGTAGCAGGTGTCTCTATCTGTAGTACTATGACCAATAGACAGTTTCATCA
GAAATTACTAAAGTCAATAGCCGCCACTAGAGGAGCTACTGTAGTAATTGGAACAAGTAAATTTTACGGT
GGCTGGCACAACATGTTAAAAACTGTCTACAGTGATGTAGAAACTCCCCACCTTATGGGTTGGGACTACC
CAAAATGTGACAGAGCCATGCCTAACATGCTTAGAATTATGGCTTCACTTGTTCTTGCTCGCAAACATAG
CACTTGTTGTAACTTGTCACACCGTTTCTATAGATTAGCTAATGAGTGTGCGCAAGTATTAAGTGAGATG
GTCATGTGTGGAGGCTCACTATATGTAAAACCAGGTGGAACGTCATCAGGTGATGCCACAACTGCCTACG
CTAATAGTGTGTTTAACATCTGTCAAGCGGTGACAGCTAATGTAAATGCACTTCTCTCAACTGATGGTAA
CAAGATTGCTGATAAGTACGTTCGCAACATCCAACACAGGCTATATGAGTGTCTCTATAGAAATAGAGAC
GTTGATCATGAATTTGTGGACGAATTTTACGCATATTTGCGTAAGCACTTCTCCATGATGATTCTTTCTG
ATGATGCCGTTGTGTGCTACAATAGTAACTATGCGGCTCAAGGTTTAGTAGCTAGCATCAAGAACTTTAA
AGCAGTTCTTTACTATCAAAACAATGTGTTTATGTCTGAGGCAAAATGCTGGACTGAGACTGACCTTACC
AAAGGACCTCATGAATTTTGCTCTCAGCACACAATGCTAGTTAAACAAGGAGATGACTATGTGTACCTGC
CTTATCCAGATCCATCAAGAATACTAGGCGCAGGCTGTTTTGTTGATGACATCGTCAAAACAGATGGTAC
ACTTATGATTGAAAGGTTTGTGTCACTTGCGATTGATGCTTACCCACTTACTAAACACCCCAACCAGGAG
TATGCTGATGTTTTCCATTTGTATTTGCAATACATTAGGAAATTACATGATGAGCTTACTGGTCACATGT
TGGACATGTACTCTGTAATGCTAACTAATGACAATACATCACGGTACTGGGAACCTGAGTTTTACGAGGC
CATGTACACACCACACACAATCTTGCAGGCTGTAGGTGCATGTGTATTGTGTAACTCACAGACTTCACTT
CGTTGCGGCGCGTGCATTAGGAGACCGTTCCTTTGTTGCAAGTGCTGCTATGACCATGTCATTTCAACAT
CCCACAAATTAGTGCTGTCTGTTAATCCCTATGTTTGCAACGCTCCAGGTTGTGACGTTACTGACGTAAC
ACAACTGTACTTAGGAGGTATGAGCTACTACTGTAAGTCACACAAACCTTCCATTAGTTTCCCATTGTGT
GCTAATGGTCAGGTTTTTGGTCTATATAAGAACACATGTGTAGGCAGTGACAACGTTACTGACTTTAATG
CTATAGCAACATGTGATTGGACTAATGCTGGCGATTACATACTTGCCAACACTTGTACAGAGAGACTCAA
GCTTTTCGCAGCTGAAACGCTCAAAGCAACTGAGGAGACATTCAAGCTATCTTATGGTATTGCCACTGTA
CGTGAAGTACTGTCTGATAAAGAACTTTATCTTTCATGGGAGGTAGGAAAACCAAGACCACCATTGAATA
GGAATTATGTCTTTACTGGTTACCGTGTAACTAAAAATAGTAAAGTACAAATTGGAGAGTACACATTTGA
AAAAGGTGACTATGGTGATGCTGTTGTGTACAGAGGTACTACAACATACAAATTGAATGTTGGTGATTAC
TTTGTGCTAACATCACACACAGTAATGCCACTAAGTGCACCTACACTAGTGCCTCAGGAGCACTATGTGA
GAATAACTGGCTTATACCCAACTCTCAACATTTCAGAAGAGTTTTCTAGCAATGTTGCAAACTACCAGAA
GGTCGGTATGCAAAAATACTCAACACTCCAGGGACCACCAGGCACCGGTAAGAGTCATTTTGCTATTGGA
CTTGCACTCTACTACCCGTCTGCTCGCATAGTGTATACAGCTTGCTCTCATGCTGCTGTTGATGCACTAT
GCGAAAAGGCATTGAAATACTTGCCTATAGACAAGTGTAGTAGAATCATACCTGCACGTGCGCGTGTGGA
GTGCTTTGCCAAATTCAAAGTGAATTCAACATTAGAACAGTACGTTTTCTGCACTGTAAATGCACTGCCT
GAAACTACTGCTGACATAGTAGTCTTTGATGAAATTTCAATGGCAACTAATTATGACTTGAGTGTCGTCA
ATGCTAGACTACGTGCAAAACACTACGTTTACATTGGTGACCCTGCTCAATTACCGGCGCCACGCACATT
GCTTACTAAGGGCACACTTGAACCTGAATATTTTAACTCGGTGTGCAGACTCATGAAAACAATAGGTCCT
GACATGTTTCTTGGAACATGTCGCCGCTGTCCTGCTGAAATTGTCGACACAGTGAGTGCTTTAGTTTATG
ATAATAAGCTAAAAGCACACAAAGAAAAGTCAGCTCAATGCTTTAAAATGTTTTACAAGGGTGTGATTAC
ACATGATGTGTCATCTGCAATCAACAGGCCCCAAATAGGTGTTGTAAGAGAGTTTCTTACACGCAACCCT
GTTTGGAGAAAAGCTGTTTTTATTTCACCATATAATTCACAGAATGCAGTGGCTTCTAAAATTTTAGGAT
TACCCACTCAAACTGTTGATTCTTCACAGGGCTCGGAGTATGACTATGTCATATTCACACAAACCACTGA
GACCGCACACTCTTGCAATGTCAACCGCTTTAATGTGGCTATCACAAGAGCAAAAATTGGCATTTTGTGC
ATAATGTCTGACAGAGATCTTTATGATAAGCTGCAATTTACGAGTCTGGAAGTACCACGTCGCAATGTGG
CTACGTTACAAGCAGAAAATGTAACTGGACTCTTTAAGGACTGTAGTAAGATCATTACTGGTCTTCACCC
TACACAGGCACCGACACACCTCAGTGTTGATACTAAATTCAAGACTGAAGGCCTTTGTGTTGACATACCA
GGCATACCTAAGGACATGACCTATCGCAGACTCATCTCTATGATGGGCTTCAAAATGAATTATCAAGTCA
ATGGTTACCCTAATATGTTTATCACCCGTGAAGAAGCCATTCGTCACGTTCGTGCATGGATTGGTTTCGA
CGTTGAGGGTTGTCATGCAACTAGGGATGCTGTGGGAACTAACCTACCACTCCAATTAGGATTTTCGACA
GGTGTTAACTTAGTAGCTGTACCTACTGGCTATGTTGACACTGAGAATAATACAGAGTTCACTAGAGTCA
ATGCAAAACCTCCTCCAGGTGACCAATTCAAACATCTTATACCACTCATGTACAAGGGCTTGCCCTGGAG
TGTTGTGCGTATTAAGATTGTACAAATGCTCAGTGACACGCTGAAGGGATTATCTGACAGAGTCGTGTTT
GTCCTTTGGGCTCATGGCTTTGAACTTACATCAATGAAGTATTTTGTCAAGATTGGATCAGAAAGAACGT
GTTGTCTGTGTGACAAGCGTGCAACTTGCTTCTCTACTTCATCTGACACTTATGCTTGCTGGAACCACTC
TGTGGGTTTTGACTATGTCTACAACCCATTTATGATTGACGTCCAGCAATGGGGCTTTACAGGTAACCTT
CAGAGCAACCATGATCAACACTGTCAAGTGCATGGTAACGCTCATGTGGCTAGTTGTGATGCTATCATGA
CTAGATGTCTTGCAGTCCATGAGTGCTTTGTTAAGCGCGTTGATTGGTCTGTTGAATACCCGGTTATTGG
AGATGAACTGAAGATCAATGCAGCTTGCAGAAAAGTACAGCACATGGTTGTTAAGTCTGCATTGCTTGCT
GACAAGTTCCCAGTTCTTCATGATATAGGAAATCCAAAGGCTATTAAATGTGTACCGCAGGCTGACGTAG
AATGGAAGTTCTACGATGTTCAGCCATGCAGTGACAAGGCTTATAAGATAGAAGAACTCTTCTACTCCTA
TGCCACCCACCATGACAAATTCACTGATGGTGTTTGCTTGTTTTGGAACTGTAACGTTGATCGTTATCCA
GCCAATGCTATCGTTTGTAGGTTTGATACACGAGTTCTCTCCAATCTAAACCTACCTGGTTGTGATGGTG
GTAGTCTGTATGTAAACAAACATGCATTCTATACTCCTGCTTTTGATAAGAGTGCATTTACTCATTTGAA
ACAACTGCCATTCTTTTATTACTCTGATAGTCCTTGCGAGTCGCATGGCAAGCAGGTTGTGTCAGACATT
GATTATGTTCCACTAAAGTCTGCAACGTGTATTACACGTTGCAACCTGGGTGGAGCTGTTTGCAGACATC
ATGCAAATGAGTATAGACAGTACTTAGATGCATATAACATGATGATTTCTGCCGGTTTTAGCCTATGGAT
TTACAAACAGTTTGACACATATAACCTGTGGAACACCTTTACCAGGTTACAGAGCCTAGAAAATGTGGCT
TACAATGTTATTAATAAAGGACACTTTGATGGACAGATTGGCGAAGCACCTGTGTCTATCATCAATAATG
CTGTTTACACTAAAGTAGACGGCGTTGATGTGGAGATCTTCGAGAACAAGACAACCCTTCCTGTGAATGT
AGCGTTTGAGCTTTGGGCTAAACGAAACATTAAGCCAGTGCCAGAGATTAAGATACTTAACAATTTGGGT
GTCGACATCGCTGCCAATACTGTTATCTGGGACTACAAAAGAGAAGCGCCAGCACATGTCTCAACAATAG
GTATCTGCACAATGACTGACATTGCCAAGAAACCTACTGAAAGCACTTGTTCGTCGCTTACTGTCTTATT
TGATGGTAGAGTTGAAGGACAGGTTGACTTATTCAGAAATGCACGTAATGGTGTTTTAATAACGGAAGGT
TCAGTCAAGGGTTTAACACCATCAAAAGGACCTGTGCAGGCAAGTGTCAATGGAGTCACATTGATTGGAG
AATCAGTAAAAACACAGTTTAATTATTTTAAGAAAGTAGATGGCATCATCCAACAATTGCCTGAAACCTA
CTTTACACAGAGTAGAGACTTAGAGGATTTTAAGCCCAGATCACAAATGGAAACGGACTTCCTCGAGCTC
GCAATGGATGAATTCATACAGCGATATAAGCTAGAAGGCTATGCTTTCGATCATATCGTTTATGGAGATT
TCAGTCATGGCCAACTTGGTGGACTACATCTAATGATTGGTCTAGCCAAGCGCTCGCAAGATTCACCGCT
AAAATTAGAGGATTTTATCCCTATGGATAGCACAGTGAAAAATTACTTCATAACAGATGCTCAGACAGGT
TCATCAAAATGTGTTTGCTCTGTTATTGACCTTCTACTTGATGACTTTGTTGAAATAATAAAGTCACAGG
ACCTTTCAGTAATTTCAAAAGTGGTTAAAGTTACAATTGACTATGCTGAAATATCATTTATGCTTTGGTG
TAAAGATGGATATGTAGAAACCTTCTACCCAAAATTACAGGCAAGTCAAGCGTGGCAACCAGGTGTAGCT
ATGCCTAATTTGTACAAGATGCAAAGAATGCTTCTTGAAAAATGTGACCTTCAGAATTATGGCGAAAACG
CTGTCATACCAAAAGGAATAATGATGAATGTCGCAAAATATACCCAACTGTGTCAATATTTAAACACACT
TACATTAGCTGTGCCTTACAACATGAGAGTTATACATTTTGGTGCGGGCTCTGATAAAGGAGTGGCACCC
GGTACAGCTGTGCTTAGACAGTGGTTGCCGATTGGCACACTACTTGTTGATTCTGATCTTAATGACTTCG
TCTCTGACGCTGATTCTACATTAATTGGAGAATGTGCAACCGTACATACAGCTAATAAATGGGATCTCAT
TGTTAGCGACATGTACGATCCTAAAACCAAACACGTGACAAAAGAGAATGACTCAAAAGAAGGGTTTTTT
ACTTACCTGTGTGGGTTTATAAAACAAAAGCTAGCTTTGGGAGGTTCTGTGGCCGTAAAGATAACGGAGC
ATTCTTGGAATGCTGATCTTTACAAGCTTATGGGACATTTCTCATGGTGGACAGCTTTTGTTACAAATGT
GAATGCATCATCATCAGAAGCATTTTTAATTGGAGTTAACTATCTTGGTAAACCAAAAGAGCAAATTGAT
GGCTATACCATGCATGCTAACTACATTTTCTGGAGGAACACAAATCCTATTCAATTGTCTTCCTATTCGC
TCTTCGATATGAGCAAGTTTCCCCTTAAATTACGAGGAACTGCTGTCATGTCTTTAAAAGAGAATCAAAT
CAATGATATGATTTATTCCCTTCTTGAAAAAGGTAGACTTATCGTTAGAGAAAACAACAGAGTTATAGTC
TCTAGTGATGTGCTAGTTAATAACTAAACGAACATGTTTATTGTATTTCTCATTAGTTACACAACTTTTC
TCATTCCTTATACAGCTACAACAACATGTTTCTCAGGGCCTACAATAGAGAATAAGTTGAACATATCCTC
AGGTAGTAGGGGTGTTTATTACCCTGATGACATTTTTCGTTCCAATGTTAGTGTGTTGGTGACAGGACGT
TTCCTTCGCTTTAACACCACTCTTACGTGGTACAATTCATGGAACCAGGCTTATTCTTCACCTGTCTTGC
CTTTTGGGCATGGTGTTTACTTTTCAACCATTGACAAATCCAATGTTGTCAGAGGTTGGATTTTTGGAAC
CACGTTAGATAACACCACTCAATCCGCATTGCTTGTGAACAATGGTAGTGCTATTACAATAGAAGTCTGT
TACTTCCAATTTTGTGACAACCCTGCCTTTATAATTAGTGGCGGTGCACAAACAAACACTGCTATCTATA
TCAACTTACGTAATTGTACATATGTGGATACACTACGTGACTTACCATTAAGTTTTGAGGATGTTGATGG
TGGTTTTAAACACTTACGTGAGTTTGTATTCAAGAATAGTGATGGGTTTTTGCACATTTATGGTGCTTAC
CAGCCTTACGACTTAGCCATAGGTGCTACGGCTGCACTACCAGCTCAATTCCTGCCTTTAAAGCCCCTAT
GGAAACTGCCCCTCGGTTTAAATATTACTAATTATAAGGTTGTGACAACTTTAAAACCCACAAATCAGGC
CTTCCAAGCTGCTTATATAGTGGGTAACTTAAAACATACAACTATGATGTTGTCTTTTAATGAAAATGGC
ACTATGTCCAATGCTATTGATTGTTCTCAGGACCCATTGGCTGAGCTAAAGTGCACACTCAAGCAGTTTG
ATGTAGGTAAAGGTATTTACCAAACGTCAAACTTCCGAGTTCAACCTACTGTTGATGTTGCGCGCTTTCC
AAATATTACTAACGTGTGTCCTTTTGACAAGGTTTTTAATGCTACACGCTTTCCTAGTGTCTATGCGTGG
GAAAGAACAAAGATTTCCGATTGTGTTGCAGATTACACTGTTTTCTACAACTCAACTTCTTTTTCGACTT
TCAACTGTTATGGAGTGTCTCCTTCTAAGTTGATTGATTTGTGTTTTACAAGTGTGTATGCAGATACATT
TTTGATAAGATTTTCCGAAGTCAGACAAGTAGCACCTGGTCAGACTGGTGTTATTGCAGACTACAATTAT
AAACTACCTGATGACTTTATAGGTTGTGTTATAGCTTGGAACACAGCCAAGCAAGACGTCGGTAGCTATT
TTTATAGGTCCCATCGTTCTAGCAAATTAAAACCCTTTGAAAGAGACCTTTCATCAGAAGAAAATGGTGT
CCTTACACTTAGTACCTATGATTTTAATCAAAATGTACCTCTTGAGTACCAAGCCACTAGAGTCGTTGTT
CTTTCCTTTGAACTTCTTAATGCACCTGCTACAGTGTGTGGACCAAAGTTATCCACTCCATTGGTTAAGA
ACCAGTGCGTCAACTTCAACTTTAATGGACTTAAAGGTACTGGTGTGTTGACTGACTCGTCCAAAACGTT
TCAGTCTTTTCAGCAGTTTGGTCGGGACGCATCTGATTTTACTGATTCTGTGCGTGACCCGCAAACTTTA
CAGATACTTGACATTTCACCGTGCTCTTTTGGTGGTGTAAGTGTCATAACACCAGGAACTAACACTTCAT
CTGCAGTGGCTGTTCTTTACCAAGATGTAAACTGCACTGATGTTCCTACAACAATACATGCAGATCACTT
AACACACTCTTGGCGTGTTTATACCACTGGACCCTATGTTTTCCAAACACAAGCAGGGTGCCTTATAGGA
GCTGAACATGTCAACGCATCCTATCAGTGTGACATTCCAATTGGTGCTGGCATTTGTGCTAGCTATCATA
CAGCCTCACTTTTACGGAGTACAGGTCAAAAATCTATTGTGGCCTATACTATGTCATTAGGTGCTGAAAA
TTCTGTGGCATATGCTAATAATTCAATTGCCATACCTACTAATTTTTCTATTAGTGTCACTACTGAAGTG
ATGCCTGTTTCTATGGCTAAAACATCTGTCGATTGTACTATGTACATCTGTGGTGATTCTTTAGAGTGCA
GTAACCTACTGCTTCAGTATGGTAGCTTCTGTACCCAACTCAATCGTGCCCTTTCTGGCATTGCTGTTGA
ACAGGACAAAAATACCCAAGAGGTGTTTGCCCAGGTTAAACAGATGTATAAAACACCAACCATAAGAGAT
TTTGGTGGTTTTAATTTCTCTCAGATATTACCAGACCCTTTGAAGCCTACTAAGCGTTCTTTTATAGAGG
ATTTGCTCTATAACAAAGTAACACTCGCGGATGCTGGTTTCATGAAACAGTATGCAGACTGTTTGGGTGG
TATTAACGCAAGAGATCTCATCTGTGCTCAAAAGTTTAATGGGCTGACAGTCTTACCACCTTTGCTCACT
GATGACATGATTGCTGCCTATACTGCAGCGCTCATTAGTGGCACTGCCACTGCAGGCTGGACTTTCGGTG
CAGGTGCAGCCCTTCAAATACCTTTTGCTATGCAAATGGCTTATAGGTTTAATGGCATTGGAGTTACTCA
AAATGTTCTCTACGAGAACCAAAAACAAATTGCCAACCAGTTCAATAAGGCTATTACTCAAATTCAAGAA
TCACTCACAACTACAGCGACAGCGCTGGGCAAGCTGCAAGACGTAGTCAACCAGAATGCTCAAGCATTAA
ATACACTTGTCAAACAACTTAGCTCCAATTTTGGTGCTATTTCAAGTGCTTTGAATGATATCCTCTCACG
ACTTGACAAAGTTGAGGCAGAGGTGCAAATTGACAGGTTGATTACAGGCAGATTACAAAGCCTCCAAACC
TATGTAACACAACAACTAATCAGAGCTGCTGAAATCAGGGCTTCTGCTAATCTTGCTGCTACCAAAATGT
CTGAGTGTGTTCTTGGACAATCTAAAAGAGTTGATTTTTGTGGAAAAGGCTATCACCTTATGTCTTTCCC
TCAATCCGCTCCACATGGTGTTGTGTTCTTACATGTCACTTATGTGCCAGCACAAGAAAAGAACTTCACT
ACTGCCCCAGCAATTTGTCATGAAGGCAAGGCATACTTCCCTCGTGAAGGTGTGTTTGTATCTAATGGCA
GTTCTTGGTTTATTACACAGAGGAATTTTTATTCGCCACAGATAATCACAACAGACAATACATTTGTCGC
CGGAAGTTGTGATGTCGTCATTGGAATTATTAATAATACAGTTTATGATCCTCTGCAACCTGAGCTTGAC
TCATTTAAACAAGAGCTAGATAAGTACTTCAAAAATCATACATCACCTGATGTTGATCTTGGCGACATTT
CAGGCATCAATGCTTCTGTCGTCGATATTCAAAAAGAAATTGACCGCCTCAATGAGGTTGCCAAAAATTT
AAATGAATCACTCATTGACCTTCAAGAACTTGGCAAATATGAGCAATATATTAAATGGCCTTGGTATGTC
TGGCTTGGCTTTATAGCAGGGTTAGTAGGATTATTTATGGCCATCATTCTTCTTTGTTACTTTACTAGCT
GCTGTAGCTGCTGTAAAGGCATGTGCTCCTGTGGTTCTTGCTGCAGATTTGATGAAGACGACTCTGAGCC
AGTGCTCAAAGGAGTCAAATTACATTACACATAAACGAACTTATGGATTTGTTTATGAGTATTTTCACAC
TTGGATCAATCACACGTCAACCAAGTAAGATTGAAAATGCTTTTCTTGCAAGTACTGTTCATGCTACTGC
AACGATACCGCTACAAGCCTCATTCTCTTTCCGATGGCTTGTTATTGGCGTTGCACTTCTTGCTGTTTTT
CAAAGCGCTTCCAAAGTAATTGCGCTTCATAAGAAGTGGCAGCTTGCCTTATACAAAGGCTTTCAATTAG
TTTGTAACTTGCTGCTACTCTTTGTGACAATTTATTCACATTTTCTACTTTTAGCTGCTGGCATTGAGGT
GCAATTCTTGTACATCTATGCTTTGATTTATATTCTGCAAATTTTAAGCTTTTGCAGATTTATCATGAGA
TGCTGGCTCTGTTGGAAGTGCAAATCCAAGAATCCATTATTATATGATGCCAACTACTTTGTTTGCTGGC
ATACATATAATTATGACTACTGTATACCATACAACAGTGTCACAGATACAATCGTCGTTACTACAGGTGA
CGGCATTTCAACACCAGAACTCAAAGAATACTACCAAATTGGTGGTTATTCTGAGGATTGGCATTCAGGT
GTTAAAGACTATGTCGTTGTACATGGCTATTTCGCCGAAGTTCACTACCAGCTTGAGTCTACACAAATTA
CTACAGACACTGGTATTCAAAACGCTACATTCTTCATCTTTAACAAGCTTGTTAAAGATCCGCCGAATGT
GCAAATACACACAATCGACGGCTCTTCAGGAGTTGTAAATCCAGCAATGGACCCAATTTATGATGAGCCG
ACGACGACTACTAGCGTGCCTTTGTAAGCACAAGAAAGTGGGTACGAACTTATGTGCTCATTCGTTTCGG
AAGAAACAGGTACGTTAATAGTTAATAGCGTACTTCTTTTTGTTGCTTTCGTGGTATTCTTGCTAGTTAC
ACTAGCCATCCTTACTGCGCTTCGATTGTGTGCGTACTGCTGCAATATTGTTAACGTGAGTTTAGTAAAA
CCAACAGTTTATGTCTACTCGCGTGTTAAAAATCTGAACTCTGCTGAAGGGGTTCCTGATCTTCTGGTCT
AAACGAACTAACTATTATTATTATTCTGTTTGGAACTTTAACATTGCTCATCATGGCTGACAACGGAACC
ATTTCTGTTGAGGAGCTTAAAAGACTCCTGGAACAATGGAACCTAGTAATAGGCTTCCTCTTCCTCGCCT
GGATTATGTTATTACAATTTGCCTATTCTAATCGGAACAGGCTTTTGTACATAATAAAGCTTGTCTTCCT
CTGGCTCTTGTGGCCAGTAACACTTGCTTGCTTTGTGCTTGCTGCTGTTTACAGAATTAATTGGGTGACT
GGCGGTATTGCGATTGCAATGGCTTGCATCGTAGGCTTGATGTGGCTTAGCTACTTCTTTGCTTCCTTCA
GGCTGTTTGCTCGTACCCGCTCAATGTGGTCATTCAACCCAGAAACAAACATTCTTCTCAATGTGCCTCT
TCGAGGGACAATTGTAACCAGACCGCTCATGGAAAGTGAACTTGTCATTGGCGCTGTGATCATTCGTGGT
CACCTGCGAATGGCTGGACACTCCCTAGGGCGCTGTGATATTAAGGACCTGCCAAAGGAGATCACTGTGG
CTACATCACGAACGCTTTCTTATTACAAATTAGGAGCGTCGCAGCGTGTAGGCACTGATTCTGGTTTTGC
TGCATACAACCGCTACCGTATTGGAAACTACAAATTAAACACAGACCACTCTGGTAGCAACGACAATATT
GCTTTGCTAGTACAGTAAGTGACAACAGATGTTTCATCTCGTTGACTTTCAGGTTACAATAGCAGAGATG
TTGATTATCATTATGAGGACTTTCAGGATTGCCATTTTGAATCTTGATGTACTAATAAGTTCAATAGTGA
GACAATTATTTAAGCCTCTAACTAAGAAGAAATATCCTCAGTTAGATGATGAAGAACCTATGGAGTTAGA
TTATCCATAAAACGAACATGAAAATTATTCTCTTCTTGACATTGATTGTACTTGCAACTTGCGAGTTATA
TCACTATCAAGAGTGTGTTAGAGGTACCACTGTACTATTAGAAGAACCTTGCCCATCAGGAACTTACGAG
GGCAATTCACCATTTCATCCTCTTGCTGATAACAAATTTGCACTAACTTGCATTAGCACACATTTTGCTT
TTGCTTGTGCTGACGGTACTAGACATACCTATCAGCTTCGTGCAAGATCAGTTTCACCTAAACTTTTCAC
CAGACAAGAGAAAGTTTACCAAGAGCTCTATTCGCCGCTTTTTCTCATTGTTGCTGCTTTAGTATTTATA
ATACTTTGCTTCACCATTAAGAGGAAGATAGAATGAATGAGCTCACTTTAATTGACTTCTATTTGTGCTT
TTTAGCCTTTCTGCTATTCCTTGTTCTAATAATGCTTATTATATTTTGGTTTTCACTTGAACTCCAGGAT
ATAGAAGAACCTTGTAACAAAGTCTTTGAGACATATAGATCTGTTCTTTAAACGAACTTAAAATGTCTGA
TAATGGAACCCAAAACCAACGTAGTGCCTCCCGCATTACATTTGGTGGACCTTCAGATTCAACTGACAAT
AACCAGGATGGAGGACGCAGTGGTGCACGGCCAAAACAACGCCGACCCCAGGGTTTACCCAATAATACCG
CGTCTTGGTTCACAGCTCTCACTCAGCATGGTAAGGAAGGACTCAAATTCCCTCAAGGCCAGGGAGTTCC
TATCAACACCAATAGTGGCACAGATGACCAAATTGGCTACTATAGAAGAGCTACCCGACGAGTTCGTGGT
GGTGACGGTAAAATGAAAGAGCTTAGCCCCAGATGGTACTTCTATTACCTAGGAACTGGCCCAGAAGCTT
CACTTCCCTATGGTGCCAATAAAGAGGGCATCGTATGGGTTGCAACTGAGGGTGCCTTGAACACACCAAA
AGATCATATTGGCACCCGCAATCCTAATAACAATGCTGCCATTGTTCTACAACTTCCTCAAGGAACAACA
TTGCCAAAAGGCTTCTACGCTGAAGGGAGCAGGAGTGGTAGTCAAGCCTCTTCTCGCTCCTCATCACGTA
GTCGTGGAAATTCAAGAACTTCAACTCCTGGCAGCAGTAGGGGAAATTCTCCTGCTCGAGTGGCTAGCGG
AGGTGGTGAAACTGCCCTCGCGCTATTGCTGTTAGACAGATTGAACCAGCTGGAGAGCAAAGTTTCTGGT
AAAGGCCAACAACAACAAGGCCAAACTGTCACTAAGAAATCTGCTTCAGAGGCATCTAAAAAGCCTCGGC
AAAAACGTACCGCAACCAAACAGTACAATGTCACCCAAGCTTTTGGGCGACGTGGTCCAGATCAAACTCA
AGGAAACTTTGGAGACCAGGAGCTAATCAGACAAGGAACTGATTATAAACACTGGCCGCAAATAGCACAG
TTTGCTCCAAGTGCCTCTGCATTCTTCGGAATGTCACGCATTGGCATGGAAGTCACACCTTCGGGAACAT
GGCTGACTTATCATGGAGCCATTAAATTGGATGATAAAGATCCCCAATTCAAAGACAACGTCATACTGCT
GAATAAGCACATTGACGCATACAAGACATTCCCACCAACAGAGCCTAAAAAGGACAAAAAGAAAAAGACT
GATGAAGCTCAGCCTTTGCCGCAGAGAAAGAAACAGCCCACTGTGACTCTTCTGCCTGCGGCTGATATGG
ATGATTTCTCCAGACAACTTCAAAATTCCATGAGTGGAGCTTCTGCTGATTCAACTCAGGCATAAACACT
CATGATGACCACACAAGGCAGATGGGCTATGTAAACATTTCCGCAATTCCGTTTACGATACATAGTCTAC
TCTTGTGCAGAATGAATTCTCGTAACTAAACAGCACAAGTAGGTTTAGTTAACTTTAATCTCACATAGCA
ATCTTTAATCAATGTGTAATGTTAGGGAGGACTTGAAAGAGCCACCACATTTTCACCGAGGCCACGCGGA
GTACGATCGAGGGTACAGTGAATAATGCTAGGGAGAGCTGCCTATATGGAAGAGCTCTAATGTGTAAAAT
TAATTTTAGTAGTGCTATCCCCATGTGATTTTAATAGCTTCTTAGGAGAATGACAAAAAAA</t>
  </si>
  <si>
    <t>Longquan-140</t>
  </si>
  <si>
    <t>Rhinolophus monoceros</t>
  </si>
  <si>
    <t>AID16716</t>
  </si>
  <si>
    <t>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t>
  </si>
  <si>
    <t>spike glycoprotein [Bat SARS-like coronavirus]</t>
  </si>
  <si>
    <t>KF294457.1</t>
  </si>
  <si>
    <t>21461..25189</t>
  </si>
  <si>
    <t xml:space="preserve">&gt;KF294457.1 SARS-related bat coronavirus isolate Longquan-140 orf1ab polyprotein, spike glycoprotein, envelope protein, membrane protein, and nucleocapsid protein genes, complete cds
ATATTAGGTTTTTACCTACCCAGGAAAAGCCAACCAACCTCGATCTCTTGTAGATCTGTTCTCTAAACGA
ACTTTAAAATCTGTGTGGCTGTCGCTTGGCTGTATGCCTAGTGCACCTACACAGTATAAATATTAATAAC
TTTACTGTCGTTGACAAGAAACGAGTAACTCTTCCCTCTTCTGCAGACTGCTTACGGTTTCGTCCGTGTC
GCAGTCGATCATCAGCATATCTAGGTTTCGTCCGGGTGTGACCGAAAGGTAAGATGGAGAGCCTTGTTCT
TGGTATCAACGAGAAAACACACGTCCAACTCAGTTTGCCTGTTCTTCAGGTTAGAGACGTGCTAGTGCGT
GGCTTCGGGGACTCTGTGGAAGAGGCCCTATCGGAGGCACGTGAACATCTTAAAAATGGCACTTGTGGTC
TAGTAGAGCTGGAAAAAGGTGTATTGCCCCAGCTTGAACAGCCCTATGTGTTCATTAAACGATCTGATGC
TCTAAACACCAACCACGGCCACAAGGTTGTGGAATTGGTAGCAGAATTAGATGGCATTCAGTTCGGTCGT
AGCGGTACAACATTGGGAGTTCTCGTGCCACATGTGGGCGAAACCCCAATTGCGTACCGCAATGTTCTTC
TCCGTAAGAATGGTAATAAGGGAGCTGGTGGCCATAGCTTTGGCATCGATCTAAAGTCTTATGACTTAGG
TGACGAGCTTGGCACTGATCCCATTGAAGATTATGAACAAAACTGGAACACTAAGCATGGCAGTGGTGCT
CTCCGTGAACTCACCCGTGAGCTCAATGGAGGTGTAGTCACTCGCTATGTTGATAACAACTTCTGTGGCC
CAGATGGGTATCCTCTTGAATGCATTAAAGATCTTCTCGCTCGCGCTGGTAAGTCTTTGTGCACTCTTTC
TGAACAACTTGATTATATCGAGTCGAAGAGAGGCGTCTACTGCTGCCGTGAACACGAACATGAAATTGTT
TGGTTCACTGAGCGCTCTGAAAAGAGCTATGAGCATCAGACACCCTTCGAGATTAAGAGTGCCAAGAAAT
TTGACACTTTCAAAGGGGAATGCCCGAAGTTCGTATTTCCTCTTAACTCCAAAGTCAAAGTCATTCAACC
ACGTGTTGAAAAGAAAAAGACTGAAGGTTTCATGGGGCGCATTCGCTCTGTGTACCCTGTTGCTACTCCC
CAAGAGTGCAACGACATGCATTTGTCTACCTTGATGAAGTGCAATCATTGCGATGAAGTTTCATGGCAGA
CATGTGACTTTCTAAAAGCCACTTGCGAACAATGTGGCACTGAAAATTTAGTTTGTGAAGGACCCACTAC
ATGTGGATACCTACCTACTAATGCTGTAGTAAAAATGCCTTGTCCCGCCTGCCAAGATCCGGAAGTAGGG
CCAGAGCATAGTGTTGCTGACTACCACAACCATTCAAACATTGAAACTCGACTCCGCAAGGGAGGTAGGA
CTAAGTGTTTTGGAGGCTGTGTGTTCTCCTATGTTGGCTGCTATAACAAGCGAGCCTACTGGGTACCTCG
TGCTAGTGCCAATATCGGTGCGAACCATACTGGCATTACTGGTGAAAATGTTGAGACTCTTAATGAGGAT
CTTCTGGAGATACTGAATCGCGAACGTGTTAACATTAACATTGTTGGTGATTTTCAGTTTAATGAAGAGA
TTGCCATTATTTTGGCATCTTTTTCTGCTTCTACAAGTGCTTTTGTAGAAACTGTAAAAGGTTTGGATTA
CAAAACATTCAAACAAATTGTTGAATCTTGTGGCAACTTTAAAGTTACTAAAGGAAAAGCTAAGAAGGGT
GCCTGGAACATTGGGGAACAGAAATCAATACTGAGTCCTCTTTATGCATTTGCATCAGAGGCTGCCCGTG
TTGTGCGCTCCATTTTCTCTCGTACTCTTGAAACTGCTCGACACTCTGTGCGCGTCCTACAACAGGCCGC
TATAACAATCTTAGATGGAATTTCACAGTACTCGCTGAGACTCATTGATGCTATGATGTTCACATCTGAT
TTGGTTACTAACAATCTAGTTGTAATGGCTTACATTACAGGTGGTGTCGTACAAATGACTTCACAGTGGC
TAACAAATATCTTCGGCACTGTTTATGAAAAACTTAAACCGGTTCTTGATTGGCTTGAAGAAAAATTCAA
GGAAGGTGTGGAGTTTCTTAGGGATGGTTGGGAAATTGTTAAATTTATCTCAACTTGTGCTTGTGAAATT
GTCGGTGGACAACTGTCACCTGCGCAAGAGAACGTCAAGGAGAGTGTTCAGACATTCTTTAAGCTTGTAA
ACAAATTTTTGGCTTTGTGTGCTGACTCCATCATTATTGGTGGAGCTAAACTTAAAGCCTTGAATTTAGG
TGAAACATTTGTCACACACTCAAAGGGATTGTACAGAAAGTGTGTTAGACCCAGAGAAGAAACTGGCTTA
CTCATGCCTCTGAAGCTCAAAGAAATATTTTCTAGAGGAGAACACTCCCACAGAAGTGTACAGAGAAGTG
TCGGAAACTGGTGTTTACAACATTCGACAACCCACTATGAGGCTGTTGGAGCCCCATTGATTGGTACACC
AGTTTGTATTAACGGGCTTATGTTGCTCGAAATTAAAGACACAGAAAAGTACTGTGCTCTTGCACCTAAT
ATGAAGGTAACAAATAATACCTTCACACTTAAGGGCGGTGCACCAACAAAAGTTACTTTTGGTGATGACA
CTGTGATTGAAGTGCAGGGTTACAAGAGTGTAAATATCACTTTTGAACTTGATGAAAGGATTGATAAAGT
ACTTAATGAGAAGTGCTCTAATTACACAGTTGAACTCGGTACAGAGGTAAACGAGTTCGCTTGTGTTGTT
GCTGATGCTGTCATAAAAACTTTACAGCCAGTATCTGAATTACTCACACCACTGGGCATTGACTTAGATG
AGTGGAGTATGGCTACATACTACTTGTTTGATGAGTCCGGTGAATTTAAATTGTCTTCACGCATGTATTG
TTCCTTCTACCCTCCTGATGAGGAAGAAGACTGTGACGAGTGTGAGGATGAAGAACAAATTTCAGAAGAA
GCCTGTGAACATGAATATGGCACAGAGGATGACTATAAAGGTCTCCCTCTTGAATTTGGTGCATCAACTG
AAACACCACATGTTGAAGAAGAGGAAGAAGAGGAAGATTGGCTTGATGACGTTATAGAAACAGAACCTGA
ACCAGAACCTCTACCTGAAGAACCAGTCAACCAGTTTGTTGGTTATTTAAAGCTTACTGACAATGTTGCC
ATTAAGTGTATTGACATTGTTAAAGAGGCACAAAGTGCTAAACCAACGGTGATTGTAAATGCTGCTAACA
CCCACTTGAAGCATGGTGGTGGTGTAGCGGGTGCTCTAAATAAAGCCACTAATGGTGCTATGCAGAATGA
GAGTGATGAATACATCAGGCTAAATGGACCTCTTACAGTTGGAGGCTCATGTTTGCTTTCTGGACACAAT
CTTGCAGAGAAGTGTCTGCATGTTGTTGGACCTAACTTAAATGCTGGTGAGGATGTTCAACTCCTTAAAA
GGGCATATGAGAATTTCAATTCACAGGATGTATTACTTGCACCTCTATTGTCAGCTGGCATATTTGGTGC
CAAACCACTTCAGTCGTTAAAAATGTGTGTTGAGACAGTTCGCACACAAGTTTATCTCGCAGTCAATGAC
AAGAGTCTTTATGATCAGATTATCCTAGATTATCTAGATAGTTTGAAACCTAAAGTGAAGTCCCCCAACA
AGGAGGAAGAGCCAAAATTGGAGGAGCCTAAAGCGGTGCAGCCAGTTGCTGAGAAACCTGTTGATGTAAA
ACCTAAAATTAAGGCATGTATCGACGAGGTCACTACAACACTGGAGGAAACTAAGTTTCTTACCAACAAA
TTGCTCCTTTTTTCTGATATCAATGGTAAACTTTACCAAGATTCGCAGAATATGTTAAGAGGTGAAGACA
TGTCTTTCTTAGAGAAAGATGCACCATATATTGTTGGTGATGTCATCACTAGTGGTGACATCACTTGTGT
CATAATACCTGCTAAGAAGGCGGGTGGGACTACAGAAATGCTAGCAAGAGCATTAAAGAAAGTCCCAGTT
GCTGAGTATATAACAACCTATCCTGGACAAGGGTGTGCTGGTTATACACTTGAAGAAGCAAAGACTGCGC
TTAAAAAGTGCAAATCTGCATTTTATGTTTTGCCTTCAGAAACACCTAATGAAAAGGAGGAGGTTCTTGG
CACAGTATCATGGAACCTACGTGAAATGCTTGCTCATGCAGAGGAGACAAGAAAATTAATGCCTATTTGC
CTGGATGTTAGAGCTATAATGGCCACCATCCAGCGCAAGTATAAGGGTATTAAAGTTCAGAAAGGACTTG
TGGATTACGGTGTTCGGTTCTTCTTCTATACTAGCGAGGAGCCTGTAGCTTCTATTATTACAAAGCTCAA
CTCTTTAAATGAGCCACTTGTTACTATGCCCATAGGTTATGTGACACATGGTCTTAACCTTGAAGAGGCC
GCGCGTTGTATGCGCTCCCTCAAGGCACCTGCCGTAGTGTCAGTTTCTTCACCAGATGCTGTCACTGCAT
ATAATGGTTACCTCACTTCGTCTTCCAAGACACCCGAGGAGCATTTTGTGGAGACTACTTCTCTTGCGGG
ATCGTATAGAGATTGGTCTTATTCAGGACAACATACGGAATTAGGTGTTGAATTTCTTAAGCGTGGGGAC
AAGATTGTCTATCACAATACAGGGAGCCCCATTGAGTTTCATCTTGATGGTGAGGTTCTTCCACTTGACA
AACTAAAGAGTCTTTTGTCTCTTCGTGAGGTTAAGACTATTAAGGTGTTTACAACTGTAGACAACACTAA
CCTCCACACGCATATTGTGGACATGTCTATGCCTTATGGACAACAATTCGGTCCTACTTATTTGGACGGT
GCTGACGTCACTAAAATCAAGCCACATGTCAATCATGAGGGTAAGACATTTTTTGTACTACCTAGTGATG
ACACACTGCGTAGTGAAGCTTTTGAGTACTACCATACTATCGATGAGAGTTTTCTTGGTAGATATATGTC
AGCATTAAACCACACAAAGAAGTGGAAGTTTCCTCAGGTTGGTGGTTTAACTTCAGTTAAATGGGCAGAT
AACAATTGTTACTTGTCTAGTGTGTTACTTGCACTTCAACAAGTTGAGGTGAAATTTAATGCACCAGCAC
TTCAGGAAGCCTATTATAGAGCTCGCGCTGGTGATGCTGCCAACTTTTGTGCACTCATATTGGCTTATAG
TAACAAAACTGTAGGTGAGTTGGGTGATGTTAGAGAAACTATGACCCATCTTTTACAGCATGCTAACTTA
GAGTCAGCTAAAAGAGTTCTTAATGTAGTATGCAAACATTGTGGCCAGAAAACTACCACCTTGAGGGGTG
TAGAGGCTGTGATGTATATGGGGACTCTGTCTTATGATGAGCTTAAGACAGGTGTTTCAGTTCCTTGTGT
ATGTGGGTGTAATGCTACACAATATTTAGTACAACAAGAATCTTCTTTTGTTATGATGTCTGCACCACCT
ACTGAGTACAAATTACAACAGGGGGCCTTTTTGTGTGCTAATGAATACACTGGTAATTACCAGTGTGGAC
ATTACACTCATATAACTGCTAAAGAAACACTCTATCGTGTAGATGGAGCACATCTTACTAAGATGTCAGA
ATATAAAGGACCAGTGACTGATGTTTTCTACAAGGAAACCTCTTACACTACAACTATCAAACCTGTGTCT
TATAAACTTGATGGAGTTACTTACACAGAGATTGAACCAAAATTAGATGGGTACTATAAGAAGGATAATG
CTTACTATACCGAGCAGCCCATTGACCTTGTTCCAACTCAGCCATTGCCAAATGCGAGTTTTGATAATTT
TAAACTCACATGCTCTAACACTAAATTCGCTGATGATCTTAATCAAATGACAGGCTTTAAAAAGCCATCT
TCACGTGAGCTAACTGTCACGTTCTTTCCTGACTTGAATGGCGATGTAGTGGCTATTGATTATAGACACT
ACTCTGCAAGTTTCAAGAAAGGCGCAAAACTGTTGCATAAGCCAATTCTTTGGCATATTAACCAGACTAC
AAACAAGACAACCTATAAACCAAATACTTGGTGTTTACGTTGCCTATGGAGTACAAAACCAGTTGACACT
TCAAATACTTTTGAAGTTCTGGTAGTAGAAGACACACAAGGAATGGATAATCTTGCTTGTGAAAGTCAAA
CAACCACCTCTGAAGAAGTAGTGGAAAATCCTACCGTACAGAAGGAAATAATTGAGTGTGATGTGAAAAC
TACCGAAGTTGTAGGCAACGTTATACTAAAGCCAGCAGAAGAAGGTGTTAAAATCACACCAGAGTTGGGT
CATGAAGATCTAATGGCTGCTTATGTTGAAGAAACAAGCATTACCATTAAGAAGCCTAATGAGCTCTCAT
TAGCCTTGGGCTTAAAAACACTTGCCACTCATGGAACCGCTGCAATAAATAGTGTCCCGTGGAGTAAGAT
TTTGGCATATGTTAAACCTTTCCTTGGACAGACAGCGGTTATAACTTCAAACTGCATCAAGAAATGTGTG
CAGCGAGTTTTTAACAACTATATGCCCTATGTCATTACATTATTGTTCCAATTGTGCACTTTTACAAAGA
GCACTAATTCCAGAATAAAAGCTTCACTTCCTACAACTATTGCTAAAAATAGTGTTAAGAGTGTTGCTAA
ATTATGTTTGGACGTTTGCATTAATTATGTGAAATCTCCTAAGTTTTCTAAATTGTTCACAATTGTAATG
TGGCTATTGTTGTTAAGTATTTGCCTAGGTTCTTTAACCTATGTAACTGCTGCTCTTGGTGTATGCCTGT
CTAGTTTAGGTGTTCCTTCTTATTGTGATGGCGTTAGAGAGTTGTATATCAATTCATCTAACGTCACTAC
TATGGACTTTTGTCAGGGTTCTTTCCCCTGCAGTGTCTGTTTAAGTGGATTAGATTCTCTTGATTCTTAC
CCAGCTCTTGAAACCATCCAGGTTACGATTTCATCGTATAAGCTAGACCTGACATTCTTGGGTTTGGCAG
CTGAGTGGTTATTGGCATATATGTTGTTTACAAAGTTTTTCTACTTACTTGGTCTTTCCGCTATAATGCA
AGTGTTCTTTGGCTACTTTGCTAGTCATTTCATTAGCAATTCTTGGCTCATGTGGTTTATCATTAGCATT
GTACAGATGGCACCTGTTTCAGCAATGGTTAGGATGTACATTTTCTTTGCTTTTTTCTATTATGTATGGA
AGGGCTATGTTCACATTATGGATGGCTGTACTTCATCAACTTGCATGATGTGCTACAAACGCAATCGTGC
GACACGTGTTGAGTGTACAACTATTGTCAATGGCATGAAGAGATCTTTCTATGTCTATGCAAATGGAGGT
CGTGGCTTCTGTAAAGCTCACAATTGGAATTGTCTTAATTGTGACACTTTTTGTGCTGGTAGTACTTTCA
TTAGCGACGAAGTTGCTCGTGATTTGTCACTCCAGTTTAAGAGACCAATTAACCCTACTGACCAGTCTGC
ATATATCGTGGATAGCGTTACTGTGAAAAACGGCGCACTCCACCTCTATTTTGATAAGGCTGGTCAAAAG
GCTTATGAGAGGCACCCACTCTCTCACTTTGTCAATTTAGATAATTTGAGGGCTAACAACACTAAAGGTT
CATTACCTATTAATGTCATAGTTTTTGACGGCAAGTCCAAATGTGAGGAGTCTGCCGCTAGATCTGCCTC
TGTGTACTACAGCCAGCTTATGTGTCAACCCATTCTGTTACTTGACCAAGCTCTTGTGTCAGATGTTGGA
GACAGTACTGAAGTTTCTGTTAAGATGTTCGATGCTTATGTAGACACTTTTTCAGCAACTTTTAGTGTTC
CTATGGAGAAACTTAAAGCACTTGTTGCTACAGCACATAGTGCGTTGGCAAAGGGTGTAGCTTTAGATGG
TGTCCTTTCTACATTTGTGTCGGCTGCCCGTCAAGGTGTCGTTGATACTGATGTTGATACAAAGGATGTC
ATTGAGTGTCTCAAACTTTCTCACCATACTGATATAGAGGTGACAGGTGACAGTTGTAACAACTTTATGC
TCACCTATAACAAAGTTGAAAACATGACGCCTAGAGATCTTGGTGCATGTATTGATTGTAATGCAAGGCA
TATAAATGCCCAAGTAGCAAAAAGCCATAATGTTTCGCTGGTTTGGAACGTCAAGGACTACATGTCTCTG
TCCGAACAGCTGCGTAAGCAAATTCGCAGTGCTGCCAAAAAGAACAACATACCTTTTAGACTTACCTGTG
CTACCACTAGACAGGTTGTCAACGTTATAAATACTAAAATCTCACTCAAAGGTGGTAAGGTTGTTAGTAC
GTGGTTCAAACTTTTGCTGAAAGTCACACTTTTGTGTGTTCTTGCTGCATTATTTTGCTATGTCATTATG
CCAGTACATTCTTTGTCTGTTCATGATGGTTATACAAAAGAAGTCATTGGTTACAAAGCCTTTCAGGATG
GTGTCACTCGTGACATTGTTTCTACTGATGATTGTTTTGCTAACAAACATGCTGGATTCGACTCATGGTT
TAGCCAGCGTGGTGGTTCTTACAGGAATGACAAAAACTGCCCCGTAGTAGCTGCTATCATTACTAGAGAA
ATTGGTTTCATAGTGCCTGGTTTACCTGGTACTGTTTTGAGAGCACTTAATGGTGACTTTTTGCATTTTC
TACCTCGTGTTTTTAGTGCTGTTGGCAACATTTGCTACACACCATCTAAACTCATTGAGTATAGTGATTT
TGCTACTTCTGCTTGTGTTTTGGCTGCTGAATGTACTATTTTCAAGGATGCTATGGGTAAGCCTGTGCCA
TACTGTTACGACACTAACTTACTTGAGGGTTCTATTTCTTATAGTGAGCTCCTTCCTGACACCCGTTATG
TGCTCATGGATGGTTCTATTATACAATTCCCTAGCACTTACCTTGAGGGATCTGTTAGAGTGGTCACAAC
TTTTGATTCTGAGTATTGCAGACATGGTACTTGTGAAAGGTCAGAAGCTGGTGTGTGCTTGTCTACTAGC
GGTAGATGGGTTCTTAATAATGAGCATTACAGAGCTCTACCAGGAGTTTTCTGTGGTGTCGATGCTATGA
ATCTCATAGCTAACATCTTCACACCTCTTGTTCAACCTGTCGGTGCTCTAGATGTGTCTGCTTCAGTAGT
AGCAGGTGGTATTATCGCCATACTGGTGACTTGTGCTGCTTACTACTTTATGAAATTCAGACGTGCATTT
GGTGAGTACAACCATGTTGTTGCCGCTAATGCGTTGCTGTTTCTAATGTCTTTCACTATACTCTGTCTGG
CACCTGCTTATAGCTTTTTGCCGGGGGTTTACTCTATCTTTTACTTGTACTTGACTTTCTATTTCACTAA
TGATGTTTCATTCTTGGCTCATCTGCAATGGTTTGCCATGTTTTCTCCTATTGTGCCTTTCTGGATAACA
GCAATCTATGTGTTCTGTATTTCCCTAAAGCACTTTCATTGGTTCTTTAGTAACTATCTTAAGAAAAGAG
TCATGTTTAATGGGGTTACATTTAGCACCTTTGAAGAGGCAGCTTTGTGTACCTTTTTACTTAACAAAGA
AATGTATCTGAAACTGCGTAGCGAGACACTTCTTCCACTTACACAGTATAACAGATACCTTGCTCTTTAC
AACAAGTACAAGTACTTTAGTGGAGCCTTGGACACTACCAGTTATCGTGAAGCAGCTTGCTGCCACTTAG
CTAAGGCTCTCAATGATTTCAGTAATTCAGGTGCTGATGTACTCTACCAACCACCACAAACTTCAATCAC
TTCTGCAGTCTTGCAGAGCGGTTTTAGGAAAATGGCATTCCCATCCGGTAAAGTTGAAGGATGCATGGTA
CAAGTCACTTGTGGAACTACAACCCTAAATGGTTTGTGGTTAGACGACATAGTATATTGCCCAAGACATG
TCATTTGCACGGCTGAGGACATGCTTAACCCAAACTATGAAGACCTGCTTATTCGCAAGTCTAACCATAG
TTTCCTTGTTCAAGCAGGTAATGTCCAACTCCGTGTTATTGGCCATTCCATGCAAAATTGTCTGCTTAGG
CTTAAAGTTGATACTTCTAATCCTAAGACACCAAAGTATAAATTTGTCCGCATCCAACCAGGTCAGACAT
TTTCAGTCTTATCTTGTTATAATGGTTCACCATCAGGTGTTTATCAATGTGCCATGAGACCTAATTACAC
CATTAAGGGTTCTTTCCTTAATGGTTCATGTGGTAGTGTTGGTTTTAACATTGATTATGATTGCGTGTCT
TTCTGCTACATGCATCACATGGAGCTTCCGACCGGAGTGCACGCTGGTACTGACTTAGAAGGTAAATTCT
ATGGTCCTTTTGTAGATAGACAGACTGCACAGGCTGCTGGCACAGATACAACTATTACACTGAATGTTTT
AGCTTGGCTCTATGCTGCTGTTATCAATGGTGACAGGTGGTTCCTAAATAGGTTTACCACTACTCTCAAT
GACTTTAATCTTGTGGCAATGAAGTACAATTATGAACCTCTGACACAGGATCATGTTGACATACTAGGAC
CCCTTTCTGCGCAAACAGGAATCGCAGTCTTAGATATGTGTGCTGCTCTAAAAGAGCTTCTACAGAATGG
TATGAATGGTCGTACTATTCTTGGTAGCACTATTTTAGAAGATGAGTTTACACCTTTCGACGTTGTTAGA
CAATGTTCTGGTGTGACCTTTCAAGGTAAGTTCAAGAAAATTGTTAAAGGTACTCATCATTGGATGCTTT
TGACTTTCTTGACATCACTTTTAATTCTTGTCCAGAGTACACAGTGGTCACTGTTTTTCTTTGTCTATGA
GAATGCTTTCTTGCCATTTGCTCTTGGTATTATGGCTGTTGCTGCTTGCGCAATGCTTCTTGTTAAGCAT
AAACATGCATTCCTGTGCTTATTTTTGTTACCTTCTCTTGCAACAGTTGCTTACTTCAATATGGTCTACA
TGCCTGCTAGTTGGGTGATGCGTATAATGACATGGCTTGAATTGGCTGACACTAGCTTGTCTGGTTATCG
GCTCAAAGACTGTGTTATGTATGCTTCAGCCTTGGTTTTACTTGTCCTCATGACTGCTCGTACGATTTAT
GATGATGCTGCTAGACGTGTATGGACATTGATGAATGTCATTACACTTGTTTATAAAGTCTACTATGGTA
ATTCTTTAGACCAAGCTATTTCCATGTGGGCTCTTGTTATTTCTGTAACCTCTAACTATTCTGGTGTCGT
GACGACAATCATGTTTTTAGCTAGAGCTATAGTGTTTGTGTGTGTTGAGTACTACCCACTTTTGTTTATT
ACTGGTAACACTTTACAGTGTATCATGCTTGTTTATTGTTTCTTAGGCTATTGTTGTTGTTGCTACTTTG
GCTTATTTTGTTTACTCAACCGCTACTTTAGACTTACTCTTGGTGTTTACGATTATTTGGTTTCCACACA
GGAGTTTAGGTACATGAACTCTCAGGGGCTCCTGCCACCTAAGAGTAGTATTGACGCTTTCAAGCTTAAC
ATTAAATTGTTGGGCATTGGAGGTAAACCTTGTATCAAGGTTGCCACTGTACAGTCTAAAATGTCTGATG
TAAAGTGCACATCAGTAGTGCTGCTCTCAGTTCTCCAGCAACTTAGAGTAGAGTCATCTTCTAAATTGTG
GGCACAGTGTGTACAACTTCACAATGATATTCTTCTTGCCAAGGACACTACTGAAGCTTTTGAGAAGATG
GTTTCACTTTTGTCTGTTTTGCTGTCCATGCAGGGTGCTGTAGACATTAACAAGTTGTGCGAGGAAATGC
TCGACAACCGTGCTACCCTTCAGGCTATTGCTTCAGAATTCAGTTCTTTACCTTCATATGCTGCCTATGC
CACTGCTCAAGAGGCTTATGAGCAGGCTGTAGCAAATGGTGATTCTGAAGTTGTTCTTAAGAAGTTAAAG
AAATCTTTGAATGTGGCTAAATCTGAGTTTGACCGTGATGCTGCCATGCAACGTAAGTTGGAAAAGATGG
CGGATCAGGCTATGACCCAAATGTACAAGCAGGCAAGATCTGAGGACAAGAGGGCTAAAGTAACTAGTGC
AATGCAAACTATGCTTTTCACTATGCTTAGAAAACTTGATAATGATGCACTTAACAACATTATCAACAAT
GCACGTGATGGTTGTGTACCACTCAACATCATACCACTCACAACAGCAGCCAAACTCATGGTTGTTGTCC
CTGACTATGGAACCTACAAGAATACTTGTGATGGTAACACTTTCACATACGCATCAGCACTCTGGGAAAT
CCAGCAAGTTGTTGATGCAGATAGTAAAATTGTTCAGCTTAGTGAAATCAACATGGACAATTCACCAAAT
TTGGCTTGGCCTCTTATTGTTACTGCATTAAGAGCTAATTCAGCTGTCAAACTACAGAATAATGAGCTGA
GTCCAGTAGCATTACGACAGATGTCTTGTGCTGCTGGTACTACGCAAACAGCTTGTACTGATGACAATGC
ACTCGCCTATTATAACAACGCAAAGGGAGGTAGGTTTGTGCTTGCATTACTATCAGACCACCAGGACCTC
AAATGGGCTAGATTCCCTAAGAGTGATGGTACAGGTACTATCTATACAGAACTGGAACCACCTTGCAGGT
TTGTTACAGACACACCTAAAGGACCTAAAGTGAAGTATTTGTACTTTATTAAGGGTCTTAACAACCTAAA
TAGAGGTATGGTACTGGGTAGTTTGGCTGCCACAGTACGTCTTCAGGCTGGTAATGCGACTCTAGTGCTG
CCATTCACTGTGCTTTCTTTTTGTGCTTTCGCTGTAGACCCAGCTAAAGCTTACAAAGATTACCTAGCAA
GTGGTGGACAACCAATCACGAATTGTGTGAAGATGTTGTGTACACACACTGGTACAGGACAGGCAATCAC
GGTAACACCAGAAGCCAACATGGATCAAGAATCCTTTGGTGGTGCTTCATGCTGTCTGTATTGTAGATGC
CACATTGATCATCCAAATCCTAAGGGATTTTGTGATTTGAAAGGTAAGTATGTTCAAATACCTACCACTT
GTGCTAATGACCCTGTGGGTTTTACACTCAGAAACACAGTCTGTACCGTCTGCGGAATGTGGAAAGGTTA
TGGCTGTAGTTGTGATCAACTCCGCGAACCCATGATGCAGTCTGCGGATGCGTCAACGTTTTTAAACGGG
TTTGCGGTGTAAGTGCGGCCCGTCTTACACCGTGCGGCACAGGCACTAGCACTGATGTCGTTTATAGGGC
TTTTGATATTTACAACGAGAAAGTTGCTGGTTTTGCAAAGTTCCTAAAAACTAATTGCTGCCGCTTCCAA
GAAAAGGATGAGGAAGGCAATTTATTAGACTCTTATTTCGTAGTTAAGAGGCACACAATGTCCAACTACC
AACATGAAGAGACTATTTATAACTTGGTTAAAGGGTGTCCAGCCGTTGCTGTTCATGACTTTTTCAAGTT
TAGAGTGGATGGTGACATGGTACCACATATATCACGTCAACGTCTAACTAAATACACAATGGCTGATTTA
GTCTATGCTCTACGTCATTTTGACGAGGGCAATTGTGATATATTAAAGGAAATACTTGTCACATACAAAT
GTTGTGATGACAACTATTTCAATAAGAAGGATTGGTATGACTTTGTAGAAAATCCTGATGTTCTACGCGT
ATACGCGAACCTAGGTGAGCGTGTACGTCAAGCCTTATTGAAAACTGTGCAATTCTGCGATGCTATGCGC
GACGCGGGTATCGTAGGTGTACTGACACTAGACAATCAGGATCTGAATGGGAATTGGTACGACTTTGGAG
ATTTCGTACAAGTGGCACCAGGCTGCGGAGTTCCTATTGTGGATTCATACTATTCTTTGCTGATGCCTAT
TCTGACACTCACAAAGGCTTTAGCTGCTGAGTCCCACATGGACGCTGATCTCGCGAAGCCACTTATTAAG
TGGGATTTGCTGAAATATGATTTCACGGAAGAGAGACTATGTCTTTTCGACCGTTATTTTAAATATTGGG
ATCAGACATACCATCCTAATTGTATTAATTGTTTGGATGACAGGTGTATCCTCCATTGTGCAAACTTTAA
TGTGTTATTTTCTACTGTGTTTCCACCTACTAGTTTTGGACCACTAGTAAGAAAGATATTTGTAGATGGT
GTACCTTTTGTTGTTTCAACGGGATACCATTTTCGTGAGCTAGGGGTTGTACATAATCAGGATGTAAACC
TACATAGCTCACGCCTCAGTTTTAAGGAACTTTTAGTGTATGCTGCTGATCCAGCTATGCATGCTGCCTC
TGGCAATTTGCTGTTAGATAAACGCACTACATGTTTTTCAGTAGCTGCACTAACAAATAATGTTGCTTTT
CAAACTGTCAAACCCGGTAATTTTAATAAAGACTTTTATGACTTTGCTGTGTCTAAAGGCTTTTTTAAGG
AAGGAAGTTCTGTTGAACTAAAACACTTCTTCTTTGCTCAGGATGGCAATGCTGCTATTAGTGATTATGA
CTATTACCGTTATAATCTGCCAACAATGTGTGATATTAGACAACTCCTATTCGTAGTTGAGGTTGTCGAT
AAGTACTTTGATTGTTACGATGGTGGCTGTATTAATGCTAACCAAGTTATCGTTAACAATCTAGACAAAT
CAGCCGGTTTCCCATTCAACAAATGGGGTAAGGCTAGACTTTATTATGATTCAATGAGTTATGAGGACCA
AGATGCACTTTTCGCATACACTAAGCGTAACGTCATCCCTACGATAACTCAAATGAATCTTAAGTATGCC
ATTAGTGCAAAGAATAGAGCTCGCACCGTTGCTGGTGTCTCTATCTGTAGTACTATGACCAATAGACAGT
TTCATCAGAAGTTATTAAAGTCAATAGCCGCTACTAGAGGAGCTACTGTGGTAATTGGAACAAGCAAATT
TTATGGTGGCTGGCATAACATGCTAAAAACTGTTTACAGTGATGTAGAAAGTCCTCATCTTATGGGTTGG
GACTACCCAAAATGTGACAGAGCCATGCCTAATATGCTTAGAATCATGGCTTCCCTTGTTCTTGCTCGCA
AACATAGCACTTGTTGTAACTTGTCACACCGTTTCTATAGATTAGCTAATGAGTGTGCACAAGTATTAAG
TGAGATGGTCATGTGTGGCGGCTCATTATATGTGAAACCAGGTGGAACATCATCCGGTGATGCCACAACT
GCTTATGCTAATAGTGTGTTTAACATCTGTCAAGCAGTAACAGCTAATGTAAATGCACTTCTTTCAACTG
ATGGTAATAAGATTGCTGATAAGTATGTCCGCAACCTTCAACACAGACTTTATGAGTGTGTCTATAGAAA
TAGAGACGTAGATCATGAATTCGTGGATGAATTTTATGCATATTTGCGTAAGCATTTCTCCATGATGATT
CTTTCTGATGATGCCGTCGTATGCTATAATAGTAATTACGCGGCACAGGGTCTAGTAGCTAGCATTAAGA
ACTTCAAAGCAGTTCTTTACTATCAAAATAATGTGTTTATGTCTGAGGCGAAATGCTGGACTGAGACTGA
CCTTACTAAAGGACCTCATGAATTTTGCTCTCAGCATACGATGCTAGTTAAACAAGGAGATGATTATGTG
TACCTGCCTTACCCAGATCCATCTAGAATATTAGGCGCAGGCTGTTTTGTCGATGACATTGTCAAAACAG
ATGGTACACTCATGATTGAAAGGTTTGTGTCATTAGCAATTGACGCCTACCCACTTACAAAGCACCCTAA
CCAAGAGTATGCTGATGTTTTCCATTTATACTTACAGTATATTAGGAAATTACATGATGAGCTTACTGGT
CACATGTTGGACATGTATTCTGTAATGCTAACTAATGACAACACCTCAAGGTACTGGGAACCTGAGTTTT
ATGAAGCAATGTACACACCACACACAGTTTTACAAGCTGTGGGTGCGTGTGTGTTATGTAACTCACAGAC
TTCACTTCGTTGCGGCGCTTGCATTAGGAGACCTTCCTTGTGCTGCAAGTGCTCCTATGATCATGTCATC
TCAACATCACATAAATTAGTGTTGTCTGTTAATCCCTATGTTTGCAATGCACCCGGTTGTGATGTCACAG
ACGTAACACAACTCTATTTGGGAGGTATGAGCTATTACTGCAAGTCACATAAACCACCCATTAGTTTTCC
TTTGTGTGCTAATGGTCAGGTTTTTGGTTTGTACAAAAACACATGTGTAGGCAGTGATAACGTAACTGAC
TTCAATGCAATAGCGACATGTGATTGGACTAATGCTGGCGATTACATACTTGCCAACACTTGCACAGAGA
GACTCAAACTTTTTGCAGCGGAAACGCTCAAAGCTACTGAGGAAACATTCAAACTATCTTATGGTATTGC
CACTGTTCGTGAAGTACTGTCAGATAGAGAACTTCATCTTTCATGGGAGGTAGGAAAACCTAGACCACCA
TTGAATAGAAACTACGTCTTTACTGGTTACCGTGTGACAAAAAATAGTAAAGTACAGATTGGAGAGTATA
CCTTTGAAAAAGGTGACTATGGTGATGCTGTTGTGTACAGAGGTACTACAACTTACAAATTGAATGTTGG
CGATTACTTTGTGTTAACATCACACACGGTAATGCCACTAAGTGCACCAACACTAGTGCCACAAGAGCAC
TATGTGCGAATAACTGGCTTATACCCTACACTTAACATCTCTGATGAGTTTTCTAGCAATGTTGCAAATT
ACCAAAAGGTCGGTATGCAGAAGTACTCCACACTCCAGGGACCACCTGGTACTGGTAAGAGTCACTTTGC
TATTGGACTTGCTCTCTACTACCCATCTGCTCGCATAGTGTATACAGCTTGCTCTCATGCTGCTGTTGAT
GCGCTATGTGAAAAGGCATTAAAATACTTGCCTATAGATAAGTGTAGTAGAATTATTCCTGCACGTGCGC
GTGTAGAGTGCTTTGACAAATTCAAAGTGAATTCAACCTTAGAACAGTATGTTTTCTGCACTGTCAATGC
TCTGCCTGAAACTACTGCTGATATAGTGGTCTTTGATGAAATTTCAATGGCCACTAATTATGATTTGAGT
GTTGTCAATGCTAGACTACGTGCAAAACACTATGTTTACATTGGTGATCCGGCTCAACTACCTGCACCAC
GCACATTGCTAACAAAAGGCACACTTGAACCAGAATATTTCAATTCAGTGTGCAGACTTATGAAAACAAT
AGGTCCAGACATGTTCCTTGGGACTTGTCGTCGTTGTCCTGCTGAAATTGTTGACACAGTGAGTGCTTTA
GTTTATGATAATAAGCTAAAAGCACACAAAGAGAAGTCAGCGCAATGCTTCAAGATGTTTTACAAGGGTG
TGATTACGCATGATGTGTCATCCGCAATCAACAGACCACAAATAGGTGTAGTAAGAGAATTTCTTACGCG
CAATCCAGCTTGGAGAAAAGCTGTTTTCATCTCACCATATAATTCACAGAATGCAGTGGCATCAAAGATT
TTAGGGTTGCCCACTCAAACTGTTGATTCTTCACAGGGTTCTGAATATGACTATGTCATATTCACACAAA
CCACTGAGACTGCACACTCTTGTAATGTAAACCGCTTTAATGTGGCCATCACAAGAGCAAAGATTGGCAT
TTTGTGCATAATGTCTGATAGAGACCTCTATGACAAGCTGCAATTTACGAGTCTAGAAGTACCGCGTCGA
AATGTGGCTACTTTACAAGCAGAAAATGTGACTGGACTCTTTAAGGACTGTAGTAAGATCATTACTGGTC
TTCATCCAACACAGGCACCTACGCATCTCAGTGTTGATACTAAATTCAAGACTGAGGGACTTTGTGTCGA
CATACCAGGAATACCAAAGGACATGACCTATCGTAGACTCATCTCTATGATGGGCTTTAAAATGAATTAC
CAGGTTAATGGTTACCCTAATATGTTTATCACCCGTGAAGAAGCTATTCGTCACGTTCGTGCATGGATAG
GCTTTGATGTTGAGGGTTGTCATGCGACTAGAGATGCTGTAGGAACAAATCTACCACTCCAGTTGGGGTT
CTCAACAGGTGTTAACCTAGTGGTCGTACCAACCGGCTATGTTGACACTGAGAATAGTACAGAATTCACC
AGAGTTAATGCAAAACCTCCTCCAGGTGATCAATTTAAGCATCTTATACCACTTATGTACAAAGGCTTGC
CCTGGAACGTGGTGCGTATTAAGATTGTTCAAATGCTCAGTGATACACTGAAAGGATTGTCAGACAGAGT
TGTGTTTGTCCTTTGGGCACATGGCTTTGAACTTACATCGATGAAGTATTTTGTTAAGATCGGACCAGAA
AGAACGTGTTGTCTGTGTGACAAACGCGCGACTTGCTTCTCTACTTCATCTGACACTTATGCCTGTTGGA
ATCACTCTGTGGGCTTTGACTATGTCTATAACCCATTTATGATTGATGTCCAGCAATGGGGTTTTACAGG
TAACCTGCAAAGTAACCATGACCAACACTGCCAAGTGCATGGTAATGCTCATGTAGCTAGTTGTGATGCT
ATCATGACTAGATGTCTTGCAGTCCATGAGTGCTTTGTTAAGCGCGTTGATTGGTCTGTTGAATACCCGA
TTATTGGAGATGAACTGAAGATTAACGCCGCGTGCAGAAAAGTACAGCATATGGTTGTTAAATCTGCATT
GCTTGCTGATAAATTTCCGGTTCTTCATGACATAGGAAACCCAAAGGCTATTAAATGTGTGCCACAGGCT
GAAGTAGACTGGAAATTCTACGACGCTCAGCCTTGCTGTGACAAAGCTTACAAAATAGAAGAACTCTTCT
ACTCATATGCCACACATCATGACAAGTTCACAGATGGTGTCTGCTTGTTTTGGAACTGTAACGTTGATCG
TTACCCGGCTAATGCTATTGTGTGTAGGTTTGACACTAGAGTGCTTTCTAATTTAAACCTACCAGGTTGT
GATGGTGGTAGCTTGTATGTTAATAAGCATGCATTCCACACTCCAGCTTTTGATAAGAGTGCATTTACAC
ATTTAAAACAACTGCCTTTCTTTTATTACTCTGACAGTCCTTGTGAGTCTCATGGCAAACAGGTAGTGTC
AGATATTGATTATGTCCCACTAAAGTCGGCTACGTGTATCACACGATGCAACTTAGGTGGTGCCGTTTGT
AGACATCATGCAAACGAGTACAGACAGTACTTGGATGCATATAATATGATGATTTCTGCTGGATTTAGCC
TTTGGATTTACAAGCAGTTTGATACTTACAACTTGTGGAACACTTTCACTAGGTTGCAGAGTTTAGAAAA
TGTGGCTTACAATGTTATCAACAAGGGACATTTTGATGGACAGAATGGTGAAGCACCTGTGTCTATCATT
AATAATGCTGTTTACACTAAAGTAGATGGTGTTGATGTGGAGATCTTTGAAAATAAGACAACACTTCCTG
TTAATGTTGCATTCGAGCTTTGGGCTAAACGTAACATTAAACCTGTGCCAGAGATTAAGATACTCAATAA
TTTGGGTGTTGACATCGCTGCTAACACTGTCATCTGGGATTATAAAAGAGAAGCCCCGGCTCATGTTTCT
ACAATAGGTGTCTGTACAATGACTGACATAGCAAAGAAACCTACTGAAAGTGCTTGTTCATCACTTACCG
TCTTGTTTGATGGTAGAGTTGAGGGACAGGTAGATCTTTTCAGAAATGCCCGCAATGGTGTTTTAATAAC
AGAAGGTTCAGTTAAAGGTTTAACACCTTCAAAGGGACCTGTACAAGCTAGTGTCAATGGAGTCACATTA
ATTGGAGAATCAGTAAAAACACAGTTTAATTATTTCAAGAAAGTGGACGGCATAATTCAGCAATTGCCCG
AAACCTACTTTACTCAAAGCAGAGACTTAGAGGATTTCAAGCCCAGGTCACAAATGGAGACTGATTTCCT
TGAGCTTGCAATGGATGAATTCATACAGCGATATAAACTTGAGGGCTATGCTTTTGAGCATATCGTTTAT
GGAGACTTTAGTCATGGACAACTTGGCGGACTTCATTTAATGATTGGTCTAGCTAAGCGTTCACAAGATT
CACCGCTTAAACTAGAGGATTTTATCCCTATGGATAGCACGGTGAAAAATTATTTCATAACAGATGCTCA
GACAGGTTCATCAAAATGTGTATGCTCTGTTATTGATCTTCTACTTGATGACTTTGTTGAAATAATAAAG
TCTCAGGATCTGTCAGTAATCTCAAAAGTGGTCAAAGTTACAATTGACTATGCTGAAATTTCATTTATGC
TTTGGTGTAAGGATGGACATGTTGAAACCTTCTACCCAAAATTACAAGCAAGTCAGGCGTGGCAACCGGG
TGTTGCGATGCCTAACTTGTATAAGATGCAAAGAATGCTTCTTGAGAAATGCGATCTTCAGAATTATGGT
GAAAATGCTGTTATACCAAAAGGAATAATGATGAATGTCGCAAAATATACCCAACTGTGTCAATATTTAA
ATACACTTACACTAGCTGTACCATATAATATGAGAGTCATACACTTTGGTGCAGGCTCGGACAAAGGAGT
AGCACCTGGTACAGCTGTTCTTAGACAGTGGTTGCCAACTGGTACACTACTTGTTGATTCTGATCTTAAT
GATTTTGTCTCTGACGCTGATTCCACACTGATTGGAGACTGTGCCACAGTACATACAGCTAATAAATGGG
ATCTCATTATTAGCGACATGTATGACCCTAAGACCAAACATGTGACAAAAGAGAATGACTCAAAAGAAGG
GTTCTTCACTTATCTATGTGGGTTTATTAAACAAAAACTAGCCCTGGGAGGTTCTGTAGCTGTGAAAATA
ACAGAGCATTCTTGGAATGCTGATCTTTACAAGCTTATGGGACACTTCTCATGGTGGACAGCTTTTGTTA
CAAATGTGAATGCATCATCTTCAGAGGCATTTTTAATTGGAGTTAACTATCTTGGAAAGCCAAAAGAACA
AATTGATGGTTATACCATGCATGCTAACTACATCTTTTGGAGGAACACAAATCCTATTCAATTGTCTTCC
TATTCACTATTTGACATGAGCAAATTTCCTCTTAAGTTAAGAGGAACAGCTGTTATGTCATTAAAAGAGA
ATCAAATCAATGATATGATTTACTCTCTGCTTGAGAAGGGTAGACTTATCATTAGAGAAAACAATAGAGT
TGTAGTCTCAAGTGATGTTCTTGTCAACAACTAAACGAACATGAAAATTTTAATTCTTGCTTTTTTGGCT
AACTTAGCTAAAGCACAGGAAGGATGTGGTATCATCAGTAGAAAACCACAACCTAAAATGGCACAAGTTT
CTTCCTCTCGTCGGGGCGTATACTACAACGATGACATTTTCCGTTCTGATGTATTACACCTCACACAGGA
TTACTTCCTGCCATTTGACTCAAATTTAACACAGTACTTTTCTCTTAATGTGGATTCAGATAGGTATACC
TATTTTGACAACCCTATACTAGATTTTGGTGATGGCGTTTATTTTGCTGCCACCGAAAAGTCTAATGTGA
TAAGAGGCTGGATTTTTGGTTCTTCTTTTGACAACACTACCCAGTCAGCTGTCATAGTTAATAATTCAAC
ACACATTATTATACGTGTGTGTAATTTTAACTTATGTAGAGAACCCATGTATACTGTTAGTAGAGGTACA
CAACAAAACTCTTGGGTTTATCAGAGTGCATTCAATTGTACATATGATCGAGTGGAAAAGAGTTTTCAAC
TTGATACCACTCCTAAAACTGGAAATTTTAAAGACCTACGTGAGTATGTCTTTAAAAACAGGGATGGCTT
TTTGTCTGTCTATCAAACTTACACTGCTGTTAATTTACCCAGAGGGTTACCTGAAGGCTTCTCAGTATTG
AGACCAATTCTCAAGTTACCTTTTGGAATTAACATCACCTCTTATAGAGTAGTTATGGCAATGTTTAGTC
AATTTACCTCTAACTTCCTACCGGAAAGTGCTGCTTACTATGTTGGTAATCTTAAATATTCTACCTTCAT
GCTTAGATTTAATGAAAACGGGACCATCACGGATGCTGTAGATTGTTCCCAAAACCCTCTTGCTGAATTA
AAATGCACCATTAAAAATTTTAATGTTGACAAAGGAATCTACCAAACATCAAATTTTAGAGTTTCACCCA
CTCAGGAGGTTATTAGATTTCCTAACATTACAAATCGCTGTCCCTTTGACAAGGTTTTTAATGTTACTCG
CTTTCCTAATGTTTATGCTTGGGAAAGAACAAAAATCTCTGATTGTGTTGCTGATTACACTGTTCTCTAC
AACTCAACCTCTTTCTCGACTTTTAAATGTTATGGAGTGTCTCCATCCAAGTTGATTGATTTATGCTTTA
CAAGTGTGTATGCTGATACATTCTTGATAAGATCCTCTGAAGTAAGACAAGTTGCACCAGGTGAAACTGG
TGTTATTGCTGACTACAATTACAAACTGCCTGATGATTTCACTGGCTGTGTAATTGCCTGGAATACTGCC
AAGCAGGACATCGGCAATTATTATTACAGATCACATCGCAAGACTAAATTAAAGCCTTTTGAGAGAGATC
TGTCTTCTGATGATGGTAATGGTGTATATACACTTTCAACTTATGACTTTAACCCTAATGTTCCAGTAGC
ATATCAGGCTACTAGGGTTGTTGTACTTTCTTTTGAACTTCTTAATGCACCTGCTACAGTTTGTGGACCT
AAACTGTCCACACAACTAGTTAAGAACCAGTGTGTTAATTTCAACTTCAATGGACTTAAAGGTACTGGTG
TTTTGACTTCTTCCTCAAAAAGATTCCAGTCATTTCAACAATTTGGTCGTGATACGTCTGACTTTACGGA
TTCAGTGCGTGACCCACAGACTTTAGAAATACTTGACATTTCACCTTGCTCTTTTGGTGGTGTTAGTGTT
ATCACACCTGGAACGAATGCCTCATCCGAGGTAGCTGTTCTTTACCAAGATGTAAATTGCACTGATGTCC
CAACAGCGATTCGTGCAGACCAATTAACACCTGCTTGGCGCGTTTATTCCACTGGAATAAATGTGTTTCA
AACACAAGCTGGCTGTCTTATTGGAGCTGAGCATGTCAATGCCTCTTATGAGTGTGACATTCCTATTGGT
GCAGGCATTTGTGCCAGTTACCATACAGCTTCTGTTTTACGTAGTACCGGCCAGAAGTCAATTGTTGCCT
ATACTATGTCATTGGGTGCTGAAAATTCTATTGCATATGCTAATAATTCAATTGCCATACCTACAAATTT
TTCAATCAGTGTCACTACGGAAGTGATGCCTGTTTCAATGGCTAAAACATCCGTGGATTGTACTATGTAC
ATCTGCGGTGATTCTTTAGAGTGCAGCAACTTACTATTGCAGTATGGAAGCTTTTGCACACAACTTAATC
GTGCCCTTACTGGCATTGCTATAGAACAGGACAAAAACACTCAGGAGGTCTTTGCCCAGGTTAAACAAAT
GTACAAGACACCTGCCATAAAAGATTTTGGCGGTTTCAATTTCTCACAAATATTGCCTGACCCTTCAAAG
CCAACGAAGAGGTCATTTATTGAGGACTTGCTCTTCAATAAAGTGACTCTCGCTGATGCTGGCTTTATGA
AACAATATGGCGAATGCCTAGGTGATGTTAGTGCTAGAGACCTTATCTGTGCCCAAAAGTTTAATGGACT
TACTGTGTTACCACCACTGCTCACAGATGAAATGATTGCTGCATATACAGCTGCACTAGTCAGTGGCACT
GCTACGGCAGGCTGGACATTTGGTGCGGGTGCTGCTCTTCAAATACCATTTGCTATGCAAATGGCTTATA
GGTTTAATGGCATTGGAGTTACTCAAAACGTTCTCTATGAGAACCAGAAGCTGATAGCCAATCAGTTTAA
TAGTGCTATAGGCAAAATCCAAGAATCATTATCATCTACTGCAAGTGCACTAGGAAAACTGCAGGATGTG
GTTAACCAAAATGCACAAGCTCTTAACACGCTTGTTAAACAACTCAGCTCTAATTTTGGAGCTATCTCAA
GTGTGTTAAATGATATCCTCTCTCGACTTGACAAAGTTGAAGCAGAGGTTCAAATTGACAGGTTAATTAC
AGGCAGATTGCAAAGCCTTCAAACCTACGTAACACAACAACTTATCAGAGCTGCTGAAATCAGAGCTTCT
GCTAACCTTGCTGCTACTAAAATGTCTGAGTGCGTTCTTGGACAATCAAAAAGAGTTGATTTCTGTGGAA
AAGGCTACCATCTTATGTCCTTTCCTCAATCAGCACCTCATGGTGTCGTTTTTCTACATGTCACATATGT
GCCATCACAAGAGAAAAACTTCACAACAGCTCCAGCTATTTGTCATGAAGGCAAAGCTTACTTTCCTCGT
GAAGGTGTCTTTGTATCTAATGGCACTTCTTGGTTTATTACGCAGAGGAATTTTTATTCTCCACAATTAA
TTACAACAGACAACACTTTTGTTTCTGGTAATTGTGATGTTGTCATCGGCATCATTAATAATACTGTTTA
TGACCCTCTGCAACCTGAACTTGACTCATTTAAGGAAGAGCTGGACAAGTACTTCAAAAATCACACATCA
CCAGATGTTGATCTTGGCGACATTTCAGGCATTAATGCTTCAGTCGTCAACATTCAAAAGGAGATTGATC
GCCTCAATGAGGTTGCCAAAAACCTAAATGAATCACTCATTGACCTCCAAGAACTTGGGAAATATGAGCA
ATACATCAAGTGGCCTTGGTACGTTTGGCTCGGCTTTATTGCTGGACTAATTGCCATAGTCATGGTTACA
ATCTTGCTTTGTTGCATGACCAGCTGTTGCAGTTGTCTCAAGGGTGCATGCTCTTGTGGTTCTTGCTGCA
AATTTGATGAGGACGACTCTGAGCCAGTGCTCAAAGGAGTCAAATTACATTACACATAAACGAACTTAAT
GGATTTGTTTATGAGCATTTTTACACTTGGAGCAATCACACGCAATCCAGCGAAAATTGAAAATGCTTCT
CCTGCAAGTACTGTTCATGCTACTGCAACGATACCGCTACAAGCCACACTCCCTTTCGGATGGCTTATTG
TTGGCGTTGCACTTCTTGCTGTTTTTCAAAGCGCTTCCAAAGTAATTGCGCTTTATAGAAGGTGGCAGCT
CGCCTTATATAAAGGCGTTCAACTTGTATGTAATATGCTGCTGCTTTTTGTGACAATTTACTCACACCTT
CTACTTCTAGCTGCTGGCATGGAAGCACAATTCTTGTACATCTATGCCCTGATTTATATTCTGCAAATTG
TAAGTTTTTGTAGATTTATCATGAGATGCTGGCTGTGCTGGAAGTGCAGATCCAAAAATCCATTACTCTA
TGATGCTAACTATTTTGTATGTTGGCATACTAACAACTATGACTACTGTATACCATATAACAGTGTCACA
GATACAGTTGTCATCACCTCAGGTGATGGAACAAATGAGCCAAAACTAAAAGAAGACTATCAAATTGGTG
GTTATTCTGAGGATTGGCATTCAGGTGTTAAAGACTATGTAGTAATACATGGCTATTTCACCGAAGTTTA
TTACCAGCTTGAATCGACTCAATTGTCGACTGACACTGGTGCTGAAATGCTACATTCTTCATCTATAGCA
AGCTTGTTAAAGATGTAGATCATGTGCAAATACACACAATCGACGGCTCTTCAGGAGTTGTAAATCCAGC
AATGGATCCAATTTATGATGAGCCGACGACGACTACTAGCGTGCCTTTGTAAGCACAAGAAAGTGAGTAC
GAACTTATGTACTCATTCGTTTCGGAAGAGACAGGTACGTTAATAGTTAATAGCGTACTTCTTTTCTTTG
CTTTCGTGGTATTCTTGCTAGTCACACTAGCCATCCTTACTGCGCTTCGATTGTGTGCGTACTGCTGCAA
TATTGTTAACGTGAGTTTAGTAAAACCAACAGTTTACGTTTACTCACGTGTTAAAAATCTGAACTCTTCT
GAGGGAGTTCCTGATCTTCTGGTCTAAACGAACTAACTATTATTATTATTCTGTTTGGAACTTTAACATT
GCTTATCATGGCAGAGAACGGGACAATTTCCGTTGAGGAGCTTAAAAAACTCCTGGAACAATGGAATCTA
GTAATAGGTTTCATTTTCCTTGCCTGGATTATGTTACTACAGTTTGCCTATTCCAACCGGAACAGGTTTC
TGTATATAATAAAGCTTGTTTTCCTCTGGCTCTTGTGGCCAGTAACACTTGCTTGCTTTGTGCTTGCTGC
TGTTTACAGAATTAATTGGGTGACTGGCGGAATTGCGATTGCAATGGCTTGTATAGTAGGCTTGATGTGG
CTTAGCTACTTCGTTGCTTCTTTCAGGCTGTTTGCTCGCACCCGCTCAATGTGGTCATTCAATCCAGAAA
CAAACATTCTTCTCAATGTGCCTCTTCGAGGGACAATTTTGACCAGACCGCTCATGGAAAGTGAACTTGT
CATTGGTGCTGTGATCATTCGTGGTCATTTGCGGATGGCTGGACACTCCCTTGGGCGCTGTGACATAAAG
GACCTGCCAAAAGAGATTACGGTGGCTACATCACGAACGCTTTCTTATTACAAATTAGGAGCGTCGCAGC
GTGTAGGCACTGACTCAGGTTTTGCTGCATACAACCGCTACCGAATTGGAAACTACAAACTAAATACAGA
CCATTCAGGTAGCAACGACAATATTGCTTTGCTAGTACAGTAAGTGACAACAGATGTTTCATCTAGTTGA
CTTCCAGGTTACAATAGCAGAGATATTGATTATCATTATGAAAACTTTCAGGGTTGCCATTTGGAACCTT
GACATACTAATAAGTTCAATAGTGAGACAATTATTTAAGCCTCTAACTAAGAAGAAATATTCAGAGTTAG
ATGATGAAGAACCTATGGAGTTAGATTATCCATAAAACGAACATGAAAATTATTCTCCTCTTGACATTGG
TAGCACTTGCAATTTGTGAGTTATATCATTATCAGGAGTGTGTTAGAGGTACAACTGTACTATTAAAAGA
ACCTTGCCCATCAGGAACGTACGAGGGCAATTCACCATTTCACCCTCTTGCTGATAATAAATTTGCACTA
ACTTGCTCTAGCACACATTTTGCTTTTGCTTGTGCTGACGGTACTAGACATACCTATCAGCTGCGTGCAA
GATCTGTTTCACCAAAACTTTTCATCAGACAAGAGGACGTTCAGCAAGAGCTCTACTCACCACTTTTCCT
CATTGTTGCTGCATTAGTATTTATAATACTTTGCTTCACCATTAAGAGAAAGACAGAATGAATGAGCTCA
CTTTAATTGACTTCTATTTGTGCTTTTTAGCCTTTCTGCTATTCCTTGTTTTAATCATGCTTCTTATATT
CTGGTTCTCACTCGAGATTCAGGACATAGAAGAACCTTGTAACAAAGTCTAAACGAACATGAAACTTCTC
ATTGTTTTTGGACTCTTTCCACAAAGAATGCAGCATACAAGAGTGTTGTGAAAATCAACCCTACAAGATT
GAAGACCCATGTCCAATACACTACTATTCGGACTGGTTTATAAAAATTGGTTCTAGAAAATCAGCTCGCC
TTGTACAATTATGTGCAGGTGATCATGGAAAAAGAATTCCAATTCATTATGAGATGTTTGGCAATTACAC
CATCTCCTGTGAACCACTAGAGATAAATTGCCAGGCACCACCAGTAGGTAGTCTAATCGTTCGTTGTTCG
TACGATTACGACTTTGTTGAGCATCATGACGTTCGTGTTGTTCTAGATTTCATCTAAACGAACAAACTAA
AATGTCTGATAATGGACCCCAAAGCCAACGTAGTGCCCCCCGCATTACATTTGGTGGACCCACAGATTCA
GCTGACAATAACCAGGATGGAGGACGCAGTGGTGCACGGCCAAAACAACGCCGGCCCCAAGGTTTACCCA
ATAATACTGCGTCTTGGTTCACAGCTCTCACTCAGCATGGCAAAGAGGAACTTAGATTCCCTCGAGGCCA
GGGCGTTCCAATCAACACCAATAGTGGTAAAGATGACCAAATTGGCTACTACCGAAAAGCTACCCGACGA
GTTCGTGGTGGTGACGGCAAAATGAAAGAGCTCAGCCCCAGATGGTATTTCTATTACCTAGGAACTGGCC
CAGAAGCTTCACTTCCCTACGGTGCTAATAAAGAAGGCATCGTATGGGTCGCAACTGAGGGCGCCTTGAA
CACACCCAAAGATCACATTGGCACCCGCAACCCTAACAACAATGCTGCGATCGTGCTACAACTTCCTCAA
GGAACAACATTGCCAAAAGGCTTCTACGCAGAGGGGAGCAGAGGCGGCAGTCAAGCTTCATCTCGCTCCT
CATCACGTAGTCGCGGTAATTCAAGAAATTCAACTCCTGGCAGCAGTAGGGGAAATTCTCCTGCTCGACT
GGCTAGCGGAGGTGGTGAAACTGCCCTCGCGCTATTGCTGCTAGACAGATTGAACCAGCTTGAGAGCAAA
GTTTCTGGTAAAGGCCAACAACAACCGGGCCAGACTGTCACTAAAAAATCTGCTGCTGAGGCATCTAAAA
AGCCTCGCCAAAAGCGTACTGCTACTAAACAGTACAACGTCACCCAAGCATTTGGGAGACGTGGTCCAGA
ACAAACCCAGGGAAACTTTGGGGACCAAGAACTAATCAGACAAGGAACTGATTACAAACATTGGCCGCAA
ATTGCACAATTTGCTCCAAGTGCCTCTGCATTCTTTGGAATGTCACGCATTGGCATGGAAGTCACACCTT
CGGGAACTTGGCTGACTTATCATGGAGCCATTAAATTGGATGACAAAGATCCACAATTCAAAGACAACGT
CATACTGCTGAATAAGCACATTGACGCTTACAAAACATTCCCACCAACAGAGCCTAAAAAGGACAAAAAG
AAAAAGACTGATGAAGCTCAGCCTTTACCGCAGAGACCAAAGAAGCAGCCCACTGTGACTCTTCTTCCTG
CGGCTGACATGGATGATTTCTCCAGACAACTTCAAAATTCCATGAGTGGAGCTTCCGCTGATTCAACTCA
GGCATAAACACTCATGGTGACCACACAAGGCAGATGGGCTATGTAAACGTTTTCGCAATTCCGTTTACGA
TACATAGTCTACTCTTGTGCAGAATGAATTCTCGTAGCTAAACAGCACAAGTAGGTTTAGTTAACTTTAA
TCTCACATAGCAATCTTTAATCAATGTGTAACATTAGGGAGGACTTGAAAGAGCCACCACATTTTCACCG
AGGCCACGCGGAGTACGATCGAGGGTACAGTGAATAATGCTAGGGAGAGCTGCCTATATGGAAGAGCCCT
AATGTGTAAAATTAATTTTAGTAGTGCTATCCCCATGTGATTTTAATAGCTTCTTAGGAGAATGAC
</t>
  </si>
  <si>
    <t>LYRa11</t>
  </si>
  <si>
    <t>AHX37558</t>
  </si>
  <si>
    <t>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t>
  </si>
  <si>
    <t>spike protein [Rhinolophus affinis coronavirus]</t>
  </si>
  <si>
    <t>KF569996.1</t>
  </si>
  <si>
    <t>21499..25278</t>
  </si>
  <si>
    <t xml:space="preserve">&gt;KF569996.1 Rhinolophus affinis coronavirus isolate LYRa11, complete genome
ATATTAGGTTTTTACCTACCCAGGAAAAGCCAACCAACCCTCGATCTCTTGTAGATCTGTTCTCTAAACG
AACTTTAAAAGCATTCTCTGTGTAGCTGTCGCTCGGCTGCATGCCTAGTGCACCTACGCAGTATAAACAA
TAATAAACTTTACTGTCGTTGACAAGAAACGAGTAACTCGTCCCCCTTCTGCAGACTGCTTGCGGTTTCG
TCCGTGTTGCAGTCGATCATCAGCATACCTAGGTTCCGTCCGGGTGTGACCGAAAGGTAAGATGGAGAGC
CTTGTTCTTGGAATCAACGAGAAAACACACGTCCAACTCAGTTTGCCTGTTCTCCAGGTTAGAGACGTGC
TAGTACGTGGCTTCGGGGACTCTGTGGAAGAGGCCCTATCGGAGGCACGTGAACATCTGAAAAGTGGCAC
TTGTGGCATAGTAGAGCTGGAAAAAGGCGTCTTGCCCCAGCTTGAACAGCCCTATGTGTTCATTAAACGT
TCTGACGCTCAGGGCACTGGTCATGGCCACAAGGTCTGTGAGCTAGTTGCTGAATTGGATGGCGTGCAGT
TCGGTCGTAGCGGTATAACATTGGGAGTACTCGTGCCACATGTGGGTGAAACCCCAATTGCATACCGCAC
TGTTCTTCTTCGTAAGAATGGTAATAAGGGAGCCGGTGGCCATAGCTTTGGCATCGATCTAAAGTCTTAT
GACTTAGGTGACGAGCTTGGCACTGATCCCATTGAAGATTATGAACAAAACTGGAACACTAAACATGGCA
GTGGTGCCCTTCGTGAACTCACTCGTGAGCTCAATGGAGGAGTAGTCACTCGCTATGTCGATAACAACTT
TTGTGGCCCAGATGGCTACCCCCTTGAATGCATCAAAGACCTTCTCGCTCGTGCGGGCAAGTCGATGTGC
ACTCTTTCTGAACAACTTGATTTCATCGAGTCGAAGAGAGGTGTCTACTGCTGTCGTGAACATGAGCATG
AAATTGCTTGGTTTACTGAACGCTCTGAGAAGAGTTATGAGCACCAGACACCCTTCGATATTAAGAGTGC
CAAGAAATTTGACACTTTCAAAGGGGAATGCCCAAAGTTTGTATTTCCTCTCAATTCTAAAGTCAAAGTC
ATTCAACCACGTGTTGAAAAGAAAAAGACTGAAGGTTTCATGGGGCGTATACGCTCTGTGTACCCTGTTG
CATCCCCACAGGAATGCAACGACATGCATTTGTCTACCCTGATGAAATGTAATCATTGTGATGAAGTTTC
ATGGCAGACGTGCGACTTTCTTAAAGCCACTTGTGAACAATGTGGCACTGAAAATTTAGTCTGTGAAGGA
CCCACTACATGTGGATACCTACCTACTAATGCTGTACTTAAAATGCCTTGTCCTGCTTGTCAAGATCCAG
AGATTGGACCTGAGCATAGTGTTGCAGACTACCATAACCACTCAAACATTGAAACTCGACTCCGCAAGGG
AGGTAGGACTAAATGTTTCGGTGGGTGTGTGTTTGCCTATGTTGGCTGCTATAACAAACGTGCCTACTGG
GTTCCTCGTGCTAGTGCAGATATTGGTGCAAACCATACTGGCATTACTGGAGATAATGTGGAGACTCTAA
ATGAAGATCTCCTAGAGATACTGCATCGTGAACGTGTTAATATTAACATTGTTGGCGATTTTCAGTTGAC
TGAAGAGGTTGCTATTATTTTAGCATCTTTTTCTGCCTCTACTAGTGTCTTTATTGACACTGTAAAGGGC
CTTGACTACAAGACCTTCAAAGCCATTGTTGAATCCTGTGGAAACTACAAAGTTACCAGAGGCAAGCCTG
TCCAAGGAGCTTGGAACATTGGCCAGCAAAAATCTATTTTGACACCGCTGTGTGGTTTTCCATCACAGGC
CGCCAGTGTCATTAGAGCAATCTTTTCTCGCACACTTGATGCAGCAAATCATTCAATACCAGACTTGCAA
AAAGCAGCTGTTACCATCCTCGATGGTATTTCAGAGCATTCATTGCGTCTTGTCGATGCCATGACTTACA
CCTCAGATCTGCTCACCAACAGTGTCATTGTTATGGCATATGTTACTGGCGGACTTGTACAGCAGGTGTC
TCAGTGGTTATCTAACCTCGTAGGCTCTGCTGCTGAGAAGCTGCGACCCGTGTTTGCATGGGTTGAGTCT
AGACTTAGTGATGGAATTGAATTTCTCAAAGATGCTTGGGAGATTCTTAAATTCTTGATCAGAGGTGTGT
TTGACATCGTTAAAGGCCAAATACAGGTTACTTCAGATAATATCAAGGAGTGTGTAAAAAGCTTTATTGA
TGTTATTAATAAGGCACTTGAAATGTGCATTGATTATGTCACCGTCGCTGGCACAAAGTTGCGATCACTC
AACTTAGGTGAGATCTTCATTGCTCAAAGCAAGGGACTCTACCGCCAGTGCATTCGTGGTAAAGAGCAGC
TGCAATTACTCATGCCACTTAAGGCACCTAAAGATGTCACCTTCCTTGAGGGTGATGTACATGATACTGT
GCTAACCTCTGAAGAGGTTGTTCTTAAGAATGGTGAACTCGAGGCACTCGAGACTCCAGTCGATAGCTTC
ACTAACGGGGCTGTCGTAGGCACACCTGTGTGCATAAATGGACTCATGCTCTTAGAACTAAAAGACAAGG
AGCAATATTGCGCTTTGTCTCCAGGATTATTAGCAACAAACAATGTCTTCCGTCTTAAGGGAGGTGCACC
TATTAGGGGTGTAACTTTTGGAGAGGACACTGTTGTAGAAGTCCAGGGCTATAAGAATGTGAAAATCACA
TTCGAGCTTGATGAGCGTGTAGACAAGGTGCTTAATGAGAAGTGCTCTGTTTACACTGTGGAGTCAGGTA
CAGAAGTGTCTGAATTTGCATGTGTTGTAGCGGAGTCTGTTGTGAAAACATTACAACCTGTCTCCGATCT
ACTTACCAATATGGGTATTGATCTAGATGAGTGGAGTGTAGCTACATTCTACTTATTTGATGATGCTGGT
GAAGAAAATCTTTCATCACGTATGTATTGCTCCTTCTACCCTCCAGATGAGGAAGAAGATGAAGATGCAG
GGTGTGAGGAGGAGGAAATCGCTGATGAGACCTGTGAACATGAGTATGGCACAGAGGATGATTATCAAGG
TCTTCCTCTGGAATTTGGTGCCTCAACTGAAGCAGTTCAAGTTGAAGAAGAAGAAGAGGAAGACTGGCTG
GATGACACTAATGAGCAATCAGAGGTTGAGCCACAACCAGAACCTACACTTGAAGAATCAGTTAATCAGT
TTACTGGTTATTTAAAACTTACTGACAATGTTGCCATTAAGTGTGTGGACATCGTCAAGGAGGCACAAAA
TGCTAATCCTATGGTGATTGTAAATGCTGCTAACATACACCTGAAACATGGTGGTGGTGTAGCAGGTGCA
CTCAACAAGGCTACTAATGGTGCCATGCAGAAGGAGAGTGATGATTACATCAAGCAGAACGGTCCTCTTA
GAGTAGGAGGGTCATGTTTGCTTTCTGGACACAATCTTGCTAATAAATGCCTGCACGTCGTTGGACCTAA
CCTAAATGCAGGTGAGGATATCCAACTCCTTAAGGCAGCTTATGAGAACTTTAACTCACAGGAAATTTTA
CTCGCACCATTATTGTCAGCTGGTATATTTGGTGCTAAACCACTTGATTCGTTAAAAGTGTGCGTGCAAA
CAGTTCGCACTCATGTTTATATTGCAGTCAATGATCAGAAGCTTTATGATCAGGTTGTTATGGACTATCT
CGATAGTCTGAAGCCTACGGTGGAAACACCTAAAGAGGAGCAACCAAAAATAGAGGATTCTAACGTAAAG
GAAGAACCTACTACTCAGAAACCTGTTGATGTAAAACCTAAAATTAAGGCTTGCATTGAAGAGGTTACTA
CAACACTGGAAGAGACTAAGTTTCTTACCAATAAGTTGCTTCTTTTTGCTGATATCAATGGTAAACTTTA
CCAGGATTCGCAGAATATGCTTAGAGGTGAAGACGTGTCTTTTCTTGAGAGAGACGCGCCTTACATGGTA
GGTGATGTTATCAATAGTGGTGATATTACCTGCGTTGTAATACCTTCTAAGAAGGCTGGTGGTACTACGG
AAATGCTTGCAAGAGCATTGAAGAAAGTGCCAATTGATGAGTATATAACCACATACCCTGGTCAAGGTTG
TGCTGGTTATACACTTGATGAAGCTAGGACTGCTCTTAAGAAATGCAAATCTGCACTGTATGTTCTACCA
TCAGAAACACCTAATGCTAAGGAAGAAATTCTAGGCACTGTATCCTGGAATTTAAGAGAAATGCTTGCAC
ATGCTGAAGAGACAAGAAAATTGATGCCTGTTTGCATGGATGTCCGGGCTATAATGGCTACTATCCAACG
CAAGTACAAAGGAATTAAAATTCAAGAAGGAATTGTTGACTATGGTGTCCGATTCTTCTTTTATACTAGC
AAAGAACCTGTGGCTTCTATTATTACGAAGCTGAATTCTTTAAATGAGCCACTTGTCACAATGCCAATTG
GTTATGTGACGCATGGTTTTAATCTTGAAGAAGCAGCGCGCTGCATGCGCTCTCTTAAAGCTCCTGCTGT
AGTGTCAGTATCATCACCTGATGCCGTCACTACATACAATGGATACCTCACTTCGTCATCAAAGACACCT
GAGGAGCACTTTGTAGAGACAGTTTCTTTAGCTGGCTCTTACAGAGATTGGTCCTTCTCAGGACAACGCA
CGGAGCTAGGTGTTGAATTTCTTAAGCGTGGTGACAAGATTGTTTACCATACTCTAGAGAGCCCCATCGA
GTTTCATCTTGATGGTGAGGTTCTGCCACTTGATAAGTTAAAAAGTCTTTTATCTCTTCGTGAGGTCAAG
ACTATTAAGGTGTTCACAACAGTGGATAATACTAATCTCCACACTCAAATTGTGGATATGTCTATGACAT
ATGGACAGCAGTTTGGTCCAATATATTTGGACGGTGCTGATGTTACAAAAATTAAGCCCCATGCAAATCA
TGAGGGTAAAACTTTCTTTGTACTACCTAGTGATGATACACTACGTAGTGAAGCTTTTGAATACTACCAC
ACTCTGGATGAGAGTTTTCTTGGTAGGTACATGTCTGCTTTAAACCACACAAAGAAATGGAAATTCCCTC
AGGTTGGTGGTTTGACTTCAATCAAGTGGGCTGATAACAATTGTTATTTGTCTAGTGTTTTATTAGCACT
TCAACAAATTGAAGTTAAATTTAATGCCCCAGCATTACAAGAAGCCTATTATAGAGCTCGTGCTGGTGAT
GCTGCTAACTTTTGTGCACTCATACTCGCTTATAGTAATAAAACTGTTGGCGAGCTGGGTGATGTCAGAG
AAACTATGGCCCATCTTTTACAGCATGCTAATTTAGAATCCGCAAAGCGAGTTCTTAATGTGGTGTGTAA
ACATTGCGGCCAGAAAACCACTACCTTAATGGGTGTGGAGGCTGTGATGTACATGGGTACTCTATCTTAT
GATAATCTTAAGACAGGTGTTTCCGTTCCATGTGTATGTGGTCGTGACGCTACACAATATTTAGTACAAC
AAGAGTCTTCTTTTGTTATGATGTCTGCACCACCTGCTGAATACAAATTACAGCAAGGTACATTCTTATG
TGCAAATGAATATACTGGTAATTATCAGTGTGGTCATTACACTCACATAACTGCTAAGGAGACTCTCTAT
CGTATTGATGGAGCTCACCTTACAAAAATGTCAGAGTATAAAGGACCAGTGACTGATGTTTTCTATAAGG
AGACATCTTACACTACAACTATTAAGCCTGTGTCATACAAACTCGATGGAGTCACTTACACAGAGATCGA
ACCAAAATTGGATGGGTACTACAAAAAGGATAATGCTTACTACACGGAGCAGCCTATAGACCTCGTACCG
ACTCAACCATTGCCAAATGCGAGTTTCGATAATTTCAAGCTCACATGTTCTAATATAAAATTTGCTGATG
ACTTAAATCAAATGACAGGCTTCACAAAGCCAGCTTCAAGAGAGCTATCTGTCACATTTTTTCCAGACTT
GAATGGCGATGTAGTGGCTATTGATTATAGACACTATTCAGCGAGTTTCAAGAAAGGTGCTAAATTACTG
CATAAGCCCATTGTCTGGCATATTAATCAGGCTACAACCAAGACAACGTTTAAACCAAATACTTGGTGTT
TACGTTGTCTTTGGAGTACAAAACCAGTAGACACTTCAAATTCATTTGAAGTTCTGGCAGTAGAAGACAC
ACAAGGAATGGATAATCTTGCTTGTGAAAGTCAGCAACCTACCTCTGAAGAAGTAGTGGAAAATCCTACC
GTACAGAAGGAAGTCATAGAGTGTGACGTGAAAACTACCGAAGTTGTAGGCAATGTCATACTTAAACCAT
CAGATGAAGGTATTAAAGTAACACAAGAGTTGGGTCATGAGGATCTCATGGCTGCCTATGTGGAAAATAC
AAGTATTACCATCAAGAAACCCAATGAGCTTTCCTTAGCCCTGGGTCTAAAAACAATTGCTACTCATGGT
ATTGCTGCAGTTAATAGTGTCCCTTGGAGTAAAATTCTTGCTTATGTCAAACCTTTCCTAGGACAAGCAG
CTACCACAACATCAAACTGTGCTAAGAGATTGGTGCAGCGCGTGTTCAACAACTACATGCCTTATGTGTT
TACATTATTGTTCCAGTTGTGTACTTTTACTAAAAGTACCAATTCTAGAATCAGAGCATCATTACCTACA
ACTATTGCTAAAAATAGTGTTAAGAGTGTTGCTAAATTATGTTTGGAGGCTGGCATTAATTATGTGAAGT
CACCCAAATTTTCTAAATTGTTCACAATCGCTATGTGGCTGTTGTTGTTAAGTATTTGCTTAGGTTCTCT
AATCTATGTAACTGCTGCTTTTGGTGTACTTTTGTCTAATTTTGGTGCTCCTTCTTATTGTAATGGCGTT
AGAGAATTGTATCTCAATTCATCTAACGTTACTACTATGGATTTCTGTGAAGGTTCTTTTCCTTGCAGTG
TTTGTTTAAGTGGATTAGATTCTCTTGATTCTTATCCAGCTCTTGAAACCATTCAGGTGACGATTTCGTC
ATATAAGCTAGATCTCACATTCTTAGGTTTGGCTGCTGAGTGGTTTCTGGCATATATGTTGTTTACAAAA
TTCTTTTATTTACTTGGTCTTTCAGCTGTAATGCAGGTGTTCTTTGGCTATTTTGCTAGTCATTTCATCA
GCAATTCTTGGCTTATGTGGTTTATCATTAGTATTGTACAAATGGCACCCGTTTCCGCAATGGTTAGGAT
GTACATTTTCTTTGCTTCTTTCTACTACATATGGAAGAGCTATGTTCATATTATGGATGGTTGTACTTCA
TCTACTTGCATGATGTGCTATAAGCGCAACCGTGCTACACGTGTTGAGTGTACAACTATTGTTAATGGCA
TGAAGAGATCTTTCTATGTCCATGCAAATGGAGGCCGTGGCTTCTGTAAGACTCACAATTGGAATTGTCT
AAATTGTGATACATTCTGTGCTGGCAGTACATTCATTAGTGATGAAGTTGCTCGTGATTTGTCACTCCAG
TTTAAAAGACCAATCAACCCTACTGACCAGTCATCGTATGTTGTTGATAGTGTTGCTGTGAAAAATGGCG
CACTTCATCTCTACTTTGATAAAGCTGGTCAAAAGACTTATGAGAGACACCCACTCTCCCAATTTGTCAA
CTTAGACAACTTGAGAGCTAACAACACTAAAGGTTCACTACCTATTAATGTCATAGTCTTTGATGGCAAA
TCCAAATGTGATGAGTCAGCTGCTAAATCTGCTTCTGTTTACTACAGTCAGCTTATGTGCCAACCTATTC
TGTTACTAGATCAAGCTCTTGTTTCAGATGTTGGTGATAGTACTGAAGTTTCTATTAAAATGTTTGATGC
TTATGTTGACACTTTCTCGGCAACTTTTAGTGTCCCAATGGAAAAACTCAAAGCACTTGTTGCTACAGCT
CATAGTGAACTGGCAAAGGGTGTAGCTTTAGATGGTGTCCTATCTACATTTGTGTCTGCAGCCCGTCAAG
GTGTTGTTGACACTGATGTTGACACAAAGGATGTTATTGAATGTCTCAAACTTTCACATCACTCGGACTT
GGAAGTGACAGGTGACAGTTGTAACAACTTCATGCTCACCTACAATAAAGTAGAAAACATGACGCCTAGA
GATCTTGGCGCATGTATTGATTGTAATGCAAGGCATATTAACGCTCAAGTAGCAAAAAGTCACAACGTTT
CACTCATCTGGAATGTAAAAGATTATATGTCTCTGTCAGAACAGCTGCGTAAACAAATTCGTAGTGCTGC
TAAGAAGAACAACATACCATTTAGACTAACTTGTGCCACAACTAGGCAGGTTGTCAATGTCATAACTACT
AAGATTTCACTTAAGGGTGGTAAAGTCATTAGTACTTGGTTTAAATTTATGCTTAAAGCCACACTAGTGT
GTGTTCTTGCTGCATTGGTTTGTTACATCGTTATGCCAGTACATACATTGTCTGTTTATGATGGTTACAC
AAATGAAATCATTGGCTATAAAGCCATTCAAGATGGTGTCACTCGTGACATTCTTTCCACCGATGATTGT
TTTGCAAACAAACACGCTGGTTTTGACACATGGTTCAGCCAGCGTGGTGGTTCCTACAGGAATGATAAAA
GCTGCCCGGTAGTAGCTGCTATCATTACTAGAGAGATTGGCTTCATAGTGCCTGGTTTACCTGGTACTGT
TTTGAGGGCAATTAATGGTGACTTTTTGCATTTTCTACCTCGTGTTTTCAGTGCTGTTGGCAATATTTGC
TACACACCTTCCAAACTCATTGAGTATAGTGATTTTGCCACTTCTGCTTGCGTCTTAGCAGCTGAGTGTA
CAATCTTTAAGGATGCTATGGGCAAGCCTGTGCCATATTGTTATGACACTAACTTGCTTGAAGGTTCCAT
TTCTTACAGTGAACTCCGCCCAGACACTCGTTATGTGCTCATGGATGGTTCCATTATACAATTTCCTAAC
ACTTACTTGGAAGGTTCTGTTAGAGTTGTTACAACTTTTGATGCTGAGTACTGTAGACATGGTACATGCG
AAAGATCAGAAGCTGGTATTTGCTTGTCTACTAGCGGTAGGTGGGTTCTTAACAATGAGCATTACAGAGC
TCTACCTGGAGTTTTCTGTGGAGTTGATGCTATGAATCTTATAGCGAACATCTTTACTCCCCTTGTTCAG
CCTGTGGGTGCCTTAGATGTTTCTGCTTCAGTGGTAGCAGGTGGTATCATTGCCATATTGGTGACTTGTG
CTGCTTACTATTTCATGAAGTTTAGACGTGCTTTTGGTGAATACAACCATGTTGTTGCTGCCAATGCACT
TCTATTCTTAATGTCTTTCACTATACTCTGCCTGGCACCTGCTTACAGCTTTTTGCCGGGGGTTTACTCA
GTCTTTTACTTGTACTTGACATTCTATTTCACTAATGATGTTTCATTCTTGGCTCATCTTCAATGGTTTG
CCATGTTTTCTCCTATTGTGCCTTTCTGGATAACAGCAATTTATGTATTCTGTATTTCTTTAAAGCACTG
CCACTGGTTCTTTAACAACTATCTTAGGAAAAGAGTCATGTTTAATGGAGTTACATTTAGCACCTTTGAG
GAGGCGGCTTTATGTACTTTCTTACTTAATAAGGAAATGTACCTGAAATTGCGTAGTGAAACTTTGTTGC
CACTTACACAGTACAACAGGTATCTTGCTCTTTATAATAAGTACAAGTATTTCAGTGGAGCCTTGGATAC
AACTAGCTATCGTGAAGCAGCTTGCTGCCATTTAGCTAAGGCTCTTAATGATTTCAGTAACTCTGGTTCT
GATGTTCTCTACCAACCACCACAGACTTCAATTACTTCTGCTGTCTTACAGAGTGGTTTTAGGAAAATGG
CATTCCCATCAGGTAAAGTTGAAGGGTGCATGGTACAAGTGACCTGTGGAACTACAACTCTCAATGGGTT
GTGGCTAGATGACACAGTATATTGTCCAAGACATGTTATTTGCACAGCAGAAGACATGCTTAATCCTAAC
TATGAAGATTTGCTTATTCGCAAATCTAACCATAGTTTTCTTGTTCAGGCTGGCAATGTTCAACTTCGTG
TTATTGGCCATTCTATGCAAAATTGTTTGCTTAGGCTTAAAGTTGATACCTCTAACCCTAAGACACCAAA
GTATAAATTTGTCCATATCCAACCAGGTCAGACATTTTCTGTGCTTGCATGTTACAATGGTTCACCATCT
GGTGTTTATCAGTGTGCTATGAGACCTAATTATACTATCAAGGGTTCTTTCCTTAATGGATCATGTGGTA
GTGTTGGTTTTAATATTGACTATGATTGCGTGTCTTTCTGTTACATGCACCATATGGAGCTTCCTACAGG
AGTGCACGCTGGTACTGATTTAGAAGGTAAATTCTACGGTCCTTTTGTTGACAGACAGACTGCACAGGCT
GCTGGTACAGATACAACCATTACTCTAAATGTTTTGGCTTGGCTGTACGCTGCTGTTATTAATGGTGATA
GATGGTTCCTTAATAGGTTTACCACTACACTAAATGATTTCAATCTTGTGGCAATGAAGTACAATTATGA
ACCACTGACACAGGACCATGTTGACATACTAGGACCTCTTTCTGCTCAAACAGGAATTGCTGTCTTAGAT
ATGTGTGCTGCTTTGAAAGAGCTGCTGCAGAACGGTATGAATGGTCGTACTATCCTTGGTAGCACTATTT
TAGAAGATGAGTTTACACCATTCGACGTTGTTAGACAATGTTCTGGTGTTACATTCCAGGGTAAATTCAA
GAAAATAGTTAAGGGTACTCATCATTGGATGCTTTTGACTTTCTTGACTTCACTTCTGATTCTTGTTCAA
AGTACGCAGTGGTCACTGTTTTTCTTTGTCTACGAGAATGCCTTCTTGCCATTTACTTTTGGTATTATGG
CTATTGCTGCATGCGCTATGCTTCTTGTTAAACATAAGCATGCATTCTTGTGCTTGTTTCTGTTACCTTC
TCTTGCAACGGTTGCTTATTTCAATATGGTCTACATGCCTGCTAGTTGGGTGATGCGTATCATGACATGG
CTTGAATTGGCTGATACTAGCTTGTCTGGTTACCGGCTCAAGGACTGTGTTATGTATGCTTCAGCTTTAG
TTTTACTTGTTCTCATGACAGCTCGCACTGTTTATGATGATGCTGCTAGACGTGTGTGGACCTTGATGAA
TGTCATCACACTTGTTTATAAAGTTTACTATGGTAATGCTTTAGATCAAGCTATTTCCATGTGGGCTCTT
GTTATTTCTGTAACTTCTAACTATTCTGGTGTCGTTACGACCATCATGTTTTTAGCTAGAGCTATAGTGT
TTGTGTGTGTTGAGTATTACCCATTGCTGTTCATTACTGGTAATAATTTACAGTGTATCATGCTTGTCTA
TTGTTTCTTGGGCTATTGCTGCTGTTGCTACTTTGGCCTTTTCTGTTTACTCAACCGCTACTTTAGACTT
ACTCTTGGTGTTTATGATTACTTGGTCTCTACACAAGAGTTTAGATATATGAACTCTCAGGGGCTTTTGC
CTCCTAAGAGTAGTATTGATGCCTTCAAACTTAACATTAAGTTGCTGGGTATTGGAGGTAAACCATGCAT
TAAAGTTGCTACTGTACAGTCTAAAATGTCTGATGTAAAGTGCACATCTGTGGTACTGCTTTCAGTTCTC
CAACAACTCAGAGTAGAATCATCTTCTAAATTGTGGGCGCAATGCGTGCAACTCCATAATGATATTCTTT
TGGCTAAAGACACAACTGAAGCTTTCGAAAAGATGGTTTCTTTGTTGTCTGTACTGCTATCCATGCAGGG
TGCTGTAGACATTAACAAGTTGTGCGAGGAAATGCTCGACAACCGTGCAACCCTTCAAGCAATAGCTTCA
GAATTTAGTTCATTACCATCATATGCTGCATATGCCACAGCCCAGGAGGCTTATGAGCAAGCTGTAGCTA
ACGGTGATTCTGAAGTTGTACTTAAGAAATTAAAGAAATCTCTGAATGTGGCTAAATCTGAGTTTGATCG
TGATGCTGCCATGCAACGTAAGTTGGAGAAGATGGCAGATCAGGCTATGACCCAAATGTACAAACAGGCT
AGATCTGAGGACAAGAGGGCAAAAGTGACTAGTGCTATGCAAACAATGCTTTTCACTATGCTTAGGAAGC
TTGATAATGATGCGCTTAACAACATTATCAATAATGCACGTGATGGTTGTGTTCCACTCAACATCATACC
CTTGACAACAGCAGCTAAGCTCATGGTTGTTGTCCCTGATTATGGTACCTACAAGAACACTTGTGATGGT
AATACTTTTACATATGCATCCGCACTCTGGGAGATCCAGCAAGTTGTTGACGCAGATAGTAAAATTGTCC
AACTTAGTGAAATTAACATGGATAATTCACCAAATTTGGCTTGGCCTCTTATTGTTACAGCGTTAAGAGC
CAACTCAGCTGTCAAACTACAGAATAATGAGCTGAGTCCAGTAGCACTACGACAGATGTCCTGTGCGGCT
GGTACTACACAAACAGCTTGTACTGATGATAATGCGCTTGCCTACTATAACAACTCAAAGGGAGGTAGGT
TTATTCTAGCATTATTATCTGACCACCAAGACCTCAAATGGGCTAGATTCCCTAAGAGTGATGGTACAGG
TACAATTTATACAGAACTGGAACCACCTTGTAGGTTTGTTACAGACACACCAAAAGGACCTAAAGTGAAG
TATTTGTACTTCATTAAGGGACTAAATAACCTAAATAGAGGTATGGTACTGGGCAGTTTAGCTGCTACAG
TACGTCTTCAGGCTGGAAATGCTACGGAAGTACCTGCCAATTCAACTGTGCTTTCTTTTTGTGCTTTCGC
CGTAGACCCTGCTAAAGCATATAAGGACTACTTAGCAAGTGGAGGACAACCAATCACCAACTGTGTGAAG
ATGTTGTGTACACACACTGGTACAGGACAGGCAATTACTGTAACACCAGAAGCCAATATGGACCAAGAGT
CATTTGGTGGTGCTTCATGCTGCCTGTATTGTAGATGCCACATTGACCATCCAAATCCTAAAGGATTTTG
TGATTTGAAAGGCAAGTATGTCCAAATACCTACTACTTGTGCTAATGACCCTGTGGGTTTTACACTTAGG
AATACAGTCTGTACCATCTGCGGTATGTGGAAAGGTTATGGCTGTAGTTGTGATCAACTCCGCGAATCCA
TGATGCAGTCTGAGGACGCGTCAACTTTTTTAAACGGGTTTGCGGTGTAAGTGCAGCCCGTCTTACACCG
TGCGGCACAGGCACTAGCACTGATGTCGTTTACAGGGCTTTTGATATTTACAACGAAAAAGTTGCTGGTT
TTGCAAAGTTCCTAAAAACCAATTGCTGTCGCTTCCAGGAGAAGGATGAAGAGGGCAATTTACTAGACTC
TTATTTTGTAGTTAAGAGGCATACTATGTCCAACTACCAACATGAAGAGACTATTTATAACTTGGTTAAA
GAATGTCCAGCAGTTGCTGTTCATGACTTTTTCAAGTTTAGAGTAGATGGTGACATGGTACCACACATAT
CACGTCAACGTCTAACTAAGTACACAATGGCTGACTTAGTCTATGCTCTACGTCATTTTGATGAGGGCAA
TTGTGATACACTAAAAGAAATACTTGTCACATACAATTGTTGTGATGACGATTATTTCAATAAGAAGGAT
TGGTATGATTTCGTAGAGAATCCTGACATTTTACGCGTGTACGCTAACCTTGGTGAGCGTGTACGCCAAG
CATTATTGAAGACTGTGCAATTCTGCGATGCTATGCGTGATGCGGGCATTGTAGGTGTACTGACACTAGA
TAATCAGGATCTTAATGGAAACTGGTACGATTTCGGTGATTTCGTACAAGTAGCACCAGGCTGCGGAGTT
CCTATTGTGGATTCATATTATTCATTGCTGATGCCTATCCTTACATTGACTAGGGCATTGGCTGCTGAGT
CCCATATGGACGCTGATCTCGCAAAACCACTTATTAAGTGGGATTTGCTGAAATATGATTTTACGGAAGA
GAGACTTTGTCTTTTCGACCGCTATTTTAAGTATTGGGACCAGATATACCATCCCAATTGTATTAATTGT
TTGGACGATAGGTGTATCCTTCATTGTGCAAACTTTAATGTATTATTTTCTACTGTGTTTCCACCTACAA
GTTTTGGACCACTAGTAAGAAAAATATTTGTAGATGGTGTTCCTTTTGTTGTTTCAACTGGATACCATTT
TCGTGAGTTAGGAGTTGTACATAATCAGGATGTAAACTTACATAGCTCACGTCTCAGTTTCAAGGAACTT
TTAGTGTATGCTGCTGATCCAGCCATGCATGCAGCTTCTGGCAATTTATTGCTAGACAAACGCACTACAT
GCTTTTCAGTAGCCGCACTAACAAACAATGTTGCTTTTCAAACTGTCAAACCCGGTAATTTTAACAAAGA
CTTTTATGACTTTGCTGTGTCTAAAGGTTTCTTTAAGGAAGGAAGTTCTGTTGAATTAAAACACTTCTTC
TTTGCTCAGGATGGCAATGCTGCTATCAGTGATTATGACTATTATCGTTATAATCTGCCAACAATGTGTG
ATATCAGACAACTCCTATTCGTAGTTGAAGTTGTTGATAAATACTTTGATTGTTACGATGGTGGCTGTAT
TAATGCCAACCAAGTAATCGTTAACAATCTGGACAAATCAGCTGGTTTCCCATTTAATAAATGGGGTAAG
GCTAGACTTTATTATGACTCAATGAGTTATGAGGATCAAGATGCACTTTTCGCATATACTAAGCGTAATG
TCATCCCTACTATAACTCAAATGAATCTTAAGTATGCCATTAGTGCAAAGAATAGAGCTCGCACCGTAGC
TGGTGTCTCTATCTGTAGTACTATGACAAATAGACAGTTTCATCAGAAATTATTGAAGTCAATAGCCGCC
ACTAGAGGAGCTACTGTGGTAATTGGAACAAGCAAATTTTACGGTGGCTGGCATAACATGTTAAAAACTG
TTTACAGTGATGTAGAAACTCCACACCTTATGGGTTGGGATTATCCAAAATGTGACAGAGCCATGCCTAA
CATGCTTAGGATAATGGCCTCTCTTGTTCTTGCTCGCAAACATAGCACTTGCTGTAACTTGTCACACCGT
TTCTACAGGTTAGCTAATGAGTGTGCGCAGGTGTTAAGTGAGATGGTCATGTGTGGCGGCTCACTATATG
TTAAACCAGGTGGAACATCATCAGGTGATGCTACAACTGCTTATGCTAATAGTGTCTTTAACATTTGTCA
AGCTGTTACAGCCAATGTAAATGCACTCCTTTCAACTGATGGTAACAAGATAGCTGACAAGTATGTCCGC
AATCTACAACACAGGCTTTATGAGTGTCTCTATAGAAATAGGGATGTTGATCATGAATTCGTGGATGAGT
TTTACGCTTACCTGCGTAAACATTTCTCCATGATGATTCTTTCTGATGATGCCGTTGTGTGCTATAACAG
TAACTACGCGGCTCAAGGTTTAGTAGCTAGCATTAAGAACTTTAAGGCAGTTCTTTATTATCAAAATAAT
GTGTTCATGTCTGAGGCAAAATGCTGGACTGAGACTGACCTTACTAAAGGACCTCACGAATTTTGCTCAC
AGCATACAATGCTAGTTAAACAAGGAGATGACTACGTGTACCTGCCTTACCCAGATCCATCAAGAATATT
AGGCGCAGGCTGTTTTGTCGATGATATTGTCAAAACAGATGGTACACTTATGATTGAGAGGTTTGTGTCA
TTAGCTATTGATGCCTACCCCCTTACTAAACATCCTAATCAGGAGTATGCTGATGTCTTTCACTTGTATT
TACAATACATTAGGAAGTTACATGATGAGCTTACTGGTCACATGCTAGACATGTATTCTGTAATGCTAAC
TAATGATAACACCTCACGGTATTGGGAACCTGAGTTTTATGAAGCTATGTACACACCACACACAGTCTTG
CAGGCTGTAGGTGCTTGTGTATTGTGTAATTCACAGACCTCACTTCGTTGCGGTGCCTGCATTAGGAGAC
CATTCCTGTGCTGCAAGTGCTGCTATGACCATGTCATTTCAACATCACATAAATTAGTGTTGTCTGTTAA
CCCCTATGTTTGCAATGCACCAGGTTGTGATGTCACTGACGTGACACAACTATATCTAGGAGGTATGAGC
TATTACTGCAAGTCACATAAGCCTCCCATTAGTTTTCCATTGTGTGCTAATGGTCAGGTTTTTGGTTTAT
ACAAGAACACATGTGTAGGTAGTGACAATGTCACTGACTTCAATGCTATAGCAACATGTGACTGGACTAA
TGCTGGCGATTATATACTTGCCAACACTTGTACTGAGAGACTCAAGCTCTTTGCAGCAGAAACGCTCAAA
GCTACTGAGGAAACATTCAAGCTGTCATATGGTATTGCCACTGTACGTGAAGTACTCTCTGACAGAGAGT
TGCATCTTTCATGGGAGGTTGGAAAACCTAGACCACCATTGAATAGAAATTATGTCTTTACTGGTTACCG
TGTAACTAAAAATAGTAAAGTACAGATTGGAGAGTACACCTTTGAAAAGGGTGACTATGGTGATGCTGTT
GTGTACAGAGGTACTACAACATATAAACTGAATGTTGGTGATTACTTTGTGTTGACATCTCACACTGTGA
TGCCACTTAGTGCACCTACTCTAGTGCCACAAGAGCACTATGTGAGAATTACTGGCTTATACCCTACACT
CAACATTTCAGATGAGTTTTCTAGCAATGTTGTAAATTATCAGAAAGTCGGTATGCAAAAATACTCTACA
CTTCAAGGACCACCTGGTACTGGTAAGAGCCATTTTGCTATTGGACTTGCTCTCTACTATCCATCTGCTC
GTATAGTGTATACAGCTTGCTCTCATGCAGCTGTTGATGCCCTGTGCGAAAAGGCATTAAAATATTTGCC
TATAGATAAGTGTAGTAGAATTATACCTGCGCGTGCGCGCGTAGAGTGTTTTGATAAATTCAAAGTGAAT
TCAACATTAGAACAGTATGTTTTCTGCACTGTAAATGCATTGCCAGAAACAACTGCTGATATTGTAGTCT
TTGATGAAATTTCTATGGCTACTAATTATGACTTGAGTGTCGTCAATGCTAGGCTGCGTGCAAAACACTA
TGTCTACATTGGTGACCCTGCTCAATTACCAGCCCCTCGCACATTGCTAACTAAAGGCACACTAGAACCC
GAGTATTTCAATTCAGTGTGCAGACTTATGAAAACAATAGGTCCTGACATGTTTCTCGGAACATGTCGTC
GTTGTCCAGCTGAGATTGTCGACACTGTGAGTGCTTTAGTTTATGATAATAAGCTGAGAGCACACAAAGA
GAAGTCAGCTCAATGTTTCAAAATGTTTTACAAGGGTGTGATTACACATGATGTTTCATCTGCAATCAAC
AGGCCTCAAATAGGTGTTGTAAGAGAATTTCTTACACGCAACCCTGCATGGAGAAAAGCTGTTTTTATCT
CACCATACAATTCACAGAATGCTGTAGCTGCTAAAATCTTAGGATTGCCTACACAAACTGTAGATTCTTC
ACAGGGTTCTGAGTATGACTACGTCATATTCACACAAACTACTGAAACAGCACACTCTTGTAATGTTAAC
CGCTTTAATGTGGCTATTACAAGAGCAAAAATTGGCATTTTGTGCATAATGTCTGACAGAGATCTTTATG
ACAAATTGCAATTTACAAGTCTAGAAGTACCACGTCGTAATGTGGCTACATTACAAGCAGAAAATGTGAC
TGGACTTTTTAAAGACTGTAGTAAGATCATAACTGGTCTTCATCCTACACAAGCCCCTACTCACCTTAGT
GTTGATACAAAATTCAAGACTGAGGGATTATGTGTTGACATACCAGGCATACCAAAGGACATGACCTATC
GCAGACTCATCTCTATGATGGGTTTCAAAATGAATTATCAAGTTAATGGTTACCCTAACATGTTTATCAC
CCGTGAAGAAGCCATCCGCCACGTTCGTGCGTGGATTGGCTTTGATGTAGAGGGTTGTCATGCTACTAGA
GATGCTGTCGGTACTAACCTACCTCTCCAGTTAGGATTTTCTACAGGTGTTAACTTAGTAGCTGTACCAA
CTGGCTATGTTGACACTGAAAACAATACAGAAGTCACTAGAGTTAATGCAAAACCTCCACCAGGTGACCA
ATTTAAACATCTTATACCACTTATGTACAAAGGCTTACCCTGGAACATAGTGCGTATCAAGATAGTGCAA
ATGCTCAGTGACACACTGAAAGGATTATCAGACAGAGTTGTGTTTGTCCTATGGGCACATGGCTTTGAAC
TTACATCAATGAAGTACTTTGTCAAGATTGGACCTGAAAGAACGTGTTGTCTGTGTGACAAACGTGCAAC
TTGTTTTTCTACTTCATCAGACACTTATGCCTGCTGGAACCATTCTGTGGGTTTTGACTATGTCTATAAT
CCATTTATGATTGATGTCCAGCAGTGGGGTTTTACAGGTAACCTTCAGAGTAATCATGATCAGCATTGCC
AAGTGCATGGCAACGCTCATGTGGCTAGTTGTGATGCTATCATGACTAGGTGTTTAGCAGTCCATGAGTG
CTTTGTTAAGCGCGTTGACTGGTCTGTTGAGTACCCAATTATAGGTGATGAACTGAAGATTAATGCTGCA
TGCAGAAAAGTGCAACATATGGTTGTAAAGTCTGCATTGCTTGCTGACAAATTCTCAGTTCTTCATGACA
TTGGAAACCCAAAGGCTATCAAATGTGTCCCACAGGCTGAAGTGGATTGGAAGTTCTATGATGCTCAGCC
CTGTAGTGACAAAGCTTATAAAATAGAAGAACTCTTCTATTCTTATGCTACACATCATGATAAATTCACT
GATGGTGTTTGTTTATTTTGGAATTGTAACGTTGATCGTTACCCTGCCAATGCTATTGTGTGCAGGTTCG
ACACGAGAGTTTTGTCAAATTTGAACTTGCCAGGTTGTGATGGTGGTAGTTTGTATGTAAATAAACATGC
ATTCCACACTCCAGCTTTTGACAAAAGTGCATTCACTAATTTAAAGCAATTGCCTTTCTTTTATTACTCT
GACAGCCCTTGTGAGTCACATGGCAAGCAGGTTGTTTCTGACATTGATTATGTACCACTCAAGTCTGCTA
CGTGTATAACACGGTGCAACTTGGGAGGTGCTGTTTGCAGACATCATGCAAATGAGTACCGACAGTACTT
AGATGCATACAACATGATGATTTCTGCTGGCTTTAGCCTCTGGATTTACAAACAGTTTGACACTTATAAC
CTGTGGAATACCTTTACTAGGTTACAGTGTTTAGAAAATGTGGCTTACAATGTTGTTAACAAAGGACACT
TTGACGGACAAACTGGTGAAGCGCCCGTTTCCATCATTAATAACGCTGTTTACACAAAGGTAGATGGTGT
TGACGTTGAGATCTTCGAAAATAAGACAACACTTCCTGTTAATGTTGCATTTGAGCTCTGGGCCAAACGT
AATATTAAACCTGTCCCGGAAATCAAGATACTCAATAACTTGGGTGTTGATATTGCTGCTAATACTGTAA
TCTGGGACTACAAGAGAGAAGCCCCAGCACATGTATCTACAATAGGTGTCTGCACAATGACTGACATTGC
TAAGAAACCTACTGAGAGTGCTTGCTCTTCACTTACTGTCTTGTTTGATGGTAGAGCTGAAGGACAGGTA
GACCTTTTTAGAAATGCCCGTAATGGTGTTTTAATAACAGAAGGTTCAGTTAAAGGTTTGACACCCTCAA
AAGGACCTGCTCAAGCTAGTGTCAATGGAGTCACATTAATTGGAGAGTCAGTAAAAACACAGTTTAACTA
TTTTAAGAAAGTGGATGGCATCATTCAACAGTTGCCTGAAACCTACTTTACTCAAAGCCGAGACTTGGAG
GATTTTAAGCCCAGATCACAAATGGAAACTGATTTTCTTGAGCTTGCGATGGATGAATTCATACAACGGT
ACAAGCTTGAAGGCTATGCCTTCGAACACATCGTTTATGGAGATTTTAGTCATGGACAGCTTGGCGGACT
TCATCTAATGATTGGTCTAGCTAAGCGCTCACAAGATTCACCGCTTAAGTTAGAAGATTTTATCCCTATG
GATAGCACTGTGAAAAATTATTTCATAACAGATGCGCAGACGGGTTCATCAAAATGCGTGTGCTCTGTTA
TTGATCTCCTGCTTGATGACTTTGTAGAGATAATAAAGTCACAAGACTTATCAGTGGTTTCAAAGGTGGT
CAAAGTTACAATTGACTATGCTGAAATTTCATTCATGTTATGGTGTAAGGATGGACATGTTGAAACCTTT
TATCCAAAATTACAAGCAAGTCAAGCGTGGCAACCGGGAGTTGCAATGCCTAACTTGTATAAGATGCAAA
GAATGCTTCTTGAAAAATGTGACCTTCAGAATTATGGTGAAAATGCTGTTATACCAAAAGGAATAATGAT
GAATGTCGCAAAATATACTCAACTGTGTCAATACTTAAATACACTTACATTAGCTGTGCCATACAATATG
AGAGTTATCCATTTTGGTGCAGGCTCAGACAAAGGAGTTGCACCTGGCACTGCTGTTCTCAGACAGTGGT
TGCCAATTGGCACACTACTTGTGGATTCTGATCTTAATGATTTCGTCTCTGACGCTGATTCTACTCTAAT
TGGAGACTGTGCAACCGTACATACAGCTAACAAATGGGATCTCATTATTAGCGATATGTATGATCCTAAA
ACCAAACATGTGACGAAGGAAAATGACTCAAAAGAAGGATTTTTCACTTACCTGTGTGGATTTATTAAAC
AAAAACTGGCCTTGGGAGGTTCTGTAGCTGTAAAGATAACTGAGCATTCTTGGAATGCGGATCTCTACAA
GCTTATGGGACATTTCTCATGGTGGACAGCGTTTGTTACAAATGTTAATGCATCTTCATCAGAAGCATTT
TTAATTGGAGTTAACTATCTTGGCAAGCCAAAAGAACAAATTGACGGCTATACCATGCATGCTAATTACA
TTTTCTGGAGGAACACAAACCCGATTCAATTATCTTCCTATTCACTTTTTGACATGAGTAAATTTCCTCT
TAAATTAAGAGGAACGGCTGTCATGTCTTTAAAAGAGAATCAAATCAATGAAATGATTTATTCTCTAATT
GAAAAGGGTAGACTTATCATTAGAGAAAACAACAGGGTTGTAGTTTCAAGTGATATTTTAGTTAATAATT
AAACGAACATGTTTTTAACTTGTTTCATTTTATCGTTTAGTCTTTTCTGTGTGTCTGGTGATTCTATTGA
CACCTGTGAAACTTTTGATGATGTCTCTCCCCCACAACAAAATTTAGTTTCATCGTCTAAACGTGGTGTT
TATTACCCTGATGATATATACCGTTCAGATGTTCACCACTTGGTACAAGATCTTTTTCTTCCATTCAACT
CTAACGTTGTTGGACTCATGTCCTTCAACTATAGATTTGATAATCCCATTATTCCTTTCAAAGATGGTGT
CTATTTCGCAGCCACTGAAAAGTCTAATGTAGTGAGAGGTTGGGTCTTTGGTTCTACAATGAACAACAAA
TCCCAGTCCGTTATAATTATGAACAACTCCACCAATGTTGTTATAAGAGCATGTAATTTTCAATTATGTG
ACAACCCATTTTTTGCTGTCATTAGACCCACTTCGCAGCAGATAGAAACGATATTATTTGAAAATGCCTT
CAATTGCACTTTCGAGTATGTGTCGGATTCTTTTCTTATGGATGTTGGTGAAAAACCTGGCAATTTTAAG
CACTTGCGTGAATTTATATTTAAGAATAAGGATGGTTTTCTCAACATCTATTCTGGTTTTCAGAATATAG
ATGTAGCAAATGGCTTACCTAGTGGATTTAGTCTTTTGAAGCCTTTATTAAAATTACCTTTAGGCCTCAA
TATTACTAATTTCAGAGTACTTCTTACTGCTTTTATACCTAACATAGGAACATGGGGAACTTCACCTGTA
GCATATTTTGTAGGTTATCTTAAACCTACTACTTTTATGCTTAAGTATGATTATAATGGCACAATTGTTG
ATGCTGTCGATTGCTCTCAACATCCACTAGCTGAACTCAAGTGCTCGGTTAAAAGTTTTGAAATCGACAA
AGGTATTTATCAAACCTCCAACTTTAGAGTTTCACCCTCAAAAGAAGTTGTGAGGTTCCCTAATATTACA
AATCTATGTCCTTTTGGAGAGGTTTTTAATGCTACTACATTCCCATCCGTCTATGCATGGGAAAGGAAGA
GAATTTCCAATTGTGTTGCTGATTACTCTGTGCTCTACAACTCAACATCTTTCTCAACTTTCAAGTGTTA
TGGCGTTTCTGCCATTAAGTTGAATGACCTTTGCTTCTCCAATGTTTACGCAGATTCTTTTGTAGTCAAG
GGAGATGATGTACGACAAATAGCACCAGGGCAAACTGGTGTTATTGCTGATTATAATTATAAATTGCCTG
ATGATTTCATGGGTTGTGTCCTTGCTTGGAACACCAGGAATATTGATGCTACTTCAAGTGGTAATTTTAA
TTATAAATATAGATCTCTCAGACATGGTAAGCTTAGACCATTTGAGAGAGACATTTCTAATGTGCCTTTT
TCCCCTGATGGTAAACCTTGCACCCCACCTGCTTTCAATTGTTATTGGCCATTAAATGATTACGGTTTTT
ATACCACTAATGGCATAGGTTACCAACCTTATAGAGTTGTAGTCTTGTCTTTTGAACTTCTAAACGCACC
TGCTACAGTCTGTGGACCAAAATTGTCCACTGACCTTATTACAAACCAGTGTGTCAATTTTAATTTTAAT
GGACTCACTGGTACTGGTGTTTTAACTCCTTCTTTAAAGAGATTTCAACCATTTCAGCAATTTGGTCGTG
ATTTTTCAGATTTTACTGATTCAGTTCGAGATCCGAAGACACTTGAAGTATTGGACATCTCACCCTGTTC
TTTTGGTGGTGTGAGTGTAATTACACCTGGAACCAATATTTCATCTGAAGTGGCTGTTCTCTATCAAGAT
GTTAACTGCACTGACGTGCCTACAGCTATTCATGCAGACCAACTCACCCCTGCTTGGCGTATTTACTCTG
CAGGAGTAAATGTGTTTCAAACCCAAGCTGGCTGTCTAATAGGAGCTGAACATGTTAACGCCTCTTATGA
GTGTGACATCCCTATTGGTGCTGGCATTTGTGCTAGTTACCATACAGCTTCTCTCTTACGTAATACAGAC
CAGAAATCAATTGTGGCCTATACTATGTCACTTGGTGCAGAAAATTCAATTGCTTATGCTAATAATTCAA
TTGCCATACCTACAAATTTTTCTATAAGCATCACCACTGAAGTGATGCCTGTTTCAATGGCTAAGACATC
CGTGGATTGTACAATGTACATTTGCGGTGACTCTCAGGAGTGCAGTAACCTACTACTTCAGTATGGTAGC
TTTTGCACACAATTAAATCGTGCACTTTCAGGCATTGCTGTTGAACAAGACAAAAACACTCAAGAGGTTT
TTGCCCAAGTTAAACAAATTTATAAGACACCAGCTATAAAAGATTTTGGTGGCTTTAACTTCTCACAAAT
ATTGCCTGACCCTTCTAAGCCAACAAAAAGATCATTTATTGAGGATTTACTCTTCAATAAAGTGACTCTT
GCTGATGCTGGCTTCATGAAGCAATATGGAGAATGCCTAGGCGATATTAGTGCTAGAGACCTCATTTGTG
CGCAAAAGTTTAATGGACTTACTGTCCTTCCACCTTTGCTCACTGACGAAATGATTGCTGCCTACACAGC
TGCACTAGTCAGCGGTACTGCTACTGCTGGCTGGACATTTGGTGCGGGTGCTGCTCTTCAAATACCCTTT
GCTATGCAAATGGCTTATAGGTTTAATGGCATTGGAGTTACCCAAAACGTTCTCTATGAGAATCAGAAGC
AGATCGCTAATCAATTTAATAAGGCGATCAGCCAAATTCAAGAATCTCTTACCACAACATCAACTGCTTT
GGGCAAGCTGCAGGACGTTGTCAATCAGAATGCTCAAGCATTGAATACACTTGTTAAACAACTAAGCTCC
AACTTTGGTGCGATTTCAAGTGTTTTAAATGACATTCTGTCACGACTTGACAAAGTTGAGGCAGAAGTGC
AAATTGATAGGTTGATTACTGGCAGATTACAAAGCCTTCAGACCTATGTAACACAACAACTAATCAGAGC
TGCTGAAATCAGAGCTTCTGCTAACCTTGCTGCTACTAAAATGTCTGAGTGTGTTCTTGGACAATCAAAA
AGAGTTGACTTTTGTGGAAAAGGATACCATCTCATGTCTTTCCCTCAAGCAGCCCCGCATGGTGTCGTCT
TCCTACATGTTACATATGTGCCATCTCAGGAGAGGAACTTCACCACTGCACCTGCCATTTGTCATGAAGG
CAAGGCATACTTCCCTCGTGAAGGTGTCTTTGTATCTAATGGCACTTCTTGGTTTATCACACAGAGGAAT
TTCTTTTCACCACAATTAATTACAACAGACAATACATTTGTCTCGGGAAATTGTGATGTCGTCATTGGCA
TCATCAACAATACTGTTTACGATCCTCTGCAACCTGAGCTTGACTCGTTTAAAGAAGAGCTGGATAAGTA
CTTCAAAAATCACACATCACCTGATGTGGATCTTGGCGACATTTCACGCATTAATGCTTCAGTCGTCAAC
ATTCAAAAAGAAATTGACCGCCTCAATGAGGTTGCCAAAAATCTAAATGAGTCGCTCATTGATCTCCAGG
AACTTGGAAAATATGAGCAATATATTAAATGGCCTTGGTACGTTTGGCTTGGCTTTATTGCTGGACTGAT
TGCTATCGTTATGGCCACTATTCTGCTTTGTTGCATGACCAGCTGTTGCAGTTGCCTCAAGGGTGCTTGC
TCTTGTGGTTCTTGCTGCAAATTCGATGAAGACGACTCTGAGCCTGTGCTCAAAGGAGTCAAATTACATT
ACACATAAACGAACTTATGGATTTGTTTATGAGAATTTTTACTCTTGGATCAATTACTGCACAACCGGGA
AAAATTGACAATGCTTCTCCTGCAAGTACTGTTCATGCTACAGCAACGATACCGTTACAAGCCACACTCC
CTTTCGGATGGCTTGTTATTGGCGTTGCATTTCTTGCTGTTTTTCAGAGCGCTACCAAAATAATCGCGCT
CAATAAGAGATGGCAGCTAGCCCTTTACAAGGGTTTCCAGTTCATTTGTAATCTGCTGCTGCTATTTGTT
ACAATCTATTCACATCTTTTGCTTGTTGCTGCAGGTATGGAAGCGCAATTTTTGTACCTCTATGCCTTGA
TATATTTTCTGCAATGCATCAATGCGTGCAGAATTATCATGAGATGCTGGCTGTGCTGGAAGTGCAGATC
CAAGAATCCATTACTTTATGATGCTAACTACTTTGTTTGTTGGCATACCAATTGTTATGACTACTGTATA
CCTTACAACAGTGTCACAGATACAATTGTCCTCACATCCAGTGACGGAACAAATGTGCCAAAACTAAAGG
AAGACTACCAAATAGGTGGTTATTCTGAAGACTGGCACTCAGGTGTGAAAGACTATGTAGTAATACATGG
TTATTTCACTGAAATCTACTACCAGCTCGAATCGACTCAATTGTCGACAGACACTGGTGCTGAAAATGCT
ACATTCTTCATCTATAGCAAACTTGTTAAAGATGCAGATCATGTGCAAATACACACAATCGACGGCTCTT
CAGGAGTTGTAAATCCAGCAATGGATCCAATTTACGATGAGCCGACGACGACTACTAGCGTGCCTTTGTA
AGCACAAGAAAGTGAGTACGAACTTATGTACTCATTCGTTTCGGAAGAAACAGGTACGTTAATAGTTAAT
AGCGTACTTCTTTTTCTTGCTTTCGTGGTATTCTTGCTAGTCACACTAGCCATCCTTACTGCGCTTCGAT
TGTGTGCGTACTGCTGCAATATTGTTAACGTGAGTTTAGTAAAACCAACAGTTTACGTTTACTCACGTGT
TAAAAATCTGAGCTCTTCTGAAGGAGTTCCTGATCTTCTGGTCTAAACGAACTAACTATTATTATTATTC
TGTTTGGAACTTTAACATTGCTTATCATGGCTGACTATGGTACTATTACTGTTGAAGAGCTTAAGCAGCT
CTTGGAACAATGGAACCTATTAATAGGATTCCTTTTCCTCCCCTGGATTATGCTACTACAATTTGCCTAC
TCTAATAGGAATAGGTTTTTGCACATAATAAAGCTTGTTTTTCTCTGGCTCTTGTGGCCAGTAACACTTG
CTTGCTTTGTGCTTGCTGCTGTTTACAGAATTAATTGGGTGACTGGCGGAATTGCGATTGCAATGGCTTG
TATTGTAGGCTTGATGTGGCTTAGCTACTTCGTTGCTTCTTTCAGGCTGTTTGCGCGCACCCGCTCAATG
TGGTCATTCAACCCAGAAACCAACATTCTTCTCAATGTGCCTCTTCGAGGAACAATTTTGACCAGACCGC
TCATGGAAAGTGAACTTGTCATTGGCGCTGTGATCATTCGTGGTCACTTGCGAATGGCTGGACACTCCCT
AGGGCGCTGTGACATTAAGGACCTGCCAAAAGAGATCACTGTGGCTACATCACGAACGCTTTCTTATTAC
AAATTAGGAGCTTCGCAGCGTGTAGGCACTGACTCAGGTTTTGCTGCATACAACCGCTACCGTATTGGAA
ACTACAAATTAAACACAGACCACGCCGGTAGCAACGACAATATTGCTTTGCTAGTACAGTAAGTGACAAC
AGATGTTTCATCTAGTTGACTTCCAGGTTACAATAGCAGAGATATTGATTATCATTATGAGGACTTTCAA
GATTGCCATTTGGAATCTTGATGTAATAATAAGTTCAATAGTGAGACAATTATTTAAGCCCCTAACTAAG
AAGAATTATTCAGAGTTAGATGATGAAGAACCTATGGAGATTGAATATCCTTAAAACGAACATGAAAATT
ATTCTATTCCTGACATTGGTTGTACTTACTACTTGTGAGTTATATCACTATCAGGAGTGTGTTAGAGGTA
CAACTGTACTACTAAAAGAACCTTGCCCATCGGGAACGTACGAGGGCAATTCACCATTCCACCCTCTTGC
TGACAACAAATTTGCACTAACTTGCACTAGCACACATTTTGCTTTTGCTTGTGCTGACGGTACTCGACAT
ACCTATCAGCTTCGTGCAAGATCAGTTTCTCCAAAACTTTTCATCAGGCAAGAGGAAGTTCATCAAGAGC
TCTATTCACCACTTTTTCTCATTGTTGCTGCTCTAGTATTTACAATACTTTGCTTCACCATTAAGAGAAA
TTCCGAATGAGTGAGCTCACTTTAATTGACTTCTATTTGTGCTTTTTAGCCTTTCTGCTATTCCTTGTTT
TAATAATGCTCATCATATTTTGGTTCTCCTTGGAGTTTCAAGATTCTGAAGAGCCATGTCCAAAAGTCTA
AACGAACATGAAACTTCTCATTGTTTTTGGACTCTTAACAATAGTGTATGGTATGCATAAGGAATGCACC
ATACAAGAGTGTTGTGAAAACCAACCCTACATTCTAGAAGATCCCTGTCCAATACACTACTATTCGGACT
GGTATTTAAAGATTGGACCAAGAAAATCGGCCCGCTTACTTCAGCTTTGTGCTGGTGAGTATGGCAAAAG
ACTACCGGTTCAGTATGAGAAGCTTGGCAATTATACTATCAACTGTGAACCATTTGAAATTAATTGCCAA
ACACCACCTGTAGGCAGTCTAATTGTGCGTTGTTCGTACGATTATGACTTCATTGAGTATCACGACGTTC
GTGTTGTTCTAGATTTCATCTAAACGAACAAACTAAAATGTCTGATAATGGACCCCAACAAAATCAACGT
AGTGCCCCCCGCATTACATTTGGTGGACCCACAGATTCAGCTGACAATAACCAGAATGGAGAACGCAGTG
GGGCAAGGCCAAAACAGCGCAGACCCCAAGGTTTACCCAATAATACTGCGTCTTGGTTCACAGCTCTCAC
TCAGCATGGCAAGGAGGAACTTAGATTCCCTCGAGGCCAGGGCGTTCCAATCAACACCAATAGTGGTACA
GATGACCAAATTGGCTACTACCGAAGAGCTACCCGACGAGTTCGTGGTGGTGACGGCAAAATGAAAGAGC
TCAGCCCCAGATGGTACTTCTATTACCTAGGAACTGGCCCAGAAGCTTCACTTCCCTATGGCGCTAACAA
AGAAGGCATCGTATGGGTCGCAACTGAGGGAGCCTTGAATACACCAAAAGACCACATTGGCACCCGCAAT
CCTAATAACAATGCTGCCATCGTGCTACAACTTCCTCAAGGAACAACATTGCCAAAAGGCTTCTACGCAG
AAGGAAGCAGAGGCGGCAGCCAAGCCTCTTCTCGCTCCTCATCACGTAGTCGCGGTAATTCAAGAAATTC
AACACCTGGCAGCAGTAGGGGAAATTCTCCTGCTCGAATGGCTAGCGGAGGTGGTGAAACTGCCCTCGCG
CTATTGCTGCTAGACAGATTGAACCAGCTAGAGAGCAAAGTTTCTGGTAAAGGCCAACAACAACAAGGCC
AAACTGTCACTAAAAAATCTGCTGCTGAGGCTTCTAAGAAGCCCCGTCAAAAACGTACTGCCACCAAGGC
GTACAATGTCACTCAAGCATTTGGGCGACGTGGTCCAGAACAAACCCAAGGAAACTTCGGGGACCAAGAA
TTAATCAGACAAGGAACTGATTACAAACATTGGCCGCAAATTGCACAATTTGCTCCAAGTGCCTCTGCAT
TCTTCGGAATGTCACGCATTGGCATGGAAGTCACACCTTCGGGAACATGGCTGACTTATCATGGAGCCAT
TAAATTGGATGATAAAGATCCACAATTCAAAGATAACGTCATAATGCTTAATAAGCACATTGACGCATAC
AAAACATTCCCACCAACAGAGCCTAAAAAGGACAAAAAGAAAAAGACTGATGAAGCTCAGCCTTTACCGC
AGAGACAGAAGAAGCAGCCCACTGTGACTCTTCTTCCTGCGGCTGACATGGATGATTTCTCCAGACAACT
TCAAAATTCCATGAGTGGAGCTTCTGCTGATTCAACTCAGGCATAAACACTCATGATGACCACACAAGGC
AGATGGGCTATGTAAACGTTTTCGCAATTCCGTTTACGATACATAGTCTACTCTTGTGCAGAATGAATTC
TCGTAACTAAACAGCACAAGTAGGTTTAGTTAACTTTAATCTCACATAGCAACCTTTAATCAATGTGTAA
CATTAGGGAGGACTTGAAAGAGCCACCACATTTTCACCGAGGCCACGCGGAGTACGATCGAGGGTACAGT
GAATAATGCTAGGGAGAGCTGCCTATATGGAAGAGCCCTAATGTGTAAAATTAATTTTAGTAGTGCTATC
CCCATGTGATTTTAATAGCTTCTTAGGAGAATGACGAAAAAAAAAAAAAAAAAAA
</t>
  </si>
  <si>
    <t>RaTG13_2013_Yunnan</t>
  </si>
  <si>
    <t>Rhinolophus sinicus, Rhinolophus affinis, Hipposideros pomona, Miniopterus schreibersii, Miniopterus fuliginosus, and Miniopterus fuscus</t>
  </si>
  <si>
    <t>abandoned mineshaft in Mojiang County, Yunnan</t>
  </si>
  <si>
    <t xml:space="preserve"> august/september 2012 and april and july 20137/24/2013</t>
  </si>
  <si>
    <t>RaTG13 strain, the closest one to h-SARS-CoV-2</t>
  </si>
  <si>
    <t>bt SARS-like RaTG13</t>
  </si>
  <si>
    <t>QHR63300</t>
  </si>
  <si>
    <t>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t>
  </si>
  <si>
    <t>spike glycoprotein [Bat coronavirus RaTG13]</t>
  </si>
  <si>
    <t>MN996532.1</t>
  </si>
  <si>
    <t>21545..25354</t>
  </si>
  <si>
    <t>&gt;MN996532.1 Bat coronavirus RaTG13, complete genome
CTTTCCAGGTAACAAACCAACGAACTCTCGATCTCTTGTAGATCTGTTCTCTAAACGAACTTTAAAATCT
GTGTGACTGTCACTCGGCTGCATGCTTAGTGCACTCACGCAGTATAATTAATAACTAATTACTGTCGTTG
ACAGGACACGAGTAACTCATCTATCTTCTGCAGGTTGCTTACGGTTTCGTCCGTGTTGCAGCCGATCATC
AGCACATCTAGGTTTCGTCCGGGTGTGACCGAAAGGTAAGATGGAGAGCCTTGTCCCTGGTTTCAACGAG
AAAACACACGTCCAACTCAGTTTGCCTGTCTTACAGGTTCGCGACGTGCTCGTACGTGGCTTTGGAGACT
CCGTGGAGGAGGCTTTATCAGAGGCACGTCAACATCTTAAAGATGGCACTTGTGGCTTAGTAGAAGTTGA
AAAAGGTGTTTTGCCTCAACTTGAACAGCCCTATGTGTTCATCAAACGTTCTGATGCTCGAACTGCACCT
CATGGCCATGTTATGGTTGAGCTGGTAGCAGAACTTAATGGCATTCAGTATGGTCGTAGTGGTGAGACAC
TCGGTGTCCTTGTCCCTTATGTGGGCGAAACACCAGTGGTTTACCGCAAGGTTCTTCTTCGTAAGAACGG
TAATAAAGGAGCTGGTGGCCATAGTTACGGCGCTGATCTAAAGTCGTTTGACTTAGGCGACGAGCTTGGC
ACTGATCCTTATGAAGATTTTCAAGAAAACTGGAACACTAAACATAGCAGTGGTGTCACCCGTGATCTCA
TGCGTGAGCTTAATGGAGGAGCATACACTCGCTATGTCGATAACAACTTCTGTGGCCCTGATGGCTACCC
TCTTGAGTGCATTAAAGACCTTCTAGCTCGTGCTGGTAAAGCTTCATGCACTTTGTCCGAACAACTGGAC
TTTATTGACACTAAAAGAGGTGTATACTGCTGTCGTGAACATGAGCATGAGATTGCTTGGTACACGGAAC
GTTCTGAAAAGAGCTATGAATTGCAGACACCTTTTGAAATTAAATTGGCAAAGAAATTTGACACATTTAA
TGGGGAATGTCCAAATTTTGTATTCCCCCTAAATTCCACAATCAAGACTATTCAACCAAGGGTTGAAAAG
AAAAAGCTTGATGGCTTTATGGGTAGAATTCGATCTGTCTATCCAGTTGCTTCACCAAATGAATGCAACC
AAATGTGCCTTTCAACTCTCATGAAGTGTGATCATTGTGGTGAAACTTCATGGCAGACAGGCGATTTTGT
TAAAGCCACTTGTGAATTTTGTGGCACTGAAAATTTGACTAAAGAGGGTGCCACTACTTGTGGTTACCTA
CCCCAAAATGCTGTTGTCAAAATTTATTGTCCAGCATGTCATAATCCAGAAGTAGGACCTGAGCATAGTC
TTGCTGAATATCATAATGAATCTGGCTTGAAACCCATTCTTCGTAAGGGTGGTCGCACTATTGCTTTTGG
AGGCTGTGTGTTCTCCTATGTTGGTTGCTACAATAAGTGTGCCTATTGGATTCCACGTGCTAGCGCCAAC
ATAGGTTGCAATCATACAGGTGTTGTTGGAGAAGGTTCTGAAGGTCTTAATGATAACCTTCTTGAAATAC
TTCAAAAAGAGAAAGTCAACATCAATATTGTTGGTGACTTTAAACTTAATGAAGAGATCGCCATTATTTT
GGCATCTTTTTCTGCTTCTACAAGTGCTTTTGTGGAAACTGTGAAAGGTTTGGATTATAAAACATTCAAA
CAAATTGTTGAATCCTGCGGTAACTTTAAAGTTACAAAGGGGAAGGCAAAGAAAGGTGCTTGGAACATTG
GTGAACAAAAATCAATATTGAGTCCTCTTTATGCATTTGCGTCAGAGGCTGCTCGTGTTGTTCGATCAAT
TTTCTCCCGCACTCTTGAAACTGCTCAAAATTCCGTGCGTGCCTTACAGAAGGCCGCTATAACAATACTA
GATGGAATTTCACAGTACTCACTGAGACTCATTGATGCTATGATGTTCACATCTGATTTGGTTACTAACA
ATCTGGTTGTAATGGCTTACATTACAGGTGGTGTTGTTCAGTTGACTTCACAGTGGCTAACAAATATCTT
TGGCACTGTCTATGAGCAACTCAAACCTGTTCTTGATTGGCTCGAAGAGAAATTCAAGGAAGGTGTAGAG
TTTCTTAGAGATGGTTGGGAAATTGTTAAATTTATCTCAACTTGTGCTTGTGAAATTGTCGGTGGACAAA
TTGTCACCTGTGCAAAGGAAATTAAAGAGAGTGTTCAGACATTCTTTAAGCTTGTAAACAAATTTTTGGC
TTTATGTGCTGACTCCATCATCATTGGTGGAGCTAAACTTAAAGCCTTGAATTTAGGTGAAACATTTGTC
ACACACTCAAAGGGATTGTATAGAAAGTGTGTTAAACCCAAAGAAGAAACTGGCTTACTCATGCCTCTGA
AAGCTCCAAAAGAAATTATTTTCTTAGAGGGAGAAACACTTCCTACAGAAGTGTTAACAGAGGAAGTTGT
CTTGAAAACTGGTGATTTACAACCATTAGAACAACCTACTAGTGAAGCTGTTGAAGCCCCATTGGTTGGT
ACACCAGTTTGCATTAACGGGCTCATGTTGCTCGAAATTAAAGACACAGAAAAGTACTGTGCCCTTGCAC
CTAATATGATGGTAACAAACAATACCTTCACACTTAAAGGCGGTGCACCAACAAAAGTTACTTTTGGTGA
TGACACTGTGATTGAAGTGCAAGGTTATAAGAGTGTGAATATCACTTTTGAACTTGACGAAAGGATTGAT
AAGGTACTTAACGAGAAGTGCTCTACCTATACAGTTGAACTCGGTACAGAAGTAAATGAGTTTGCTTGTG
TTGTAGCAGATGCTGTCATAAAAACTTTACAACCAGTATCTGAATTACTTATACCACTGGGCATTGATTT
AGATGAGTGGGGTATGGCTACATACTACTTATTTGATGAGTCTGGTGAATTTAAATTGGCTTCACATATG
TACTGTTCTTTTTATCCTCCAGATGAGGATGAGGAAGAAGGTGATTGTGAAGAAGAAGATTTTGAACCAC
CAACTCAATATGAGTATGGTACTGAAGATGATTACCAAGGTAAATCTTTGGAATTTGGTGCCACTTCTGT
CACTCCTCAACCTGAAGAAGAGCTAGAAGAAGATTGGTTAGATGATGATAGTCAACAAACTGTCGTTCAA
GAAGATGACAGTGAAGTTAATCAGACAACTATCACTCAATCAATTGCTGAGGTTCAACCTCAGTTAGAGA
TGGAACCTACACCAGTTGTTCAGACTGAAGTGAATAGCTTTAGTGGTTATTTAAAACTTACTGACAATGT
ATACATTAAAAATGCAGACATTGTGGAAGAAGCTAAAAAGGTAAAACCAACAATAGTTGTCAACGCAGCC
AATGTTTACCTTAAACATGGAGGAGGTGTTGCGGGAGCTTTAAATAAGGCTACTAATAATGCCATGCAAG
TTGAATCAGATCATTACATAGCCACCAATGGACCACTTAAAGTGGGTGGTGGCTGTGTTTTGAGTGGACA
CAATCTTGCTAAAAACTGTCTTCATGTTGTTGGTCCAAATGTTAACAGAGGTGAAGATATTCAACTTCTT
AAGAGTGCTTATGAAAATTTTAATCAGCACGATGTTCTACTCGCACCACTATTATCAGCCGGTATTTTTG
GTGCTGACCCTGTACATTCTTTAAGAGTTTGTGTAGACACTGTTCGCACAAATGTCTACCTAGCTGTCTT
TGATAAAAATCTCTATGACAAACTTGTTTCAAGCTTTTTAGAAATGAAGAGTGAAAAGCAAGTTGAACAA
AAGACTGCTGAAATTCCTAAAGAGGAAGTTAAGTCATCTATTACTGAAAGTAAACTTTCAGTTGAGCAGA
GACAACAAGTTGATAAGAAAATCAAAGCTTGTGTTGAAGAAGTTACAACAACTCTGGAAGAAACTAAGTT
TCTCACAGAAAATTTGTTACTCTATATTGACATTAATGGCAATCTTCATCCAGATTCTGCCACTCTTGTT
AATGACATTGACATCACTTTCTTAAAGAAAGATGCTCCCTATATAGTGGGTGATGTTGTTCAAGAGGGTG
TTTTAACTGCTGTAGTTATACCTACTAAAAAGGCTGGTGGTACTACTGAAATGCTAACGAAAGCCTTGAG
AAAAGTGCCAACAGATAACTATATAACCACTTACCCAGGCCAGGGTTTAAATGGTTATACTGTAGAAGAG
GCAAGGACAGTGCTTAAAAAGTGTAAAAGTGCCTTTTACATTCTACCATCTATTATCTCTAATGAGAAGC
AAGAAATTCTTGGAACTGTTTCTTGGAATTTGCGAGAAATGCTTGCACATGCAGAGGAAACTCGTAAATT
AATGCCTGTCTGTATGGAAACTAAAGCTATAGTTTCAACTATACAGCGTAAATACAAGGGTATTAAAATA
CAAGAGGGTGTGGTTGATTATGGTGCCAGATTTTACTTTTATACCAGTAAAACAACTGTAGCATCACTTA
TCAATACACTCAACGATCTAAATGAGACTCTTGTTACAATGCCACTTGGCTATGTAACACATGGTTTAAA
TTTGGAAGAAGCTGCTCGGTATATGAGATCTCTCAAAGTGCCAGCTACAGTTTCTGTTTCTTCACCTGAT
GCTGTTACAGCGTATAATGGTTACCTTACTTCTTCTTCTAAAACACCTGAAGAACATTTTATTGAAACCA
TCTCACTTGCTGGCTCTTACAAAGATTGGTCCTATTCTGGACAGTCTACACAACTAGGTATAGAATTTCT
TAAGAGAGGTGATAAAAGTGTGTATTACACTAGTAACCCTATTACATTTCACCTAGATGGTGAAGTTATC
ACCTTTGACAATCTTAAGATACTTCTCTCTTTGAAAGAAGTTAGGACTATTAAGGTGTTTACAACAGTAG
ACAACATTAACCTTCACACGCAAGTTGTGGACATGTCAATGACATATGGACAACAGTTTGGCCCAACTTA
TTTGGATGGAGCTGATGTTACTAAAATAAAACCTCATAATTCACATGAAGGTAAAACGTTTTATGTTTTG
CCTAATGATGACACTTTACGTGCTGAGGCTTTTGAGTACTACCACACAACTGATCCTAGTTTTCTGGGTA
GGTACATGTCAGCATTAAATCACACTAAAAAGTGGAAATACCCACAAGTCAATGGTTTAACTTCTATTAA
ATGGGCAGATAACAACTGTTATCTTGCCACTGCATTATTAACACTACAGCAAATAGAGTTGAAATTTAAC
CCACCTGCTTTACAAGATGCCTACTACAGGGCAAGAGCTGGTGAAGCTGCTAATTTTTGTGCACTTATCT
TAGCCTACTGTAACAAGACAGTAGGTGAGTTAGGTGATGTTAGAGAAACAATGAATTATTTGTTTCAACA
TGCCAATTTAGATTCTTGCAAAAGAGTCTTGAATGTGGTGTGTAAAACTTGTGGACAACAGCAGACTACT
CTTAAGGGTGTAGAAGCTGTTATGTACATGGGCACACTTTCTTATGAACAACTTAAGAAGGGTGTTCAGA
TACCTTGTACTTGTGGTAAACAAGCTACACAATATCTAGTACAACAAGAGTCACCTTTTGTTATGATGTC
GGCACCACCTGCTCAGTATGAACTTAAGCATGGTACATTTATTTGTGCTAGTGAGTACACTGGTAATTAC
CAGTGTGGTCACTATAAACATATAACTTCTAAAGAAACTTTGTATTGCATAGACGGTGCTTTACTTACAA
AGTCCTCTGAGTACAAAGGTCCTATTACGGATATTTTCTACAAAGAAAATAGCTATATAACAACCATAAA
ACCAGTTATTTATAAATTGGATGGTGTTGTTTGTACAGAAATTGATCCTAAGTTGGACAATTATTATAAG
AAAGACAATTCTTATTTCACAGAGCAACCAATTGATCTTGTGCCAAACCAACCTTATCCGAATGCAAGCT
TCGATAATTTCAAGTTTGTATGTGATAACATCAAACTTGCTGATGATTTAAACCAGTTAACTGGTTACAA
GAAACCTGCTTCAAGAGAGTTTAAAGTTACATTCTTCCCTGACTTAAATGGTGATGTGGTGGCTATTGAT
TATAAACACTACACACCTTCTTTTAAGAAAGGAGCTAAATTGTTACATAAACCTATTGTCTGGCATGTTA
ACAATGCAACTAACAAAGCTACGTATAAACCAAACACTTGGTGTATACGCTGTCTTTGGAACACAAAACC
AGTTGAAACATCAAACTCTTTTGATGTACTGAAATCAGAGGACACGCAGGGAATGGATAATCTTGCCTGC
GAAGATCTAAAACCAGTCTCTGAAGAAGTAGTGGAAAATCCTACCATACAGAAAGACATTCTTGAGTGTA
ATGTGAAAACTACCGAAGTTGTAGGAGACATTATACTTAAACCAGCAAATGATGGTTTGAAAATTACAGA
GGAGGTTGGTCACACAGATCTAATGGCTGCTTATGTAGACAATTCTAGTCTTACTATTAAGAAACCTAAT
GAATTATCTAGAGTACTAGGTTTGAAAACCCTTGTTACTCATGGTTTAGCTGCTGTTAATAGTGTTCCGT
GGGATACTATAGCTAATTATGCTAAGCCTTTTCTTAATAAAGTTGTTAGCACAACTACTAATATAGTCAC
ACGGTGTTTAAACCGTGTTTGTACTAATTATATGCCTTATTTCTTTACTTTATTGCTACAATTGTGTACT
TTTACTAGAAGTACAAATTCTAGAATTAAAGCATCTATGCCGACTACTATAGCAAAGAATACTGTTAAGA
GTGTTGGTAAATTTTGCCTAGAGGCTTCATTTAATTACCTGAAGTCACCTAATTTTTTTACATTGATTAA
TATTATAATTTGGTTTTTACTATTAAGTGTTTGTTTAGGTTCTTTAATCTACTCAACCGCTGCTCTAGGT
GTTTTAATGTCTAATTTAGGCATGCCTTCTTACTGTACTGGCTACAGAGAAGGCTATTTGAACTCTACTA
ATGTCACTACAGCAATCTACTGTACTGGTTCTATACCTTGTGGTGTTTGTCTTAGTGGTTTAGATTCTTT
AGATACCTATCCTTCTTTAGAAACTATACAAATTACCATTTCATCTTTTAAATGGGATTTAACTGCTTTT
GGCTTAGTTGCAGAGTGGTTTTTGGCATATATTCTTTTTACTAGGTTCTTCTATGTACTTGGATTGGCTG
CAATTATGCAATTGTTTTTCAGCTATTTTGCAGTACATTTTATTAGTAATTCTTGGCTTATGTGGTTAAT
AATTAATCTTGTACAAATGGCCCCAATTTCAGCTATGGTTAGGATGTACATTTTCTTTGCATCATTTTAT
TATGTATGGAAAAGTTATGTGCATGTTGTAGATGGTTGTACTTCATCAACTTGTATGATGTGTTACAAAC
GTAATAGAGCAACAAGAGTTGAATGTACAACTATTGTTAATGGTGTTAGAAGGTCCTTTTATGTCTATGC
TAATGGAGGTAAAGGCTTTTGCAAACTACATAATTGGAATTGTGTTAATTGTGACACATTCTGTGCTGGT
AGTACATTTATTAGTGATGAAGTTGCGAGAGACTTGTCACTACAGTTTAAAAGACCAATAAATCCTACTG
ACCAGTCTTCCTACATTGTTGACAGTGTTACAGTGAAGAATGGTTCCATCCATCTTTACTTTGATAAAGC
TGGTCAAAAGACTTATGAAAGACATTCTCTCTCTCATTTTGTTAACTTAGACAATTTGAGAGCTAGTAAC
ACTAAAGGTTCATTGCCTATTAATGTTATAGTTTTTGATGGTAAATCAAAATGTGAAGAATCATCTGCAA
AATCAGCGTCTGTTTATTACAGTCAGCTTATGTGTCAACCTATACTGTTACTAGATCAGGCATTAGTGTC
TGATGTTGGTGATAGTACAGAAGTTGCAGTTAAAATGTTTGATGCTTACGTTAATACGTTTTCATCAACT
TTTAACGTTCCAATGGAAAAACTAAAAACACTAGTTGCAACTGCAGAAGCTGAACTTGCAAAGAATGTGT
CCTTAGACAATGTCTTATCCACCTTTATTTCAGCAGCTCGGCAAGGGTTTGTTGATTCAGATGTAGAAAC
TAAAGATGTTGTTGAATGTCTTAAATTGTCACATCAATCTGACATAGAAGTTACTGGTGATAGTTGTAAT
AACTATATGCTCACCTATAACAAAGTTGAAAACATGACACCTCGTGACCTTGGTGCTTGTATTGACTGTA
GTGCGCGTCATATTAATGCGCAGGTAGCAAAAAGTCACAATATTGCGTTGATATGGAACGTTAAAGATTT
TATGTCACTGTCTGAACAACTACGAAAACAAATACGTAGTGCTGCCAAAAAGAACAACTTGCCTTTCAAG
TTGACATGTGCAACTACTAGACAAGTTGTTAATGTTGTAACAACAAAAATAGCACTTAAGGGTGGTAAAA
TTGTTAATAATTGGTTGAAGCAGTTAATTAAAGTTACACTCGTGTTCCTTTTTGTTGCTGCTATCTTCTA
TTTAATAACACCTGTTCATGTCATGTCTAAACATACTGACTTTTCAAGTGAAATTATAGGGTACAAGGCT
ATCGATGGTGGTGTCACTCGTGACATAGCATCTACAGATACTTGTTTTGCTAACAAACATGCTGATTTTG
ACACATGGTTTAGTCAGCGTGGTGGTAGTTATACTAATGACAAAGCTTGTCCATTGATTGCTGCAGTCAT
AACAAGAGAAGTGGGTTTTGTCGTGCCTGGTCTTCCTGGTACGATATTACGCACAACTAATGGTGACTTT
TTGCATTTCTTACCTAGAGTTTTTAGTGCAGTTGGTAACATCTGCTATACACCATCAAAACTTATAGAGT
ACACTGACTTTGCAACTTCAGCTTGTGTTTTGGCTGCTGAATGTACAATTTTTAAAGATGCTTCTGGTAA
GCCAGTACCATATTGTTATGATACTAATGTACTAGAAGGTTCTGTTGCATATGAAAGTCTACGTCCTGAT
ACACGTTATGTACTCATGGATGGCTCTATTATTCAATTTCCTAACACCTACCTTGAAGGTTCTGTTAGAG
TGGTAACAACTTTTGATTCTGAGTATTGTAGACACGGTACTTGTGAAAGATCAGAAGCTGGTGTTTGTGT
ATCTACTAGTGGTAGATGGGTACTTAATAATGATTATTACAGATCTTTACCAGGAGTTTTTTGTGGTGTA
GATGCTGTAAATTTACTTACTAATATGTTCACACCACTAATTCAACCTATCGGTGCTTTGGACATATCAG
CATCTATTGTAGCCGGCGGTATTGTTGCTATCGTAGTAACATGCCTTGCCTACTACTTTATGAGGTTTAG
AAGAGCTTTTGGTGAATACAGCCATGTAGTTGCCTTTAATACTTTACTATTCCTTATGTCATTCACTGTA
CTCTGTTTAACACCAGTTTACTCATTTTTACCTGGCGTTTATTCTGTTATTTACTTGTACTTGACATTTT
ATCTTACTAATGATGTTTCTTTCTTAGCACATATCCAGTGGATGGTTATGTTCACACCTTTAGTACCTTT
CTGGATAACAATTGTTTATGTCATTTGTATTTCCACAAAGCATTTTTACTGGTTCTTTAGTAACTACCTA
AAAAGGCGTGTAGTCTTTAATGGTGTTTCCTTTAGTACTTTTGAAGAAGCTGCGTTATGCACTTTCTTAT
TAAATAAGGAAATGTATCTAAAATTGCGTAGTGATGTACTTCTACCTCTTACGCAATATAATAGATATTT
AGCCCTTTATAATAAGTACAAGTATTTTAGTGGAGCCATGGATACAACTAGCTACAGAGAAGCTGCTTGT
TGTCATCTTGCAAAAGCTCTCAATGATTTCAGTAATTCAGGTTCTGATGTTCTTTATCAACCACCACAAA
CCTCTATCACCTCGGCTGTTTTGCAGAGTGGTTTTAGAAAAATGGCATTCCCATCAGGTAAAGTTGAGGG
TTGCATGGTACAAGTTACTTGTGGTACAACCACACTTAATGGTCTTTGGCTTGATGATGTAGTCTACTGT
CCAAGACATGTGATCTGCACCTCTGAAGACATGCTTAATCCTAATTATGAAGACTTACTTATCCGCAAGT
CTAATCATAATTTCTTGGTACAGGCTGGTAATGTCCAACTTAGAGTTATTGGACATTCTATGCAAAATTG
TGTGCTTAAGCTTAAGGTAGATACTGCCAATACTAAGACGCCTAAGTATAAGTTTGTTCGCATTCAACCT
GGACAGACTTTTTCAGTGTTAGCTTGTTACAATGGTTCACCATCTGGTGTTTACCAGTGTGCTATGAGAC
CTAACTTTACAATTAAGGGTTCATTCCTTAATGGTTCTTGTGGTAGTGTTGGTTTTAACATAGATTATGA
CTGTGTCTCTTTTTGTTACATGCACCATATGGAATTACCAACTGGAGTTCATGCTGGCACAGACTTAGAA
GGTACCTTCTATGGACCTTTTGTTGACAGACAAACAGCACAAGCAGCTGGTACGGACACAACTATCACAG
TCAATGTTTTAGCTTGGTTGTACGCTGCTGTTATAAATGGAGACAGGTGGTTTCTCAATCGATTTACCAC
AACTCTTAATGATTTTAACCTCGTGGCTATGAAGTACAATTATGAACCTCTAACACAGGACCATGTTGAC
ATACTAGGACCTCTTTCTGCTCAAACCGGAATTGCCGTTTTAGATATGTGTGCTTCACTAAAAGAATTAC
TGCAAAATGGTATGAATGGACGTACCATATTGGGTAGTGCTTTATTAGAAGATGAATTTACACCTTTTGA
TGTTGTTAGACAATGCTCAGGTGTTACTTTCCAAAGTGCAGTAAAAAGAACAATCAAGGGCACACACCAT
TGGTTGTTACTTACAATTTTGACTTCACTTTTAGTTTTAGTCCAGAGTACTCAATGGTCTTTGTTCTTTT
TTGTGTATGAAAATGCCTTTTTGCCTTTTGCTATGGGTATTATTGCTATGTCTGCTTTTGCAATGATGTT
TGTTAAACATAAGCATGCATTCCTCTGTTTGTTCTTGTTACCTTCTCTTGCTACTGTAGCTTACTTTAAT
ATGGTCTATATGCCTGCTAGTTGGGTGATGCGCATTATGACATGGTTGGATATGGTTGATACTAGTTTGT
CTGGTTTCAAGCTAAAAGACTGTGTTATGTATGCATCAGCCGTAGTGTTACTAATCCTTATGACAGCAAG
AACTGTGTATGATGATGGTGCTAGGAGGGTGTGGACACTTATGAATGTCTTGACACTCGTCTATAAAGTT
TATTATGGTAATGCTTTAGATCAAGCTATTTCCATGTGGGCTCTTATAATCTCTGTTACTTCTAACTACT
CGGGTGTAGTTACAACTGTCATGTTCTTGGCCAGAGGTATTGTTTTTATGTGTGTTGAGTATTGCCCTAT
TTTCTTCATAACTGGTAATACACTTCAGTGTATAATGCTAGTTTATTGTTTCTTAGGCTATTTCTGTACT
TGTTACTTTGGTCTCTTTTGTTTACTCAACCGTTACTTTAGACTGACTCTTGGTGTTTATGATTATTTGG
TTTCCACACAAGAGTTTAGGTATATGAATTCACAGGGATTGCTCCCACCAAAGAATAGCATAGATGCCTT
TAAACTCAACATCAAATTGTTGGGTGTTGGAGGTAAACCTTGTATTAAAGTAGCCACTGTACAGTCTAAA
ATGTCAGATGTAAAGTGCACGTCAGTAGTCTTACTCTCAGTTTTGCAACAACTTAGAGTAGAATCATCAT
CTAAATTGTGGGCTCAATGTGTTCAGTTACACAATGACATACTCTTAGCTAAAGATACTACTGAAGCCTT
TGAAAAAATGGTTTCACTACTTTCTGTCTTGCTTTCCATGCAGGGTGCTGTAGACATAAACAAGCTTTGT
GAAGAAATGCTTGACAACAGGGCAACCTTACAAGCTATAGCCTCAGAGTTTAGTTCTCTTCCATCATATG
CAGCTTTTGCTACCGCTCAAGAAGCTTATGAGCAGGCTGTTGCTAATGGTGACTCTGAAGTTGTCCTTAA
AAAGTTGAAGAAGTCTTTGAATGTGGCTAAATCTGAATTTGACCGTGATGCAGCCATGCAACGCAAGTTG
GAAAAGATGGCTGATCAAGCTATGACCCAAATGTATAAACAGGCTAGATCTGAAGACAAGAGGGCAAAAG
TTACTAGTGCTATGCAGACAATGCTTTTCACTATGCTTAGAAAGTTGGATAATGATGCACTCAACAACAT
TATCAACAATGCAAGAGATGGTTGTGTTCCATTGAACATAATACCTCTTACAACAGCAGCCAAATTAATG
GTTGTCATACCAGACTATAACACATATAAAAATACGTGTGATGGTACAACATTTACTTATGCATCGGCAT
TGTGGGAAATCCAACAGGTTGTTGATGCAGATAGTAAAATTGTTCAACTTAGTGAAATTAGCATGGACAA
TTCACCTAATTTAGCATGGCCTCTTATTGTAACAGCTTTAAGGGCCAATTCTGCTGTCAAATTACAGAAT
AATGAGCTTAGTCCTGTTGCACTACGACAGATGTCTTGTGCTGCCGGTACTACACAAACTGCTTGCACTG
ATGACAATGCGTTAGCTTACTACAACACAACAAAGGGAGGTAGGTTTGTACTTGCATTGTTATCCGATTT
ACAGGATTTGAAATGGGCTAGATTCCCTAAGAGTGATGGAACTGGTACTATCTATACAGAACTGGAACCA
CCTTGTAGGTTTGTTACAGACACACCTAAAGGTCCTAAAGTGAAGTATTTATACTTTATTAAAGGATTAA
ACAATCTAAATAGAGGTATGGTACTTGGTAGTTTAGCTGCTACAGTACGTTTACAAGCTGGTAATGCAAC
AGAAGTGCCTGCCAATTCAACTGTACTATCTTTCTGTGCTTTTGCTGTAGATGCCGCTAAAGCGTACAAA
GACTATCTAGCTAGTGGGGGACAACCAATCACTAATTGTGTTAAGATGTTGTGTACACACACTGGTACTG
GTCAGGCAATAACAGTTACACCAGAAGCCAATATGGATCAAGAATCCTTTGGTGGTGCATCGTGTTGTCT
GTACTGTCGTTGCCACATAGATCATCCAAATCCTAAAGGATTTTGTGACTTAAAAGGTAAGTATGTACAA
ATACCTACGACTTGTGCTAATGACCCTGTGGGTTTTACACTTAAAAACACAGTCTGTACCGTCTGCGGTA
TGTGGAAAGGTTATGGCTGTAGTTGTGATCAACTCCGCGAACCCATGCTTCAGTCAGCTGATGCACAATC
GTTTTTAAACGGGTTTGCGGTGTAAGTGCAGCCCGTCTTACACCGTGCGGCACAGGCACTAGCACTGATG
TCGTGTACAGGGCTTTTGACATCTACAATGATAAAGTAGCTGGTTTTGCTAAATTCTTAAAAACTAATTG
TTGTCGCTTCCAAGAAAAAGACGAGGATGACAATTTAATTGATTCTTACTTTGTAGTTAAGAGACACACT
TTCTCTAACTACCAACATGAAGAAACAATTTATAATTTACTTAAGGATTGTCCAGCTGTTGCTAAACACG
ACTTCTTTAAGTTTAGAATAGACGGTGACATGGTACCACATATATCACGTCAACGTCTTACTAAATACAC
AATGGCAGACCTCGTCTATGCTTTAAGGCATTTTGACGAAGGCAATTGTGATACATTAAGAGAAATACTT
GTCACATACAATTGTTGTGACGATGATTATTTCAATAAAAAAGACTGGTATGATTTTGTAGAAAACCCAG
ATATATTACGCGTATACGCCAACTTAGGTGAACGTGTACGCCAAGCTTTGTTAAAAACAGTACAATTCTG
TGATGCCATGCGAGATGCTGGTATTGTAGGTGTACTAACATTAGATAATCAAGATCTCAATGGTAACTGG
TATGATTTCGGTGACTTCATACAAACCACTCCAGGTAGTGGAGTTCCTATTGTAGATTCTTATTATTCAT
TGTTAATGCCTATACTAACTTTAACTAGGGCATTAACTGCAGAGTCACATGTTGACACTGACTTAACAAA
GCCCTACATTAAGTGGGATTTGTTAAAATATGACTTTACGGAAGAGAGGTTAAAACTCTTTGACCGTTAT
TTTAAATATTGGGATCAGACATACCACCCAAATTGTGTTAACTGTTTGGATGACAGATGCATTCTGCATT
GTGCAAACTTTAACGTTTTATTCTCTACAGTGTTCCCACCTACAAGTTTTGGACCTCTAGTGAGAAAAAT
ATTTGTTGATGGTGTTCCATTTGTAGTTTCAACTGGATACCACTTCAGGGAGCTAGGTGTTGTACATAAT
CAGGATGTAAACTTACATAGCTCTAGACTTAGTTTTAAGGAATTACTTGTGTATGCTGCTGACCCTGCTA
TGCACGCTGCTTCTGGTAATTTATTACTAGATAAACGCACTACGTGCTTCTCAGTAGCTGCACTTACTAA
CAATGTTGCTTTTCAAACTGTCAAACCCGGTAATTTTAACAAAGACTTCTATGACTTTGCTGTGTCTAAG
GGTTTCTTTAAGGAAGGAAGTTCTGTTGAATTAAAACACTTCTTCTTTGCTCAGGATGGTAATGCTGCCA
TCAGCGATTATGACTACTATCGTTATAATCTACCAACAATGTGTGATATCAGACAACTCCTATTTGTAGT
TGAAGTTGTTGATAAGTACTTTGATTGTTACGATGGTGGCTGTATTAATGCTAACCAAGTCATCGTCAAC
AACCTAGACAAATCAGCTGGTTTTCCATTTAATAAATGGGGTAAGGCTAGACTCTATTACGATTCAATGA
GTTACGAGGATCAAGATGCACTTTTCGCATATACAAAACGTAATGTCATCCCTACTATAACTCAAATGAA
TCTTAAGTATGCCATTAGTGCAAAGAATAGAGCTCGCACCGTAGCTGGTGTCTCTATCTGTAGTACTATG
ACCAATAGACAGTTTCATCAAAAATTATTGAAATCAATAGCCGCCACTAGAGGAGCTACTGTAGTAATCG
GAACAAGCAAATTTTATGGTGGTTGGCATAACATGTTAAAAACTGTTTACAGTGATGTAGAAAACCCTCA
TCTTATGGGTTGGGATTACCCTAAATGTGATAGAGCCATGCCTAACATGCTTAGAATTATGGCCTCACTT
GTTCTTGCTCGCAAACATACAACGTGCTGTAGCTTGTCACACCGTTTCTATAGATTAGCTAATGAGTGTG
CTCAAGTATTGAGTGAAATGGTCATGTGTGGCGGTTCACTATATGTTAAACCAGGTGGAACCTCATCAGG
AGATGCCACAACTGCTTATGCTAATAGTGTCTTTAACATTTGTCAAGCTGTTACGGCCAATGTTAATGCA
CTTTTATCTACTGATGGTAACAAAATTGCCGATAAGCACGTCCGCAATTTACAACACAGACTTTATGAGT
GTCTCTATAGAAATAGAGATGTTGACACAGACTTTGTGAATGAGTTTTACGCATATTTGCGTAAACATTT
CTCAATGATGATACTTTCTGATGATGCTGTTGTGTGTTTCAATAGCACTTATGCATCTCAAGGTCTAGTG
GCTAGCATAAAGAACTTTAAATCAGTTCTTTACTATCAAAACAACGTTTTTATGTCTGAAGCAAAATGTT
GGACTGAGACTGACCTTACTAAAGGACCTCATGAATTTTGCTCTCAACATACAATGCTAGTTAAACAGGG
TGATGATTATGTGTACCTCCCTTACCCGGATCCATCACGAATCTTAGGGGCTGGCTGTTTTGTAGATGAT
ATCGTAAAAACAGATGGTACACTGATGATTGAACGGTTTGTGTCTTTAGCTATAGATGCTTACCCACTTA
CTAAACATCCTAATCAGGAGTATGCTGATGTCTTTCACTTGTACTTACAATACATAAGAAAGTTACATGA
TGAGTTAACAGGACATATGTTAGACATGTATTCTGTTATGCTTACTAATGATAACACTTCAAGGTATTGG
GAACCTGAGTTTTATGAGGCTATGTACACACCGCATACAGTCTTACAGGCTGTTGGGGCTTGTGTTCTTT
GCAATTCACAGACTTCATTAAGATGTGGTGCTTGCATACGTAGACCATTCTTATGCTGTAAATGCTGTTA
CGACCACGTCATATCTACATCACATAAATTAGTCTTGTCTGTTAATCCGTATGTTTGCAATGCTCCAGGT
TGTGATGTCACAGATGTGACTCAACTTTACTTAGGAGGTATGAGCTATTATTGTAAATCACATAAACCAC
CCATTAGTTTTCCGTTGTGTGCTAATGGACAAGTTTTTGGTTTATATAAGAATACATGTGTTGGTAGCGA
TAATGTTACTGACTTTAACGCAATTGCAACATGTGATTGGACAAATGCTGGTGATTACATTTTAGCTAAC
ACCTGTACTGAAAGACTCAAGCTTTTCGCAGCAGAAACGCTCAAAGCTACTGAGGAGACATTTAAACTGT
CTTATGGTATTGCCACTGTACGTGAAGTGCTGTCTGACAGAGAATTGCATCTTTCATGGGAAGTTGGTAA
ACCTAGACCACCACTTAACCGAAATTATGTCTTTACTGGTTATCGTGTAACTAAAAACAGTAAAGTACAA
ATAGGAGAGTACACCTTTGAAAAAGGTGACTATGGTGATGCTGTTGTCTACCGAGGTACAACAACTTACA
AACTAAATGTTGGTGACTATTTTGTGCTGACATCACATACAGTAATGCCATTAAGTGCACCTACACTAGT
GCCACAAGAGCACTATGTTAGAATTACTGGCTTATACCCAACACTCAATATTTCAGATGAGTTTTCTAGC
AATGTTGCAAATTATCAAAAGGTTGGTATGCAAAAGTATTCTACACTCCAAGGACCACCTGGTACTGGTA
AGAGTCATTTTGCTATTGGCTTAGCTCTCTACTACCCTTCTGCTCGCATAGTGTACACAGCTTGCTCTCA
TGCCGCTGTTGATGCACTATGTGAGAAGGCATTAAAATATTTGCCTATAGATAAATGTAGTAGAATTATA
CCTGCACGTGCTCGTGTAGAGTGTTTTGATAAATTCAAAGTGAATTCAACATTAGAACAGTACGTCTTTT
GTACTGTAAATGCATTGCCTGAGACGACTGCAGATATAGTTGTCTTTGATGAAATTTCAATGGCTACAAA
TTATGATTTGAGTGTTGTCAATGCTAGATTACGTGCTAAGCACTATGTGTACATTGGCGACCCTGCTCAA
TTACCAGCACCACGCACATTGCTAACTAAGGGCACACTAGAACCAGAATATTTCAATTCAGTGTGTAGAC
TCATGAAAACTATAGGTCCAGACATGTTCCTTGGAACTTGTCGGCGTTGTCCTGCTGAAATTGTTGACAC
TGTGAGTGCTTTGGTTTATGATAATAAGCTGAAAGCACATAAAGACAAATCAGCTCAATGCTTTAAAATG
TTTTATAAGGGTGTTATTACTCATGATGTTTCATCTGCAATTAACAGGCCACAAATAGGCGTGGTAAGAG
AATTTCTTACACGTAATCCTACTTGGAGAAAAGCTGTCTTCATTTCACCTTATAATTCACAGAATGCTGT
AGCCTCAAAGATTTTGGGACTACCAACTCAAACTGTTGATTCATCACAGGGTTCAGAATATGACTATGTC
ATATTCACTCAAACCACTGAGACAGCTCACTCTTGTAATGTAAACAGATTTAATGTTGCTATTACTAGAG
CAAAAGTAGGCATACTTTGCATAATGTCTGATAGAGACCTTTATGACAAGTTGCAATTTACAAGTCTTGA
GATTCCACGTAGGAATGTGGCAACTTTACAAGCTGAAAATGTAACAGGACTTTTTAAGGATTGTAGTAAG
GTAATCACTGGGTTACACCCAACACAGGCACCTACACACCTCAGTGTTGACACTAAATTCAAAACTGAAG
GTTTATGTGTTGACATACCTGGTATACCTAAGGACATGACCTATAGAAGACTCATCTCTATGATGGGTTT
CAAAATGAATTACCAAGTTAATGGTTACCCTAATATGTTTATCACCCGTGAGGAAGCCGTAAGACATGTA
CGTGCATGGATTGGCTTTGATGTCGAGGGGTGTCATGCTACTAGAGAAGCTATTGGTACTAATTTACCTT
TACAGCTAGGCTTTTCTACAGGTGTTAACCTAGTTGCTGTACCTACAGGCTATGTTGATACACCTAATAA
TACAGATTTTTCCAGAGTTAGTGCTAAACCACCACCTGGAGATCAGTTTAAACATCTTATACCACTTATG
TATAAAGGACTTCCTTGGAATGTAGTGCGTATAAAGATTGTACAAATGTTAAGTGATACACTTAAAAATC
TCTCTGACAGAGTCGTGTTTGTCTTATGGGCACATGGCTTTGAATTAACATCTATGAAGTATTTTGTGAA
AATAGGACCTGAGCGCACTTGTTGTCTATGTGATAAACGTGCCACATGCTTTTCCACTGCTTCAGACACT
TATGCCTGTTGGCATCATTCTATTGGATTTGATTATGTCTATAATCCGTTTATGATTGATGTTCAACAAT
GGGGTTTTACAGGTAACCTACAAAGCAACCATGATCGCTATTGTCAGGTTCATGGTAATGCACATGTAGC
TAGTTGTGATGCAATCATGACTAGATGTCTAGCTGTCCACGAGTGCTTTGTTAAGCGTGTTGACTGGACT
ATTGAATACCCTATAATTGGTGATGAACTGAAGATTAATGCGGCTTGTAGAAAGGTTCAACACATGGTTG
TTAAAGCTGCATTATTAGCAGACAAATTTCCAGTTCTTCATGACATTGGTAACCCTAAAGCTATTAAGTG
TGTACCTCAAGCTGATGTAGAATGGAAGTTCTATGACGCACAGCCTTGTAGTGACAAAGCTTATAAAATA
GAAGAATTATTCTATTCTTATGCCACACATTCTGACAAATTCACAGATGGTGTATGCCTATTTTGGAATT
GCAATGTCGATAGATATCCTGCTAATTCCATTGTTTGTAGATTTGACACTAGAGTGCTATCTAACCTTAA
CTTGCCTGGTTGTGATGGTGGCAGTTTGTATGTAAATAAACATGCATTCCACACACCAGCTTTTGATAAA
AGTGCTTTTGTTAATTTAAAACAATTACCATTTTTCTATTACTCTGACAGTCCATGTGAGTCTCATGGAA
AACAAGTAGTGTCAGATATAGACTATGTACCACTAAAGTCTGCTACGTGCATAACACGTTGCAATTTAGG
TGGTGCTGTCTGTAGACATCATGCTAATGAGTACAGATTGTATCTTGATGCTTACAACATGATGATCTCA
GCTGGCTTTAGCTTGTGGGTTTACAAACAATTTGATACTTACAACCTCTGGAATACTTTTACAAGACTTC
AGAGTTTAGAAAATGTGGCTTTTAATGTTGTAAATAAAGGACACTTTGATGGACAACAGGGTGAAGTACC
AGTTTCCATCATTAATAACACTGTTTACACAAAAGTTGATGGTGTTGATGTAGAACTATTTGAAAATAAA
ACAACATTACCTGTTAATGTAGCATTTGAGCTCTGGGCTAAGCGCAATATTAAACCAGTACCAGAGGTGA
AAATACTCAATAATTTGGGTGTGGACATTGCTGCTAATACTGTGATTTGGGACTACAAAAGAGATGCTCC
AGCACATATATCTACTATTGGTGTTTGTTCTATGACTGACATAGCCAAGAAACCAACTGAAAATATTTGT
GCACCACTCACTGTCTTTTTCGATGGTAGAGTCAATGGTCAAGTAGACTTGTTTAGAAATGCCCGTAATG
GTGTTCTTATTACAGAAGGTAGTGTTAAAGGTTTACAACCATCTGTAGGTCCTAAACAAGCCAGTCTTAA
TGGAGTCACATTGATTGGAGAAGCCTTAAAAACACAGTTCAATTATTACAAGAAAGTTAATGGTGTTGTT
CAACAACTACCTGAAACTTACTTTACCCAAAGTAGAAATTTAAAAGAATTCAAACCCAGGAGTCAAATGG
AAATTGATTTCTTAGAATTAGCTATGGATGAATTCATTGAACGGTATAAACTAGAAGGTTATGCCTTCGA
ACATATCGTCTATGGAGATTTTAGTCATAGGCAGTTAGGTGGTTTACATCTACTGATTGGACTAGCTAAA
CGTTCTAAGGAATCACCTCTTGAATTAGAAGATTTTATTCCTATGGACAGTACAGTTAAAAATTACTTCA
TAACAGATGCGCAAACAGGTTCATCTAAGTGTGTGTGTTCTGTTATTGATTTATTACTTGATGATTTTGT
TGAAATAATAAAATCGCAGGATTTATCTGTAGTTTCTAAGGTGGTCAAAGTGACCATTGACTATACAGAA
ATTTCATTTATGCTTTGGTGTAAAGATGGACATGTTGAAACATTTTACCCAAAATTACAATCTAGTCAAG
CGTGGCAACCGGGTGTTGCTATGCCTAATCTCTACAAAATGCAAAGAATGTTACTAGAAAAGTGTGACCT
TCAAAATTATGGTGATAGTGCAACATTACCTAAAGGCATAATGATGAATGTCGCAAAATATACTCAACTG
TGTCAGTATTTAAATACACTTACTTTAGCTGTACCCTATAATATGAGGGTTATACATTTTGGTGCTGGTT
CTGATAAAGGAGTTGCACCTGGTACAGCTGTTTTAAGACAGTGGTTGCCTACGGGTACACTACTTGTCGA
TTCAGATCTTAATGACTTTGTCTCTGATGCAGATTCAACTTTGATTGGTGATTGTGCAACTGTACATACA
GCTAATAAATGGGATCTCATTATTAGTGATATGTACGATCCTAAGACTAAAAATGTTACAAAAGAAAATG
ATTCCAAAGAGGGATTTTTCACTTACATTTGTGGATTTATACAACAAAAGCTAGCCCTTGGAGGTTCTGT
AGCTATAAAGATAACAGAGCATTCTTGGAATGCCGATCTTTATAAGCTTATGGGACATTTCGCATGGTGG
ACTGCTTTTGTTACTAATGTAAATGCATCTTCATCTGAAGCATTTTTAATTGGGTGTAATTACCTTGGCA
AACCGCGTGAACAGATAGATGGTTATGTCATGCATGCAAATTACATATTTTGGAGGAATACAAACCCAAT
TCAGTTGTCTTCCTATTCTTTATTTGACATGAGTAAATTCCCCCTTAAATTAAGGGGTACTGCAGTTATG
TCTTTGAAAGAAGGTCAAATCAATGATATGATTTTATCTCTTCTTAGTAAAGGTAGACTTATAATTAGAG
AAAACAATAGAGTTGTTATTTCTAGTGATGTTCTTGTTAACAACTAAACGAACCATGTTTGTTTTTCTTG
TTTTATTGCCACTAGTTTCTAGTCAGTGTGTTAATCTAACAACTAGAACTCAGTTACCTCCTGCATACAC
CAACTCATCCACCCGTGGTGTCTATTACCCTGACAAAGTTTTCAGATCTTCAGTTTTACATTTAACTCAG
GATTTGTTTTTACCTTTCTTCTCCAATGTGACCTGGTTCCATGCTATACATGTTTCAGGGACCAATGGTA
TTAAAAGGTTTGATAACCCAGTTCTGCCATTCAACGATGGCGTCTATTTTGCTTCCACTGAGAAGTCTAA
TATAATAAGAGGATGGATTTTTGGTACTACCTTAGATTCGAAGACCCAGTCTCTACTTATTGTTAATAAC
GCTACTAATGTTGTTATTAAAGTCTGTGAATTTCAATTTTGTAATGATCCATTTTTGGGTGTTTATTACC
ACAAAAACAACAAAAGTTGGATGGAAAGTGAGTTCAGAGTTTACTCTAGTGCGAATAATTGCACTTTTGA
GTATGTCTCTCAGCCTTTTCTTATGGACCTTGAAGGAAAACAGGGTAATTTCAAAAATCTTAGGGAATTC
GTGTTTAAGAATATTGATGGTTATTTCAAAATATATTCTAAACATACGCCTATTAATTTAGTGCGTGATC
TTCCCCCTGGTTTTTCAGCTTTAGAACCATTGGTAGATCTGCCAATAGGTATTAACATCACTAGGTTTCA
AACTTTACTTGCTTTACATAGAAGCTATTTGACTCCTGGTGATTCTTCTTCAGGTTGGACAGCTGGTGCT
GCAGCTTATTATGTGGGTTATCTTCAACCAAGGACTTTTCTACTAAAATATAATGAGAATGGAACCATTA
CAGATGCTGTAGACTGTGCACTTGACCCTCTTTCAGAAACAAAGTGTACGTTAAAATCCTTCACTGTTGA
AAAAGGAATTTATCAAACCTCTAACTTTAGAGTCCAACCAACAGATTCTATTGTTAGATTCCCAAATATT
ACAAACTTATGTCCTTTTGGTGAAGTTTTTAACGCCACCACATTCGCATCAGTTTATGCTTGGAACAGAA
AGAGAATTAGCAACTGTGTTGCTGATTACTCTGTCCTATATAATTCCACTTCATTTTCTACCTTTAAATG
TTATGGAGTGTCTCCTACTAAATTAAATGATCTCTGCTTTACTAATGTTTATGCAGACTCATTTGTGATT
ACAGGTGATGAAGTCAGACAAATTGCGCCAGGACAAACTGGAAAGATTGCTGACTACAATTATAAACTAC
CAGATGATTTTACTGGTTGTGTTATAGCTTGGAATTCTAAGCATATTGATGCAAAAGAGGGCGGTAATTT
TAACTATCTTTACCGTCTCTTTAGAAAAGCTAATCTTAAACCCTTTGAGAGGGATATCTCAACTGAAATT
TACCAAGCAGGCAGCAAACCTTGTAATGGTCAAACTGGTCTAAATTGCTACTACCCACTTTATAGATATG
GATTTTACCCTACTGATGGTGTTGGTCACCAACCTTATAGGGTAGTAGTACTTTCTTTTGAACTTCTAAA
TGCACCAGCAACTGTTTGTGGACCTAAGAAGTCTACTAACTTGGTTAAAAATAAATGTGTCAATTTCAAC
TTTAATGGTTTAACTGGCACAGGTGTCCTCACAGAGTCTAATAAAAAGTTTCTACCTTTCCAACAATTTG
GTAGAGACATTGCAGACACTACTGATGCCGTCCGTGATCCACAGACACTTGAGATTCTTGACATTACACC
ATGTTCTTTTGGTGGTGTCAGTGTTATAACACCTGGAACAAATGCCTCTAACCAGGTTGCTGTTCTTTAT
CAGGATGTTAACTGCACAGAAGTCCCTGTTGCTATCCATGCAGACCAACTTACTCCCACTTGGCGTGTTT
ACTCCACAGGTTCTAATGTTTTTCAAACACGTGCAGGTTGTTTAATAGGGGCTGAACATGTCAATAACTC
GTATGAGTGTGACATACCTATTGGTGCAGGAATATGCGCCAGTTATCAGACTCAAACTAATTCACGTAGT
GTGGCCAGTCAATCTATTATTGCCTACACTATGTCACTTGGTGCAGAAAATTCAGTTGCTTATTCTAATA
ACTCTATTGCCATACCTACAAATTTTACTATTAGTGTGACCACTGAAATTCTACCTGTGTCTATGACAAA
GACATCGGTAGACTGTACAATGTATATTTGTGGTGATTCAACTGAGTGCAGCAACCTTTTGTTGCAATAT
GGTAGTTTTTGCACACAATTAAATCGTGCTTTAACTGGAATAGCTGTTGAACAGGACAAAAATACTCAAG
AAGTTTTTGCTCAAGTTAAACAAATTTATAAGACACCACCAATTAAAGATTTTGGTGGTTTCAATTTTTC
ACAAATATTACCAGATCCATCAAAACCAAGCAAGAGGTCATTTATTGAGGATTTACTTTTCAATAAAGTG
ACACTTGCTGATGCTGGCTTCATCAAACAATATGGTGATTGCCTTGGTGATATTGCTGCTAGGGATCTTA
TTTGTGCTCAAAAGTTCAATGGCCTTACTGTTCTGCCACCTTTGCTCACAGATGAAATGATCGCTCAATA
CACTTCTGCACTATTAGCAGGTACAATCACTTCTGGTTGGACTTTTGGTGCAGGTGCTGCTTTACAAATA
CCATTTGCCATGCAAATGGCTTATAGGTTTAATGGTATTGGAGTTACACAGAATGTTCTCTATGAGAACC
AAAAATTGATTGCCAACCAGTTTAATAGTGCTATTGGCAAAATTCAAGACTCACTTTCTTCTACAGCAAG
TGCACTTGGAAAACTTCAAGATGTTGTCAACCAAAATGCACAAGCTTTAAACACGCTTGTTAAACAACTT
AGCTCCAATTTTGGAGCTATTTCTAGCGTGTTAAATGATATCCTTTCACGTCTCGACAAAGTTGAGGCTG
AAGTGCAGATTGACAGGTTGATCACAGGCAGACTTCAAAGCTTGCAGACATATGTGACTCAACAATTAAT
TAGAGCTGCAGAAATCAGAGCTTCTGCCAATCTTGCTGCTACTAAAATGTCAGAGTGTGTACTCGGACAA
TCAAAAAGAGTTGATTTTTGTGGAAAAGGCTATCATCTTATGTCTTTCCCTCAGTCAGCACCTCATGGTG
TAGTCTTCTTGCATGTGACATATGTCCCTGCACAAGAAAAGAACTTCACAACTGCTCCTGCCATTTGTCA
TGATGGAAAAGCACACTTTCCACGTGAAGGTGTTTTCGTTTCAAATGGCACACACTGGTTTGTTACACAA
AGGAATTTTTATGAACCACAAATTATTACAACAGACAACACATTTGTCTCTGGTAGCTGTGATGTTGTAA
TAGGAATTGTCAACAACACAGTTTATGATCCTTTGCAACCAGAACTTGATTCATTCAAGGAGGAGTTGGA
TAAATACTTTAAAAATCATACATCACCTGATGTAGATTTAGGTGACATTTCTGGCATTAATGCTTCAGTT
GTCAATATTCAAAAGGAAATTGACCGCCTCAATGAGGTTGCCAAAAATCTAAATGAATCTCTCATCGATC
TCCAAGAACTTGGAAAGTATGAACAGTATATAAAATGGCCATGGTACATTTGGCTAGGTTTTATAGCTGG
CTTGATTGCCATAATAATGGTCACGATTATGCTTTGCTGTATGACCAGTTGCTGCAGTTGTCTCAAGGGC
TGTTGTTCTTGCGGATCTTGCTGCAAATTTGATGAAGACGACTCTGAGCCAGTGCTCAAAGGAGTCAAAT
TACATTACACATAAACGAACTTATGGATTTGTTTATGAGAATTTTCACACTTGGAACTGTAACTTTGAAA
CAAGGTGAAATTAAGGATGCTACTCCTTCAGATTCTGTTCGCGCTACTGCAACGATACCGATACAAGCCT
CACTCCCTTTCGGATGGCTTATTGTTGGCGTTGCATTTCTTGCTGTTTTTCAAAGCGCTTCCAAGATCAT
AACCCTTAAAAAGAGATGGCAACTAGCACTCTCTAAGGGTATTCACTTTATTTGCAACTTGCTGCTGCTG
TTTGTAACAGTTTACTCACATCTTTTGCTCGTTGCTGCTGGTCTTGAAGCCCCATTCCTCTACCTCTACG
CTTTAGTCTACTTCTTGCAGAGTATAAACTTTGTAAGAATAATAATGAGGCTTTGGCTTTGCTGGAAATG
CCGTTCCAAAAACCCATTACTCTATGATGCTAACTACTTCCTTTGTTGGCATACTAATTGTTATGACTAT
TGTATACCTTACAATAGTGTAACTTCTTCAATTGTCATTACTTCAGGTGATGGCACAACAAGTCCTATTT
CTGAACATGACTACCAGATTGGTGGTTATACTGAAAAATGGGAGTCTGGAGTAAAAGACTGTGTTGTATT
ACACAGTTACTTCACTTCAGATTATTACCAGCTGTACTCAACTCAATTGAGCACAGACACTGGTGTTGAA
CATGTTACCTTCTTCATCTACAATAAAATTGTTGATGAGCCTGAAGAACATGTCCAAATTCACACAATCG
ACGGTTCATCCGGAGTTGTTAATCCAGCAATGGAACCAATTTATGATGAACCGACGACGACTACTAGCGT
GCCTTTGTAAGCACAAGCTGATGAGTACGAACTTATGTACTCATTCGTTTCGGAAGAGACAGGTACGTTA
ATAGTTAATAGCGTACTTCTTTTTCTTGCTTTCGTGGTATTCTTGCTAGTCACACTAGCCATCCTTACTG
CGCTTCGATTGTGTGCGTACTGCTGCAATATTGTTAACGTGAGTCTTGTAAAACCTTCTTTTTACGTTTA
CTCTCGTGTTAAAAATCTGAATTCTTCTAGAGTTCCTGATCTTCTGGTCTAAACGAACTAAATATTATAT
TAGTTTTTCTGTTTGGAACTTTAATTTTAGCCATGGCAGATAACGGTACTATTACCGTTGAAGAGCTGAA
AAAGCTCCTTGAACAGTGGAATCTAGTAATAGGATTCCTATTTCTTACATGGATTTGTCTTCTACAATTT
GCCTATGCCAACAGGAATAGGTTTTTGTATATAATTAAGTTAATTTTCCTCTGGCTGCTTTGGCCAGTAA
CTTTAGCCTGCTTTGTGCTTGCTGCTGTTTACAGAATAAATTGGATCACTGGAGGAATCGCTATCGCAAT
GGCTTGTCTTGTAGGCTTGATGTGGCTGAGCTACTTCATTGCTTCTTTCAGGCTATTTGCACGTACGCGT
TCCATGTGGTCATTCAATCCAGAAACTAACATTTTGCTCAACGTGCCACTCCATGGCACTATTTTGACCA
GACCGCTTCTAGAGAGTGAACTTGTAATCGGAGCTGTCATCCTTCGTGGACATCTTCGTATTGCTGGACA
CCATCTAGGACGCTGTGACATCAAGGACCTGCCCAAAGAAATCACTGTTGCTACATCACGAACGCTTTCT
TATTACAAATTGGGAGCTTCACAGCGTGTAGCAGGTGATTCAGGTTTTGCTGCATACAGTCGCTACAGGA
TTGGAAACTACAAATTAAACACAGACCATTCCAGTAGCAGTGACAATATTGCTTTGCTTGTACAGTAAGT
GACAACAGATGTTTCATCTCGTTGACTTTCAGGTTACTATAGCAGAGATATTACTAATTATTATGAGGAC
TTTCAAAGTTTCCATTTGGAACCTTGATTACATCATAAACCTTATAATTAAAAATTTATCTAAGTCACTA
ACTGAGAATAAATATTCTCAATTAGATGAAGAGCAACCAATGGAGATTGATTAACGAACATGAAAATTAT
TCTTTTCTTGGTACTGGTAACACTTGCTACTTGTGAGCTTTATCACTACCAAGAGTGTGTTAGAGGTACA
ACAGTACTTCTAAAAGAACCTTGCTCTTCTGGAACGTATGAAGGCAATTCACCATTCCATCCTCTAGCTG
ATAATAAATTTGCACTGACTTGCTTTAGCACTCAATTTGCTTTTGCTTGTCCTGACGGCGTGAAACACGT
CTATCAGTTACGTGCCAGATCAGTTTCACCCAAACTGTTCATCAGACAAGAGGAAGTTCAAGAACTTTAC
TCACCAATTTTTCTTATCATTGCAGCAATAGTGTTTATAACACTTTGCTTCACACTCAAAAGAAAAACAG
AATGAGTGAACTTTCATTAATTGACTTCTATTTGTGCTTTTTAGCCTTTCTGCTATTCCTTGTTTTAATT
ATGCTTATTATCTTTTGGTTCTCACTTGAACTGCAAGATCATAATGAAACTTGTCACGCCTAAACGAACA
TGAAACTTCTTGTTTTCTTAGGAATCCTCACAACAGTAACTGCATTTCACCAAGAATGTAGTTTACAGTC
ATGTGCTCAACACCAACCATATGTAGTTGATGACCCGTGTCCTATTCACTTCTATTCTAAATGGTACATT
AGAGTAGGAGCTAGAAAATCAGCACCTTTAATTGAATTGTGCGTGGATGAGGTTGGTTCTAAATCACCCA
TTCAGTACATCGATATCGGCAATTATACAGTTTCCTGTTCACCTTTTACAATTAATTGCCAGGAGCCTAA
ATTGGGTAGTCTTGTAGTGCGTTGTTCGTTCTATGAAGACTTTTTAGAGTATCATGACGTTCGTGTTGTT
TTAGATTTCATCTAAACGAACAAACTAAAATGTCTGATAATGGACCCCAAAACCAACGAAATGCACCCCG
CATTACGTTTGGTGGACCCTCAGATTCAACTGGCAGTAACCAGAATGGAGAACGCAGTGGAGCACGACCA
AAACAACGTCGGCCTCAAGGTTTACCCAATAATACTGCGTCTTGGTTCACCGCTCTCACTCAACATGGCA
AGGAAGACCTTAAATTCCCTCGAGGACAAGGCGTTCCGATTAATACCAATAGCAGTCCAGATGACCAAAT
TGGCTACTACCGAAGAGCTACCAGACGAATTCGTGGTGGTGACGGTAAAATGAAAGATCTCAGTCCAAGA
TGGTACTTTTACTACCTAGGAACTGGGCCAGAAGCTGGACTTCCCTATGGTGCTAACAAAGACGGCATCA
TATGGGTTGCAACTGAGGGAGCCTTGAATACACCAAAAGATCACATTGGCACCCGCAATCCTGCTAACAA
TGCTGCAATCGTGCTACAACTTCCTCAAGGAACAACATTGCCAAAAGGCTTCTACGCAGAAGGGAGCAGA
GGTGGCAGTCAAGCTTCTTCTCGCTCTTCATCACGTAGTCGCAACAGTTCAAGAAACTCAACTCCAGGCA
GCAGTAGGGGAACTTCCCCTGCTAGGATGGCTGGCAATGGCAGTGATGCTGCTCTTGCTTTGCTGCTGCT
TGACAGATTGAACCAGCTTGAGAGCAAAATGTCTGGTAAAGGCCAACAACAACAGAGCCAAACTGTCACT
AAGAAATCTGCTGCAGAGGCTTCTAAGAAACCTCGGCAAAAACGTACTGCCACCAAACAATACAATGTAA
CACAAGCTTTTGGCAGACGTGGTCCAGAACAAACCCAAGGAAACTTTGGGGATCAAGAACTAATCAGGCA
AGGAACTGATTACAAACATTGGCCGCAAATTGCACAATTCGCTCCCAGCGCTTCAGCATTCTTCGGAATG
TCGCGCATTGGCATGGAAGTCACACCTTCGGGAACGTGGTTGACCTATACAGGTGCCATTAAATTGGATG
ACAAAGATCCAAATTTCAAAGATCAAGTCATTTTGCTGAATAAGCACATTGACGCATACAAAACATTCCC
ACCAACAGAGCCTAAAAAGGACAAAAAGAAAAAGGCTGATGAAACTCAAGCCTTACCGCAGAGACAGAAG
AAACAGCAAACTGTGACTCTTCTTCCTGCTGCAGATTTGGATGACTTCTCCAAACAATTGCAACAATCCA
TGAGCAGTGCTGATTCAACTCAGGCCTAAACTCATGCAGACCACACAAGGCAGATGGGCTATATAAACGT
TTTCGCTTTTCCGTTTACGATATATAGTCTACTCTTGTGCAGAATGAATTCTCGTAACTACATAGCACAA
GTAGATGTAGTTAACCTTAATCTCACATAGCAATCTTTAATCAGTGTGTAACATTAGGGAGGACTTGAAA
GAGCCACCACATTTTCACCGAGGCCACGCGGAGTACGATCGAGGGTACAGTGAATAATGCTAGGGAGAGC
TGCCTATATGGAAGAGCCCTAATGTGTAAAATTAATTTTAGTAGTGCTATCCCATGTGATTTTAATAGCT
TCTTAGGAGAATGACAAAAAAAAAAAAAAAAAAAA</t>
  </si>
  <si>
    <t>rec-SARSg_2008</t>
  </si>
  <si>
    <t>Rhinolophus + cell culture</t>
  </si>
  <si>
    <t>genome sequence of the 2008 recombinant</t>
  </si>
  <si>
    <t>2008</t>
  </si>
  <si>
    <t>human-made recombinant</t>
  </si>
  <si>
    <t>ACJ60694.1</t>
  </si>
  <si>
    <t>spike glycoprotein [recombinant coronavirus]</t>
  </si>
  <si>
    <t>21494..25222</t>
  </si>
  <si>
    <t xml:space="preserve">&gt;FJ211859.1 Recombinant coronavirus clone Bat SARS-CoV, complete sequence
CATTAATACGACTCACTATAGATATTAGGTTTTTACCTACCCAGGAAAAGCCAACCAACCTTGATCTCTT
GTAGATCTGTTCTCTAAACGAACTTTAAAATCTGTGTGGCTGTCGCTCGGCTGCATGCCTAGCGCACCTA
CGCAGTATAAATATTAATAACTTTACTGTCGTTGACAAGAAACGAGTAACTCGTCCCTCTTCTGCAGACT
GCTTACGGTTTCGTCCGTGTTGCAGTCGATCATCAGCATACCTAGGTTTCGTCCGGGTGTGACCGAAAGG
TAAGATGGAGAGCCTTGTTCTTGGTGTCAATGAGAAAACACACGTCCAACTCAGTTTGCCTGTTCTTCAG
GTTAGAGACGTGCTAGTGCGTGGCTTCGGGGACTCTGTGGAAGAGGCCTTATCGGAGGCACGTGAACATC
TTAAAAATGGCACTTGTGGCCTAGTAGAGCTGGAAAAAGGTGTGTTGCCCCAGCTTGAACAGCCCTATGT
GTTCATTAAACGATCTGATGCTCTAAGCACCAATCACGGCCACAAGGTTGTGGAATTGGTTGCAGAATTA
GATGGCATTCAGTTCGGTCGTAGCGGTATAACACTGGGAGTTCTCGTGCCACATGTGGGCGAAACCCCAA
TCGCATACCGTAATGTTCTTCTCCGTAAGAATGGTAATAAGGGAGCCGGTGGTCATAGTTTTGGCATCGA
TCTAAAGTCTTATGACTTAGGTGACGAACTTGGCACTGATCCCATTGAAGATTATGAACAAAACTGGAAC
ACTAAGCATGGCAGTGGTGCTCTCCGTGAACTCACTCGTGAGCTCAATGGAGGTGTAGTCACTCGTTATG
TTGATAACAACTTTTGTGGCCCGGATGGGTATCCTCTTGAATGCATTAAAGATTTTCTCGCCCGTGCGGG
TAAGTCTATGTGCACTCTTTCTGAACAACTTGATTATATCGAGTCGAAGAGAGGTGTCTACTGCTGCCGT
GAACATGAACATGAAATTGTTTGGTTCACTGAACGCTCTGAAAAGAGCTATGAGCACCAGACACCCTTCG
AGATTAAGAGTGCCAAGAAATTTGACACCTTTAAAGGGGAATGCCCGAAGTTCGTATTTCCTCTTAACTC
TAAAGTCAAAGTCATTCAACCACGTGTTGAAAAGAAAAAGACTGAAGGTTTCATGGGGCGCATTCGCTCT
GTGTACCCTGTTGCTACTCCTCAAGAGTGCAACGACATGCATCTGTCTACTTTGATGAAATGTAATCATT
GCGATGAAGTTTCATGGCAGACGTGCGACTTTCTAAAAGCCACTTGTGAACAATGTGGCACTGAAAATTT
AGTTTGTGAAGGACCCACTACATGTGGATACCTACCTACTAATGCTGTAGTAAAAATGCCCTGTCCTGCC
TGTCAAGACCCGGAGGTAGGGCCAGAGCATAGTGTTGCTGACTACCACAACCATTCAAACATTGAAACTC
GACTCCGCAAGGGAGGTAGGACTAAGTGTTTTGGCGGCTGTGTATTTTCCTATGTTGGCTGCTATAACAA
GCGAGCCTACTGGGTCCCTCGTGCTAGTGCTAATATCGGTGCGAACCATACTGGCATTACTGGTGAAAAT
GTTGAGACTCTTAATGAGGATCTTCTGGAGATACTGAATCGCGAACGTGTTAACATTAACATTGTTGGTG
ATTTTCGGTTTAATGAGGAGGTTGCCATCATTTTGGCATCTTTTTCAGCTTCTCCTAGCGCTTTTATCGA
GACTGTAAAGGGTCTTGATTACAAGTCTTTTAAAGTCATTGTTGAGTCCTGCGGTAACTACAAAGTTACT
AATGGAAAGCCCGTAACAGGAGCTTGGAACATTGGACAACAGAGATCCATCCTAACACCACTGTGTGGTT
TCCCCTCACAGGCTGCTGGTGTTATTAGATCAATTTTCTCTCGCACACTGGATGCAGCAAACCATTCTAT
TCTTGACCTTCAAAGAGCAGCTGTCACCACTCTTGATGGTATTTCTGAACAATCATTGCGTCTTGTTGAT
GCCATGGTTTACACCTCAGATTTGTTAACCAACAGTGTTGTCGTTATGGCATATGTGACTGGTGGTCTTG
TACAACAAACGATGCAGTGGTTGTCTAACATGCTAGGCACTGCTGTTGACAAGCTAAAACCCGTGTTTAC
ATGGGTTGAGGCTAAACTTAGTGCAGGAGTTGAATTTCTTAGAGATGCTTGGGAAATTCTTAAATTCTTG
ATCACAGGAGTATTTGATGTCATTAAGGGTCAAATACAGGTTGCTACAGATAACATCAAGGAATGTGTAA
AAATTTTTCTTGGTGTTGTTAACAAAGCACTTGAAATGTGTTTAGACCAGGTCACGATTGCTGGCACTAA
GTTGAGAGCGCTCAATTTAGGTGAAGTCTTCATTGCACAAAGCAGAGGACTCTACCGCCAGTGTATTCGT
GGCAAAGAACAGCTGCAATTACTCATGCCTCTTAAGGCACCAAAAGAAGTCACCTTCCTTGAAGGAGATG
CACATGATACAGTACTAACCTCTGAAGAGGTTGTCCTTAAGAGTGGTGAGCTCGAGGCACTAGAGACACC
AATTGACAGCTTCACTAGTGGAGCTGTTGTAGGTACACCTGTTTGTATCAATGGCCTCATGCTCTTAGAG
CTCGAGAATAAGGAACAGTATTGTGCCTTGTCTCCTGGCTTGTTAGCAACAAACAATGTCTTTCGTCTAA
AGGGTGGTGCGCCGGTTAAAGGTGTGACTTTTGGAGAGGACACTGTTTTAGAAGTTCAAGGCTACAAGAA
TGTGAAGATTACTTTTGAACTTGATGTGCGAGTGGATAAGGTGCTTAATGAGAAGTGCTCTGTTTACACT
GTTGAGTCTGGTACTGAGGTTACTGAATTCGCATGTGTTGTAGCGGAAGCTGTTGTAAAAACTTTGCAAC
CAGTTTCTGACCTTCTTACCCCCATGGGTATTGATCTTGACGAGTGGAGTGTAGCTACATTTTACTTGTT
CGACGACGCTGGTGAAGAAAAACTTTCATCACGCATGTATTGCTCTTTCTACCCTCCTGATGAGGAAGAA
GACTGTGAAGAGTGTGAGGATGAGGAAGAAACCTGTGAACATGAATATGGCACAGAGGATGACTATAAAG
GTCTCCCTCTTGAATTTGGTGCATCAACTGAAACACCACATGTTGAAGAAGAGGAAGAAGAGGAAGATTG
GCTTGATGACGCTATAGAAGCAGAACCTGAACCAGAACCTCTACCTGAAGAACCAGTCAATCAGTTTGTT
GGTTATTTAAAGCTTACTGACAATGTTGCCATTAAGTGTATTGACATTGTTAAAGAGGCACAAAGTGCTA
AACCAACAGTGATTGTTAATGCTGCTAACACCCACTTGAAACATGGTGGTGGTGTAGCTGGTGCTCTAAA
TAAGGCCACTAATGGTGCTATGCAGAATGAGAGTGATGAATACATCAGGCAAAATGGACCTCTTACAGTT
GGAGGCTCATGTTTGCTTTCTGGACACAATCTTGCAGAGAAGTGTCTGCATGTTGTTGGACCTAACTTAA
ATGCCGGTGAGGATGTTCAACTCCTTAAAAGGGCATATGAGAATTTCAATTCACAGGATGTATTACTTGC
ACCTCTATTGTCAGCTGGCATATTTGGTGCCAAACCACTTCAGTCATTAAAAATGTGTGTTGAGATAGTT
CGCACACAAGTTTATCTTGCAGTCAATGATAAGAGTCTTTATGATCAGATTGTCTTAGATTATCTAGATA
GTCTGAAACCTAAAGTGGAGTCCCCCAACAAGGAGGAAGAGCCAAAATTGGAGGAGCCTAAAGCGGTGCA
GCCAGTTGCTGAGAAACCTGTTGATGTAAAACCTAAGATTAAGGCATGTATCGACGAGGTCACTACAACA
CTGGAGGAAACTAAGTTTCTTACCAATAAATTGCTTCTTTTTGCTGACATCAATGGTAAACTTTACCAAG
ATTCACAGAATATGTTAAGAGGTGAAGACATGTCTTTCTTAGAGAAAGATGCACCATATATTGTTGGTGA
TGTCATCACTAGTGGTGACATCACTTGTGTCATAATACCTGCTAAGAAGTCGGGTGGGACTACGGAAATG
CTAGCAAGAGCACTAAAGGAAGTCCCAGTTGCTGAGTATATAACAACCTATCCTGGACAAGGGTGTGCTG
GTTATACACTTGAAGAAGCAAAGACTGCACTTAAAAAATGCAAATCTGCATTTTATGTTTTACCTTCAGA
AACACCTAACGAGAAGGAAGAGGTTCTTGGCACAGTATCATGGAACCTACGTGAAATGCTTGCTCATGCA
GAGGAGACAAGAAAATTAATGCCTATTTGCCTGGATGTTAGAGCCATAATGGCCACCATCCAGCGCAAGT
ATAAGGGTATTAAAGTTCAGGAAGGAATCGTGGATTACGGTGTCCGGTTCTTCTTCTATACTAGCAAGGA
GCCTGTAGCTTCTATTATTACAAAGCTTAACTCTTTAAATGAGCCACTTGTTACTATGCCCATAGGTTAT
GTGACACATGGTCTTAACCTAGAAGAGGCCGCGCGCTGTATGCGCTCCCTCAAGGCACCTGCTGTGGTGT
CAGTTTCTTCACCAGATGCTGTCACTGCATATAATGGTTACCTCACTTCGTCTTCCAAGACACCTGAGGA
GTATTTTGTGGAGACTACTTCTCTTGCGGGATCGTATAGAGATTGGTCTTATTCAGGACAACGTACGGAA
TTAGGTGTTGAATTTCTTAAGCGTGGGGACAAGATTGTCTATCACACTACAGGGAGCCCCATTGAGTTTC
ACCTTGATGGTGAGGTTCTTCCACTTGACAAACTAAAGAGTCTCTTGTCTCTTCGTGAGGTTAAGACTAT
TAAGGTGTTTACAACTGTAGACAACACTAACCTCCACACGCATATTGTGGACATGTCTATGACTTATGGA
CAACAGTTCGGTCCTACTTATTTGGATGGTGCTGATGTCACTAAAATCAAGCCACATGTTAATCATGAGG
GTAAGACATTTTTTGTACTACCTAGCGATGACACACTGCGTAGTGAAGCTTTTGAGTACTACCACACTAT
CGATGAGAGTTTTCTTGGTAGATATATGTCAGCATTAAACCATACAAAGAAGTGGAAGTTTCCTCAGGTT
GGTGGTTTAACTTCAATCAAATGGGCAGACAACAATTGTTACTTGTCTAGTGTGTTACTTGCACTTCAGC
AAGTTGAAGTGAAATTTAATGCACCCGCGCTTCAGGAAGCCTATTATAGGGCTCGCGCCGGTGATGCTGC
CAACTTTTGTGCACTCATACTGGCTTACAGTAATAAAACTGTAGGCGAGCTGGGTGATGTCAGAGAAACT
ATGACCCATCTTTTACAGCATGCTAATTTAGAGTCAGCTAAAAGAGTTCTTAATGTAGTATGCAAACACT
GCGGCCAGAAAACAACCACCTTGAAGGGTGTAGAGGCTGTGATGTACATGGGGACTCTGTCTTATGATGA
GCTTAAGACAGGTGTTTCAATTCCTTGTGTATGTGGGCGTAATGCTACACAATATTTAGTACAACAAGAA
TCTTCTTTTGTTATGATGTCTGCACCACCTGCTGAGTACAAATTACAACAGGGGGCCTTTTTGTGTGCTA
ATGAATACACTGGCAATTATCAGTGTGGACATTACACTCACATAACTGCTAAAGAAACACTCTATCGCGT
AGATGGAGCACATCTTACTAAGATGTCAGAATATAAAGGACCAGTGACTGATGTTTTCTACAAGGAAACC
TCCTACACTACAGCTATCAAACCTGTGTCTTATAAACTTGATGGAGTTACTTACACAGAGATTGAACCGA
AATTAGATGGGTACTATAAGAAGGGTAATGCTTACTACACTGAGCAGCCTATTGACCTTGTCCCAACCCA
ACCAATGCCAAATGCAAGTTTTGATAATTTTAAACTTACATGCTCTAACACTAAATTTGCTGATGACCTT
AATCAAATGACAGGCTTTAAAAAGCCAGCCTCGCGTGAGCTAACCGTCACATTCTTCCCAGACTTGAATG
GCGATGTAGTGGCTATTGATTATAGACACTACTCCACGAGTTTCAAGAAAGGTGCAAAACTGGTACATAA
GCCAATTCTTTGGCATATTAACCAGACTACAAACAAGACAACGTACAAACCAAACATCTGGTGTTTACGT
TGTCTGTGGAGTACAAAACCAGTTGATACTTCAAACTCCTTTGAAGTCCTGGTGGTAGAAGACACACAAG
GAATGGATAATCTTGCTTGTGAAAGTCAGACAACCACCTCTGAAGAAGTAGTGGAAAATCCTACCGTACA
GAAGGAAATAATAGAGTGTGACGTGAAAACTACCGAAGTTGTAGGCAATGTCATACTAAAACCATCAGAA
GAAGGTGTTAAAGTTACACAAGAGTTGGGCCATGAAGATCTAATGGCTGCTTATGTTGAAGAAACAAGCA
TTACCATTAAGAAGCCTAACGAGCTTTCGTTAGCCTTAGGCTTGAAAACACTTGCCACCCATGGGGCCGC
TGCAATAAATAGTGTCCCATGGAGTAAGATTTTGGCGTATGTCAAACCCTTCCTTGGACAGACAGCGGTT
ATAACTTCAAACTGCATCAAGAAATGTGTGCAGCGAGTTTTTAGCAACTATATGCCCTATGTCATTACAT
TATTATTTCAATTGTGCACTTTTACAAAGAGCACCAATTCCAGAATAAAAGCTTCACTTCCTACGACTAT
TGCTAAAAATAGTGTTAAGAGTGTTGCTAAATTGTGTTTGGACGTTTGCATTAATTATGTGAAATCTCCT
AAGTTTTCTAAATTGTTCACAATTGTAATGTGGCTATTGTTGTTAAGTATTTGCCTAGGTTCTTTAACCT
ATGTAACTGCTGTTCTTGGTGTATGCCTATCTAGTTTAGGTGTTCCTTCTTATTGTGATGGCGTTAGAGA
GTTGTATATCAATTCATCTAACGTCACTACTATGGACTTTTGTCAGGGTTATTTTCCCTGCAGTGTCTGT
TTAAGTGGATTAGATTCTCTTGATTCTTACCCAGCTCTTGAAACCATCCAGGTTACGATCTCATCGTATA
AGCTAGACCTGACATTTTTGGGTTTGGCAGCTGAATGGTTATTGGCATATATGTTGTTTACAAAGTTCTT
CTACTTACTTGGTCTCTCCGCCATAATGCAAGCGTTCTTTGGCTACTTTGCCAGTCATTTCATTAGCAAT
TCTTGGCTTATGTGGTTTATCATTAGTATTGTACAGATGGCACCTGTTTCAGCAATGGTTAGGATGTACA
TTTTCTTTGCTTCTTTCTATTATGTATGGAAGAGCTATGTTCATATTATGGATGGCTGTACTTCATCAAC
TTGCATGATGTGCTACAAACGCAATCGTGCGACACGTGTTGAGTGTACAACTATTGTCAATGGCGTGAAG
AGATCTTTCTACGTCTATGCAAATGGAGGTCGTGGCTTCTGTAAGGCTCACAATTGGAATTGTCTCAACT
GTGACACTTTTTGTGCTGGTAGTACTTTCATTAGCGATGAGGTTGCTCGTGATTTGTCACTCCAGTTTAA
GAGACCAATTAATCCTACTGACCAGTCTGCATATGTCGTGGATAGCGTTACTGTGAAAAACGGCGCACTC
CACCTCTATTTTGATAAGGCTGGCCAAAAGACTTATGAGAGGCACCCACTCTCTCACTTTGTCAACTTAG
ATAATTTGAGGGCTAACAACACTAAAGGTTCATTACCTATTAATGTCATAGTTTTTGACGGCAAGTCCAA
ATGTGAGGAGTCTGCCGCTAAATCTGCATCTGTGTACTACAGTCAGCTTATGTGCCAACCCATTCTGTTA
CTTGACCAAGCTCTTGTGTCAGATGTTGGAGATAGTACTGAAGTTTCTGTTAAGATGTTCGATGCTTATG
TAGACACTTTTTCAGCAACTTTTAGTGTTCCTATGGAGAAACTTAAAGCACTTGTTGCTACAGCACATAG
TGAGTTGGCAAAGGGTGTAGCTTTAGATGGTGTCCTTTCTACATTCGTGTCGGCTGCCCGTCAAGGTGTC
GTTGATACTGATGTTGATACAAAGGATGTCATTGAGTGTCTCAAACTTTCTCACCATTCTGATATAGAGG
TGACAGGTGACAGTTGTAACAACTTTATGCTCACCTATAACAAAGTTGAAAACATGACGCCTAGAGATCT
TGGTGCATGTATTGATTGTAATGCAAGGCATATAAATGCCCAAGTAGCAAAAAGCCACAATGTTTCGCTG
GTTTGGAACGTCAAGGACTACATGTCTCTGTCCGAACAGCTGCGCAAGCAAATTCGCAGTGCTGCCAAAA
AGAACAACATACCTTTTAGACTTACCTGTGCTACTACTAGACAGGTTGTCAATGTTATAACTACTAAAAT
CTCACTCAAAGGTGGTAAGGTTGTTAGTACGTGGTTCAAACTTTTGCTGAAAGTCACACTTTTGTGTGTT
CTTGCTGCATTATTTTGCTATGTCATTATGCCAGTACATTCTTTGTCTGTTCATGATGGTTATACAAATG
AAATCATTGGTTACAAAGCCATTCAGGATGGTGTCACTCGTGACATTGTTTCTACTGATGATTGTTTTGC
TAACAAACATGCTGGATTCGACTCATGGTTTAGCCAGCGTGGCGGTTCTTACAGGAATGACAAAAACTGC
CCTGTAGTAGCAGCTATCATTACTAGAGAAATTGGTTTCATAGTGCCTGGTTTACCTGGTACTGTTTTGA
GAGCACTTAATGGTGACTTTTTGCATTTTCTACCTCGTGTTTTTAGTGCTGTTGGCAACATTTGCTACAC
ACCATCTAAACTCATTGAGTATAGTGATTTTGCTACTTCTGCTTGCGTTTTGGCTGCTGAATGTACTATT
TTCAAGGATGCTATGGGTAAGCCTGTGCCATACTGTTACGACACTAACTTACTTGAGGGTTCTATTTCTT
ATAGTGAACTCCGTCCTGACACCCGTTATGTGCTCATGGATGGTTCTATCATACAATTCCCTAACACTTA
CCTTGAGGGGTCTGTTAGAGTAGTTACAACTTTTGATGCTGAGTATTGCAGACATGGTACTTGTGAAAGG
TCAGAAGTTGGTGTGTGCTTATCTACTAGCGGTAGATGGGTTCTTAATAATGAGCATTACAGAGCTTTAC
CAGGAGTTTTCTGTGGTGTCGATGCTATGAACCTCATAGCTAATATCTTCACACCTCTTGTTCAACCTGT
CGGTGCTCTAGATGTGTCTGCTTCAGTAGTAGCAGGTGGTATTATTGCCATACTGGTGACTTGTGCTGCT
TACTACTTTATGAAATTCAGACGTGCGTTTGGTGAGTACAACCATGTTGTTGCCGCTAATGCATTGCTGT
TTCTAATGTCTTTCACTATACTCTGTCTGGCACCTGCTTATAGCTTTTTGCCGGGGGTTTACTCTATCTT
TTACTTGTACTTGACTTTCTATTTTACTAATGATGTCTCATTCTTGGCTCATCTGCAATGGTTTGCCATG
TTTTCTCCTATTGTGCCTTTCTGGATAACAGCAATCTATGTGTTCTGTATTTCCCTAAAGCACTTCCATT
GGTTCTTTAGTAACTATCTTAAGAAAAGAGTCATGTTTAATGGGGTTACATTCAGCACCTTTGAAGAGGC
AGCTTTATGTACCTTTTTACTTAACAAAGAAATGTATCTGAGACTGCGTAGTGAGACACTCCTTCCACTT
ACACAGTATAACAGATACCTTGCTCTTTACAACAAGTACAAGTATTTTAGCGGGGCCTTGGATACTACTA
GTTATCGTGAAGCAGCTTGCTGCCACTTAGCTAAGGCTCTAAATGACTTCAGTAACTCAGGTGCTGACGT
ACTCTACCAGCCACCACAGACTTCAATCACTTCTGCGGTTTTGCAGAGTGGTTTTAGGAAAATGGCATTT
CCCTCTGGTAAAGTTGAAGGATGCATGGTACAAGTCACCTGTGGAACTACAACCTTAAATGGTTTGTGGT
TGGATGACACAGTGTACTGCCCAAGACATGTTGTTTGCACGGCTGAAGACATGCTTAACCCGAACTATGA
CGACCTGCTCATCCGCAAATCTAACCATAGTTTCCTTGTTCAAGCTGGTAATGTCCAACTTCGTGTTATT
GGCCATTCCATGCAAAATTGTCTGCTTAGGCTTAAAGTTGACACTTCTAACCCTAAGACACCAAAGTATA
AATTTGTCCGTATCCAACCAGGTCAGACATTTTCAGTCCTAGCTTGTTACAATGGCTCACCATCAGGTGT
TTATCAGTGTGCCATGAGACCTAATCACACCATTAAGGGTTCCTTCCTTAATGGTTCATGTGGTAGTGTT
GGTTTTAACATTGATTATGATTGCGTGTCTTTCTGCTACATGCATCATATGGAGCTTCCAACTGGAGTGC
ACGCTGGTACTGACTTAGAAGGTAAATTCTATGGTCCTTTTGTAGATAGACAGACTGCACAGGCTGCTGG
CACAGATACAACTATTACACTGAATGTTTTAGCTTGGCTCTATGCTGCTGTTATCAATGGTGATAGGTGG
TTCCTAAATAGGTTTACCACTACTCTCAATGACTTTAATCTTGTGGCAATGAAGTACAATTATGAACCCC
TGACACAAGATCATGTTGACATACTAGGACCCCTTTCTGCGCAAACAGGAATCGCAGTCTTAGATATGTG
TGCTGCTCTGAAAGAGCTTCTACAGAATGGTATGAATGGTCGTACTATTCTTGGTAGCACTATTTTAGAG
GATGAGTTCACGCCCTTTGACGTTGTTAGACAATGTTCTGGTGTGACCTTCCAAGGTAAGTTCAAGAAAA
TTGTTAAAGGTACTCATCATTGGATGCTTTTGACTTTCTTGACATCACTTTTAATTCTTGTCCAGAGTAC
ACAGTGGTCGCTGTTTTTCTTTGTTTATGAGAATGCTTTCTTGCCATTTGCTTTAGGTATTATGGCTGTT
GCTGCTTGCGCAATGCTTCTTGTTAAGCATAAACATGCATTCCTGTGCTTATTTCTATTACCTTCTCTTG
CAACAGTTGCTTACTTCAATATGGTCTACATGCCTGCTAGTTGGGTGATGCGTATAATGACATGGCTTGA
ATTGGCCGACACTAGCCTGTCTGGTTATCGGCTTAAGGACTGTGTTATGTATGCTTCAGCCTTAGTTTTG
CTTATCCTCATGACTGCCCGTACTGTTTATGATGATGCTGCTAGACGTGTGTGGACATTGATGAATGTCA
TTACACTCGTTTATAAAGTCTACTATGGTAATTCTTTAGACCAAGCTATTTCCATGTGGGCTCTTGTTAT
TTCTGTAACCTCTAACTATTCTGGTGTCGTTACGACAATCATGTTCTTAGCTAGAGCTATAGTTTTTGTG
TGTGTTGAGTATTACCCACTTTTGTTTATTACTGGCAACACTTTACAGTGTATTATGCTTGTTTATTGTT
TCTTAGGCTATTGTTGTTGTTGCTACTTTGGCTTATTTTGTTTACTCAACCGCTATTTTAGACTTACTCT
TGGTGTTTACGATTATTTGGTTTCCACACAGGAGTTTAGGTACATGAACTCTCAGGGGCTCCTGCCACCT
AAGAGTAGTATTGACGCTTTCAAGCTTAACATTAAATTGTTGGGCATTGGAGGTAAACCTTGTATCAAGG
TTGCTACTGTACAGTCTAAAATGTCTGACGTAAAGTGCACATCAGTAGTGCTGCTCTCAGTTCTCCAACA
ACTCAGAGTAGAATCATCTTCTAAATTGTGGGCACAGTGTGTACAACTTCACAATGATATTCTTCTTGCA
AAGGACACTACTGAAGCTTTTGAAAAGATGGTTTCACTTTTGTCCGTTCTGCTATCCATGCAGGGTGCTG
TAGACATTAATAAGTTGTGCGAAGAAATGCTTGACAACCGTGCTACTCTTCAGGCCATCGCTTCAGAATT
TAGTTCTTTACCTTCGTATGCTGCTTATGCCACTGCCCAAGAGGCTTATGAGCAAGCTGTATCAAATGGT
GATTCTGAAGTTGTTCTTAAGAAGTTAAAGAAATCTTTGAATGTGGCTAAATCTGAGTTTGACCATGATG
CTGCCATGCAACGTAAGTTGGAAAAGATGGCAGATCAAGCTATGACCCAAATGTACAAGCAGGCAAGATC
TGAAGACAAGCGGGCAAAAGTAACTAGTGCAATGCAAACGATGCTTTTCACTATGCTTAGAAAACTTGAT
AATGATGCACTTAACAACATTATCAACAATGCACGTGATGGTTGTGTACCACTCAACATCATACCACTTA
CAACAGCAGCTAAACTCATGGTTGTTGTCCCTGACTATGGAACCTACAAGAACACTTGTGATGGTAACAC
TTTCACATATGCGTCAGCACTCTGGGAAATTCAGCAAGTTGTTGATGCAGATAGTAAAATTGTCCAGCTC
AGTGAAATCAATATGGACAACTCACCAAACTTGGCTTGGCCTCTTATTGTTACTGCACTAAGAGCCAACT
CAGCTGTCAAACTACAGAATAATGAACTGAGTCCAGTAGCATTACGACAGATGTCTTGTGCGGCTGGTAC
TACGCAAACAGCTTGTACTGATGACAATGCACTCGCCTATTACAACAACGCAAAGGGAGGTAGGTTTGTG
CTTGCATTACTATCAGACCACCAGGACCTCAAGTGGGCTAGATTCCCTAAGAGTGATGGTACAGGTACTA
TCTATACAGAACTGGAACCACCTTGCAGGTTTGTTACAGACACACCTAAAGGACCTAAAGTGAAGTATTT
GTACTTTATTAAGGGTCTTAACAACCTAAATAGAGGTATGGTACTGGGTAGTTTAGCTGCCACAGTACGT
CTTCAGGCCGGTAATGCGACAGAAGTGCCTGCCAATTCAACTGTGCTTTCTTTCTGTGCTTTCGCTGTAG
ACCCAGCTAAAGCTTACAAAGATTACTTAGCAAGTGGTGGACAACCAATCACGAATTGTGTGAAGATGTT
GTGTACCCACACCGGTACAGGACAGGCAATCACGGTAACACCAGAAGCTAACATGGATCAAGAGTCCTTT
GGTGGTGCTTCATGCTGTCTGTATTGTAGATGCCACATTGATCATCCAAATCCTAAGGGATTTTGTGACT
TGAAAGGTAAGTATGTCCAAATACCTACCACCTGTGCTAATGACCCTGTGGGTTTCACACTCAGAAATAC
AGTCTGTACCGTCTGCGGAATGTGGAAAGGTTATGGCTGTAGTTGTGATCAACTCCGCGAACCCATGATG
CAGTCTGCGGATGCGTCAACGTTTTTAAACGGGTTTGCGGTGTAAGTGCGGCCCGTCTTACACCGTGCGG
CACAGGCACTAGCACTGATGTCGTTTATAGGGCTTTTGATATTTACAACGAGAAAGTTGCTGGTTTTGCA
AAGTTCCTAAAGACTAATTGCTGCCGCTTCCAAGAAAAGGATGAGGAAGGCAATTTATTAGACTCTTATT
TCGTAGTTAAGAGGCACACAATGTCCAACTACCAACATGAAGAGACTATTTACAACTTGATTAAAGAGTG
TCCAGCCGTTGCTGTTCATGACTTTTTCAAGTTTAGAGTGGATGGTGACATGGTACCACATATATCACGT
CAACGTCTAACTAAATACACAATGGCTGATTTAGTCTATGCTCTACGTCATTTTGACGAGGGCAATTGTG
ATACATTAAAGGAAATACTTGTCACATACAATTGTTGTGATGACAACTATTTCAATAAGAAGGATTGGTA
TGATTTTGTAGAAAATCCTGATGTTCTACGCGTATACGCGAACCTAGGTGAGCGTGTACGTCGAGCCTTA
CTGAAGACTGTGCAATTCTGCGATGCTATGCGTGATGCGGGTATCGTAGGTGTACTGACACTAGATAATC
AGGATCTGAATGGGAATTGGTACGATTTTGGAGACTTCGTACAGGTAGCACCAGGCTGCGGGGTTCCTAT
TGTGGATTCATACTATTCTTTGCTGATGCCTATCTTGACACTCACAAAGGCCTTAGCTGCTGAGTCCCAT
ATGGACGCTGATCTCGCGAAGCCACTTGTAAAGTGGGATTTGCTCAAATATGATTTCACGGAAGAGAGAC
TATGTCTTTTCGACCGTTATTTTAAATATTGGGATCAGACATACCATCCTAATTGTATTAATTGTTTGGA
TGACAGGTGTATCCTTCATTGTGCAAACTTTAATGTATTATTTTCTACTGTGTTTCCACCTACGAGTTTT
GGACCACTAGTAAGAAAGATATTTGTAGATGGTGTACCTTTTGTTGTTTCAACGGGCTACCATTTCCGTG
AGCTAGGGGTTGTACATAATCAGGATGTAAACTTACATAGCTCACGCCTCAGTTTTAAGGAACTTTTAGT
GTACGCTGCTGATCCAGCCATGCATGCTGCCTCTGGCAATTTGTTGTTAGATAAACGTACTACATGCTTT
TCAGTAGCTGCACTAACAAATAATGTTGCTTTTCAAACTGTCAAACCCGGTAATTTTAATAAAGACTTTT
ATGACTTTGCTGTGTCTAAAGGCTTCTTTAAGGAAGGAAGTTCTGTTGAATTAAAACACTTCTTCTTTGC
TCAGGATGGCAACGCTGCTATCAGTGATTATGACTATTACCGTTATAATCTGCCAACAATGTGTGATATT
AGACAACTCCTATTCGTAGTTGAGGTTGTCGATAAATACTTTGATTGTTACGATGGTGGCTGTATCAATG
CCAACCAAGTTATCGTTAACAATCTGGACAAATCAGCTGGTTTCCCATTTAACAAGTGGGGTAAGGCTAG
ACTTTATTATGACTCAATGAGTTATGAGGACCAAGATGCATTGTTCGCATACACTAAGCGTAATGTCATC
CCTACAATAACTCAAATGAACCTTAAGTATGCCATTAGTGCAAAGAATAGAGCTCGCACAGTTGCTGGTG
TCTCTATCTGTAGTACTATGACCAATAGACAGTTTCATCAGAAATTATTAAAGTCAATAGCCGCTACTAG
AGGAGCTACTGTGGTAATTGGAACAAGCAAATTTTATGGTGGCTGGCATAATATGTTAAAAACTGTTTAC
AGTGATGTAGAAAGTCCTCACCTCATGGGTTGGGACTACCCAAAATGTGACAGAGCCATGCCTAATATGC
TTAGAATCATGGCTTCCCTCATTCTTGCTCGCAAACATAGCACTTGTTGTAACTTGTCACACCGTTTCTA
TAGATTAGCTAATGAGTGTGCACAGGTATTAAGTGAGATGGTCATGTGTGGCGGCTCATTATATGTGAAA
CCAGGTGGGACATCATCCGGTGATGCCACAACTGCATATGCTAATAGTGTGTTTAACATCTGTCAAGCAG
TAACAGCTAACGTAAATGCACTTCTTTCAACTGATGGTAATAAGATTGCTGATAAGTACGTCCGCAATCT
TCAACATAGACTTTATGAGTGTCTCTATAGAAACAGAGATGTGGATCATGAGTTCGTGGATGAATTTTAT
GCATATTTGCGTAAGCACTTCTCCATGATGATTCTTTCTGACGATGCCGTTGTGTGCTATAATAGTAATT
ACGCGGCACAGGGTCTAGTAGCTAGCATTAAGAACTTCAAAGCAGTTCTTTACTACCAAAATAATGTGTT
TATGTCTGAGGCGAAATGCTGGACTGAGACTGACCTTACTAGAGGACCTCATGAATTTTGCTCTCAGCAC
ACGATGCTAGTTAAACAAGGAGATGATTACGTGTACCTGCCTTACCCAGATCCATCTAGAATATTAGGCG
CAGGCTGTTTTGTCGACGACATTGTCAAAACAGATGGTACACTCATGATTGAAAGGTTTGTGTCATTAGC
AATTGACGCCTACCCACTTACAAAGCACCCTAATCAAGAGTATGCTGATGTTTTCCATTTATACTTACAG
TATATTAGGAAATTACATGATGAGCTTACTGGTCACATGTTGGACATGTACTCTGTAATGCTAACTAATG
ACAACACCTCGAGGTACTGGGAACCTGAATTTTATGAAGCTATGTACACACCACACACAGTTTTACAAGC
TGTAGGTGCTTGTGTGTTATGTAATTCACAGACTTCGCTTCGTTGCGGCGCTTGTATTAGGAGACCTTTC
CTTTGTTGCAAGTGCTGCTATGACCATGTCATTTCAACATCACATAAATTAGTGTTGTCTGTTAATCCCT
ATGTTTGCAATGCACCCGGTTGTGACGTCACAGATGTGACACAACTCTATTTAGGAGGTATGAGCTATTA
TTGCAAGTCACATAAACCACCCATTAGTTTTCCTTTGTGTGCTAATGGTCAGGTTTTTGGTTTATACAAA
AACACATGTGTGGGCAGTGACAATGTAACTGACTTCAATGCAATAGCGACATGTGATTGGACTAATGCTG
GCGATTATATACTTGCCAACACTTGTACAGAGAGACTCAAACTTTTTGCAGCGGAAACGCTCAAAGCTAC
TGAGGAGACATTCAAGCTATCTTATGGTATTGCCACTGTTCGTGAAGTACTGTCAGATAGAGAACTTTAC
CTTTCGTGGGAGGTAGGAAAACCTAGACCACCACTGAATAGAAATTATGTCTTTACAGGTTACCGTGTGA
CAAAAAACAGTAAAGTACAGATTGGAGAGTACACCTTTGAAAAAGGTGACTATGGTGATGCTGTTGTGTA
CAGAGGTACTACAACTTATAAATTGAATGTTGGTGATTACTTTGTGTTAACATCACATACAGTAATGCCA
TTAAGTGCACCAACACTAGTGCCACAGGAGCACTATGTGCGAATAACTGGCTTATACCCTACACTCAACA
TCTCTGATGAGTTTTCTAGCAATGTTGCAAATTACCAAAAAATCGGTATGCAGAAGTACTCTACACTCCA
AGGACCACCTGGTACTGGTAAGAGTCACTTTGCTATTGGACTTGCCCTCTACTACCCATCTGCTCGCATA
GTGTATACAGCTTGCTCTCATGCTGCTGTTGATGCGCTATGTGAAAAGGCATTAAAATACTTGCCTATAG
ATAAGTGTAGTAGAATTATACCTGCACGTGCGCGTGTAGAGTGTTTTGATAAATTCAAAGTTAATTCAAC
ATTAGAACAGTATGTTTTCTGCACTGTTAATGCTCTGCCCGAAACTACTGCTGATATAGTGGTCTTTGAT
GAAATTTCAATGGCCACTAATTATGATTTGAGTGTTGTCAATGCTAGACTACGTGCAAAACACTACGTTT
ACATTGGTGACCCAGCTCAATTACCTGCACCACGCACATTGCTAACAAAAGGCACACTTGAACCAGAATA
TTTCAATTCAGTGTGCAGACTTATGAAAACAATAGGTCCAGACATGTTCCTTGGAACCTGTCGTCGTTGT
CCTGCCGAAATTGTTGACACAGTGAGTGCCTTAGTTTATGACAATAAGCTAAAAGCACACAAGGAGAAGT
CAGCGCAATGCTTCAAAATGTATTACAAGGGTGTGATTACGCATGATGTGTCATCTGCAATCAACAGGCC
ACAAATAGGTGTAGTAAGAGAATTTCTTACGCGCAACCCTGCTTGGAGAAAAGCTGTTTTTATTTCACCA
TATAATTCACAGAATGCAGTGGCATCAAAGATTTTAGGGTTGCCCACTCAAACTGTTGATTCTTCACAGG
GTTCTGAATATGACTATGTCATATTCACACAAACCACTGAGACTGCACACTCTTGTAATGTAAACCGCTT
TAATGTGGCCATCACAAGAGCAAAAATTGGCATTTTGTGTATAATGTCTGATAGAGACCTTTATGACAAG
CTGCAATTTACGAGTCTAGAAGTACCACGCCGAAATGTGGCTACTTTACAAGCAGAAAATGTGACTGGAC
TTTTTAAGGACTGTAGCAAGATCATTACTGGTCTTCATCCAACACAGGCACCTACACATCTCAGTGTTGA
TACTAAATTCAAAACTGAAGGACTTTGTGTCGACATACCAGGAATACCAAAGGACATGACCTACCGTAGA
CTCATCTCTATGATGGGCTTCAAAATGAATTACCAAGTTAATGGTTACCCTAATATGTTTATCACCCGTG
AAGAAGCTATTCGTCACGTTCGTGCATGGATAGGCTTTGATGTAGAGGGTTGTCATGCTACTAGAGATGC
TGTAGGAACAAATCTACCACTCCAGTTAGGGTTTTCAACAGGTGTTAACCTAGTGGCCGTACCGACTGGC
TATGTTGACACTGAAAATAGCACAGAATTCACCAGAGTTAATGCAAAACCTCCTCCAGGTGATCAATTTA
AGCATCTTATACCACTTATGTACAAAGGTTTGCCCTGGAACGTGGTGCGTATTAAGATTGTTCAAATGCT
CAGTGATACGCTGAAAGGATTATCAGACAGAGTTGTGTTTGTCCTCTGGGCACATGGCTTTGAACTCACA
TCGATGAAGTACTTTGTCAAGATTGGACCAGAAAGAACGTGTTGTCTGTGTGACAAGCGTGCAACTTGCT
TCTCCACTTCATCTGATACTTATGCCTGCTGGAATCACTCTGTGGGTTTTGACTATGTCTACAACCCGTT
TATGATTGATGTACAGCAGTGGGGTTTTACAGGTAACTTGCAGAGTAACCACGATCAGCACTGCCAAGTG
CATGGTAATGCTCATGTAGCTAGTTGTGATGCTATCATGACTAGATGTCTCGCAGTCCATGAGTGCTTCG
TTAAGCGCGTCGATTGGTCTGTTGAATATCCGATTATCGGAGATGAACTGAAGATCAACGCCGCATGCAG
AAAAGTACAGCATATGGTTGTCAAGTCTGCCCTCCTGGCTGATAAATTTACAGTTCTTCATGACATTGGA
AACCCAAAGGCAATTAGATGTGTGCCGCAGGCTGAAGTAGACTGGAAATTCTACGACGCTCAGCCTTGCA
GTGACAAAGCTTATAAAATAGAAGAACTCTTCTACTCATATGCCACACATCATGACAAGTTCACAGATGG
TGTCTGTTTGTTTTGGAACTGTAACGTTGATCGTTACCCAGCCAATGCTATTGTGTGTAGGTTTGATACC
CGAGTGCTCTCTAATTTAAACCTACCTGGTTGTGATGGTGGTAGTTTGTATGTTAATAAGCATGCATTCC
ACACTCCAGCTTTTGATAAGAGTGCATTTACACATTTGAAGCAACTGCCTTTCTTTTATTATTCTGACAG
TCCTTGTGAGTCTCATGGTAAACAGGTCGTGTCAGACATTGATTATGTCCCACTAAAGTCTGCTACGTGT
ATTACACGCTGCAACTTAGGTGGTGCTGTTTGTAGACATCATGCAAATGAGTATAGACAGTACTTGGATG
CATACAATATGATGATTTCTGCTGGATTTAGCCTTTGGATTTATAAACAATTTGATACTTACAACTTGTG
GAATACTTTCACTAAGTTGCAGAGTTTAGAAAATGTGGCTTATAATGTTGTCAACAAGGGACACTTTGAT
GGACAGAGTGGTGAAGCACCTGTATCCATCATTAATAATGCTGTTTACACTAAAGTAGATGGCATTGACG
TGGAAATTTTCGAGAACAAGACAACACTTCCTGTTAATGTGGCGTTTGAGCTTTGGGCAAAGCGTAACAT
TAAACCAGTGCCTGAGATTAAGATACTCAATAATTTGGGTGTCGACATCGCCGCTAATAATGTTATCTGG
GACTATAAAAGAGAAGCCCCAGCGCATGTTTCTACAATAGGTGTCTGTACAATGACTGACATTGCAAAGA
AACCTACTGAGAGTGCTTGTTCATCACTCATTGTCTTGTTTGACGGTAGAGTTGAGGGACAGGTAGACTT
TTTCAGAAATGCTCGCAATGGTGTTTTAATAACAGAAGGTTCAGTTAAGGGCTTAACACCTTCGAAAGGA
CCCGCACAAGCTAGTGTCAATGGAGTCACATTAATTGGAGAATCAGTAAAAACACAGTTTAATTATTTTA
AGAAAGTGGATGGCATAATTCAGCAATTGCCGGAAACCTACTTTACTCAAAGCAGAGACTTAGAGGATTT
CAAGCCCAGATCACAAATGGAAACTGATTTCCTCGAGCTCGCAATGGATGAGTTCATACAACGGTATAAG
CTAGAGGGCTATGCTTTCGAGCATATCGTTTATGGAGATTTCAGTCATGGACAACTTGGCGGGTTGCATC
TAATGATTGGTCTAGCCAAGCGCTCACAAGATTCACTGCTTAAACTAGAGGATTTTATCCCTATGGATAG
CACAGTGAAAAATTACTTCATAACAGATGCTCAAACAGGTTCATCAAAATGTGTCTGCTCTGTTATTGAT
CTTTTACTTGATGACTTTGTTGAAATAATAAAGTCACAAGACCTTTCAGTAGTTTCAAAAGTGGTCAAAG
TTACAATTGACTATGCTGAAATATCATTTATGCTTTGGTGTAAGGATGGACATGTTGAAACCTTCTACCC
AAAATTACAGGCAAGTCAAGCATGGCAACCAGGTGTCGCTATGCCTAACTTGTATAAGATGCAAAGAATG
CTTCTTGAAAAATGTGACCTTCAGAATTATGGTGAAAATGCTGTCATACCAAAAGGAATAATGATGAATG
TTGCAAAATATACCCAACTGTGTCAATACTTAAACACACTTACATTAGCTGTGCCTTATAACATGAGAGT
GATACACTTTGGTGCAGGCTCTGATAAAGGAGTAGCACCCGGTACAGCTGTTCTCAGGCAGTGGTTGCCA
ACTGGCACACTACTTGTTGATTCTGATCTAAACGACTTCGTCTCTGACGCTGATTCTACATTGATTGGAG
ACTGTGCCACTGTACATACAGCTAATAAATGGGATCTCATCATTAGCGATATGTATGACCCTAAGACCAA
ACATGTGTTAAAGGATAATGACTCAAAAGAGGGGTTTTTCACTTATCTATGTGGATTTATTAAACAAAAA
CTAGCCCTGGGAGGTTCTGTAGCTGTTAAGATAACAGAGCATTCTTGGAATGCCGATCTTTACAAGCTTA
TGGGACATTTCTCATGGTGGACAGCCTTTGTTACAAATGTAAATGCATCATCATCAGAAGCATTTTTAAT
TGGAGTTAACTATCTTGGCAAGCCAAAGGAACAAATTGATGGCTATACCATGCACGCTAACTACATCTTT
TGGAGGAACACAAACCCTATTCAATTGTCTTCCTATTCATTATTTGACATGAGCAAATTTCCTCTTAAAT
TAAGAGGAACAGCTGTTATGTCTCTTAAGGAGAATCAAATCAATGATATGATTTATTCTCTTCTGGAAAA
AGGTAGGCTTATCATTAGAGAAAACAACAGAGTTGTGGTTTCAAGTGATATTCTTGTTAACAACTAAACG
AACATGAAAATTTTAATTTTTGCTTTCTTAGCTAATTTAGCTAAAGCACAGGAAGGATGCGGTATCATCA
GTAGAAAACCGCAACCTAAAATGGCACAAGTCTCATCTTCTCGTCGGGGCGTTTATTATAATGATGACAT
TTTCCGTTCTGATGTGTTACACCTCACACAGGATTACTTCCTGCCATTTGACTCAAATTTAACTCAGTAC
TTTTCGCTTAATGTGGATTCAGATAGGTATACCTATTTTGACAACCCCATACTAGACTTTGGTGATGGCG
TTTATTTCGCTGCCACTGAAAAGTCTAACGTAATAAGAGGCTGGATTTTTGGTTCATCTTTTGATAACAC
CACCCAGTCAGCTGTTATAGTTAATAATTCAACACACATTATTATACGTGTGTGTAATTTTAACTTATGT
AAAGAACCCATGTATACTGTTAGTAGAGGTACACAGCAAAATGCCTGGGTTTATCAGAGTGCATTTAATT
GTACATATGACCGAGTGGAAAAGAGTTTTCAACTTGACACTACTCCTAAAACTGGAAATTTTAAAGACCT
ACGTGAGTATGTCTTTAAAAATAGGGATGGCTTTCTGTCTGTCTACCAAACTTATACTGCTGTTAATTTA
CCCAGAGGACTACCCACCGGTTTCTCAGTCTTGAAACCAATTTTAAAATTGCCCTTTGGAATTAATATCA
CTTCTTATAGAGTAGTTATGGCAATGTTTAGCCAAACTACTTCGAATTTTTTACCAGAAAGTGCTGCTTA
TTATGTTGGTAATCTTAAATATTCTACCTTCATGCTCCGATTTAATGAAAATGGGACGATCACGGATGCT
GTAGATTGTTCCCAAAATCCTCTTGCTGAATTAAAATGCACCATTAAAAATTTCAATGTTGACAAAGGAA
TCTACCAAACATCCAACTTCAGAGTTTCACCCACTCAAGAGGTTATTAGATTTCCTAACATTACAAATCG
CTGTCCTTTTGACAAGGTTTTTAATGCTACTCGCTTTCCTAATGTTTATGCATGGGAGAGAACAAAAATC
TCTGATTGTGTTGCTGACTACACTGTTCTCTACAACTCAACCTCTTTCTCGACTTTTAAATGTTATGGAG
TGTCTCCATCTAAGTTGATTGACCTATGCTTTACAAGTGTGTATGCTGATACATTCTTGATAAGATCTTC
TGAAGTAAGACAAGTTGCACCAGGTGAAACTGGTGTTATTGCTGACTACAATTACAAGTTGCCTGATGAT
TTCACTGGCTGTGTAATTGCTTGGAATACTGCTAAACATGATACTGGCAATTATTACTACAGATCTCATC
GCAAGACTAAGTTAAAGCCTTTTGAGAGAGACCTGTCTTCTGACGATGGTAATGGTGTGTATACACTCTC
AACATATGACTTTAACCCTAACGTTCCAGTAGCATATCAGGCTACTAGGGTTGTTGTACTCTCTTTTGAA
CTTCTTAATGCACCTGCTACAGTTTGTGGACCTAAATTATCCACAGAACTGGTTAAGAACCAGTGTGTTA
ATTTCAATTTTAATGGACTTAAAGGTACTGGTGTTTTGACTTCTTCTTCAAAAAGATTCCAGTCATTTCA
ACAATTTGGTCGTGACACATCTGACTTTACGGATTCCGTACGTGACCCACAGACTCTAGAAATACTTGAC
ATTTCACCTTGTTCCTTTGGTGGTGTTAGTGTTATCACACCTGGAACGAACGCCTCATCAGAGGTAGCTG
TTCTCTATCAAGATGTAAATTGCACTGATGTCCCTACAGCAATACGTGCAGATCAATTAACACCTGCTTG
GCGCGTTTATTCCACTGGAGTAAATGTGTTTCAAACACAAGCTGGCTGTCTTATAGGAGCTGAGCATGTC
AACGCCTCTTATGAGTGTGACATTCCTATTGGTGCAGGCATTTGTGCTAGTTACCATACAGCTTCTGTTT
TACGTAGTACCGGCCAGAAATCAATTGTTGCCTATACTATGTCACTGGGTGCTGAAAATTCCATTGCATA
CGCTAATAATTCAATTGCCATACCTACAAATTTTTCAATCAGTGTCACTACAGAAGTGATGCCTGTTTCA
ATGGCTAAAACAGCCGTGGATTGTACTATGTACATCTGCGGTGATTCTTTAGAGTGCAGCAACTTACTAT
TGCAGTATGGAAGCTTTTGCACACAACTCAATCGTGCCCTCACTGGCATTGCTATAGAACAGGACAAAAA
CACTCAGGAGGTCTTTGCCCAGGTTAAACAAATGTACAAGACACCTGCCATAAAGGACTTTGGCGGTTTC
AATTTTTCACAAATATTGCCTGACCCTTCAAAGCCAACGAAGAGATCATTTATTGAAGACTTGCTCTTCA
ATAAAGTGACTCTCGCTGATGCTGGCTTTATGAAACAATATGGTGACTGCCTAGGTGATGTTAGTGCTAG
AGACCTTATCTGTGCCCAGAAGTTCAATGGACTTACTGTGCTACCGCCACTGCTCACAGATGAGATGGTT
GCTGCCTACACGGCTGCGCTAGTTAGTGGTACTGCTACGGCGGGCTGGACGTTTGGTGCAGGTGCAGCTC
TTCAAATACCATTTGCTATGCAAATGGCTTATAGGTTTAATGGCATTGGAGTTACTCAAAATGTTCTCTA
TGAGAACCAAAAGCTGATAGCCAATCAGTTTAATAGTGCTATAGGCAAAATTCAAGAATCATTATCATCT
ACTGCAAGTGCACTAGGAAAACTGCAGGATGTGGTTAACCAAAATGCACAAGCTCTTAACACGCTTGTTA
AACAACTCAGCTCTAATTTTGGAGCTATCTCAAGTGTGTTAAATGATATTCTCTCTCGCCTTGATAAAGT
TGAGGCAGAAGTTCAAATTGACAGGTTGATTACAGGCAGATTGCAAAGCCTTCAAACCTACGTAACACAA
CAACTTATCAGAGCTGCTGAAATCAGAGCTTCTGCTAATCTTGCTGCTACTAAAATGTCTGAGTGCGTTC
TTGGACAATCAAAAAGAGTTGATTTCTGTGGAAAAGGCTACCACCTTATGTCCTTCCCTCAATCAGCACC
TCACGGTGTCGTTTTTCTACATGTCACATATGTGCCATCACAAGAGAAAAACTTCACAACAGCTCCAGCT
ATTTGTCACGAAGGCAAAGCTTATTTCCCTCGTGAAGGTGTCTTTGTGTCTAATGGCACTTCTTGGTTTA
TTACGCAGAGGAATTTTTACTCTCCACAATTAATTACAACAGATAATACTTTTGTTTCTGGTAATTGTGA
TGTCGTGATCGGCATCATTAATAATACTGTTTATGATCCTCTGCAGCCTGAACTTGACTCGTTTAAGGAA
GAGCTGGACAAGTACTTCAAAAATCATACATCACCAGATGTTGATCTTGGCGACATTTCAGGCATTAATG
CTTCAGTCGTCAACATTCAAAAGGAGATTGACCGCCTCAATGAGGTTGCCAAAAACCTAAATGAATCACT
CATTGACCTCCAAGAACTTGGGAAATATGAGCAATACATCAAGTGGCCTTGGTATGTTTGGCTCGGCTTT
ATTGCTGGACTAATTGCCATCGTCATGGTTACAATCTTGCTTTGTTGCATGACCAGCTGTTGCAGTTGTC
TCAAGGGTGCATGCTCTTGTGGTTCGTGCTGCAAATTTGATGAGGACGACTCTGAGCCAGTGCTCAAAGG
AGTCAAATTACATTACACATAAACGAACTTAATGGATTTGTTTATGAGCATTTTCACATTGGGAGCAATC
ACGCGCAATCCAGCGAAAATTGAAAATGCTTCTCCTGCAAGTACTGTTCATGCTACTGCAACGATACCAC
TACAAGCCACATTCCCTTTCGGATGGCTTATTGTTGGCGTTGCACTTCTTGCTGTTTTTCAAAGCGCTTC
TAAAGTAATTGCGCTTCATAGAAGGTGGCAGCTCGCCTTATATAAAGGCGTTCAACTTGTATGTAATATG
CTGCTGCTTTTTGTGACAATTTACTCACACCTTCTACTTCTAGCTGCTTGCATGGAAGCACAATTCTTGT
ACATCTATGCCCTGATTTATATCTTGCAAATTGTAAGTTTTTGTAGATTTATCATGAGATGCTGGCTGTG
CTGGAAGTGCAGATCCAAAAATCCATTACTCTATGATGCTAACTATTTTGTATGTTGGCATACTAATAAC
TATGACTACTGTATACCATACAACAGTGTCACAGATACAGTTGTCATCACCTCAGGTGATGGAACAAATC
AGCCAAAACTAAAAGAAGACTATCAAATTGGTGGTTATTCTGAGGATTGGCATTCAGGTGTTAAAGACTA
TGTAGTAATATATGGCTATTTCACCGAAGTTTATTACCAGCTTGAATCGACTCAATTGTCGACTGATACT
GGTGCTGAAAATGCTACATTCTTCATCTATAGCAAGCTTGTTAAAGATGTAGATCATGTGCAAATACACA
CAATCGACGGCTCTTCAGGAGTTGTAAATCCAGCAATGGATCCAATTTATGATGAGCCGACGACGACTAC
TAGCGTGCCTTTGTAAGCACAAGAAAGTGAGTACGAACTTATGTACTCATTCGTTTCGGAAGAGACAGGT
ACGTTAATAGTTAATAGCGTACTTCTTTTCCTTGCTTTCGTGGTATTCTTGCTAGTCACACTAGCCATCC
TTACTGCGCTTCGATTGTGTGCGTACTGCTGCAATATTGTTAACGTGAGTTTAGTAAAACCAACAGTTTA
CGTTTACTCACGTGTTAAAAATCTGAACTCTTCTGAGGGAGTTCCTGATCTTCTGGTCTAAACGAACTAA
CTATTATTATTATTCTGTTTGGAACTTTAACATTGCTCATCATGGCAGACAACGGTACAATTACTGTTGA
GGAGCTTAAACAACTCCTGGAACAATGGAATCTAGTAATAGGTTTCATTTTCCTTGCTTGGATTATGTTA
CTACAGTTTGCCTATTCCAACCGGAACAGGTTTCTGTATATAATAAAGCTTGTTTTCCTCTGGCTCTTGT
GGCCAGTAACACTTGCTTGCTTTGTGCTTGCTGCTGTTTACAGAATTAATTGGGTGACTGGCGGAATTGC
GATTGCAATGGCTTGTATAGTAGGCTTGATGTGGCTTAGCTACTTCGTTGCTTCTTTCAGGCTGTTTGCT
CGCACCCGCTCAATGTGGTCATTCAATCCAGAAACAAATATTCTTCTCAATGTGCCTCTTCGGGGGACAA
TTCTGACCAGACCGCTCATGGAAAGTGAACTTGTCATTGGTGCTGTGATCATTCGTGGTCACTTGCGGAT
GGCTGGACACTCCCTTGGGCGCTGTGACATAAAGGACCTGCCAAAAGAGATTACGGTGGCTACATCACGA
ACGCTTTCTTATTACAAATTAGGAGCGTCGCAGCGTGTAGGCACTGATTCAGGTTTTGCTGCATACAACC
GCTACCGAATTGGAAACTACAAACTAAATACAGACCATTCAGGTAGCAACGACAATATTGCTTTGCTAGT
ACAGTAAGTGACAACAGATGTTTCATCTAGTTGACTTCCAGGTTACAATAGCAGAGATATTGATTATCAT
TATGAAAACTTTCAGGGTTGCCATTTGGAACCTTGACATACTAATAAGTTCAATAGTGAGACAATTATTT
AAGCCTCTAACTAAGAAGAATTATTCAGAGTTAGATGATGAAGAACCTATGGAGTTAGATTATCCATAAA
ACGAACATGAAAATTATTCTCTTCTTGACATTGATAGCGCTTGCAACTTGTGAGTTATATCATTATCAGG
AGTGTGTTAGGGGTACGACTGTACTACTAAAAGAACCTTGCCCATCAGGAACATATGAGGGCAATTCACC
ATTTCACCCTCTTGCTGATAATAAATTTGCACTAACTTGCTCTAGCACACATTTTGCTTTTGCTTGTGCT
GACGGTACTAGACACACCTATCAGCTTCGTGCAAGATCAGTTTCACCAAAACTTTTCATCAGACAAGAGG
AAGTTTATCAAGAGCTCTACTCACCACTTTTCCTCATTGTTGCTGCATTAGTATTTATAATACTTTGCTT
CACCATTAAGAGAAAGACAGAATGAATGAGCTCACTTTAATTGACTTCTATTTGTGCTTTTTAGCCTTTC
TGCTATTCCTTGTTTTAATTATGCTTCTTATATTTTGGTTCTCGCTTGAGATTCAGGACATAGAAGAACC
TTGTAACAAAGTCTAAACGAACATGAAACTTCTCATTGTTTTTGGACTCTTAGCATCAGTGTACTGCTTC
CACAGAGAATGCAGCATACAAGAGTGTTGTGAAAATCAACCCTACCAAATTGAAGACCCATGTCCAATAC
ATTACTATTCGGACTGGTTTATAAAAATTGGATCTAGAAAATCGGCTCGCCTCGTACAATTGTGCGAAGG
TGATTACGGACGAAGAATTCCAATTCATTATGAGATGTTTGGCAATTACACTATCTCCTGTGAACCACTA
GAGATAAATTGTCAGGCTCCACCAGTAGGTAGTCTAATCGTTCGTTGTTCATACGATTATGACTTTGTTG
AGCATCATGACGTTCGTGTTGTTCTAGATTTCATCTAAACGAACAAACTAAAATGTCTGATAATGGACCC
CAAAGTCAACGTAGTGCCCCCCGCATTACATTTGGTGGACCCGCAGATTCAAATGACAATAACCAGGATG
GAGGACGCAGTGGTGCACGGCCAAAACAACGCCGGCCCCAAGGTTTACCCAATAATACTGCGTCTTGGTT
CACAGCTCTCACTCAGCATGGCAAAGAGGAACTTAGATTCCCTCGAGGCCAGGGCGTTCCAATCAACACC
AATAGTGGTAAAGATGACCAAATTGGCTACTACCGAAGAGCTACCCGACGAGTTCGTGGTGGTGACGGCA
AAATGAAAGAGCTCAGCCCCAGATGGTATTTCTATTACCTAGGAACTGGCCCAGAAGCTTCACTTCCCTA
TGGCGCTAATAAAGAAGGCATCGTATGGGTCGCAACTGAGGGAGCCTTGAATACACCGAAAGATCACATT
GGCACCCGCAACCCTAATAACAATGCTGCCATCGTGCTACAACTTCCTCAAGGAACAACATTGCCAAAAG
GCTTCTACGCAGAGGGGAGCAGAGGTGGCAGTCAATCTTCATCTCGCTCCTCATCACGTAGTCGCGGTAA
TTCAAGAAATTCAACTCCTGGCAGCAGTAGGGGAAGTTCTCCTGCTCGATTGGCTAGCGGAGGTGGTGAA
ACTGCCCTCGCGCTATTGCTGCTAGACAGATTGAATCAGCTTGAGAGCAAAGTTTCTGGTAAAGGCCAAC
AACAACCAGGCCAAACCGTCACTAAGAAATCTGCTGCTGAGGCATCGAAGAAGCCTCGCCAAAAACGTAC
TGCTACTAAACAGTACAACGTCACTCAAGCATTTGGGAGACGTGGTCCAGAGCAAACCCAAGGAAACTTT
GGGGACCAAGAACTAATCAGACAAGGAACTGATTACAAACATTGGCCGCAAATTGCACAATTTGCTCCAA
GTGCCTCTGCATTCTTCGGAATGTCACGCATTGGCATGGAAGTCACACCTTCGGGAACATGGCTGACTTA
TCATGGAGCCATCAAATTGGATGACAAAGATCCACAATTCAAAGACAACGTCATACTGCTGAACAAGCAC
ATTGACGCATATAAAACATTCCCACCAACAGAGCCTAAAAAGGACAAAAAGAAAAAGACTGATGAAGCTC
AGCCTTTACCGCAGAGACAAAAGAAGCAGCCCACTGTGACTCTTCTTCCTGCGGCTGACATGGATGATTT
CTCCAGACAACTTCAACATTCCATGAGTGGAGCTTCTGCTGATTCTACTCAGGCATAAACACTCATGATG
ACCACACAAGGCAGATGGGCTATGTAAACGTTTTCGCAATTCCGTTTACGATACATAGTCTACTCTTGTG
CAGAATGAATTCTCGTAGCTAAACAGCACAAGTAGGTTTAGTTAACTTTAATCTCACATAGCAATCTTTA
ATCAATGTGTAACATTAGGGAGGACTTGAAAGAGCCACCACATTTTCACCGAGGCCACGCGGAGTACGAT
CGAGGGTACAGTGAATAATGCTAGGGAGAGCTGCCTATATGGAAGAGCCCTAATGTGTAAAATTAATTTT
AGTAGTGCTATCCCCATGTGATTTTAATAGCTTCTTAGGAGAATGACAAAAAAAAAAAAAAAAAAAAAAA
</t>
  </si>
  <si>
    <t>rec-SARSp_2008</t>
  </si>
  <si>
    <t>Bat-recombinant</t>
  </si>
  <si>
    <t>original protein sequence of the 2008 recoimbinant</t>
  </si>
  <si>
    <t>Bat-SRBD</t>
  </si>
  <si>
    <t>bt SARS-like reco</t>
  </si>
  <si>
    <t>recombinant coronavirus</t>
  </si>
  <si>
    <t>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t>
  </si>
  <si>
    <t>FJ211860.1</t>
  </si>
  <si>
    <t>Rf-HeB-2013</t>
  </si>
  <si>
    <t>AIA62290</t>
  </si>
  <si>
    <t>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t>
  </si>
  <si>
    <t>spike glycoprotein [BtRf-BetaCoV/HeB2013]</t>
  </si>
  <si>
    <t>KJ473812.1</t>
  </si>
  <si>
    <t>21220..24945</t>
  </si>
  <si>
    <t>&gt;KJ473812.1 BtRf-BetaCoV/HeB2013, complete genome
AGGTAAGATGGAGAGCCTTGTTCTTGGTGTCAACGAGAAAACACACGTCCAACTCAGTTTACCTGTTCTT
CAGGTTAGTGACGTGTTAGTGCGTGGTTTCGGGGATACTGTGGAAGAAGCCCTAGCGGAAGCACGTGAAC
ATCTTAAAAATGGCACTTGTGGCCTAGTAGAGCTGGAAAAAGGTGTTTTACGCCAGCTTGAAGAGCCCTA
TGTGTTCATTAAACGATCTGAAGCCTTAAGCACCACTCATGGCCATAAGGTTGTTGAATTGGTGGCTGAA
ATGAATGGCATTCAGTTCGGTCGTAGCGGTACAACACTGGGAGTTCTCGTGCCACATGTGGGCGAAACCC
CAATTGCGTACCGCAATGTTCTTCTTCGCAAGAACGGTAATAAGGGAGCTGGTGGTCATAGCTACGGCAT
CGATCTAAAGTCTTATGACTTAGGTGACGAGCTTAACACTGATCCCATTGAAGATTATGAACAAAAATGG
AACACTAAGCATGGCAGGGGTGCTCTCCGTGAACTCATTCGTGAGCTTAATGGAGGTGCAGTCACTCGCT
ATGTTGATAACAACTTCTGTGGCCCTGATGGGTATCCTCTTGACTGCATTAAAGATCTTCTCGCTCGTGC
GGGTAAGTTGATGTGCACTCTTTCCGAACAACTTGATTTCATTGAATCGAAGCGTGGTGTCTATTGCTGC
CGTGAACATGAGCATGAAATTGCTTGGTACACTGAGCGCTCAGACAAGAGTTATGAGCACCAGACACCAT
TCGAGATTAAGAGTGCCAAGAAATTTGACACTTTTAAAGGGGAATGCCCGAAGTTCGTATTTCCTCTCAA
CTCTAAAGTCAAAGTCATTCAACCACGTGTTGAAAAGAAAAAGACTGAAGGTTTCATGGGGCGTATACGC
TCTGTGTACCAAGTTGCCACTCCAAATGAATGCAACGACATGCACTTATCTGTCTTTATGAAGTGCAATC
ATTGCGATGAAGCTTCTTGGCAGACGTGTGATTTTCTCAAAGCCACTTGTGAATATTGTGGCACTGAAAA
TCCAGTTAGTGAAGGACCTACTACATGTGGGTACCTACCTACTAATGCTGTAGTAAAGATGCCCTGTCCC
GCTTGTCAGAATAAAGAAGTGGGACCTGAGCATAGTGTTGCGGACTACCACAACCACTCAAACATTGAAA
CTCGACTCCGCAAGGGAGGTAGGACTAAATGTTTTGGAGGCTGTGTGTTTTCCTATGTTGGCTGCTATAA
CAAGCGTGCTTACTGGGTTCCTCGTGCTAGTGCCGATATAGGTTCAAACCATACTGGCATATCTGGTGAC
AATGTAGAAGTTCTTAATGAAGACCTCCTTGAGATACTGAATCGTGAACGTGTTAATATTAACATTGTTG
GCGATTTTCAGTTGAATGAAGAGATTGCCATCATTTTAGCGTCTCTTTCTGCTTCTACGAGTGCTTTTGT
TGACACTGTAAAGAGTCTTGATTACAAGTCTTTTAAAGCCATTGTTGAGTCTTGCGGAAACTACAAAGTT
ACCAAGGGCAAGCCTGTGAAAGGTGCTTGGAACATTGGACAACAAAAATCTATTCTGACACCACTGTGTG
GATTTCCATCACAGGCTGCTGGTGTTATTAGATCTATTTTCTCTCGCACACTAGATGCAGCAAATAATTC
TATCCCAGATTTACAAAGAGCAGCTGTCACCATCCTTGGTGACATTTCTGAACAGTCACTGCGTCTTGTT
GATGCAATGGTGTGTACATCAGACTTGATTACCAACAGTGTTATCATCATGGCATATGTTACTGGTGGTC
TTGTACAGCAAACAGTGCAATGGTTGTCTAATGTGTTAGGCACCACAGTCGACAAACTCAAACCTGTATT
TACATGGCTTGAGACTAAGCTTAATGCAGGAATAGAGTTTCTCAAGGATGCTTGGGAAATTCTTAAATTC
CTAGTTACAGGTGTGTTTGACATTGTTAAAGGTCAAATACGGGTGTTTTCAGACAACCTCAAAGAATGTG
TAAAAACTTTTGTTGGTGTTGTCAATAAAGCGCTTGAAATGTGCATTGACCAAGTCACAATCGCAGGCAC
CAAGGTGAGATCACTCAACCTTGGAGAGGTTTTTATTGCGCAAAGCAAGGGCCTCTATCGTCAGTGTGTT
CGTGGCAAGGAGCAGCTGCAACTACTCATGCCTTTGAAGGCACCTAAAGAAGTCACTTTCCTTGAAGGAG
ACTCACATGATACAGTACTAATCTCCGAAGAGGTTGTTCTTAAAAATGGTGAGCTTGAAGCACTCGAGAC
ACCAGTTGACAGTTTCATTAATGGAGCCGTCGTAGGCAATCCAGTTTGTGTCAATGGCCTCATGCTCTTG
GAGCTCAAAGATAAGGAACAGTATTGTGCTTTATCTCCAGGCTTATTAGCTACAAACAATGTTTTCCGTC
TAAATGGAGGTGCACCGGTTAAAGGTGTAACCTTTGGAGAAAACACTGTTTTAGAAGTTCAAGGTTACAA
GAATGTGAAAATCACATTTGAGCTTGATGAGCGTGTAGACAAAGTGCTTAATGAGAAGTGTTCTGTCTAC
ACTGTTGAATCCGGTACAGAGGTTACTGAATTCGCATGTGTTGTTGCAGAAGCCGTTGTAAAAACTTTGC
AACCAGTTTCTGACCTTCTTACTAAGATGGGTATTGACCTTGACGAGTGGAGTGTAGCTACATTCTACTT
GTTTGATGATGCTGGTGAAGAAAAACTTTCATCACGCATGTACTGTTCCTTCTACCCTCCTGATGAGGAA
GAAGACTGCGAAGAGTATGAGGGTGAGGAAGAAGTTCCTGATGGAACCTGTGAACATGAATACGGCACAG
AGGATGACTATAAAGGTCTTCCTCTTGAGTTTGGTTCGTCAACAGAAATACAACAGGTAGACGATGAAGA
GGAAGACTGGCTTGATGATGCTGGTGAAGCAGAACCTGAACCAGAACCTCTACCTGAAGAACCAGTTAAT
CAGTTTACTGGTTACTTTAAACTCACTGACAATGTTGCCATTAAATGTGTTGACATCGTTAAGGAAGCGC
AAAGTGCCAAACCGGCGGTGATTGTTAACGCTGCTAACATCCACCTAAAACATGGTGGTGGTGTAGCAGG
TGCACTCAACAAGGCAACTAATGGTGCCATGCAACAGGAGAGTGATGATTACATTAAACGAAATGGACCA
CTCACAGTAGGTGGTTCATGTTTGCTTTCTGGACACAATTTGGCTAAGAAGTGTATGCATGTTGTTGGCC
CAAACCTAAATGCTGGTGATGATGTCCAACTACTTAAAGCTGCATATAACAACTTTAATTCACAGGACGT
ATTACTTGCACCACTACTGTCAGCAGGCATATTTGGTGCTAAACCACTTCAGTCTTTAAAGATGTGTGTT
GAAGTAGTTCGCACACAAGTTTACCTCGCAGTCAATGATAGGAGTCTTTATGATCAGGTTGTATTAGATT
ATCTGGACAGTTTGAAACCTAAAGTGGAGTCTCCCAAGAAGGAGGAGAATCCAAAATTGGAAGAGCCTAA
AGCGAAACAGCCAGCTGAAAAACCTGTTGACGTTAAACCTAAAATTAAGGCTTGTGTCGAAGAGGTTACT
ACAACATTGGAAGAAACTAAACTTCTTACTCGAAACCTGCTTCTTTTTGCTGATATCAATGGTAAACTTT
ACCCGGATTCTCAGAATATGTTAAGAGGTGAAGATATGTCTTTTCTAGAAAAGGACGCACCATATGTAGT
AGGTGATGTCATCACTAGTGGTGATATTACTTGTGTTATAATACCTGCTAAGAAGGCTGGTGGTACTACA
GAAATGCTTGCAAAGGCATTAAAGAAAGTGCCAGTGTGTGAGTATATAACTACATATCCCGGACAAGGAT
GTGCTGGTTATACACTCGAAGAAGCAAAGACTGCGCTTAAAAGGTGCAAATCTGCATTCTATGTATTACC
TTCAAAAACACCTAATGTAAAAGATGAAATCCTTGGAACGGTGTCCTGGAATTTAAGGGAAATGCTTGCT
CATGCTGAAGAGACAAGAAAATTAATGCCTATTTGCATGGACATTAGAGCCATAATGGCTACAATCCAAC
GTAAGTATAAAGGTATTAAAATTCAAGAAGGAATCGTTGACTATGGTGTTCGGTTCTTTTTCTATACTAG
CAAAGAACCTGTAGCTTCTATTATTACAAAGCTCAATTCTTTAAATGAACCACTTATCACAATGCCGATA
GGTTATGTGACACATGGTTTTAACCTGGAAGAAGCTGCGCGTTGTATGCGCTCTCTTAAAGCTCCTGCTG
TAGTTTCAGTGTCTTCACCAGACGCAGTTACTACATACAATGGATACCTCACATCATCTTCAAAGACACC
TGAGGAACACTTCATAGAGACCATCTCCCTTGCGGGTACGTATAGAGACTGGTCTTACTCTGGACAACGT
ACAGAATTAGGTGTTGAATTTCTCAAGCGTGGAGATAAGATTGTCTACCACACTATTGAAAAACCCATCG
AATTTCATCTTGACGGTGAGGTTCTCCCACTTGACAAGCTCAAGAGTCTTTTGTCTCTTCGTGAGGTTAA
GACTATTAAAGTGTTTACTACTGTAGACAATACTAACCTCCACACACAACTTGTGGACATGTCTGTGACA
TATGGACAGCATTTCGGTCCAACCTATTTGGACGGTGCTGATGTCACTAAGGTTAAGCCTCATGTTAATC
ATGAGGGTAAGACTTTCTTTGTACTACCTAGTGATGACACACTGCGTAGTGAAGCATTTGAATATTACCA
CACTCTCGACGAGAGTTTTCTCGGTAGATATATGTCTGCTTTGAGTCACACAAAGAAATGGAAATTTCCT
CAAGTTGGTGGTTTAACTTCAATCAAATGGGCTGACAATAACTGTTATTTGTCCAGTGTTTTATTAGCAC
TTCAGCAGATTGAGGTGAAGTTTAATGCACCCGCACTACAAGAAGCCTATTATAGAGCTCGTGCTGGTGA
TGCTGCTAATTTTTGTGCGCTCATACTTGCTTACAGTAATAAAACTGTGGGTGAGTTGGGTGATGTTAGG
GAAACTATGACCCATCTTCTACAACATGCCAACTTGGAATTCGCTAAGAGGGTTCTTAATTTGGTGTGTA
AGCATTGCGGACAGAAAACTACCACCTTAACGGGTGTAGAAGCCGTGATGTACATGGGTACTTTGTCTTA
TGATGAGCTTAAGACAGGTGTTTCAATTCCTTGTGTGTGTGGTCGTGGTGCTACACAATATCTAGTACAA
CAAGAGTCTTCTTTTGTTATGATGTCTGCACCTCCTGCTGAGTACAAGTTGCAGCAGGGTACATTTTTAT
GCGCTAATGAGTACACTGGTAATTATCAGTGTGGTCATTATACTCATATAACTGCCAAGGAAACGCTCTA
TCGTATAGATGGAGCTCACCTTACAAAAATGTCAGAATATAAAGGACCAGTGACTGATGTTTTCTATAAA
GAAACATCTTACACTACAACTATTAAGCCTGTGTCATATAAACTCGACGGAGTTACTTACACAGAGATTG
AACCTAAATTAGATGGGTATTATAAAAAGGATAATGCTTACTACACTGAGCAGCCTATTGATCTTGTGCC
AACTCAACCATTGCCAAATGCGAGTTTTGACAATTTCAAACTCACATGCTCTAACATTAAGTTTGCTGAT
GACCTTAATCAAATGACAGGCTTTAAAAAGCCAGCTTCACGTGAGCTATCTGTCACATTCTTTCCAGACT
TGAATGGCGATGTAGTGGCTATTGACTATAGACATTACTCAGCGAGTTTCAAGAAAGGTGCTAAACTGCT
ACATAAGCCAATTATTTGGCATATCAATCAGACTACAAACAAGACAACTTACAAGCCAAACACTTGGTGT
TTACGTTGTCTTTGGAGTACAAAGCCAGTTGAAACCTCAAATTCATTTGAAGTTCTGGAAGTAGAAGGCA
CACAAGGAATGGATAATCTTGCTTGTGAAAGCCAACCACCAACCTCTGAAGAAGTAGTGGAAAATCCTAC
CGTACAGAAGGAAGTAATAGAGTGTGACGTGAAAATTACCGAAGTTGTAGGCAATGTCATACTAAAACCA
TCAGACGAAGGTGTCAAAGTGACACAAGAGTTAGGCCATGAAGATCTAATGGCTGCTTATGTAGAAAATA
CAAGCATTACCATTAAGAAACCTAATGAGCTCTCGTTGGCCTTAGGTTTAAAAACACTTGCCACTCATGG
TGCTGCTGCAATCAATAGTGTCCCGTGGAGTAAGGTTTTGGCTTATGTTAAGCCTTTTCTAGGACAAGCA
ACAGTCACAACATCCAACTGCATGAAGAAATGTGTGCAGCGCATTTTTAACAACTATATGCCTTATGTCA
TTACATTATTATTCCAGTTGTGCACTTTCACAAAGGGCACCAACTCAAGAATTAGAGCATCACTTCCTAC
AATTATTGCTAAAAATAGTGTTAAGAGTGTTGCAAAATTATGTTTGGACGTTTGCATTGATTATGTGAAA
TCTCCTAAATCTTCTAAATTGTTCACAATTGCAATGTGGCTATTGTTGTTAAGCATTTGCTTGGGTTCAT
TAATCTATGTGACTGCAGCTTTTGGTGTGCTTTTATCTAATTTAGGCATCCCTTCTTATTGTGGTGGTGT
TAGAGATTTGTATATCAATTCATCTAATGTCACCATTATGGACTTCTGTGAGGGTTCTTTTCCTTGTAGT
GTTTGTTTAAGTGGACTAGATTCTCTTGATTCTTACCCCGCTTTAGAAACTATTCAGGTTACGATTTCAT
CGTATAAGTTGGACCTAACATTTTTGGGTTTAGCAGCTGAATGGTTTTTGGCATACATGTTGTTTACAAA
ATTTTTCTACTTACTTGGTCTCTCTGCTATAATGCAGGTGTTCTTTGGCTACTTTGCTAGTCATTTCATC
AGCAATTCATGGCTTATGTGGTTTATCATTAGCATTGTACAAATGGCGCCTGTTTCTGCTATGGTCAGGA
TGTACATTTTCTTTGCTTCTTTCTATTATATATGGAAAAGCTATGTTCATATTATGGATGGTTGCACTTC
TTCAACGTGCATGATGTGCTACAAGCGCAATCGTGCTACACGCGTTGAGTGTACAACTATAGTTAATGGC
ATGAAAAGATCTTTCTATGTCTATGCAAACGGAGGCCGTGGCTTCTGTAAGGCTCACAATTGGAACTGTC
TTAATTGTGATACATTCTGTACTGGTAGTACTTTCATCAGCGACGAAGTAGCTCGTGATTTGTCACTCCA
GTTTAAGAGACCAATTAATCCTACAGACCAGTCTTCTTATGTTGTTGATAGTGTCGCTGTGAAGAACGGT
GCACTCCATCTCTACTTTGATAAGGCTGGTCAGAAGACTTACGAGAGACACCCACTTTCTCTTTTTGTCA
ATTTGGACAATCTGAGAGCTAACAACACTAAGGGTTCATTACCTATTAATGTTATTGTTTTTGACGGCAA
GTCCAAGTGCGAAGAGTCTGCCGCCAAGTCTGCATCTGTTTATTACAGTCAGCTTATGTGCCAACCTATT
CTGTTACTTGACCAAGCTCTTGTTTCGGATGTTGGTGATAGTACCGAGGTTTCTGTCAAGATGTTTGATG
CTTATGTCGACACCTTTTCAGCAACTTTTAGTGTTCCTATGGAAAAACTTAAGGCACTAGTGGCCACGGC
TCATAGTGAGTTGGCTAAGGGTGTTGCTTTGGATGGTGTCTTATCCACATTTGTTTCAGCTGCCCGTCAA
GGCGTTGTTGATACTGATGTTGATACAAAGGACGTCATTGAATGTCTCAAGCTTTCTCATCACTCTGACT
TAGAAGTGACAGGTGACAGCTGTAATAACTTCATGCTCACCTATAACAAAGTTGAAAACATGACGCCCAG
AGATCTTGGTGCATGTATTGATTGTAATGCAAGGCACATTAATGCCCAAGTAGCAAAAAGTCACAATGTC
TCGCTCATCTGGAACGTCAAAGACTATATGTCATTGTCTGAACAGTTGCGCAAGCAAATTCGTAGTGCTG
CTAAAAAGAACAACATACCCTTTAGGCTCACTTGTGCTACTACTAGGCAAGTTGTCAACGTCATAACTAC
TAAAATTTCACTCAAGGGTGGTAAGGTTGTTAGTACTTGGTTTAAATTTGTGCTGAAAGTCACACTTTTG
TGTGTTCTATCTGCATTATTCTGTTACATCATTATGCCAGTACACTCATTGTCTGTTCATGATGGCTATA
CAAATGAAATCATTGGATACAAAGCTATCCAGGACGGTGTCACTCGTGACATAGTGTCTACTGATGATTG
TTTTGCAAACAAACATGCTGGTTTCGACTCTTGGTTTAGCCAGCGTGGTGGTTCTTATAGGAATGATAAG
AGCTGCCCTGTTGTAGCTGCCATCATTACTAGGGAGATTGGCTTCATCGTGCCTGGATTACCTGGTACTG
TGTTAAGAACAATTAATGGTGACTTTTTGCATTTTCTACCTCGCGTTTTTAGTGCCGTTGGCAACATTTG
CTACACACCATCAAAACTTATTGAGTATAGTGATTTTGCTACTTCTGCTTGCGTCTTGGCTGCGGAATGT
ACCATTTTTAAGGATGCTATGGGTAAGCCTGTGCCATATTGTTATGACACTAACTTACTAGAGGGTTCTA
TTTCTTACAGTGAGCTGCGTCCTGACACTCGTTATGTGCTTATGGATGGCTCTATCATACAATTCCCTAA
CACCTACCTAGAAGGTTCTGTTAGAGTGGTTACAACTTTTGATGCAGAGTACTGCCGTCATGGCACATGT
GAGAGGTCAGAAGCTGGTATTTGCCTGTCTACTAGTGGTAGATGGGTTCTTAATAATGAACACTATAGGG
CTCTGCCAGGAGTCTTTTGTGGTGTTGATGCCATGAATCTTATTGCTAACATCTTCACACCTCTTGTTCA
ACCTGTTGGTGCTTTAGATGTATCTGCTTCTGTAGTGGCGGGTGGTATTATTGCCATATTGGTGACTTGT
GCTGCTTACTACTTTATGAAATTCAGGCGTGCATTTGGTGAGTACAACCATGTTGTAGCTGCTAATGCAT
TACTGTTTTTGATGTCTTTCACTATACTCTGTTTGGCACCTGCCTATAGTTTTTTGCCAGGAGTTTATTC
TGTCTTTTACTTGTACTTGACATTCTATTTTACTAATGATGTTTCATTTTTAGCTCACCTTCAATGGTTT
GCTATGTTTTCTCCCATTGTGCCTTTCTGGATAACAGCCATTTATGTGTTCTGCATCTCCTTGAAGCACT
GCCACTGGTTCTTTAATAACTACCTTAAGAGAAGAGTCATGTTTAATGGAGTTACATTTAGCACCTTTGA
GGAGGCTGCTTTATGTACCTTTTTACTTAACAAGGAAATGTACCTCAAATTGCGTAGTGAGACACTCTTG
CCACTTACACAGTACAACAGGTACCTTGCTCTCTATAATAAGTACAAGTATTTCAGTGGGGCCTTGGACA
CAACCAGTTATCGTGAAGCAGCTTGCTGCCACTTAGCAAAGGCTCTTAATGACTTCAGTAACTCCGGTGC
TGACGTCCTCTACCAACCACCACAAACTTCAATCACATCTGCAGTTTTGCAGAGTGGTTTTAGAAGAATG
GCATTCCCGTCTGGTAAGGTTGAAGGGTGCATGGTTCAAGTTACTTGTGGAACCACAACTCTTAACGGAT
TGTGGTTAGATGACACAGTATATTGTCCAAGACATGTTATTTGCACAGCAGAAGACATGCTTAATCCAAA
CTATGAAGACCTGCTCATCCGTAAGTCTAACCATAGCTTCCTTGTCCAGGCTGGTAATGTCCAACTTCGT
GTCATCGGCCATTCCATGCAAAATTGTCTGCTTAGGCTTAAAGTTGATACCTCTAACCCTAAGACACCAA
AGTATAAATTTGTCCGTATCCAACCAGGTCAGACATTTTCAGTCTTAGCTTGTTACAATGGTTCACCATC
AGGAGTCTACCAGTGTGCCATGAGACCTAACTACACCATTAAGGGTTCTTTCCTCAATGGGTCATGTGGT
AGTGTTGGTTTTAACATTGACTATGATTGCGTGTCCTTTTGCTATATGCATCACATGGAGCTTCCAACTG
GAGTACACGCTGGCACCGACTTAGAAGGTAAATTCTATGGTCCCTTTGTTGACAGACAAACTGCACAGGC
TGCAGGCACAGACACAACCATTACATTGAACGTTTTGGCTTGGCTCTATGCTGCTGTTATTAATGGAGAT
AGATGGTTCCTTAATAGGTTTACCACAACTCTGAATGATTTTAATCTTGTGGCAATGAAATACAACTATG
AGCCACTGACACAAGATCATGTTGACATACTGGGACCTCTTTCTGCACAAACAGGAATAGCTGTCTTAGA
TATGTGTGCTGCTCTAAAAGAGCTTCTACAGAATGGTATGAATGGTCGTACTATTCTTGGTAGCACTATT
CTAGAAGATGAGTTTACGCCTTTCGATGTTGTTAGACAATGTTCTGGTGTGACTTTTCAAGGTAAGTTCA
AGAAAATAGTTAAGGGCACTCATCATTGGATGCTCCTTACTTTCTTGACATCACTTTTAATTCTCGTTCA
AAGTACACAGTGGTCACTGTTTTTCTTTGTTTATGAGAATGCTTTCTTGCCATTTACTCTTGGTATTATG
GCTATTGCTGCTTGTGCTATGCTTCTGGTCAAGCATAAACATGCCTTCCTGTGCTTGTTTCTATTACCTT
CTCTTGCAACAGTTGCTTATTTCAATATGGTCTACATGCCTGCTAGCTGGGTGATGCGTATTATGACATG
GCTCGAATTGGCTGATACTAGCTTGTCTGGTTATCGGCTTAAAGACTGTGTTATGTATGCGTCAGCCTTA
GTACTACTCACCCTCATGACTGCTCGTACTGTCTATGATGATGCTGCTAGGCGTGTATGGACATTGATGA
ATGTCATTACACTTGTTTATAAAGTCTATTATGGTAATTCCTTAGATCAAGCTATTTCCATGTGGGCTCT
TGTTATTTCTGTAACCTCTAACTATTCTGGTGTCGTTACGACTATCATGTTCTTAGCTAGAGCTATAGTT
TTTGTGTGTGTTGAGTATTACCCTTTCTTGTTCATTACTGGCAACACCTTACAGTGTATCATGCTTGTTT
ATTGTTTCTTAGGCTATTGTTGCTGTTGCTACTTTGGCCTCTTTTGTTTACTCAACCGCTACTTTAGACT
TACTCTTGGTGTTTATGACTATTTGGTCTCCACACAGGAGTTTAGATATATGAACTCGCAAGGGCTTTTG
CCACCTAAGAGTAGTATTGATGCATTCAAGCTTAACATTAAATTGCTGGGCATTGGAGGAAAACCATGCA
TAAAAGTTGCTACTGTTCAGTCTAAAATGTCTGACGTGAAGTGCACTTCTGTTGTACTACTTTCTGTTCT
TCAACAACTTAGAGTAGAATCATCTTCTAAATTGTGGGCACAATGTGTGCAATTGCACAATGACATTTTA
TTGGCTAAAGACACAACTGAAGCCTTTGAAAAGATGGTTTCTCTTCTGTCTGTTCTGCTATCTATGCAAG
GTGCTGTAGACATCAACAAACTGTGCGAGGAAATGCTCGACAACCGCGCTACCCTGCAGGCTATTGCTTC
AGAATTTAGTTCTTTACCATCATATGCTGCCTATGCTACAGCTCAAGAGGCTTATGAGCAGGCGGTAGCA
AATGGTGATTCTGAAGTTGTTCTTAAAAAGTTAAAGAAATCTTTGAATGTGGCTAAATCTGAGTTTGACC
GTGATGCTGCCATGCAACGTAAGTTGGAGAAGATGGCGGACCAGGCTATGACCCAAATGTACAAACAGGC
AAGATCTGAAGACAAGAGGGCAAAAGTTACTAGTGCAATGCAGACAATGCTTTTCACTATGCTTAGGAAG
CTAGATAATGATGCACTTAACAACATTATCAATAATGCACGTGATGGTTGTGTACCACTCAACATCATAC
CACTTACAACAGCAGCTAAACTTATGGTTGTTGTACCTGATTATGGAACCTACAAGAATACTTGTGATGG
TAACACTTTTACATATGCATCTGCTCTCTGGGAAATTCAGCAAGTTGTTGATGCAGATAGTAAAATTGTC
CCGCTTAGTGAAATTAATATGGATAATTCACCAAATCTAGCTTGGCCTCTTATTGTTACTGCACTAAGAG
CCAACTCAGCTGTCAAACTACAGAATAATGAACTGAGTCCAGTAGCACTACGACAGATGTCTTGTGCAGC
TGGTACTACACAAACAGCTTGTACTGATGACAATGCACTTGCCTATTATAACAACTCTAAGGGAGGTAGG
TTTGTGCTTGCATTACTATCAGACCATCAAGATCTCAAGTGGGCTAGATTCCCTAAGAGTGACGGAACAG
GTACTATTTATACAGAACTGGAACCACCTTGTAGGTTCGTTACAGACACCCCAAAAGGACCTAAAGTGAA
ATACTTGTATTTCATTAAGGGCCTAAACAACCTAAATAGAGGTATGGTATTGGGCAGTTTAGCTGCTACA
GTACGTCTTCAGGCTGGTAATGCAACTGAAGTGCCAGCCAACTCAACTGTGCTTTCTTTCTGCGCCTTTG
CTGTTGATCCAGCTAAAGCATACAAAGATTACCTATCAAGTGGAGGACAACCAATCACCAATTGCGTGAA
GATGCTGTGCACACACACTGGTACAGGACAGGCAATTACCGTAACACCCGAAGCCAATATGGATCAAGAG
TCCTTTGGTGGTGCTTCATGTTGTCTGTATTGTAGATGCCACATTGATCATCCAAATCCTAAGGGATTTT
GTGACCTGAAAGGTAAGTATGTTCAAATACCTACCACCTGTGCTAATGACCCAGTGGGTTTCACACTTAG
AAACACAGTCTGTACTGTCTGCGGAATGTGGAAAGGTTATGGCTGTAGTTGTGATCAACTCCGCGAACCC
ATGATGCAGTCTGCGGATGCGTCAGCGTTTTTAAACGGGTTTGCGGTGTAAGTGCAGCCCGTCTTACACC
GTGCGGCACAGGCACTAGCACTGATGTCGTTTACAGGGCTTTTGATATTTACAACGAAAAGGTTGCTGGT
TTTGCAAAGTTCCTAAAAACTAATTGCTGCCGATTCCAAGAGAAGGATGAAGAAGGCAATTTAATAGACT
CTTATTTCGTAGTTAAGAGACATACTATGTCCAACTACCAGCATGAAGAGGCTATTTACAACTTGCTTAA
AGAGTGCCCAGCTGTTGCTGTGCATGACTTTTTCAAGTTTAGAGTAGATGGTGACATGGTACCACATATA
TCACGTCAACGTCTAACTAAGTACACAATGGCAGACTTAGTCTATGCTCTACGTCATTTTGACGAGGGCA
ATTGTGACACATTAAAGGAAATACTCGTCACATACAATTGTTGTGATGACGATTATTTCAATAAGAAGGA
TTGGTATGACTTTGTAGAAAACCCTGACATCCTGCGCGTATATGCAAACCTTGGTGAGCGTGTACGTCAA
GCTTTATTAAAGACTGTGCAATTCTGCGATGCCATGCGCGATGCGGGTATCGTAGGTGTACTGACACTAG
ATAATCAGGATCTGAATGGGAACTGGTACGATTTCGGTGATTTCGTGCAAGTAGCACCAGGCTGCGGAGT
TCCTATTGTGGATTCATACTATTCTTTGCTGATGCCTATTCTCACACTAACGAGGGCTTTAGCTGCTGAG
TCCCATATGGACGCTGATCTCACAAAACCACTCATTAAGTGGGATTTGTTGAAATATGACTTTACGGAAG
AGAGACTCTGTCTCTTCGACCGTTACTTTAAATATTGGGATCAGACATACCACCCCAATTGTATTAACTG
TTTGGATGATAGGTGTATCCTCCATTGTGCAAACTTTAATGTATTGTTTTCTACTGTGTTCCCACCTACA
AGCTTTGGACCATTAGTAAGGAAAATATTTGTAGATGGTGTACCTTTTGTTGTTTCAACAGGTTACCATT
TCCGTGAGTTAGGAGTTGTACATAATCAGGATGTAAACTTACATAGCTCACGTCTCAGTTTTAAGGAACT
TTTAGTGTATGCCGCTGACCCAGCCATGCATGCAGCTTCTGGCAATTTATTGCTAGACAAACGCACTACA
TGCTTTTCAGTGGCTGCACTAACAAACAATGTCTCTTTTCAAACTGTCAAACCCGGTAATTTTAATAAGG
ACTTTTATGACTTTGCTGTGTCTAAAGGCTTCTTTAAGGAAGGAAGTTCTGTTGAACTAAAACACTTCTT
CTTTGCTCAGGATGGCAATGCTGCTATTAGCGATTATGACTATTATCGTTATAATCTGCCAACAATGTGT
GATATCAGACAACTCCTATTCGTAGTTGAAGTTGTTGATAAGTACTTTGATTGTTACGATGGTGGCTGTA
TTAATGCTAACCAAGTAATCGTAAACAATCTGGATAAATCAGCTGGATTTCCATTTAACAAATGGGGTAA
GGCTAGGCTTTATTATGATTCAATGAGTTATGAGGATCAAGATGCACTTTTCGCGTACACTAAGCGTAAT
GTCCTCCCTACTATAACTCAAATGAATCTTAAGTATGCCATTAGTGCAAAGAATAGAGCTCGCACCGTAG
CAGGTGTCTCTATCTGTAGTACTATGACCAATAGACAGTTTCATCAGAAATTACTAAAGTCAATAGCCGC
CACTAGAGGAGCTACTGTAGTAATTGGAACAAGCAAATTTTACGGTGGCTGGCATAACATGTTAAAAACT
GTCTACAGTGATGTAGAAACTCCCTATCTTATGGGTTGGGACTACCCAAAATGTGACAGAGCCATGCCTA
ACATGCTTAGAATTATGGCTTCTCTTGTTCTTGCTCGCAAACATAGCACTTGCTGTAACTTGTCACACCG
TTTCTATAGATTAGCTAATGAGTGTGCACAAGTATTAAGTGAGATGGTCATGTGTGGAGGCTCACTATAT
GTAAAACCAGGTGGAACATCATCAGGTGATGCCACAACTGCTTATGCTAATAGTGTGTTTAACATTTGTC
AAGCGGTGACAGCTAATGTAAATGCACTTCTTTCAACTGATGGTAACAAGATTGCTGACAAGTACGTTCG
CAACCTCCAACACAGGCTATATGAGTGTCTCTATAGAAATAGAGACGTTGATCATGAATTTGTGGATGAA
TTTTACGCATATTTGCGTAAGCATTTCTCCATGATGATTCTTTCTGATGATGCCGTTGTGTGCTACAATA
GTAACTATGCGGCTCAAGGTTTAGTAGCTAGCATCAAGAACTTTAAAGCAGTTCTTTACTACCAAAATAA
TGTGTTTATGTCTGAGGCAAAATGCTGGACTGAGACTGACCTTACCAAAGGACCTCATGAATTTTGCTCT
CAGCATACAATGCTAGTTAAACAAGGAGATGACTATGTGTACCTGCCTTATCCAGATCCATCAAGAATAC
TAGGCGCAGGCTGTTTTGTTGATGACATCGTCAAAACAGATGGTACACTTATGATTGAAAGGTTTGTGTC
ACTTGCGATTGATGCTTACCCACTTACTAAACACCCCAACCAGGAGTATGCTGATGTTTTCCATTTGTAT
TTGCAATACATTAGGAAATTACATGATGAGCTTACTGGTCACATGTTGGACATGTACTCTGTAATGCTAA
CTAATGATAACACATCACGGTACTGGGAACCTGAGTTTTACGAGGCCATGTACACACCACATACAATCTT
GCAGGCTGTAGGTGCATGTGTATTGTGTAACTCACAGACTTCACTTCGTTGCGGCGCGTGCATTAGGAGA
CCGTTCCTTTGTTGCAAGTGCTGCTATGACCATGTCATATCAACATCCCACAAATTAGTGCTGTCTGTTA
ATCCCTATGTTTGCAATGCCCCAGGTTGTGACGTTACTGATGTAACACAACTGTACTTAGGAGGTATGAG
CTACTATTGCAAGTCACACAAACCTCCCATTAGTTTCCCATTGTGTGCTAATGGTCAGGTTTTTGGTCTA
TATAAGAACACATGTGTAGGCAGTGACAATGTTACTGACTTTAATGCTATAGCAACATGTGATTGGACTA
ATGCTGGCGATTACATACTTGCCAACACTTGTACAGAGAGACTCAAGCTTTTCGCAGCTGAAACGCTCAA
AGCAACTGAGGAGACATTCAAGCTATCTTATGGTATTGCCACTGTACGTGAAGTACTGTCTGATAAAGAA
CTTCACCTTTCATGGGAGGTGGGAAAACCAAGACCACCATTGAATAGGAATTATGTCTTTACTGGTTACC
GTGTAACTAAAAATAGTAAAGTACAAATTGGAGAGTACACATTTGAAAAAGGTGACTATGGTGATGCTGT
TGTGTACAGAGGTACTACAACATATAAATTGAATGTTGGTGATTACTTTGTGCTAACATCACACACAGTA
ATGCCACTAAGTGCACCTACACTAGTGCCTCAGGAGCACTATGTGAGAATAACTGGCTTATACCCAACTC
TCAACATTTCAGAAGAGTTTTCTAGCAATGTTGCAAACTACCAGAAGGTCGGTATGCAAAAATATTCAAC
ACTCCAGGGACCACCAGGTACCGGTAAGAGTCATTTTGCTATTGGACTTGCACTCTACTACCCGTCTGCT
CGCATAGTGTATACAGCTTGCTCTCATGCTGCTGTTGATGCACTATGCGAAAAGGCATTGAAATACTTGC
CTATAGACAAGTGTAGTAGAATCATACCTGCACGTGCGCGTGTGGAGTGCTTTGACAAATTCAAAGTGAA
TTCAACATTAGAACAGTATGTTTTCTGCACTGTAAATGCACTACCTGAAACTACTGCTGACATAGTAGTC
TTTGATGAAATTTCAATGGCAACTAATTATGACTTGAGTGTCGTCAATGCTAGACTACGTGCAAAACACT
ACGTTTACATTGGTGACCCTGCTCAATTACCGGCGCCACGCACATTGCTTACTAAGGGCACACTTGAACC
TGAATACTTTAACTCGGTGTGCAGACTCATGAAAACAATAGGTCCTGACATGTTTCTTGGAACATGTCGC
CGTTGTCCTGCTGAAATTGTCGACACAGTGAGTGCTTTAGTTTATGATAATAAGCTAAAAGCACACAAAG
AAAAGTCAGCTCAATGCTTTAAAATGTTTTATAAGGGTGTGATCACACATGATGTTTCATCTGCAATCAA
CAGGCCCCAAATAGGTGTTGTAAGAGAGTTTCTTACGCGCAACCCTGCTTGGAGAAAAGCTGTTTTCATT
TCACCATATAATTCACAGAATGCAGTGGCTTCTAAAATTTTAGGATTACCCACTCAAACTGTTGACTCTT
CACAGGGCTCGGAGTATGACTATGTCATATTCACACAAACCACTGAGACCGCACACTCTTGCAATGTCAA
CCGCTTCAATGTGGCTATCACAAGAGCAAAAATTGGCATTTTGTGCATAATGTCTGACAGAGATCTTTAT
GATAAGCTGCAATTTACGAGTCTGGAAGTACCACGTCGCAATGTGGCTACGTTACAAGCAGAAAATGTAA
CTGGACTCTTTAAGGACTGTAGTAAGATCATTACTGGTCTTCACCCTACACAGGCACCGACACACCTCAG
TGTTGATACTAAATTCAAGACTGAAGGCCTCTGTGTTGACATACCAGGCATACCTAAGGACATGACCTAT
CGCAGACTCATCTCCATGATGGGCTTCAAAATGAACTATCAAGTCAATGGTTACCCTAATATGTTTATCA
CCCGTGAAGAAGCCATTCGTCACGTTCGTGCATGGATTGGTTTCGACGTTGAGGGTTGTCATGCAACAAG
GGATGCTGTGGGAACTAACCTACCACTCCAATTAGGATTTTCGACAGGTGTTAACTTAGTAGCTGTACCC
ACTGGCTATGTTGACACTGAGAATAATACAGAGTTCACTAGAGTCAATGCAAAACCTCCTCCAGGTGACC
AATTCAAACATCTTATACCACTAATGTACAAGGGCTTGCCCTGGAATGTTGTGCGTATTAAGATCGTACA
AATGCTCAGTGACACGCTGAAGGGATTATCTGACAGAGTCGTGTTTGTCCTTTGGGCTCATGGCTTTGAA
CTTACATCAATGAAGTATTTTGTCAAGATTGGACCAGAAAGAACGTGTTGTCTGTGTGACAAGCGTGCAA
CTTGCTTCTCTACTTCATCTGACACTTATGCTTGCTGGAATCACTCTGTGGGTTTTGACTATGTCTACAA
CCCGTTTATGATTGATGTCCAGCAATGGGGTCTTACAGGTAACCTTCAGAGCAACCATGATCAACACTGT
CAAGTGCATGGTAATGCTCATGTGGCTAGTTGTGATGCCATCATGACTAGATGTCTTGCAGTCCATGAGT
GCTTTGTTAAGCGCGTTGATTGGTCTGTTGAATACCCGATTATTGGAGATGAACTGAAGATCAACGCAGC
ATGCAGAAAAGTACAGCACATGGTTGTTAAATCTGCATTGCTTGCTGATAAGTTCCCAGTTCTTCATGAT
ATAGGAAATCCAAAGGCCATTAAATGTGTACCGCAGGCTGACGTAGAATGGAAGTTCTACGATGCTCAGC
CATGCAGTGACAAGGCTTATAAGATAGAAGAACTCTTCTATTCCTATGCCACCCACCATGACAAATTCAC
TGATGGTGTTTGCTTGTTTTGGAACTGTAACGTTGATCGTTACCCGGCCAACGCAATTGTTTGTAGGTTT
GATACAAGAGTTTTATCTAACTTAAACCTACCTGGTTGTGATGGCGGTAGTCTGTATGTAAACAAACATG
CATTCCACACGCCAGCCTTTGATAAGAGTGCTTTTTCTAATCTTAAACAATTGCCCTTTTTCTATTATTC
AGACAGTCCCTGTGAGTCTCATGGCAAACAGGTGGTGTCAGATATTGATTATGTTCCACTCAAATCTGCT
ACGTGTATAACACGGTGCAACTTAGGTGGAGCTGTTTGCAGACATCATGCAAATGAGTATAGACAATACT
TAGATGCATATAACATGATGATTTCTGCCGGCTTTAGCCTCTGGATTTACAAACAGTTCGATACATATAA
CCTGTGGAATACCTTTACCAGGTTACAGAGTCTAGAAAATGTGGCTTACAATGTTATTAATAAAGGACAC
TTTGATGGACAGATTGGCGAAGTACCTGTGTCTATCATCAATAATGCTGTTTACACTAAAGTAGACGGCG
TTGATGTGGAGATCTTCGAGAACAAGACAATACTTCCTGTGAATGTAGCGTTTGAGCTTTGGGCTAAACG
CAACATCAAGCCAGTGCCAGAGATTAAGATACTTAACAATTTGGGTGTCGACATCGCTGCCAATACTGTT
ATCTGGGACTACAAAAGAGAAGCACCAGCACATGTCTCAACAATAGGTATCTGCACAATGACTGACATTG
CCAAGAAACCTACTGAAAGCGCTTGTTCGTCGCTTACTGTCTTATTCGATGGTAGAGTTGAAGGACAGGT
TGACTTATTCAGAAATGCACGTAATGGTGTTTTAATAACGGAAGGTTCAGTCAAGGGTTTAACACCATCA
AAAGGACCTGTGCAAGCAAGTGTCAATGGAGTCACATTGATTGGAGAATCAGTAAAAACACAGTTTAATT
ATTTCAAGAAAGTAGATGGCATCATCCAACAATTGCCTGAAACCTACTTTACACAGAGTAGAGACTTAGA
GGATTTTAAGCCCAGATCACAAATGGAAACGGACTTCCTCGAGCTCGCAATGGATGAATTCATACAGCGA
TACAAGCTAGAGGGCTATGCCTTCGAGCATATCGTTTATGGAGATTTCAGTCATGGACAACTAGGCGGAC
TTCATTTAATGATAGGTCTTGCCAAGAAATCACAAGACTCACCGTTAAAATTAGAGGATTTTATCCCTAT
GGATAGTACGGTGAAGAATTATTTCATAACAGATGCTCAAACAGGTTCGTCAAAATGTGTCTGCTCTGTT
ATTGATCTTTTACTTGATGACTTTGTAGAAATAATAAAGTCACAAGATCTTTCAGTAGTTTCAAAAGTGG
TCAAAGTCACAATAGACTATGCTGAAATATCATTTATGCTTTGGTGTAAAGATGGACATGTTGAAACCTT
TTACCCAAAATTACAAGCGAGTCAGGCATGGCAACCGGGCGTTGCAATGCCCAACTTGTATAAGATGCAA
AGAATGCTTCTTGAAAAATGTGACCTTCAGAATTATGGTGAAAACGCTGTTATACCAAAAGGAATAATGA
TGAATGTCGCAAAATATACCCAACTGTGTCAATACTTAAATACACTTACATTAGCTGTGCCTTACAACAT
GAGAGTCATACACTTTGGCGCTGGCTCTGACAAAGGAGTGGCGCCTGGTACAGCTGTGCTCAGACAGTGG
TTGCCAATTGGCACACTACTTGTCGATTCTGACCTTAATGATTTTGTCTCTGACGCTGATTCTACATTAA
TTGGAGACTGTGCTACTGTACATACAGCTAACAAATGGGATCTCATTGTTAGCGATATGTATGACCCTAA
AACTAAACATGTGACAGAGGAGAATGACTCAAAAGAAGGGTTTTTCACCTATCTGTGTGGATTTATAAAA
CAAAAACTAGCCCTGGGAGGTTCCGTGGCTGTAAAGATAACAGAGCATTCTTGGAATGCTGATCTCTACA
AGCTTATGGGATATTTCTCATGGTGGACAGCTTTTGTCACAAATGTCAATGCGTCATCCTCTGAGGCATT
TTTAATTGGAGTTAATTACCTTGGTAAGCCGAAAGAGCAAATTGATGGCTATACCATGCATGCTAACTAC
GTCTTCTGGAGGAATACAAATCCTATTCAATTGTCTTCTTATTCATTATTTGACATGAGCAAATTCCCTC
TCAAATTAAGGGGGACTGCTGTTATGTCTTTAAAAGAGAATCAAATCAATGACATGATTTATTCCCTGTT
GGAAAAGGGTAGACTTATCATTAGAGAAAACAACACAGTTGTAGTCTCAAGTGATGTTCTTGTTAATCAT
TAAACGAACATGAAAATTTTAATTTTTGCTTTCCTAGTTACCCTAGTTAAAGCACAAGAAGGTTGTGGCG
TGATCAACCTCAAGACACAACCTATATTAACACAAGTCTCCTCCTCGCGTAGAGGTGTTTATTATAATGA
TGATATATTCCGTTCTGATGTTTTACATCTCACGCAGGATTATTTCTTACCATTCCATTCTAACCTAACA
CAGTACTTTTCTCTTAATATTGAGTCAGATAAAATTGTTTATTTTGACAATCCCATATTGAAATTTGGTG
ACGGTGTTTACTTCGCAGCCACCGAAAAGTCTAATGTAATAAGAGGCTGGGTGTTTGGTTCCACTTTTGA
CAACACCACTCAGTCTGCTATTATAGTCAATAATTCCACACACATTATTATACGTGTGTGCTATTTTAAC
CTCTGTAAAGATCCCATGTATACCGTGTCTGCTGGCACCCAAGTGTCCTCATGGGTTTACCAGAGTGCTT
TCAATTGCACATACGATAGAGTGGAAAAAAGCTTCCAACTAGACACATCCCCTAAGACTGGTAATTTTAC
TGACTTACGTGAGTTTGTCTTTAAAAATCGTGATGGGTTTTTCACTGTTTACCAGACTTATACCCCAGTT
AACCTCCTTAGAGGTTTGCCATCAGGTCTTTCAGTTTTAAAACCCATTCTTAAATTACCGTTTGGAATTA
ATATTACTTCTTTTAGAGTGGTTATGGCAATGTTCAGTAAAACCACTTCTAATTATGTGCCAGAAAGTGC
TGCTTATTATGTGGGCAATCTTAAACAGTCCACTTTTATGCTCAGCTTTAATCAGAATGGAACTATTGTA
GATGCTGTGGATTGTTCTCAAGATCCACTTGCAGAGTTAAAGTGTACTACAAAAAGTTTTAATGTCTCCA
AAGGCATTTATCAAACTTCCAATTTCAGAGTATCACCAGTTACTGAGGTTGTTAGATTTCCAAATATTAC
AAATCTCTGTCCTTTTGACAAGGTTTTTAATGCCACACGCTTTCCTAGTGTCTATGCCTGGGAAAGAACT
AAGATTTCTGATTGTGTTGCAGATTACACTGTTTTCTACAACTCAACTTCTTTTTCGACTTTCAACTGTT
ACGGAGTCTCTCCTTCTAAGTTGATTGATTTGTGTTTTACAAGTGTGTATGCAGACACATTTTTGATAAG
ATTTTCAGAAGTCAGACAAGTGGCACCTGGTCAGACTGGTGTTATTGCAGACTACAATTATAAACTACCT
GACGACTTTACAGGCTGTGTTATAGCTTGGAACACTGCTAAGCAAGACGTCGGTAGCTATTTTTATAGGT
CTCATCGCTCTAGCAAATTAAAACCCTTTGAAAGAGACCTTTCATCAGAAGAAAATGGTGTCCGTACACT
CAGTACGTATGATTTTAATCAATATGTACCTCTTGAGTACCAAGCCACTAGAGTTGTTGTTCTTTCATTT
GAACTCCTCAATGCACCTGCTACAGTGTGTGGACCAAAATTATCCACTTCATTGGTTAAGAACCAGTGCG
TCAACTTCAACTTTAATGGATTTAAAGGTACTGGTGTGTTGACCGACTCGTCTAAAACGTTTCAGTCTTT
TCAGCAGTTTGGTCGGGATGCATCTGATTTTACTGATTCAGTGCGTGACCCGCAAACTTTACGGATACTT
GACATTTCACCGTGCTCTTTTGGTGGTGTGAGTGTCATAACACCAGGAACTAACACTTCATCTGCAGTGG
CTGTTCTTTACCAAGATGTAAACTGCACTGATGTTCCCACAACATTACATGCAGATCAATTAGCACCCTC
TTGGCGTGTTTATACCACTGGACCCTATGTTTTCCAAACACAAGCAGGGTGCCTTATAGGAGCTGAACAT
GTCAACGCATCCTATCAGTGTGACATTCCAATTGGTGCTGGCATTTGTGCTAGCTATCATACAGCCTCAC
TTTTACGGAGTACAGGTCAAAAATCTATTGTGGCCTATACTATGTCATTAGGTGCTGAAAATTCTGTGGC
ATATGCTAATAATTCCATTGCCATACCCACTAATTTTTCTATTAGTGTCACTACTGAAGTGATGCCTGTT
TCTATGGCTAAAACATCTGTCGATTGTACTATGTACATCTGTGGTGATTCTTTAGAGTGCAGTAACCTAC
TGCTTCAGTATGGTAGCTTCTGTACCCAACTTAACCGTGCCCTTTCTGGCATTGCTGTAGAACAGGACAA
AAACACCCAAGAGGTGTTTGCCCAGGTTAAACAGATGTATAAAACACCAACTATAAGAGATTTTGGTGGT
TTTAATTTCTCTCAGATATTACCAGACCCTTTGAAACCTACTAAGCGTTCTTTTATAGAGGATTTGCTCT
ACAACAAAGTAACACTCGCGGATGCAGGCTTCATGAAACAGTATGCAGACTGTTTGGGTGGTATTAACGC
AAGAGATCTCATCTGTGCTCAAAAGTTTAATGGACTCACAGTCTTACCACCTTTGCTCACTGATGACATG
ATTGCAGCCTACACTGCTGCGCTCATTAGTGGCACTGCCACTGCAGGCTGGACTTTCGGTGCAGGTGCAG
CCCTTCAAATACCTTTTGCTATGCAAATGGCTTATAGGTTTAACGGCATTGGAGTTACTCAAAATGTTCT
CTACGAGAACCAAAAACAAATTGCCAATCAGTTCAATAAGGCTATTACTCAAATTCAAGAATCACTCACA
ACTACATCGACAGCATTGGGCAAGCTGCAAGACGTAGTCAACCAGAATGCTCAAGCATTAAATACACTTG
TCAAACAACTTAGCTCCAATTTTGGTGCTATTTCAAGTGCTTTGAATGATATCCTCTCACGACTTGACAA
AGTTGAGGCAGAGGTGCAAATTGACAGGTTGATTACAGGCAGATTACAAAGCCTCCAAACCTATGTAACA
CAACAATTAATCAGAGCTGCTGAAATCAGGACTTCTGCTAATCTTGCTGCTACTAAAATGTCTGAGTGTG
TTCTTGGACAATCGAAAAGAGTTGATTTTTGTGGAAAAGGTTATCACCTTATGTCTTTCCCTCAATCCGC
TCCACATGGTGTTGTGTTCTTACATGTCACTTATGTGCCATCACAAGAAAGGAACTTCACCACCGCCCCA
GCAATTTGTCATGAAGGCAAAGCATACTTCCCTCGTGAAGGTGTGTTTGTATCTAATGGCAGTTTTTGGT
TTATTACACAGAGGAATTTTTATTCACCACAGATAATCACAACAGACAATACATTTGTCGCCGGAAGTTG
TGATGTCGTCATTGGAATCATTAATAATACAGTTTATGATCCTCTGCAACCTGAGCTTGACTCATTTAAA
CAAGAGCTAGATAAGTACTTCAAAAATCATACATCACCTGATGTTGATCTTGGCGACATTTCAGGCATCA
ATGCTTCTGTCGTCGATATTCAGAAAGAAATTGACCGCCTCAATGAGGTTGCCAAAAATTTAAATGAATC
ACTCATTGACCTTCAAGAACTTGGCAAATATGAGCAATATATTAAATGGCCTTGGTATGTCTGGCTTGGC
TTTATAGCAGGGTTAGTAGGATTATTTATGGCCATCATTCTTCTTTGTTACTTTACTAGCTGCTGTAGCT
GCTGTAAAGGCATGTGCTCCTGTGGTTCTTGCTGCAGATTTGATGAAGATGACTCTGAGCCAGTGCTCAA
AGGAGTCAAATTACATTACACATAAACGAACTTATGGATTTGTTTATGAGTATTTTCACACTTGGATCAA
TTACACGTCAACCAAGTAAGATTGAAAATGCTTTTCTTGCAAGTACTGTTCATGCTACTGCAACGATACC
GCTACAAGCCTCACTCTCTTTCCGATGGCTTGTTGCTGGCGTTGCACTTCTTGCTGTTTTTCAAAGCGCT
TCCAAAGTGATTGCGCTTCATAAGAGGTGGCAACTTGCCTTACACAAAGGCATCCAATTTGTTTGCAACT
TGCTGCTACTCTTTGTGACAATTTATTCACATCTTCTACTTTTAGCTGCTGGCATGGAGGTACAATTTTT
GTACATCTATGCTTTGATTTATATTCTGCAAACTTTAAGTTTTTGCAGATTTATCATGAGATGCTGGCTT
TGTTGGAAGTGCAAATCCAAGAATCCATTATTATATGATGCCAACTACTTTGTTTGCTGGCATACATATA
ATTATGACTACTGTATACCATACAACAGTGTCACAGATACAATCGTCGTTACTTCAGGTGACGGCATTTC
AACACCAGAACTCAAAGAAGACTACCAAATTGGTGGTTATTCTGAGGATTGGCATTCAGGTGTTAAAGAC
TATGTCGTTGTACATGGCTATTTCACCGAAGTTCACTACCAGCTTGAGTCTACACAAATTACTACAGACA
CTGGTATTCAAAACGCTACATTCTTCATCTTTAACAAGCTTGTTAAAGGTCCGCCGAATGTGCAAATACA
CACAATCGACGGCTCTTCAGGAGTTGTAAATCCAGCAATGGACCCAATTTATGATGAGCCGACGACGACT
ACTAGCGTGCCTTTGTAAGCACAAGAAAGTGAGTACGAACTTATGTACTCATTCGTTTCGGAAGAAACAG
GTACGTTAATAGTTAATAGCGTACTTCTTTTTGTTGCTTTCGTGGTATTCTTGCTAGTTACACTAGCCAT
CCTTACTGCGCTTCGATTGTGTGCGTACTGCTGCAATATTGTTAACGTGAGTTTAGTAAAACCAACAGTT
TACGTTTACTCGCGTGTTAAAAATCTGAACTCTTCTGATTGTGTTCCTGATCTTCTGGTCTAAACGAACT
AACTATTATTATTCTGTTTGGAACTTTAACATTGCTTATCATGGCTGAGAACGGAACCATTTCTGTTGAG
GAGCTTAAAAGACTCCTGGAACAATGGAACCTAGTAATAGGCTTCCTTTTCCTCGCCTGGATTATGTTAT
TACAATTTGCCTATTCTAATCGGAACAGGCTTTTGTACATAATAAAGCTTGTCTTCCTCTGGCTCTTGTG
GCCAGTAACACTTGCTTGCTTTGTGCTTGCTGCTGTTTACAGAATTAATTGGGTGACTGGCGGTATTGCG
ATTGCAATGGCTTGCATCGTAGGCTTGATGTGGCTTAGCTACTTTGTTGCTTCCTTCAGGCTGTTTGCTC
GTACCCGCTCAATGTGGTCATTCAACCCAGAAACAAACATTCTTCTCAATGTGCCTCTTCGAGGGACAAT
TGTAACCAGACCGCTCATGGAAAGTGAACTTGTCATTGGCGCTGTGATCATTCGTGGTCACCTGCGAATG
GCTGGACACTCCCTAGGGCGCTGTGATATTAAGGACCTGCCAAAGGAGATCACTGTGGCTACGTCACGAA
CGCTTTCTTATTACAAATTAGGAGCGTCGCAGCGTGTAGGCACTGATTCAGGTTTTGCTGCATACAACCG
CTACCGTATTGGAAACTACAAATTAAACACAGACCACTCTGGTAGCAACGACAATATTGCTTTGCTAGTA
CAGTAAGTGACAACAGATGTTTCATCTCGTTGACTTTCAGGTTACAATAGCAGAGATATTGATTATCATT
ATGAGGACTTTCAGGATTGCCATTTGGAATCTTGATGTACTAATAAGTTCAATAGTGAGACAATTATTTA
AGCCTCTAACTAAGAAGAAATATCCTCAGTTAGATGATGAAGAACCTATGGAGTTAGATTATCCATAAAA
AGAACATGAAAATTATTCCCTTCTTGACATTGATTGTACTTGCAACTTGCGAGTTATATCACTATCAAGA
GTGTGTTAGAGGTACCACTGTACTATTAGAAGAACCTTGCCCGTCAGGAACTTACGAGGGCAATTCACCA
TTTCATCCTCTTGCTGATAACAAATTTGCACTAACTTGCACTAGCACACATTTTGCTTTTGCTTGTGCTG
ACGGTACTAGACATACCTATCAGCTTCGTGCAAGATCAGTTTCACCTAAACTTTTCATCAGACAAGAGAA
AGTTTACCAAGAGCTCTATTCGCCGCTTTTTCTCATTGTTGCTGCTTTAGTATTTATAATACTTTGCTTC
ACCATTAAGAGGAAGACAGAATGAATGAGCTCACTTTAATTGACTTCTATTTGTGCTTTTTAGCCTTTCT
GCTATTCCTTGTTCTAATAATGCTTATTATATTTTGGTTTTCACTTGAACTCCAGGATATAGAAGAACCT
TGTAACAAAGTCTAAACGAACATGAAACTTCTCATTGTTATGACTTGTATCTCTCTTTGCTGCTGTATAC
GCACTGTGGTACAGCGCTGTGTATCTAATACACCTTATGTTCTTGAAAACCCATGTCCCACTGGTTATCA
GCCAGAGTGGAACATTAGGTATAACACTAGGGGTAATACTTATAACACTGCTAGACTGTGTGCCTTAGGA
AAAGTTCTATCTTTTCATAGATGGCACACTATGGTTCAAGCATGTACACCTAATGTCACCATCAATTGTC
AAGATCCAGTAGGTGGTGCACTTGTAGCGAGATGTTGGTACTTTTACCGAGGTTCCCAGACCGCTACATT
TAGAGACATACACGTAGATCTGTTCTTTAAACGAACTTAAAATGTCTGATAATGGACCCCAAAACCAACG
TAGTGCCCCCCGCATTACATTTGGTGGACCCTCAGATTCAACTGACAATAACCAGGATGGAGGACGCAGT
GGTGTACGGCCAAAACAACGCCGACCCCAGGGTTTACCCAATAATACTGCGTCTTGGTTCACAGCTCTCA
CTCAGCATGGTAAGGAAGGACTCAAATTCCCTCAAGGCCAGGGAGTTCCTATCAACACCAATAGTGGCAG
AGACGACCAAATTGGCTACTACAGAAGAGCTACCCGACGAGTTCGTGGTGGTGACGGTAAAATGAAAGAG
CTCAGCCCCAGATGGTACTTCTATTACCTAGGAACTGGCCCAGAAGCTTCACTTCCCTATGGTGCCAATA
AAGAAGGCATCGTATGGGTTGCAACTGAGGGTGCCTTGAACACACCAAAAGATCATATTGGCACCCGCAA
TCCTAATAACAATGCTGCTATTGTGCTACAACTTCCTCAAGGAACAACATTGCCAAAAGGCTTCTACGCA
GAAGGGAGCAGGAATGGTAGTCAAGCCTCTTCTCGCTCCTCATCACGTAGTCGTGGAAATTCAAGAACTT
CAACTCCTGGCAGCAGTAGGGGAAATTCTCCTGCTCGAGTGGCTAGCGGAGGTGGTGAAACTGCCCTCGC
GCTATTGCTGTTAGACAGATTGAACCAGCTGGAGAGCAAAGTTTCTGGTAAAGGCCAACAACAACAAGGC
CAAACTGTCACTAAGAAATCTGCTTCAGAGGCATCTAAAAAGCCTCGACAAAAACGTACTGCAACCAAAC
AGTATAATGTCACCCAAGCTTTTGGGCGACGTGGTCCAGATCAAACTCAAGGAAACTTTGGAGACCAGGA
GTTAATCAGACAAGGAACTGATTATAAACACTGGCCGCAAATAGCACAGTTTGCTCCAAGTGCCTCTGCA
TTCTTCGGAATGTCACGCATTGGCATGGAAGTCACACCTTCGGGAACATGGCTGACTTACCATGGAGCCA
TTAAATTGGATGACAAAGATCCCCAATTCAAAGACAACGTCATACTGTTGAATAAGCACATTGACGCATA
CAAAACATTCCCACCAACAGAGCCTAAAAAGGACAAAAAGAAAAAGACTGATGAAGCTCAGCCTTTACCG
CAGAGACAAAAGAAACAGCCCACTGTGACTCTTCTTCCTGCGGCCGACATGGATGATTTCTCCAGACAAC
TTCAAAATTCCATGAGTGGAGCTTCTGCTGATTCAACTCAGGCATAAACACTCATGATGACCACACAAGG
CAGATGGGCTATGTAAACGTTTTCGCAATTCCGTTTACGATACATAGTCTACTCTTGTGCAGAATGAATT
CTCGTAACTAAACAGCACAAGTAGGTTTAGTTAACTTTAATTTCACATAGCAATCTTTAATAAATGTGTA
ATGTTAGGGAGGACTTGAAAGAGCCACCACATTTTCACCGAGGCCACGCGGAGTACGATCGAGGGTACAG
TGAATAATGCTAGGGAGAGCTGCCTATATGGAAGAGCCCTAATGTGTAAAATTAATTTTAGTAGTGCTAT
CCCCATGTGATTTTAATAGCTTCTTAGGAGAATGACAAAAAAA</t>
  </si>
  <si>
    <t>Rf1-2004</t>
  </si>
  <si>
    <t>ABD75323</t>
  </si>
  <si>
    <t>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t>
  </si>
  <si>
    <t>spike protein [Bat SARS CoV Rf1/2004]</t>
  </si>
  <si>
    <t>DQ412042.1</t>
  </si>
  <si>
    <t>21473..25198</t>
  </si>
  <si>
    <t>&gt;DQ412042.1 Bat SARS coronavirus Rf1, complete genome
ATATTAGGTTTTTACCTACCCAGGAAAAGCCAACCAACCTCGATCTCTTGTAGATCTGTTCTTTAAACGA
ACTTTAAAATCTGTGTGGCTGTCGCTTGGCTGTATGCCTAGTGCACCTACACAGTATAAATAATAACTTT
ACTGTCGTTGACAAGAAACGGGTAACTCGTCCTTCTTCTGCAGACTGCTTACGGTTTCGTCCGTGTTGTA
GTCGATCATCAGCATACCTAGGTTTCGTCCGGGTGTGACCGAAAGGTAAGATGGAGAGCCTTGTTCTTGG
TGTCAACGAGAAAACACACGTCCAACTCAGTTTACCTGTTCTTCAGGTTAGTGACGTGTTAGTGCGTGGT
TTCGGGGATACTGTGGAAGAAGCCCTAGCGGAAGCACGTGAACATCTTAAAAATGGCACTTGTGGCCTAG
TAGAGCTGGAAAAAGGTGTTTTACGCCAGCTTGAAGAGCCCTATGTGTTCATTAAACGATCTGAAGCCTT
AAGCACCACTCATGGCCATAAGGTTGTTGAATTGGTGGCTGAAATGAATGGCATTCAGTTCGGTCGTAGC
GGTACAACACTGGGAGTTCTCGTGCCACATGTGGGCGAAACCCCAATTGCGTACCGCAATGTTCTTCTTC
GCAAGAACGGTAATAAGGGAGCTGGTGGTCATAGCTACGGCATCGATCTAAAGTCTTATGACTTAGGTGA
CGAGCTTAACACTGATCCCATTGAAGATTATGAACAAAAATGGAACACTAAGCATGGCAGGGGTGCTCTC
CGTGAACTCATTCGTGAGCTTAATGGAGGTGCAGTCACTCGCTATGTTGATAACAACTTCTGTGGCCCTG
ATGGGTATCCTCTTGACTGCATTAAAGATCTTCTCGCTCGTGCGGGTAAGTCGATGTGCACTCTTTCCGA
ACAACTTGATTTCATTGAATCGAAGCGCGGTGTCTATTGCTGCCGTGAACATGAGCATGAAATTGCTTGG
TACACTGAGCGCTCAGACAAGAGTTATGAGCACCAGACACCATTCGAGGTTAAGAGTGCCAAGAAATTTG
ACACTTTTAAAGGGGAATGCCCGAAGTTCGTATTTCCTCTCAACTCTAAAGTCAAAGTCATTCAACCACG
TGTTGAAAAGAAAAAGACTGAAGGTTTCATGGGGCGTATACGCTCTGTGTACCAAGTTGCCACTCCAAAT
GAATGCAACGACATGCACTTGTCTGTCTTTATGAAGTGCAATCATTGTGATGAAGCTTCTTGGCAGACGT
GTGATTTTCTCAAAGCCACTTGTGAATATTGTGGCACTGAAAATCCAGTGAGTGGAGGACCTACTACATG
TGGGTACCTACCTACTAATGCTGTAGTAAAGATGCCCTGTCCTGCTTGTCAGAATAAAGAAGTGGGACCT
GAGCATAGTGTTGCAGACTACCACAATCACTCAAACATTGAAACTCGACTCCGCAAGGGAGGTAGGACTA
AATGTTTTGGAGGCTGTGTGTTTTCCTATGTTGGCTGCTATAACAAGCGTGCTTACTGGGTTCCTCGTGC
TAGTGCCGATATAGGTTCAAACCATACTGGCATTACCGGTGACAATGTAGAAGTTCTTAATGAAGACCTC
CTTGAGATACTGAATCGTGAACGTGTTAATATTAACATTGTTGGCGATTTTCAGTTGAATGAAGAGATTG
CCATCATTTTAGCGTCTCTTTCTGCTTCTACGAGTGCTTTTGTTGACACTGTAAAGAGTCTTGATTACAA
GTCTTTTAAAGCCATTGTTGAGTCTTGCGGAAACTACGAAGTTACCAAGGGCAAGCCTGTGAAAGGTGCT
TGGAACATTGGACAACAAAAATCTATTCTGACACCACTGTGTGGATTTCCATCACAGGCTGCTGGTGTTA
TTAGATCTATTTTCTCTCGCACACTAGATGCAGCAAATAATTCTATCCCAGATTTACAAAGAGCAGCTGT
CACCATCCTCGGTGACATTTCCGAACAGTCACTGCGTCTTGTTGATGCAATGGTGTGTACATCAGACTTG
ATTACCAACAGTGTTATCATCATGGCATATGTTACTGGTGGTCTTGTACAGCAAACAGTGCAATGGTTGT
CTAATGTGTTAGGCACCACAGTCGACAAACTCAAACCTGTATTTACATGGCTTGAGACTAAGCTTAATGC
AGGAATAGAGTTTCTCAAGGATGCTTGGGAAATTCTTAAATTCCTAGTTACAGGTGTGTTTGACATTGTT
AAAGGTCAAATACGGGTGTTTTCGGACAACCTCAAAGAATGTGTAAAAACTTTTGTTGGTGTTGTCAACA
AAGCGCTTGAAATGTGCATTGACCAAGTCACAATCGCAGGCACCAAGGTGAGATCACTCAACCTTGGGGA
GGTTTTTATTGCGCAAAGCAAGGGCCTCTACCGTCAGTGTGTTCGTGGCAAGGAGCAGCTGCAACTACTC
ATGCCTTTGAAGGCACCTAAAGAAGTCACTTTCCTTGAAGGAGACTCACATGATACAGTACTAATCTCCG
AAGAGGTTGTTCTTAAAAATGGTGAGCTTGAAGCACTCGAGACACCAGTTGACAGTTTCACAAATGGAGC
CGTCGTAGGCACTCCAGTTTGTGTCAATGGCCTCATGCTCTTGGAGCTCAAAGATAAGGAACAGTATTGT
GCTTTATCTCCAGGCTTATTAGCTACAAACAATGTCTTCCGTCTAAATGGAGGTGCACCGGTTAAAGGTG
TAACCTTTGGAGAAAACACTGTTTTAGAAGTTCAAGGTTACAAGAATGTGAAAATCACATTTGAGCTTGA
TGAGCGTGTAGACAAAGTGCTTAACGAGAAGTGTTCTGTCTACACTGTTGAATCCGGTACAGAGGTTACT
GAATTCGCATGTGTTGTTGCAGAAGCCGTTGTAAAAGCTTTGCAACCAGTTTCTGACCTTCTTACTAAGA
TGGGTATTGACCTTGATGAGTGGAGTGTAGCTACATTCTACTTGTTTGATGATGCTGGTGAAGAAAAACT
TTCATCACGCATGTACTGTTCCTTCTACCCTCCTGATGAGGAAGAAGACTGCGAAGAGTATGAGGATGAG
GAAGAAGTTCCTGATGAAACCTGTGAACACGAATACGGCACAGAGGATGACTATAAAGGTCTTCCTCTTG
AGTTTGGTTCGTCAACAGAAATACAACAGGTTGAAGATGAAGAGGAAGACTGGCTTGATGATGTTGGTGA
AGCAGAACCTGAACCAGAACCTCTACCTGCAGAACCAGTTAATCAGTTTACTGGTTACTTTAAACTTACT
GACAATGTTGCCATTAAATGTGTTGACATCGTTAAGGAAGCGCAAAGTGCCAAACCTGCGGTTATTGTTA
ATGCTGCTAACATTCACCTAAAACATGGTGGTGGTGTAGCAGGTGCACTCAACAAAGCAACCAATGGTGC
CATGCAACAGGAGAGTGATGATTACATTAAACGAAATGGACCACTCACAGTAGGTGGTTCATGTTTGCTT
TCTGGACACAATTTGGCTAAGAAGTGTATGCATGTTGTTGGCCCAAACCTAAATGCTGGTGAGGATGTCC
AACTACTTAAAGCTGCATATGACAACTTTAATTCACAGGACGTATTACTTGCACCACTACTGTCAGCAGG
CATATTTGGTGCTAAACCACTTCAGTCTTTAAAGATGTGTGTTGAAGTAGTTCGCACACAAGTTTACCTC
GCGGTCAATGATAGGAGTCTTTATGATCAGGTTGTATTAGATTATCTGGACAGTTTGAAACCTAAAGTGG
AGTCTCCCAAAAAGGAGGAGAATCCAAAATTGGAAGAGCATAAAGCGAAACAGCCAGCTGAAAAACCTGT
TGACGTCAAACCTAAAATTAAGGCTTGTGTCGAAGAGGTTACTACAACATTGGAAGAAACTAAACTTCTC
ACCCAAAATCTGCTTCTTTTTGCTGATATCAATGGTAAACTTTACCCGGATTCTCAGAATATGCTAAGAG
GTGAAGACATGTCTTTTCTAGAAAAGGACGCACCATATGTAGTAGGTGATGTCATCACTAGTGGTGATAT
TACTTGTGTTATAATACCTGCTAAGAAGGCTGGTGGTACTACAGAAATGCTTGCAAAGGCATTAAAGAAA
GTGCCAGTGTGTGAGTATATAACTACATATCCCGGACAAGGATGTGCTGGTTATACACTCGAAGAAGCAA
AGACTGCGCTTAAAAGGTGCAAATCTGCATGCTATGTATTACCTTCAAAAACACCTAATGTAAAAGATGA
AATCCTTGGAACGGTGTCTTGGAATTTAAGGGAAATGCTTGCTCATGCTGAAGAGACAAGAAAATTAATG
CCTATTTGCATGGACATTAGAGCCATAATGGCTACAATCCAACGTAAGTATAAAGGTATTAAGATTCAAG
AAGGAATCGTTGACTATGGTGTTCGGTTCTTTTTCTATACTAGCAAAGAGCCTGTAGCTTCTATTATTAC
AAAACTCAATTCTTTAAATGAACCACTTATCACAATGCCGATAGGTTATGTGACACATGGTTTTAACCTG
GAAGAAGCTGCGCGTTGTATGCGCTCTCTTAAAGCTCCTGCTGTAGTCTCAGTGTCTTCACCAGACGCAG
TTACTACATACAATGGATACCTCACATCATCTTCAAAGACACCTGAGGAACACTTCATAGAGACCATCTC
CCTTGCGGGTACGTATAGAGACTGGTCTTACTCTGGACAACGTACAGAATTAGGTGTTGAATTTCTCAAG
CGTGGAGATAAGATTGTCTACCACACTATTGAAAAACCCACCGAGTTCTATCTTGACGGTGAGGTTCTCC
CACTTGACAAGCTCAAGAGTCTTTTGTCTCTTCGTGAGGTTAAGACTATTAAAGTGTTTACTACTGTAGA
CAATACTAACCTCCACACACAACTTGTGGACATGTCTATGACATATGGACAGCACTTTGGTCCAACCTAT
TTGGACGGTGCTGATGTCACCAAGGTTAAGCCTCATGTTAATCATGAGGGTAAGACCTTCTTTGTACTAC
CTAGTGATGACACACTGCGTAGTGAAGCATTTGAATATTACCACACTCTCGACGAGAGTTTTCTCGGTAG
ATACATGTCTGCTTTGAATCACACAAAGAAATGGAAATTTCCTCAAGTTGGTGGTTTAACTTCAATCAAA
TGGGCTGACAATAACTGTTATTTGTCCAGTGTTTTATTAGCACTTCAGCAGATTGAGGTGAAGTTTAATG
CACCCGCACTACAAGAGGCCTATTATAGAGCTCGTGCTGGTGATGCTGCTAATTTTTGTGCGCTCATACT
CGCTTACAGTAATAAAACTGTGGGTGAGTTGGGTGATGTTAGGGAAACTATGACCCATCTTCTACAACAT
GCCAACTTGGAATCCGCTAAGAGGGTTCTTAATTTGGTGTGTAAGCATTGCGGACAGAAAACTACCACCT
TAATGGGTGTAGAAGCCGTGATGTATATGGGTACTTTGTCTTATGATGAGCTTAAGGCAGGTGTTTCAAT
TCCTTGTGTGTGTGGTCGTGATGCTACACAATATCTAGTACAACAAGAGTCTTCTTTTGTTATGATGTCT
GCACCTCCTGCTGAGTACAAGTTGCAGCAGGGTACATTTTTATGCGCTAATGAGTACACTGGTAATTATC
AGTGTGGTCATTACACTCACATAACTGCCAAGGAAACGCTCTATCGTATAGATGGAGCTCACCTTACAAA
AATGTCAGAATATAAAGGACCAGTGACTGATGTTTTCTATAAAGAAACATCTTACACTACAACTATTAAG
CCTGTGTCATACAAACTCGACGGAGTTACTTACACAGAGATTGAACCTAAATTAGATGGGTATTATAAAA
AGGATAATGCTTACTACACTGAGCAGCCTATTGATCTTGTGCCAACTCAACCATTGCCAAATGCGAGTTT
TGACAATTTCAAACTCACATGCTCTAACATTAAGTTTGCTGATGACCTTAATCAAATGACAGGCTTTAAA
AAGCCAGCTTCACGTGAGCTATCTGTCACATTCTTTCCAGACTTGAATGGCGATGTAGTGGCTATTGACT
ATAGACATTACTCAGCGAGTTTCAAGAAAGGTGCTAAACTGCTACATAAGCCAATTATTTGGCATATCAA
TCAGACTACAAACAAGACAACTTACAAGCCAAACATTTGGTGTTTACGTTGTCTTTGGAGTACAAAGCCA
GTTGAAACCTCAAATTCATTTGAAGTTCTGGAAGTAGAAGGCACACAAGGAATGGATAATCTTGCTTGTG
AAAGCCAACCACTAACCTCTGAAGAAGTAGTGGAAAATCCTACCGTACAGAAGGAAGTAATAGAGTGTGA
CGTGAAAACTACCGAAGTTGTAGGCAATGTCATACTAAAACCATCAGACGAAGGTGTCAAAGTGACACAA
GAGTTAGGCCATGAAGATCTAATGGCTGCTTATGTAGAAAATACAAGCATTACCATTAAGAAACCTAATG
AGCTCTCGTTGGCCTTAGGTTTAAAAACACTTGCCACTCATGGTGCTGCTGCAATCAATAGTGTCCCTTG
GAGTAAGGTTTTGGCTTATGTTAAGCCTTTTCTAGGACAAGCAACAGTCACAACATCCAACTGCATGAAG
AAATGTGTGCAGCGCATTTTTAACAACTATATGCCTTATGTCATTACATTATTATTCCAGTTGTGCACTT
TCACAAAGGGCACCAACTCAAGAATTAGAGCATCACTTCCTACAACTATTGCTAAAAATAGTGTTAAGAG
TGTTGCAAAATTATGTTTGGACGTTTGCATTGATTATGTGAAATCTCCTAAATCTTCTAAATTGTTCACA
ATTGCAATGTGGCTATTGTTGTTAAGCATTTGCTTGGGTTCATTAATCTATGTGACTGCAGCTTTTGGGG
TGCTTTTATCTAATTTAGGCATCCCTTCTTATTGTGGTGGTGTTAGAGATTTGTATATCAATTCCTCTAA
TGTCACCATTATGGACTTCTGTGAGGGCTCTTTTCCTTGTAGTGTTTGTTTAAGTGGACTAGATTCTCTT
GATTCTTACCCCGCTTTAGAAACTATTCAGGTTACGATTTCATCGTATAAGTTGGACCTAACATTTTTAG
GTTTAGCAGCTGAATGGTTTTTGGCATACATGTTGTTTACAAAATTTTTCTACTTACTTGGTCTCTCTGC
TATAATGCAGGTGTTCTTTGGCTACTTTGCTAGTCATTTCATCAGCAATTCATGGCTTATGTGGTTTATC
ATTAGCATTGTACAAATGGCGCCTGTTTCTGCTATGGTCAGGATGTACATTTTCTTTGCTTCTTTCTATT
ATATATGGAAAAGCTATGTTCATATTATGGATGGTTGCACTTCTTCAACGTGCATGATGAGCTACAAGCG
CAATCGTGCTACGCGCGTTGAGTGTACAACTATAGTTAATGGCATGAAAAGATCTTTCTATGTCTATGCA
AACGGAGGCCGTGGCTTCTGTAAGGCTCACAATTGGAACTGTCTTAATTGTGATACATTCTGTACTGGTA
GTACTTTCATTAGCGACGAAGTAGCTCATGATTTGTCACTCCAGTTTAAGAGACCAATTAATCCTACAGA
CCAGTCTTCTTATGTTGTTGATAGTGTTGCTGTGAAGAACGGTGCACTCCACCTCTACTTTGATAAGGCT
GGTCAGAAGACTTACGAGAGACACCCACTTTCTCATTTTGTCAATTTGGACAATCTGAGAGCTAACAACA
CTAAGGGTTCATTACCTATTAATGTTATTGTCTTTGACGGCAAGTCCAAGTGCGAAGAGTCTGCCGCCAA
GTCTGCATCTGTTTATTACAGTCAGCTTATGTGCCAACCTATTCTGTTACTTGACCAAGCTCTTGTTTCG
GATGTTGGTGATAGTACCGAGGTTTCTGTCAAGATGTTTGATGCTTATGTCGACACCTTTTCAGCAACTT
TTAGTGTTCCTATGGAAAAACTTAAGGCACTAGTGGCCACGGCTCATAGTGAGTTGGCTAAGGGTGTTGC
TTTGGATGGTGTCTTATCCACATTTATTTCAGCTGCCCGTCAAGGCGTTGTTGATACTGATGTTGATACA
AAGGACGTCATTGAATGTCTCAAGCTTTCTCATCACTCTGACTTAGAAGTGACAGGTGACAGCTGTAATA
ACTTCATGCTCACCTATAACAAAGTTGAAAACATGACGCCCAGAGATCTTGGTGCATGTATTGATTGTAA
TGCAAGGCATATTAATGCCCAAGTAGCAAAAAGTCACAATGTCTCGCTCATCTGGAACGTCAAAGACTAT
ATGTCATTGTCTGAACAGTTGCGCAAGCAAATTCGTGGTGCTGCTAAAAAGAACAACATACCCTTTAGGC
TCACTTGTGCTACTACTAGGCAAGTTTTAAACGTCATAACTACTAAAATTTCACTCAAGGGTGGTAAGGT
TGTTAGTACTTGGTTTAAATTTATGCTGAAAGTCACACTTTTGTGTGTTCTATCTGCATTATTCTGTTAC
ATCATTATGCCAGTACACTCATTGTCTGTTCATGATGGTTATACAAATGAAATCATTGGATACAAAGCTA
TCCAGGACGGTGTCACTCGTGACATAGTGTCTACTGATGATTGTTTTGCAAACAAACATGCTGGTTTCGA
CTCTTGGTTTAGCCAGCGTGGTGGTTCTTATAGGAATGATAAGAGCTGCCCTGTTGTAGCTGCCATCATT
ACTAGGGAGATTGGTTTCATCGTGCCTGGATTACCTGGTACTGTGTTAAGAACAATTAATGGTGACTTTT
TGCATTTTCTACCTCGCGTTTTTAGTGCCGTTGGCAACATTTGCTACACACCATCAAAACTTATTGAGTA
TAGTGATTTTGCTACTTCTGCTTGCGTCTTGGCTGCGGAATGTACCATTTTTAAGGACGCTATGGGTAAG
CCTGTGCCATATTGTTATGACACTAACTTACTAGAGGGTTCTATTTCTTACAGTGAGCTGCGTCCTGACA
CTCGTTATGTGCTTATGGATGGCTCTATCATACAATTCCCTAACACCTACCTAGAAGGTTCTGTTAGAGT
GGTTACAACTTTTGATGCAGAATACTGCCGTCATGGCACATGTGAGAGGTCAGAAGCTGGTATTTGCCTG
TCTACTAGTGGTAGATGGGTTCTTAATAATGAACACTATAGGGCTTTGCCAGGAGTCTTTTGTGGTGTTG
ATGCCATGAATCTTATTGCTAACATCTTCACACCTCTTGTTCAACCTGTTGGTGCTTTAGATGTATCTGC
TTCTGTAGTGGCGGGTGGTATTATTGCCATATTGGTGACTTGTGCTGCTTACTACTTTATGAAATTCAGG
CGTGCATTTGGTGAGTACAACCATGTTGTAGCTGCTAATGCATTACTGTTTTTGATGTCTTTCACTATAC
TCTGTTTGGCACCTGCCTATAGCTTTTTGCCAGGAGTTTATTCTGTCTTTTACTTGTACTTGACATTCTA
TTTTACTAATGATGTTTCATTTTTAGCTCACCTTCAATGGTTTGCTATGTTTTCTCCCATTGTGCCTTTC
TGGATAACAGCCATTTATGTGTTCTGCATCTCCTTGAAGCACTGCCACTGGTTCTTTAATAACTACCTTA
AGAGAAGAGTCATGTTTAATGGAGTTACATTTAGCACCTTTGAGGAGGCTGCTTTATGTACCTTTTTACT
TAACAAGGAAATGTACCTCAAATTGCGTAGTGAGACACTCTTGCCACTTACACAGTACAACAGGTACCTT
GCTCTCTATAACAAGTACAAGTATTTCAGTGGGGCCTTGGACACAACCAGCTATCGTGAAGCAGCTTGCT
GCCACTTAGCAAAGGCTCTTAATGACTTCAGTAACTCCGGTGCTGATGTCCTCTACCAACCACCACAAAC
TTCAATCACATCTGCAGTTTTGCAGAGTGGTTTTAGAAAAATGGCATTCCCGTCTGGTAAGGTTGAAGGG
TGCATGGTTCAAGTCACTTGTGGAACCACAACTCTTAACGGATTGTGGTTAGATGACACAGTATATTGTC
CAAGACATGTTATTTGCACAGCAGAAGACATGCTTAATCCAAACTATGAAGACCTGCTCATCCGTAAGTC
TAACCATAGCTTCCTTGTCCAGGCTGGTAATGTCCAACTTCGTGTCATCGGCCATTCCATGCAAAATTGT
CTGCTTAGGCTTAAAGTTGATACCTCTAACCCTAAGACACCAAAGTATAAATTTGTCCGTATCCAACCAG
GTCAGACATTTTCAGTCTTAGCTTGTTACAATGGTTCACCATCAGGAGTTTACCAGTGTGCCATGAGACC
TAACTACACCATTAAGGGTTCTTTCCTCAATGGGTCATGTGGTAGTGTTGGTTTTAACATTGACTATGAT
TGCGTGTCCTTTTGCTATATGCATCACATGGAGCTTCCAACTGGAGTACACGCTGGCACCGACTTAGAAG
GTAAATTCTATGGTCCCTTTGTTGACAGACAAACTGCACAGGCTGCAGGCACAGACACAACCATTACATT
GAACGTTTTGGCTTGGCTCTATGCTGCTGTTATTAATGGAGATAGATGGTTCCTTAATAGGTTTACCACA
ACTCTGAATGATTTTAACCTTGTGGCAATGAAATACAACTATGAGCCACTGACACAAGATCATGTTGACA
TACTGGGACCCCTTTCTGCACAAACAGGAATAGCTGTCTTAGATATGTGTGCTGCTCTAAAAGAGCTTCT
ACAGAATGGTATGAATGGTCGTACTATTCTTGGTAGCACTATTCTAGAAGATGAGTTTACGCCTTTCGAT
GTTGTTAGACAATGTTCTGGTGTGACTTTTCAAGGTAAGTTCAAGAAAATAGTTAAGGGCACTCATCATT
GGATGCTCCTTACTTTCTTGACATCACTTTTAATTCTCGTTCAAAGTACACAGTGGTCACTGTTTTTCTT
TGTTTATGAGAATGCTTTCTTGCCATTTACTTTTGGTATTATGGCTATTGCTGCTTGTGCTATGCTTCTG
GTCAAGCATAAACATGCCTTCCTGTGCTTGTTTCTGTTACCTTCTCTTGCAACAGTTGCTTATTTCAATA
TGGTCTACATGCCTGCTAGCTGGGTGATGCGTATTATGACATGGCTCGAATTGGCTGATACTAGCTTGTC
TGGTTATCGGCTTAAAGACTGTGTTATGTATGCGTCAGCCTTAGTACTACTCACCCTCATGACTGCTCGT
ACTGTCTATGATGATGCTGCTAGGCGTGTATGGACATTGATGAATGTCATTACACTTGTTTATAAAGTCT
ATTATGGTAATTCCTTAGATCAAGCTATTTCCATGTGGGCTCTTGTTATTTCTGTAACCTCTAACTATTC
TGGTGTCGTTACGACTATCATGTTCTTAGCTAGAGCTATAGTTTTTGTGTGTGTTGAGTATTACCCTTTC
TTGTTCATTACTGGCAACACCTTACAGTGTATTATGCTTGTCTATTGTTTCTTAGGCTATTGTTGCTGTT
GCTACTTTGGCCTCTTTTGTTTACTCAACCGCTACTTTAGACTTACTCTTGGTGTTTATGACTATTTGGT
CTCCACACAGGAGTTTAGATATATGAACTCACAAGGGCTTTTGCCACCTAAGAGTAGTATTGATGCATTC
AAGCTTAACATTAAATTGCTGGGCATTGGAGGAAAACCATGCATAAAAGTTGCTACTGTTCAGTCTAAAA
TGTCTGACGTGAAGTGCACTTCTGTTGTACTACTTTCTGTTCTTCAACAACTTAGAGTAGAATCATCTTC
TAAATTGTGGGCACAATGTGTGCAATTGCACAATGACATTTTATTGGCTAAAGACACAACTGAAGCCTTT
GAAAAGATGGTTTCTCTTCTGTCTGTTCTGCTATCTATGCAAGGTGCTGTAGACATCAACAAACTGTGCG
AGGAAATGCTCGACAACCGCGCTACCCTGCAGGCTATTGCTTCAGAATTTAGTTCTTTACCATCATATGC
TGCCTATGCTACAGCTCAAGAGGCTTATGAGCAGGCGGTAGCAAATGGTGATTCTGAAGTTGTTCTTAAA
AAGTTAAAGAAATCTTTGAATGTGGCTAAATCTGAGTTTGACCGTGATGCTGCCATGCAACGTAAGTTGG
AGAAGATGGCGGATCAGGCTATGACCCAAATGTACAAACAGGCAAGATCTGAAGACAAGAGGGCAAAAGT
TACTAGTGCAATGCAGACAATGCTTTTCACTATGCTTAGGAAGCTAGATAATGATGCACTTAACAACATT
ATCAACAATGCACGTGATGGTTGTGTACCACTCAACATCATACCACTTACAACAGCAGCTAAACTCATGG
TTGTTGTACCTGATTATGGAACCTACAAGAATACTTGTGATGGTAACACTTTTACATATGCATCTGCTCT
CTGGGAAATTCAGCAAGTTGTTGATGCAGATAGTAAAATTGTCCCGCTTAGTGAAATTAATATGGATAAT
TCACCAAATCTAGCTTGGCCTCTTATTGTTACTGCACTAAGAGCCAACTCAGCTGTCAAACTACAGAATA
ATGAACTGAGTCCAGTAGCACTACGACAGATGTCTTGTGCAGCTGGTACTACACAAACAGCTTGTACTGA
TGACAATGCACTTGCCTATTACAACAACTCTAAGGGAGGTAGGTTTGTGCTTGCATTACTATCAGACCAT
CAAGATCTCAAGTGGGCTAGATTCCCTAAGAGTGACGGAACAGGTACTATTTATACAGAACTGGAACCAC
CTTGTAGGTTTGTTACAGACACCCCAAAAGGACCTAAAGTGAAATACTTGTATTTCATTAAGGGCTTAAA
CAACCTAAATAGAGGTATGGTATTGGGCAGTTTAGCTGCTACAGTACGTCTTCAGGCTGGTAATGCAACT
GAAGTGCCAGCCAACTCAACTGTGCTTTCTTTCTGCGCCTTTGCTGTTGATCCAGCTAAAGCATACAAAG
ATTACCTATCAAGTGGAGGACAACCAATCACCAATTGCGTGAAGATGCTGTGCACACACACTGGTACAGG
ACAGGCAATTACCGTAACACCCGAAGCCAATATGGATCAAGAGTCCTTTGGTGGTGCTTCATGTTGTCTG
TATTGTAGATGCCACATTGATCATCCAAATCCTAAGGGATTTTGTGACCTGAAAGGTAAGTATGTTCAAA
TACCTACCACCTGTGCTAATGACCCAGTGGGTTTCACACTTAGAAACACAGTCTGTACTGTCTGCGGAAT
GTGGAAAGGTTATGGTTGTAGTTGTGACCAACTCCGCGAACCCATGATGCAGTCGGCGGATGCGTCACCG
TTTTTAAACGGGTTTGCGGTGTAAGTGCAGCCCGTCTTACACCGTGCGGCACAGGCACTAGCACTGATGT
CGTTTACAGGGCTTTTGACATCTACAACGAAAAGGTTGCTGGTTTTGCAAAGTTCCTAAAAACTAATTGC
TGCCGATTCCAGGAGAAGGATGAAGAAGGCAATTTAATAGACTCTTATTTCGTAGTTAAGAGACATACTA
TGTCCAACTACCAGCATGAAGAGGCTATTTACAACTTGCTTAAAGAGTGCCCAGCTGTTGCTGTGCATGA
CTTTTTCAAGTTTAGAGTAGATGGTGACATGGTACCACATATATCACGTCAACGTCTAACTAAGTACACA
ATGGCAGACTTAGTCTATGCTCTACGTCATTTTGACGAGGGCAATTGTGACACATTAAAGGAAATACTCG
TCACATACAATTGTTGTGGTGACGATTATTTCAATAAGAAGGATTGGTATGACTTTGTAGAAAATCCTGA
CATCCTGCGCGTATATGCAAACCTTGGTGAGCGTGTACGTCAAGCTTTATTAAAGACTGTGCAATTCTGC
GATGCCATGCGCGATGCGGGTATCGTAGGTGTACTGACACTAGATAATCAGGATCTGAATGGGAACTGGT
ACGATTTTGGTGATTTCGTGCAAGTAGCACCAGGCTGCGGAGTTCCTATTGTGGATTCATACTATTCTTT
GCTGATGCCTATTCTCACACTAACGAGGGCTTTAGCTGCTGAGTCCCATATGGACGCTGATCTCACAAAA
CCACTCATTAAGTGGGATTTGTTGAAATATGACTTTACGGAAGAGAGACTCTGTCTCTTCGACCGTTACT
TTAAATATTGGGATCAGACATATCACCCCAATTGTACCAACTGTTTGGATGATAGGTGTATCCTCCATTG
TGCAAACTTTAATGTATTGTTTTCTACTGTGTTCCCACCTACAAGCTTTGGACCATTAGTAAGGAAAATA
TTTGTAGATGGTGTACCTTTTGTTGTTTCAACGGGTTACCATTTCCGTGAGTTAGGAGTTGTACATAATC
AGGATGTAAACTTACATAGCTCACGTCTCAGTTTTAAGGAACTTTTAGTGTATGCCGCTGACCCAGCCAT
GCATGCAGCTTCTGGCAATTTATTGCTAGACAAACGCACTACATGCTTTTCAGTGGCTGCACTAACAAAC
AATGTCTCTTTTCAAACTGTCAAACCCGGTAATTTTAATAAGGACTTTTATGACTTTGCTGTGTCTAAAG
GCTTCTTTAAGGAAGGAAGTTCTGTTGAACTAAAGCACTTCTTCTTTGCTCAGGATGGCAATGCTGCTAT
CAGCGATTATGACTATTATCGTTATAATCTGCCAACAATGTGTGATATCAGACAACTCCTATTCGTAGTT
GAAGTTGTTGATAAGTACTTTGATTGTTACGATGGTGGCTGTATTAATGCTAACCAAGTAATCGTAAACA
ATCTGGATAAATCAGCTGGATTTCCATTTAATAAATGGGGTAAGGCTAGGCTTTATTATGATTCAATGAG
TTATGAGGACCAAGATGCACTTTTCGCGTACACTAAGCGTAACGTCCTCCCTACTATAACTCAAATGAAT
CTTAAGTATGCCATTAGTGCAAAGAATAGAGCTCGCACTGTAGCAGGTGTCTCTATCTGTAGTACTATGA
CCAATAGACAGTTTCATCAGAAATTACTAAAGTCAATAGCCGCCACTAGAGGAGCTACTGTAGTAATTGG
AACAAGCAAATTTTACGGTGGCTGGCATAACATGTTAAAAACTGTCTACAGTGATGTAGAAAATCCCCAC
CTTATGGGTTGGGACTACCCAAAATGTGACAGAGCCATGCCTAACATGCTTAGAATTATGGCTTCTCTTG
TTCTTGCTCGCAAACATAGCACTTGTTGTAACTTGTCACACCGTTTCTATAGATTAGCTAATGAGTGTGC
ACAAGTATTAAGTGAGATGGTCATGTGCGGAGGCTCACTATATGTAAAACCAGGTGGAACATCATCAGGT
GATGCCACAACTGCCTACGCTAATAGTGTGTTTAACATTTGTCAAGCGGTGACAGCTAATGTAAATGCAC
TTCTCTCAACTGATGGTAACAAGATTGCTGACAAGTACGTTCGCAACCTCCAACACAGGCTATATGAGTG
TCTCTATAGAAATAGAGACGTTGATCATGAATTTGTGGACGAATTTTACGCATATTTGCGTAAGCACTTC
TCCATGATGATTCTTTCTGATGATGCCGTTGTGTGCTACAATAGTAACTATGCGGCGCAAGGTTTAGTAG
CTAGCATCAAGAACTTTAAAGCAGTTCTTTACTATCAAAACAATGTGTTTATGTCTGAGGCAAAATGCTG
GACTGAGACTGATCTTACCAAAGGACCTCATGAATTTTGCTCTCAGCATACAATGCTAGTTAAACAAGGA
GATGACTATGTGTACCTGCCTTATCCAGATCCATCAAGAATACTAGGCGCAGGCTGTTTTGTTGATGACA
TCGTCAAAACAGATGGTACACTTATGATTGAAAGGTTTGTGTCACTTGCGATTGATGCTTACCCACTTAC
TAAACACCCAAACCAGGAATATGCTGATGTTTTCCACTTGTATTTGCAATACATTAGGAAATTACATGAT
GAGCTTACTGGTCACATGTTGGACATGTACTCTGTAATGCTAACTAATGACAATACATCACGGTACTGGG
AACCTGAGTTTTACGAAGCCATGTACACACCACATACAATCTTGCAGGCTGTAGGTGCATGTGTGTTGTG
TAATTCACAGACTTCACTTCGTTGCGGCGCGTGCATTAGGAGACCGTTCCTTTGTTGCAAGTGCTGCTAT
GACCATGTTATTTCAACATCTCATAAATTAGTACTGTCTGTTAATCCCTATGTTTGCAATGCCCCAGGTT
GTGGCGTTACTGATGTAACACAACTGTACTTAGGAGGTATGAGTTACTACTGCAAGTCACACAAACCTCC
CATTAGTTTCCCATTGTGTGCTAATGGTCAGGTTTTTGGTCTATATAAGAACACATGTGTAGGCAGTGAC
AATGTTACTGACTTTAATGCTATAGCAACATGTGATTGGACTAATGCTGGCGATTACATACTTGCCAACA
CTTGTACAGAGAGACTCAAGCTTTTCGCAGCTGAAACGCTCAAAGCAACTGAGGAGACATTCAAGCTATC
TTATGGTATTGCTACTGTACGTGAAGTACTGTCTGATAGAGAACTTCATCTTTCATGGGAGGTAGGAAAA
CCAAGACCACCATTGAATAGGAATTATGTCTTTACTGGTTACCGTGTAACTAAAAATAGTAAAGTACAAA
TTGGAGAGTACACATTTGAAAAAGGTGACTATGGTGATGCTGTTGTGTACAGAGGTACTACAACATACAA
ATTGAATGTTGGTGATTACTTTGTGCTAACATCACACACAGTAATGCCACTAAGTGCACCTACACTAGTG
CCTCAAGAGCACTATGTGAGAATAACTGGCTTATACCCAACTCTCAACATTTCAGAAGAGTTTTCTAGCA
ATGTTGCAAACTACCAGAAGGTCGGTATGCAAAAATATTCAACACTCCAGGGACCACCAGGTACCGGTAA
GAGTCATTTTGCTATTGGACTTGCACTCTACTACCCGTCTGCTCGCATAGTGTATACAGCTTGCTCTCAT
GCTGCTGTTGATGCACTATGCGAAAAGGCATTGAAATACTTGCCTATAGACAAGTGCAGTAGAATCATAC
CTGCACGTGCGCGTGTGGAGTGCTTTGACAAATTCAAAGTGAATTCAACATTAGAACAGTACGTTTTCTG
CACTGTAAATGCACTGCCTGAAACTACTGCTGACATAGTAGTCTTTGATGAAATTTCAATGGCAACTAAT
TATGACTTGAGTGTCGTCAATGCTAGACTACGTGCAAAACACTACGTTTACATTGGTGACCCTGCTCAAT
TACCGGCGCCACGCACATTGCTTACTAAGGGCACACTTGAACCTGAATACTTTAACTCGGTGTGCAGACT
CATGAAAACAATAGGTCCTGACATGTTTCTTGGAACATGTCGCCGTTGTCCTGCTGAAATTGTCGACACA
GTGAGTGCTTTAGTTTATGATAATAAGCTAAAAGCACACAAAGAAAAGTCAGCTCAATGCTTTAAGATGT
TTTACAAGGGTGTGATCACACATGATGTTTCATCTGCAATCAACAGGCCCCAAATAGGTGTTGTAAGAGA
GTTTCTTACGCGCAACCCTGCTTGGAGAAAAGCTGTTTTCATTTCACCATATAATTCACAGAATGCAGTG
GCTTCTAAAATTTTAGGATTACCCACTCAAACTGTTGATTCTTCACAGGGCTCAGAGTATGACTATGTCA
TATTCACACAAACCACTGAGACCGCACACTCTTGCAATGTCAACCGCTTTAATGTGGCTATCACAAGAGC
AAAAATTGGCATTTTGTGCATAATGTCTGACAGAGATCTTTATGATAAGCTGCAATTTACGAGTCTGGAA
GTACCACGTCGCAATGTGGCTACGTTACAAGCAGAAAATGTAACTGGACTCTTTAAGGACTGTAGTAAAA
TCATTACTGGTCTTCACCCTACACAGGCACCGACACACCTCAGTGTTGATACTAAATTCAAGACTGAAGG
CCTCTGTGTTGACATACCAGGCATACCTAAGGACATGACCTATCGCAGACTCATCTCTATGATGGGCTTC
AAAATGAACTATCAAGTCAATGGTTACCCTAATATGTTTATCACCCGTGAAGAAGCCATTCGTCACGTTC
GTGCATGGATTGGTTTCGACGTTGAGGGTTGTCATGCAACAAGGGATGCTGTGGGAACTAACCTACCACT
CCAATTAGGATTTTCGACAGGTGTTAACTTAGTAGCTGTACCCACTGGCTATGTTGACACTGAGAATAAT
ACAGAGTTCACTAGAGTCAATGCAAAACCTCCTCCAGGTGACCAATTCAAACATCTTATACCACTCATGT
ATAAGGGCTTGCCCTGGAACGTGGTGCGCATTAAGATTGTACAGATGCTCAGTGATACACTGAAAGGATT
GTCCGACAGAGTTGTGTCTGTCCTTTGGGCACATGGCTTTGAACTTACATCGATGAAGTACTTTGTCAAG
ATCGGGCCTGAAAGAACGTGTTGTCTGTGTGACAGACGTGCGACTTGTTTCTCTACTTCATCTGATACCT
ATGCTTGCTGGAACCATTCTGTGGGTTTTGACTATGTCTATAACCCATTTATGATTGATGTTCAGCAGTG
GGGTTTTACAGGTAACCTGCAGAGTAACCATGATCAACACTGTCAAGTGCATGGTAATGCTCATGTGGCT
AGTTGTGATGCTATCATGACTAGATGTCTTGCAGTCCACGAGTGCTTTGTTAAGCGCGTTGATTGGTCTG
TTGAATACCCGATTATTGGAGATGAACTGAAGATTAACGCTGCATGCAGAAAAGTACAGCATACGGTTGT
TAAATCTGCATTGCTTGCTGACAAATTTTCAGTTCTTCACGACATTGGAAATCCAAAGGCTATTAAATGT
GTGCCGCAGGCTGAAGTGGATTGGAAGTTCTACGATGCTCAGCCTTGTAGTGACAAAGCTTACAAAATAG
AGGAACTCTTCTATTCTTATGCTACACACCATGACAAGTTCACTGATGGTGTTTGTTTGTTTTGGAATTG
TAACGTTGATCGTTACCCGGCCAATGCTATTGTTTGTAGGTTTGACACTAGAGTTTTATCTAACTTAAAT
CTACCAGGTTGTGATGGTGGTAGTTTGTATGTTAACAAGCACGCATTCCACACTCCTGCTTTTGATAAGA
GTGCATTTACTTATTTGAAACAATTGCCATTCTTTTATTACTCTGATAGTCCTTGCGAGTCTCATGGCAA
GCAGGTTGTATCGGACATTGACTATGTTCCACTCAAATCTGCTACGTGTATTACGCGATGCAACTTGGGT
GGTGCTGTTTGCAGACGTCATGCAAACGAGTACAGACAGTACTTAGATGCATACAATATGATGATTTCTG
CTGGATTCAGTCTCTGGATTTACAAACAGTTTGACACTTACAACCTATGGAACACTTTCACCAGGTTGCA
GAGTTTAGAAAATGTGGCTTATAATGTTGTTAACAAAGGACACTTCGATGGACAGATTGGCGAAGCGCCC
GTGTCTATCATTAATAATGCTGTTTACACCAAAGTAGATGGCAATGATGTGGAGATCTTTGAGAATAAGA
CAACACTTCCTGTTAATGTGGCGTTTGAGCTTTGGGCTAAACGTAACATTAAACCAGTGCCAGAGATTAA
GATACTCAATAATTTGGGTGTTGATATCGCTGCCAACACTGTCATCTGGGATTACAAAAGAGAAGCTCCA
GCTCATGTTTCTACAATAGGTGTCTGTACAATGACTGACATTGCAAAGAAACCTACTGAGAGTGCTTGTT
CATCACTTACCGTCTTGTTTGATGGTAGAGTTGAAGGACAGGTGGACCTTTTCAGAAATGCCCGAAACGG
TGTTTTAATAACAGAAGGTTCAGTCAAGGGTTTAACACCATCTAAAGGACCTGCACAAGCTAGTGTCAAT
GGAGTCACATTGATTGGAGAATCAGTAAAAACACAGTTTAATTATTTCAAGAAAGTAGATGGCATCATCC
AACAATTGCCTGAAACCTACTTTACACAGAGTAGAGACTTAGAGGATTTTAAGCCCAGATCACAAATGGA
AACGGACTTCCTCGAGCTCGCAATGGATGGATTCATACAGCGATACAAGCTAGAAGGCTATGCCTTCGAG
CATACCGTTTATGGAGATTTCAGTCATGGACAACTAGGCGGACTTCATCTAATGATAGGTCTTGCCAAGA
GATCACAAGACTCACCGTTAAAATTAGCGGATTTTATCCCTATGGATAGTACGGTGAAGAATTATTTCAT
AACAGATGCTCAAACAGGTTCGTCAAAATGTGTCTGCTCTGTTATTGATCTTTTACTTGATGACTTTGTA
GAAATAATAAAGTCACAAGATCTTTCAGTAGTTTCAAAAGTGGTCAAAGTCACAATAGACTATGCTGAAA
TATCATTTATGCTTTGGTGTAAAGATGGACATGCTGAAACCTTTTACCCAAAATTACAAGCGAGTCAGGC
ATGGCAACCGGGCGTTGCAATGCCCAACTTGTATAAGATGCAAAGAATGCTTCTTGAAAAATGTGACCTT
CAGAATTATGGTGAAAACGCTGTTATACCAAAAGGAATAATGATGAATGTCGCAAAATATACCCAACTGT
GTCAATACTTAAACACACTTACATTAGCTGTGCCTTACAACATGAGAGTCATACACTTTGGCGCTGGCTC
TGACAAAGGAGTGGCGCCTGGTACAGCTGTGCTCAGACAGTGGTTGCCAATTGGCACACTACTTGTCGAT
TCTGACCTTAATGATTTTGTCTCTGACGCTGATTCTACATTAATTGGAGACTGTGCTACTGTACATACAG
CTAATAAATGGGATCTCATTGTTAGCGATATGTATGACCCTAAAACTAAGCATGTGACAGAGGAGAATGA
CTCAAAAGAAGGGTTTTTCACCTATCTGTGTGGATTTATAAAACAAAAACTAGCCCTGGGAGGTTCCGTG
GCTGTAAAGATAACAGAGCATTCTTGGAATGCTGATCTCTACAAGCTTATGGGATATTTCTCATGGTGGA
CAGCTTTTGTCACAAATGTCAATGCGTCATCCTCTGAGGCATTTTTGATTGGAGTTAATTACCTTGGTAA
GCCGAAAGAGCAAATTGATGGCTATACCATGCATGCTAACTACGTCTTCTGGAGGAATACAAATCCTATT
CAATTGTCTTCTTATTCATTATTTGACATGAGCAAATTCCCTCTCAAATTAAGGGGGACTGCTGTTATGT
CTTTAAAAGAGAATCAAATCAATGACATGATTTATTCCCTGTTGGAAAAGGGTAGACTTATCATTAGAGA
AAACAACACAGTTGTAGTCTCAAGTGATGTTCTTGTTAATCATTAAACGAACATGAAAATTTTAATTTTT
GCTTTCCTAGTTACCCTAGTTAAAGCACAAGAAGGTTGTGGCGTGATCAACCTCAGGACACAACCTAAAT
TAACACAAGTCTCCTCCTCGCGTAGAGGTGTTTATTATAATGATGATATATTCCGTTCTGATGTTTTACA
TCTCACGCAGGATTATTTCTTACCATTCCATTCTAACCTAACACAGTACTTTTCTCTTAATATTGAGTCA
GATAAAATTGTTTATTTTGACAATCCCATATTGAAATTTGGTGACGGTGTTTACTTCGCAGCCACCGAAA
AGTCTAATGTAATAAGAGGCTGGGTGTTTGGTTCCACTTTTGACAACACCACTCAGTCTGCTATTATAGT
CAATAATTCCACACACATTATTATACGTGTGTGCTATTTTAACCTCTGTAAAGACCCCATGTATACTGTG
TCTGCTGGCACCCAAAAGTCCTCATGGGTTTATCAGAGTGCTTTCAATTGCACATACGATAGAGTGGAAA
AAAGCTTCCAACTAGACACATCCCCTAAGACTGGTAATTTTACTGACTTACGTGAGTTTGTCTTTAAAAA
TCGTGATGGGTTTTTCACTGCTTACCAGACTTATACCCCAGTTAACCTCCTTAGAGGTTTGCCATCAGGT
CTTTCAGTTTTAAAACCCATTCTTAAATTACCATTTGGAATTAATATTACTTCTTTTAGAGTGGTTATGG
CTATGTTCAGTAAAACCACTTCTAATTATGTGCCAGAAAGTGCTGCTTATTATGTGGGTAATCTTAAACA
GTCCACCTTTATGCTCAGTTTTAATCAGAATGGAACTATTGTAGATGCTGTGGATTGTTCTCAAGATCCA
CTTGCAGAGTTAAAGTGTACTACAAAAAGTTTTAATGTCTCCAAAGGCATTTATCAAACTTCCAATTTCA
GAGTATCACCAGTTACTGAGGTTGTTAGATTTCCAAATATTACAAATCTCTGTCCTTTTGACAAGGTTTT
TAATGCCACACGCTTTCCTAGTGTCTATGCCTGGGAAAGAACAAAGATTTCTGATTGTGTTGCAGATTAC
ACTGTTTTCTACAACTCAACTTCTTTTTCGACTTTCAACTGTTACGGAGTCTCTCCTTCTAAGTTGATTG
ATTTGTGTTTTACAAGTGTGTATGCAGACACATTTTTGATAAGATTTTCCGAAGTCAGACAAGTAGCACC
TGGTCAGACTGGTGTTATTGCAGACTACAATTATAAACTACCTGACGACTTTACAGGCTGTGTTATAGCT
TGGAACACTGCTAAGCAAGACGTCGGTAGCTATTTTTATAGGTCTCATCGCTCTAGCAAATTAAAACCCT
TTGAAAGAGACCTTTCATCAGAAGAAAATGGTGTCCGTACACTCAGTACGTATGATTTTAACCAAAATGT
ACCTCTTGAGTACCAAGCCACTAGAGTTGTTGTTCTTTCATTTGAACTCCTTAATGCACCTGCTACAGTG
TGTGGACCAAAATTATCCACTTCATTGGTTAAGAACCAGTGCGTCAACTTCAACTTTAATGGATTTAAAG
GTACTGGTGTGTTGACCGACTCGTCTAAAACGTTTCAGTCTTTTCAGCAGTTTGGTCGGGATGCATCTGA
TTTTACTGATTCAGTGCGTGACCCGCAAACTTTACGGATACTTGACATTTCACCGTGCTCTTTTGGTGGT
GTGAGTGTCATAACACCAGGAACTAACACTTCATCTGCAGTGGCTGTTCTTTACCAAGATGTAAACTGCA
CTGATGTTCCCAGAACAATACAAGCAGATCAATTAGCACCCTCTTGGCGTGTTTATACCACTGGACCCTA
TGTTTTCCAAACACAAGCAGGGTGCCTTATAGGAGCTGAACATGTCAACGCATCCTATCAGTGTGACATT
CCAATTGGTGCTGGCATTTGTGCTAGCTATCATACAGCCTCACACTTACGGAGTACAGGTCAAAAATCCA
TTGTGGCCTATACTATGTCATTAGGTGCTGAAAATTCTGTGGCATATGCTAATAATTCCATTGCCATACC
TACTAATTTTTCTATTAGTGTCACTACTGAAGTGATGCCTGTTTCTATGGCTAAAACATCTGTCGATTGT
ACTATGTACATCTGTGGTGATTCTTTAGAGTGCAGTAACCTACTGCTTCAGTATGGTAGCTTCTGTACCC
AACTTAATCGTGCCCTTTCTGGCATTGCTGTAGAACAGGATAAAAACACCCAAGAGGTGTTTGCCCAGGT
TAAACAGATGTATAAAACACCAACCATAAGAGATTTTGGTGGTTTTAATTTCTCTCAGATATTACCAGAC
CCTTTGAAGCCTACTAAGCGTTCTTTTATAGAGGATTTGCTCTACAACAAAGTAACACTCGCGGATGCAG
GTTTCATGAAACAGTATGCAGACTGTCTGGGTGGTATTAACGCAAGAGATCTCATCTGTGCTCAAAAGTT
TAATGGACTGACAGTCTTACCACCTTTGCTCACTGATGACATGATTGCTGCCTATACTGCAGCGCTCATT
AGTGGCACTGCCACTGCAGGCTGGACTTTCGGTGCAGGTGCAGCCCTTCAAATACCTTTTGCTATGCAAA
TGGCTTATAGGTTTAATGGCATTGGAGTTACTCAAAATGTTCTCTACGAGAACCAAAAACAAATTGCCAA
TCAGTTCAATAAGGCTATTACTCAAATTCAAGAATCACTCACAACTACATCGACAGCATTGGGCAAGCTG
CAAGACGTAGTCAACCAGAATGCTCAAGCATTAAATACACTTGTCAAACAACTTAGCTCCAATTTTGGTG
CTATTTCAAGTGCTTTGAATGACATCCTCTCACGACTTGACAAAGTTGAGGCAGAGGTGCAAATTGACAG
GTTGATTACAGGCAGATTACAAAGCCTCCAAACCTATGTAACACAACAACTAATCAGAGCTGCTGAAATC
AGGGCTTCTGCTAATCTTGCTGCTACCAAAATGTCTGAGTGTGTTCTTGGACAATCGAAAAGAGTTGATT
TTTGTGGAAAAGGCTACCACCTTATGTCTTTCCCTCAATCCGCTCCACACGGTGTTGTGTTCTTACATGT
CACTTATGTGCCATCACAAGAAAAGAACTTCACCACTGCCCCAGCAATTTGTCATGAAGGTAAGGCATAC
TTCCCTCGTGAAGGTGTGTTTGTATCCAATGGCAGTTCTTGGTTTATTACACAGAGGAATTTTTATTCAC
CACAGATAATCACAACAGACAATACATTTGTCGCCGGAAGTTGTGATGTCGTCATTGGAATCATTAACAA
TACAGTTTATGATCCTCTGCAACCTGAGCTTGACTCATTTAAACAAGAGCTAGACAAGTACTTCAAAAAT
CATACATCACCTGATGTTGATCTTGGCGATATTTCAGGCATTAACGCTTCTGTCGTCGATATTCAAAAAG
AAATTGACCGCCTCAATGAGGTTGCCAAAAATTTAAATGAATCACTCATTGACCTTCAAGAACTTGGCAA
ATATGAGCAATATATTAAATGGCCTTGGTATGTCTGGCTTGGCTTTATAGCAGGGTTAGTAGGATTATTC
ATGGCCATCATTCTTCTTTGTTACTTTACTAGCTGCTGCAGCTGCTGTAAAGGCATGTGCTCCTGTGGTT
CTTGCTGCAGATTTGATGAAGACGACTCTGAGCCAGTGCTCAAAGGAGTCAAATTACATTACACATAAAC
GAACTTATGGATTTGTTTATGAGTATTTTCACACTTGGATCAATCACACGTCAACCAAGTAAGATTGAAA
ATGCTTTTCTTGCAAGTACTGTTCATGCTACTGCAACGATACCGCTACAAGCCTCATTCTCTTTCCGATG
GCTTGTTATTGGCGTTGCACTTCTTGCTGTTTTTCAAAGCGCTTCCAAAGTAATTGCGCTTCATAAGAAG
TGGCAGCTTGCCTTATACAAAGGCATCCAATTAGTTTGTAACTTGCTGCTACTTTTTGTGACAATTTATT
CACATTTTCTACTTTTAGCTGCTGGCATTGAGGTACAATTTTTGTACATCTATGCTTTGATTTATATTCT
GCAAATTTTAAGCTTTTGCAGATTTGTCATGAGATGCTGGCTTTGTTGGAAGTGCAAATCCAAGAATCCA
TTATTATATGATGCCAACTACTTTGTTTGCTGGCATACATATAATTATGACTACTGTATACCATACAACA
GTGTCACAGATACAATCGTCGTTACTTCAGGTGACGGCATTTCAACACCAGAACTCAAAGAAGACTACCA
AATTGGTGGTTATTCTGAGGATTGGCACTCAGGTGTTAAAGACTATGTCGTTGTACATGGCTATTTCACC
GAAGTTCACTACCAGCTTGAGTCTACACAAATTACTACAGACACTGGTATTCAAAACGCTACATTCTTCA
TCTTTAACAAGCTTGTTAAGGATCCGCCGAATGTGCAAATACACACAATCGACGGCTCTTCAGGAGTTGT
AAATCCAGCAATGGACCCAATTTATGATGAGCCGACGACGACTACTAGCGTGCCTTTGTAAGCACAAGAA
AGTGAGTACGAACTTATGTACTCATTCGTTTCGGAAGAAACAGGTACGTTAATAGTTAATAGCGTACTTC
TTTTTGTTGCTTTCGTGGTATTCTTGCTAGTTACACTAGCCATCCTTACTGCGCTTCGATTGTGTGCGTA
CTGCTGCAATATTGTTAACGTGAGTTTAGTAAAACCAACAGTTTACGTTTACTCGCGTGTTAAAAATCTG
AACTCCTCTGATTGTGTTCCTGATCTTCTGGTCTAAACGAACTAACTATTATTTTCTGTTTGGAACTTTA
ACATTGCTTATCATGGCTGAGAACGGAACCATTTCTGTTGAGGAGCTTAAAAGACTCCTGGAACAATGGA
ACCTAGTAATAGGCTTCCTCTTCCTCGCCTGGATTATGTTATTACAATTTGCCTATTCTAATCGGAACAG
GCTTTTGTACATAATAAAGCTTGTCTTCCTCTGGCTCTTGTGGCCAGTAACACTTGCTTGCTTTGTGCTT
GCTGCTGTTTACAGAATTAATTGGGTGACTGGCGGTATTGCGATTGCAATGGCTTGCATCGTAGGCTTGA
TGTGGCTTAGCTACTTCGTTGCTTCCTTCAGGCTGTTTGCTCGTACCCGCTCAATGTGGTCATTCAACCC
AGAAACAAACATTCTTCTCAATGTGCCTCTTCGAGGGACAATTGTAACCAGACCGCTCATGGAAAGTGAA
CTTGTCATTGGCGCTGTGATCATTCGTGGTCACCTGCGAATGGCTGGACACTCCCTAGGGCGCTGTGATA
TTAAGGACCTGCCAAAGGAGATCACTGTGGCTACATCACGAACGCTTTCTTATTACAAATTAGGAGCGTC
GCAGCGTGTAGGCACTGATTCAGGTTTTGCTGCATACAACCGCTACCGTATTGGAAACTACAAATTAAAC
ACAGACCACTCTGGTAGCAACGACAATATTGCTTTGCTAGTACAGTAAGTGACAACAGATGTTTCATCTC
GTTGACTTTCAGGTTACAATAGCAGAGATATTGATTATCATTATGAGGACTTTCAGGATTGCCATTTGGA
ATCTTGATGTACTAATAAGTTCAATAGTGAGACAATTATTTAAGCCTCTAACTAAGAAGAAATATCCTCA
GTTAGATGATGAAGAACCTATGGAGTTAGATTATCCATAAAACGAACATGAAAATTATTCTCTTCCTGAC
ACTGATTGCACTTGCAACTTGCGAGTTATATCACTATCAGGAGTGTGTTAGAGGTACCACTGTACTATTA
GAAGAACCTTGCCCATCAGGAACATATGAGGGCAATTCACCATTTCATCCCCTTGCTGACAACAAATTTG
CACTAACTTGCATTAGCACACATTTTGCTTTTGCCTGTGCTGACGGTACTAGACATACCTATCAGCTTCG
TGCAAGATCAGTTTCACCTAAACTTTTCACCAGACAAGAGAAAGTTTACCAAGAGCTCTATTCGCCGCTT
TTTCTCATTGTTGCGGCTTTAGTATTTATAATACTTTGCTTCACCATTAAGAGAAAGACAGAATGAGTGA
GCTCACTTTAATTGACTTCTATTTGTGCTTTTTAGCCTTTCTGCTATTCCTTGTTCTAATAATGCTTATC
ATATTTTGGTTTTCACTTGAACTCCAGGATATAGAAGAACCTTGTAACAAAGTTTAAACAAACATGAAAT
TTCTCATTGTTATGACTTGTATATCTCTTTGCTGCTGTATACGCACTGTGGTACAGCGCTGTGCATCTAA
TACACCTTATGTTCTTGAAAACCCATGTCCCACTGGTTATCAGCCAGAGTGGAACATTAGGTATAACACT
AGGGGTAATACTTATAACAGTGCTAGACTGTGTGCTTTAGGAAAAGTTTTATCTTTTCATAGGTGGCACA
CTATGGTTCAAGCATGTACACCTAATGTCACCATCAATTGTCAAGATCCAGTAGGTGGTGCACTTGTAGC
GAGATGTTGGTACTTTTACCAAGGTCCCCAGACCGCTACATTTAGAGACATACATGTAGATCTGTTCTTT
AAACGAACTTAAAATGTCTGATAATGGACCCCAAAACCAATGTAGTGCCCCCCGCATTACATTTGGTGGA
CCCTCAGATTCAACTGACAATAACCAGGATGGAGGACGCAGTGGTGCACGGCCAAAACAACGCCGACCCC
AGGGTTTACCCAATAATACTGCGTCTTGGTTCACAGCTCTCACTCAGCATGGTAAGGAAGGACTCAAATT
CCCTCAAGGCCAGGGAGTTCCTATCAACACCAATAGTGGCAGAGATGACCAAATTGGCTACTACAGAAGA
GCTACCCGACGAGTTCGTGGTGGTGACGGTAAAATGAAAGAGCTCAGCCCCAGATGGTACTTCTATTACC
TAGGAACTGGCCCAGAAGCTTCACTTCCCTATGGTGCCAATAAAGAAGGCATCGTATGGGTTGCAACTGA
GGGTGCCTTGAATACACCAAAAGATCATATTGGCACCCGCAATCCTAATAACAATGCTGCTATTGTGCTA
CAACTTCCTCAAGGAACAACATTGCCAAAAGGCTTCTACGCAGAAGGGAGCAGGAATGGTAGTCAAGCCT
CTTCTCGCTCCTCATCACGTAGTCGTGGAAATTCAAGAACTTCAACTCCTGGCAGCAGTAGGGGAAATTC
TCCTGCTCGAGTGGCTAGCGGAGGTGGTGAAACTGCCCTCGCGCTATTGCTGCTAGACAGATTGAACCAG
CTGGAGAGCAAAGTTTCTGGTAAAGGCCAACAACAACAAGGCCAAACTGTCACTAAGAAATCTACTTCAG
AGGCATCTAAAAAGCCTCGACAAAAACGTACTGCAACCAAACAGTACAATGTCACCCAAGCCTTTGGGCG
ACGTGGTCCAGATCAAACTCAAGGAAACTTTGGAGACCAGGAGTTAATCAGACAAGGAACTGATTATAAA
CACTGGCCGCAAATAGCACAGTTTGCTCCAAGTGCCTCTGCATTCTTCGGAATGTCACGCATTAGCATGG
AAGTCACACCTTCGGGAACATGGCTGATTTATCATGGAGCCATTAAATTGGATGACAAAGATCCCCAATT
CAAAGACAACGTCATACTGCTGAACAAGCACATTGACGCATACAAAACATTCCCACCAACAGAGCCTAAA
AAGGACAAAAAGAAAAAGACTGATGAAGCTCAGCCTTTACCGCAGAGACAAAAGAAACAGCCCACTGTGA
CTCTTCTTCCTGCGGCCGACATGGATGATTTCTCCAGACAACTTCAAAATTCCATGAGTGGAGCTTCTGC
TGATTCAACTCAGGCATAAACACTCATGATGACCACACAAGGCAGATGGGCTATGTAAACGTTTTCGCAA
TTCCGTTTACGATACATAGTCTACTCTTGTGCAGAATGAATTCTCGTAACTAAACAGCACAAGTAGGTTT
AGTTAACTTTAATTTCACATAGCAATCTTTAATCAATGTGTAATGTTAGGGAGGACTTGAAAGAGCCACC
ACATTTTCACCGAGGCCACGCGGAGTACGATCGAGGGTACAGTGAATAATGCTAGGGAGAGCTGCCTATA
TGGAAGAGCCCTAATGTGTAAAATTAATTTTAGTAGTGCTATCCCCATGTGATTTTAATAGCTTCTTAGG
AGAATGACAGAAAAAAAAAAAAAAAAAAA</t>
  </si>
  <si>
    <t>Rm1/2004</t>
  </si>
  <si>
    <t>Rhinolophus macrotis</t>
  </si>
  <si>
    <t>ABD75332</t>
  </si>
  <si>
    <t>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t>
  </si>
  <si>
    <t>spike protein [Bat SARS CoV Rm1/2004]</t>
  </si>
  <si>
    <t>DQ412043.1</t>
  </si>
  <si>
    <t>21506..25231</t>
  </si>
  <si>
    <t>&gt;DQ412043.1 Bat SARS coronavirus Rm1, complete genome
ATATTAGGTTTTTACCTACCCAGGAAAAGCCAACCAACCTCGATCTCTTGTAGATCTGTTCTTTAAACGA
ACTTTAAAATCTGTGTGGCTGTCGCTTGGCTGTATGCCTAGTGCACCTACACAGTATAAATAATAACTTT
ACTGTCGTTGACAAGAAACGGGTAACTCGTCCTTCTTCTGCAGACTGCTTACGGTTTCGTCCGTGTTGTA
GTCGATCATCAGCATACCTAGGTTTCGTCCGGGTGTGACCGAAAGGTAAGATGGAGAGCCTTGTTCTTGG
TGTCAACGAGAAAACACACGTCCAACTCAGTTTACCTGTTCTTCAGGTTAGTGACGTGTTAGTGCGTGGT
TTCGGGGATACTGTGGAAGAAGCCCTAGCGGAAGCACGTGAACATCTTAAAAATGGCACTTGTGGCCTAG
TAGAGCTGGAAAAAGGTGTTTTACGCCAGCTTGAAGAGCCCTATGTGTTCATTAAACGATCTGAAGCCTT
AAGCACCACTCATGGCCATAAGGTTGTTGAATTGGTGGCTGAAATGAATGGCATTCAGTTCGGTCGTAGC
GGTACAACACTGGGAGTTCTCGTGCCACATGTGGGCGAAACCCCAATTGCGTACCGCAATGTTCTTCTTC
GCAAGAACGGTAATAAGGGAGCTGGTGGTCATAGCTACGGCATCGATCTAAAGTCTTATGACTTAGGTGT
CGAGCTGGGCACTGATCCCATCGAAGATTATGAACAAAACTGGAACACTAAGCATGGTGGTGGTGTACTC
CGTGAACTCATCCGTGAGCTCAATGGAGGTGCATTCACTCGCTATGTCGACAACAACTTCTGTGGCCCAG
ATGGGTACCCTCTTGAATGCATTAAAGACCTTCTCGCTCGCGCGGGTAAGTCAATGTGCACTCTTTCTGA
ACAACTTGATTACATTGAGTCGAAGAGAGGTGTTTACTGCTGCCGTGAACATGAACATGAAATTGTTTGG
TTCACTGAGCGCTCTGAGAAGAGCTATGAGCGTCAGACACCCTTCGAGATCAAGAGTGCCAAGAAATTTG
ACACTTTCAAAGGGGAATGCCCGAAGTTCGTATTTCCTCTTAATTCTAAAGTCAAAGTCATTCAACCGCG
TGTTGAAAAGAAAAAGACTGAAGGTTTCATGGGGCGCATTCGCTCTGTGTATCCTGTTGCCACTCCTCAA
GAGTGCAACGACATGCACTTGTCTACCTTGATGAAATGTAATCATTGTGATGAAGTTTCATGGCAGACGC
GCGACTTTCTAAAAGCCACTTGTGAACAATGTGGCACTGAAAATTTAGTTTGTGAAGGACCCACTACGTG
TGGATACCTACCTGCTAATGCTGTAGTAAAAATGCCTTGCCCTGCTTGCCAAGACCCTGAAGTAGGCCCT
GAGCATAGTGTTGCAGACTACCATAACCATTCAAACATTGAAACTCGACTCCGCAAGGGAGGTAGGACTA
AATGTTTTGGGGGTTGTGTGTTTGCCTACGTTGGCTGCTACAACAAGCGTGCATACTGGGTTCCTCGTGC
TAGTGCCAATATAGGCGCAAGCCATACTGGCATTACTGGTGATAACGTGGAGACTCTGAATGAGGATCTT
ATGGAGATATTGAATCGCGACCGTGTTAATATTAACATTGTCGGCGATTTTCATTTGAATGAGGAGGTTG
CTATTATTTTGGCATCCTTTTCAGCATCTACGTGTGCTTTTGTTGACACTGTGAAAGGTCTTGATTACAA
GACATTTAAGGACATTGTTGAGTCCTGCGGTAACTTTAAAGTTACGCGTGGCAGAGCTAAGAAAGGAGCT
TGGAACATTGGACAGGAAAAATCTATTTTAACACCACTGTATGGTTTCCCCTCACAGGCTGCTGGTGTTA
TTAGATCAATTTTTACTCGTGCACTTGACACAGCAAATCATTCCATTCCTGACCTTCAAAGAGCAGCTAT
TACCATCCTTGATGGTATTTCTGAACAATCATTGCGTCTTATTGATGCCATGGTTTACACCTCAGACCTG
CTCACCAACAGTGTCATCGTTATGGCGTATGTTACAGGTGGACTTGTACAGCAAATAACACAGTGGTTGT
CTAACATGTTAGGCACTACTGTTGACAAGCTCAAACCCGTATTTACATGGGTTGAGGCTAAACTCAGTGC
AGGAATTGAATTTCTCAGGGATGCCTGGGAAATTCTAAAATTTTTGGTTACAGGAGTGTTTGACATTGTT
AAGGGTCAAATACAAGTGGCTTCAGATAATCTCAAGGAATGTGTAAAAGCTTTCCTTGATGTTCTTAACA
AAGCACTTGAAATGTGCATTGACCAAGTCATAATCGCTGGTGCCAAGCTGAGAACACTCAACTTGGGCGA
GGTCTTCATTGCACAGAGCAAGGGACTCTATCGTCAGTGTATTCGTGGCAAAGAACAGCTGCAATTACTC
ATGCCTCTTAGGGCACCAAAAGAAGTCACCTTCTTTGAGGGAGATTCACATGATACTGTTTTCACCTCTG
AAGAGGTTGTTCTTAAAAATGGTGAACTCGAAGCACTTGAGACACCAGTTGACAGCTTTACTAATGGAGC
TGTCATAGGCACACCAGTTTGTGTTAATGGCCTTATGCTCTTAGAACTCAAAGACAAAGAGCAGTATTGT
GCTTTGTCTCCTGGTTTGTTAGCCACAAACAATGTCTTCAGTCTAAAAGGAGGTGCACCAGTTAAGGGTG
TAACCTTTGGAGAAGATACTGTTTTGGAAGTGCAAGGTTACAAGAATGTTAAAATTACATTCGAGCTTGA
TGAGCGTGTAGACAAGGTGCTTAATGAGACGTGTTCTGTCTACACTGTTGAGTCTGGTACTGAAGTTACT
GAATTCGCATGTGTCGTGGCAGAAGCTGTTGTAAAGACTTTACAACCAGTTTCTGATCTTCTTACCAATA
TGGGTATTGATCTTGATGAGTGGAGTGTAGCCACATTTTACTTGTTTGATGATGCTGGTGAAGAAAAACT
TTCTTCGCGTATGTATTGCTCCTTCTACCCTCCTGATGAGGAAGAGGACTGTGAAGAGTATGAGGATGAG
GAAGAAATTCCAGAAGAAACCTGTGAACATGAATATGGCACAGAGGATGACTATAAAGGCCTTCCTCTTG
AATTTGGTGCATCAACCGAAATACAACAGGTTGATGAGGAAGAAGAGGAAGACTGGCTTGAGGAAGCTAT
TGCAGCAAAACCTGAACCAGAACCTCTGCCTGAAGAACCAGTTAATCAGTTTACTGGCTACTTAAAACTT
ACTGATAATGTTGCCATTAAGTGTGTTGACATTGTTAAAGAGGCACAACATGCCAAACCAACGGTGATTG
TCAACGCTGCTAACGTCCATCTGAAACATGGTGGTGGTGTAGCGGGTGCTCTTAATAAGGCAACCAATGG
TGCCATGCAACTGGAGAGTGATGATTACATTAAGAAAAATGGACCACTTACAGTAGGTGGTTCATGTTTG
CTTTCTGGACACAATCTTGCTAAGAAATGCATGCACGTTGTTGGCCCAAACCTAAATGCTGGTGAGGATG
TTCAACTCCTCAAGGCTGCATATGCAAATTTCAATTCACAGGATGTGCTACTTGCACCCTTATTGTCAGC
TGGCATATTTGGTGCCAAGCCACTCCAGTCATTAAAAATGTGTGTTGAGACAGTTCGCACACAAGTGTAC
TTCGCAGTCAACGACCAGGATCTTTACGATCATGTTGTTCTAGGTTATTTAGACAGCTTGAAACCTAAAG
TTGAGACTCCTACACAGGAGAATCTGGAGTTGAAAGAGCAACCAGCCGTAGAGACTCTTACACAAGAGAA
TCTAGAACTGGAAGAGCTACCGGTTATAGAAAAACCCGTAGATGTGAAGTTTAAGGCTCGCATTGAAGAG
GTTAACACATCATTGGAAGAAACAAAATTTCTTACCAGTAGGTTATTATTATTTGCTGATATTAATGGTA
AGTTATACCAAGATTCTCAGAATATGTTAAGAGGTGAAGATATGTTCTTCCTAGAGAAGGATGCACCATA
TATTGTAGGTGATGTCATCAGTAGTGGTGACATTACTTGTGTTATAATACCTGCCAAGAAGGCTGGCGGT
ACTACAGAGATGCTTGCCAAGGCATTAAAGAAGGTGCCAGTTAGTGAGTATATAACTACATACCCCGGAC
AAGGATGTGCTGGTTATACACTTGAAGAGGCAAAGACTGCGCTTAGAAAATGCAAGTCTGTGTTCTACGT
TTTGCCTTCAAAAACACCTAATGACAAAGAAGAGATTCTAGGAACAGTTTCTTGGAATTTAAGAGAGATG
CTTGCCCATGCAGAGGAGACAAGAAAATTAATGCTTATTTGTATGGATGTTAAAGCCTTGATGTCTACTA
TTCATCGTAGATACAAGGGTATTAAAGTTCAAGAGGGAATCGTTGATTATGGTGTTCGGTTCTTTTTCTA
CACTAGTAAAGAGCCTGTAGCTTCCATTATCACAAAGCTCAATTTATTGAATGAACCACTTGTTACTATG
CCAATTGGTTATGTGACACATGGACTCAATTTGGAAGAGGCTGCTCGTTGTATGCGTTCTCTTAAAGCTC
CTGCTGTAGTTTCAGTGTCTTCACCAGATGCAGTTACTACATATAATGGATACCTTACATCGTCTTCGAA
GACGTCTGAGGAACATTTTATAGAGACTGTTTCCCTTGCAGGTATGTATAGGGATTGGTCATACTCAGGA
CAACGTACAGAGTTAGGTGTTGAATTTCTTAAGCGTGGCGACAAGGTTGTTTACCACACTGTAGGGAGTC
CTATTCAATTCCATCTTGATGGAGAGGTTCTCTTGCTTGACAAACTTAAGAGTCTTTTATCTCTTCGTGA
GGTTAGGACTATTAAAGTGTTTACTACTGTAGACAATACTAATCTCCACACGCAAATTGTGGACATGTCC
ATGACATACGGACAGCAGTTTGGTCCTACTTACTTGGACGGTGCTGATGTTACAAAGATTAAACCACATG
CTAAGCATGAGGGTAAAACCTTCTTTGTACTACCTAGTGATGACACACTGCGTAGTGAAGCATTTGAATA
TTACCATACTCTCGATGAGAGTTTTCTTGGTAGATATATGTCTGCTTTAAACCATACAAAGAAGTGGAAA
TTTCCTCAAATTGGTGGTTTGACTTCAATAAAATGGGCTGATAACAATTGTTATTTGTCCAGTGTTTTAT
TAGCACTTCAGCAGATTGAAGTGAAGTTTAATGCACCCGCACTACAAGAAGCCTATTATAGAGCTCGTGC
TGGTGATGCAGCCAATTTTTGTGCGCTTATACTCGCCTATAGTAATAGAACTGTAGGTGAGTTAGGTGAT
GTTAGAGAAACTATGACTCATCTTTTACAGCACGCTAATTTAGAATCAGCTAAGAGAGTTCTTAATGTGG
TGTGTAAAACTTGCGGTCAAAAATCTACAACCTTGACAGGTGTAGAGGCTGTAATGTATATGGGCACATT
GTCCTATGAAGAACTTAAGACAGGTGTTACTATTCCATGTATATGTGGGCGTGATGCTACACAATATCTA
GTACAACAGGAGTCTTCTTTTGTTATGATGTCTGCACCACCTTCTGAATATACATTACAGCAAGGTGCAT
TTTTATGTGCTAATGAGTACACTGGTAGTTATCAGTGTGGTCATTATACACATGTAACTGTTAAGGAAAC
GCTTTATCGTATAGATGGGGCGTACCTCACTAAAATGTCAGAATATAAAGGACCAGTGACTGATGTTTTC
TATAAGGAAATATCTTACACTACGACTATTAAGCCTGTGTCATATAAGCTCGATGGAGTTATTTACACAG
AGATTCAACCAAAATTAGATGAGTATTACAAGAAGGATAATGCTTACTACACAGAGCAACCCATTGATCT
TGTGCCAACTCAGCCTTTACCAAATGCGAGTTTTGACAATTTCAAACTCACATGCTCAAACACTAAGTTT
GCTGATGATCTTAATCAAATGACGGGCTTCAAAAAGCCAGCTTCACGTGAGCTATCTGTCACATTCTTCC
CAGACTTGAATGGCGATGTAGTGGCTATTGACTATAGACATTACTCAGCGAGTTTCAAGAAAGGTGCTAA
ATTGCTACACAAGCCAATTATTTGGCATATCAATCAGACTACAAACAAGACAACCTATAAGCCAAACACT
TGGTGTTTACGTTGTCTTTGGAGCACAAAGCCAGTTGAAACTTCAAATTCATTTGAAGTTCTGGAAGTAG
AAGACACACAAGGAATGGACAATCTTGCTTGTGAAAGTCAAACACCCACCTCTGAAGAAGTAGTGGAAAA
TCCTACCATACAGAAAGAAGTTATAGAGTGTGACGTGAAAACTATCGAAGTTGTAGGTAATGTCATACTT
AAACCATCAGAAGAAGGCGTCAAGGTGACACAAGAGTTAGGTCATGAAGATTTAATGGCTGCCTATGTGG
AAGAAACAAGCATTACTATTAAGAAACCTAATGAGCTGTCACTAGCCCTAGGTCTTAGAACTCTTGCCAC
TCATGGTGCTGCTGCAATAAATAGTGTGCCCTGGAGTAAAATTTTGGCATATGTCAAACCTTTTCTAGGA
CAAGCGGCAGTGACAACCACAAACTGCATTAAAAGATGTGTGCAGCGTGTCTTTAACAACTATATGCCTT
ATGTTATCACATTATTATTTCAATTGTGTACCTTTACAAGAAGTACCAATTCAAGAATTAGAGCCTCACT
TCCTACAACTATAGCTAAAAATAGTATTAAGAGTGTTGCAAAATTGTGTTTGGATGTTTGCATTAACTAT
GTGAAATCTCCTAAATTTTCTAAATTGTTCACAATTGCAATGTGGCTATTGTTGTTAAGTATTTGCCTAG
GTTCATTAATCTATGTAACTGCAGCTTTTGGTGTACTCTTATCTAATTTAGGTATTCCTTCTTATTGTGA
TGGTGTTAGAGAGTCATATGTTAACTCTTCTAATGTCACCACTATGGATTTCTACGAGGGTTCTTTTCTA
TGCAGTGTTTGCTTAAATGGGTTGGATTCCCTTGATTCTTACCCAGCTCTAGAGACCATTCAGGTTACGA
TTTCTTCGTACAAACTAGACCTTACATCTTTAGGTTTGGCAGCTGAGTGGTTTTTGGCATATATGTTGTT
TACAAAGTTCTTTTACTTACTTGGTCTCTCTGCTATAATGCAGGTGTTCTTTGGCTATTTTGCTAGTCAT
TTCATCAGCAACTCATGGCTTATGTGGTTCATCATTAGCATTGTACAGATGGCACCCGTTTCCGCAATGG
TTAGGATGTACATTTTCTTTGCTTTTTGCTACTATGTGTGGAAAAGCTATGTTCATATTATGGATGGCTG
CACCTCCTCTACGTGCATGATGTGCTATAAGCGCAATCGTGCTACACGTGTTGAGTGCACAACCATTGTT
AATGGCATGAAGAGATCCTTCTATGTCTATGCTAACGGAGGACGAGGCTTCTGTAAGGCTCACAATTGGA
ATTGTCTCAACTGTGATACATTTTGTGCTGGTAGTACTTTCATTAGCGATGAAGTTGCTCGTGATTTGTC
ACCCCAGTTTAAAAGACCAATTAACCCCACAGACCAGTCTTCTTATGTTGTTGATAGTGTTGCTGTCAAG
AATGGTGCACTCCATCTTTACTTTGACAAGGCTGGTCAAAAGACTTACGAGAGACACCCACTCTCTCACT
TCGTCAATTTAGACAATCTGAGAGCTAATAACGCTAAGGGCTCATTACCCATTAATGTTATTGTTTTTGA
TGGCAAGTCCAAATGTGACGAGTCAGCTGCAAAGTCTGCATCTGTTTATTACAGTCAGCTTATGTGCCAA
CCTATTCTGCTGCTTGACCAGGCTCTCGTTTCAGATGTTGGTGATAGTACTGAAGTTTCTGTTAAAATGT
TTGATGCTTATGTCGATACTTTTTCAGCAACTTTCAGTGTTCCTATGGAAAAACTAAAAGCACTTGTTGC
AACTGCCCATAGCGAGTTGGCAAAGGGTGTTGCTCTAGATGGTGTCCTGTCTACATTTGTCTCAGCCGCA
CGCCAAGGTGTCGTTGATACTGATGTCGATACAAAGGATGTCATTGAGTGTCTCAAACTCTCCCACCATT
CTGATTTAGAAGTGACAGGTGACAGTTGTAATAACTTCATGCTCACCTACAACAAAGTTGAGAACATGAC
GCCTAGAGACCTTGGTGCATGTATTGATTGCAATGCAAGGCATATTAATGCCCAAGTAACAAAAAGTCAC
AATGTTTCGCTCATCTGGAACGTCAAAGACTATATGTCTTTGTCTGAACAGTTGCGCAAGCAAATTCGTA
GCGCTGCCAAAAAGAACAACATACCTTTTAGGTTAACTTGTGCTACTACTAGACAGGTTGTCAATGCCAT
AACCACTAAAATCTCACTTAAGGGTGGTAAGATTGTTAGTACTTGGTTCAAACTTATGTTGAAAGCCACA
CTATTGTGTGTTCTCGCCGCATTGTTCTGCTACATCATTATGCCAGTACATTCATTGTCTGTTCATGATG
GTTACACAAATGAAATCATAGGATACAAAGCCATTCAGGACGGTGTCACTCGTGATATCATGGCTACCGA
TGATTGCTTTGCTAATAAACATGCTGGATTCGACTCATGGTTTAGCCAGCGTGGCGGTTCCTACAGAAAT
GACAAAAGCTGCCCTGTTGTAGCCGCTATCATTACTAGAGAAATTGGTTTCATAGTGCCTGGTTTACCTG
GTACTGTTCTGAGAGCAATTAATGGAGACTTTTTGCATTTTCTACCTCGTGTTTTCAGTGCTGTTGGCAA
TATTTGCTACACACCATCAAAACTTATTGAGTATAGTGATTTTGCTACTTCTGCTTGCGTCTTGGCTGCT
GAATGTACAATCTTTAAGGATGCCATGGGTAAGCCTGTGCCGTACTGCTACGACACTAACTTGCTTGAGG
GTTCTATTTCCTATAGTGAGCTTCGTCCTGACACTCGCTATGTGCTTATGGACGGTTCTATTATACAATT
CCCTAACACTTACTTGGAAGGTTCTGTTAGAGTGGTTACAACTTTTGATGCGGAGTACTGTAGGCATGGT
ACTTGTGAAAGGTCAGAAGCTGGTGTTTGCCTGTCTACTAGTGGCCGATGGGTTCTTAACAATGAGCATT
ACAGAGCTCTACCAGGAGTATTCTGTGGTGTCGATGCAATGAATCTTATAGCCAACATCTTTACACCTCT
TGTTCAACCTGTTGGTGCTTTAGATGTATCAGCTTCTGTAGTAGCGGGTGGTATCATTGCCATATTGGTG
ACTTGTGCTGCTTACTACTTTATGAAATTCAGACGTGCATTTGGTGAGTACAACCATGTTGTAGCTGCTA
ATGCATTGCTGTTTTTAATGTCTTTCACTATACTCTGCCTGGCACCTGCTTATAGCTTTTTGCCAGGAGT
TTATTCTATCTTTTACTTGTACTTGACATTCTATTTCACTAATGATGTTTCATTCTTGGCTCATCTTCAA
TGGTTTGCCATGTTTTCTCCAATCGTGCCTTTCTGGATAACAGCAATCTATGTGTTCTGTATTTCTCTAA
GGCACTGTCATTGGTTCTTTAATAACTATCTTAGGAAAAGAGTCATGTTTAATGGAGTTACATTTAGCAC
CTTTGAGGAGGCAGCTTTGTGTACCTTTTTACTTAATAAGGAGATGTACCTGAAACTGCGTAGTGAGACA
TTATTGCCACTTACACAGTACAACAGATATCTCGCTCTCTATAACAAGTACAAGTATTTCAGTGGAGCCT
TAGACACAACTAGCTATCGTGAAGCAGCTTGCTGTCACTTAGCAAAGGCTCTTAATGATTTTAGCAACTC
CGGTGCTGATGTTCTCTACCAACCACCACAAACTTCAATTACTTCTGCTGTTTTGCAGAGTGGTTTTAGG
AAAATGGCATTCCCATCTGGTAAAGTTGAAGGATGCATGGTACAAGTCACCTGTGGAACTACAACCCTAA
ATGGTTTGTGGCTAGATGACACAGTGTATTGTCCAAGACATGTCATTTGCACGGCGGAAGACATGCTCAA
TCCTAACTATGAAGACTTGCTCATTCGCAAATCTAATCATAGTTTCCTGGTTCAAGCTGGTAATGTTCAA
CTCCGTGTTATTGGCCATTCCATGCAAAACTGTTTACTTAGGCTTAAAGTTGATACTTCTAATCCTAAGA
CACCAAAGTATAAATTTGTCCGTATTCAACCAGGTCAGACATTTTCAGTCCTAGCTTGCTACAATGGTTC
ACCATCTGGTGTTTACCAGTGTGCCATGAGACCAAATTACACCATCAAGGGTTCTTTCCTTAATGGTTCA
TGTGGTAGTGTTGGTTTTAACATTGATTATGATTGCGTGTCTTTCTGCTACATGCACCACATGGAGCTTC
CAACTGGAGTACACGCTGGTACTGACTTAGAAAGTAAATTCTATGGTCCTTTTGTAGACAGACAAACCGC
ACAGGCTGCTGGCACAGACACAACCATTACATTGAATGTTTTGGCTTGGCTCTATGCTGCTGTTATTAAT
GGTGACAGGTGGTTCCTAAATAGGTTTACCACTACTCTCAATGACTTTAACCTTGTGGCAATGAAGTACA
ATTATGAACCACTGACACAAGATCATGTTGACATACTGGGACCCCTTTCTGCACAAACAGGAATTGCTGT
CTTGGATATGTGTGCTGCTTTGAAGGAGCTTCTACAGAATGGTATGAATGGTCGTACTATTCTTGGTAGC
ACTATTCTAGAGGATGAGTTTACACCTTTTGACGTTGTTAGACAATGTTCTGGTGTCACTTTCCAAGGTA
AATTCAAGAAAATTGTTAAGGGTACTCATCATTGGATGCTCTTGACTTTCCTGACATCACTTTTAATTCT
TGTTCAAAGTACACAGTGGTCACTGTTTTTCTTTGTCTATGAGAATGCTTTCTTGCCATTCACTCTTGGT
ATTATGGCTATTGCAGCTTGTGCTATGCTTCTTGTTAAGCATAAGCATGCATTCCTGTGCTTGTTTCTGT
TACCTTCTCTAGCAACAGTTGCTTACTTCAATATGGTCTACATGCCTGCTAGTTGGGTGATGCGTATTAT
GACATGGCTCGAATTGGCTGACACTAGCTTATCTGGTTATCGGCTCAAAGACTGTGTTATGTATGCTTCA
GCCTTAGTTTTGCTTGTCCTCATGACTGCTCGTACTGTCTATGATGATGCTGCTAGACGTGTGTGGACAT
TGATGAATGTTATCACACTCGTTTATAAAGTCTACTATGGCAATTCCTTAGATCAAGCTATTTCCATGTG
GGCTCTTGTTATTTCTGTAACCTCTAACTATTCTGGTGTCGTTACGACTATCATGTTTTTAGCTAGAGCT
ATAGTGTTTGTGTGTGTTGAGTATTACCCACTTTTGTTTATTACTGGTAACACTTTACAGTGTATCATGC
TTGTCTATTGTTTCTTAGGCTATTGTTGCTGTTGCTACTTTGGTCTGTTTTGCTTGCTCAACCGCTACTT
TAGACTTACTCTTGGTGTTTATGACTATCTGGTTTCTACACAGGAGTTTAGATACATGAACTCTCAGGGG
CTTTTGCCACCTAAGAGTAGTATTGACGCTTTCAAGCTTAACATTAAGTTGTTGGGCATTGGAGGTAAAC
CATGTATCAAAGTTGCCACTGTACAGTCCAAAATGTCCGACGTAAAGTGCACATCAGTAGTACTGCTTTC
AGTTCTTCAACAACTTAGAGTAGAGTCATCTTCAAAATTGTGGGCACAGTGTGTGCAACTCCACAATGAC
ATTCTTCTTGCCAAGGACACTACTGAAGCTTTCGAAAAGATGGTTTCACTTTTGTCTGTTTTGCTATCCA
TGCAGGGTGCTGTAGACATTAATAAGTTGTGTGAGGAAATGCTCGACAACCGTGCCACCCTTCAGGCTAT
TGCTTCAGAATTTAGTTCCTTACCATCATACGCTGCCTATGCCACTGCCCAAGAGGCCTATGAGCAGGCT
GTAGCAAATGGTGATTCTGAAGTTGTTCTTAAGAAATTAAAGAAATCTTTGAATGTGGCTAAATCTGAGT
TTGACCGTGATGCTGCCATGCAACGTAAGTTGGAAAAGATGGCAGATCAGGCTATGACCCAAATGTATAA
ACAGGCAAGATCTGAGGACAAAAGGGCAAAAGTAACTAGTGCAATGCAAACAATGCTTTTCACTATGCTT
AGGAAGCTTGATAATGATGCACTTAACAACATTATCAACAATGCACGTGATGGTTGTGTACCACTCAACA
TCATACCACTTACAACAGCAGCCAAACTCATGGTCGTTGTCCCTGATTATGGTACCTACAAAAACACTTG
TGATGGTAACACCTTTACATACGCATCTGCACTCTGGGAAATCCAGCAAGTTGTTGATGCGGATAGTAAA
ATTGTTCAGCTTAGTGAAATTAACATGGACAACTCACAAAATTTGGCTTGGCCTCTTATTGTTACTGCTC
TAAGGGCCAATTCAGCTGTCAAATTACAGAATAATGAACTGAGTCCAGTAGCACTACGACAGATGTCTTG
TGCCGCTGGTACTACACAGACAGCTTGTACTGATGACAACGCACTTGCCTACTACAACAACTCCAAGGGA
GGTAGATTTGTGCTAGCACTATTATCAGACCACCAAGATCTCAAATGGGCTAGATTCCCTAAGAGTGATG
GTACAGGTACCATTTACACAGAACTGGAACCACCTTGTAGGTTTGTTACAGACACACCAAGGGGACCTAA
AGTGAAGTACTTGTACTTTATCAAGGGTCTTAACAACCTAAATAGAGGTATGGTACTGGGTAGTTTAGCT
GCTACAGTACGTCTTCAGGCCGGTAACGCTACAGAAGTACCTGCCAATTCAGCTGTGCTTTCTTTCTGCG
CTTTTGCTGTTGACCCAGCCAAGGCCTACAAAGATTATCTAGCAAGTGGAGGACAACCAATCACGAATTG
CGTGAAGATGTTGTGTACACACACTGGTACTGGACAGGCAATCACTGTAACACCAGAAGCCAACATGGAC
CAAGAGTCCTTTGGTGGTGCTTCATGTTGTTTGTACTGCAGATGCCACATTGACCATCCAAATCCTAAGG
GATTTTGTGACTTGAAAGGTAAGTATGTGCAAATACCTGCCACTTGTGCTAATGACCCAGTGGGTTTTAC
ACTTAAGAACACAGTCTGTACCGTCTGCGGAATGTGGAAAGGTTATGGCTGTAGTTGTGATCAACTCCGC
GAACCCATGATGCAGTCTGCTGACGCGTCAACGTTTTTAAACGGGTTTGCGGTGTAAGTGCGGCCCGTCT
TACACCGTGCGGCACAGGCACTAGCACTGATGTCGTTTACAGGGCTTTTGATATTTACAACGAAAGAGTT
GCTGGCTTTGCAAAGTTCCTAAAGACTAATTGCTGCCGCTTCCAAGAAAAGGATGAGGAAGGCAATTTAT
TAGACTCTTATTTCGTAGTTAAGAGACACACGATGTCCAACTACCAACATGAAGAGACTATTTATAACTT
GGTTAAAGAATGTCCGGCCGTCGCTGTTCATGACTTTTTCAAGTTTAGAGTAGATGGTGACATGGTACCA
CATATATCACGTCAACGTCTAACTAAATACACAATGGCCGACTTAGTCTATGCCCTTCGTCATTTCGATG
AGGGCAATTGTGATACACTAAAAGAAATACTCGTCACATACAATTGTTGTGATGATGATTATTTCAATAA
GAAGGATTGGTATGACTTCGTAGAGAATCCTGACATTTTACGCGTATATGCTAACTTAGGTGAGCGTGTG
CGCCAAGCATTATTAAAGACTGTGCAATTCTGCGATGCTATGCGCGATGCGGGCATCGTAGGTGTACTGA
CATTAGATAATCAGGATCTGAATGGGAACTGGTACGATTTCGGTGACTTCGTACAAGTAGCACCAGGCTG
CGGAGTTCCTATTGTGGATTCATATTATTCATTGCTGATGCCTATCCTCACACTTACGAAGGCTTTAGCT
GCTGAGTCCCATATGGACGCTGATCTCGCAAAACCACTTATTAAGTGGGATTTGCTGAAATATGATTTCA
CGGAAGAGAGATTATGTCTTTTCGACCGTTATTTTAAATATTGGGATCAGACATACCATCCCAATTGTAT
TAACTGTTTGGACGATAGGTGTATCCTTCATTGTGCAAACTTTAATGTACTATTTTCCACTGTGTTCCCG
CCTACGAGCTTCGGACCACTAGTGAGGAAAATATTTGTAGATGGTGTACCTTTTGTTGTTTCAACAGGAT
ACCATTTCCGCGAGTTAGGAGTTGTACACAATCAGGATGTAAACTTACATAGCTCGCGCCTCAGTTTCAA
GGAACTTTTAGTGTATGCTGCTGACCCTGCTATGCATGCTGCTTCTGGCAATTTATTGCTAGATAAACGC
ACTACATGCTTTTCAGTGGCTGCACTAACAAACAATGTTGCTTTTCAAACTGTCAAACCCGGTAATTTTA
ATAAGGACTTTTATGACTTTGCTGTGTCTAAAGGTTTTTTTAAGGAAGGAAGTTCTGTTGAACTAAAACA
CTTCTTCTTTGCTCAGGATGGCAATGCTGCTATCAGCGATTATGACTATTATCGTTATAATCTGCCAACA
ATGTGTGATATCAGACAACTCCTATTCGTAGTTGAAGTTGTTGATAAGTACTTCGATTGTTACGATGGTG
GCTGTATCAATGCCAACCAAGTAATCGTTAACAATCTGGATAAATCAGCTGGATTTCCATTTAATAAATG
GGGTAAGGCTAGGCTTTATTATGATTCAATGAGTTATGAGGATCAAGATGTACTGTTCGCATATACTAAG
CGTAACGTCATCCCTACAATAACTCAAATGAATCTTAAGTATGCCATTAGTGCAAAGAATAGGGCTCGCA
CCGTTGCTGGTGTCTCTATCTGTAGTACTATGACCAATAGACAGTTTCATCAGAAATTATTAAAGTCAAT
AGCCGCCACCAGAGGAGCTACTGTAGTAATTGGAACAAGCAAATTTTATGGTGGCTGGCATAACATGTTA
AAAACTGTTTACAGTGATGTAGAAACTCCCCACCTTATGGGTTGGGACTATCCAAAGTGTGACAGAGCCA
TGCCTAATATGCTTAGGATCATGGCTTCTCTTGTTCTTGCTCGCAAACATAGCACGTGCTGTAACTTGTC
GCACCGTTTCTATAGATTAGCTAATGAGTGTGCACAAGTATTAAGTGAGATGGTCATGTGTGGCGGCTCA
CTATATGTGAAACCAGGTGGCACATCGTCTGGTGATGCTACAACTGCTTATGCTAATAGTGTGTTTAACA
TCTGTCAAGCTGTAACAGCTAATGTAAATGCACTCCTTTCAACTGATGGCAATAAGATTGCCGACAAGTA
CGTCCGCAATCTTCAACACAGACTTTATGAGCGTCTCTATAGAAATAGGGATGTAGATCATGAATTCGTG
GATGAATTTTACGCATATTTGCGCAAACACTTCTCCATGATGATTCTTTCTGATGATGCCGTTGTGTGCT
ACAATAGTAACTATGCGGCTCAGGGTTTAGTAGCTAGCATTAAGAACTTCAAAGCAGTTCTTTACTACCA
AAACAATGTTTTCATGTCTGAGGCAAAATGCTGGACTGAGACTGACCTTACCAAAGGACCTCACGAATTT
TGCTCTCAGCACACAATGCTAGTTAAACAAGGAGATGATTACGTGTACCTGCCTTACCCAGACCCATCGA
GAATATTAGGTGCAGGCTGTTTTGTCGATGATATTGTCAAAACAGATGGTACACTCATGATTGAACGGTT
TGTGTCACTCGCGATTGACGCTTACCCACTTACAAAACACCCTAATCAGGAGTATGCTGATGTTTTCCAT
TTGTACTTACAATACATTAGAAAACTACATGATGAGCTTACTGGTCACATGTTAGACATGTACTCTGTAA
TGCTAACTAATGATAACACTTCCAGGTACTGGGAACCTGAGTTTTATGAGGCTATGTACACACCTCACAC
AGTCTTACAGGCTGTAGGCGCATGTGTGTTATGCAATTCACAGACTTCACTTCGTTGTGGTGCCTGCATT
AGGAGACCATTCGTTTGCTGCAAGTGCTGCTATGATCATGTTATTTCAACATCGCATAAATTAGTGCTGT
CTGTTAATCCCTATGTTTGCAACGCACCAGGTTGTGATGTCACTGATGTGACACAACTATACCTAGGAGG
TATGAGCTATTATTGCAAGTTACATAAGCCTCCCATTAGTTTCCCTTTGTGTGCTAATGGTCAGGTTTTT
GGTTTATACAAGAACACATGTGTAGGCAGTGACAATGTTACTGACTTTAATGCAATAGCAACATGTGATT
GGACTAATGCTGGTGATTACATACTTGCAAACACCTGTACTGAAAGGCTCAAGCTCTTTGCAGCTGAAAC
GCTCAAAGCTACTGAGGAGACATTTAAGCTATCTTATGGTATTGCCACTGTACGTGAAGTACTGTCTGAT
AGAGAACTCCATCTGTCGTGGGAGGTAGGCAAACCAAGACCACCATTGAATAGAAACTATGTCTTTACAG
GTTACCGTGTAACTAAGAACAGTAAAGTACAGATTGGAGAGTACACCTTTGAAAAAGGTGACTATGGAGA
TGCTGTTGTGTACAGAGGTACTACAACATACAAACTGAATGTTGGCGATTACTTTGTGTTAACATCACAT
ACAGTAATGCCTCTAAGTGCACCAACACTAGTGCCTCAAGAGCACTATGTGAGAATTACAGGCTTATACC
CAACTCTTAACATCTCAGATGAGTTTTCTAGCAATGTTGCAAATTATCAAAAAGTCGGTATGCAAAAGTA
CTCTACACTCCAAGGACCACCAGGTACTGGTAAGAGTCACTTTGCTATTGGACTTGCTCTCTACTACCCG
TCTGCTCGCATAGTGTATACAGCTTGCTCTCATGCTGCTGTTGATGCATTATGCGAAAAGGCATTGAAAT
ATTTGCCTATAGATAAGTGTAGTAGAATCATACCCGCACGTGCCCGTGTGGAGTGTTTTGATAAATTCAA
AGTGAATTCAACATTAGAACAGTATGTTTTCTGCACTGTTAATGCACTGCCTGAAACTACTGCTGATATA
GTTGTCTTTGATGAAATTTCAATGGCCACTAATTATGATTTGAGCGTTGTCAATGTTAGACTACGTGCAA
AGCACTATGTTTACATTGGTGACCCCGCTCAACTACCTGCACCACGCACATTGCTTACTAAGGGCACACT
TGAGCCTGAATACTTTAATTCAGTGTGCAGACTCATGAAAACAATAGGTCCAGACATGTTCCTAGGAACT
TGCCGCCGTTGTCCTGCCGAAATTGTCGACACAGTGAGTGCTCTAGTTTATGACAATAAGCTAAAAGCAC
ACAAAGAGAAGTCAGCTCAATGCTTCAAAATGTTCTACAAGGGTGTGATTACACATGACGTATCATCTGC
AATCAACAGGCCTCAGATAGGTGTTGTAAGAGAATTCCTTACGCGCAACCCTGCTTGGAGAAAAGCTGTT
TTCATCTCTCCCTACAATTCACAGAATGCGGTAGCATCTAAAATTTTAGGATTGCCTACTCAGACTGTAG
ACTCCTCACAGGGCTCTGAGTATGACTATGTCATATTCACGCAAACCACTGAAACAGCACACTCCTGCAA
TGTTAACCGCTTTAATGTGGCCATTACAAGAGCAAAAATTGGCATCTTATGCATAATGTCTGATAGAGAT
CTTTATGATAAGCTGCAATTTACAAGTCTGGAGGTACCACGCCGAAATGTGGCTACTTTACAAGCAGAAA
ATGTAACTGGACTTTTTAAGGACTGTAGCAAGATCATTACTGGCCTTCATCCTACACAGGCACCAACACA
CCTCAGTGTTGATACTAAATTCAAAACTGAAGGTCTTTGTGTTGACATACCAGGCATACCTAAGGACATG
ACCTATCGAAGACTCATCTCTATGATGGGTTTTAAGATGAACTATCAAGTCAATGGTTACCCTAACATGT
TTATTACCCGCGAAGAGGCCATTCGTCACGTTCGTGCATGGATAGGCTTCGATGTTGAGGGTTGTCATGC
GACTAGAGATGCTGTAGGGACAAACCTACCGCTCCAGTTAGGATTTTCAACAGGTGTTAACCTAGTAGCT
GTACCAACTGGCTATGTTGACACTGAGAACAACACGGAGTTCACTAGAGTTAATGCAAAGCCTCCCCCAG
GTGACCAATTCAAACATCTTATACCACTCATGTATAAGGGCTTGCCCTGGAACGTGGTGCGCATTAAGAT
TGTACAGATGCTCAGTGATACACTGAAAGGATTGTCCGACAGAGTTGTGTTTGTCCTTTGGGCACATGGC
TTTGAACTTACATCGATGAAGTACTTTGTCAAGATCGGGCCTGAAAGAGCGTGTTGTCTGTGTGACAGAC
GTGCGACTTGTTTCTCTACTTCATCTGATACCTATGCTTGCTGGAACCATTCTGTGGGTTTTGACTATGT
CTATAACCCATTTATGATTGATGTTCAGCAGTGGGGTTTTACAGGTAACCTGCAGAGTAACCATGATCAA
CACTGTCAAGTGCATGGTAATGCTCATGTGGCTAGTTGTGATGCTATCATGACTAGATGTCTTGCAGTCC
ACGAGTGCTTTGTTAAGCGCGTTGATTGGTCTGTTGAATACCCGATTATTGGAGATGAACTGAAGATTAA
CGCTGCATGCAGAAAAGTACAGCATATGGTTGTTAAATCTGCATTGCTTGCTGACAAATTTTCAGTTCTT
CACGACATTGGAAATCCAAAGGCTATTAAATGTGTGCCGCAGGCTGAAGTGGATTGGAAGTTCTACGATG
CTCAGCCTTGTAGTGACAAAGCTTACAAAATAGAGGAACTCTTCTATTCTTATGCTACACACCATGACAA
GTTCACTGATGGTGTTTGTTTGTTTTGGAATTGTAACGTTGATCGTTACCCAGCCAATGCTATTGTTTGT
AGGTTTGACACTAGAGTTTTATCTAACTTAAATCTACCAGGTTGTGATGGTGGTAGTTTGTATGTTAACA
AGCACGCATTCCACACTCCTGCTTTTGATAAGAGTGCATTTACTTATTTGAAACAATTGCCATTCTTTTA
TTACTCTGATAGTCCTTGCGAGTCTCATGGCAAGCAGGTTGTATCGGACATTGACTATGTTCCACTCAAA
TCTGCTACGTGTATTACGCGATGCAACTTGGGTGGTGCTGTTTGCAGACGTCATGCAAACGAGTACAGAC
AGTACTTAAATGCATACAATATGATGATTTCTGCTGGATTCAGTCTCTGGATTTACAAACAGTTTGACAC
TTACAACCTATGGAACACTTTCACCAGGTTGCAGAGTTTAGAAAATGTGGCTTATAATGTTGTTAACAAA
GGACACTTCGATGGACAGATTGGTGAAGCGCCCGTGTCTATCATTAATAATGCTGTTTACACCAAAGTAG
CTGGCAATGATGTGGAGATCTTTGAGAATAAGACAACACTTCCTGTTAATGTGGCGTTTGAGCTTTGGGC
TAAACGTAACATTAAACCAGTGCCAGAGATTAAGATACTCGATAATTTGGGTGTTGATATCGCTGCCAAC
ACTGTCATCTGGGATTACAAAAGAGAAGCTCCAGCTCATGTTTCTACAATAGGTGTCTGTACAATGACTG
ACATTGCAAAGAAACCTACTGAGAGTGCTTGTTCATCACTTACCGTCTTGTTTGATGGTAGAGTTGAAGG
ACAGGTGGACCTTTTCAGAAATGCCCGAAACGGTGTTTTAATAACAGAAGGTTCAGTCAAGGGTTTAACA
CCATCTAAAGGACCTGCACAAGCTAGTGTCAATGGAGTCACATTAATTGGAGAATCAGTAAATACACAGT
TTAAATATTTTAAGAAAGTAGACGGCATTATCCAACAGCTGCCAGAAACGTACTTCACTCAAAGCAGAGA
CTTAGAGGACTTCAAACCCAGATCAAAAATGGAGACTGACTTCCTCGAGCTCGCAATGGATGAATTCATA
CAACGTTATAAGCTAGAGGGCTATGCTTTTGAGCATATTGTTTATGGAGACTTTAGTCATGGACAGCTTG
GTGGGCTTCATCTAATGATTGGTCTAGCCAAGCGTTCTCAAGATTCACCGCTTAAACTAAAGGATTTTAT
CCCTACGGACAGCACAGTGAAAAATTATTTCATAACAGATGCTCAGACAGGTTCATCAAAATGTGTGTGC
TCTGTTATTGACCTTTTACTTGATGACTTTGTAGAAATAATAAAGTCACAAGATTTATCAGTAATTTCAA
AAGTGGTTAAAGTTACAATTGACTATGCTGAAATTTCATTCATGCTTTGGTGTAAGGATGGACATGTTGA
AACCTTCTATCCAAAATTACAGGCTAGTCAAGCATGGCAACCGGGTGTTGCAATGCCCAACTTGTATAAG
ATGCAAAGAATGCTTCCTGAAAAATGTGACCTTCAGAATTATGGTGAAAATGCTGTCATACCAAAAGGAA
TAATGATGAATGTTGCAAAATATACCCAACTGTGTCAATACTTAAACACACTTACATTAGCTGTGCCTTA
TAACATGAGAGTTATACATTTTGGTGCGGGCTCTGACAAAGGAGTGGCACCTGGTACAGCTGTCCTCAGA
CAGTGGTTGCCAACTGGCACACTACTTGTTGATTCTGATCTTAATGACTTCGTCTCTGACGCTGATTCTA
CATTAATTGGAGATTGTGCCACAGTACATACAGCTAACAAATGGGATCTCATTATTAGCGATATGTATGA
TCCTAAGACCAAACATGTGACAAAAGAGAATGACTCAAAAGAAGGGTTTTTCACCTATCTGTGTGGATTT
ATTAAACAAAAGCTCGCTCTGGGAGGTTCTGTCGCCGTGAAGATAACTGAGCATTCCTGGAATGCTGATC
TTTACAAGCTTATGGGACATTTCTCATGGTGGACAGCTTTTGTTACAAATGTTAATGCATCATCATCTGA
GGCATTTTTAATTGGAGTTAATTATCTTGGCAAGCTAAAGGAACAAATTGATGGTTATACCATGCATGCT
AACTACATTTTTTGGAGGAACACAAATCCTATTCAATTGTCTTCCTATTCACTTTTCGACATGAGCAAAT
TTCCTCTCAAGTTAAGAGGGACTGCTGTTATGTCTTTAAAAGAGAATCAAATCAATGATATGATTTATTC
CCTTCTTGAAAATGGTAGACTTATCATTAGGGAAAACAATAGAGTTGTGGTTTCAAGTGATATTCTTGTT
AACAACTAAACGAACATGAAAGTTTTAATTTTTGCTCTGCTCTTCAGTCTAGCTAAAGCACAGGAAGGAT
GTGGCATTATTAGTAGAAAGCCACAGCCAAAGATGGAAAAAGTCTCATCCTCTCGGCGAGGTGTGTATTA
TAATGATGACATTTTTCGTTCTGATGTTTTACACCTCACTCAAGACTATTTTTTGCCCTTTGACTCAAAT
TTAACACAGTACTTTTCTTTGAATATTGATTCAAATAAGTATACTTATTTTGACAATCCTATATTGGACT
TTGGTGATGGTGTCTATTTTGCCGCCACGGAAAAGTCTAATGTTATAAGAGGCTGGATTTTTGGTTCATC
GTTTGACAACACAACCCAGTCCGCTATTATAGTTAATAATTCCACACACATTATCATACGTGTGTGTAAC
TTTAACTTATGTAAAGAACCCATGTACACTGTGTCAAAAGGCACACAACAATCATCTTGGGTTTATCAGA
GTGCATTTAATTGCACATATGATAGAGTAGAGAAAAGTTTTCAACTTGACACTGCTCCTAAAACTGGAAA
CTTTAAAGACCTACGTGAGTATGTCTTTAAGAATAAGGGAGGCTTTCTTAGAGTTTACCAAACCTATACT
GCTGTTAATTTACCTAGGGGCTTTCCAGCAGGTTTTTCAGTTTTGAGACCAATTCTCAAACTCCCTTTTG
GAATTAACATTACTTCTTATAGAGTGGTTATGACTATGTTTAGCCAATTCAACTCTAATTTCTTACCAGA
GAGTGCTGCTTATTATGTTGGTAATTTAAAATATACTACATTCATGCTTAGTTTCAATGAGAATGGGACT
ATCACAGATGCTGTTGATTGTTCCCAAAATCCGCTTGCCGAATTAAAATGCACCATCAAAAATTTTAATG
TCAGTAAAGGAATCTATCAAACATCTAACTTCAGAGTCACACCGACTCAAGAGGTTGTTAGGTTTCCAAA
CATTACTAACCGATGTCCATTTGACAAGGTTTTTAATGCATCTCGCTTTCCCAACGTTTATGCATGGGAA
AGAACAAAAATTTCTGATTGTGTTGCTGATTACACTGTTCTCTACAACTCGACCTCTTTCTCAACTTTTA
AATGTTATGGAGTTTCTCCTTCTAAGTTGATTGATCTATGCTTTACAAGTGTGTATGCAGATACATTCTT
GATAAGATCTTCAGAAGTGAGACAAGTAGCACCAGGTGAAACTGGTGTTATTGCTGATTACAACTACAAA
TTACCTGATGATTTTACAGGCTGTGTAATAGCTTGGAATACTGCACAACAGGACCAAGGTCAATATTACT
ACAGATCTTACAGAAAGGAAAAACTCAAACCTTTTGAGAGGGATTTGTCATCTGATGAAAATGGTGTGTA
CACTCTTAGTACTTATGACTTCTACCCTAGTATCCCAGTTGAATACCAGGCAACTAGGGTTGTTGTACTC
TCCTTTGAACTTTTAAATGCACCTGCAACAGTTTGTGGACCTAAATTGTCCACTCAACTTGTTAAGAATC
AATGTGTCAATTTTAACTTTAATGGACTCAGGGGTACTGGTGTGCTGACCACTTCATCTAAGAGGTTCCA
GTCATTCCAGCAATTTGGCAGAGACACGTCTGACTTCACTGACTCAGTACGTGATCCACAAACATTAGAA
ATACTTGACATTTCACCATGTTCTTTTGGTGGTGTTAGTGTAATTACACCAGGAACAAATGCTTCTTCTG
AAGTTGCTGTTCTTTACCAAGATGTTAACTGTACTGATGTGCCAACATCAATTCATGCAGATCAACTAAC
ACCTGCTTGGCGTGTTTATTCAACTGGAGTAAATGTGTTTCAAACACAAGCTGGCTGTCTTATTGGAGCT
GAACATGTCAATGCTTCATATGAGTGTGACATTCCTATTGGTGCTGGCATTTGTGCTAGCTACCATACAG
CTTCAGTGTTACGTAGTACAGGTCAGAAATCCATTGTGGCTTATACTATGTCTTTGGGTGCTGAAAACTC
AATCGCTTATGCTAATAATTCAATTGCCATACCTACAAATTTCTCAATAAGCGTCACAACTGAAGTGATG
CCTGTTTCAATAGCTAAAACATCTGTAGATTGTACAATGTACATCTGTGGTGATTCTTTGGAGTGCAGCA
ACCTACTCTTGCAGTATGGAAGCTTCTGCACACAACTAAACCGTGCCTTGACTGGCATTGCTATTGAACA
GGACAAGAACACGCAGGAAGTTTTTGCCCAAGTTAAACAAATGTATAAGACACCTGCCATAAAAGATTTT
GGCGGTTTCAATTTCTCACAAATATTGCCTGACCCTTCAAAGCCAACAAAGAGATCATTTATTGAAGATT
TACTCTTCAACAAAGTGACTCTTGCTGATGCTGGCTTTATGAAACAATATGGCGAATGCCTAGGCGATAT
TAGTGCTAGAGACCTCATTTGTGCTCAAAAGTTTAATGGACTTACTGTCCTACCACCATTGCTCACAGAT
GAAATGATTGCTGCGTACACCGCTGCCCTTGTCAGTGGTACTGCTACTGCTGGCTGGACGTTCGGTGCAG
GATCTGCTCTTCAAATACCCTTTGCTATGCAAATGGCATATAGGTTTAATGGCATTGGAGTTACCCAAAA
TGTTCTCTATGAGAACCAAAAACAGATTGCCAACCAATTTAACAAGGCAATCAGTCAAATTCAAGAATCA
CTTACGACAACATCAACTGCATTGGGCAAGCTGCAAGACGTTGTCAATCAGAATGCTCAAGCATTAAATA
CACTTGTTAAACAACTTAGCTCCAATTTTGGTGCAATTTCAAGTGTGCTAAATGACATCCTTTCACGACT
AGACAAAGTCGAGGCAGAGGTGCAAATTGACAGGTTGATTACAGGCAGATTACAAAGCCTCCAAACCTAT
GTAACACAACAATTAATCAGAGCTGCTGAAATCAGAGCTTCTGCCAACCTTGCTGCTACTAAAATGTCTG
AGTGTGTTCTTGGACAATCAAAAAGAGTTGACTTCTGTGGAAAAGGCTATCACCTGATGTCTTTCCCCCA
AGCTGCTCCACATGGTGTGGTCTTCCTACATGTCACTTATGTGCCATCGCAGGAAAGAAACTTCACTACT
GCCCCAGCAATTTGTCATGAAGGCAAAGCATACTTCCCTCGTGAAGGTGTTTTTGTATCTAATGGCACTT
CTTGGTTCATCACACAGAGGAATTTTTACTCACCACAGATAATTACAACAGACAATACATTTGTCGCTGG
AAATTGTGATGTCGTAATTGGCATCATTAACAATACTGTTTATGATCCTCTGCAACCTGAGCTTGACTCA
TTTAAAGAAGAGCTGGACAAGTACTTCAAAAATCATACATCACCAGATGTTGATCTCGGCGACATTTCAG
GCATTAATGCTTCTGTCGTCAATATTCAAAAAGAAATTGACCGCCTCAATGAGGTCGCCAAAAATCTAAA
TGAATCACTCATTGACCTCCAAGAACTTGGAAAATATGAGCAATACATCAAATGGCCTTGGTATGTTTGG
CTCGGCTTCATCGCCGGACTAATTGCCATTGTCATGGTTACAATCTTGCTTTGTTGCATGACCAGCTGTT
GCAGTTGCCTCAAGGGTGCATGCTCTTGCGGTTCTTGCTGCAAATTTGATGAGGACGACTCTGAGCCAGT
GCTCAAGGGAGTCAAACTACACTACACATAAACGAACTTAATGGATTTGTTTATGAGCATTTTCACATTG
GGAGCAATCACACGCCAACCAGCGAAAGTTGAAAATGCTTCTCCTGCAAGTACTGTTCATGCTACAGCAA
CGATACCGCTACAAGCCTCACTCCCTTTCGGATGGCTTGTTGTTGGCGTTGCACTTCTTGCTGTTTTTCA
AAGCGCTTCCAAAGTGATTGCGCTTCATAAGAGGTGGCAGCTTGCCTTGTATAAAGGCATTCAGTTTGTT
TGCAATCTGCTGCTACTTTTTGTGACAATTTACTCACATCTTCTACTGTTAGCTGCTGGCATGGAGGCAC
AATTTTTGTACATCTATGCCCTGATTTACATTCTGCAAATCGTAAGCTTCTGCAGATTTATCATGAGGTG
CTGGCTGTGCTGGAAGTGCAGATCCAAAAATCCATTACTCTATGATGCTAACTATTTCGTATGTTGGCAC
ACCAATTGCTTTGACTACTGTATACCATACAACAGTATCACTGACACAATTGTCCTCACGTCAGGTGACG
GAACTACTCAGCCAAAACTTAAAGAAGACTACCAAATTGGTGGTTATTCCGAGGATTGGCATTCAGGTGT
AAAGGACTATGTAGTAATACATGGTTATTTCACTGAAATCTACTACCAGTTAGAATCGACACAACTATCG
ACCGACACTGGTGCTGAAAATGCTACATTCTTCATCTATAGCAAGCTTGTTAAAGATGTGGACCATGTAC
AAATACACACAATCGACGGCTCTTCAGGAGTTGTAAATCCAGCAATGGATCCAATTTATGATGAGCCGAC
GACGACTACTAGCGTGCCTTTGTAAGCACAAGAAAGTGAGTACGAACTTATGTACTCATTCGTTTCAGAA
GAAACAGGTACGTTAATAGTTAATAGCGTACTTCTCTTCTTTGCTTTCGTGGTATTCTTGCTAGTCACAC
TAGCCATCCTTACTGCGCTTCGATTGTGTGCGTACTGCTGCAATATTGTTAACGTGAGTTTGGTAAAACC
AACAGTTTACGTTTACTCACGTGTTAAAAATCTGAACTCTTCTGAGGGAGTTCCTGATCTTCTGGTCTAA
ACGAACTAACTATTATTATTATTCTGTTTGGAACTTTAACATTGCTTATCATGACAGACAACGGTACAAT
TACTGTTGAGGAGCTTAAACAACTCCTGGAACAATGGAATCTAGTAATAGGTTTCATTTTCCTTGCCTGG
ATTATGCTACTACAGTTTGCCTATTCCAACCGGAACAGGTTTCTGTACATAATAAAGCTTGTTTTCCTCT
GGCTTTTATGGCCAGTAACACTTGCTTGCTTTGTGCTTGCTGCTGTTTACAGAATTAATTGGGTGACTGG
CGGAATTGCGATTGCAATGGCTTGTATAGTAGGCTTGATGTGGCTTAGCTACTTCGTTGCTTCTTTCAGG
CTGTTTGCTCGCACCCGCTCAATGTGGTCATTCAACCCAGAAACAAACATTCTCCTCAATGTGCCTCTCC
GAGGGACAATTTTGACCAGACCGCTCTTGGAAAGTGAACTTGTCATTGGTGCTGTGATCATTCGTGGTCA
CTTACGAATGGCTGGACACTCCCTAGGGCGCTGTGACATAAAGGACCTGCCAAAAGAGATTACGGTGGCT
ACATCACGAACGCTTTCTTATTACAAATTAGGAGCTTCGCAGCGTGTAGGCAACGATTCAGGTTTTGCTG
CATACAACCGCTACCGAATTGGGAACTATAAATTAAATACAGACCACTCAGGTAGCAACGACAATATTGC
TTTGCTAGTACAGTAAGTGACAACAGATGTTTCATCTTGTTGACTTCCAGGTTACAATAGCAGAGATATT
GATTATCATTATGAAGACTTTCAGGGTTGCCATTTGGAACCTTGACATACTAATAAGTTCAATAGTGAGA
CAATTATTTAAGCCTCTAACTAAGAAGAAATACTCTGAGTTAGATGATGAAGAACCTATGGAGTTAGATT
ATCCATAAAACGAACATGAAAATTATTCTCTTCTTGACATTGATTGCACTTGCTTCCAGCGAGCTATATC
ACTATCAGGAGTGTGTTAGAGGTACCACTGTACTACTAAAAGAACCTTGCCCGTCAGGGACCTACGAGGG
CAATTCACCATTTCATCCTCTTGCTGACAACAAATTTGCACTAACTTGCATTAGCACACATTTTGCTTTT
GCTTGCGCTGACGGTACTAGACATACCTATCAGTTGCGTGCAAGATCAGTTTCGCCAAAACTTTTCACCA
GACAGGAGGAAGTTCACCAAGAGCTCTATTCACCACTTTTTCTCATTGTTGCTGCTCTAGTATTTATAAT
ACTTTGCTTCACCATTAAGAGAAAGACAGAATGAATGAGCTCACTTTAATTGACTTCTATTTGTGCTTTT
TAGCCTTTCTGCTATTCCTTGTTCTAATAATGCTTATTATATTTTGGTTTTCACTTGAACTCCAGGATAT
AGAAGAACCCTGTAACAAAGTCTAAACGAACATGAAACTTCTCATTGTTTTTGGACTCTTAACATCAGTA
TACTGCATTCATAAAGAATGCAGCATACAAGAGTGTTGTGAAAATCAACCCTACCAAATTGAAGACCCAT
GTCCAATACATTACTATTCGGACTGGTTTATAAAAATTGGATCTAGAAAGTCAGCTCGCCTTGTACAATT
GTGCGAGGGAGATTATGGCAAAAGAATTCCGATTCATTATGAAATGTTTGGCAATTACACTATCTCTTGT
GAACCCCTTGAGATAAACTGTCAAGCACCACCAGTAGGTAGTCTAATTGTGCGCTGCTCGTACGATTATG
ACTTTGTTGAGCATCATGACGTGCGTGTTGTTCTAGATTTCATCTAAACGAACAAACTAAAATGTCTGAT
AATGGACCCCAAAACCAGCGTAGTGCCCCCCGCATTACATTTGGTGGACCCTCAGATTCAACTGACAATA
ACCAGGATGGAGGACGCAGTGGTGCACGGCCAAAACAACGCCGTCCCCAAGGTTTACCCAATAATACTGC
GTCTTGGTTCACAGCTCTCACTCAGCATGGCAAGGAGGAACTTAGATTCCCTCGAGGCCAGGGCGTTCCA
ATCAACACCAATAGTGGTAAAGATGACCAAATTGGCTACTACCGAAGAGCTACCCGACGAGTTCGTGGTG
GTGACGGCAAAATGAAAGAGCTCAGCCCCAGATGGTATTTCTATTACCTAGGAACTGGCCCAGAAGCTTC
ACTTCCCTACGGCGCTAACAAAGAAGGCATCGTTTGGGTCGCAACTGAGGGAGCCTTAAATACACCAAAA
GATCACATTGGCACCCGCAATCCTAATAACAATGCTGCCATCGTGCTACAACTTCCTCAAGGAACAACAT
TGCCAAAAGGCTTCTACGCAGAAGGGAGCAGAGGCGGCAGTCAAGCCTCTTCTCGCTCTTCATCACGTAG
TCGCGGTAATTCGAGAAATTCAACTCCTGGCAGCAGTAGGGGAAATTCTCCTGCTCGAATGGCTAGCGGA
AGTGGTGAAACTGCCCTTGCGCTATTGCTGCTAGACAGACTCAACCAGCTTGAGAGCAAAGTTTCTGGTA
AAGGCCAACAACAACAAGGTCAAACTGTCACTAAGAAATCTGCTGCTGAGGCATCTAAAAAGCCTCGCCA
AAAACGTACGGCAACCAAGTCGTACAACGTCACTCAAGCATTTGGGAGACGCGGTCCAGAACAAACCCAA
GGAAACTTTGGGGACCAAGACCTAATCAGACAAGGAACTGATTACAAATATTGGCCGCAAATTGCACAAT
TTGCTCCAAGTGCCTCTGCATTCTTCGGAATGTCACGCATTGGCATGGAAGTCACACCTTTGGGAACATG
GCTGACTTATCATGGAGCCATAAAATTGGATGACAAAGATCCACAATTCAAAGACAACGTCATATTGCTG
AATAAGCACATTGACGCATACAAAACATTCCCACCAACAGAGCCTAAAAAGGACAAAAAGAAAAAGACTG
ATGAAGCTCAGCCTTTACCGCAGAGAAAGAAGCAGCCCACTGTGACTCTTCTGCCTGCGGCTGATATGGA
TGATTTCTCCAGACAACTTCAAAATTCCATGAGTGGAGCTTCTGCCGATTCAACTCAGGCATAAACACTC
ATGATGACCACACAAGGCAGATGGGCTATGTAAACGTTTTCGCAATTCCGTTTACGATACATAGTCTACT
CTTGTGCAGAATGAATTCTCGTAACTAAACAGCACAAGTAGGTTTAGTTAACTTTAATCTCACATAGCAA
TCTTTAATCAATGTGTAACATTAGGGAGGACTTGAGAGAGCCACCACATTTTCACCGAGGCCACGCGGAG
TACGATCGAGGGTACAGTGAATAATGCTAGGGAGTGCTGCCTATATGGAAGAGCCCTAATGTGTAAAATT
AATTTTAGTAGTGCTATCCCCATGTGATTTTAATAGCTTCTTAGGAGAATGACAAAAAAAAAAAAAAAA</t>
  </si>
  <si>
    <t>Rp-Shaanxi2011</t>
  </si>
  <si>
    <t>Rhinolophus pusillus</t>
  </si>
  <si>
    <t>AGC74165</t>
  </si>
  <si>
    <t>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t>
  </si>
  <si>
    <t>spike protein [Bat coronavirus Rp/Shaanxi2011]</t>
  </si>
  <si>
    <t>JX993987.1</t>
  </si>
  <si>
    <t>21394..25116</t>
  </si>
  <si>
    <t>&gt;JX993987.1 Bat coronavirus Rp/Shaanxi2011, complete genome
TTAAAATCTGTGTGGCTGTCGCTCGGCTGCATGCCTAGTGCACTTACGCAGTATAAATATTAATAACTTT
ACTGTCGCTGACAGGATACGAGTAACTCGTCCTTCTTCTGCAGACTGCTTACGGTTTCGTCCGTGTTGCA
GTCGATCATCAGCATACCTAGGTTTCGTCCGGGTGTGACCGAAAGGTAAGATGGAGAGCCTTGTTCTTGG
TGTCAGCGAGAAAACACACGTCCAACTCAGTTTACCTGTTCTGCAGGTTAGAGACGTGCTAGTACGTGGC
TTCGGGGACTCTGTGGAAGAGGCCCTATCGGAGGCACGTGAACATCTTAAAAATGGCACTTGTGGCTTAG
TAGAGCTGGAGAAAGGCGTTTTGCCCCAGCTTGAACAGCCCTATGTGTTCATCAAACGTTCTGACGCCCA
AAGTACTAATCATGGCCACAAGGTCGTTGAATTGGTTGCTGAATTGAATGGCGTTCAGTACGGTCGTAGC
GGTACAACACTGGGAGTCCTCGTGCCACATGTGGGCGAAACCCCTATTGCGTACCGCAATGTTCTTCTTC
GTAAGAACGGTAATAAGGGAGCTGGTGGCCATAGCTACGGCATCGATCTAAAGTCTTATGACTTAGGTGA
CGAGCTTGGCACTGATCCCATTGAGGATTATGAACAAAACTGGAACACTAAGCATGGCAGTGGTGTACTC
CGTGAACTCACTCGTGAGCTCAATGGAGGTGCAGTCACTCGCTATGTCGACAACAACTTCTGTGGCCCGG
ATGGGTACCCTCTTGAATGCATTAAAGACCTCCTCGCTCGCGCGGGCAAGTCAATGTGCACTCTTTCTGA
ACAACTTGATTACATCGAGTCGAAGAGAGGTGTCTACTGCTGCCGTGAACATGAACATGAAATTGTTTGG
TTCACTGAGCGCTCAGACAAGAGCTATGAGCACCAGACACCCTTCGAGATCAAGAGTGCCAAGAAATTTG
ACACTTTCAAAGGGGAATGCCCGAAGTTCGTATTTCCTCTTAACTCAAAAGTCAAAGTCATTCAACCGCG
TGTTGAAAAGAAAAAGACTGAAGGTTTCATGGGGCGCATTCGCTCTGTGTACCCTGTTGCTACTCCACAA
GAGTGCAACGACATGCATTTGTCTACCTTGATGAAATGTAATCATTGTGATGAAGTTTCATGGCAGACGT
GCGACTTTATAAAAGCCACTTGTGAACAATGTGGCACTGAAAACCCTGTCTGTGAAGGACCCACTACATG
TGGGTACCTACCTACTAATGCTGTAGTAAAAATGCCATGCCCTGCTTGCCAAGACCCGGAAGTAGGCCCT
GAGCATAGTGTTGCTGACTACCACAACCACTCAAACATTGAAACTCGACTCCGCAAGGGAGGTAGGACTA
AATGTTTTGGAGGCTGTGTGTTTTCCTATGTTGGCTGCTACAACAAGCGCGCCTACTGGGTTCCTCGTGC
TAGTGCCAATATTGGTGCAAACCATACTGGCATTACTGGTGATAATGTGGAGACTCTGAATGAGGATCTC
CTCGAGATACTGAGCCGCGAACGTGTTAACATTAACATCGTTGGCGAATTTCAGTTGAATGAAGAGGTTG
CCATTATCCTGGCATCTTTCTCTGCTTCTACAAGTGCCTTTATTGACACAGTGAAGAGCCTTGACTACAA
GTCTTTTAAAGCCATTGTTGAGTCCTGCGGAAACTACAAAGTTACCAAGGGAAAGCCCGTAAAAGGAGCT
TGGAACATTGGACAACAGCGGTCAATCCTAACACCACTGTGCGGTTTCCCCTCACAGGCTGCTGGTGTTA
TCAGATCAATCTTCTCTCGCACACTAGATGCAGCAAACCATTCAATTCCTGATTTGCAAAGAGCAGCTGT
GACCATCCTTGATGGCATTTCAGAACAATCATTGCGTCTTGTTGATGCCATGGTTTACACTTCAGACTTG
ATCACCAACAGTGTCATTGTTATGGCATATGTGACTGGTGGTCTTGTACAACAAACAACTCAGTGGTTAT
CTAACATGTTAGGTACCACTGTTGAAAAGCTCAAACCCGTGTTTACATGGATTGAGACTAAGCTTAGTGC
AGGAGTTGAATTTCTTAGGGATGCCTGGGAAATTCTTAAATTCTTGGTTACAGGAGTGTTTGACATCGTT
AAGGGTCAAATACAGGTGGCTTCAGACAATCTCAAGGAATGTGTAAAAACTTTCCTTGATGTCATTAACA
AAGCACTTGAAATGTGCATTGATCAAGTCACAATTGCTGGCGCCAAGATGAGATCACTCAATCTTGGAGA
GATCTTCATTGCACAGAGTAAGGGCCTCTATCGCCAATGCATTCGTGGTAAGGAACAGCTGCAATTACTT
ATGCCTCTTAAGGCTCCTAAGGAAGTCACCTTCCTCGATGGTGACTCACATGACACAGTATTGACCTCAG
AGGAGGTTGTTCTTAAAAATGGTGAACTCGAAGCACTCGAGACGCCAGTTGACAGCTTCACTAATGGAGC
AGTCGTGGGCACACCAGTATGTGTCAATGGCCTCATGCTTTTGGAGCTAAAAGACAAGGAACAGTACTGT
GCTTTGTCTCCTGGTTTACTAGCCACAAACAATGTCTTCCGTCTAAAAGGAGGTGCACCAGTTAAAGGTG
TAACCTTTGGAGAAGACACTGTCTTGGAAGTTCAGGGCTATAAGAATGTGAGAATCACATTCGAGCTTGA
TGAGCGCGTGGACAAAGTGCTTAATGAGAAGTGCTCTGTTTACACTGTTGAATCCGGTACTGAAGTTACT
GAATTCGCATGTGTTGTAGCAGAGGCTGTTGTGAAGACTTTACAGCCAGTCTCTGATCTTCTTACTAATA
TGGGTATTGATCTTGATGAGTGGAGTGTAGCTACATTCTACTTGTTTGATGATGCTGGTGAAGAAAAACT
TTCTTCGCGCATGTACTGCTCTTTCTATCCTCCTGATGAGGAAGAAGAATGTGAAGAGTATGAGGAAGAA
GAAGAAGTTCCTGAACAAACCTGTGAACACGAATATGGCACAGAGGATGACTATAAAGGCCTTCCTCTTG
AATTTGGTGCATCAACACAACAGGTTGATGAAGAAGAAGAGGAAGACTGGCTTGATGAAGCGGAGCCTGA
GCCAGAATCTCTATCTGAGGAACCAGTTAACCAGTTTACTGGTTACTTAAAACTTACTGACAATGTTGCC
ATTAAGTGTGTTGACATTGTTAAGGAGGCACAGAGTGCTCGTCCTGAAGTGATTGTAAATGCTGCTAACA
TCCACTTGAAACATGGTGGTGGCGTAGCTGGTGCACTCAACAAAGCAACTAATGGTGCTATGCAACAAGA
GAGTGATGATTACATTAAGCAAAATGGACCACTTACAGTAGGTGGTTCGTGTTTGCTTTCTGGACATAAT
CTTGCTAAGAAGTGCATGCATGTTGTTGGCCCTAACCTAAATGCTGGTGAGGACGTCCAACTTCTTAAGG
CTGCATATGAGAATTTCAATTCACAGGATGTGTTGCTTGCACCGCTATTGTCAGCTGGCATATTCGGTGC
TAAACCATTGCAGTCACTTAAAGTGTGTGTTGAAGTAGTTCACACACAAGTCTACATCGCAGTTAATGAC
AAGAGTCTTTATGATCAGGTTGTACTAGATTACCTGGACAGTCTGAAACCTAAAGTAGAGTCTCCCAAGA
AAGAGGAGAACCCAAAACTGGAAGAGCCTAAAATGGAGCAGCCAGCTGTTGAGAAACCTGTTGATGTCAA
ACCTAAAATTAAGGCTTGTATTGATGAGGTTACTACAACATTGGAAGAGACTAAATTTCTTACCAATAAA
TTGCTTCTCTTTGCTGACATCAATGGTAAACTTTACCAGGATTCTCAGAACATGCTAAGAGGTGAAGACA
CGTCTTTCCTAGAAAAGGACGCACCGTACATTGTGGGTGATGTCATCACTAGTGGTGATATCACTTGCGC
TATAATACCTGCTAAGAAGGCTGGTGGTACTACAGAAATGCTTGCAAAGGCATTAAAGAAAGTGCCAGTT
GGTGAGTACATAACCACATATCCTGGACAAGGATGTGCTGGCTATACACTCGACGAAGCAAAAACTGCGC
TTAAGAAATGCAAATCTGCATTTTATGTACTACCTTCAGAAACACCTAACGAGAAAGAAGAAATTCTAGG
AACAGTATCCTGGAATTTAAGAGAGATGCTTGCTCATGCAGAAGAGACAAGAAAATTAATGCCTGTCTGC
ATGGATGTGCGTGCCATAATGGCTACCATTCAGCGCAAGTATAAAGGCATTAAAATTCAAGAAGGAATTG
TTGACTATGGTGTCCGATTCTTCTTCTACACTAGTAAAGAGCCTGTAGCCTCTATCATTACAAAGCTCAA
TTCACTAAATGAGCCACTTGTCACAATGCCAATAGGTTATGTGACACATGGCTTTAATTTGGAAGAGGCT
GCGCGCTGCATGCGCTCCCTTAAAGCTCCTGCTGTGGTTTCAGTGTCTTCACCAGACGCAGTCACTACAT
ATAATGGGTACCTCACGTCATCTTCAAAGACACCTGAGGAACACTTCATAGAGACTATTTCCCTTGCGGG
CACGTATAGGGATTGGTCTTATTCTGGACAACGTACAGAATTAGGTGTTGAATTTCTTAAGCGTGGGGAT
AAGATTGTTTACCACACAATCGAAAGCCCCGTCGAGTTTCATCTCGATGGCGAGGTTCTCCCACTTGACA
AGCTCAAGAGTCTTTTATCTCTTCGCGAGGTTAAGACTATTAAAGTGTTTACGACTGTAGACAACACTAA
TCTCCACACACAGATTGTGGACATGTCAATGACATATGGACAACAGTTTGGTTCAACCTATTTGGATGGC
GCTGATGTTACTAAAATTAAGCCTCATGTTAATCATGAGGGTAAGACTTTCTTTGTGCTACCCAGTGATG
ATACACTGCGTAGTGAAGCATTTGAGTACTACCATACTCTTGATGAAAGTTTTCTTGGTAGGTACATGTC
TGCCTTAAGCCACACAAAGAAATGGAAATTTCCTCAAGTTGGTGGTTTAACTTCAATTAAATGGGCTGAT
AACAATTGTTATTTGTCTAGTGTTTTGTTAGCACTTCAGCAAATTGAAGTGAAATTTAACGCACCTGCAC
TACAAGAAGCCTACTATAGGGCTCGTGCTGGTGATGCTGCCAACTTTTGTGCACTCATACTCGCTTACAG
CTACAAAACTGTTGGTGAGTTGGGTGATGTTAGAGAAACTATGACCCATCTTCTACAACATGCCAATTTG
GAATCTGCTAAGCGGGTTCTTAATGTGGTGTGTAAACATTGCGGCCAGAAAACTACAACTCTAACGGGTG
TAGAAGCCGTGATGTATATGGGTACTTTGTCTTATGATGAGCTTAAGACAGGTGTTTCAATTCCTTGTGT
GTGTGGCCGCAATGCTACACAATACTTAGTACAACAAGAGTCTTCTTTTGTTATGATGTCTGCACCTCCT
GCTGAGTACAAGTTGCAGCAGGGTACATTTTTATGTGCTAATGAGTACACTGGTAATTATCAGTGTGGTC
ATTACACTCACATAACTGCAAAGGAAACGCTCTATCGTATAGATGGAGCCCACCTTACAAAAATGTCAGA
ATACAAAGGACCAGTGACTGATGTTTTCTATAAGGAAACATCTTACACTACAACTATTAAGCCTGTGTCA
TACAAACTTGATGGAGTTACTTACACAGAGATTGAACCAAAACTAGATGGGTATTACAAGAAGGATAATG
CTTACTACACGGAGCAGCCCATTGATCTGGTGCCAACTCAGCCCTTACCGAATGCGAGTTTTGATAATTT
CAAACTCACATGTGCTAACACTAAATTCGCTGATGACCTCAATCAAATGACAGGCTTCAAAAAGCCAGCT
TCACGTGAGCTATCTGTCACATTCTTCCCAGACTTGAATGGCGATGTAGTGGCTATTGACTATAGACATT
ACTCAGCGAGTTTCAAGAAAGGTGCTAAACTGCTGCATAAGCCAATTATTTGGCATATCAATCAGACTAC
AAACAAGACAACTTACAAACCAAACACCTGGTGTTTACGTTGTCTTTGGAGTACAAAGCCAGTTGAAACT
TCAAATTTATTTGAAGTTCTGGAAGTAGAAGGCACACAAGGAATGGATAATCTTGCTTGTGAAAGCCAAT
CACCAATCTCTGAAGAAGTAGTGGAAAATCCTACCGTACAGAAGGAAGTAATAGAGTGTGACGTGAAAAC
TACCGAAGTTGTAGGCAATGTCATACTAAAACCATCAGAAGAGGGTGTCAAGGTGACACAAGAGTTAGGC
CATGAAGATCTAATGGCTGCTTATGTAGAAAATACAAGCATTACCATCAAGAAACCTAATGAGCTCTCGT
TGGCCTTAGGTTTAAAAACACTTGCCACTCACGGTGCTGCTGCGATCAATAGTGTCCCTTGGAGTAAGAT
CTTGGCTTATGTTAAGCCTTTTCTAGGACAAGCAGCAGTCACAACATCCAACTGTATGAAGAAATGTGTA
CAGCGCATTTTTAACAACTATATGCCTTATGTCATTACATTATTATTCCAGTTGTGCACTTTCACAAAGA
GCACTAACTCGAGAATTAGAGCATCACTTCCTACAACTATTGCTAAAAATAGTGTTAAGAGTGTTGCAAA
ATTATGTTTGGACGTTTGCATTAACTATGTGAAATCTCCTAAATTTTCTAAATTGTTCACAATTGCAATG
TGGCTATTGTTGTTAAGCATTTGCTTAGGTTCATTAATCTATGTGACTGCAGCTTTTGGGGTGCTTTTAT
CCAACTTAGGCATTCCTTCTTATTGCGATGGTGTTAGAGAGTCATATCTTAACTCTTCTAATGTCACTAT
TATAGATTTTTGTGAGGGTTCTTTCCCTTGCAGTGTTTGCTTAAATGGATTAGATTCTCTTGATTTCTAC
CCGGCTCTCGAAACCATTCAGGTTACGATTTCATCGTACAAGCTAGATCTGACATTCTTAGGCTTAGCAG
CTGAATGGTTTTTGGCATACATGTTGTTTACAAAATTCTTCTACTTACTTGGTCTTTCCGCTATAATGCA
GGTGTTTTTCGGCTACTTTGCTAGTCATTTCATCAGCAACTCATGGCTCATGTGGTTTGTCATTAGCATT
GTACAAATGGCACCCGTCTCCGCAATGGTTAGGATGTACATCTTTTTTGCTTCTTTTTACTACGTATGGA
AAAGTTATGTTCATATTATGGATGGTTGTACTTCCTCTACGTGCATGATGTGTTACAAGCGCAATCGTGC
AACACGTGTGGAATGTACAACCATAGTTAATGGCATGAAGAGATCTTTCTATGTCTATGCAAATGGAGGC
CGAGGCTTCTGTAAAGCTCACAATTGGAATTGTCTTAACTGTGACACATTTTGTGCTGGTAGTACTTTCA
TTAGCGACGAAGTTGCTCGTGACTTGTCACTCCAGTTTAAGAGACCAATTAACCCCACGGACCAGTCCTC
TTATGTTGTTGATAGTGTTGCCGTCAAGAATGGTGCACTTCACCTTTATTTTGATAAGGCTGGCCAGAGG
ACTTATGAGAGACACCCGCTTTCTCATTTTGTTAATTTAGACAATCTGAGAGCTAATAACACCAAGGGTT
CGTTACCTATTAATGTTATTGTTTTTGACGGCAAATCTAAATGTGATGAATCTGCTGCCAAGTCTGCGTC
TGTTTATTACAGTCAGCTTATGTGCCAACCTATTCTGCTGCTTGATCAAGCTCTTGTTTCAGATGTTGGT
GATAGTACTGAAGTTTCTGTTAAGATGTTTGATGCTTACGTCGACACCTTTTCAGCAACTTTTAGTGTTC
CTATGGAAAAACTTAAAGCACTTGTGGCTACGGCTCATAGCGAGTTGGCTAAGGGTGTTGCTTTGGATGG
TGTCCTATCCACATTTGTTTCAGCTGCCCGTCAAGGTGTTGTTGATACTGATGTTGACACAAAGGACGTC
ATTGAGTGTCTCAAACTTTCTCATCACTCTGATTTAGAAGTGACTGGTGACAGTTGTAATAACTTCATGC
TCACCTACAACAAAGTTGAAAACATGACGCCCAGAGATCTTGGTGCATGTATTGATTGTAATGCAAGGCA
CATCAATGCCCAAGTAGCAAAAAGTCACAACATTTCGCTCATCTGGAATGTCAAGGACTATATGTCATTG
TCTGAACAGCTGCGCAAGCAAATTCGTAGTGCTGCTAGAAAGAACAACATACCCTTTAGGCTTACTTGTG
CTACTACTAGGCAAGTTGTCAATGTCATAACTACTAAAATCTCACTCAAGGGTGGTAAGATTGTTAGTAC
TTGGTTTAAATTCATGCTGAAAGTCACACTTTTGTGTGTTCTATCTGCATTGATTTGTTACATCATTATG
CCAGTTCACTCATTGTCTGTTCATGATGGTTACACAAATGAAATCATTGGATATAAGGCTATCCAGGACG
GTGTCACTCGTGACATAGTCTCAACTGATGATTGCTTTGCTAACAAACACGCTGGATTTGAATCTTGGTT
TAGCCAGCGTGGCGGTTCTTACAAAAATGATAAAAGCTGCCCTGTTGTAGCTGCTATCATTACTAGGGAA
ATTGGTTTCATAGTGCCTGGTTTACCTGGTACTGTTCTGAGAGCAATTAATGGTGACTTCTTGCATTTTC
TACCTCGCGTTTTTAGTGCTGTAGGTAACATCTGCTACACACCATCAAAACTTATTGAGTATAGTGATTT
TGCTACCTCTGCTTGTGTCTTAGCTGCTGAGTGTACCATTTTTAAGGACGCTATGGGTAAGCCTGTGCCA
TATTGTTATGACACTAACTTACTTGAGGGTTCTATTTCTTACAGTGAGCTTCGTCCTGACACTCGCTATG
TGCTTATGGACGGTTCTATTATACAGTTCCCTAACACCTACCTTGAAGGTTCTGTTAGAGTGGTTACAAC
TTTTGATGCAGAGTACTGCCGTCATGGCACCTGCGAGAGGTCAGAAGCTGGTATTTGCTTGTCTACTAGC
GGTAGGTGGGTTCTTAATAATGAACATTACAGGGCTCTGCCAGGAGTCTTTTGTGGTGTTGATGCTATGA
ATCTTATTGCTAACATCTTTACACCTCTTGTTCAACCTGTTGGTGCTTTAGATGTGTCTGCTTCTGTAGT
GGCGGGTGGTATTATTGCCATATTGGTGACTTGTGCTGCCTACTACTTTATGAAATTCAGGCGTGCATTT
GGCGAGTACAACCATGTTGTTGCTGCTAATGCATTACTGTTTTTGATGTCTTTCACTATACTCTGTCTGG
CACCTGCTTACAGCTTTCTGCCAGGAGTTTACTCTGTCTTTTACTTGTACTTGACGTTCTATTTTACTAA
TGATGTTTCATTTTTAGCTCACCTCCAATGGTTTGCTATGTTCTCTCCCATTGTGCCTTTCTGGATAACA
GCAATCTATGTGTTCTGTATTTCTCTAAAGCACTGCCACTGGTTCTTTAACAACTACCTTAGGAAAAGAG
TCATGTTTAATGGAGTTACATTTAGCACCTTTGAGGAGGCTGCTTTATGTACCTTTTTACTTAATAAGGA
AATGTACCTGAAACTGCGCAGTGAGACACTTCTGCCACTTACGCAGTACAACAGATACCTTGCTCTTTAC
AACAAGTACAAGTATTTTAGTGGAGCCTTGGATACAACTAGCTATCGTGAAGCAGCTTGCTGCCACTTAG
CAAAGGCTCTTAATGACTTCAGTAATTCTGGTGCTGACGTTCTTTACCAACCACCACAGACTTCAATCAC
ATCTGCGGTTTTACAGAGTGGTTTTAGGAAAATGGCATTCCCATCCGGTAAAGTGGAAGGATGCATGGTA
CAAGTAACCTGTGGAACCACAACTCTTAATGGATTGTGGTTAGATGACACAGTATATTGTCCAAGACATG
TTATTTGCACAGCAGAAGACATGCTTAATCCAAACTATGAAGATCTGCTCATCCGCAAGTCCAACCATAG
CTTCCTTGTTCAGGCTGGTAATGTCCAACTTCGTGTCATCGGTCATTCCATGCAAAATTGTCTGCTTAGG
CTTAAAGTCGATACCTCTAACCCTAAGACACCAAAGTATAAATTTGTCCGCATCCAACCGGGTCAGACAT
TTTCAGTCCTAGCTTGCTACAATGGTTCACCATCCGGTGTTTACCAGTGTGCTATGAGACCTAATCATAC
CATCAAGGGTTCTTTCCTTAATGGTTCATGTGGTAGTGTTGGTTTTAACATTGACTATGATTGCGTGTCT
TTCTGCTACATGCACCACATGGAGCTTCCCACTGGAGTACACGCTGGTACTGACTTAGAAGGCAAATTCT
ATGGTCCCTTTGTTGACAGACAAACTGCACAGGCTGCTGGCACAGACACAACCATTACATTGAACGTTTT
GGCTTGGCTCTATGCTGCTGTTATTAATGGTGATAGATGGTTCCTTAATAGGTTTACCACTACTCTGAAT
GACTTTAATCTTGTGGCTATGAAGTACAATTATGAACCATTGACGCAAGACCATGTTGACATACTAGGAC
CCCTTTCTGCACAAACAGGAATTGCTGTCTTGGATATGTGTGCTGCCTTAAAAGAGCTTCTACAGAATGG
TATGAATGGTCGTACTATTCTTGGTAGCACTATCTTAGAGGATGAGTTTACACCCTTTGACGTTGTTAGG
CAATGTTCTGGTGTCACCTTCCAAGGTAAATTCAAGAAAATTGTTAAGGGCACTCACCATTGGATGCTTT
TGACTTTCTTGACATCACTTTTAATTCTTGTTCAAAGTACGCAGTGGTCACTGTTTTTCTTTGTCTATGA
GAATGCATTCTTGCCATTTACTCTTGGTATTATGGCTATTGCAGCTTGTGCTATGCTTCTTGTTAAGCAT
AAGCATGCATTCCTGTGCCTGTTTCTGTTACCTTCTCTTGCAACAGTTGCTTACTTTAATACGGTCTACA
TGCCTGCTAGTTGGGTGATGCGTATTATGACATGGCTCGAATTGGCTGATACTAGTTTGTCTGGTTATCG
GCTCAAAGACTGTGTTATGTATGCGTCAGCCTTAGTGTTACTCATCCTCATGACTGCTCGTACTGTTTAT
GATGATGCTGCTAGGCGTGTGTGGACATTGATGAATGTCATTACACTTGTCTATAAAGTCTATTATGGTA
ATTCCTTAGATCAAGCTATTTCCATGTGGGCTCTTGTTATTTCTGTAACCTCTAACTATTCTGGTGTCGT
TACGACTATCATGTTCTTAGCTAGAGCTATAGTTTTTGTGTGTGTTGAGTATTACCCTCTCTTGTTCATT
ACTGGCAACACTTTACAGTGTATTATGCTTGTCTATTGTTTCTTAGGCTATTGTTGCTGTTGCTACTTTG
GTCTTTTTTGCTTACTCAACCGGTACTTTAGACTTACTCTTGGTGTTTATGACTACTTGGTTTCTACACA
GGAGTTTAGATACATGAACTCTCAGGGGCTCTTGCCACCTAAGAGTAGTATTGATGCTTTCAAGCTTAAC
ATTAAATTGTTGGGCATTGGAGGTAAACCATGTATTAAAGTTGCCACTGTACAGTCTAAAATGTCTGACG
TAAAGTGCACATCAGTAGTACTGCTCTCAGTGCTTCAACAACTTAGAGTAGAGTCATCATCAAAATTGTG
GGCACAGTGTGTACAACTCCACAATGATATTCTTCTTGCCAAGGACACTACTGAAGCTTTTGAAAAGATG
GTTTCACTTTTGTCTGTTTTGCTGTCGATGCAGGGGGCTGTAGACATTAATAAGTTGTGCGAGGAAATGC
TCGACAACCGTGCTACTCTTCAAGCTATTGCTTCAGAATTCAGTTCTTTACCATCGTATGCTGCTTACGC
CACGGCCCAAGAGGCTTATGAGCAAGCGGTAGCAAATGGTGATTCTGAAGTTGTTCTTAAAAAGTTAAAG
AAATCTTTGAATGTGGCTAAATCTGAGTTTGACCGTGATGCTGCCATGCAACGTAAGTTGGAGAAGATGG
CGGATCAGGCTATGACCCAAATGTACAAACAGGCAAGATCTGAAGACAAGAGGGCAAAAGTTACTAGTGC
AATGCAGACAATGCTTTTCACTATGCTTAGGAAGCTTGATAATGATGCACTCAACAACATTATCAACAAT
GCACGTGATGGTTGTGTACCACTCAACATCATACCACTTACAACAGCAGCTAAACTCATGGTTGTTGTAC
CTGATTATGGAACCTACAAGAATACTTGTGATGGTAACACTTTTACATATGCATCAGCTCTCTGGGAGAT
CCAGCAAGTTGTAGATGCAGACAGTAAAATCGTCCAGCTTAGTGAAATAAATATGGATAACTCACCAAAT
CTGGCTTGGCCTCTTATTGTTACTGCATTAAGAGCCAATTCAGCTGTCAAACTACAGAATAATGAACTGA
GTCCAGTAGCACTACGACAGATGTCTTGTGCGGCTGGTACTACACAAACAGCTTGTACTGATGATAATGC
ATTGGCCTATTATAACAATTCAAAGGGAGGTAGGTTTGTGCTGGCATTATTATCGGACCACCAAGATCTC
AAATGGGCTAGATTCCCTAAGAGTGATGGTACTGGTACTATTTACACAGAACTGGAACCACCTTGCAGGT
TTGTTACAGACACACCAAAAGGACCTAAAGTGAAATACTTATACTTCATTAAGGGCCTAAACAACCTAAA
TAGAGGTATGGTACTGGGTAGTTTAGCTGCTACAGTACGTCTTCAGGCTGGCAACGCTACAGAGGTGCCT
GCCAATTCAACTGTGCTTTCTTTCTGTGCTTTTGCTGTGGATCCAGCTAAGGCTTACAAAGATTACCTAG
CAAGTGGAGGACAACCAATCACGAATTGCGTGAAGATGCTGTGTACACACACGGGTACTGGACAGGCAAT
AACTGTAACGCCAGAAGCCAACATGGACCAGGAGTCCTTTGGTGGTGCTTCATGTTGTCTGTACTGTAGA
TGCCACATTGATCATCCAAATCCTAAGGGATTTTGTGACTTGAAAGGTAAGTATGTGCAAATACCTACCA
CTTGTGCTAATGACCCGGTGGGTTTTACACTTAGAAACACAGTCTGTACCGTCTGCGGAATGTGGAAAGG
TTATGGCTGTAGTTGTGACCAACTCCGCGAACCCATGATGCAGTCTGCTGACGCATCAACGTTTTTAAAC
GGGTTTGCGGTGTAAGTGCAGCCCGTCTTACACCGTGCGGCACAGGCACTAGCACTGATGTCGTTTACAG
GGCTTTTGATATTTACAACGAAAAAGTTGCTGGTTTTGCAAAGTTCCTAAAGACTAATTGCTGCCGCTTC
CAAGAAAAGGATGAGGAAGGCAATTTATTAGACTCTTATTTTGTAGTTAAGAGGCACACTATGTCTAACT
ACCAACATGAAGAGACCATTTATAACTTGGTTAAAGAATGCCCAGCTGTTGCTGTTCATGACTTTTTCAA
GTTTAGGGTGGATGGTGACATGGTACCACACATATCACGTCAACGTCTAACTAAATACACAATGGCTGAC
TTAGTCTATGCTCTTCGTCACTTTGACGAGGGCAATTGTGATACATTAAAAGAAATACTCGTCACATACA
ATTGTTGTGATGATGATTATTTCAATAAGAAGGATTGGTATGATTTCGTAGAAAATCCTGACATTCTACG
CGTATATGCAAACCTTGGTGAGCGTGTACGTCAAGCTTTATTAAAGACTGTGCAATTCTGCGATGCCATG
CGTGATGCGGGTATTGTAGGTGTACTGACACTAGATAATCAGGATCTGAATGGGAACTGGTACGATTTCG
GCGATTTCGTGCAAGTAGCACCAGGCTGCGGAGTTCCTATTGTGGATTCATATTATTCTTTGCTGATGCC
TGTTCTGACACTAACGAGGGCTTTAGCTGCTGAGTCCCATATGGACGCTGATCGCACAAAACCACTCATT
AAGTGGGATTTGTTGAAATATGATTTTACGGAAGAGAGACTTTGTCTCTTCGACCGTTACTTTAAATATT
GGGATCAGACATACCACCCCAATTGTATTAACTGTTTGGATGATAGGTGTATCCTCCATTGTGCAAACTT
TAATGTATTATTTTCTACTGTGTTCCCGCCTACAAGCTTCGGACCATTAGTAAGGAAAATATTTGTAGAT
GGTGTACCTTTTGTTGTCTCAACAGGATACCATTTTCGTGAGCTAGGAGTTGTACATAATCAGGATGTAA
ACTTACATAGCTCACGCCTTAGCTTTAAGGAACTTTTAGTGTATGCTGCCGATCCTGCTATGCACGCTGC
ATCTGGTAATTTACTACTAGACAAGCGCACATCATGCTTTTCGGTGGCTGCACTAACAAACAATGTTGCT
TTTCAAACTGTCAAACCCGGTAATTTTAATAAGGACTTTTATGACTTTGCTGTGTCTAAAGGCTTTTTTA
AGGAGGGAAGTTCTGTTGAACTAAAACACTTCTTCTTTGCTCAGGATGGCAATGCTGCTATCAGTGATTA
TGACTATTACCGTTATAATCTGCCAACAATGTGTGACATCAGACAACTCCTATTCGTAGTTGAAGTTGTT
GATAAGTACTTTGATTGTTACGATGGTGGCTGCATTAATGCCAACCAAGTAATCGTAAACAATCTGGATA
AATCAGCTGGATTTCCATTTAACAAATGGGGTAAGGCTAGGCTTTATTATGATTCAATGAGTTATGAGGA
TCAAGATGCACTTTTCGCGTACACTAAGCGTAACGTCATCCCTACTATAACTCAAATGAATCTTAAGTAT
GCCATTAGTGCAAAGAATAGAGCTCGCACCGTAGCAGGTGTCTCCATCTGTAGTACTATGACCAATAGAC
AGTTTCATCAGAAATTATTAAAATCAATAGCCGCCACTAGAGGAGCTACTGTAGTGATTGGAACAAGCAA
ATTTTATGGTGGCTGGCATAACATGTTAAAAACTGTTTACAGTGACGTAGAAACTCCCCACCTCATGGGT
TGGGATTACCCTAAATGTGACAGAGCCATGCCTAACATGCTTAGAATTATGGCTTCTCTTGTTCTTGCTC
GCAAACATAGCACTTGTTGTAACTTGTCACACCGTTTCTATAGATTAGCTAATGAGTGTGCACAAGTATT
AAGTGAGATGGTCATGTGTGGAGGCTCACTATATGTAAAACCAGGTGGAACATCATCCGGTGATGCCACA
ACTGCTTATGCTAATAGTGTGTTTAACATTTGTCAAGCGGTGACAGCTAATGTAAATGCACTCCTCTCAA
CTGATGGTAACAAGATTGCTGACAAGTACGTTCGCAACCTCCAACACAGGCTATATGAGTGTCTCTACAG
AAATAGAGACGTTGATCATGAATTCGTGGATGAATTTTACGCATACTTGCGTAAGCACTTCTCCATGATG
ATTCTTTCTGATGATGCCGTTGTTTGCTATAACAGTAACTATGCGGCTCAAGGTTTAGTAGCTAGCATCA
AGAACTTTAAAGCAGTTCTTTATTACCAAAACAATGTGTTTATGTCTGAGGCAAAATGCTGGACTGAGAC
TGACCTCACCAAAGGACCTCATGAATTTTGCTCCCAGCATACAATGCTAGTTAAACAAGGAGATGATTAC
GTGTACCTGCCTTACCCAGACCCATCAAGAATACTAGGCGCAGGCTGTTTTGTTGATGATATCGTCAAAA
CAGATGGTACACTTATGATTGAAAGGTTTGTGTCACTTGCAATTGATGCTTACCCACTTACTAAACATCC
CAACCAGGAGTATGCTGATGTCTTCCACTTGTATTTGCAATACATTAGGAAATTACATGATGAGCTTACT
GGTCACATGTTGGACATGTACTCTGTAATGCTAACTAATGATAATACATCACGGTATTGGGAACCTGAGT
TTTATGAGGCTATGTACACACCACATACAGTCTTGCAGGCTGTAGGTGCATGTGTATTGTGTAACTCACA
GACTTCACTTCGTTGCGGTGCATGCATTAGGAGACCGTTCCTTTGTTGCAAGTGCTGCTATGATCATGTT
ATTTCAACATCCCATAAATTAGTGCTGTCTGTTAATCCCTATGTTTGCAATGCCCCAGGTTGTGATGTTA
CTGATGTAACACAATTGTACTTAGGAGGTATGAGCTACTACTGCAAGTCACATAAACCTCCCATTAGTTT
CCCATTGTGTGCTAATGGTCAGGTTTTTGGTTTATATAAGAACACATGTGTAGGCAGTGACAACGTTACT
GACTTTAATGCTATAGCAACGTGTGATTGGACTAATGCTGGCGATTACATACTTGCCAACACTTGTACAG
AGAGACTCAAGCTTTTCGCAGCTGAAACGCTCAAAGCAACTGAGGAGACATTTAAGCTATCTTATGGTAT
TGCCACTGTACGTGAAGTACTGTCTGATAGAGAACTTCATCTTTCATGGGAGGTAGGAAAACCAAGACCA
CCATTGAACAGAAATTACGTCTTTACTGGTTACCGTGTAACTAAAAATAGTAAAGTACAAATTGGAGAGT
ACACATTTGAAAAAGGTGACTACGGTGATGCTGTTGTGTACAGAGGTACTACAACATATAAATTGAATGT
CGGCGATTACTTTGTGTTAACATCACACACAGTAATGCCACTAAGTGCACCAACACTAGTGCCTCAGGAG
CACTATGTGAGAATAACTGGCTTATACCCAACTCTCAACATTTCTGAAGAGTTTTCTAGCAATGTTGCAA
ACTACCAGAAGGTCGGTATGCAAAAATACTCAACACTTCAGGGACCACCAGGTACCGGTAAGAGTCATTT
TGCTATTGGACTTGCACTCTACTACCCGTCCGCTCGCATAGTGTATACAGCTTGCTCTCATGCTGCTGTT
GATGCACTATGCGAAAAGGCATTGAAATATTTGCCTATAGACAAGTGTAGTAGAATTATACCTGCACGTG
CGCGTGTGGAGTGCTTTGACAAATTCAAAGTGAATTCAACATTAGAACAGTACGTTTTCTGCACTGTAAA
TGCACTGCCTGAAACCACTGCTGACATAGTAGTCTTTGATGAAATTTCAATGGCAACTAATTATGACTTG
AGTGTCGTCAATGCTAGACTACGTGCAAAACACTATGTTTACATTGGTGACCCCGCTCAATTACCAGCAC
CACGCACATTGCTTACTAAGGGCACACTTGAACCTGAATACTTTAATTCGGTGTGTAGACTCATGAAAAC
AATAGGTCCAGACATGTTTCTTGGAACATGTCGCCGCTGTCCTGCTGAAATTGTCGACACAGTGAGTGCT
TTAGTTTATGATAATAAGCTAAAAGCACACAAAGAAAAGTCAGCTCAATGCTTTAAAATGTTTTACAAGG
GTGTGATTACACATGATGTTTCATCTGCAATCAACAGACCCCAAATAGGTGTTGTAAGGGAGTTTCTTAC
GCGCAACCCTGCTTGGAGAAAAGCTGTTTTTATTTCACCATACAATTCACAGAATGCAGTGGCTTCTAAA
ATCTTAGGATTACCCACTCAAACTGTTGATTCTTCACAGGGTTCGGAGTATGACTATGTCATATTCACAC
AAACCACTGAGACCGCACACTCTTGCAATGTCAACCGCTTTAATGTGGCCATCACAAGAGCAAAAATTGG
CATTTTGTGCATAATGTCTGACAGAGATCTTTATGACAAGCTGCAATTTACGAGTCTGGAAGTACCGCGT
CGCAATGTGGCTACTTTACAAGCAGAAAATGTAACTGGACTCTTTAAGGACTGTAGTAAGATCATTACTG
GTCTTCATCCTACACAGGCACCGACACACCTCAGTGTTGATACTAAATTCAAAACTGAAGGCCTTTGTGT
CGACATACCAGGCATACCTAAGGACATGACCTACCGCAGACTCATCTCTATGATGGGTTTTAAAATGAAC
TACCAAGTAAATGGTTACCCTAACATGTTTATCACCCGCGAGGAAGCCATTCGTCACGTTCGTGCATGGA
TAGGCTTTGATGTTGAGGGTTGTCATGCGACCAGAGATGCTGTAGGAACAAACCTGCCACTCCAGTTAGG
GTTTTCAACAGGTGTTAATCTAGTAGCAGTACCAACCGGCTACGTTGACACCGAAAATAACACAGAGTTC
ACCAGGGTTAATGCAAAACCACCTCCAGGTGACCAATTTAAACATCTTATACCACTTATGTATAAAGGCT
TGCCCTGGAATGTAGTGCGTATTAAGATAGTACAAATGCTCAGTGATACACTGAAAGGATTGTCTGACAG
AGTTGTGTTTGTCCTGTGGGCACATGGCTTTGAACTTACATCGATGAAGTACTTTGTCAAGATTGGACCT
GAAAGAACGTGTTGTCTGTGTGACAAACGTGCAACTTGCTTCTCTACTTCATCTGACACTTATGCTTGCT
GGAACCACTCTGTGGGTTTTGACTATGTCTACAACCCATTTATGATTGATGTCCAGCAATGGGGCTTTAC
AGGTAACCTTCAGAGCAACCACGATCAACACTGTCAAGTGCATGGTAATGCTCATGTGGCTAGTTGTGAT
GCTATCATGACTAGATGTCTTGCGGTCCATGAGTGCTTTGTTAAGCGCGTTGACTGGTCTGTTGAATACC
CGATTATTGGAGATGAACTGAAGATCAACGCGGCATGCAGAAAAGTACAGCACATGGTTGTTAAATCTGC
ATTGCTTGCTGACAAGTTCCCAGTTCTTCATGATATAGGAAATCCAAAGGCTATTAAATGTGTACCGCAG
GCTGATGTAGAATGGAAGTTCTACGATGCTCAACCATGCAGTGACAAGGCTTACAAGATAGAAGAACTCT
TCTATTCCTATGCTACCCACCATGATAAATTCACTGATGGTGTTTGCTTGTTTTGGAACTGTAACGTTGA
TCGTTACCCTGCCAACGCAATTGTTTGTAGGTTTGATACAAGAGTCTTATCTAACTTAAATCTACCTGGT
TGTGATGGCGGTAGTCTGTATGTTAACAAACATGCGTTCCACACGCCAGCCTTTGACAAGAGTGCTTTTG
CTAATCTTAAACAATTGCCCTTTTTCTACTATTCGGATAGTCCCTGTGAGTCTCATGGCAAACAGGTGGT
GTCAGACATTGATTATGTCCCGCTCAAATCTGCTACGTGTATAACGCGGTGCAACTTGGGTGGAGCTGTT
TGCAGACATCATGCAAATGAGTATAGACAGTACTTAGATGCATATAACATGATGATTTCTGCTGGCTTTA
GCCTCTGGATTTACAAACAGTTTGATACATATAACCTGTGGAACACGTTTACCAGGTTACAGAGCTTAGA
AAATGTGGCTTATAATGTTATTAATAAAGGACACTTTGATGGACAGACTGGTGAAACACCTGTGTCTATC
ATTAATAATGCTGTTTACACTAAAGTAGATGGCAATGATGTGGAAATCTTTGAAAATAAGACAACACTTC
CTGTTAATGTTGCATTTGAGCTATGGGCTAAGCGCAACATTAAGCCAGTGCCAGAGATTAAGATACTCAA
TAATCTGGGTGTTGATATCGCTGCTAATACTGTTATCTGGGACTACAAAAGAGAAGCTCCAGCTCATGTT
TCCACAATAGGTGTCTGTACAATGACTGACATTGCAAAGAAACCTACTGAGAGTGCTTGTTCATCACTTA
CTGTCTTGTTTGATGGTAGAGTTGAGGGACAGGTAGACCTTTTTAGAAACGCCCGTAACGGTGTTTTAAT
AACAGAAGGTTCAGTTAAAGGTTTAACATCATCAAAGGGACCAGCACAAGCTAGTGTCAATGGAGTCACA
TTAATTGGAGAATCAGTAAAAACACAGTTTAATTATTTCAAGAAAGTGGACGGCATTATCCAACAATTGC
CGGAAACCTACTTTACTCAAAGCAGGGACTTAGAGGATTTTAAGCCCAGGTCACAAATGGAAACTGATTT
CCTCGAGCTCGCAATGGATGAATTCATACAACGGTATAAATTAGAGGGCTATGCTTTCGAGCATATCGTT
TATGGAGATTTCAGTCATGGACAACTTGGCGGACTGCATCTAATGATTGGTCTAGCCAAGCGCTCTCAAG
ACTCACCGCTTAAATTAGAGGATTTTATCCCTATGGATAGCACAGTGAAAAATTACTTTATAACAGACGC
TCGAACAGGTTCATCAAAATGTGTTTGCTCTGTTATTGACCTTCTACTTGATGACTTTGTTGAAATAATA
AAGTCACAGGACCTTTCAGTAGTTTCAAAAGTTGTCAAAGTTACTATTGACTATGCTGAAATATCATTTA
TGCTTTGGTGTAAGGATGGACATGTTGAAACCTTTTACCCAAAATTACAGGCAAGTCAAGCATGGCAACC
AGGTGTAGCTATGCCTAATTTGTACAAGATGCAAAGAATGCTCCTTGAAAAATGTGACCTTCAGAATTAT
GGTGAAAATGCTGTCATACCAAAAGGAATAATGATGAATGTCGCAAAATATACTCAACTGTGTCAGTACT
TAAATACACTTACATTAGCTGTGCCTTACAACATGAGAGTTATACACTTTGGTGCTGGCTCCGATAAAGG
AGTAGCACCAGGTACAGCTGTGCTCAGACAGTGGTTGCCAACTGGCACACTACTTGTCGATTCAGACCTT
AATGACTTCGTCTCTGACGCTGATTCTACATTAATTGGAGATTGTGCCACCATACACACAGCTAATAAAT
GGGACCTCATTATTAGCGATATGTATGATCCTAAGACCAAACATGTGACAAAAGAGAATGACTCAAAAGA
AGGGTTTTTCACTTACCTGTGTGGATTTATAAAACAAAAACTAGCCTTGGGAGGCTCCGTGGCTGTAAAG
ATAACAGAGCATTCTTGGAATGCTGATCTCTACAAGCTTATGGGACATTTCTCATGGTGGACTGCTTTTG
TTACAAATGTTAATGCATCGTCATCCGAAGCATTTTTAATTGGAGCTAACTACCTTGGCAAGCCAAAAGA
ACAAATTGACGGCTATACCATGCATGCTAACTACATCTTCTGGAGGAACACAAACCCCATTCAATTGTCT
TCCTATTCACTATTCGACATGAGCAAATTTCCTCTTAAATTAAGAGGAACTGCTGTCATGTCTCTAAAAG
AGAATCAAATCAATGATATGATTTATTCACTGCTTGAGAAAGGTAGACTTATCATTAGAGAAAACAACAG
AGTTGTGGTCTCAAGTGATATTCTTGTTAATAACTAAACGAACATGATTTTACTTCTTCTTTTCCTTTCT
TCCGCTAAAGCTCAGGAAGGTTGTGGTGTTATCTCCAATAAGCCACAACGCACATTTGACCAGTACTCCT
CCACTTTTAGAGGGGTTTACTATAATGATGACATTTTTAGGTCAGACGTGCTACATTTGACTCAGGATTA
CTTTTTGCCTTTTAACACTAATGTTACTAGGTATTTGTCTCTGAATGCGGCACAAAATACTATAGTCTAC
TTTGACAATCATGTAATACCTTTCTACGACGGTATTTACTTTGCTGCCACAGAGCGGTCCAATGTCATTC
GCGGCTGGATTTTCGGTTCAACTTTTGACAACCGATCACAGTCTGCCATTATAGTGAACAATTCTACACA
CATTTTAGTTAAGGTGTGTAATTTTGTTTTATGTACTGAGCCCATGTTTACGGTGTCTCGTAATCAGCAT
TACAAATCATGGGTTTATCAACATGCTAGAAATTGCACCTATGATGTTGCTTATCCTAGTTTTCAATTAG
ATGTCTCTCTAAAGAATAATGTTAATTTTCAACATTTGAGGGAGTTCATTTTTAAAAATGTGGATGGCTT
CCTAAAGATTTATTCTTCTTATGAGCCCATCAATGTTGTTAGTGGCATACCTAGTGGCTTTTCAGTACTT
AAGCCAGTTATGAGCTTGCCGTTGGGTATTAATATTACTGGCATGCGTGTTGTTATGACTATGTTTAGCA
ACACGCAAGCTAATTTTCTTACAGAAAATGCTGCATACTATGTAGGCTATCTCAAGCCTAGAACTTTCAT
GCTACAATTTAATACCAATGGCACCATCGTTAATGCCGTTGATTGTTCTCAAGATCCACTTTCGGAGTTA
AAATGCACACTCAAAAATTTTAACATCACTAAAGGAATCTATCAAACATCTAACTTCAGAGTTTCACCAA
CGCAAGAAGTTGTTAGATTCCCAAACATTACAAACCGTTGTCCATTTGACAAGGTTTTTAATGCTACGCG
CTTTCCTTCTGTGTATGCGTGGGAGAGAACTAAAATTTCTGATTGTGTTGCGGATTACACCGTTCTCTAC
AACTCTACGTCTTTCTCAACTTTCAAGTGTTATGGAGTTTCTCCTTCTAAGTTGATTGATCTTTGCTTCA
CAAGTGTGTATGCCGATACATTCTTGATAAGGTCCTCAGAAGTGAGACAAGTTGCACCGGGTGAAACTGG
TGTTATTGCTGACTATAATTATAAACTGCCTGATGATTTTACAGGCTGTGTAATAGCTTGGAACACTGCA
AATCAAGACCAAGGTCAATATTATTATAGGTCTTCTAGAAAGGAAAAACTCAAACCTTTTGAGAGGGATT
TGTCATCAGATGAAAATGGTGTGTATACTCTTAGTACTTATGACTTTTACCCTAGTGTGCCACTTGACTA
TCAGGCTACTAGGGTAGTTGTCCTTTCATTTGAGCTTCTTAATGCACCTGCAACAGTGTGTGGACCTAAA
CTATCCACAACACTAGTAAAGAATCAGTGTGTTAATTTCAACTTCAATGGACTTAAAGGTACTGGTGTGT
TGACTGCCTCTTCTAAGAAGTTTCAGTCTTTTCAACAATTTGGCAGAGATGCGTCTGACTTCACTGATTC
AGTACGCGACCCTCAAACACTTGAAATACTTGACATTTCACCTTGTTCATTCGGTGGTGTGAGTGTAATT
ACACCTGGAACAAATGCTTCTACAGAAGTGGCTGTTCTATACCAAGATGTAAACTGCACTGATGTTCCAA
CAGCAATTAATGCAGACCAATTAACACCAGCCTGGCGCGTTTATTCCACTGGAATAAATGTGTTTCAAAC
CCAAGCTGGCTGTCTCATAGGAGCTGAACATGTCAATGCTTCTTATGAGTGTGACATTCCAATTGGTGCT
GGTATTTGTGCTAGCTACCATACAGCTTCAGTTTTGCGCAGTACAGGCCAGAAATCAATTGTGGCTTATA
CTATGTCACTAGGTGCAGAAAATTCAATTGCTTATGCTAATAACTCAATTGCCATACCTACGAATTTTTC
AATCAGCGTCACGACTGAAGTGATGCCTGTTTCAATGGCTAAAACATCAGTAGACTGTACAATGTACATC
TGTGGTGATTCTTTGGAGTGCAGTAACCTACTCTTGCAGTATGGAAGCTTCTGCACACAATTAAATCGTG
CCCTTACTGGCATTGCTATTGAACAGGACAAGAACACTCAAGAAGTTTTTGCCCAGGTTAAACAAATGTA
CAAGACACCAGCCATAAAAGATTTTGGTGGTTTCAATTTCTCACAAATATTGCCTGATCCTTCAAAGCCA
ACAAAGAGATCGTTTATTGAGGACTTGCTCTTCAACAAAGTGACACTCGCTGATGCTGGCTTTATGAAGC
AATACGGTGAATGCCTAGGCGATATTAGTGCTAGAGATCTCATTTGTGCACAAAAATTCAACGGACTGAC
TGTCTTACCACCATTGCTCACAGATGAAATGATTGCTGCCTACACTGCTGCGCTAGTTAGTGGTACTGCC
ACTGCTGGCTGGACGTTTGGTGCTGGAGCTGCCCTTCAAATTCCCTTTGCTATGCAAATGGCATACAGGT
TCAATGGCATTGGAGTAACCCAAAACGTTCTCTATGAGAACCAAAAACAGATTGCCAACCAATTCAACAA
GGCAATCAGTCAAATTCAAGAATCACTTACAACAACATCGACTGCATTGGGCAAGCTGCAAGACGTAGTC
AATCAGAATGCTCAAGCATTAAATACACTTGTCAAACAGCTTAGCTCCAATTTTGGTGCTATTTCAAGTG
TTTTGAATGACATTCTTTCACGACTTGATAAAGTTGAGGCAGAAGTACAAATTGATAGGTTGATAACAGG
CAGGTTACAGAGCCTACAAACATATGTAACACAACAACTAATCAGAGCTGCTGAAATCAGAGCTTCTGCT
AACCTTGCTGCTACTAAAATGTCTGAGTGCGTTCTTGGACAATCAAAAAGAGTTGACTTTTGTGGAAAAG
GCTACCATCTAATGTCTTTCCCTCAAGCTGCTCCGCATGGTGTTGTATTCTTACATGTCACGTATGTGCC
ATCTCAAGAAAGAAACTTCACCACAGCCCCAGCGATTTGTCATGAAGGCAAGGCATACTTCCCTCGTGAA
GGTGTCTTTGTATCTAATGGCACTTCTTGGTTTATTACACAGAGGAACTTCTATTCACCACAGATAATTA
CAACAGACAATACATTTGTTGCTGGAAGTTGTAATGTCGTAATTGGCATCATTAATAATACAGTTTATGA
TCCTCTGCAACCTGAGCTTGACTCATTCAAAGAAGAGCTGGACAAGTACTTTAAAAATCATACATCACCA
GATGTTGATCTTGGCGACATTTCAGGCATTAATGCTTCTGTCGTCAACATTCAAAAAGAAATTGACCGCC
TCAATGAGGTCGCCAAAAATCTAAATGAATCACTCATTGACCTCCAGGAACTTGGAAAATATGAGCAATA
CATCAAGTGGCCTTGGTATGTTTGGCTCGGCTTCATTGCTGGACTAATTGCCATCGTCATGGTTACAATC
TTGCTTTGTTGCATGACCAGCTGTTGCAGTTGCCTCAAGGGTGCATGCTCTTGCGGTTCTTGCTGCAAAT
TTGATGAGGACGACTCTGAGCCAGTGCTCAAAGGAGTCAAATTACACTACACATAAACGAACTTAATGGA
TTTGTTTATGAGCATTTTCACACTAGGAGCAATCACACGCCAACCAGCGAAAATTGAAAATGCTTCTCCT
GCAAGTACTGTTCATGCTACAGCAACGATACCGCTACAAGCCTCACTCCCATTCGGATGGCTTGTTGTTG
GCGTTGCACTTCTTGCTGTTTTTCAAAGCGCTTCCAAAGTGATTGCGCTCCATAAGAGATGGCAGCTTGC
CTTGTACAAAGGCATTCAACTCGTTTGCAATTTGCTGCTACTCTTTGTCACAATTTATTCACACCTATTA
CTGTTAGCTGCTGGCATGGAGGCACAATTTTTGTACATCTATGCCCTGATTTACATTCTGCAAATCGTAA
GTTTTTGCAGATTCATCATGAGATGCTGGCTGTGCTGGAAGTGCAGATCCAAAAATCCATTACTCTATGA
TGCCAACTACTTTGTATGTTGGCACACGAATTGCTTTGATTACTGTATACCATACAACAGTATCACTGAC
ACTATTGTCCTCACCTCAGGTGATGGAACAAATCAGCCAAAACTTAAAGAAGACTACCAAATTGGTGGTT
ATTCTGAGGATTGGCATTCAGGTATTAAAGACTATGTAGTAATACATGGCTACTTTACTGAAGTCTATTA
CCAGTTGGAAACGACACAATTGTCGCCTGAAACTGGTGTTGAAAATGCTACATTCTTCATCTTTAGCAAA
CTTGTTAAAGCTGTAGACCATGTACAAATACACACAATCGACGGCTCTTCTGGAGTTATAAATCCAGCAA
TGGATCCAATCTATGATGAGCCGACGACGACTACTAGCGTGCCTTTGTAAGCACAAGAAAGTGAGTACGA
ACTTATGTACTCATTCGTTTCGGAAGAAACAGGTACGTTAATAGTTAATAGCGTACTTCTTTTCTTTGCT
TTCGTGGTATTCTTGCTAGTCACACTAGCCATCCTTACTGCGCTTCGATTGTGTGCGTACTGCTGCAATA
TTGTTAACGTGAGTTTAGTAAAACCAACAGTTTACGTTTACTCACGTGTTAAAAATCTGAACTCTTCTGT
AGGAGTTCCTGATCTTCTGGTCTAAACGAACTAACTATTATTATTATTCTGTTTGGAACTTTAACATTGC
TTATCATGGCAGAGAACGGGACCATTTCCGTTGAGGAGTTGAAAAGACTCCTGGAACAATGGAACCTAGT
AATAGGTTTCATTTTCCTTGCCTGGATTATGCTGCTACAGTTTGCCTATTCTAACCGGAACAGGTTTCTG
TATATAATAAAGCTTGTTTTCCTCTGGCTTTTGTGGCCAGTAACACTTGCTTGCTTTGTGCTTGCTGCTG
TTTACAGAATTAACTGGGTGACCGGTGGAATTGCGATTGCAATGGCTTGTATAGTAGGCTTGATGTGGCT
TAGCTACTTCGTTGCTTCTTTCAGGCTGTTTGCGCGCACCCGCTCGATGTGGTCATTCAATCCAGAAACA
AACATTCTTCTCAATGTGCCTCTTCGGGGGACAATTTTGACCAGACCGCTCTTGGAAAGTGAACTTGTCA
TCGGTGCTGTGATCATTCGTGGTCACTTGCGAATGGCTGGACACTCCCTAGGGCGCTGTGACATAAAGGA
TCTGCCAAAAGAGATTACGGTGGCTACATCACGAACGCTTTCTTATTACAAACTAGGAGCGTCGCAGCGT
GTAGGCACTGATTCAGGTTTTGCTGCATACAACCGCTACCGAATTGGGAACTACAAATTAAATACTGACC
ACTCAGGTAGCAACGACAATATTGCTTTGCTAGTACAGTAAGTGACAACAGATGTTTCATCTTGTTGACT
TCCAGGTTACAATAGCAGAGATATTGATTATCATTATGAAGACTTTCAGGGTTGCCATTTGGAACCTTGA
CATACTAATAAGTTCAATAGTGAGACAATTATTTAAGCCTCTAACTAAGAAGAAATATTCAGAGTTAGAT
GATGAAGAACCTATGGAGTTAGATTATCCATAAAACGAACATGAAAATTATTCTCTTCCTGGCTTTGATT
GCACTGGCATCTTGCGAGTTATATCACTACCAGGAGTGTGTTAGAGGTACTACTGTACTACTAAAAGAAC
CCTGCCCATCAGGAACATACGAGGGCAATTCACCATTTCATCCTCTTGCTGACAATAAATTCGCACTAAC
TTGCATTAGCACACACTTTGCTTTTGCTTGCGCTGACGGTACTAGACATACCTATCAGTTGCGTGCGAGA
TCAGTTTCACCAAAACTTTTCATCAGACAAGAGGAAGTTCACCAAGAGCTCTATTCGCCACTTTTTCTCA
TTGTTGCTGCTCTAGTATTTATAATACTTTGCTTCACTTTTAAGAAGAAGACAGAATGAATGAGCTCACT
TTAATTGACTTCTATTTGTGCTTTTTAGCCTTTCTGCTATTCCTTGTTTTAATTATGCTTCTTATATTTT
GGTTCTCACTAGAGATTCAGGATATAGAAGAACCCTGTAACAAAGTCTAAACGAACATGAAACTTCTCAT
TGTATTTGGACTCTTAACTTCAGTATACTGCATCCATAAGGAATGCAGCATACAAGAGTGTTGTGAAAAT
CAACCCTACCAAATTGAAGACCCATGTCCAATACATTACTATTCGGACTGGTATATAAAAATTGGAGCTA
GAAAGTCAGCCCGCCTTGTGCAATTGTGCGAGGGCGATTATGGCAAAAGGATTCCAATTCATTATGAAAT
GTTTGGCAATTACACTATCTCTTGCGAACCACTTGAGATAAACTGCCAAGCACCACCTGTAGGTAGTCTA
ATTGTGCGTTGTTCGTACGATTATGACTTTGTTGAGCATCATGACGTTCGTGTTGTTCTAGATTTCATCT
AAACGAACAAACTAAAATGTCTGATAATGGACCCCAAAACCAACGTAGTGCCCCCCGCATTACATTTGGT
GGACCCTCAGATTCAACTGACAATAACCAGGATGGAGGACGCAGTGGTGCACGGCCAAAACAACGCCGTC
CCCAAGGTTTACCCAATAATACTGCGTCTTGGTTCACAGCTCTCACTCAGCATGGCAAGGAGGAACTTAG
ATTCCCTCGAGGCCAGGGCGTTCCAATCAACACCAATAGTGGTAAAGATGACCAAATTGGCTACTACCGA
AGAGCTACCCGACGAGTTCGTGGTGGTGACGGCAAAATGAAAGAGCTCAGCCCCAGATGGTATTTCTATT
ACCTAGGAACTGGCCCAGAAGCTTCACTTCCCTATGGTGCTAACAAAGAAGGCATCATATGGGTCGCAAC
TGAGGGAGCCTTGAATACACCAAAAGATCACATCGGCACCCGCAATCCTAATAACAATGCTGCCATCGTG
CTACAACTTCCTCAAGGAACAACATTGCCAAAAGGCTTCTACGCAGAAGGGAGCAGAGGCGGCAGTCAAG
CCTCTTCTCGCTCCTCATCACGTAGTCGCGGTAATTCAAGAAATTCAACTCCTGGCAGCAGTAGGGGAAA
CTCCCCTGCTCGAATGGCTAGCGGAGGTGGTGAAACTGCCCTCGCGCTATTGCTGCTAGATAGACTGAAC
CAGCTAGAGAGCAAAGTTTCTGGTAAAGGCCAACAACAACAAGGCCAAACTGTCACTAAGAAATCTGCTG
CTGAGGCATCCAAAAAGCCTCGCCAAAAGCGTACGGCAACTAAGTCGTACAACGTCACTCAAGCATTTGG
GAGACGTGGTCCAGAACAAACCCAAGGAAACTTTGGGGACCAAGACTTAATCAGACAAGGAACTGATTAC
AAACACTGGCCGCAAATTGCACAATTTGCTCCAAGTGCCTCTGCATTCTTTGGAATGTCACGCATTGGCA
TGGAAGTCACACCTTCGGGAACATGGCTGACTTATCATGGAGCCATCAAATTGGATGACAAAGATCCACA
ATTCAAAGACAACGTCATACTGCTGAATAAGCATATTGACGCATACAAAACATTCCCACCAACAGAGCCT
AAAAAGGACAAAAAGAAAAAGACTGATGAAGCTCAGCCTTTACCGCAGAGAAAGAAGCAGCCCACTGTGA
CTCTTCTGCCTGCGGCTGACATGGATGATTTCTCCAGACAACTTCAAAATTCCATGAGTGGAGCTTCTGC
TGATTCAACTCAGGCATAAACACTCATGATGACCACACAAGGCAGATGGGCTATGTAAACGTTTTCGCAA
TTCCGTTTACGATACATAGTCTACTCTTGTGCAGAATGAATTCTCGTAACTAAACAGCACAAGTAGGTTT
AGTTAACTTTAATCTCACATAGCAATCTTTAATCAATGTGTAACATTAGGGAGGACTTGAAAGAGCCACC
ACATTTTCACCGAG</t>
  </si>
  <si>
    <t>Rp3-2004</t>
  </si>
  <si>
    <t>Rhinolophus pearsoni</t>
  </si>
  <si>
    <t>AAZ67052</t>
  </si>
  <si>
    <t>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t>
  </si>
  <si>
    <t>spike protein [Bat SARS CoV Rp3/2004]</t>
  </si>
  <si>
    <t>DQ071615.1</t>
  </si>
  <si>
    <t>21486..25211</t>
  </si>
  <si>
    <t xml:space="preserve">&gt;DQ071615.1 Bat SARS coronavirus Rp3, complete genome
ATATTAGGTTTTTACCTACCCAGGAAAAGCCAACCAACCTCGATCTCTTGTAGATCTGTTCTCTAAACGA
ACTTTAAAATCTGTGTAGCTGTCGCTTGGCTGCATGCCTAGTGCACCTACGCAGTATAAACAATAATAAA
CTCTACTGTCGTTGACAAGAAACGAGTAACTCGTCCCTCTTCTGCAGACTGCTTACGGTTTCGTCCGTGT
TGCAGTCGATCATCAGCATACCTAGGTTTCGTCCGGGTGTGACCGAGAGGTAAGATGGAGAGCCTTGTTC
TTGGAATCAACGAGAAAACACACGTCCAACTCAGTTTGCCTGTTCTTCAGGTTAGAGACGTGCTAGTACG
TGGCTTTGGGGACTCTGTGGAAGAGGCCCTATCGGAGGCACGTGAACACCTAAAAAGTGGCACTTGTGGT
ATAGTAGAGCTGGAAAAGGGCGTATTGCCCCAGCCTGAACAGCCCTATGTGTTCATTAAACGATCTGACG
CTCAAGGCACTGATCATGGCCATAGGGTCCGTGAGCTAGTTGCTGAATTGGATGGCGTTCAGTACGGTCG
TAGCGGTATAACTCTGGGAGTACTCGTGCCACATGTGGGCGAAACCCCAATCGCATACCGCAATGTTCTC
CTTCGTAAGAACGGTAATAAGGGAGCCGGTGGCCATAGCTTTGGCATCGATCTAAAGTCTTATGACTTAG
GTGACGAGCTTGGCACTGATCCCATTGAAGATTATGAACAAAACTGGAACACTAAGCATGGCAGTGGTGT
ACTCCGTGAACTCACTCGTGAGCTCAATGGAGGTGCACTCACTCGCTATGTCGACAACAACTTTTGTGGC
CCAGATGGGTACCCTCTTGAATGCATTAAAGACCTTCTCGCTCGCGCGGGCAAGTCTATGTGCACTCTTT
CTGAACAACTTGATTACATCGAGTCGAAGAGAGGTGTCTACTGCTGTCGTGACCATGGGCATGAAATTGC
CTGGTTTACTGAGCGGTCTGATAAGAGCTATGAGCATCAGACACCCTTTGAAATTAAGAGTGCCAAGAAA
TTTGACACCTTCAAAGGGGAGTGCCCAAAGTTTGTATTTCCTCTTAACTCAAAAGTCAAAGTCATTCAAC
CACGTGTTGAAAAGAAAAAGACTGAGGGCTTCATGGGGCGTATTCGCTCTGTGTATCCTGTTGCCACTCC
TCAAGAGTGCAACAACATGCACTTGTCTACCTTGATGAAATGTAATCATTGTGATGAAGTTTCATGGCAG
ACGTGTGATTTCTTAAAAGCCACCTGTGAACAATGTGGCACTGAAAACTTAGTCTCTGAAGGACCCAATA
CATGTGGGTACCTACCTACTAATGCTGTAGTGAAAATGCCATGTCCTGCCTGTCAAGACCCAGAGATTGG
ACCTGAGCATAGTGCTGCAGATTATCACAACCACTCAAACATTGAAACTCGACTCCGCAAGGGAGGTAGG
ACTAGATGTTTTGGAGGCTGTGTGTTTGCCTATGTAGGCTGCTATAACAAGCGTGCCTACTGGGTTCCTC
GTGCTAGTGCTGATATTGGTTCAGGCCATACTGGCATTACTGGTGACAATGTGGAAACCTTGAATGAGGA
TCTCCTTGAGATACTGAGTCGTGAACGTGTTAATATTAACATTGTTGGCGATTTTCAGTTGAATGAAGAG
GTTGCCATCATTTTGGCATCTTTCTCTGCTTCTACAAGTGCCTTTATTGACACCATAAAGAGTCTTGATT
ACAAGTCTTTCAAAACCATTGTTGAGTCCTGCGGTAACTATAAAGTTACCAAGGGTAAGCCCATAAAAGG
TGCTTGGAACATTGGACAACACAGATCAGTTCTAACACCACTGTGTGGTTTTCCATCACAGGCTGCTGGT
GTTATCAGATCAATTTTTTCACGCACACTTGATGCAGCAAACCACTCAATTCCTGATTTGCAGAGAGCAG
CTGTCACCATACTTGATAGTATTTCTGAACAGTCATTGCGTCTTGTTGACGCCATGGTTTATACCTCAAA
CCTGCTCACCAACAGTGTCATCATTATGGCATATGTAACTGGTGGTCTTGTACAACAGACTTCTCAGTGG
TTGTCTAATTTATTAGACACTACTGTTGAAAAACTTAGGCCCATCTTTGCATGGATTGAGGCGAAACTTA
GTGCAGGAGTTGAATTTCTCAAGGATGCTTGGGAGATTCTCAAATTTCTGATTACAGGTGTTTTTGACAT
CGTCAAGGGTCAAATACAGGTTGCTTCAGATAACATCAAGGATTGTGTAAAATGCTTCGTTGATGTTGTT
AACAAGGCACTCGAAATGTGCATAGACCAAGTCACTATTGCTGGTGCAAAGTTGCGATCACTCAACTTAG
GTGAAGTCTTCATTGCTCAAAGCAAGGGACTTTACCGTCAGTGCATACGTGGCAAGGAACAGCTACAACT
ACTTATGCCTCTTAAGGCACCAAAAGAAGTCACCTTTCTTGAAGGTGATTCACATGACACAGTACTTACC
TCTGAGGAGGTTGTTCTTAAGAACGGTGAACTCGAAGCACTCGAGACGCCCGTTGATAGCTTCACAAATG
GAGCTGTCGTTGGCACACCAGTTTGTATAAATGGCCTCATGCTCTTAGAGATCAAGGCCAATGAACAATA
TTGTGCATTGTCTCCTGGTTTACTGGCTACAAACAATGTCTTTCGCCTAAAAGGGGGTGCACCAACTAAA
GGTGTAACTTTTGGAGAAGACACTGTTGTGGAAGTTCAAGGTTACAAGAATGTGAGAATCACATTTGAGC
TTGATGAACGTGTTGACAAAGTGCTTAATGAAAAGTGCTCTGTCTACACTGTTGAATCCGGTACCGAAGT
TACTGAGTTTGCATGTGTTGTAGCAGAGGCTGTTGTGAAGACTTTACAACCAGTTTCTGATCTCCTCACC
AACATGGGTATTGATCTTGACGAATGGAGTGTGGCTACATTCTATTTGTTTGATGATTCTGGCGAAGAAA
AGTTGTCTTCGCGTATGTATTGCTCCTTCTACCCTCCTGATGAGGAGGAGGATTGTGAAGAGTATGAGGA
AGAAGAGGAAGTCTCAGAAAGAACCTGTGAACACGAATATGGCACAGAGGAAGATTATAAAGGTCTCCCA
CTGGAATTTGGTGCTTCAACTGATATAATTCAAGTTGAAGAGCAAGAAGAGGAAGACTGGCTTGATGATG
CTGTTGAAGCAGAACCTGAACCAGAACCTCTACATGAGGAACCAGTCAACCAGCTTACTGGCTATTTAAA
ACTTACTGACAACGTAGCCATTAAGTGTGTGGACATCGTTGAGGAGGCGCAAAACGCTAATCCTATGGTG
ATTGTAAATGCTGCTAACATACACCTGAAACATGGTGGTGGTGTAGCAGGTGCACTCAACAAGGCAACTA
ACGGTGCCATGCAAAAAGAGAGTGATCATTACATTAAGCTAAACGGCCCTCTAACAGTTGGAGGTTCATG
TTTGCTTTCTGGACATAACCTTGCTAAGAAGTGTCTGCATGTTGTTGGACCCAACCTAAATGCAGGTGAG
GATATCCAGCTTCTTAAGGCAGCATATGAAAATTTCAATTCACAGGACATCTTACTTGCACCATTGCTGT
CAGCAGGCATATTTGGTGCTAAACCACTTCAGTCTTTACAAATGTGTGTGCAGACAGTTCGCACACAGGT
TTATATTGTAGTCAATGACAAAGTTCTTTATGAGCAGGTTGTCATGGATTATCTTGATAGCCTGAAGCCT
AAAGTGGAGGCACCTAAACAAGAGGTGTTACCAAAGGCAGAATATCCTAAGGTTGATGAGAAATCTGTCG
TACAGAAGACTATTGATGTGAAGCCAAAAATTAAGGCTTGCATCGATGAGGTTACCACAACACTGGAAGA
AACTAAGTTTCTTACCAATAAGTTACTCTTGTTTACTGATATCAATGGTAAGCTTTACCAAGATTCTAAG
AACATGCTTAGAGGTGAAGATATGTCTTTCCTTGAGAAGGATGCACCTTACATGGTAGGTGATGTTATCA
CTAGTGGTGATATCACTTGCGTCGTAATACCCTCCAAAAAGGCTGGTGGCACTACCGAAATGCTCTCAAG
AGCTTTGAAGAAAGTGCCAATTAATGAGTATATAACCACATACCCTGGACAAGGATGTGCTGGTTATACA
CTTGAGGAAGCTAAGACTGCTCTTAAGAAATGCAAATCTGCATTTTACGTGCTACCTTCAGAAACACCCA
ATGCTAAGGAAGAGATTCTAGGAACTGTATCCTGGAATTTGAGAGAAATGCTTGCTCATGCTGAAGAGAC
AAGAAAATTAATGCCTGTCTGCATGGATGTTAGAGCCATAATGGCCACCATCCAACGCAAGTACAAAGGA
ATTAAAATTCAAGAAGGCATTGTTGACTATGGAGTCCGATTCTTCTTTTATACTAGTAAAGAGCCTGTAG
CTTCTATCATTACGAAGCTGAACTCTTTAAATGAGCCACTTGTCACAATGCCAATTGGTTATGTGACACA
TGGTTTTAATCTTGAAGAAGCTGCGCGCTGTATGCGTTCTCTTAAAGCTCCTGCCATAGTGTCAGTGTCA
TCACCAGATGCTGTTACTACATATAATGGATACCTCACTTCGTCATCAAAGACATCTGAGGATCACTTTG
TGGAGACAGTTTCTCTAGCTGGCTCGTACAGAGATTGGTCCTATTCAGGACAGCGTACAGAGTTAGGTGT
TGAATTTCTTAAGCGTGGTGAAAAAATTGTATACCACACTTTGGAGAGCCCCGTCAAATTCCATCTTGAC
GGTGAGGTTCTTCCACTTGACAAACTAAAGAGTCTCTTATCCCTGCGGGAGGTTAAGACTATAAAAGTGT
TCACCACTGTGGACAACACTAATCTCCACACACAGCTTGTGGACATGTCTATGACATATGGACAGCAGTT
AGGTCCAACATACTTGGAGGGTGCTGATGTTACAAAAATTAAACCTCATGTAAATCATGAGGGTAAGACT
TTCTTTGTACTACCCAGTGATGACACACTACGTAGTGAAGCTTTTGAGTACTACCATACTCTTGATGAGA
GCTTTCTTGGTAGGTACATGTCTGCTTTAAACCACACAAAGAAATGGAAATTTCCTCAAGTTGGTGGTCT
AACTTCAATTAAATGGGCTGATAACAATTGTTATTTGTCTAGTGTTTTATTAGCACTTCAACAGATTGAA
GTCAAATTTAATGCACCAGCACTTCAAGAGGCTTATTATAGAGCTCGTGCTGGTGATGCTGCTAACTTTT
GTGCACTCATACTTGCTTACAGTAATAAAACTGTTGGCGAGCTTGGTGATGTCAGAGAAACTATGACCCA
CCTTCTACAGCATGCCAATTTGGAATCCGCTAAGCGAGTTCTTAATGTGGTGTGTAAACATTGCGGTCAG
AAAACTACTACCTTAACGGGTGTAGAAGCTGTGATGTATATGGGTACTCTATCTTATGATAATCTTAAGA
TGGGTGTTTCCATTCCATGTGTATGTGGTCGTGATGCTACACAATACCTAGTACAACAAGAGTCTTCTTT
TGTTATGATGTCTGCACCACCCGCTGAATATAAATTACAGCAAGGTACATTCTTATGTGCAAATGAGTAC
ACTGGTAATTATCAGTGTGGTCATTACACTCACATAACTGCTAAGGAGACCCTCTATCGTATTGATGGAG
CTCACCTTACAAAGATGTCAGAGTATAAAGGACCAGTGACTGATGTTTTCTATAAGGAAACATCTTACAC
TACAACCATCAAGCCTGTGTCATACAAACTTGATGGAGTTACTTACACAGAGATTGAACCAAAATTGGAT
GGGTATTATAAAAAGGACAATGCTTACTACACAGAGCAGCCTATAGACCTCATACCAACTCAACCACTAC
CAAATGCGAGTTTTGACAATTTCAAACTCACATGTTCTAACACAAAATTTGCTGATGATTTAAATCAAAT
GACAGGCTTCACAAAGCCAGCTTCACGAGAGCTATCTGTCACATTCTTTCCAGACTTGAATGGCGATGTA
GTGGCTATTGACTATAGACACTATTCAGCGAGTTTCAAGAAAGGTGCTAAATTACTGCATAAGCCAATTG
TTTGGCATATCAATCAGGCTACAACCAAGACAACGTTCAAACCAAACACTTGGTGCTTACGTTGTCTTTG
GAGTACAAAACCAGTAGATACGTCAAATTCATTTGAAGTTCTGGCAGTAGAAGACACACAAGGAATGGAT
AATCTTGCTTGTGAAAGTCAACAACCTACCCCTGAAGAAGTAGTGGAAAATCCTACCATACAGAAGGAAG
TCATAGAGTGTGACGTGAAAACTACCGAAGTTGTAGGCAATGTCATACTTAAACCATCAGATGAAGGTGT
TAAAGTAACACAAGAGTTAGATCATGAGGATCTTATGGCTGCCTACGTGGAAAACACAAGCATTACCATT
AAGAAACCTAATGAGCTTTCATTAGCCCTAGGTTTAAAAACAATTGCTACTCATGGTATTGCTGCAATTA
ATAGTGTTCCTTGGGGTAAAATTTTGGCATATGTCAAACCATTCTTAGGACAGGCAGCAGTTACAACATC
AAATTGCGCTAAGAGATTGGTACAGCGTATGTTTAACAACTATATGCCCTATGTGCTTACATTATTGTTC
CAATTGTGTACTTTTACCAAAAGTACAAATTCTAGAATTAGAGCTTCACTACCTACGACTATTGCTAAAA
ATAGTGTTAGGGGTATTGTTAGGTTATGTTTGGATGCTGGCATTAATTATGTAAAGTCACCCAAATTTTC
TAAATTGTTCACTATTGCAATGTGGCTATTATTGTTAAGCATTTGCTTAGGTTCACTAATCTATGTAACT
GCAGCTTTAGGTGTATTATTGTCCAACTTTGGAGCTCCTTCTTATTGTAGTGGCGTTAGAGAATCGTACC
TCAATTCCTCTAATGTTACTACTATGGATTTCTGTGAAGGTTCTTTTCCTTGCAGTGTTTGTTTAAGTGG
ATTAGATTCGCTTGATTCCTATCCAGCCCTAGAAACCATCCAGGTGACGATCTCATCGTACAAGCTAGAC
TTGACAATTTTAGGTTTAGCTGCTGAGTGGTTTTTTGCATATATGTTGTTCACAAAATTCTTTTATTTAC
TAGGTCTTTCAGCTATAATGCAGGTGTTTTTTGGCTATTTTGCTAGTCATTTCATCAGCAATTCTTGGCT
CATGTGGTTTATCATTAGCATTGTACAAATGGCACCCGTTTCTGCAATGGTTAGGATGTACATCTTTTTT
GCTTCTTTCTATTACATATGGAAGAGCTATGTTCATATTATGGATGGTTGCACCTCCTCAACTTGCATGA
TGTGCTATAAGCGCAACCGTGCTACACGTGTTGAGTGTACAACTATTGTTAATGGCATGAAGAGATCCTT
CTACGTTTATGCAAATGGAGGTCGTGGCTTCTGTAAGACTCACAATTGGAATTGTCTTAATTGTGATACA
TTCTGTGCTGGTAGTACATTCATTAGCGATGAAGTTGCTCGTGACTTGTCACTCCAGTTTAAAAGACCAA
TTAATCCTACTGACCAGTCTTCGTATGTTGTTGATAGTGTTGCTGTGAAAAATGGCGCACTTCACCTCTA
CTTTGACAAGGCTGGTCAAAAGACTTATGAGAGACACCCACTCTCTCATTTTGTCAATTTAGACAATTTG
AGAGCTAATAACACTAAAGGTTCACTACCTATTAATGTCATAGTTTTTGATGGCAAGTCCAAATGTGACG
AGTCTGCTGCTAAATCTGCTTCTGTGTATTACAGTCAGTTAATGTGCCAACCCATTCTGTTGCTTGACCA
AGCTCTTGTATCAGATGTTGGAGATAGTACTGAAGTTTCTGTCAAGATGTTTGATGCCTATGTCGACACT
TTCTCAGCAACTTTTAGTGTTCCTATGGAAAAACTTAAGGCACTTGTTGCTACTGCTCATAGTGAGCTAG
CGAAGGGTGTGGCTTTAGATGGTGTCCTTTCTACATTTGTGTCCGCATCCCGTCAAGGTGTTGTAGATAC
TGATGTTGATACAAAGGATGTCATTGAATGTCTTAAGCTTTCACATCACTCTGACTTGGAAGTGACAGGT
GACAGTTGTAACAACTTCATGCTCACCTATAACAAAGTTGAAAACATGACGCCTAGAGATCTTGGTGCAT
GCATTGATTGTAATGCGAGGCATATTAATGCCCAAGTAGCAAGAAGTCACAATGTTTCACTCATTTGGAA
TGTAAAAGACTACATGTCTTTATCTGAACAGTTGCGTAAACAAATTCGTAGTGCTGCTAAGAAGAACAAT
ATACCTTTTAGGCTAACTTGTGCTACGACTAGACAGGTTGTCAATGTTATAACTACTAAAATCTCACTCA
AGGGTGGTAAGATTGTTAGTACTTGGTTTAAAATCATGCTTAAAGCCACACTATTGTGTGTCCTTGCTGC
ATTGGTTTGTTATATCGTTATGCCAGTACATATATTGTCTGTTCATGGCGGTTACACAAATGAAATCATT
GGTTACAAAGCCATTCAGGATGGTGTCACTCGTGACATCGTCTCTACTGATGATTGTTTTGCGAACAAAC
ATGCTGGTTTTGACTCATGGTTTAGCCAGCGTGGTGGTTCATACAAAAATGATAAGAGCTGTCCTGTAGT
AGCTGCTATCATTACTAGGGAGATTGGCTTTATAGTGCCTGGTCTACCGGGTACTGTTTTGCGAGCAATC
AATGGTGACTTCTTGCATTTTCTACCTCGTGTTTTTAGTGCTGTTGGCAATATTTGCTACACACCTTCTA
AACTCATTGAGTATAGTGATTTTTCCACTTCTGCTTGCGTTCTTGCTGCTGAGTGTACAATCTTTAAGGA
TGCTATGGGCAAACCTGTGCCATATTGTTATGACACTAATTTGCTAGAGGGTTCTATTTCTTATAGTGAG
CTTCGTCCAGACACTCGTTATGTGCTTATGGATGGTTCTATCATACAATTTCCTAACGCATACTTAGAAG
GTTCTGTTAGAGTGGTAACAACTTTTGATGCTGAGTACTGTAGACATGGTACATGCGAAAGATCAGAAGC
TGGTATTTGCTTATCTACCAGTGGTAGATGGGTTCTTAACAATGAACATTATAGAGCTCTACCTGGAGTA
TTCTGTGGTGTTGATGCAATGAATCTTATAGCAAACATCTTTACTCCCCTTGTGCAACCTGTGGGTGCTC
TAGATGTGTCTGCTTCAGTAGTGGCTGGTGGTATTATTGCCATATTGGTGACTTGTGCTGCCTATTACTT
TATGAAATTCAGACGTGCTTTTGGTGAGTACAACCATGTTGTTGCTGCTAATGCACCTTTGTTTTTGATG
TCTTTCACTATACTCTGCCTGGCACCTGCTTATAGCTTCTTGCCAGGAGTCTATTCAGTCTTTTACTTGT
ACTTGACATTCTATTTTACTAATGATGTTTCATTCTTGGCTCACCTTCAATGGTTTGCTATGTTTTCTCC
TATTGTGCCTTTCTGGATAACAGCAATTTATGTATTCTGTATTTCTTTGAAGCACTTTCACTGGTTCTTT
AATAATTATCTTAGGAAAAGAGTCGTGTTTAATGGAGTTACATTTAGTACCTTCGAGGAGGCTGCTTTGT
GTACCTTTTTGCTCAATAAGGAAATGTACCTAAAATTGCGTAGTGAGACACTGTTGCCACTCACACAGTA
CAACAGGTATCTTGCTCTGTATAACAAGTACAAGTATTTCAGTGGAGCCTTAGATACTACTAGCTATCGT
GAAGCAGCTTGCTGCCACTTAGCAAAGGCTCTAAATGACTTCAGCAATTCTGGTGCTGATGTCCTCTACC
AACCACCACAGACTTCGATCACTTCTGCTGTTTTACAGAGTGGTTTTAGGAAAATGGCATTCCCATCAGG
TAAAGTTGAAGGGTGCATGGTACAAGTAACCTGTGGAACTACAACTCTTAATGGATTGTGGTTAGACGAC
ACAGTATACTGCCCAAGACATGTCATTTGCACAGCAGAAGACATGCTTAATCCCAACTATGAAGATCTGC
TCATTCGCAAATCTAATCATAGTTTCCTTGTTCAGGCTGGCAATGTACAACTCCGAGTCATCGGCCACTC
TATGCAAAATTGTCTGCTTAGGCTTAAAGTTGATACCTCTAACCCTAAGACACCCAAGTATAAATTTGTC
CGTATTCAACCTGGCCAAACATTTTCAGTTCTAGCATGCTACAATGGTTCACCATCTGGTGTTTATCAGT
GTGCCATGAGACCTAATCACACTATTAAAGGTTCTTTCCTAAATGGATCATGTGGTAGTGTTGGTTTTAA
CATAGACTATGATTGCGTGTCTTTCTGTTATATGCATCACATGGAACTTCCAACAGAAGTGCACGCTGGT
ACAGACTTAGAAGGTAAATTCTATGGTCCATTTGTTGACAGACAAACTGCACAGGCTGCAGGTACAGACA
CAACCATAACACTAAATGTTTTGGCATGGCTGTATGCTGCTGTTATCAATGGTGATAGGTGGTTTCTTAA
TAGATTCACCACTACTTTGAATGACTTTAATCTTGTGGCAATGAAGTACAACTATGAACCTTTGACACAA
GATCATGTTGACATATTGGGACCTCTTTCTGCTCAAACAGGAATTGCCGTCTTAGATATGTGTGCTGCTT
TGAAAGAGCTGCTGCAGAATGGTATGAATGGTCGTACTATTCTCGGTAGCACTATTTTAGAAGACGAGTT
TACACCATTTGATGTTGTTAGACAATGCTCTGGTGTTACCTTCCAAGGTAAGTTCAAGAGAATTGTTAAG
GGCACTCATCATTGGATGCTTTTAACTTTCTTGACATCACTATTGATTCTTGTCCAAAGTACACAGTGGT
CACTGTTTTTCTTTGTTTACGAGAATGCTTTCTTGCCATTTACTCTTGGTATTATGGCAGTTGCTGCATG
TGCTATGCTGCTTGTTAAGCATAAGCACGCGTTCTTGTGCTTGTTTCTGTTACCTTCTCTTGCAACAGTT
GCTTATTTTAATATGGTCTACATGCCTGCTAGCTGGGTGATGCGTATCATGACATGGCTTGAATTGGCTG
ATACTAGCTTGTCTGGTTATCGGCTTAAGGATTGTGTTATGTATGCTTCAGCTTTAGTTTTGCTTGTTCT
CATGACAGCTCGCACTGTTTATGATGATGCTGCTAGACGTGTCTGGACACTGATGAATGTCATTACACTT
GTTTACAAAGTCTACTATGGTAATGCTTTAGATCAAGCTATTTCCATGTGGGCCTTAGTTATTTCTGTAA
CCTCTAACTATTCTGGTGTCGTTACGACTATCATGTTTTTAGCTAGAGCTATAGTGTTTGTGTGTGTTGA
GTATTACCCATTGTTATTTATTACTGGTAACACCTTACAGTGTATCATGCTTGTTTATTGTTTCTTAGGT
TATTGTTGCTGCTGCTACTTTGGCCTTTTCTGTTTACTCAACCGTTACTTCAGGCTTACTCTTGGTGTTT
ATGACTATTTGGTCTCTACACAAGAATTTAGGTATATGAACTCTCAGGGGCTTTTGCCTCCTAAGAGTAG
TATTGATGCTTTTAAGCTTAACATTAAGTTGTTGGGTATTGGAGGTAAACCATGCATCAAAGTTGCTACT
GTACAGTCTAAAATGTCTGACGTAAAGTGCACATCTGTGGTACTGCTCTCGGTTCTTCAGCAACTTAGAG
TAGAGTCATCTTCTAAATTGTGGGCACAATGTGTACAACTCCACAACGACATTCTTCTTGCAAAAGACAC
AACTGAAGCTTTCGAAAAGATGGTTTCTCTTTTGTCTGTCTTGCTATCTATGCAGGGTGCTGTAGACATT
AATAAGTTGTGTGAGGAAATGCTCGACAACCGTGCTACTCTTCAGGCTATTGCTTCAGAATTTAGTTCTT
TACCATCATATGCCGCTTATGCCACTGCCCAAGAGGCCTATGAGCAGGCTGTAGCTAATGGTGATTCTGA
AGTTGTTCTCAAAAAGTTAAAGAAATCTTTGAATGTGGCTAAATCTGAGTTTGACCGTAATGCTGCCATG
CAACGCAAGTTGGAAAAGATGGCAGATCAGGCTATGACCCAAATGTACAAACAGGCAAGATCTGAGGACA
AGAGGGCAAAAGTAACTAGTGCTATGCAAACAATGCTCTTCACTATGCTTAGGAAGCTTGATAATGATGC
ACTTAACAACATTATCAACAATGCGCGTGATGGTTGTGTTCCACTCAACATCATACCATTGACTACAGCA
GCCAAACTCATGGTTGTTGTCCCTGATTATGGTACCTACAAGAACACTTGTGATGGTAACACCTTTACAT
ATGCATCTGCACTCTGGGAAATCCAGCAAGTTGTTGATGCGGATAGTAAGATTGTTCAACTTAGTGAAAT
TAACATGGAAAATTCATCAAATTTGGCTTGGCCTCTTATTGTTACAGCTCTAAGAGCCAATTCAGCTGTC
AAACTACAGAATAATGAACTGAGTCCAGTAGCACTACGACAGATGTCATGTGCGGCTGGTACCACACAAA
CAGCTTGTACTGATGACAATGCACTTGCCTACTATAACAACTCAAAGGGAGGTAGATTTGTGCTAGCATT
ACTATCAGACCACCAAGATCTCAAATGGGCTAGATTCCCTAAGAGTGATGGTACAGGTACAATTTATACA
GAACTGGAACCACCTTGTAGGTTTGTTACAGACACACCAAAAGGGCCTAAAGTGAAATACTTGCATTTCA
TCAAGGGCCTAAATAACCTAAATAGAGGTATGGTGCTGGGCAGTTTAGCTGCTACAGTACGTCTTCAGGC
TGGAAATGCTACAGAAGTACCTGCCAATTCAACTGTGCTTTCTTTCTGCGCATTTGCAGTAGACCCTGCT
AAAGCGTACAAGGATTACCTAGCAAGTGGAGGACAACCAATCACCAACTGTGTGAAGATGTTGTGTACAC
ACACTGGTACAGGACAGGCAATTACTGTAACACCAGAAGCCAACATGGACCAAGAGTCCTTTGGTGGTGC
TTCATGCTGTCTGTATTGCAGATGCCACATTGACCATCCAAATCCTAAAGGATTCTGTGACTTGAAAGGT
AAGTACGTCCAAATACCTACCACTTGTGCTAATGACCCAGTGGGTTTTACACTCAGAAACACAGTCTGTA
CCGTCTGCGGAATGTGGAAAGGTTATGGCTGTAGTTGTGATCAACTCCGCGAACCCATGATGCAGTCTGC
GGATGCGTCAACGTTTTTAAACGGGTTTGCGGTGTAAGTGCAGCCCGTCTTACACCGTGCGGCACAGGCA
TTAGCACTGATGTCGTCTACAGGGCTTTTGATATTTACAATGAAAAAGTTGCTGGTTTTGCAAAGTTCCT
AAAAACTAATTGCTGCCGCTTCCAGGAGAAGGATGAGGAAGGCAATTTATTAGACTCTTACTTCGTAGTT
AAGAGGCATACTATGTCTAACTACCAACATGAAGAGACTATTTATAACTTGGTTAAAGATTGTCCAGCGG
TTGCTGTTCATGACTTTTTCAAGTTTAGAGTAGATGGTGACATGGTACCACATATATCACGTCAGCGTCT
AACTAAATACACAATGGCTGATTTAGTCTATGCTCTACGTCATTTTGATGAGGGTAATTGTGATACATTA
AAAGAAATACTCGTCACATACAATTGTTGTGATGATGATTATTTCAATAAGAAGGATTGGTATGACTTCG
TAGAGAATCCTGACATCTTACGCGTATATGCTAACTTAGGTGAGCGTGTACGCCAAGCATTATTAAAGAC
TGTACAATTCTGCGATGCTATGCGTGATGCAGGCATTGTAGGCGTACTGACATTAGATAATCAGGATCTT
AATGGGAACTGGTACGATTTCGGTGATTTCGTACAAGTAGCACCAGGCTGCGGAGTTCCTATTGTGGATT
CATACTACTCATTGCTGATGCCCATCCTCACTCTGACTAGGGCATTGGCTGCTGAGTCCCATATGGATGC
TGATCTTGCAAAACCACTTATTAAGTGGGATTTGCTGAAATATGATTTTACGGCAGAGAGACTTTGTCTC
TTCGACCGTTATTTTAAATATTGGGACCAGACATACCATCCCAATTGTATTAACTGTTTGGATGATAGGT
GTATCCTTCATTGTGCAAACTTTAATGTGTTATTTTCTACTGTGTTTCCACCTACAAGTTTTGGACCACT
AGTAAGAAAAATATTTGTAGATGGTGTTCCTTTTGTTGTTTCAACTGGATACCATTTTCGTGAGTTAGGA
GTTGTACATAATCAGGATGTAAACTTACATAGCTCGCGTCTCAGTTTTAAGGAACTTTTAGTGTATGCTG
CTGATCCAGCCATGCATGCAGCTTCTGGCAATTTATTGCTAGATAAACGCACTACATGCTTTTCAGTAGC
TGCACTAACAAACAATGTTGCCTTTCAAACTGTCAAACCCGGTAATTTTAACAAAGACTTTTATGACTTT
GCTGTGTCTAAAGGTTTCTTTAAGGAAGGAAGTTCTGTTGAACTAAAACACTTCTTCTTTGCTCAGGATG
GCAATGCTGCTATTAGTGATTATGACTATTATCGTTATAATCTGCCAACAATGTGTGATATCAGACAACT
CCTATTCGTAGTTGAAGTTGTTGATAAATACTTTGATTGTTACGATGGTGGCTGTATTAATGCCAACCAA
GTAATCGTTAACAATCTGGACAAATCAGCTGGTTTCCCATTTAATAAATGGGGTAAGGCTAGACTTTATT
ATGATTCAATGAGTTATGAGGACCAAGATGCACTTTTCGCGTATACTAAGCGTAATGTCATCCCTACTAT
AACTCAAATGAATCTTAAGTATGCCATTAGTGCAAAGAATAGAGCTCGCACCGTAGCTGGTGTCTCTATC
TGTAGTACTATGACAAATAGACAGTTTCATCAGAAATTATTGAAGTCAATAGCCGCCACTAGAGGAGCTA
CTGTGGTAATTGGAACAAGCAAGTTTTACGGTGGCTGGCATAACATGTTAAAAACTGTTTACAGTGATGT
AGAAACTCCACACCTTATGGGTTGGGATTATCCAAAATGTGACAGAGCCATGCCTAACATGCTTAGGATA
ATGGCCTCTCTTGTTCTTGCTCGCAAACATAGCACTTGCTGTAACTTGTCACACCGTTTCTACAGGTTAG
CTAATGAGTGTGCGCAGGTGTTAAGTGAGATGGTCATGTGTGGCGGCTCACTATATGTTAAACCAGGTGG
AACATCATCAGGTGATGCTACAACTGCTTATGCTAATAGTGTCTTTAACATTTGTCAAGCTGTTACAGCC
AATGTAAATGCACTCCTTTCAACTGATGGTAACAAGATAGCTGACAAGTATGTCCGCAATCTACAACACA
GGCTTTATGAGTGTCTCTATAGAAATAGGGATGTTGATCATGAATTCGTAGGTGAGTTTTACGCTTACCT
GCGTAAACATTTCTCCATGATGATTCTTTCTGATGATGCCGTCGTGTGCTACAACAGTAACTACGCGGCT
CAAGGTTTAGTAGCTAGCATTAAGAACTTTAAGGCAGTTCTTTATTATCAAAATAATGTGTTCATGTCTG
AGGCAAAATGCTGGACTGAGACTGACCTTACCAAAGGACCTCACGAATTTTGCTCACAGCATACAATGCT
AGTTAAACAAGGAGATGACTACGTGTACCTGCCTTACCCAGATCCATCAAGAATATTAGGTGCAGGCTGT
TTTGTCGATGATATTGTCAAAACAGATGGTACACTTATGATTGAGAGGTTTGTGTCATTAGCTATTGATG
CCTACCCCCTTACTAAACATCCTAATCAGGAGTATGCTGACGTCTTTCACTTGTATTTACAATACATTAG
GAAGTTACATGATGAGCTTACTGGTCACATGCTAGACATGTATTCTGTAATGCTAACTAATGATAACACC
TCACGGTATTGGGAACCTGAGTTTTATGAAGCTATGTACACACCACACACAGTCTTGCAGGCTGTAGGTG
CTTGTGTATTGTGTAATTCACAGACCTCACTTCGTTGCGGTGCTTGCATTAGGAGACCATTCCTGTGCTG
CAAGTGCTGCTATGACCATGTCATTTCAACATCACATAAATTAGTATTGTCTGTTAATCCCTATGTTTGC
AATGCACCAGGTTGTGATGTCACTGACGTGACACAACTATATCTAGGAGGTATGAGCTATTACTGCAAGT
CACATAAGCCTCCCATTAGTTTTCCATTGTGTGCTAATGGTCAGGTTTTTGGTTTATACAAGAACACATG
TGTAGGTAGTGATAATGTCACTGACTTCAATGCGATAGCAACATGTGATTGGACTAATGCTGGCGATTAC
ATACTTGCCAACACTTGTACTGAGAGACTCAAGCTCTTTGCAGCAGAAACGCTCAAAGCTACTGAGGAAA
CATTTAAGCTGTCATATGGTATTGCCACTGTACGTGAAGTACTCTCTGACAGAGAATTGCATCTTTCATG
GGAGGTTGGAAAACCTAGACCACCATTGAATAGAAATTATGTCTTTACTGGTTACCGTGTAACTAAAAAT
AGTAAAGTACAGATTGGAGAGTACACCTTTGAAAAGGGTGACTATGGTGATGCTGTTGTGTACAGAGGTA
CTACAACATACAAATTGAATATTGGTGATTACTTTGTGTTGACATCTCACACTGTAATGCCACTTAGTGC
ACCTACTTTAGTGCCACAAGAGCACTATGTGAGAATTACTGGCTTGTACCCAACACTTAATATCTCAGAT
GAGTTTTCTAGCAATGTTGCAAATTATCAAAAGGTCGGTATGCAAAAGTACTCTACACTCCAAGGACCAC
CTGGCACTGGTAAGAGTCATTTTGCCATCGGACTTGCTCTCTACTACCCATCCGCTCGCATAGTGTACAC
GGCATGCTCTCATGCAGCTGTTGATGCCCTATGTGAAAAGGCATTAAAATATTTGCCCATAGATAAATGT
AGTAGAATCATACCTGCGCGTGCGCGCGTAGAGTGTTTTGACAAATTCAAAGTGAATTCAACACTAGAAC
AGTATGTTTTCTGCACTGTAAATGCATTGCCAGAAACAACTGCTGATATTGTAGTCTTTGATGAAATTTC
TATGGCTACTAATTATGATTTGAGTGTTGTCAATGCTAGACTTCGTGCAAAACACTACGTCTATATTGGT
GATCCAGCTCAATTACCAGCCCCGCGCACATTGCTGACCAAAGGCACACTAGAACCAGAATACTTCAATT
CAGTGTGCAGACTTATGAAAACAATAGGTCCAGACATGTTCCTTGGAACTTGTCGCCGTTGTCCTGCTGA
AATTGTCGACACTGTGAGTGCTTTAGTTTATGACAATAAGCTAAAGGCACACAAGGAGAAGTCAGCTCAA
TGCTTCAAAATGTTTTATAAAGGTGTTATTACACATGATGTTTCATCTGCAATTAACAGACCTCAAATAG
GCGTTGTAAGAGAATTTCTTACACGCAATCCTGCTTGGAGAAAAGCTGTTTTTATCTCACCTTATAATTC
ACAGAATGCTGTAGCTTCAAAAATCTTAGGATTGCCTACGCAGACTGTTGATTCCTCACAGGGTTCTGAG
TATGACTATGTCATATTCACACAAACTACTGAAACAGCACACTCTTGCAACGTTAACCGCTTTAACGTGG
CTATCACAAGAGCAAAAATTGGCATTTTGTGCATAATGTCTGATAGAGATCTTTATGACAAACTGCAATT
CACAAGTCTAGAAGTACCACGCCGTAATGTGGCTACATTACAGGCAGAAAATGTAACTGGACTTTTTAAG
GATTGTAGTAAGATCATTACTGGTCTACATCCAACACAGGCACCTACACACCTCAGTGTTGATACAAAAT
TTAAGACTGAGGGACTATGTGTTGACATACCAGGCATACCAAAGGACATGACCTACCGTAGACTCATCTC
TATGATGGGTTTCAAAATGAATTACCAAGTCAATGGTTACCCTAATATGTTTATCACCCGCGAAGAAGCT
ATTCGTCACGTTCGTGCATGGATTGGCTTCGACGTAGAGGGCTGTCATGCAACTAGAGATGCTGTGGGTA
CCAATCTACCTCTCCAGCTAGGATTTTCTACAGGTGTTAACTTAGTAGCTATACCGACTGGCTATGTTGA
CACTGAAAATAATACAGAATTCACCAGAGTTAATGCAAAACCTCCACCAGGTGATCAATTTAAACATCTT
ATACCACTCATGTACAAAGGTTTGCCCTGGAATGTAGTGCGTATTAAGATAGTACAAATGCTCAGTGATA
CACTGAAAGGATTGTCAGACAGAGTCGTGTTTGTCCTCTGGGCGCATGGCTTTGAGCTTACATCAATGAA
GTACTTTGTCAAGATTGGACCTGAAAGAACGTGTTGTCTGTGCGACAAACGTGCAACTTGCTTTTCTACT
TCATCAGATACCTATGCCTGCTGGAATCATTCTGTGGGTTTTGACTATGTCTACAACCCATTTATGATTG
ATGTTCAGCAGTGGGGTTTTACGGGTAACCTTCAGAGTAACCACGACCAACATTGTCAAGTGCATGGAAA
TGCACACGTGGCTAGTTGTGATGCTATCATGACTAGATGCTTGGCAGTCCATGAGTGCTTTGTTAAGCGC
GTTGATTGGTCTGTTGAATACCCTATTATAGGAGATGAACTGAAGATTAATTCCGCTTGCAGAAAAGTAC
AGCATATGGTTGTAAAGTCTGCATTGCTTGCTGATAAGTTTCCAGTTCTTCATGACATTGGAAATCCAAA
GGCTATCAAGTGTGTGCCTCAGGCTGAAGTAGAATGGAAGTTCTATGATGCTCAGCCATGCAGTGACAAA
GCTTACAAAATAGAGGAACTCTTCTATTCTTATGCTACACATCATGATAAATTCACTGATGGTGTTTGTT
TGTTTTGGAACTGTAACGTTGATCGTTACCCAGCCAATGCAATTGTGTGTAGGTTTGACACGAGAGTTTT
GTCAAACTTGAATTTACCAGGTTGTGACGGTGGTAGTTTGTATGTGAATAAGCATGCATTCCACACTCCA
GCTTTTGATAAAAGTGCATTTACCAATTTAAAGCAATTGCCTTTCTTTTATTATTCTGATAGTCCTTGTG
AGTCGCATGGCAAACAAGTAGTGTCAGATATTGATTATGTACCACTTAAATCTGCTACGTGTATAACACG
ATGCAATTTGGGAGGTGCTGTTTGCAGGCATCATGCAAATGAGTACCGCCAGTACTTAGATGCATACAAC
ATGATGATTTCTGCTGGATTTAGCCTATGGATTTACAAACAGTTTGATACTTACAACCTGTGGAATACAT
TTACCAGGTTACAGAGTTTAGAAAATGTGGCTTATAATGTTGTTAACAAAGGACACTTTGATGGACAAGC
TGGCGAAACACCTGTTTCCATCATTAATAATGCTGTTTACACAAAGGTAGATGGTTTTGATGTGGAGATC
TTTGAAAACAAGACAACACTTCCTGTTAATGTTGCATTTGAGCTTTGGGCTAAGCGTAACATTAAATCAG
TGCCAGAGATTAAGATACTCAATAACTTGGGTGTTGATATCGCTGCAAATACTGTAATCTGGGACCACAA
AAGAGAAGCACCAGTACATATGTCAACAATAGGTGTCTGCACAATGACTGACATTGCCAAGAAACCTACT
GAGAGTGCTTGTTCCTCGCTTACTGTCTTATTTGATGGTAGAGTGGAAGGACAGGTAGACCTTTTTAGAA
ATGCCCGTAATGGTGTTTTAATAACAGAAGGTTCAGTTAAAGGTTTAACACCTTCAAAGGGACCAGCACA
AGCTAGTGTCAATGGAGTCACATTAATTGGAGAATCAGTAAAAACACAGTTCAACTATTTTAAGAAAGTA
GATGGCATTATTCAACAGTTGCCTGAAACCTACTTTACTCAGAGCCGAGACTTAGAGGATTTCAAGCCCA
GATCACAAATGGAAACTGACTTTCTTGAGCTCGCTATGGATGAATTCATACAACGGTATAAGCTAGAGGG
TTATGCCTTCGAACATATCGTTTATGGGGATTTCAGTCATGGACAACTTGGCGGCCTTCATTTAATGATT
GGTTTAGCCAAGCGTTCACGAGATTCACCGCTTAAATTAGAGGATTTTATCCCTATGGATAGCACAGTGA
AAAATTACTTCATAACAGATGCACAAACAGGTTCATCAAAATGTGTGTGTTCTGTTATTGACCTCTTACT
CGATGACTTTGTTGAGATAATAAAGTCACAGGATTTGTCAGTAGTCTCTAAGGTAGTCAAGGTTACAATT
GATTACGCTGAGATTTCATTCATGCTCTGGTGTAAGGATGGACATGTTGAAACCTTCTACCCAAAACTAC
AAGCAAGTCAGGCATGGCAACCGGGAGTTGCAATGCCTAACTTGTACAAGATGCAGAGAATGCTTCTTGA
AAAGTGTGACCTTCAGAATTATGGTGAAAATGCTGTTATACCAAAAGGCATAATGATGAATGTCGCAAAA
TACACTCAACTGTGTCAATACTTAAATACACTTACTCTAGCTGTACCCTACAACATGAGAGTTATTCACT
TTGGTGCCGGCTCTGATAAGGGAGTTGCACCTGGTACAGCTGTACTCAGACAATGGTTGCCAACTGGCAC
ACTACTTGTTGATTCAGACCTTAATGACTTCGTCTCTGACGCAGATTCTACTTTAATTGGAGACTGTGCA
ACAGTACATACAGCTAATAAATGGGATCTCATTGTTAGCGATATGTATGATCCTAAGGCCAAACATGTGA
CAAAAGAGAATGACTCAAAAGAGGGGTTTTTCACCTACCTGTGTGGATTTATAAAACAAAAACTAGCCCT
GGGTGGTTCTGTAGCTGTAAAGATAACAGAGCATTCTTGGAACGCTGATCTTTACAAGCTTATGGGACAT
TTCTCATGGTGGACAGCTTTTGTTACAAATGTAAATGCTTCTTCATCAGAAGCATTTTTAATTGGAGTTA
ACTATCTTGGCAAGCCAAAGGAACAAATTGATGGCTATACCATGCATGCTAACTACATCTTTTGGAGGAA
CACAAATCCTATTCAATTGTCTTCCTATTCACTATTCGACATGAGCAAATTCCCTCTTAAATTAAGGGGG
ACTGCTGTGATGTCTCTAAAAGAGAATCAAATCAATGATATGATTTATTCCCTGCTAGAAAAAGGTAGAC
TTATCATTAGGGAAAACAACAGAGTTGTGGTCTCAAGTGATATTCTTGTTAACAACTAAACGAACATGAA
AATTTTAATTCTTGCTTTCCTAGCTAGTCTAGCTAAAGCACAAGAAGGATGTGGCATTATCAGTCGAAAA
CCTCAGCCAAAAATGGCACAAGTCTCTTCTTCTCGTAGAGGTGTGTACTATAATGATGACATTTTTCGTT
CTAATGTACTACACCTGACGCAGGATTATTTCCTGCCATTTGATTCAAATTTAACACAGTACTTTTCTCT
TAATGTTGATTCAGATAGGTTTACCTACTTTGACAATCCTATTTTAGACTTTGGTGACGGCGTCTACTTC
GCTGCTACTGAAAAGTCTAATGTAATTAGGGGCTGGATTTTTGGTTCCACTTTCGATAACACAACCCAGT
CAGCTGTTATAGTTAATAATTCCACACACATTATTATACGTGTGTGCAACTTCAACTTATGTAAAGAACC
TATGTATACAGTGTCTCGTGGTGCACAACAATCATCTTGGGTTTATCAGAGTGCATTCAATTGCACATAT
GATAGAGTGGAAAAAAGCTTTCAGCTCGACACTGCTCCTAAAACTGGAAATTTTAAAGACCTACGTGAGT
ATGTCTTTAAGAATCGGGATGGCTTTCTCAGTGTTTACCAAACTTATACAGCTGTTAATTTACCTAGAGG
ATTACCTATTGGCTTTTCAGTTTTGAGGCCAATTCTCAAACTGCCCTTTGGAATTAACATTACATCTTAT
AGAGTTGTTATGGCTATGTTTAGCCAAACTACTTCTAATTTCCTACCAGAAAGTGCTGCTTATTATGTTG
GTAATTTAAAATACACCACTTTCATGCTTAGTTTTAATGAAAATGGGACTATTACCAATGCTATTGATTG
TGCTCAAAACCCACTTGCTGAACTAAAATGCACCATTAAAAATTTCAATGTCAGCAAGGGAATCTACCAA
ACATCTAACTTCAGAGTTTCGCCAACTCAGGAAGTTATTAGATTCCCAAACATTACAAATCGTTGTCCTT
TTGACAAAGTTTTTAATGCTACACGCTTTCCTAATGTGTATGCGTGGGAGAGAACTAAAATTTCTGATTG
TGTTGCTGACTACACTGTTCTCTACAACTCAACTTCTTTCTCAACTTTTAAGTGCTATGGAGTTTCTCCT
TCTAAGTTGATTGATTTATGCTTTACAAGTGTGTATGCTGACACATTCTTGATAAGATCTTCAGAAGTAA
GACAAGTTGCACCGGGTGAAACTGGTGTCATTGCTGACTATAATTACAAGCTGCCTGATGATTTTACTGG
TTGCGTAATAGCCTGGAATACTGCAAAGCAGGATCAAGGTCAGTATTACTACAGGTCTCACCGGAAGACT
AAACTTAAACCTTTTGAGAGAGACCTTTCTTCTGATGAAAATGGTGTACGTACTCTTAGTACTTACGACT
TCTACCCTAGTGTGCCGGTTGCTTATCAGGCTACTAGGGTGGTTGTACTGTCATTTGAACTACTAAACGC
ACCTGCAACAGTTTGTGGACCTAAATTATCCACACAACTTGTTAAGAACCAGTGTGTCAATTTTAATTTT
AATGGACTCAAAGGTACTGGTGTTTTGACTGAATCATCAAAGAGATTTCAGTCATTTCAACAATTTGGTC
GTGACACGTCTGATTTTACTGACTCCGTGCGTGACCCACAAACATTAGAAATACTTGACATTTCACCATG
CTCTTTTGGTGGTGTTAGTGTAATTACACCAGGAACAAATGCTTCTTCTGAAGTGGCTGTTCTTTATCAA
GATGTTAACTGTACTGACGTGCCAGCAGCAATTCATGCAGATCAACTAACACCAGCTTGGCGTGTTTATT
CAACTGGAACAAATGTTTTCCAAACACAGGCTGGCTGTCTTATAGGAGCTGAACATGTTAATGCTTCGTA
TGAGTGTGACATCCCTATTGGTGCTGGCATTTGTGCTAGCTACCATACAGCTTCTACTTTACGTAGTGTA
GGTCAGAAATCCATTGTGGCTTACACTATGTCTTTGGGTGCAGAAAATTCTATTGCTTATGCTAATAATT
CAATTGCCATACCTACAAATTTTTCAATCAGTGTCACTACTGAAGTGATGCCTGTTTCAATGGCTAAAAC
ATCTGTAGATTGTACAATGTACATCTGCGGTGATTCTTTGGAGTGCAGCAACCTACTCTTGCAGTATGGA
AGTTTCTGCACACAACTAAATCGTGCACTCTCAGGTATTGCTATTGAACAAGACAAGAACACTCAAGAAG
TTTTTGCCCAAGTTAAACAAATGTATAAGACACCAGCCATAAAAGATTTTGGCGGTTTCAATTTTTCACA
GATATTGCCTGACCCTTCAAAGCCAACAAAGAGATCATTTATCGAAGATTTACTCTTCAACAAGGTGACT
CTTGCTGATGCCGGCTTTATGAAACAATACGGCGAATGCCTAGGCGATATTAGTGCTAGAGACCTCATTT
GTGCTCAGAAGTTTAATGGACTTACTGTCCTACCACCACTGCTCACAGATGAAATGATTGCTGCGTACAC
TGCTGCCCTTGTCAGTGGTACTGCTACTGCTGGCTGGACGTTCGGTGCAGGATCTGCTCTTCAAATACCC
TTTGCTATGCAAATGGCATATAGGTTTAATGGCATTGGAGTTACCCAAAATGTTCTCTATGAGAACCAAA
AACAGATTGCCAACCAATTCAACAAGGCAATCAGTCAAATTCAAGAATCACTTACGACAACATCAACTGC
ATTGGGCAAGCTGCAAGACGTTGTCAATCAGAATGCTCAAGCATTAAATACACTTGTTAAACAACTTAGC
TCCAATTTTGGTGCAATTTCAAGTGTGCTAAATGACATCCTGTCACGACTAGACAAAGTCGAGGCAGAGG
TACAAATTGACAGGTTGATCACAGGCAGATTACAAAGCCTTCAAACCTATGTAACACAACAACTAATCAG
AGCTGCTGAAATAAGAGCTTCTGCTAATCTTGCTGCTACTAAAATGTCTGAGTGTGTTCTTGGACAATCA
AAAAGAGTTGACTTCTGTGGGAAGGGCTATCATTTGATGTCCTTCCCTCAAGCTGCTCCACATGGTGTCG
TCTTCCTACATGTTACTTATGTTCCATCGCAGGAAAGAAACTTCACTACTGCTCCAGCGATTTGTCATGA
AGGCAAAGCATACTTTCCTCGTGAAGGTGTCTTTGTATCTAATGGCACTTCTTGGTTTATCACACAGAGG
AACTTCTATTCACCACAGATAATTACAACAGACAATACATTTGTCGCTGGAAGTTGTGATGTCGTAATTG
GCATCATCAACAATACAGTTTATGATCCTCTGCAACCTGAGCTTGACTCATTTAAGGAAGAGCTGGACAA
GTACTTTAAAAATCATACATCACCAGATGTTGATCTCGGCGACATTTCAGGCATTAATGCTTCTGTCGTC
AACATTCAGAAAGAAATTGACCGCCTCAATGAGGTTGCCAAAAACCTAAATGAATCACTCATTGACCTCC
AAGAACTTGGAAAATATGAGCAATACATCAAGTGGCCTTGGTATGTTTGGCTCGGCTTTATTGCTGGCCT
AATTGCCATCGTCATGGTTACAATCTTGCTTTGTTGCATGACCAGCTGTTGCAGTTGCCTCAAGGGCGCA
TGCTCTTGCGGTTCTTGCTGCAAATTTGATGAGGACGACTCTGAGCCTGTGCTCAAAGGAGTAAAATTAC
ACTACACATAAACGAACTTAATGGATTTGTTTATGAGCATTTTCACATTAGGAGCAATCACACGTCAACC
AGCCAAAATTGAAAATGCTTCTCCTGCAAGTACTGTTCATGCTACAGCAACGATACCGCTACAGGCCTCA
CTCCCTTTCGGATGGCTTGTTGTTGGCGTTGCACTTCTTGCTGTTTTTCAAAGCGCTTCCAAGGTGATTG
CGCTACATAAGAGGTGGCAGCTTGCCTTGCATAAAGGCATTCAGCTTGTATGCAATCTGCTGCTACTTTT
TGTGACAATTTACTCACACCTTCTACTGTTAGCTGCTGGCATGGAGGCACAATTTCTGTACATCTATGCC
CTGATTTATATTCTGCAAATCGTAAGTTTTTGTAGATTTATCATGAGATGCTGGCTGTGCTGGAAGTGCA
GATCCAAAAATCCATTACTTTATGATGCTAACTACTTTGTATGTTGGCACACCAATTGCTTTGACTACTG
TATACCATATAACAGTATCACTGACACAATCGTCCTCACCTCAGGTGACGGAACTACCCAACCAAAACTT
AAGGAAGATTACCAAATTGGTGGTTATTCTGAGGATTGGCATTCAGGTGTAAAAGACTATGTAGTAATAC
ATGGTTATTTCACCGAAGTTTACTACCAGTTGGAATCGACACAACTGTCGACTGATACTGGTGCTGAAAA
TGCTACATTCTTCATCTATAGCAAGCTTGTTAAAGATGTAGATCATGTGCAAATACACACAATCGACGGC
TCTTCAGGAGTTGTAAATCCAGCAATGGATCCAATTTATGATGAGCCGACGACGACTACTAGCGTGCCTT
TGTAAGCACAAGAAAGTGAGTACGAACTTATGTACTCATTCGTTTCGGAAGAAACAGGTACGTTAATAGT
TAATAGCGTACTTCTCTTTCTTGCTTTCGTGGTATTCTTGCTAGTTACACTAGCCATCCTTACTGCGCTT
CGATTGTGTGCGTACTGCTGCAATATTGTTAACGTGAGTTTAGTAAAACCAACAGTTTACGTTTACTCAC
GTGTTAAAAATCTGAACTCTTCTGAAGGAGTTCCTGATCTTCTGGTCTAAACGAACTAACTATTATTATT
ATTCTGTTTGGAACTTTAACATTGCTTATCATGGCAGAGAACGGGACAATTTCCGTTGAGGAGCTGAAAA
GACTCCTGGAACAATGGAATCTAGTAATAGGTTTCATTTTCCTTGCCTGGATTATGTTACTACAATTTGC
CTATTCCAACAGGAACAGGTTTTTGTACATAATAAAGCTTGTTTTCCTCTGGCTCTTGTGGCCGGTAACA
CTTGCTTGTTTTGTGCTTGCTGCTGTTTACAGAATCAACTGGGTGACCGGTGGAATTGCGATTGCAATGG
CTTGTATAGTGGGCTTGATGTGGCTTAGCTACTTCGTTGCTTCTTTCAGGCTGTTTGCTCGCACCCGCTC
AATGTGGTCATTCAATCCAGAAACAAACATACTTCTCAATGTGCCTCTTCGGGGGACAATTCTGACCAGA
CCGCTCATGGAAAGTGAACTTGTCATTGGAGCTGTGATCATTCGTGGTCACTTGCGAATGGCTGGACACT
CTCTTGGGCGCTGTGACATTAAGGACCTGCCTAAGGAGATCACGGTGGCTACATCACGAACGCTTTCTTA
TTACAAATTAGGAGCGTCGCAGCGTGTAGGCACTGACTCAGGTTTTGCTGCATACAACCGCTACCGAATT
GGAAACTATAAACTAAATACGGACCATTCAGGTAGCAACGACAATATTGCTTTGCTAGTACAGTAAGTGA
CAACAGATGTTTCATCTTGTTGACTTCCAGGTTACAATAGCAGAGATATTGATTATCATTATGAAGACTT
TCAGGGTTGCCATTTGGAACCTTGATATACTAATAAGTTCAATAGTGAGACAATTATTTAAGCCTCTAAC
TAAGAAGAAATATTCAGAGTTAGATGATGAAGAACCTATGGAGTTAGATTATCCATAAAACGAACATGAA
AATTATCCTCTTCCTGACATTGATTGCACTTGCATCCTGCGAGCTATATCATTATCAGGAGTGTGTTAGA
GGTACAACTGTACTACTTAAAGAACCTTGCCCATCTGGAACTTACGAGGGCAATTCACCATTTCATCCTC
TTGCTGACAACAAATTTGCACTAACTTGCACTAGCACTCACTTTGCTTTTGCTTGTGCTGACGGTACTAG
ACATACTTATCAGCTCCGTGCAAGATCAGTTTCACCAAAACTTTTCATCAGACAAGAGGAAGTTCACCAA
GAGCTCTATTCACCGCTTTTTCTCATTGTTGCTGCTCTAGTATTTATAACACTTTGCTTCACCATTAAGA
GAAAGACAGAATGAATGAGCTCACTTTAATTGACTTCTATTTGTGCTTTTTAGCCTTTCTGCTATTCCTT
GTTCTAATAATGCTTATTATATTTTGGTTTTCACTAGAACTCCAGGATATAGAAGAACCTTGTAACAAAG
TCTAAACGAACATGAAACTTCTCATTGTTTTTGGACTCTTAACATCAGTATACTGCATCCATAAGGAATG
CAGCATACAAGAGTGTTGTGAAAATCAACCCTACCAAATTGAAGACCCTTGTCCAATACATTACTATTCG
GACTGGTTTATTAAAATTGGATCCAGAAAGTCTGCTCGCCTTGTACAACTGTGCGAGGGAGACTATGGTA
AAAGAATTCCAATTCATTATCAAATGTTTGGCAATTACACCATCTCTTGTGAACCACTCGAGATAAACTG
TCAAGCACCACCAGTAGGTAGTCTAATAGTGCGTTGTTCGTACGATTATGACTTTGTTGAGCATCATGAC
GTTCGTGTTGTTCTAGATTTCGTCTAAACGAACAAACTAAAATGTCTGATAATGGACCCCAAAACCAGCG
TAGTGCTCCCCGCATTACATTTGGTGGACCCACAGATTCAACTGACAACAACCAGGATGGAGGACGCAGT
GGTGCACGGCCAAAACAACGCCGACCTCAAGGTTTACCCAATAATACTGCGTCTTGGTTCACAGCTCTCA
CTCAGCATGGTAAGGAGGAACTTAGATTCCCTCGAGGTCAGGGTGTTCCAATCAACACCAATAGTGGTAA
AGATGACCAAATTGGCTACTACCGAAGAGCTACCCGACGAGTTCGTGGTGGTGACGGCAAAATGAAAGAG
CTCAGCCCCAGATGGTACTTCTATTACCTAGGAACTGGCCCAGAAGCTTCACTTCCCTACGGTGCTAACA
AAGAAGGCATCGTATGGGTTGCAACTGAGGGAGCCCTGAATACACCAAAAGATCACATTGGCACCCGCAA
TCCTAATAACAATGCTGCCATCGTGCTACAACTTCCTCAAGGAACAACATTGCCAAAAGGCTTCTACGCA
GAAGGGAGCAGAGGCGGCAGTCAAGCCTCTTCTCGCTCTTCATCACGTAGTCGCGGTAATTCAAGAAATT
CAACTCCTGGCAGCAGTAGGGGAAATTCTCCAGCTCGAATGGCTAGCGGAGGCGGTGAAACTGCCCTCGC
GCTATTGCTGCTAGACAGATTGAACCAACTTGAGAGCAAAGTTTCTGGTAGAAGCCAACAACAACAAGGC
CAAACTGTCACTAAGAAATCTGCTGCTGAGGCATCCAAAAAGCCTCGTCAAAAACGTACTGCTACAAAAC
AGTACAACGTCACTCAAGCATTTGGGAGACGTGGTCCAGAACAAACCCAAGGAAACTTTGGGGACCAAGA
ATTAATCAGACAAGGAACTGATTACAAACATTGGCCGCAAATTGCACAATTTGCTCCAAGTGCCTCTGCA
TTCTTCGGAATGTCACGCATTGGCATGGAAGTCACACCTTCGGGAACATGGCTGACTTATCATGGAGCCA
TTAAATTGGATGATAAAGATCCACAATTCAAAGACAACGTCATACTGCTGAACAAGCACATTGACGCATA
CAAAATATTCCCACCAACAGAGCCTAAAAAGGACAAAAAGAAAAAGACTGATGAAGCTCAGCCTTTACCG
CAGAGACAAAAGAAGCAGCCCACAGTGACTCTTCTTCCTGCAGCTGATATGGATGATTTCTCCAGACAAC
TTCAAAATTCCATGAGTGGAGCTTCTGCTGATTCAACTCAGGCATAAACACTCATGATGACCACACAAGG
CAGATGGGCTATGTAAACGTTTTCGCAATTCCGTTTACGATACATAGTCTACTCTTGCGTAGAATGAGTT
CTCGTAGCTAAACAGCACAAGTAGGTTTAGTTAACTTTAATCTCACATAGCAATCTTTAATCAATGTGTA
ACATTAGGGAGGACTTGAAAGAGCCACCACATTTTCACCGAGGCCACGCGGAGTACGATCGAGGGTACAG
TGAATAATGCTAGGGAGAGCTGCCTATATGGAAGAGCCCTAATGTGTAAAATTAATTTTAGTAGTGCTAT
CCCCATGTGATTTTAATAGCTTCTTAGGAGAATGACGAAAAAAAAAAAAAAAAAAA
</t>
  </si>
  <si>
    <t>Rs_672-2006</t>
  </si>
  <si>
    <t>ACU31032</t>
  </si>
  <si>
    <t>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t>
  </si>
  <si>
    <t>spike protein [SARS coronavirus Rs_672/2006]</t>
  </si>
  <si>
    <t>FJ588686.1</t>
  </si>
  <si>
    <t>20894..24619</t>
  </si>
  <si>
    <t>&gt;FJ588686.1 Bat SARS CoV Rs672/2006, complete genome
CCAGGAAAAGCCAACCAACCTCGATCTCTTGTAGATCTGTTCTCTAAACGAACTTTAAAATCTGTGTAGC
TGTCGCTCGGCTGCATGCCTAGTGCACCTACGCAGTATAAACAATAATAAATTTTACTGTCGTTGACAAG
AAACGAGTAACTCGTCCCTCTTCTGCAGACTGCTTACGGTTTCGTCCGTGTTGCAGTCGATTATCAGCAT
ACCTAGGTTTCGTCCGGGTGTGACCGAAAGGTAAGATGGAGAGCCTTGTTCTTGGTGTCAACGAGAAAAC
ACACGTCCAACTCAGTTTACCTGTTCTTCAGGTTAGAGACGTGCTAGTGCGTGGCTTCGGGGACTCTGTG
GAAGAGGCCCTATCGGAGGCACGTGAACATCTTAAAAATGGCACTTGTGGTTTAGTAGAGCTTGAAAAGG
GCGTACTGCCCCAGCTTGAACAGCCCTATGTGTTCATTAAACGTTCTGATGCCTTAAGCACCAACCACGG
CCACAAGGTCGTTGAGTTGGTTGCAGAAAAGGAAGGCATTCAGTACGGTCGTAGCGGTATAACACTGGGA
GTACTCGTGCCACATGTGGGCGAAACCCCAATCGCATACCGCAATGTTCTTCTTCGTAAGAACGGTAATA
AGGGAGCCGGTGGTCATAGCTATGGCATCGATCTAAAGTCTTATGACTTAGGTGACGAGCTTGGCACTGA
TCCCATTGAAGATTATGAACAAAACTGGAACACTAAGCATGGCAGTGGTGCACTCCGTGAACTCACTCGT
GAGCTCAATGGAGGTGCAGTCACTCGCTATGTCGATAACAACCTCTGTGGCCCAGATGGGTACCCTCTTG
ATTGCATTAAAGATTTTCTCGCTCGCGCGGGCAAGTCAATGTGCACTCTTTCCGAACAACTTGATTATAT
TGAGTCGAAGAGAGGTGTCTACTGCTGCCGTGACCATGAGCATGAAATTGCCTGGTTCACTGAACGCTCT
GATAAGAGCTATGAGCATCAGACACCCTTCGAAATTAAGAGTGCCAAGAAATTTGACACCTTCAAAGGGG
AATGCCCAAAGTTTGTATTTCCTCTCAATTCAAAAGTCAAAGTCATTCAACCACGTGTTGAAAAGAAAAA
GACTGAGGGTTTCATGGGGCGTATACGTTCTGTGTACCCTGTTGCATCTCCTCAGGAGTGTAACAACATG
CACTTGTCTACCTTGATGAAATGTAATCATTGCGATGAAGTTTCATGGCAGACGTGCGACTTTCTGAAAG
CCACTTGTGAACATTGTGGCATTGAAAATTTAATCACTGAAGGACCTACTACATGTGGGTACCTACCTAC
TAATGCTGTAGTGAAAATGCCATGTCCTGCCTGCCAAGACCCAGAGATTGGACCTGAGCATAGTGTTGCA
GATTACCACAACCACTCAAACATTGAAACTCGACTCCGCAAGGGAGGTAGGACTAGATGTTTTGGAGGCT
GTGTGTTTGCCTATGTTGGCTGCTACAACAAGCGTGCCTACTGGGTTCCTCGTGCTAGTGCTGACATTGG
TTCAGGCCATACTGGCATTACTGGTGACAACGTGGAGACCTTGAATGAGGATCTCCTTGAGATACTGAGT
CGTGAACGTGTTAACATTAACATTGTTGGTGATTTTCAGTTGAATGAAGAGGTTGCCATCATTTTGGCAT
CTTTCTCTGCTTCTACAAGTGCCTTTATTGACACTATAAAGAGTCTTGATTACAAGTCTTTCAAATCCAT
TGTTGAGTCTTGCGGTAACTACAAAGTTACCAAGGGAAAGCCCGTAAAAGGTGCTTGGAACATTGGACAA
CAGAGATCAGTTTTAACACCACTGTGTGGTTTTCCCTCACAGGCTGCTGGTGTTATCAGATCAATCTTTG
CACGCACACTTGACGCAGCAAATCATTCAATTCCTGACTTGCAAAGAGCAGCTGTCACCATACTTGATGG
TATTTCTGAACAGTCATTGCGTCTTGTCGATGCCATGGTTTATACCTCAGACCTGCTCACCAACAGTGTC
ATCATTATGGCATATGTAACTGGTGGTCTTGTACAACAGACTTCTCAGTGGTTGTCTAATTTGTTGGGCA
CTACTGTTGAAAAACTCAGGCCCATCTTTGTATGGATTGAGGCAAAACTTAGTGCAGGAGTTGAATTTCT
CAAGGATGCTTGGGAGATTCTTAAATTTCTCATTACAGGTGTTTTTGACATTGTCAAGGGTCAAATACAG
GTCGCTTCAGATAACATCAAGGATTGTGTAAAATGCTTCATTGATGTTGTTAATAAGGCACTTGAAATGT
GCATTGACCAAGTCACTATCGCTGGCGCTAAGTTGCGATCACTCAACTTAGGTGAAGTCTTTATCGCTCA
AAGCAAGGGACTTTATCGTCAGTGTATACGTGGCAAGGAACAGCTGCAACTACTTATGCCTCTTAAGGCA
CCAAAAGAAGTCACCTTTCTTGAAGGTGATTCACATGACACAGTACTCACCTCTGAAGAGGTTGTTCTCA
AGAACGGTGAACTCGAAGCACTCGAGACGCCCGTTGATAGCTTCAAAAATGGAGCTGTCGTTGGCACACC
AGTTTGTGTGAATGGCCTCATGCTCTTAGAGATCAAAGACAAAGAACAATATTGTGCTTTGTCTCCTGGT
TTACTGGCTACAAACAATGTCTTTCGCCTAAGAGGGGGTGCACCAACTAAAGGTGTAACCTTCGGAGAAG
ACACTGTTTTGGAAGTTCAAGGTTACAAGAATGTGAGAATCACATTTGAGCTTGATGAGCGTGTTGACAA
AGTGCTTAATGAAAAGTGCTCTGTCTACACTGTTGAATCCGGTACCGAAGTTACTGAATTTGCATGTGTT
ATAGCAGAGACTGTTGTGAAGACTTTACAACCAGTTTCTGATCTCCTTACCAACATGGGTATTGATCTTG
ATGAATGGAGTGTGGCTACATTCTATTTGTTTGATGATGCTGGTGAAGAAAAACTTTCTTCACGTATGTA
CTGCTCCTTCTATCCTCCTGATGATGAGGATGAGTGTGATGAGTATGAGGAAGAAGAGGAAGTCTCGGAA
GAATCCTGTGCGCATGAATATGGTACAGAAGAAGACTATCAAGGTCTTCCACTGGAATTTGGTGCCTCAA
CTGAAATGCAAGTTGAAGAAGAAGAAGAAGAGGACTGGCTTGATGATGCTACCGAATTATCGGAGCATGA
ACTAGAACCAGAACCAACATCTGAGGAACCAGTTAACCAGTTTACTGGTTATTTAAAACTTACTGACAAT
GTTGCCATTAAGTGTGTGGACATCGTGAAGGAGGCGCAAAACGCTAACCCCACGGTGATTGTAAATGCTG
CTAACATACATCTGAAACATGGTGGTGGTGTAGCAGGTGCACTCAACAAGGCAACCAACGGTGCCATGCA
AAAAGAGAGCGATGATTACATTAAGCTAAATGGTCCTCTCACAGTGGGAGGTTCATGTTTGCTTTCTGGA
CATAACCTTGCTAAGAAGTGTCTGCATGTTGTTGGACCTAACCTAAATGCAGGTGAGGATATCCAGCTCC
TAAAGGCAGCATATGAAAATTTCAATTCACAGGACACCTTACTTGCACCATTGTTGTCAGCAGGCATATT
TGGTGCTAAACCACTTCAGTCTCTAGAAGTGTGCGTGCAGACAGTTCGTACACAGGTTTACATTGCAGTC
AATGACAAAGCTCTTTACGAGCAGGTTGTCATGGATTACCTTGATAGCCTGAAGCCTAGAGTGGAAGCAC
CTAAACAAGAGGAGCCACCAAAGACAGAACATCCTAAAATTGAGGAGAAATCTGTTGTACAGAAGCCTGT
CGATGTGAAGCCAAAAATTAAGGCTTGCATTGATGAGGTTACCACAACACTGGAAGAAACTAAGTTTCTT
ACCAATAAGTTACTCTTGTTTGCCGACATCAATGGTAAGCTTTACCATGATTCTCAGAACATGCTTAGAG
GTGAAGATATGTCTTTCCTTGAGAAGGATGCACCTTACATGGTAGGTGATGTTATCACTAGTGGTGATAT
CACTTGTGTCGTAATACCCTCCAAAAAGGCTGGTGGCACTACTGAGATGCTCTCAAGAGCTTTGAAGAAA
GTGCCAGTTGATGAGTATATAACCACATACCCCGGACAAGGATGTGCTGGTTATACACTTGAGGAAGCTA
AGACTGCTCTTAAGAAATGCAAATCTGCATTTTACGTGCTACCTTCAGAAACACCTAATGCTAAGGAAGA
GATTCTAGGAACTGTATCCTGGAATTTGAGAGAAATGCTTGCTCATGCTGAAGAGACAAGAAAATTAATG
CCTATTTGCATGGATGTTAGAGCCATAATGGCCACCATTCAACGCAAGTACAAAGGAATTAAAATTCAAG
AAGGCATCGTTGATTATGGTGTCCGATTCTTCTTTTATACTAGTAAAGAGCCTGTAGCTTCTATCATTAC
GAAGCTGAACTCTCTAAATGAACCACTTGTCACAATGCCAATTGGTTATGTGACACATGGTTTTAATCTT
GAGGATGCTGCGCGCTGTATGCGTTCTCTTAAAGCTCCTGCCGTAGTGTCAGTATCATCACCAGATGCTG
TTACTACATATAATGGATACCTCACTTCGTCATCAAAGACATCTGAGGAGCACTTTGTGGAAACAGTTTC
TTTGGCTGGCTCTTACAGAGATTGGTCCTATTCAGGACAGCGTACAGAGTTAGGTGTTGAATTTCTTAAG
CGTGGTGAAAAAATTGTGTACCACACTTTGGAGAGCCCCGTCGAGTTCCACCTTGACGGTGAGGTTCTTC
CACTTGACGAACTAAAGAGTCTCTTATCCCTACGGGAGGTTAAGACTATAAAAGTGTTCACAACTGTGGA
CAACACTAATCTCCACACACAGCTTGTGGATATGTCTATGACATATGGACAGCAGTTTGGTCCAACATAC
TTGGATGGTGCTGATGTTACAAAAATTAAACCTCATGTAAATCATGAGGGTAAGACTTTCTTTGTACTAC
CTAGTGATGACACACTACGTAGTGAAGCTTTCGAGTACTACCACACTCTTGATGAGAGTTTTCTTGGTAG
GTACATGTCTGCTCTAAACCACACAAAGAAATGGAAATTTCCTCAAGTTGGTGGTTTAACTTCAATTAAA
TGGGCTGATAACAATTGTTATTTGTCTAGTGTTTTATTAGCACTTCAACAGATTGAAGTCAAATTCAATG
CACCAGCACTCCAAGAGGCCTATTATAGAGCCCGTGCTGGCGATGCTGCTAACTTTTGTGCACTCATACT
CGCCTACAGTAATAAAACTGTTGGCGAGCTTGGTGATGTCAGAGAAACTATGACCCATCTTCTACAGCAT
GCTAATTTGGAATCTGCAAAGCGAGTTCTTAATGTGGTGTGTAAACATTGCGGTCAGAAAACTACTACCT
TAACGGGTGTAGAAGCTGTGATGTATATGGGTACTCTATCTTATGATAATCTTAAGACAGGTGTTTCCAT
TCCATGTGTGTGTGGTCGTGATGCTACACAATATCTAGTACAACAAGAGTCTTCTTTTGTTATGATGTCT
GCACCACCTGCTGAATATAAATTACAGCAAGGTACATTCTTATGTGCGAATGAGTACACTGGTAACTATC
AGTGTGGTCATTACACTCATATAACTGCTAAGGAGACCCTCTATCGTATTGACGGAGCTCACCTTACAAA
GATGTCAGAGTACAAAGGACCAGTGACTGATGTTTTCTACAAGGAAACATCTTACACTACAACCATCAAG
CCTGTGTCATATAAACTCGATGGAGTTACTTACACAGAGATTGAACCAAAATTGGATGGGTATTATAAAA
AGGATAATGCTTATGTGGAAAACACAAGCATTACCATTAAGAAACCTAATGAGCTTTCACTAGCCTTAGG
TTTAAAAACAATTGCCACTCATGGTATTGCTGCAATTAATAGTGTTCCTTGGAGTAAAATTTTGGCTTAT
GTCAAACCATTCTTAGGACAAGCAGCAATTACAACATCAAATTGCGCCAAGAGATTAGCACAACGTGTGT
TTAACAATTATATGCCTTATGTGCTTACACTATTGTTTCAATTGTGTACTTTTACAAAAAGTACAAATTC
TAGAATTAGAGCTTCACTACCTACGACTATTGCTAAAAATAGTGTTAAGGGTGTAGCTAGATTATGTTTG
GATGCTGGCATCAATTATGTAAAGTCACCCAAATTTTCTAAATTGTTCACTATTGCAATGTGGCTGTTAT
TGTTAAGCATTTGCTTAGGTTCACTAATCTATGTAACTGCAGCTTTAGGTGTATTATTGTCCAACTTTGG
AGCTCCTTCTTATTGTAGTGGCGTTAGAGAATTGTACCTCAGTTCCTCTAATGTTACTACTATGGATTTC
TGTGAAGGTTCTTTTCCTTGCAGTGTTTGTTTAAGTGGATTAGATTCGCTTGATTCCTATCCAGCTCTTG
AAACCATTCAGGTGACGATCTCATCGTACAAGCTAGACTTGACAATCTTAGGTCTGGCTGCTGAGTGGGT
TTTGGCATATATGTTGTTCACAAAATTCTTTTATTTATTAGGTCTTTCAGCTATAATGCAGGTGTTCTTT
GGCTATTTTGCTAGTCATTTCATCAGCAATTCTTGGCTCATGTGGTTTATCATTAGTATTGTACAAATGG
CACCCGTTTCCGCAATGGTTAGGATGTACATCTTCTTTGCTTCTTTCTATTACATATGGAAGAGCTATGT
TCATATTATGGATGGTTGCACCTCTTCGACTTGCATGATGTGCTATAAGCGCAATCGTGCCACACGCGTT
GAGTGTACAACTATTGTTAATGGCATGAAGAGATCTTTCTATGTCTATGCAAATGGAGGCCGTGGCTTCT
GCAAGACTCACAATTGGAATTGTCTCAACTGTGACACATTTTGCACTGGTAGTACATTCATTAGTGATGA
AGTTGCTCGTGATTTGTCACTCCAGTTTAAAAGATCTATCAACCCTACTGACCAGTCATCGTATATTGTT
GATAGTGTTGCTGTGAAAAATGGCGCGCTTCACCTCTACTTTGACAAGGCTGGTCAAAAGACTTATGAGA
GACACCCACTCTCCCATTTTGTCAATTTAGACAATTTGAGAGCTAACAACACTAAAGGTTCACTACCTAT
TAATGTCATAGTCTTTGATGGCAAGTCCAAATGCGACGAGTCTGCTGCTAAGTCTGCTTCTGTGTACTAC
AGTCAGCTAATGTGCCAACCTATTCTGTTGCTTGACCAATCTCTCGTATCAGATGTTGGAGATAGTACTG
AAGTTTCTGTTAAGATGTTTGATGCTTATGTCGACACCTTTTCGGCAACTTTTAGTGTTCCTATGGAAAA
ACTTAAGGCACTCGTTGCTACAGCTCATAGCGAGCTGGCAAAGGGTGTAGCTTTAGATGGTGTCCTTTCT
ACATTTGTGTCCGCAGCCCGTCAAGGTGTTGTAGATACTGATGTTGATACAAAGGATGTCATTGAATGTC
TCAAGCTTTCATATCACTCAGATTTGGAAGTGACAGGTGACAGTTGTAATAATTTCATGCTCACCTACAA
TAAAGTTGAAAACATGACGCCTAGAGATCTTGGCGCATGTATTGATTGTAATGCAAGGCATATCAATGCT
CAAGTAGCAAAGAGTCACAATGTTTCACTCATCTGGAATGTAAAAGACTACATGTCCTTATCTGAACAGC
TGCGTAAACAAATTCGTAGTGCTGCTAAGAAGAACAACATACCTTTTAGACTAACTTGTGCTACAACTAG
ACAGGTTGTCAATGTTATAACTACTAAAATCTCACTCAAAGGTGGTAAGATTGTTAGTACTTGGTTTAAA
CTCATGCTTAAAGCCACACTATTGTGTGTCCTTGCTGCATTTGTTTGTTACATCGTTATGCCAGTACATA
CATTGTCTGCTCATGATGGTTACACAAACGAAGTCATTGGTTACAAAGCCATCCAGGATGGCGTCACTCG
TGACATCGTTTCTACTGATGATTGTTTTGCAAACAAACATGCTGGTTTTGACTCATGGTTTAGCCAGCGT
GGTGGTTCATACAAAAATGACAAAAGCTGCCCTGTAGTAGCTGCTATCATTACAAGAGAGATTGGTTTCA
TAGTGCCTGGTTTACCAGGTACTGTGTTGAGAGCAATCAATGGTGACTTTTTGCATTTTCTACCTCGTGT
CTTTAGTGCTGTTGGCAACATTTGCTATACACCTTCCAAACTCATTGAGTATAGTGATTTTGCTACCTCT
GCTTGCGTTCTTGCTGCTGAGTGTACAATTTTTAAGGATGCTATGGGCAAACCTGTGCCATATTGTTATG
ACACTAATTTGCTAGAGGGTTCTATTTCTTATAGTGAGCTTCGTCCAGACACTCGTTATGTCCTTATGGA
TGGTTCCATCATACAGTTTCCTAACACTTACCTGGAGGGTTCTGTTAGAGTAGTAACAACTTTTGATGCT
GAGTACTGTAGACATGGTACATGTGAAAGATCAGAAGCTGGTATTTGCTTATCTACCAGTGGTAGATGGG
TTCTTAACAATGAACATTATAGAGCTCTACCTGGAGTATTCTGTGGTGTTGATGCAATGAATCTTATAGC
AAACATTTTCACTCCCCTTGTGCAACCTGTGGGTGCTTTAGATGTGTCTGCTTCAGTAGTGGCTGGTGGT
ATTATTGCCATATTGGTGACTTGTGCTGCCTACTACTTTATGAAATTCAGACGTGCTTTTGGTGAGTACA
ACCATGTTGTTGCTGCTAATGCACTTTTGTTTTTCATGTCTTTCACTATACTCTGTCTGGCACCAGCTTA
TAGCTTTTTGCCAGGAGTCTACTCAGTCTTTTACTTGTACTTGACATTCTATTTCACTAATGATGTTTCT
TTCTTGGCTCACCTTCAATGGTTTGCCATGTTTTCTCCTATTGTGCCTTTTTGGATAACAGCAATCTATG
TATTCTGTATTTCTCTGAAGCACTGCCATTGGTTCTTTAACAACTATCTTAGGAAAAGAGTCATGTTTAA
TGGAGTTACATTTAGTACTTTCGAGGAGGCTGCTTTGTGTACCTTTCTGCTCAATAAGGAAATGTACCTA
AAATTGCGTAGTGAGACACTGTTGCCACTTACACAATACAATAGGTATCTTGCTCTATATAACAAGTACA
AGTATTTCAGTGGAGCCTTAGATACTACCAGCTATCGTGAAGCAGCTTGCTGCCACTTAGCAAAGGCTCT
AAATGACTTTAGCAATTCAGGTGCTGATGTTCTTTACCAACCACCACAGACATCAATCACTTCTGCTGTT
TTGCAGAGTGGTTTTAGGAAAATGGCATTCCCATCAGGCAAAGTTGAAGGGTGCATGGTACAAGTAACCT
GTGGAACTACAACTCTTAATGGATTGTGGTTAGATGATACAGTATACTGTCCAAGACATGTCATTTGCAC
AGCAGAAGACATGCTTAATCCTAACTATGAAGATCTGCTCATTCGCAAATCCAACCATAGCTTCCTTGTT
CAGGCTGGCAATGTACAACTCCGAGTTATCGGCCATTCTATGCAAAATTGTCTGCTTAGGCTTAAAGTTG
ACACCTCTAACCCTAAGACACCCAAGTATAAATTTGTCCGTATACAACCTGGTCAAACATTTTCAGTTCT
AGCATGCTACAATGGTTCACCATCTGGTGTTTATCAGTGTGCCATGAGATCTAATCACACCATTAAAGGT
TCTTTCCTTAATGGATCATGTGGTAGTGTTGGTTTTAACGTTGATTATGATTGCGTGTCTTTCTGCTATA
TGCATCACATGGAACTTCCTACAGGAGTACACGCTGGTACTGACTTAGAAGGTAAATTCTATGGTCCATT
TGTTGACAGACAAACTGCACAGGCTGCAGGTACAGACACAACCATAACACTAAATGTTTTGGCATGGCTG
TATGCTGCTGTTATCAATGGTGATAGGTGGTTTCTTAATAGATTCACCACGACTTTGAATGACTTTAACC
TTGTGGCGATGAAGTACAACTATGAACCTTTGACACAAGATCATGTTGACATATTGGGACCTCTTTCTGC
TCAAACAGGAATTGCCGTCTTAGATATGTGTGCCGCTTTGAAAGAGCTGCTACAGAATGGTATGAATGGT
CGTACTATCCTCGGTAGCACTATTTTAGAAGATGAGTTTACACCATTTGATGTTGTTAGACAATGCTCTG
GTGTTACCTTCCAAGGTAAGTTCAAGAAAATTGTTAAGGGCACTCATCATTGGATGCTTTTAACTTTCTT
GACATCACTATTGATTCTTGTCCAAAGTACACAGTGGTCACTGTTTTTCTTTGTTTACGAGAATGCTTTC
TTGCCATTTACTCTTGGTATTATGGCAATTGCTGCATGTGCTATGCTGCTTGTTAAGCATAAGCATGCAT
TCTTGTGCTTGTTTCTGTTACCTTCTCTTGCAACAGTTGCTTACTTTAATATGGTCTACATGCCTGCTAG
CTGGGTGATGCGTATTATGACATGGCTTGAATTGGCTGACACTAGCTTGTCTGGTTATCGGCTTAAGGAC
TGTGTTATGTATGCTTCAGCTTTAGTTTTGCTTATTCTCATGACAGCTCGCACTGTTTATGATGATGCTG
CTAGACGTGTTTGGACACTGATGAATGTCATTACACTTGTTTACAAAGTCTACTATGGTAATGCTTTAGA
CCAAGCTATTTCCATGTGGGCCCTAGTTATTTCCGTAACCTCTAACTATTCTGGTGTCGTTACGACTATC
ATGTTTTTAGCTAGAGCTATAGTGTTTGTGTGTGTTGAGTATTACCCATTGTTATTTATTACTGGTAACA
CCTTACAGTGTATCATGCTTGTTTATTGTTTCTTAGGTTATTGTTGCTGCTGCTACTTTGGCCTTTTCTG
TTTACTCAACCGTTACTTCAGGCTTACTCTTGGTGTTTATGACTACTTGGTCTCTACACAAGAATTTAGG
TATATGAACTCCCAGGGGCTTTTGCCTCCTAAGAGTAGTATTGATGCTTTCAAGCTTAACATTAAGTTGT
TGGGTATTGGAGGTAAACCATGTATCAAGGTTGCTACTGTACAGTCTAAAATGTCTGATGTAAAGTGCAC
ATCTGTGGTACTGCTCTCGGTTCTTCAACAACTTAGAGTAGAATCATCTTCTAAATTGTGGGCACAATGT
GTACAACTCCACAATGATATTCTTCTTGCAAAAGACACAACTGAAGCTTTCGAAAAGATGGTTTCTCTCT
TGTCTGTTTTGCTGTCCATGCAGGGTGCTGTAGACATTAATAAGTTGTGCGAGGAAATGCTCGACAACCG
TGCTACTCTTCAGGCTATTGCTTCAGAATTTAGTTCTTTACCATCATATGCTGCTTATGCCACTGCCCAA
GAGGCATATGAGCAGGCTGTAGCTAATGGTGATTCTGAAGTCGTTCTCAAAAAGTTAAAGAAATCTTTGA
ATGTGGCTAAATCTGAGTTTGACCGTGATGCTGCCATGCAACGCAAGTTAGAAAAGATGGCAGATCAAGC
TATGACCCAAATGTACAAACAGGCAAGATCTGAGGACAAGAGGGCAAAAGTAACTAGTGCTATGCAAACA
ATGCTTTTCACTATGCTTAGGAAGCTTGATAATGATGCACTTAACAACATTATCAACAATGCGCGTGATG
GTTGTGTTCCACTCAACATCATACCATTGACTACAGCAGCCAAACTTATGGTTGTTGTCCCTGATTATGG
TACCTACAAGAACACTTGTGATGGTAACACTTTTACATATGCATCCGCACTCTGGGAAATCCAGCAAGTT
GTTGATGCAGATAGCAAGATTGTTCAACTTAGTGAAATTAACATGGACAATTCACCAAATTTGGCTTGGC
CTCTTATTGTTACAGCTCTAAGAGCCAATTCAGCTGTCAAACTACAGAATAATGAACTGAGTCCAGTAGC
ACTACGACAGATGTCATGTGCGGCTGGTACCACACAAACAGCTTGTACTGATGACAATGCACTTGCCTAC
TATAACAACTCAAAGGGAGGTAGATTTGTGCTAGCATTGTTATCAGACCACCAAGATCTCAAATGGGCTA
GATTCCCTAAGAGTGATGGTACAGGTACAATTTACACAGAACTGGAACCACCTTGTAGGTTTGTTACAGA
CACACCAAAAGGGCCTAAAGTGAAATACTTGTACTTCATCAAGGGCTTAAATAACCTAAATAGAGGTATG
GTGCTGGGCAGTTTAGCTGCTACAGTACGTCTTCAGGCCGGAAATGCTACAGAAGTACCTGCCAATTCAA
CTGTGCTTTCTTTCTGTGCTTTTGCAGTAGACCCTGCTAAAGCGTACAAGGATTACTTAGCAAGTGGAGG
ACAACCAATCACCAACTGTGTGAAGATGTTGTGTACACACACTGGTACAGGACAGGCAATTACTGTAACA
CCAGAAGCCAACATGGATCAAGAGTCCTTTGGTGGTGCTTCATGCTGCCTGTATTGTAGATGCCACATTG
ATCATCCAAATCCTAAAGGATTTTGTGACCTGAAAGGTAAGTACGTTCAAATACCTACCACTTGTGCTAA
TGACCCAGTGGGTTTTACACTTAGAAATACAGTCTGTACCGTCTGCGGAATGTGGAAAGGTTATGGCTGT
AGTTGTGACCAACTCCGCGAACCCATGATGCAGTCTGCGGACGCGTCAACGTTTTTAAACGGGTTTGCGG
TGTAAGTGCAGCCCGTCTTACACCGTGCGGCACAGGCACTAGTACTGATGTCGTCTACAGGGCTTTTGAT
ATTTACAATGAAAAAGTTGCTGGTTTTGCAAAGTTCCTAAAAACTAATTGCTGCCGCTTCCAGGAGAAGG
ATGAGGAAGGCAATTTATTAGACTCTTATTTTGTAGTTAAGAGGCATACTATGTCTAACTACCAACATGA
AGAGACTATTTATAACTTGGTTAAAGATTGTCCAGCGGTTGCTGTTCATGATTTTTTCAAGTTTAGAGTA
GATGGTGACATGGTACCACATATATCACGTCAGCGTCTAACTAAATACACAATGGCTGATTTAGTCTATG
CTCTACGTCATTTTGATGAGGGTAATTGTGACACATTAAAAGAAATACTCGTCACATACAATTGTTGTGA
TGATGATTATTTCAATAAGAAGGATTGGTATGACTTTGTAGAGAATCCTGACATCTTACGCGTATATGCT
AACTTAGGTGAGCGTGTACGCCAAGCATTATTAAAGACTGTACAATTCTGCGATGCTATGCGTGATGCAG
GCATTGTAGGCGTACTGACATTAGATAATCAGGATCTTAATGGGAACTGGTACGATTTCGGTGATTTCGT
ACAAGTAGCACCAGGCTGCGGAGTTCCTATTGTGGATTCATATTACTCATTGCTGATGCCCATCCTCACT
CTGACTAGGGCATTGGCTGCTGAGTCCCATATGGATGCTGATCTCGCAAAACCACTTATTAAGTGGGATT
TGCTGAAATATGATTTTACGGAAGAGAGACTTTGTCTCTTCGACCGTTATTTTAAATACTGGGACCAGAC
ATACCATCCCAATTGTATTAACTGTTTGGATGATAGGTGTATCCTTCATTGTGCAAACTTTAATGTGTTA
TTTTCTACTGTGTTTCCACCTACAAGTTTTGGACCACTAGTAAGAAAAATATTTGTAGATGGTGTTCCTT
TTGTTGTTTCAACTGGATACCATTTTCGTGAGTTAGGAGTTGTACATAATCAGGATGTAAACTTACATAG
CTCGCGTCTCAGTTTCAAGGAACTTTTAGTGTATGCTGCTGATCCAGCCATGCATGCAGCTTCTGGCAAT
TTATTGCTAGACAAACGCACTACATGCTTTTCAGTAGCTGCACTAACTAACAATGTTGCTTTTCAAACTG
TCAAACCCGGTAATTTTAACAAAGACTTTTATGACTTTGCTGTGTCTAAAGGTTTCTTTAAGGAAGGAAG
TTCTGTTGAACTAAAACACTTCTTCTTTGCTCAGGATGGCAATGCTGCTATCAGTGATTATGACTATTAC
CGTTATAATCTGCCAACAATGTGTGATATCAGACAACTCCTATTCGTAGTTGAAGTTGTTGATAAATACT
TTGATTGTTACGATGGTGGCTGTATTAATGCCAACCAAGTAATCGTTAACAATCTGGACAAATCAGCTGG
TTTCCCATTTAATAAATGGGGTAAGGCTAGACTTTATTACGACTCAATGAGTTATGAGGATCAAGATGCA
CTTTTCGCGTATACTAAGCGCAATGTCATCCCTACTATAACTCAAATGAATCTTAAGTATGCCATTAGTG
CAAAGAATAGAGCTCGCACCGTAGCTGGTGTCTCTATCTGTAGTACTATGACAAATAGACAGTTTCATCA
GAAATTATTGAAGTCTATAGCCGCCACTAGAGGAGCTACTGTGGTAATTGGAACAAGCAAATTTTACGGT
GGCTGGCATAACATGTTAAAAACTGTTTACAGTGATGTAGAAACTCCACACCTTATGGGTTGGGACTATC
CAAAATGTGACAGAGCCATGCCTAACATGCTTAGGATAATGGCCTCTCTTGTTCTTGCTCGCAAACATAG
CACTTGCTGTAACTTGTCACACCGTTTCTACAGGTTAGCTAATGAGTGTGCGCAGGTGTTAAGTGAGATG
GTCATGTGTGGCGGCTCACTATATGTTAAACCAGGTGGAACATCATCAGGTGATGCTACAACTGCTTATG
CTAATAGTGTCTTTAACATTTGTCAAGCTGTTACAGCCAATGTAAATGCACTCCTTTCAACTGATGGTAA
CAAGATAGCTGACAAGTATGTCCGCAATCTACAACACAGGCTTTATGAGTGCCTCTATAGAAATAGGGAT
GTTGATCATGAATTCGTGGATGAGTTTTACGCTTATCTGCGTAAACATTTCTCCATGATGATTCTTTCTG
ATGATGCCGTCGTGTGCTATAACAGTAACTACGCGGCTCAAGGTTTAGTAGCTAGCATTAAGAACTTTAA
GGCAGTTCTTTATTATCAAAATAATGTGTTCATGTCTGAGGCAAAATGCTGGACTGAGACAGACCTTACT
AAAGGACCTCACGAATTTTGCTCACAGCATACAATGCTAGTTAAACAAGGAGATGACTACGTGTACCTGC
CTTACCCAGATCCATCAAGAATATTAGGCGCAGGCTGTTTTGTCGATGATATTGTCAAAACAGATGGTAC
ACTTATGATTGAGAGGTTTGTGTCATTAGCTATTGATGCCTACCCCCTTACTAAACATCCTAATCAGGAG
TATGCTGATGTCTTTCACTTGTATTTACAATACATTAGGAAGTTACATGATGAGCTTACTGGTCACATGC
TAGACATGTATTCTGTAATGCTAACTAATGATAACACCTCACGGTATTGGGAACCTGAGTTTTATGAAGC
TATGTACACACCACACACAGTCTTGCAGGCTGTAGGTGCTTGTGTATTGTGTAATTCACAGACCTCACTT
CGTTGCGGTGCCTGCATTAGGAGACCATTCCTGTGCTGCAAGTGCTGCTATGACCATGTCGTTTCAACAT
CACATAAATTAGTGTTGTCTGTTAATCCCTATGTTTGCAATGCACCAGGTTGTGATGTCACTGACGTGAC
ACAACTATATCTAGGAGGTGTGAGCTATTACTGCAAGTCACATAAGCCTCCCATTAGTTTTCCATTGTGT
GCTAATGGTCAGGTTTTTGGTTTATACAAGAACACATGTGTAGGTAGTGACAATGTCACTGACTTCAATG
CGATAGCAACATGTGATTGGACTAATGCTGGCGATTACATACTTGCCAACACTTGTACTGAGAGACTCAA
GCTCTTTGCAGCAGAAACGCTCAAAGCTACTGAGGAAACATTCAAGCTGTCATATGGTATTGCCACTGTA
CGTGAAGTACTCTCTGACAGAGAGTTGCATCTTTCATGGGAGGTTGGAAAACCTAGACCACCACTGAATA
GAAATTATGTCTTTACTGGTTACCGTGTAACAAAAAATAGTAAAGTACAGATTGGAGAGTACACTTTTGA
AAAGGGTGACTATGGTGATGCTGTTGTGTACAGAGGTACTACAACATACAAATTGAATGTTGGTGATTAC
TTTGTGTTAACATCTCACACTGTGATGCCACTCAGTGCACCTACTCTAGTGCCACAAGAGCACTATGTGA
GAATTACTGGCTTGTATCCAACACTCAACATCTCAGATGAGTTTTCTAGCAATGTTGCAAACTATCAAAA
GGTCGGTATGCAAAAGTACTCTACGCTCCAAGGACCACCTGGTACTGGTAAGAGTCATTTTGCCATCGGA
CTTGCTCTCTACTACCCATCTGCTCGCATAGTGTATACGGCATGCTCTCATGCAGCTGTTGATGCCCTAT
GCGAAAAGGCATTAAAATACTTGCCCATAGATAAATGTAGTAGAATCATACCTGCGCGTGCGCGCGTAGA
GTGTTTTGACAAATTCAAAGTGAATTCAACATTAGAACAGTATGTTTTCTGCACTGTAAATGCATTGCCA
GAAACAACTGCTGACATTGTAGTCTTTGATGAAATCTCCATGGCTACCAATTATGACTTGAGTGTCGTCA
ATGCTAGACTTCGTGCAAAACACTATGTCTACATTGGTGATCCTGCTCAACTACCAGCTCCTCGCACATT
GCTAACCAAAGGCACACTAGAACCAGAATACTTCAATTCAGTGTGCAGACTTATGAAAACAATAGGTCCA
GACATGTTCCTTGGAACTTGTCGCCGTTGTCCCGCTGAAATTGTCGACACTGTGAGTGCTTTAGTTTATG
ACAATAAGCTAAGGGCACACAAGGAGAAGTCAGCTCAATGCTTCAAAATGTTTTATAAAGGTGTTATTAC
ACATGATGTTTCATCTGCAATTAACAGACCTCAAATAGGCGTTGTAAGAGAGTTTCTTACACGCAATCCT
GCTTGGAGAAAAGCTGTTTTTATCTCACCTTATAATTCACAGAATGCTGTAGCTTCAAAAATCTTAGGAT
TGCCTACGCAGACTGTTGATTCTTCACAGGGTTCTGAGTATGACTATGTCATATTCACACAAACTACTGA
AACAGCACACTCTTGCAATGTTAACCGCTTTAATGTGGCCATCACAAGAGCAAAAATTGGCATTTTGTGC
ATAATGTCTGATAGAGATCTTTATGACAAACTGCAATTCACAAGTCTAGAAGTACCACGCCGCAACGTGG
CTACATTACAGGCAGAAAATGTAACTGGACTTTTTAAGGACTGTAGTAAGATCATTACCGGTCTTCATCC
AACACAGGCACCTACACACCTCAGCGTTGATACAAAATTTAAGACTGAGGGACTATGTGTTGACATACCC
GGCATACCAAAGGACATGACCTACCGTAGACTCATCTCTATGATGGGTTTCAAAATGAATTACCAAGTCA
ATGGTTACCCTAATATGTTTATCACCCGCGAAGAAGCTATTCGTCACGTTCGTGCATGGATTGGCTTCGA
TGTAGAGGGTTGTCATGCAACTAGAGATGCTGTGGGTACTAACCTACCTCTCCAGCTAGGATTTTCTACA
GGTGTTAACTTAGTAGCTGTACCGACTGGCTATGTTGACACTGAAAATAACACAGAATGCACCAGAGTTA
ATGCAAAACCTCCACCAGGTGATCAATTTAAACATCTTATACCACTCATGTACAAAGGCTTGCCCTGGAA
TGTAGTGCGTATTAAGATAGTACAAATGCTCAGTGATACACTGAAAGGATTGTCAGACAGAGTCGTGTTT
GTCCTCTGGGCGCATGGCTTTGAGCTTACATCAATGAAGTACTTTGTCAAGATTGGACCTGAAAGAACGT
GTTGTCTGTGCGACAGACGTGCAACTTGCTTTTCTACTTCATCAGATACTTATGCCTGCTGGAATCATTC
TGTGGGTTTTGACTATGTCTACAACCCATTTATGATTGATGTTCAGCAGTGGGGTTTTACGGGTAACCTT
CAGAGTAACCACGACCAACATTGTCAAGTGCATGGAAATGCACACGTGGCTAGTTGTGATGCTATTATGA
CTAGATGCTTGGCAGTCCATGAGTGCTTTGTTAAGCGCGTTGATTGGTCTGTTGAATACCCTATTATAGG
AGATGAACTGAAGATTAATTCCGCTTGCAGAAAAGTACAGCATATGGTTGTAAAGTCTGCATTGCTTGCT
GATAAGTTTCCAGTTCTTCATGACATTGGAAACCCAAAGGCTATCAAGTGTGTGCCTCAGGCTGAAGTAG
AATGGAAGTTCTATGACGCTCAGCCATGCAGTGACAAAGCCTACAAAATAGAGGAACTCTTCTATTCTTA
TGCTACACATCATGATAAATTCACTGATGGTGTTTGTTTGTTTTGGAACTGTAACGTTGATCGTTACCCA
GCCAATGCAATTGTGTGTAGGTTTGACACCAGAGTTTTGTCAAACTTGAATTTACCAGGTTGTGACGGTG
GTAGTTTGTATGTGAATAAGCATGCATTCCACACTCCAGCTTTTGATAAAAGTGCATTTACCAATTTAAA
GCAATTGCCTTTCTTTTATTATTCTGATAGTCCTTGTGAGTCTCATGGCAAACAAGTAGTGTCAGATATT
GACTATGTACCACTTAAATCTGCTACGTGTATTACACGATGCAATTTGGGAGGTGCTGTTTGCAGACACC
ATGCAAATGAGTACCGACAGTACTTAGATGCATACAACATGATGATTTCTGCTGGATTTAGCCTATGGAT
TTACAAACAGTTTGATACTTATAACCTGTGGAATACATTTACCAGGTTACAGAGTTTAGAAAATGTGGCT
TACAATGTTGTTAACAAAGGACACTTCGATGGACAAGCTGGTGAAGCACCTGTTTCTGTCATTAATAATG
CTGTTTACACAAAGGTAGATGGTATTGATGTGGAGATCTTTGAAAATAAAACAACACTTCCTGTTAATGT
TGCATTTGAGCTTTGGGCTAAGCGTAACATTAAACCAGTGCCAGAGATTAAGATACTCAACAATTTGGGT
GTCGATATCGCTGCTAATACTGTGATCTGGGACTATAACAGAGAAGCTCCAGCACATGTGTCTACAATAG
GTGTCTGCACAATGACCGACATTGCTAAGAAACCTACTGAGAGTGCTTGTTCCTCACTTACAGTCTTATT
TGATGGTAGAGTGGAGGGACAGGTAGACCTTTTTAGAAATGCCCGTAATGGTGTTTTAATAACAGAAGGT
TCAGTTAAAGGTTTAACACCTTCAAAGGGACCAGCACAAGCTAGTGTCAATGGAGTCACATTAATTGGAG
AATCAGTAAAAACACAGTTCAACTATTTTAAGAAAGTAGATGGCATCATTCAACAGTTGCCTGAAGCCTA
CTTTACTCAGAGCCGAGACTTAGAGAATTTCAAGCCCAGGTCACAAATGGAAACTGACTTTCTTGAGCTC
GCTATGGATGAATTCATACAACGGTATAAGCTAGAGGGTTATGCCTTCGAACATATCGTTTATGGGGATT
TCAGTCATGGACAACTTGGCGGCCTTCATCTAATGATTGGTTTAGCCAAGCGCTCACAAGATTCACCGCT
TAAATTAGAGGACTTTATCCCTATGGATAGCACAGTGAAAAATTATTTCATAACAGATGCACAAACAGGT
TCATCAAAATGTGTGTGTTCTGTCATTGACCTCTTGCTTGACGACTTTGTTGAGATAATAAAGTCACAGG
ATTTGTCAGTAATCTCTAAGGTAGTCAAGGTTACAATTGACTACGCTGAGATTTCATTCATGCTTTGGTG
TAAAGATGGTCATGTCGAAACCTTCTACCCAAAATTACAGGCAAGTCAAGCATGGCAACCGGGAGTTGCG
ATGCCTAATTTGTATAAGATGCAAAGAATGCTTCTTGAAAAATGTGACCTTCAGAATTACGGTGAAAATG
CTGTCATACCAAAAGGAATAATGATGAATGTCGCAAAATACACTCAACTGTGTCAATATTTAAATACACT
TACTTTAGCTGTACCCTACAACATGAGAGTTATTCACTTTGGTGCTGGCTCTGATAAAGGAGTTGCACCT
GGTACAGCTGTACTCAGGCAGTGGTTGCCAACTGGCACACTACTTGTCGACTCAGACCTTAATGACTTCG
TCTCTGACGCAGATTCTACTTTAATTGGAGACTGTGCAACAGTACATACAGCTAATAAATGGGATCTCAT
TATTAGCGATATGTATGACCCTAAGACCAAACATGTGACAAAAGAGAATGACTCAAAAGAGGGGTTTTTC
ACTTACCTGTGTGGATTTATAAAGCAAAAACTAGCCCTGGGTGGTTCTGTGGCTGTAAAGATAACAGAGC
ATTCTTGGAATGCTGATCTTTACAAGCTTATGGGACACTTCTCATGGTGGACAGCTTTTGTTACAAATGT
AAATGCATCGTCATCAGAAGCATTTTTAATTGGAGCTAACTATCTTGGTAAGCCTAAGGAACAAATTGAC
GGCTATACCATGCATGCTAACTACATTTTTTGGAGGAACACAAACCCTATCCAATTGTCTTCCTATTCAC
TTTTTGACATGAGTAAATTTCCCCTTAAGTTAAGAGGGACTGCTGTTATGTCTTTAAAAGAGAATCAAAT
CAATGACATGATTTATTCCTTGCTTGAAAAAGGTAGACTCATCATTAGAGAAAACAACAGAGTTGTGGTC
TCGAGTGACGTGCTTGTTAATAATTAAACGAACATGAAAGTTTTGATTGTTCTTTTATGCCTCGGCCTTG
TTACTGCTCAAGATGGCTGTGGGCATATTAGCACTAAACCTCAACCATTAATGGATAAATTTTCTTCTTC
GCGTAGGGGTGTCTATTATAATGATGACATTTTTCGATCAGATGTTTTACATCTTACTCAGGATTATTTT
CTACCATTTGACACCAATCTAACGCGTTATTTGTCTTTTAACATGGATTCTGCAACAAAGGTTTACTTTG
ATAATCCAACATTACCATTTGGTGACGGCATTTATTTTGCAGCCACTGAAAAATCTAATGTTGTTAGAGG
CTGGATTTTTGGTTCCACTATGGATAACACCACGCAATCTGCCATTATAGTCAATAATTCCACGCATATT
ATTATACGTGTGTGTTATTTTAATTTATGTAAAGAACCCATGTATGCCATCTCGAATGAGCAGCATTACA
AATCATGGGTGTATCAAAATGCATATAATTGCACATATGATAGAGTGGAGCAGAGCTTTCAACTCGACAC
TGCCCCTCAGACTGGAAATTTTAAGGACTTACGTGAGTATGTCTTTAAAAATAAGGATGGGTTTCTAAGT
GTTTATAATGCTTATTCACCTATTGACATACCAAGGGGTCTTCCTGTTGGTTTTTCGGTGTTGAAACCAA
TTCTTAAACTCCCTATAAGTATAAATATTACCTCTTTTAAGGTAGTTATGTCCATGTTTAGCAGAACCAC
TTCTAATTTCCTACCTGAAGTTGCTGCTTATTTTGTTGGTAACTTAAAATATAGTACCTTCATGCTTAAT
TTTAATGAGAATGGGACTATTACTGATGCCATTGATTGTGCCCAAAATCCCCTATCTGAATTAAAATGCA
CCATTAAAAATTTTAATGTCAGTAAAGGAATCTATCAGACATCTAACTTCAGAGTATCACCAACTCATGA
AGTTATTAGGTTCCCTAACATTACAAACCGCTGTCCTTTCGACAAAGTTTTTAATGCTAGTCGCTTTCCC
AATGTTTATGCTTGGGAAAGAACAAAAATTTCTGATTGTGTTGCTGATTACACTGTTCTCTACAACTCAA
CTTCATTTTCAACTTTTAAATGTTATGGAGTTTCTCCCTCTAAGTTGATTGACTTGTGCTTTACAAGTGT
GTATGCTGATACATTCTTGATAAGATCTTCAGAAGTAAGGCAAGTTGCACCAGGTGAAACTGGTGTTATT
GCTGACTATAACTACAAACTGCCTGATGACTTTACAGGCTGTGTCATAGCTTGGAACACTGCTAAACAAG
ATCAGGGCCAGTATTATTATAGATCCTCCAGAAAAACAAAACTTAAACCTTTTGAGAGGGATCTAACTTC
TGACGAAAATGGTGTACGTACTCTTAGTACTTATGACTTCTATCCTAATGTGCCTATTGAATATCAGGCT
ACTAGGGTTGTTGTGCTTTCATTCGAGCTTCTAAATGCACCTGCTACAGTTTGTGGACCTAAATTATCCA
CAGGACTTGTTAAGAACCAGTGTGTCAATTTCAATTTTAATGGACTCAAAGGTACTGGTGTTCTGACTGA
TTCTTCAAAGAGATTTCAGTCATTTCAACAATTTGGAAGAGACACGTCGGATTTCACTGATTCCGTTCGT
GACCCGCAAACATTGCAGATACTTGACATTACACCATGTTCTTTTGGTGGTGTGAGTGTAATAACACCTG
GAACAAATGCTTCATCTGAAGTGGCTGTTCTTTACCAAGATGTAAACTGCACCGATGTCCCAACAGCCAT
ACGTGCAGACCAATTAACACCAGCTTGGCGCGTTTACTCAACCGGAGTAAATGTGTTTCAAACACAAGCT
GGCTGTCTTATTGGAGCTGAACATGTTAACGCTTCGTATGAGTGTGACATTCCTATTGGTGCTGGCATTT
GTGCTAGCTACCATACAGCTTCTACTCTACGTAGTGTAGGTCAGAAATCCATTGTGGCTTACACTATGTC
TTTGGGTGCAGAAAATTCTATTGCTTATGCTAATAATTCGATTGCCATACCTACAAATTTTTCAATCAGT
GTCACAACTGAAGTGATGCCTGTTTCGATGGCTAAGACATCAGTAGATTGTACAATGTACATCTGTGGTG
ATTCTCAGGAGTGCAGTAACTTACTTCTCCAGTATGGAAGTTTCTGCACGCAATTAAATCGTGCTCTCAC
GGGCGTTGCCTTAGAACAGGACAAAAATACACAGGAGGTTTTTGCCCAGGTTAAACAAATGTACAAGACA
CCAGCCATAAAGGATTTTGGCGGTTTCAATTTTTCACAAATATTGCCTGATCCTTCAAAGCCAACAAAGA
GATCATTTATTGAAGATCTACTCTTCAACAAGGTGACTCTTGCTGATGCTGGCTTTATGAAACAATATGG
CGAATGCCTAGGCGATATTAGTGCTAGAGACCTCATTTGTGCTCAGAAGTTCAACGGACTTACTGTCCTA
CCACCATTGCTCACAGATGAAATGATTGCTGCGTACACTGCTGCCCTTGTCAGTGGTACTGCTACTGCTG
GCTGGACATTCGGTGCTGGTGCTGCTCTTCAAATACCTTTTGCTATGCAAATGGCATATAGGTTCAATGG
CATTGGAGTTACTCAAAATGTTCTCTATGAGAATCAAAAGCAGATCGCCAATCAATTCAACAAGGCGATC
AGTCAAATTCAAGAATCACTTACAACAACATCAACTGCATTGGGCAAGCTGCAAGACGTTGTCAACCAGA
ACGCTCAAGCATTGAACACACTTGTTAAACAGCTTAGCTCCAATTTTGGTGCAATTTCAAGTGTGCTAAA
TGACATTCTTTCACGACTAGACAAAGTCGAGGCAGAGGTGCAAATTGACAGGTTGATCACAGGCAGATTG
CAGAGCCTTCAAACCTATGTAACACAACAACTAATCAGAGCTGCTGAAATCAGAGCTTCTGCTAATCTTG
CTGCTACTAAAATGTCTGAGTGTGTTCCTGGACAATCAAAAAGAGTTGACTTCTGTGGAAGAGGCTATCA
TCTTATGTCTTTTCCTCAGGCCGCTCCGCATGGTGTTGTTTTCTTACATGTCACATATGTGCCATCGCAG
GAGAAAAACTTCACCACAGCTCCAGCAATTTGTCATGAAGGCAAAGCATACTTCCCGCGTGAAGGTGTTT
TTGTATCTAATGGCACTTCTTGGTTCATTACACAGAGGAATTTTTACTCACCACAAATAATCACAACAGA
TAATACATTTGTTGCTGGAAACTGTGATGTCGTAATTGGCATCATTAACAACACAGTCTATGATCCTCTG
CAACCTGAGCTTGACTCATTTAAAGAAGAGCTGGACAAGTACTTCAAAAATCACACATCACCTGATGTTG
ATCTTGGCGACATTTCAGGCATTAATGCTTCTGTCGTCAATATTCAAAAAGAAATTGACCGCCTCAATGA
GGTTGCCAAAAATCTAAATGAATCGCTCATTGACCTTCAAGAACTTGGTAAGTATGAGCAATACATCAAA
TGGCCTTGGTACGTTTGGCTCGGCTTCATTGCTGGACTGATTGCTATCGTCATGGCCACTATACTGCTTT
GTTGCATGACCAGCTGTTGCAGTTGCCTCAAGGGTGCATGCTCTTGTGGTTCTTGCTGCAAATTTGATGA
GGATGACTCTGAGCCTGTGCTCAAGGGAGTCAAATTACACTACACATAAACGAACTTAATGGATTTGTTT
ATGAGTATTTTCACGCTCGGATCAATCACACGTCAACCGAGTAAGATTGAAAATGCTCTTCCTGCAAGTA
CTGTTCATGCTACTGCAACGATACCGCTACAAGCCTCACTCCCTTTCGGATGGCTTGTTGTTGGCGTTGC
ACTTCTTGCTGTTTTTCAAAGCGCTTCCAAAGTGATTGCGCTTCATAAGAGGTGGCAGCTCGCCCTGTAT
AAAGGCATTCAGCTTGTTTGCAATTTGCTGCTACTTTTTGTGACAATTTACTCACACCTACTACTTTTAG
CTGCTGGCATGGAGGCACAATTTTTGTACATCTATGCCCTGATTTATATTCTGCAAGTTGTGAGCTTCTG
CAGATTTATTATGAGGTGCTGGCTTTGCTGGAAGTGCAAATCCAAAAACCCATTACTTCATGATGCCAAC
TACTTTGTTTGCTGGCATACACATAACTATGACTACTGTATACCATATAACAGTGTCACAGATACAATTG
TCGTTACTGCAGGTGACGGCATTTCAACACCAAAACTCAAAGAAGACTACCAAATTGGTGGTTATTCTGA
GGATTGGCACTCAGGTGTTAAAGATTATGTCGTTGTACATGGCTATTTCACCGAAGTTTACTACCAGCTT
GAGTCTACACAAATTACTACAGACACTGGTATTGAAAATGCTACATTCTTCATCTTTAACAAGCTTGTTA
AAGACCCACCGAATGTGCAAATACACACAATCGACGGCTCTTCAGGAGTTGTAAATCCAGCAATGGATCC
AATTTATGATGAGCCGACGATGACTACTAGCGTGCCTTTGTAAGCACAAGAAAGTGAGTACGAACTTATG
TACTCATTCGTTTCGGAAGAAACAGGTACGTTAATAGTTAATAGCGTACTTCTTTTTCTTGCTTTCGTGG
TATTCTTGCTAGTCACACTAGCCATCCTTACTGCGCTTCGATTGTGTGCGTACTGCTGCAATATTGTTAA
CGTGAGTTTAGTAAAACCAACGGTTTACGTTTACTCGCGTGTTAAAAATCTGAACTCTTCTGAAGGAGTT
CCTGATCTTCTGGTCTAAACGAACTAACTATTATTATTATTCTGTTTGGAACTTTAACATTGCTTATCAT
GGCTGAGAACGGGACTATTTCCGTTGAGGAGCTTAAAAGACTCCTGGAACAATGGAACCTAGTAATAGGT
TTCCTATTCCTAGCCTGGATTATGTTACTACAATTTGCCTATTCTAATCGGAACAGGTTTTTGTACATAA
TAAAGCTTGTTTTCCTGTGGCTCTTGTGGCCAGTAACACTTGCTTGCTTTGTGCTTGCTGCTGTTTACAG
AATTAATTGGGTGACTGGCGGGATTGCGATTGCAATGGCTTGTATTGTAGGCTTGATGTGGCTTAGCTAC
TTCGTTGCTTCCTTCAGGCTGTTTGCTCGTACCCGCTCAATGTGGTCATTCAACCCAGAAACAAACATTC
TTCTCAATGTGCCTCTTCGAGGGACAATTGTGACCAGACCGCTCATGGAAAGTGAACTTGTCATTGGTGC
TGTGATCATTCGTGGTCACTTGCGAATGGCTGGACACTCCCTCGGGCGCTGTGACATTAAGGACCTGCCT
AAAGAGATCACTGTGGCTACATCACGAACGCTTTCTTATTACAAATTAGGAGCGTCGCAGCGTGTAGGCA
CTGATTCAGGTTTTGCTGCATACAATCGCTACCGTATTGGAAACTACAAATTAAATACAGACCACGCCGG
TAGCAACGACAATATTGCTTTGCTAGTACAGTAAGTGACAACAGATGTTTCATCTTGTTGACTTCCAGGT
TACAATAGCAGAGATATTGATTATCATTATGAGGACTTTCAGGATTGCCATTTGGAATCTTGATGTGATA
ATAAGTTCAATAGTGAGACAATTATTTAAGCCTCTAACTAAGAAGAAATATTCTGAGTTAGATGATGAAG
AACCTATGGAGTTAGATTATCCATAAAACGAACATGAAAATTATTCTCTTCCTGACATTGATTGCACTTG
CATCTTGCGAGCTATATCATTATCAGGAGTGTGTTAGAGGTACAACTGTACTACTAAAAGAACCTTGCCC
ATCTGGAACTTATGAGGGCAATTCACCATTTCATCCTCTTGCTGATAACAAATTTGCACTAACTTGCACT
AGCACTCATTTTGCTTTTGCTTGTGCTGACGGTACTAGACATACCTACCAGCTTCGTGCAAGATCAGTTT
CACCAAAACTTTTCATCAGACAAGAGGAAGTTCATCAAGAGCTCTACTCACCGCTTTTTCTCATTGTTGC
TGCTCTAGTATTTATAATACTTTGCTTCACCATTAAGAGAAAGACAGAATGAATGAGCTCACCTTAATTG
ACTTCTATTTGTGCTTTTTAGCCTTTCTGCTATTCCTTGTTCTAATAATGCTTATTATATTTTGGTTTTC
ACTTGAACTCCAGGATATAGAAGAACCTTGTAACAAAGTCTAAACGAACATGAAACTTCTCATTGTTTTA
GGACTCTTAACATCAGTATATTGCATGCATAAAGAATGCAGTATACAAGAATGTTGTGAAAACCAACCAT
TCCAACTTGAAGATCCATGTCCAATACATTACTATTCGGACTGGTTTTTAAAAATTGGACCTCGTAAGTC
TGCTCGCCTAGTACAACTTTGTGCTGGTGAATATGGACACAGAGTTCCAATACATTATGAAATGTTTGGC
AATTATACTATTTCGTGTGAACCATTTGAAATAAATTGTCAAAACCCACCAGTTGGAAGTCTCATTGTAC
GTTGTTCATATGATGTTGACTTTATGGAGTATCACGACGTTCGTGTTGTTCTAGATTTCATCTAAACGAA
CAAACTAAAATGTCTGATAATGGACCCCAACCAAACCAGCGTAGTGCCCCCCGCATTACATTTGGTGGAC
CCACAGATTCAACTGACAATAACCAGGATGGAGGACGCAGTGGTGCACGGCCAAAGCAACGCCGACCCCA
AGGTTTACCCAATAATACTGCGTCTTGGTTCACAGCTCTCACTCAGCACGGCAAGGAGGAACTTAGATTC
CCTCGAGGCCAGGGCGTTCCAATCAACACCAATAGTGGTAAAGATGACCAAATTGGCTACTACCGAAGAG
CTACCCGACGAGTTCGTGGTGGTGACGGCAAAATGAAAGAGCTCAGCCCCAGATGGTACTTCTATTACCT
AGGAACTGGCCCAGAAGCTTCACTTCCCTACGGCGCTAACAAACAAGGCATCGTATGGGTCGCAACTGAG
GGAGCCCTGAACACACCTAAAGATCACATTGGCACCCGCAATCCTAATAACAATGCTGCCATCGTGCTAC
AACTTCCTCAAGGAACAACATTGCCAAAGGGCTTCTACGCAGAGGGGAGCAGAGGCGGCAGTCAAGCCTC
TTCTCGCTCTTCATCACGTAGTCGCGGTAATTCAAGAAATTCAACTCCTGGCAGCAGTAGGGGAAATTCT
CCTGCTCGAATGGCTAGCGGAGGTGGTGAAACTGCCCTCGCGCTATTGCTGCTAGACCGATTAAACCAGC
TTGAGAGCAAAGTTTCTGGTAAAGGCCAACAACAACAAGGCCAAACTGTCACTAAGAAATCTGCTGCTGA
GGCATCCAAAAAGCCTCGCCAAAAACGTACTGCTACAAAACAGTACAACGTCACTCAAGCATTTGGGAGG
CGTGGTCCAGAACAAACCCAAGGAAACTTCGGGGACCAAGACCTAATCAGACAAGGAACTGATTACAAAC
ATTGGCCGCAAATTGCACAATTTGCTCCAAGTGCCTCTGCATTCTTTGGGATGTCACGCATTGGCATGGA
AGTCACACCTTCGGGAACATGGCTGACTTATCATGGAGCCATTAAATTGGATGACAAAGATCCACAATTC
AAAGACAACGTCATACTGCTGAACAAGCACATTGACGCATACAAAACATTCCCACCAACAGAGCCTAAAA
AGGACAAAAAGAAAAAGACTGATGAAGCTCAGCCTTTACCGCAGAGACAAAAGAAGCAGCCCACTGTGAC
TCTTCTTCCTGCGGCTGACATGGATGATTTCTCCAGACAACTTCAAAATTCCATGAGTGGAGCTTCTGCT
GATTCAACTCAGGCATAAACACTCATGATGACCACACAAGGCAGATGGGCTATGTAAACGTTTTCGCAAT
TCCGTTTACGATACATAGTCTACTCTTGTGCAGAATGAATTCTCGTAGCTAAACAGCACAAGTAGGTTTA
GTTAACTTTAATCTCACATAGCAATCTTTAATCAATGTGTAACATTAGGGAGGACTTGAAAGAGCCACCA
CATTTTCACCGAGGCCACGCGGAGTACGATCGAGGGTACAGTGAATAATGCTAGGGAGAGCTGCCTATAT
GGAAGAGCC</t>
  </si>
  <si>
    <t>Rs-HuB-2013</t>
  </si>
  <si>
    <t>AIA62310</t>
  </si>
  <si>
    <t>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t>
  </si>
  <si>
    <t>spike glycoprotein [BtRs-BetaCoV/HuB2013]</t>
  </si>
  <si>
    <t>KJ473814.1</t>
  </si>
  <si>
    <t>21423..25148</t>
  </si>
  <si>
    <t>&gt;KJ473814.1 BtRs-BetaCoV/HuB2013, complete genome
TCTCTAAACGAACTTTAAAATCTGTGTGGCTGTCGCTCGGCTGCATGCCTAGTGCACCTACGCAGTATAA
ATATTAATAACTTTACTGTCGTTGACAAGAAACGAGTAACTCGTCCTTCTTCTGCAGACTGCTTACGGTT
TCGTCCGTGTTGCAGTCGATCATCAGCATACCTAGGTTTCGTCCGGGTGTGACCGAAAGGTAAGATGGAG
AGCCTTGTTCTTGGTGTCAACGAGAAAACACACGTCCAACTCAGTTTGCCTGTTCTTCAGGTTAGAGACG
TGCTAGTACGTGGCTTCGGGGACTCTGTGGAAGAGGCCCTAGCGGAGGCACGTGAACATCTTAAAAATGG
CACTTGTGGCTTAGTAGAGCTGGAAAAAGGCGTATTGCCCCAACTTGAACAGCCCTATGTGTTCATCAAA
CGTTCTGATGCCCAGAGCACCAATCACGGCCACAAGGTCGTTGAGCTGGTTGCTGAACTGAATGGCGTTC
AGTACGGTCGTAGCGGTACAACACTGGGAGTCCTCGTGCCACATGTGGGCGAAACCCCAATTGCGTACCG
CAATGTTCTTCTCCGTAAGAACGGTAATAAGGGAGCTGGCGGCCATAGCTACGGCATCGATCTAAAGTCT
TATGACTTAGGTGACGAGCTTGGTACCGATCCCATTGAAGATTATGAACAAAACTGGAACACTAAGCATG
GCAGTGGTGCTCTCCGTGAACTCACTCGTGAGCTCAACGGAGGTGCATTCACTCGCTATGTCGACAATAA
TTTCTGTGGCCCAGATGGGTACCCTCTTGAATGCATTAAAGACCTTCTCGCTCGCGCGGGCAAGTCTATG
TGCACTCTTTCTGAACAACTTGATTACATCGAGTCGAAGAGAGGTGTCTACTGCTGCCGTGAACATGAAC
ATGAGATTGTTTGGTTCACTGAGCGCTCTGAAAAGAGCTATGAGCACCAGACACCCTTCGAAATTAAGAG
TGCCAAGAAATTTGACACTTTCAAAGGGGAATGCCCGAAGTTCGTATTTCCTCTCAACTCTAAAGTCAAA
GTCATTCAACCGCGTGTTGAAAAGAAGAAGACTGAAAGTTTCATGGGGCGTATTCGCTCTGTGTACCCTG
TTGCCACTCCCCAAGAGTGCAACGACATGCACTTGTCTACCCTGATGAAATGTAATCATTGTGATGAAGT
TTCGTGGCAGACGTGCGACTTTCTAAAAGCCACTTGTGAACAATGTGGCACTGAAAACTTAGTTTGTGAA
GGACCCACTACATGTGGATACCTACCTACTAATGCTGTAGTAAAAATGCCTTGCCCTGCTTGCCAAGACC
CGGAAGTAGGACCAGAGCATAGTGTTGCAGACTACCACAACCACTCAAACATTGAAACTCGACTCCGCAA
GGGAGGTAGGACTAAATGTTTTGGGGGCTGTGTGTTTGCCTATGTTGGCTGCTATAACAAGCGTGCCTAC
TGGGTTCCTCGTGCTAGTGCTAATATTGGTGCAAACCATACTGGCATTACTGGTGACAATGTGGAGACTC
TGAATGAGGATCTTCTTGAGATACTGAATCGTGAACGTGTTAACATTAACATTGTTGGCGGTTTTCAGTT
GAATGAGGAGATTGCCATAATCCTGGCATCTTTCTCTGCTTCTACAAGTGCCTTCATTGACACTGTAAAG
AGTCTTGATTACAAGTCTTTCAAAGCCATTGTTGAGTCCTGCGGTAACTACAAAGTTACCAAGGGCAAGC
CCGTAAAAGGAGCTTGGAACATTGGACAACAGAGATCAATCTTAACACCACTGTGCGGTTTCCCCTCACA
GGCTGCTGGTGTTATCAGATCAATCTTCTCTCGCACACTAGATGCAGCAAATCATTCCATTCCTGATCTG
CAAAGAGCAGCTGTTACCATTCTTGATGGTATTTCTGAGCAATCATTGCGTCTTGTCGATGCCATGGTTT
ACACTTCAGACTTGCTCACCAACAGTGTCATTGTTATGGCATATGTGACTGGTGGACTTGTACAGCAAAC
AACACAGTGGTTGTCTAACATGTTAGGCACTACTGTTGACAAGCTCAAACCCGTGTTTACATGGATTGAG
GCTAAACTCGGTGCAGGGATTGAATTTCTCAGGGATGCCTGGGAAATTCTAAAATTCTTGGTTACAGGAG
TGTTTGACATCGTCAAGGGTCAAATACAAGTGGCTTCAGATAATATCAAGGAATGTGTAAAAGCTTTCCT
TGATGTTATCAACAAAGCACTTGAAATGTGCATTGACCAAGTCACAATCGCTGGTGCCAAGTTGAGAGCA
CTCAACTTAGGTGAGGTCTTCATTGCGCAAAGCAGAGGACTTTATCGCCAGTGTATTCGTGGCAAGGAAC
AGCTGCAACTACTCATGCCTCTTAAGGCACCAAAAGAGGTCACCTTCTTTGAAGGAGACTCACATGACAC
AGTACTTACCTCCGAAGAGGTTGTTCTTAAAAATGGTGAACTCGAAGCACTTGAGACACCAGTCGATAGC
TTCACTAATGGGGCTGTCGTAGGCACACCAGTTTGTGTCAATGGCCTCATGCTCTTAGAACTCAAAGACA
AGGAACAGTATTGTGCCTTGTCTCCTGGTTTATTAGCCACAAACAATGTCTTCCGTCTAAAAGGAGGTGC
ACCAGTTAAAGGTGTAACCTTTGGAGAGGACACTGTTTTGGAAGTGCAAGGCTATAAGAATGTTAAAATC
ACATTCGAGCTTGACGAGCGTGTGGACAAGGTGCTTAATGAGAAGTGTTCTGTCTACACAGTTGAATCCG
GTACTGAAGTTACTGAGTTTGCATGTGTTGTGGCAGAAGCTGTTGTAAAGACTTTACAGCCGGTTTCTGA
TCTTCTTACCAATATGGGTATTGATCTTGATGAGTGGAGTGTAGCTACATTTTACTTGTTTGATGATGCT
GGTGAAGAAAAACTTTCTTCGCGTATGTATTGCTCCTTTTACCCTCCTGATGAGGAAGAGGACTGTGAAG
AGTATGAGGATGAGGAAGACATTCCAGAAGAAACCTGTGAACATGAATATGGCACAGAGGATGACTATAA
AGGCCTTCCTCTCGAATTTGGTGCATCAACCGAAGCACAACAGGTTGATGAGGAAGAAGAGGAAGACTGG
CTTGAGGAAGCTATTGCAGCAGAACCTGAACCCGTACCTCTGCCTGAAGAACCAGTTAACCAGTTTACTG
GCTATTTAAAACTTACTGATAATGTTGCCATTAAGTGTGTTGACATTGTTAAGGAGGCACAAAGCGCCAA
ACCAACGGTGATTGTCAATGCCGCTAACGTCCATCTGAAACATGGTGGTGGTGTAGCAGGTGCTCTCAAC
AAGGCAACCAATGGCGCCATGCAACAGGAGAGTGATGGTTACATTAAGCAAAATGGACCACTTACAGTAG
GTGGTTCATGTTTGCTTTCTGGACATAATCTGGCTAAGAAGTGCATGCATGTTGTTGGCCCAAACCTAAA
TGCTGGTGAGGATGTTCAACTCCTTAAGGCTGCATATGAGAATTTTAATTCACAGGATGTGTTGCTTGCA
CCACTACTGTCAGCTGGCATATTTGGTGCTAAACCACTTCAGTCACTTAAAATGTGTGTTGAAACGGTCC
GCACACAAGTCTACCTCGCAGTCAATGACAAGAGTCTCTATGATCAGGTTGTTCTAGATTATCTGGACAG
TCTGAAACCTAAGGTGGAGTCTCCAGAGAAAGAGGAAGACCCAAAATTGGATGAGCCAAAAGTGGAACAG
CCAACTGTTCAAAAACCTGTTGATGTAAAACCTAAAATCAAGGCTTGCATTGATGAGGTTACTACAACAT
TGGAGGAGACTAAGTTTCTTACCAACAAATTACTTCTCTTTGCTGATATCAATGGTAAACTTTACCAGGA
TTCTCAGAATATGCTAAGAGGTGAAGATATGTCTTTTCTAGAGAAAGACGCACCATACATAGTGGGTGAT
GTTATCACTAGTGGTGACATCACTTGTGCTATAATACCTGCTAAAAAAGCTGGCGGCACTACAGAGATGC
TTGCAAAAGCATTAAAGAACGTGCCTACTGGTGAGTATATAACAACATACCCCGGACAGGGATGTGCAGG
TTATACACTTGAAGAAGCAAAGACTGCGCTTAAGAAATGCAAATCAGCATTTTATGTCTTACCATCAGAA
ACACCTAATGAAAAAGAGGAGATTCTTGGGACAGTGTCCTGGAATCTACGTGAGATGCTTGCTCATGCAG
AAGAGACAAGAAAATTAATGCCTGTGTGCATGGATGTTAGAGCTATAATGGCCACAATCCAACGTAAGTA
CAAGGGAATTAAGATTCAAGAAGGAATTGTTGACTATGGTGTCAGATTCTTCTTTTACACTAGTAAAGAG
CCTGTAGCTTCTATTATCACTAAGCTCAACGCTTTTAATGAGCCACTTGTCACTATGCCTATTGGTTATG
TGACACATGGTTTTAATTTGGAAGAAGCAGCGCGCTGTATGCGTTCTCTCAAAGCTCCTGCTGTAGTATC
AGTTTCTTCACCCGATGCTGTTACTACATATAATGGATACCTCACTTCGTCTTCAAAGACACCTGAAGAA
CACTTTGTGGAGACTGTCTCTTTGGCAGGATCATATAGAGATTGGTCCTACTCAGGACAGCGTACTGAGT
TAGGTGTTGAGTTTCTTAAGCGTGGTGACAAAATTGTCTATCACACTATGGAGAGCCCCGTTGAGTTTCA
TCTTGATGGCGAGGTTCTTCCACTTGACAAATTAAAGAGTCTTTTGTCTCTTCGTGAGGTTAAGACTATT
AAGGTGTTTACAACTGTAGACAATACTAACCTCCACACACAAATTGTGGACATGTCTATGACATATGGAC
AGCAGTTCGGTCCTACTTATTTGGATGGCGCTGATGTCACTAAAATCAAGCCTCATTTTAATCATGAGGG
TAAAACATTCTTTGTACTACCTAGTGATGATACACTGCGTAGTGAAGCATTTGAGTATTACCATACTCTT
GATGAGAGTTTTCTTGGTAGGTACATGTCTGCTTTAAATCACACAAAGAAATGGAAATTTCCTCAGGTTG
GTGGTTTAACCTCAATCAAATGGGCTGACAATAATTGTTATTTGTCCAGCGTTCTATTAGCACTCCAACA
AGTTGAAGTGAAATTCAATGCACCCGCACTCCAGGAGGCCTACTATAGAGCCCGTGCTGGTGACGCCGCC
AATTTTTGTGCACTTATACTTGCTTACAGTAATAAGACTGTGGGTGAGTTGGGTGATGTTAGAGAAACTA
TGACCCATCTTTTACAGCATGCTAACTTGGAATCTGCTAGAAGAGTTCTTAATGTAGTGTGCAAACATTG
CGGCCAGAAAACTACAACTCTGACGGGTGTAGAGGCCGTGATGTACATGGGAACTTTGTCTTATGATGAT
CTTAAGACAGGTGTTTCAATTCCATGTGTGTGTGGACGCAGTGCTACACAATATTTAGTGCAACAAGAGT
CTTCTTTTGTTATGATGTCTGCACCGCCTGCTGAGTACAAATTACAGCAGGGCACATTTTTGTGCGCTAA
TGAGTACACTGGTAATTACCAGTGTGGTCATTACACTCATATTACTGCTAAGGAAACGCTTTATCGTATT
GATGGAGCGCATCTTACAAAGATGTCAGAGTACAAAGGACCAGTGACTGATGTTTTCTATAAGGAAACAT
CTTACACTACAACTATTAAACCTGTGTCTTATAAACTTGATGGAGTTACTTACACAGAGATTGAACCGAA
GTTAGATGGGTATTACAAGAAGGATAATGCTTACTACACTGAGCAGCCTATTGACCTTGTGCCAACTCAA
CCATTACCAAATGCGAGTTTTGATAATTTCAAACTCACATGTTCTAACACTAAATTTGCTGATGACCTTA
ATCAAATGACAGGCTTCAAAAAGCCAGCTTCACGTGAGCTATCTGTCACTTTCTTCCCTGACTTGAATGG
CGATGTAGTGGCTATTGATTATAGACACTATTCAGCAAGTTTCAAGAAAGGTGCAAAACTGCTACACAAG
CCAATTATATGGCATATCAACCAGACTACTAACAAGACAACTTACAAACCAAACACTTGGTGTTTACGTT
GTCTTTGGAGTACAAAACCAGTTGACACTTCAAATTCTTTTGAAGTTCTGGCAGTAGAAGACACACAAGG
AATGGATAATCTTGCTTGTGAAAGTCAAACACCCACCTCTGAAGAAGTAGTGGAAAATCCTACCGTACAG
AAGGAAGTGATAGAGTGTGACGTGAAAACTACTGAAGTTGTAGGCAATGTCATACTTAAACCATCAGAAG
AAGGTGTCAAAGTGACACAAGAGTTAGGTCATGAAGATCTAATGGCTGCCTATGTTGAAGAAACAAGCAT
TACTATTAAGAAACCTAATGAGCTTTCATTAGCACTAGGTCTTAAAACACTTGCCACTCATGGTGCTGCT
GCTATAAATAGTGTACCCTGGAGTAAAATTTTGGCTTATGTCAAACCTTTTCTAGGACAAGCAGCAGTGA
CTACTACAAACTGCATTAAAAGATGTGTGCAGCGTGTCTTTAACAACTATATGCCTTATGTCATTACATT
ATTATTCCAATTGTGTACTTTTACGAGAAGTACCAATTCGAGAATTAGAGCTTCACTTCCTACAACTATC
GCTAAAAATAGTGTTAAGAGTGTTGCAAAATTATGTTTGGACGTTTGCATTAACTATGTGAAATCTCCTA
AATTTTCCAAATTGTTTACAATTGCAATGTGGTTATTGTTGTTAAGCATTTGCCTAGGTTCATTAATCTA
TGTAACTGCAGCTTTTGGTGTACTTTTATCTAATTTAGGTATTCCTTCTCATTGTGATGGCGTTAGAGAG
TCATATCTTAACTCTTCTAATGTCACCACTATGGACTTCTGTGAGGGTTCCTTCCCTTGCAGCGTTTGCT
TAAATGGATTAGATTCTCTCGACACTTATCCAGCTCTTGAGACCATTCAAGTTACGATTTCTTCGTATAA
GTTAGATCTTACATTCTTAGGACTAGCAGCTGAATGGGTTTTGGCATATATGTTGTTTACAAAGTTTTTC
TATTTACTTGGTCTTTCCGCTATAATGCAGGTGTTTTTCGGCTATTTTGCTAGTCATTTCATCAGCAACT
CTTGGCTTATGTGGTTTATCATTAGCATTGTACAGATGGCACCCGTTTCAGCAATGGTTAGGATGTACAT
TTTCTTCGCTTCTTTCTATTATATATGGAAAAGCTATGTTCATATTATGGATGGTTGCACCTCTTCCACG
TGCATGATGTGCTACAAGCGTAATCGTGCTACACGTGTTGAGTGCACAACCATAGTCAATGGCATGAAGA
GATCTTTCTATGTCTATGCTAATGGAGGCCGAGGCTTCTGTAAGGCTCACAATTGGAATTGTCTCAACTG
TGATACATTTTGTGCTGGTAGTACTTTCATTAGCGACGAAGTTGCTCGTGACTTGTCACTTCAGTTTAAA
AGACCAATCAACCCCACAGACCAGTCATCTTATGTTGTTGATAGTGTTGCTGTTAAGAATGGCGCACTTC
ACCTATACTTTGATAAGGCTGGTCAAAAGACTTATGAGAGACACCCACTCTCCCATTTTGTCAATTTAGA
CAATCTGAGGGCTAATAACACTAAGGGTTCACTACCCATTAATGTCATTGTGTTTGATGGTAAGTCCAAG
TGTGAAGAGTCTGCCGCTAAATCTGCTTCTGTCTATTATAGTCAGCTTATGTGTCAACCTATCTTGTTAC
TTGACCAAGCTCTTGTTTCAGATGTTGGTGATAGTACTGAGGTTTCTGTTAAAATGTTCGATGCTTATGT
CGATACATTTTCAGCAACTTTTAGTGTTCCTATGGAAAAACTTAAAGCACTCGTATCTACCGCTCATAGT
GAGCTAGCAAAGGGTGTGGCTTTAGATGGCGTTCTATCCACATTTGTTTCAGCTGCCCGTCAAGGTGTTG
TTGATACTGATGTTGACACGAAGGACGTCATTGAGTGTCTTAAACTTTCTCATCACTCTGATTTAGAGGT
CACAGGTGATAGCTGCAATAACTTTATGCTCACCTATAACAAAGTTGAGAACATGACGCCTAGAGATCTC
GGTGCATGTATTGACTGCAATGCAAGGCATATAAATGCTCAAGTAGCAAAGAGTCACAATGTTTCTTTGA
TCTGGAATGTCAAGGACTATATGTCTTTGTCTGAACAGCTACGCAAACAAATTCGTAGTGCTGCTAAAAA
GAACAACATACCTTTTAGACTTACTTGTGCTACTACTAGACAGGTTGTCAATGTCATAACAACTAAAATC
TCACTTAAGGGTGGTAAGATTGTTAGTACTTGGTTTAAACTTATGCTGAAAGTCACACTATTGTGTGTTC
TTGCTGCATTGTTCTGCTACATCATTATGCCAGTACATGCATTGTCTGTTCATGATGGTTACACAAATGA
AATCATAGGATACAAAGCTATCCAGAACGGTGTCACTCGTGACATCGTGTCTACTGATGATTGTTTTGCT
AACAAGCATGCTGGGTTTGACTCTTGGTTTAGCCAGCGTGGTGGCTCTTACAGAAATGATAAAAGCTGCC
CTGTTGTAGCTGCCATCATTACTAGAGAGATTGGTTTCATAGTGCCTGGTTTACCTGGTACTGTTCTGAG
AGCAATTAATGGTGACTTTTTGCATTTTCTACCTCGTGTTTTCAGTGCTGTTGGCAATATTTGCTACACA
CCATCAAAACTCATAGAGTATAGTGATTTTGCTACTTCTGCTTGCGTTTTGGCTGCTGAATGTACCATCT
TTAAGGATGCCATGGGTAAGCCTGTGCCATATTGTTATGACACTAACTTGCTTGAGGGTTCTATTTCTTA
TAGTGAACTTCGTCCTGATACGCGCTATGTGCTTATGGATGGTTCTATTATACAATTCCCTAACACCTAC
CTTGAAGGTTCTGTTAGAGTGGTTACAACTTTTGATGCAGAGTACTGTAGGCATGGTACTTGCGAAAGGT
CAGAAGCTGGTATTTGCTTATCTACTAGTGGTAGGTGGGTTCTTAACAACGAGCATTACAGGGCTCTACC
TGGAGTCTTTTGTGGTGTTGATGCAATGAATCTCATAGCTAACATCTTTACACCTCTCGTTCAACCTGTT
GGTGCTTTAGATGTATCTGCTTCTGTAGTAGCGGGTGGTATTATTGCCATATTGGTAACTTGTGCTGCTT
ACTACTTTATGAAATTCAGACGTGCATTTGGTGAGTACAACCATGTTGTTGCTGCAAATGCATTACTGTT
TTTAATGTCTTTCACTATACTCTGTCTGGCACCTGCTTATAGCTTTTTGCCAGGGGTTTATTCTATCTTT
TACTTGTACTTGACGTTCTATTTCACTAATGATGTTTCATTCTTGGCCCATCTGCAATGGTTTGCCATGT
TTTCTCCAATCGTGCCTTTCTGGATAACAGCAATCTATGTGTTCTGTATTTCTCTAAAGCACTGTCATTG
GTTCTTTAACAACTATCTTAGGAAAAGAGTCATGTTTAATGGAGTTACATTCAGCACCTTTGAGGAGGCA
GCTTTGTGTACCTTTTTACTCAATAAGGAGATGTATCTGAAACTGCGTAGTGAGACATTATTGCCACTTA
CACAGTACAACAGGTACCTCGCTCTTTACAACAAGTACAAGTATTTCAGCGGAGCCTTAGACACAACTAG
CTACCGTGAAGCAGCTTGCTGCCACCTAGCAAAGGCTCTTAATGATTTTAGCAACTCTGGTGCTGATGTT
CTCTACCAACCACCACAAACTTCAATTACTTCTGCTGTTTTGCAGAGTGGTTTTAGGAAAATGGCATTCC
CATCTGGCAAAGTTGAAGGATGCATGGTACAAGTCACCTGTGGAACTACAACCCTAAATGGTTTGTGGTT
AGATGACACAGTGTATTGTCCGAGACATGTCATTTGCACGGCAGAAGACATGCTTAACCCAAACTATGAG
GACTTGCTCATCCGCAAATCTAACCATAGTTTCCTTGTTCAAGCTGGTAATGTTCAACTTCGTGTTATTG
GTCATTCCATGCAAAATTGTCTGCTTAGGCTTAAAGTTGATACTTCTAATCCTAAGACACCAAAGTACAA
ATTTGTCCGTATCCAACCAGGTCAGACATTTTCAGTCCTAGCTTGTTACAATGGTTCACCATCTGGTGTT
TATCAGTGTGCCATGAGACCCAACCATACCATTAAGGGTTCTTTCCTTAATGGTTCATGTGGTAGTGTTG
GTTTTAACATTGACTATGATTGCGTGTCCTTTTGCTACATGCATCACATGGAGCTTCCAACTGGAGTACA
CGCTGGTACTGACTTAGAAGGTAAATTCTATGGTCCTTTTGTAGACAGACAAACTGCACAGGCCGCCGGC
ACAGACACAACCATTACATTGAATGTTTTGGCTTGGCTCTACGCTGCTGTTATTAACGGAGATAGATGGT
TCCTAAATAGGTTCACCACTACTCTGAATGACTTTAACCTTGTGGCAATGAAGTACAATTATGAACCACT
GACACAAGATCATGTTGACATACTGGGACCTCTTTCTGCACAAACAGGAATTGCTGTCTTGGATATGTGT
GCTGCTTTGAAGGAGCTTCTACAGAATGGTATGAATGGTCGTACTATTCTTGGTAGCACTATTCTAGAGG
ATGAGTTTACACCTTTTGATGTTGTTAGACAATGTTCCGGTGTCACTTTTCAAGGTAAATTCAAGAAAAT
TGTTAAGGGTACTCATCATTGGATGCTCTTGACTTTCCTGACATCACTTTTAATTCTTGTTCAAAGTACA
CAGTGGTCACTGTTTTTCTTTGTTTATGAGAATGCTTTCTTGCCATTTACTCTTGGTATTATGGCTATTG
CAGCTTGTGCTATGCTTCTTGTTAAGCATAAGCATGCATTCCTGTGCTTGTTTCTGTTACCTTCTCTTGC
AACAGTTGCTTACTTCAATATGGTCTACATGCCTGCTAGTTGGGTGATGCGTATTATGACATGGCTCGAA
TTGGCTGACACTAGTTTGTCTGGTTATCGGCTCAAGGACTGTGTTATGTATGCCTCAGCCCTAGTTTTGC
TTGTCCTCATGACAGCTCGTACTGTTTATGATGATGCTGCTAGACGTGTGTGGACATTGATGAATGTTAT
CACACTCGTTTATAAAGTCTACTATGGCAATTCTTTAGACCAAGCTATTTCCATGTGGGCTCTTGTTATT
TCTGTAACCTCTAACTATTCTGGTGTCGTTACGACTATCATGTTTTTAGCTAGAGCTATAGTGTTTGTGT
GTGTTGAGTATTACCCACTTTTGTTTATTACTGGTAACACTTTACAGTGTATCATGCTTGTCTATTGTTT
CTTAGGCTATTGTTGCTGTTGCTACTTTGGTCTGTTTTGTTTACTCAACCGTTACTTTAGACTTACTCTT
GGTGTTTATGACTATTTAGTTTCTACACAGGAGTTTAGATACATGAACTCTCAGGGGCTTCTGCCACCCA
AGAGTAGTATTGATGCTTTCAAGCTTAACATTAAGTTGTTGGGCATTGGAGGTAAACCATGTATCAAAGT
TGCTACTGTACAGTCCAAAATGTCTGACGTAAAGTGCACATCAGTAGTACTGCTCTCAGTGCTTCAACAA
CTTAGAGTAGAGTCATCATCAAAATTGTGGGCACAGTGTGTACAACTCCACAATGACATTCTTCTTGCCA
AGGACACTACTGAAGCCTTTGAAAAGATGGTTTCACTTTTGTCTGTCTTGCTATCCATGCAGGGTGCTGT
AGACATTAACAAGTTGTGCGAGGAAATGCTCGACAACCGTGCTACTCTCCAGGCTATTGCTTCAGAATTT
AGTTCTTTACCATCATATGCTGCCTATGCAACTGCCCAGGAGGCTTACGAGCAGGCTGTAGCAAATGGTG
ATTCTGAAGTTGTTCTTAAGAAATTAAAGAAATCTTTGAATGTGGCTAAATCTGAGTTTGACCGTGATGC
TGCCATGCAACGTAAGTTGGAAAAGATGGCAGATCAGGCTATGACCCAAATGTACAAACAGGCAAGATCT
GAGGACAAAAGGGCAAAAGTAACTAGTGCAATGCAAACAATGCTTTTCACTATGCTTAGGAAGCTTGATA
ATGATGCACTTAACAACATTATCAACAATGCACGTGATGGTTGTGTACCACTCAACATCATACCACTTAC
AACAGCAGCCAAACTTATGGTTGTTGTCCCTGATTATGGTACTTACAAAAACACTTGTGATGGTAACACC
TTTACATACGCATCTGCACTCTGGGAAATCCAGCAAGTTGTTGATGCAGACAGTAAAATTGTCCAGCTTA
GTGAAATCAACATGGACAACTCACCAAATTTGGCTTGGCCTCTTATTGTTACTGCACTAAGAGCCAATTC
GGCTGTCAAACTACAGAACAATGAACTGAGTCCAGTAGCACTACGACAGATGTCTTGTGCAGCTGGTACT
ACGCAAACAGCTTGTACTGATGACAATGCACTTGCCTACTATAACAATTCTAAGGGAGGTAGGTTTGTGC
TGGCATTACTATCAGACCACCAGGACCTCAAATGGGCTAGATTCCCTAAGAGTGATGGTACAGGTACTAT
TTACACAGAACTGGAACCGCCTTGTAGGTTTGTTACAGACACACCAAAAGGACCTAAAGTGAAGTACTTG
TACTTTATTAAGGGTCTTAACAACCTAAATAGAGGTATGGTACTGGGTAGTTTAGCTGCTACAGTACGTC
TTCAGGCTGGTAATGCTACAGAAGTGCCTGCCAACTCAACTGTGCTTTCTTTCTGCGCTTTCGCTGTAGA
TCCAGCTAAGGCTTACAAAGATTACCTAGCAAGTGGAGGACAACCAATCACCAATTGCGTGAAGATGTTG
TGCACACACACGGGTACTGGACAGGCAATAACTGTAACACCAGAAGCCAACATGGACCAGGAGTCCTTTG
GCGGTGCTTCATGTTGTTTGTACTGCAGATGCCACATTGATCATCCAAATCCTAAGGGATTCTGTGATTT
GAAAGGTAAGTATGTGCAAATACCTACCACTTGTGCTAATGACCCAGTGGGCTTTACACTTAGGAACACA
GTCTGTACCGTCTGCGGGATGTGGAAAGGTTATGGCTGTAGTTGTGATCAACTCCGCGAACCCATGATGC
AGTCTGCTGACGCATCAACGTTTTTAAACGGGTTTGCGGTGTAAGTGCAGCCCGTCTTACACCGTGCGGC
ACAGGCACTAGCACTGATGTCGTTTACAGGGCTTTTGATATTTACAACGAAAAAGTTGCTGGTTTTGCAA
AGTTCCTAAAAACTAATTGCTGCCGCTTCCAAGAAAAGGATGAGGAAGGCAATTTGTTAGACTCTTATTT
TGTAGTTAAGAGACACACGATGTCCAACTACCAACATGAAGAGACTATTTACAACTTGGTTAAAGAATGT
CCGGCCGTTGCTGTTCATGACTTTTTCAAGTTTAGAGTAGATGGTGACATGGTACCACATATATCACGTC
AACGTCTAACTAAATACACAATGGCTGACTTAGTCTACGCCCTTCGTCATTTCGATGAGGGCAATTGTGA
TACACTAAAAGAAATACTCGTCACATACAATTGTTGTGATGATGATTATTTCAATAAGAAGGATTGGTAT
GATTTTGTAGAGAATCCTGACATCTTACGCGTATATGCTAACCTAGGTGAGCGTGTACGCCAAGCATTAT
TAAAGACTGTGCAATTCTGCGATGCTATGCGTGATGCAGGTATCGTAGGTGTGCTGACATTAGATAATCA
AGATCTAAATGGGAACTGGTATGATTTCGGTGATTTCGTACAAGTAGCACCAGGCTGCGGAGTTCCTATT
GTGGATTCATATTATTCTTTGCTGATGCCTATCTTCACATTGACGAGGGCTTTAGCTGCAGAGTCCCATA
TGGACGCTGATCTCTCAAAACCACTTATTAAGTGGGATTTGCTGAAATATGATTTTACGGAAGAGAGACT
ATGTCTTTTCGACCGTTATTTTAAGTATTGGGATCAGACATACCATCCCAATTGTATTAACTGTTTGGAT
GACAGGTGTATCCTGCATTGTGCAAACTTTAATGTGTTATTTTCTACTGTGTTCCCACCTACAAGCTTTG
GACCATTAGTAAGAAAAATATTTGTAGATGGTGTACCTTTTGTTGTTTCAACAGGATACCATTTTCGTGA
GTTGGGGGTTGTACATAATCAGGATGTAAACTTACACAGCTCACGTCTTAGCTTTAAGGAACTTTTAGTG
TATGCTGCTGATCCAGCTATGCATGCTGCTTCTGGCAACTTGTTGCTAGACAAACGTACCACATGCTTTT
CAGTAGCTGCACTAACAAATAGTGTTGCTTTTCAAACTGTCAAACCCGGTAATTTTAATAAGGACTTTTA
TGACTTTGCTGTGTCTAAAGGCTTTTTCAAGGAAGGAAGTTCTGTTGAACTAAAACACTTCTTCTTTGCT
CAGGATGGCAATGCTGCTATCAGCGATTATGACTACTATCGTTATAATCTGCCAACAATGTGTGATATCA
GACAGCTCCTATTCGTAGTTGAAGTTGTTGATAAGTACTTTGATTGTTACGATGGTGGCTGTATTAACGC
CAACCAAGTAATCGTTAACAATCTGGATAAATCAGCTGGGTTCCCATTTAATAAGTGGGGTAAAGCTAGA
CTTTATTATGATTCAATGAGTTATGAGGACCAAGATGCGTTGTTCGCATACACTAAGCGTAACGTCATCC
CTACAATAACTCAAATGAATCTTAAGTATGCCATTAGTGCAAAGAATAGAGCTCGCACCGTTGCTGGTGT
CTCTATCTGTAGCACTATGACCAATAGACAGTTTCATCAGAAATTATTAAAGTCAATAGCCGCCACTAGA
GGAGCTACTGTAGTAATTGGAACAAGCAAATTTTATGGTGGCTGGCATAACATGTTAAAAACTGTTTACA
GTGATGTAGAAACTCCCCACCTTATGGGTTGGGATTACCCAAAATGTGACAGAGCCATGCCTAACATGCT
TAGAATCATGGCTTCTCTTGTTCTTGCTCGCAAACATAGCACCTGCTGTAACTTGTCACACCGTTTCTAT
AGATTAGCTAACGAATGTGCACAGGTATTGAGTGAGATGGTCATGTGCGGCGGCTCACTATATGTGAAAC
CAGGTGGCACATCGTCCGGTGACGCCACGACTGCTTACGCTAATAGTGTGTTCAACATCTGTCAAGCTGT
AACAGCTAATGTAAACGCACTTCTTTCAACTGATGGCAACAAGATTGCCGACAAGTACGTCCGCAATCTT
CAACACAGGCTTTACGAGTGTCTCTATAGAAACAGGGATGTAGATCATGAATTCGTGGATGAATTTTACG
CATATTTGCGCAAACACTTCTCCATGATGATTCTCTCCGATGACGCCGTTGTGTGCTATAACAGTAACTA
TGCGGCTCAGGGTTTAGTAGCTAGCATTAAGAACTTCAAAGCAGTTCTTTACTATCAAAACAATGTATTC
ATGTCTGAGGCAAAATGCTGGACCGAGACCGACCTTACTAAGGGACCTCACGAATTTTGCTCTCAGCACA
CAATGCTAGTTAAACAAGGAGATGACTACGTGTACCTGCCTTACCCAGATCCATCCAGAATACTAGGCGC
AGGCTGTTTTGTCGATGATATTGTCAAAACAGATGGTACACTTATGATTGAAAGGTTTGTGTCACTCGCG
ATTGATGCTTACCCACTTACAAAACACCCTAACCAGGAGTATGCTGATGTTTTCCATTTGTACTTACAAT
ACATTAGAAAACTACATGATGAGCTTACTGGTCACATGTTAGACATGTACTCTGTAATGCTAACTAATGA
TAATACTTCCAGGTACTGGGAACCTGAGTTTTATGAGGCCATGTACACACCACATACAGTCTTACAGGCT
GTAGGTGCTTGTGTATTATGCAACTCACAGACTTCACTTCGTTGTGGCGCCTGCATCAGGAGACCATTCC
TTTGTTGCAAGTGCTGCTATGACCATGTCATTTCAACATCACATAAATTAGTGCTGTCTGTTAATCCCTA
TGTTTGCAACGCACCAGGTTGTGATGTCACTGATGTGACACAACTATACCTACGAGGTATGAGCTATTAT
TGCAAGTCACACAAGCCTCCCATTAGTTTCCCCTTGTGTGCTAATGGTCAGGTTTTTGGTTTATATAAAA
ACACATGTGTAGGCAGTGATAATGTTACTGACTTTAACGCAATAGCAACATGTGATTGGACTAATGCTGG
TGATTATATACTCGCCAACACTTGTACAGAAAGGCTCAAGCTTTTTGCAGCTGAAACGCTCAAAGCTACA
GAGGAAACATTCAAGCTATCCTATGGTATTGCCACTGTACGTGAAGTACTGTCTGATAGAGAACTTCATC
TTTCATGGGAGGTTGGAAAACCGAGACCACCATTGAATAGAAATTACGTCTTTACTGGTTACCGTGTGAC
CAAAAATAGTAAAGTACAGATTGGAGAGTACACCTTTGAGAAGGGTGACTATGGTGATGCTGTTGTATAC
AGAGGTACTACAACTTACAAATTGAATGTTGGCGATTACTTTGTGTTAACATCACATACAGTAATGCCAT
TAAGTGCACCAACACTAGTGCCTCAAGAGCACTATGTGAGAATCACAGGCTTATACCCAACTCTCAACAT
TTCTGAGGAGTTTTCTAGCAATGTTGCAAATTATCAAAAAGTTGGTATGCAAAAGTACTCTACACTACAA
GGACCGCCAGGTACTGGTAAGAGTCATTTTGCTATTGGACTTGCCCTTTACTACCCATCAGCTCGCATAG
TGTATACGGCGTGCTCCCACGCTGCTGTTGATGCGCTGTGCGAAAAGGCATTGAAATATTTGCCTATAGA
TAAGTGTAGTAGAATTATACCTGCACGTGCGCGTGTAGAGTGCTTTGATAAATTCAAGGTGAATTCAACA
CTAGAACAGTATGTTTTCTGTACAGTGAATGCACTGCCAGAAACTACTGCTGACATAGTAGTCTTTGATG
AAATTTCAATGGCAACTAATTATGACTTGAGCGTTGTCAATGCTAGGCTACGTGCAAAGCACTATGTTTA
CATTGGTGATCCAGCTCAACTACCTGCACCACGCACATTGCTTACTAAGGGCACACTTGAACCTGAGTAC
TTTAATTCAGTGTGCAGACTCATGAAAACAATAGGTCCTGACATGTTTCTAGGAACATGTCGCCGCTGTC
CTGCTGAAATTGTTGACACAGTGAGTGCTTTAGTTTATGACAATAAGCTAAAAGCACACAAGGAGAAGTC
GGCTCAATGCTTCAAAATGTTTTATAAGGGTGTGATTACGCATGATGTATCATCTGCAATCAACAGACCT
CAAATAGGTGTGGTAAGAGAATTTCTTACACGCAACCCTGCTTGGAGAAAGGCTGTTTTCATCTCTCCTT
ACAATTCACAGAATGCAGTAGCATCCAAAATTTTAGGATTGCCTACACAAACTGTAGACTCCTCACAGGG
TTCTGAGTATGACTATGTCATATTCACGCAAACAACTGAAACAGCACACTCCTGCAATGTCAACCGCTTC
AATGTGGCCATTACAAGAGCAAAAATTGGCATTTTGTGCATAATGTCTGATAGAGATCTTTATGACAAGC
TGCAATTTACAAGTCTAGAGGTACCACGTCGAAATGTGGCTACTTTACAAGCAGAAAATGTAACTGGACT
CTTTAAGGACTGTAGCAAGATCATTACTGGTCTTCATCCTACACAGGCACCAACACACCTCAGTGTTGAT
ACTAAATTCAAAACTGAAGGACTTTGTGTTGACATACCAGGCATACCTAAGGACATGACCTACCGTAGAC
TCATCTCTATGATGGGTTTCAAGATGAATTATCAAGTCAATGGTTACCCCAATATGTTTATCACCCGCGA
AGAAGCCATTCGTCATGTTCGTGCATGGATAGGCTTTGATGTTGAGGGTTGTCATGCGACTAGAGATGCT
GTAGGAACAAATCTACCGCTCCAGTTAGGATTTTCAACAGGTGTTAACCTAGTAGCTGTACCAACTGGCT
ATGTTGACACTGAGAATAACACAGAGTTCACTAGAGTCAATGCAAAACCTCCTCCAGGTGACCAATTCAA
ACATCTTATACCACTCATGTACAAAGGTTTGCCCTGGAACGTGGTGCGTATTAAGATAGTACAAATGCTC
AGTGATACACTGAAAGGATTGTCTGACAGAGTTGTGTTCGTCCTTTGGGCACATGGCTTTGAACTTACAT
CGATGAAGTACTTTGTCAAGATTGGACCTGAAAGAACGTGTTGTCTGTGTGACAAACGTGCGACTTGTTT
CTCTACTTCATCTGATACTTATGCTTGCTGGAATCATTCTGTGGGTTTTGACTATGTCTATAATCCATTT
ATGATTGATGTTCAGCAGTGGGGTTTTACAGGTAACCTTCAGAGTAACCACGACCAGCACTGTCAAGTGC
ATGGTAATGCTCATGTGGCTAGTTGTGATGCTATCATGACTAGATGTCTTGCAGTCCATGAGTGCTTTGT
TAAGCGCGTTGATTGGTCTGTTGAATACCCCATTATTGGAGATGAACTGAAGATCAATGCCGCATGCAGA
AAAGTACAGCATATGGTTGTTAAATCTGCATTGCTAGCTGATAAGTTCCCAGTTCTTCACGACATTGGAA
ATCCCAAGGCTATTAAATGTGTGCCACAGGCTGAAGTGGAATGGAAGTTCTACGATGCTCAGCCTTGTAG
TGACAAAGCTTACAAAATAGAGGAACTCTTCTATTCATATGCTACACATCATGATAAATTCACTGATGGT
GTTTGCTTGTTTTGGAATTGTAACGTTGATCGTTACCCTGCCAATGCTATTGTCTGTAGGTTTGACACTA
GAGTTCTATCTAATTTAAATCTACCAGGTTGTGATGGCGGTAGTTTGTATGTTAATAAGCATGCATTCCA
TACCCCCGCTTTCGACAAGAGTGCATTTACTCATTTGAAACAACTGCCATTCTTTTATTACTCTGATAGT
CCTTGCGAGTCTCATGGCAAGCAGGTCGTGTCAGACATTGATTATGTTCCATTGAAGTCTGCTACGTGTA
TTACACGATGCAACTTAGGTGGTGCTGTTTGCAGACATCATGCGAATGAGTACAGACAGTACTTAGATGC
ATATAACATGATGATTTCTGCTGGATTCAGTCTTTGGATTTACAAACAGTTTGACACTTACAACCTGTGG
AACACTTTCACCAGGTTGCAGAGTTTAGAAAATGTGGCTTACAATGTTATTAATAAAGGACACTTTGATG
GACAGACGGGTGAAGCACCTGTGTCTATCATTAACAACGCTGTTTACACTAAAGTAGATGGCATTGATGT
GGAGATCTTTGAGAACAAGACAACACTTCCTGTTAATGTGGCGTTTGAGCTTTGGGCCAAGCGTAACATT
AAACCAGTGCCAGAGATTAAGATACTCAACAATTTGGGTGTTGATATCGCTGCTAACACTGTCATCTGGG
ACTACAAAAGAGAAGCCCCAGCTTATGTTTCTACAATAGGTGTCTGTACAATGACTGACATTGCAAAGAA
ACCTACTGAGAGTGCTTGTTCATCACTTACTGTCTTGTTTGATGGTAGAGTTGAGGGACAGGTAGACCTT
TTCAGAAATGCCCGAAACGGTGTTTTAATAACAGAAGGTTCAGTTAAGGGTTTAATACCATCTAAGGGAC
CTGCACAATCTAGTGTCAATGGAGTCACATTAATTGGAGAATCAGTAAAAACACAGTTTAACTATTTTAA
GAAAGTAGACGGCATTATTCAACAGTTGCCAGAAACTTACTTTACTCAGAGCAGAGACTTAGAGGACTTC
AAACCCAGATCACAAATGGAAACTGACTTCCTCGAGCTCGCGATGGATGAATTCATACAGCGATATAAGC
TAGAAGGCTATGCTTTCGAGCATATCGTTTATGGAGATTTTAGTCATGGACAGCTTGGTGGACTTCACTT
AATGATAGGTCTGGCCAAGCGCTCACAAGATTCACCACTTAAACTAGAGGATTTTATCCCTATGGATAGC
ACAGTGAAAAATTATTTCATAACAGATGCTCAGACAGGTTCATCAAAATGTGTTTGCTCTGTTATTGACC
TTCTACTTGATGACTTTGTTGAAATAATAAAGTCGCAAGATTTATCAGTGATTTCAAAGGTTGTCAAAGT
TACAATTGACTATGCTGAAATTTCATTCATGCTTTGGTGTAAGGATGGACATGTTGAAACCTTCTACCCA
AAATTACAGGCAAGTCAAGCATGGCAACCGGGTGTTGCAATGCCTAACTTGTATAAGATGCAAAGAATGC
TTCTTGAAAAATGTGACCTTCAGAATTATGGTGAAAATGCTGTTATACCAAAAGGAATAATGATGAATGT
CGCAAAATATACTCAACTGTGTCAATACCTAAATACACTTACATTGGCTGTACCTTACAACATGAGAGTT
ATACACTTTGGTGCCGGCTCTGATAAAGGAGTAGCACCTGGTACAGCTGTTCTTAGACAGTGGTTGCCAA
CTGGCACACTACTTGTCGATTCAGACCTTAATGACTTCGTCTCTGACGCAGATTCTACATTAATTGGAGA
TTGTGCCACTGTACATACAGCTAATAAATGGGATCTCATTATTAGCGATATGTATGACCCTAAGACCAAA
CATGTGACAAAAGAGAATGACTCCAAAGAAGGGTTTTTCACTTATCTGTGTGGGTTTATTAAACAAAAGC
TAGCTCTGGGAGGTTCTGTTGCTGTGAAGATAACAGAGCATTCCTGGAATGCTGATCTTTACAAGCTTAT
GGGGCATTTCTCATGGTGGACAGCTTTTGTTACAAATGTAAATGCATCTTCATCCGAGGCATTTTTAATT
GGAATTAACTATCTTGGTAAGCCAAAGGAACAGATTGATGGCTATACCATGCATGCTAACTACATCTTTT
GGAGGAATACAAACCCTATTCAATTGTCTTCCTATTCATTATTTGACATGAGCAAATTCCCTCTTAAATT
AAGGGGGACTGCCGTGATGTCTTTAAAAGAGAATCAAATAAACGACATGATTTATTCTCTGCTTGAAAAA
GGTAGACTCATCATTAGAGAAAACAACAGAGTTGTGGTCTCAAGTGATATTCTTGTTAATAACTAAACGA
ACATGATTTTACTTCTTCTTTTTCTTTCTTCTGCCGCTGCACAAGAAGGTTGTGGTGTTATCTCCAATAA
ACCACAGCGCACGTTTGATCAGTACTCCTCTACTCGTAGGGGTGTTTACTATAATGATGACATCTTTAGA
TCAGACGTGCTGCATCTCACCCAAGACTACTTTCTTCCTTTTAACACTAATGTTACTAGGTATCTGTCTT
TGAATGCAGCGCAAAACACCATTGTCTACTTTGACAATCATGTAATACCTTTCTATGACGGCATTTATTT
TGCCGCCACAGAGCGGTCTAATGTTATTCGTGGCTGGATCTTTGGTTCAACTTTTGACAACCGCTCGCAG
TCTGCTATTATAGTGAACAATTCTACACACATTTTAGTTAAGGTGTGTAATTTTGTTTTATGCACTGAAC
CCATGTTTACGGTGTCGCGTAACCAACACTATAAATCTTGGGTCTATCAGCATGCTAGAAATTGTACATA
TGATGTTGCATATCCTAGCTTTCAATTAGATGTCTCCTTAAAGAATAATGTCAATTTTCGACATCTTCGT
GAGTTCATTTTTAAGAATGTTGATGGTTTCCTTAAGATATATTCTTCATATGAACCTATCAATGTTGTTA
GTGGCATACCTAGTGGTTTTTCAGTGTTAAAGCCAATTATGAGCCTCCCACTAGGTATTAACATTACTGG
CATGCGCGTTGTTATGACAATGTTTAGCAACACCCAGGCCAACTTTCTCACTGAAAATGCTGCATATTAT
GTAGGCTATCTTAAGCCTAGAACATTTATGTTACAATTTAATAGCAATGGCACAATTGTTAATGCTGTTG
ATTGTTCTCAGGATCCTCTTTCTGAGTTAAAGTGCACACTTAAAAATTTTAATGTTACTAAAGGAATCTA
CCAAACGTCTAACTTCAGAGTTACACCAACGCAGGAGGTTGTTAGATTCCCAAATATTACAAACCGCTGC
CCATTTGACAGGGTTTTTAATGCTTCCAGGTTTCCCTCTGTGTATGCATGGGAAAGAACAAAAATTTCTG
ATTGTGTTGCTGACTACACTGTTCTCTACAACTCAACCTCTTTCTCAACTTTCAAATGTTATGGAGTTTC
TCCCTCTAAGTTGATTGATCTATGCTTCACAAGCGTGTATGCAGATACATTCTTGATAAGATCTTCAGAA
GTGAGACAAGTAGCGCCAGGTGAGACTGGTGTTATTGCTGACTACAATTATAAGCTGCCTGATGATTTCA
CAGGTTGTGTGATTGCTTGGAACACTGCTAAACAGGATACAGGCTATTATTATTACAGGTCCCACCGCAA
GACTAAGCTTAAGCCTTTTGAGAGAGATTTGTCGTCTGATGATGGTAATGGTGTATACACTCTTAGTACT
TATGACTTCAATCCTAATGTACCTGTTGCTTACCAAGCTACCAGGGTTGTTGTACTTTCATTTGAACTTC
TTAATGCACCTGCCACAGTTTGTGGACCTAAATTATCCACAGAACTTGTTAAAAACCAGTGTGTAAACTT
CAACTTCAATGGACTTAAGGGCACTGGTGTTTTGACTAAGTCTTCTAAAAGATTTCAGTCATTTCAACAA
TTTGGTCGTGACACGTCTGACTTCACTGATTCAGTACGTGATCCACAAACATTAGAAATACTTGACATTT
CACCATGTTCTTTTGGTGGTGTTAGTGTGATTACACCAGGAACAAATGCTTCTTCTGAAGTTGCTGTTCT
TTACCAAGATGTTAACTGCACTGATGTTCCAACAGCAATTCATGCAGACCAACTAACACCAGCTTGGCGT
GTTTATTCCACTGGAGTAAATGTGTTTCAAACTCAAGCTGGCTGTCTCATAGGAGCTGAACATGTTAACG
CTTCATATGAGTGTGACATCCCAATTGGTGCTGGCATTTGTGCTAGTTACCATACAGCTTCAGTCTTACG
CAGTACAGGCCAGAAATCAATTGTGGCTTATACTATGTCTTTGGGTGCTGAGAACTCAATTGCTTATGCT
AATAATTCAATTGCCATACCTACAAATTTTTCAATCAGTGTCACTACTGAAGTGATGCCTGTTTCAATGA
CTAAAACATCCGTGGATTGTACGATGTACATCTGCGGTGATTCATTGGAGTGCAGTAATCTACTCTTGCA
GTATGGAAGCTTCTGCACACAATTAAATCGTGCCCTTACAGGCATAGCAATAGAACAGGACAAAAACACA
CAAGAGGTCTTTGCCCAAGTTAAACAAATGTACAAGACACCAGCCATAAAAGATTTTGGCGGTTTCAATT
TTTCACAAATATTGCCTGATCCTTCAAAGCCAACAAAGAGGTCATTCATTGAGGACCTGCTCTTCAACAA
AGTGACTCTCGCTGATGCTGGCTTTATGAAACAATATGGCGAATGCCTAGGCGATATTAGTGCTAGAGAC
CTCATTTGTGCTCAAAAATTCAATGGATTGACTGTTCTACCACCATTGCTCACAGATGAAATGATTGCTG
CCTACACGGCTGCACTAGTTAGCGGTACTGCTACTGCTGGCTGGACATTTGGTGCAGGTGCTGCCCTTCA
AATCCCCTTTGCTATGCAAATGGCATATAGGTTCAATGGCATTGGAGTTACCCAAAATGTTCTCTATGAG
AACCAAAAACAGATCGCCAACCAATTCAATAAGGCGATCAGTCAAATTCAAGAATCACTCACAACAACAT
CAACAGCATTGGGCAAGCTGCAAGACGTTGTCAACCAGAATGCTCAAGCATTGAATACACTTGTTAAACA
ACTTAGCTCCAATTTTGGTGCTATTTCGAGTGTTCTAAACGACATTCTTTCACGACTCGACAAAGTCGAG
GCAGAAGTACAAATTGATAGGTTGATTACAGGCAGATTACAGAGCCTCCAAACCTATGTAACACAACAAC
TAATCAGAGCTGCTGAAATCAGGGCCTCTGCTAACCTTGCTGCTACTAAAATGTCTGAGTGTGTTCTTGG
ACAATCAAAAAGAGTTGACTTCTGTGGAAAAGGCTATCATTTAATGTCTTTCCCCCAAGCGGCTCCGCAT
GGTGTTGTCTTCCTACATGTCACTTATGTGCCATCACAGGAAAGAAACTTCACTACTGCCCCAGCAATTT
GTCATGAAGGCAAAGCATACTTCCCTCGCGAAGGTGTTTTTGTATCTAATGGCACTTCTTGGTTCATTAC
ACAGAGGAATTTTTACTCACCACAGATAATTACAACAGACAATACATTTGTCGCAGGAAATTGTGACGTC
GTAATTGGCATCATCAATAACACAGTTTATGATCCTCTGCAACCTGAGCTTGACTCATTCAAAGAAGAGC
TGGACAAGTACTTCAAAAATCATACATCACCAGATGTTGATCTCGGCGACATTTCAGGTATTAATGCTTC
TGTCGTCAACATTCAAAAAGAAATTGACCGCCTCAATGAGGTCGCCAAAAATCTAAATGAATCACTCATT
GACCTCCAAGAACTTGGAAAATATGAGCAATACATCAAATGGCCTTGGTATGTTTGGCTCGGCTTCATCG
CTGGACTAATTGCCATCGTCATGGTTACAATCTTGCTTTGTTGCATGACCAGCTGTTGCAGTTGCCTCAG
GGGTGCATGCTCTTGCGGTTCTTGCTGCAAATTTGATGAGGACGACTCTGAGCCAGTGCTCAAAGGAGTC
AAATTACACTACACATAAACGAACTTAATGGATTTGTTTATGAGCATTTTCACATTGGGAGCAATCACAC
GCCAACCAGCGAAAATTGAAAATGCTTCTCCTGCAAGTACTGTTCATGCTACAGCAACGATACCGCTACA
AGCCTCACTCCCTTTCGGATGGCTTGTTGTTGGCGTTGCACTTCTTGCTGTTTTTCAAAGCGCTTCCAAA
GTGATTGCGCTTCATAAGAGGTGGCAGCTTGCCTTGTATAAAGGCATTCAGTTTGTTTGCAACCTGCTGC
TACTTTTTGTGACAATTTACTCACATCTTCTACTGTTAGCTGCTGGCATGGAGGCACAATTTTTGTACAT
CTATGCCCTGATTTACATTCTGCAAATCCTAAGCTTTTGCAGATTCATCATGAGATGCTGGCTGTGCTGG
AAGTGCAGATCCAAAAATCCGTTGCTCTATGATGCTAACTACTTTGTATGTTGGCACACCAATTGCTTTG
ATTACTGTATACCATACAACAGTATCACTGACACAATTGTCCTCACGTCAGGTGATGGAACTACTCAGCC
AAAACTAAAAGAAGACTACCAAATTGGTGGTTATTCCGAGTATTGGCATTCAGGTGTAAAGGACTATGTA
GTAATACATGGTTATTTCACTGAAATCTACTACCAGTTAGAATCGACACAACTATCGACTGACACTGGTG
CTGAAAATGCTACATTCTTCATCTATAGCAAGCTTGTTAAAGATGTGGACCATGTACAAATACACACAAT
CGACGGCTCTTCAGGAGTTGTAAATCCAGTAATGGATCCAATTTATGATGAGCCGACGACGACTACTAGC
GTGCCTTTGTAAGCACAAGAAAGTGAGTACGAACTTATGTACTCATTCGTTTCGGAAGAGACAGGTACGT
TAATAGTTAATAGCGTACTTCTTTTTGTTGCTTTCGTGGTATTCTTGCTAGTCACACTAGCCATCCTTAC
TGCGCTTCGATTGTGTGCGTACTGCTGCAATATTGTTAACGTGAGTTTAGTAAAACCAACAGTTTACGTT
TACTCACGTGTTAAAAATCTGAACTCTTCTGAAGGAGTTCCTGATCTTCTGGTCTAAACGAACTAACTAT
TATTATTATTCTGTTTGGAACTTTAACATTGCTTATCATGGCAGACAACGGTACCATTACTGTTGAGGAG
CTTAAACAACTCCTGGAACAATGGAATCTAGTAATAGGTTTCATTTTCCTAGCCTGGATTATGCTATTAC
AGTTTGCCTATTCCAACCGGAACAGGTTTCTGTATATAATAAAGCTTGTTTTCCTCTGGCTCTTGTGGCC
AGTAACACTTGCTTGCTTTGTGCTTGCTGCTGTTTACAGAATCAATTGGGTGACTGGCGGAATTGCGATT
GCAATGGCTTGTATAGTAGGCTTGATGTGGCTTAGCTACTTCGTTGCTTCTTTCAGGCTGTTTGCTCGCA
CCCGCTCAATGTGGTCATTCAATCCAGAAACAAACATTCTTCTCAACGTGCCTCTCCGAGGTACAATTTT
GACCAGACCGCTCATGGAAAGTGAACTTGTCATTGGTGCTGTGATCATTCGTGGTCATTTGCGAATGGCT
GGACACTCCCTAGGGCGCTGTGACATAAAGGACCTGCCAAAAGAGATTACGGTGGCTACATCACGAACGC
TTTCTTATTACAAATTAGGAGCGTCGCAGCGTGTAGGCACTGATTCAGGTTTTGCTGCATACAACCGCTA
CCGAATTGGAAACTATAAATTAAATACAGACCACTCAGGTAGCAACGACAATATTGCTTTGCTAGTACAG
TAAGTGACAACAGATGTTTCATCTTGTTGACTTCCAGGTTACAATAGCAGAGATATTGATTATCATTATG
AAGACTTTCAGGGTTGCCATTTGGAACCTTGACATACTAATAAGTTCAATAGTGAGACAATTATTTAAGC
CTCTAACTAAGAAGAAATACTCTGAGTTAGATGATGAAGAACCTATGGAGTTAGATTATCCATAAAACGA
ACATGAAAATTATTCTCTTCCTGACACTGATTGCACTTGCTTCCAGCGAGCTATATCACTATCAGGAGTG
TGTTAGGGGTACTACTGTACTACTAAAAGAACCTTGCCCATCAGGAACCTACGAGGGCAATTCACCATTT
CATCCTCTTGCTGACAACAAATTTGCACTAACTTGCATTAGCACACATTTTGCTTTTGCTTGCGCTGACG
GTACTAGACATACCTATCAGTTGCGTGCAAGATCAGTTTCGCCAAAACTTTTCATCAGACAGGAGGAAGT
TCACCAAGAGCTCTACTCACCACTTTTTCTCATTGTTGCTGCTCTAGTATTTATAATACTTTGCTTCACC
ATTAAGAGAAAGACAGAATGAATGAGCTCACCTTAATTGACTTCTATTTGTGCTTTTTAGCCTTTCTGCT
ATTCCTTGTTCTAATAATGCTTATTATATTTTGGTTTTCACTTGAACTCCAAGATATAGAAGAACCCTGT
AACAAAGTCTAAACGAACATGAAACTTCTCATTGTTTTTGGACTCTTAACATCAGTATACTGCATTCATA
AAGAATGCAGCATACAAGAGTGTTGTGAAATTCAACCCTCCCAAATTGAAGACCCATCTCCAATACATTA
CTATTCGGACTGGTTTATACAAATTGGATATAGAAAGTCAGCTCGCCTTGTACAATTGTGCGAGGGAGAT
TATGGCAAAAGAATTCCGATTCATTATGAAATGTTTGGCAATTACAGTATGTACTGTGAACCACTTGAGA
TAAACTGTCAAGCCCCACCAGTAGGTCGTTTAATTGTGCGGTGGTTGCACGATTATGAGTCTGCTGAGCA
TCACGACGTTAGAGTTGTTCTAGATTTCATATAAACGAACAAACTAAAATGTCTGATAATGGACCCCAAA
ACCAGCGTAGTGCCCCCCGCATTACATTTGGTGGACCCTCAGATTCAACTGACAATAACCAGGATGGAGG
ACGCAGTGGTGCACGGCCAAAACAACGCCGTCCCCAAGGTTTACCCAATAATACTGCGTCTTGGTTCACA
GCTCTCACTCAGCATGGCAAGGAGGAACTTAGATTCCCTCGAGGCCAGGGCGTTCCAATCAACACCAATA
GTGGTAAAGATGACCAAATTGGCTACTACCGAAGAGCTACCCGACGAGTTCGTGGTGGTGACGGCAAAAT
GAAAGAGCTCAGCCCCAGATGGTATTTCTATTACCTAGGAACTGGCCCAGAAGCTTCACTTCCCTACGGC
GCTAACAAAGAAGGCATCGTTTGGGTCGCAACTGAGGGAGCCTTAAACACACCAAAAGATCACATTGGCA
CCCGCAATCCTAATAACAATGCTGCCATCGTGCTACAACTTCCTCAAGGAACAACATTGCCAAAGGGCTT
CTACGCAGAGGGGAGCAGAGGCGGCAGTCAAGCCTCTTCCCGCTCTTCATCACGTAGTCGCGGTAATTCA
AGAAATTCAACTCCTGGCAGCAGTAGGGGAAATTCTCCTGCTCGAATGGCTAGCGGAGGTGGTGAAACTG
CCCTCGCGCTATTGCTGCTAGACAGACTGAACCAGCTTGAGAGCAAAGTTTCTGGTAAAGGCCAACAACA
ACAAGGCCAAACTGTCACTAAGAAATCTGCTGCTGAGGCATCCAAAAAGCCTCGCCAAAAACGTACGGCA
ACTAAGTCGTACAACGTCACTCAAGCTTTTGGGAGACGTGGTCCAGAACAAACCCAAGGAAACTTTGGGG
ACCAAGAACTAATCAGACAAGGAACTGATTACAAACATTGGCCGCAAATTGCACAATTTGCTCCAAGTGC
CTCTGCATTCTTTGGAATGTCACGCATTGGCATGGAAGTCACACCTTCGGGAACATGGCTGACTTATCAT
GGAGCCATAAAATTGGATGACAAAGATCCACAATTCAAAGACAACGTCATATTGCTGAATAAGCACATTG
ACGCATACAAAACATTCCCACCAACAGAGCCTAAAAAGGACAAAAAGAAAAAGACTGATGAAGCTCAGCC
TTTACCGCAGAGAAAGAAGCAGCCCACTGTGACTCTTCTGCCTGCGGCTGATATGGATGATTTCTCCAGA
CAACTTCAAAATTCCATGAGTGGAGCTTCTGCTGATTCAACTCAGGCATAAACACTCATGATGACCACAC
AAGGCAGATGGGCTATGTAAACGTTTTCGCAATTCCGTTTACGATACATAGTCTACTCTTGTGCAGAATG
AATTCTCGTAACTAAACAGCACAAGTAGGTTTAGTTAACTTTAATCTCACATAGCAATCTTTAATCAATG
TGTAACATTAGGGAGGACTTGAAAGAGCCACCACATTTTCACCGAGGCCACGCGGAGTACGATCGAGGGT
ACAGTGAATAATGCTAGGGAGAGCTGCCTATATGGAAGAGCCCTAATGTGTAAAATTAATTTTAGTAGTG
CTATCCCCATGTGATTTTAATAGCTTCTTAGGAGAATGACAAAAAAAA</t>
  </si>
  <si>
    <t>Rs3367</t>
  </si>
  <si>
    <t>AGZ48818</t>
  </si>
  <si>
    <t>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t>
  </si>
  <si>
    <t>spike protein [Bat SARS-like coronavirus Rs3367]</t>
  </si>
  <si>
    <t>KC881006.1</t>
  </si>
  <si>
    <t>21492..25262</t>
  </si>
  <si>
    <t xml:space="preserve">&gt;KC881006.1 Bat SARS-like coronavirus Rs3367, complete genome
ATATTAGGTTTTTACCTACCCAGGAAAAGCCAACCAACCCCGATCTCTTGTAGATCTGTTCTCTAAACGA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TGGCTTCGGGGACTCTGTGGAAGAGGCCCTATCGGAGGCACGTGAACACCTTAAAAATGGCACTTGTGGT
TTAGTAGAGCTGGAAAAAGGCGTACTGCCCCAGCTTGAACAGCCCTATGTGTTCATTAAACGTTCTGATG
CCTTAAGCACCAATCACGGCCACAAGGTCGTTGAGTTGGTTGCAGAATTGGACGGCATTCAGTACGGTCG
TAGCGGTATAACTCTGGGAGTGCTCGTGCCACATGTGGGCGAAACCCCAATCGCATACCGCAATGTTCTT
CTTCGTAAGAACGGTAATAAGGGAGCCGGTGGCCATAGCTTTGGCATCGATCTAAAGTCTTATGACTTAG
GTGACGAGCTTGGCACTGATCCCATTGAAGATTATGAACAAAACTGGAACACTAAGCATGGCAGTGGTGT
ACTCCGTGAACTCACTCGCGAGCTCAATGGAGGTGCATTCACTCGCTATGTCGATAACAACTTTTGTGGC
CCAGATGGGTACCCTCTTGATTGCATTAAAGATTTTCTCGCTCGCGCGGGCAAGTCAATGTGCACTCTTT
CTGAACAACTTGATTACATCGAGTCGAAGAGAGGTGTCTACTGCTGCCGTGACCATGAGCATGAAGTTGC
TTGGTTCACTGAGCGCTCTGATAAGAGCTATGAGCATCAGACACCCTTCGAAATTAAGAGTGCCAAGAAA
TTTGACACCTTCAAAGGGGAATGCCCAAAGTTTGTATTTCCTCTCGATTCAAAAGTCAAAGTCATTCAAC
CACGTGTTGAAAAGAAAAAGACTGAAGGTTTCATGGGGCGCATACGCTCTGTGTACCCTGTTGCATCTCC
ACAGGAGTGTAACAACATGCACTTGTCTACCTTGATGAAATGTAATCATTGCGATGAAGTTTCATGGCAG
ACGTGCGATTTTCTGAAAGCCACTTGTGAACATTGTGGCACTGAAAACTCAGTCACAGAAGGACCTACTA
CATGTGGGTACCTACCTACTAATGCTGTAGTGAAAATGCCATGTCCCGCCTGTCAAGACCCGGAGATTGG
ACCTGAGCATAGTGTCGCAGATTATCACAACCACTCAAACATTGAAACTCGACTCCGCAAAGGAGGTAGG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ACAAGTCTTTCAAAGCCATTGTTGAGTCCTGCGGTAACTACAAAGTTACCAAGGGAAAGCCCGTAAAAGG
TGCTTGGAACATTGGACAACAGAGATCAGTTTTAACACCACTGTGTGGTTTCCCCTCACAGGCTGCTGGT
GTTATCAGATCAATTTTTGCACGCACACTTGATGCAGCAAACCACTCAATTCCTGATTTGCAAAGAGCAG
CTGTCACCATACTTGATGGTATTTCTGAACAGTCATTACGTCTTGTCGACGTCATGGTTTATACCTCAGA
CCTGCTTACCAACAGTGTCATCATTATGGCATATGTAACTGGTGGTCTTGTACAACAGACTTCTCAGTGG
TTGTCTAATTTGTTGGGCACTACTGTTGAAAAACTCAGGCCCATCTTTGTGTGGATTGAGGCGAAACTTA
GTGCAGGAGTTGAATTTCTCAAGGATGCTTGGGAGATTCTCAAATTTCTCATTACAGGTGTTTTTGACAT
CGTCAAGGGTCAAATACAGGTTGCTTCAGATAACATCAAGGGTTGTGTAAAATGCTTCATTGATGTTGTT
AATAAAGCACTCGAAATGTGCATTGACCAAGTCACTATCGCTGGCACTAAGTTGCGATCACTCAACTTAG
GTGAAGTCTTCATCGCTCAAAGCAAGGGACTTTACCGTCAGTGTATACGTGGCAAGGAACAGCTGCAACT
ACTTATGCCTCTTAAGGCACCAAAAGAAGTCACCTTTCTTGAAGGTGATTCACATGACACAGTACTTACC
TCTGAGGAGGTTGTTCTCAAAAACGGTGAACTCGAGGCACTCGAGACGCCTGTTGATAGCTTCACAAATG
GAGCTGTAGTTGGCACACCAGTTTGTGTAAATGGCCTCATGCTCTTAGAGATCAAGGACAAAGAACAATA
CTGCGCATTGTCTCCTGGTTTACTGGCTACAAACAATGTCTTTCGCCTAAAAGGGGGTGCACCAACTAAA
GTTGTAACCTTTGGAGAAGATACTGTTTTGGAAGTTCAAGGTTACAAGAATGTGAGAATCACATTTGAGC
TTGATGAACGTGTTGACAAAGTGCTTAATGAAAAGTGCTCTGTCTACACTGTTGAATCCGGTACCGAAGT
TACTGAGTTTGCATGTGTTGTAGCAGAGGCTGTTGTGAAGACTTTACAACCAGTTTCTGATCTTCTTACC
AACATGGGTATTGATCTTGATGAATGGAGTGTGGCTACATTCTATTTGTTTGATGATGCTGGTGAAGAAA
AACTTTCTTCACGTATGTACTGTTCCTTTTATCCTCCTGATGATGAGGAGGATTGTGATGAGTATGATGA
AGAAGAGGAAGTCCTGGAAGAATCCTGTGCGCATGAATACGGTACAGAAGAAGATTACCAAGGTCTTTCA
CTGGAATTTGGTGCCTCAACTGAAATGCAAGTTGAAGAAGAAGAAGAAGAGGACTGGCTTGGTGATGCTA
CTGAATTATCGGAGCATGAACCAGAACCAGAACTAACACCTGAAGAACCAGTTAACCAGTTTACTGGTTA
TTTAAAACTTACTGACAATGTTGCCATTAAGTGTGTGGACATCGTGAAGGAGGCGCAAAACGCTAACCCC
ACGGTGATTGTAAATGCTGCTAACATACATCTGAAACATGGTGGTGGTGTAGCAGGTGCACTCAACAAGG
CAACCAACGGTGCCATGCAAAAAGAGAGCGATGATTACATTAAGCTAAATGGTCCTCTCGTAGTTGGAGG
TTCATGTTTGCTTTCTGGACATAATCTTGCTAAGAAGTGTCTGCATGTTGTTGGACCTAACCTAAATGCA
GGTGAGGACATCCAGCTTCTTAAGGCAGCATATGAAAATTTTAATTCACAGGACACTTTACTTGCACCAT
TGTTGTCAGCAGGCATATTTGGTGCTAAACCACTTCAGTCTTTACAAGTGTGCGTGCAGACAGTTCGTAC
ACAGGTTTACATTGCAGTCAATGACAAAGCTCTTTATGAGCAGGTTGTCATGGATTACCTTGATAGCCTG
AAGCCTAGAGTGGAAGCACCTAAACAAGAGGAGCCACCAAGGACAGAAGATCCTAAAATTGAGGAGAAAT
CTGTCGTACAGAAGCCTATCGATGTGAAGCCAAAAATTAAGGCTTGCATTGATGAGGTTACCACAACACT
GGAAGAAACTAAGTTTCTTACCAATAAGTTACTCTTGTTTGCTGACATCAATGGTAAGCTTTACCATGAT
TCTCACAACATGCTTAGAGGTGAAGATATGTCTTTCCTTGAGAAGGATGCACCTTACGTGGTAGGTGATG
TTATCACTAGTGGTGATATCACTTGTGTTGTAATACCCTCCAAAAAGGCTGGTGGCACTACAGAGATGCT
CTCAAGAGCTTTGAAGAAAGTGCCAGTTGATGAGTATATAACCACATACCCTGGACAAGGATGTGCTGGT
TATACACTTGAGGAAGCTAAGACTGCTCTTAAGAAATGCAAATCTGCATTTTACGTGTTACCTTCAGAAA
CACCTAATGCTAAGGAAGAGATTCTAGGAACTGTGTCCTGGAATTTGAGAGAAATGCTTGCTCATGCTGA
AGAGACAAGAAAATTAATGCCTATATGCATGGATGTTAGAGCCATAATGGCCACCATCCAACGCAAGTAC
AAAGGAATTAAAGTTCAAGAAGGCATTGTTGACTATGGAGTCCGATTCTTCTTTTATACTAGTAAAGAGC
CTGTAGCTTCTATCATTACGAAGCTGAACTCTCTAAATGAGCCACTTGTCACAATGCCAATTGGTTATGT
GACACATGGTTTTAATCTTGAAGAGGCTGCGCGCTGTATGCGTTCTCTTAAAGCTCCTGCCGTAGTGTCA
GTATCATCACCAGATGCTGTTACTACATATAATGGATACCTCACTTCGTCATCAAAGACATCTGAGGAGC
ACTTTGTGGAAACAGTTTCTTTGGCTGGTTCTTACAGAGATTGGTACTATTCAGGACAGCGTACAGAGTT
AGGTGTTGAATTTCTTAAGCGTGGTGACAAAATTGTGTACCACACTTTGGAGAGTCCCGTCGAGTTTCAT
CTTGACGGTGAGGTTCTTCCACTTGACAAACTAAAGAGTCTTTTATCCCTACGGGAGGTTAAGACTATAA
AAGTGTTCACAACTGTGGACAACACTAATCTCCACACACAGCTTGTGGATATGTCTATGACATATGGACA
GCAGTTTGGTCCAACATACTTGGATGGTGCTGATGTTACAAAAATTAAACCTCATGTAAATCATGAGGGT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ACTTTTGTGCACTCATACTTGCTTACAGTAATAAAACTGTTGGCGAGCTCGGTGATGTCAGAGAAACTAT
GACCCATCTTCTACAGCATGCTAATTTGGAATCCGCAAAGCGAGTTCTTAATGTGGTGTGTAAACATTGC
GGTCAGAAAACTACCACCTTAACGGGTGTAGAAGCCGTGATGTATATGGGTACTCTATCTTATGATAATC
TTAAGACAGGTGTTTCCATTCCATGTGTGTGTGGTCGCGATGCTACACAATATCTAGTACAACAAGAGTC
TTCTTTTGTTATGATGTCTGCACCACCTGCTGAATATAAATTACAGCAAGGTACATTTTTATGTGCGAAT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TCAAATGACAGGCTTCACAAAGCCAGCTTCACGAGAGTTATATGTCACATTCTTTCCAGACTTGAATGGC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AGGAAGTCATAGAGTGTGACGTGAAAACTACTGAAGTTGTAGGCAATGTCATACTTAAACCATCAGATGA
AGGTGTTAAAGTAACACAAGAGTTGGATCATGAGGATCTTATGGCTGCTTATGTGGAAAATACAAGCATT
ACCATTAAGAAACCTAATGAGCTTTCACTAGCCTTAGGTTTAAAAACAATTGCCACTCATGGTATTGCTG
CAATTAATAGTGTGCCTTGGAGTAAAATTTTGGCTTATGTCAAACCATTCTTAGGACAAGCAGCAATTAC
AACATCAAATTGCGCTAAGAGATTAGCACAACGTGTGTTTAACAATTATATGCCTTATGTGCTTACACTA
TTGTTTCAATTGTGTACTTTTACAAAAAGTACAAATTCTAGAATTAGAGCTTCACTACCTACGACTATTG
CTAAAAATAGTGTTAGGGGTGTTGCTAGATTATGTTTGGATGCTGGCATTAATTATGTAAAGTCACCCAA
ATTTTCTAAATTGTTCACTATTGCAATGTGGCTATTATTGTTAAGCATTTGCTTAGGTTCACTAATCTAT
GTAACTGCAGCTTTAGGTGTATTATTGTCCAACTTTGGAGCTCCTTCTTATTGTAGTGGCGTTAGAGAAT
CGTACCTCAATTCCTCTAATGTTACTACTATGGATTTCTGTGAAGGTTCTTTTCCTTGCAGTGTTTGTTT
AAGTGGATTAGACTCGCTTGATTCCTATCCAGCTCTTGAAACCATCCAGGTGACGATCTCATCGTACAAG
CTAGACTTGACAATTTTAGGTCTGGCTGCTGAGTGGTTTTTGGCATATATGTTGTTTACAAAATTCTTTT
ATTTACTAGGTCTTTCAGCTATAATGCAGGTGTTCTTTGGCTATTTTGCTAGTCATTTCATCAGCAATTC
TTGGCTCATGTGGTTTATCATTAGCATTGTACAAATGGCACCCGTTTCTGCAATGGTTAGGATGTACATC
TTCTTTGCTTCTTTTTACTACATATGGAAGAGCTATGTTCATATTATGGATGGTTGTACCTCTTCGACTT
GCATGATGTGCTATAAGCGCAATCGTGCCACACGCGTTGAGTGTACAACTATTGTTAATGGCATGAAGAG
ATCTTTCTATGTCTATGCAAATGGAGGCCGTGGCTTCTGCAAGACTCACAATTGGAATTGTCTCAATTGT
GACACATTTTGCACTGGTAGTACATTCATTAGTGATGAAGTTGCTCGTGATTTGTCACTCCAGTTTAAAA
GACCAATTAACCCTACTGACCAGTCATCGTATATTGTTGATAGTGTTGCTGTTAAAAATGGCGCGCTTCA
TCTCTACTTTGACAAGGCTGGTCAAAAGACTTATGAGAGACACCCACTCTCCCATTTTATCAATTTAGAC
AATTTGAGAGCTAACAACACTAAAGGTTCACTACCTATTAATGTCATAGTCTTTGATGGCAAGTCCAAAT
GCGACGAGTCTGCTGCTAGGTCTGCATCTGTGTACTACAGTCAGCTAATGTGCCAACCTATTCTGTTGCT
TGACCAAGCTCTCATATCAGATGTTGGAGATAGTACTGAAGTTTCTGTTAAGATGTTTGATGCTTATGTC
GACACCTTTTCAGCAACTTTTAGTGTCCCTATGGAAAAACTTAGGGCACTCGTTGCTACAGCTCATAGCG
AGCTGGCAAAGGGTGTAGCTTTAGATGGTGTCCTTTCTACATTTGTGTCAGCTGCTCGTCAAGGTGTTGT
TGATACTGATGTTGACACAAAGGATGTCATTGAATGTCTCAAACTTTCACATCACTCCGACTTGGAAGTG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AACAACATACCTTTTAGACTAACTTGTGCTACAACTAGACAGGTTGTCAATGTCATAACTACTAAAATCT
CACTCAAGGGTGGTAAGATTGTTAGTACTTGGTTTAAACTTATGCTTAAGGCCACATTATTGTGCGTCAT
TGCTACATTGGTCTGTTACATCGTTATGCCAGTACATACATTGTCTGCTCATGATGGTTACACAAATGAA
ATCATTGGTTACAAAGCCATTCAGGATGGTGTCACTCGTGACATCATTTCTACTGATGATTGTTTTGCAA
ACAAACATGCTGGTTTTGACTCATGGCTTAGCCAGCGTGGTGGTTCATACAAAAATGACAAAAGCTGCCC
TGTAGTAGCTGCTATCATTACAAGAGAGATTGGTTTCATAGTGCCTGGCTTACCAGGTACTGTGTTGAGA
GCAATCAATGGTGACTTCTTGCATTTTCTACCTCGTGTCTTTAGTGCTGTTGGCAACATTTGCTACACAC
CTTCTAAACTCATTGAGTATAGTGATTTTGCTACCTCTGCTTGCGTTCTTGCTGCTGAGTGTACAATTTT
TAAGGATGCTATGGGCAAACCTGTGCCATATTGTTATGACACTAATTTGCTAGAGGGTTCTATTTCTTAT
AGTGAGCTTCGTCCAGACACTCGTTATGTCCTTATGGATGGTTCCATCATACAGTTTCCTAACACTTACC
TGGAGGGTTCTGTTAGAGTAGTAACAACTTTTGATGCTGAGTACTGTAGACATGGTACATGTGAAAGATC
AGAAGCTGGTATTTGCTTATCTACCAGTGGTAGATGGGTTCTTAACAATGAACATTATAGAGCTCTACCT
GGAGTATTTTGTGGTGTTGATGCAATGAATCTTATAGCAAACATCTTTACTCCCCTTGTGCAACCTGTGG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TTCTCCTATTGTGCCTTTTTGGATAACAGCAATCTATGTATTCTGTATTTCTCTGAAGCACTGCCATTGG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ATCAGTGTGCCATGAGACCTAACCATACCATTAAAGGTTCTTTCCTTAATGGATCATGTGGTAGTGTTGG
TTTTAACATTGATTATGATTGCGTGTCTTTCTGCTATATGCATCACATGGAGCTTCCAACAGGAGTACAC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TGAGTTTACACCATTTGATGTTGTTAGACAATGCTCTGGTGTTACCTTCCAAGGTAAGTTCAAGAAAATT
GTTAAGGGCACTCATCATTGGATGCTTTTAACTTTCTTGACATCACTATTGATTCTTGTCCAAAGTACTC
AGTGGTCACTGTTTTTCTTTGTTTACGAGAATGCTTTCTTGCCATTTACTCTTGGTATTATGGCAATTGC
TGCATGTGCTATGCTGCTTGTTAAGCATAAGCACGCATTCTTGTGCTTGTTTCTGTTACCTTCTCTTGCA
ACAGTTGCTTACTTTAATATGGTCTACATGCCTGCCAGCTGGGTGATGCGTATTATGACATGGTTTGAAT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TGTTGAGTATTACCCATTGTTATTTATTACTGGCAACACCTTACAGTGTATCATGCTTGTTTATTGTTTC
TTAGGCTATTGTTGCTGCTGCTATTTTGGCCTTTTCTGTTTACTCAACCGTTACTTCAGGCTTACTCTTG
GTGTTTATGACTATTTGGTCTCTACACAAGAATTTAGGTATATGAACTCCCAGGGGCTTTTGCCTCCTAA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GCTGTCAAACTACAGAATAATGAACTGAGTCCGGTAGCACTACGACAGATGTCTTGTGCGGCTGGTACCA
CACAAACAGCTTGTACTGATGACAATGCACTTGCCTACTATAACAATTCGAAGGGAGGTAGGTTTGTGCT
GGCATTACTATCAGACCACCAAGATCTCAAATGGGCTAGATTCCCTAAGAGTGATGGTACAGGTACAATT
TACACAGAACTGGAACCACCTTGTAGGTTTGTTACAGACACACCAAAAGGGCCTAAAGTGAAATACTTGT
ACTTCATCAAAGGCTTAAATAACCTAAATAGAGGTATGGTTCTGGGCAGTTTAGCTGCTACAGTACGTCT
TCAGGCTGGAAATGCTACAGAAGTACCTGCCAATTCAACTGTGCTTTCCTTCTGTGCCTTTGCAGTAGAC
CCTGCTAAAGCATATAAGGATTACCTAGCAAGTGGAGGACAACCAATCACCAACTGTGTGAAGATGTTGT
GTACACACACTGGTACAGGACAGGCAATTACTGTAACACCAGAAGCTAACATGGACCAAGAGTCCTTTGG
TGGTGCTTCATGCTGTCTGTATTGTAGATGCCACATTGATCATCCAAATCCTAAAGGATTTTGTGACTTG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GTTCCTAAAAACTAATTGCTGCCGCTTCCAGGAGAAGGATGAGGAAGGCAATTTATTAGACTCTTACTTT
GTAGTTAAGAGGCATACTATGTCTAACTACCAACATGAAGAGACTATTTATAACTTGGTTAAAAATTGTC
CAGCGGTTGCTGTTCATGATTTTTTCAAGTTTAGAGTAGATGGTGACATGGTACCACATATATCACGTCA
GCGTCTAACTAAATACACAATGGCTGATTTAGTCTATGCTCTACGTCACTTTGACGAGGGTAATTGTGAC
ACATTAAAAGAAATACTCGTCACATACAATTGTTGTGATGATGATTATTTCAATAAGAAGGATTGGTATG
ACTTCGTAGAGAATCCTGACATCTTACGCGTATATGCTAACTTAGGTGAGCGTGTACGCCAAGCATTATT
AAAGACTGTACAATTCTGCGATGCTATGCGTGATGCAGGCATTGTAGGCGTACTGACATTAGATAATCAG
GATCTTAATGGGAACTGGTACGATTTCGGTGATTTCGTACAAGTAGCACCAGGCTGCGGAGTTCCTATTG
TGGATTCATACTACTCATTGCTGATGCCCATCCTCACTCTGACTAGGGCATTGGCTGCTGAGTCCCATAT
GGATGCTGATCTCGCAAAACCACTTATTAAGTGGGATTTGCTGAAATATGATTTTACGGAAGAGAGACTT
TGTCTCTTCGACCGTTACTTTAAATATTGGGACCAGACATACCATCCCAATTGTATTAACTGTTTGGATG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ATGCTGCTGATCCAGCCATGCATGCAGCTTCTGGCAATTTATTGCTAGATAAACGCACTACGTGCTTTTC
GGTAGCTGCACTAACAAACAATGTTGCTTTTCAAACTGTCAAACCCGGTAATTTTAACAAAGACTTTTAT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TACTATAACTCAAATGAATCTTAAGTATGCCATTAGTGCAAAGAATAGAGCTCGCACTGTAGCTGGTGTC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ACAGCCAACGTAAATGCACTTCTTTCAACTGATGGTAATAAGATAGCTGACAAGTATGTCCGCAATCTAC
AACACAGGCTCTATGAGTGTCTCTATAGAAATAGGGATGTTGATCACGAATTCGTGGATGAGTTTTACGC
TTACCTGCGTAAACATTTCTCCATGATGATTCTTTCTGATGACGCCGTTGTGTGCTATAACAGTAACTAT
GCGGCTCAAGGTTTAGTAGCTAGCATTAAGAACTTTAAGGCAGTTCTTTATTATCAAAATAATGTGTTCA
TGTCTGAGGCAAAATGTTGGACTGAGACTGACCTTACTAAAGGACCTCACGAATTTTGCTCACAGCATAC
AATGCTAGTTAAACAAGGAGATGACTACGTGTACCTGCCTTACCCAGATCCATCAAGAATATTAGGCGCG
GGCTGTTTTGTCGATGATATTGTCAAAACAGATGGTACACTTATGATTGAGAGGTTTGTGTCATTAGCTA
TTGATGCCTACCCCCTTACTAAACATCCTAATCAGGAGTATGCTGATGTCTTTCACTTGTATTTACAATA
CATTAGGAAGTTACATGATGAGCTTACTGGTCACATGCTAGACATGTATTCTGTAATGCTAACCAATGAC
AACACCTCACGGTATTGGGAACCTGAGTTTTATGAAGCTATGTACACACCACACACAGTCTTGCAGGCTG
TAGGTGCTTGTGTATTGTGTAATTCACAGACTTCACTTCGTTGCGGTGCCTGCATTAGGAGACCATTCCT
GTGCTGCAAGTGCTGCTATGACCATGTCATTTCAACATCACATAAATTAGTGTTGTCTGTTAATCCCTAT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GATTACATACTTGCCAACACTTGTACTGAGAGACTCAAACTCTTTGCAGCAGAAACACTCAAAGCTACTG
AGGAAACATTCAAGCTGTCATATGGTATTGCCACTGTACGTGAAGTACTCTCTGACAGAGAATTGCATCT
TTCATGGGAGGTTGGAAAACCTAGACCACCATTGAATAGAAATTATGTCTTTACTGGTTACCGTGTAACT
AAAAATAGTAAAGTACAGATTGGAGAGTACACCTTTGAAAAAGGTGACTATGGTGATGCTGTTGTGTACA
GAGGTACTACGACATACAAATTGAATGTTGGTGATTACTTTGTGTTGACATCTCACACTGTAATGCCACT
TAGTGCACCTACTCTAGTGCCACAAGAGCACTATGTGAGAATTACTGGCTTGTACCCAACACTCAACATC
TCAGATGAGTTTTCTAGCAATGTTGCAAATTATCAAAAGGTCGGTATGCAAAAGTACTCTACACTCCAGG
GACCACCTGGTACTGGTAAGAGTCATTTTGCCATCGGACTTGCTCTCTACTACCCATCTGCTCGCATAGT
GTATACAGCTTGCTCCCATGCAGCTGTTGATGCCCTATGCGAAAAGGCATTAAAATACTTGCCCATAGAT
AAATGTAGTAGAATCATACCTGCGCGTGCTCGCGTAGAGTGTTTTGACAAATTCAAAGTGAATTCAACAC
TAGAACAGTATGTTTTCTGCACTGTAAATGCATTGCCAGAAACAACTGCTGATATTGTAGTCTTTGATGA
AATCTCTATGGCTACTAATTATGACTTGAGTGTTGTCAATGCTAGACTTCGTGCAAAACACTACGTCTAT
ATTGGCGATCCTGCTCAATTACCAGCCCCGCGCACATTGCTGACCAAAGGCACACTAGAACCAGAATACT
TCAATTCAGTGTGCAGACTTATGAAAACAATAGGTCCAGACATGTTCCTTGGAACTTGTCGCCGTTGTCC
TGCTGAAATTGTCGACACTGTGAGTGCTTTAGTTTATGATAATAAGCTAAAGGCACACAAGGAGAAGTCA
GCTCAATGCTTCAAAATGTTTTATAAGGGTGTTATTACACATGATGTTTCATCTGCAATTAACAGACCTC
AAATAGGCGTTGTAAGAGAATTTCTTACACGCAATCCTGCTTGGAGAAAAGCTGTTTTTATCTCACCTTA
TAATTCACAGAATGCTGTAGCTTCAAAAATCTTAGGATTGCCTACGCAGACTGTCGATTCCTCCCAGGGT
TCTGAGTATGACTATGTCATATTCACACAAACTACTGAAACAGCACACTCTTGCAATGTTAACCGCTTTA
ATGTGGCTATCACAAGAGCAAAAATTGGCATTTTGTGCATAATGTCCGATAGAGATCTTTATGACAAACT
GCAATTCACAAGTCTAGAAGTACCACGCCGCAATGTGGCTACATTACAGGCAGAAAATGTAACTGGACTT
TTTAAGGACTGTAGTAAGATCATCACCGGTCTTCATCCAACACAGGCACCTACACACCTCAGCGTTGATA
CAAAATTTAAGACTGAGGGACTATGTGTTGACATACCAGGCATACCAAAGGACATGACCTACCGTAGACT
CATCTCTATGATGGGTTTCAAAATGAATTACCAAGTTAATGGTTACCCTAATATGTTTATTACCCGTGAG
GAAGCTATTCGTCACGTTCGTGCATGGATTGGCTTCGACGTAGAGGGCTGTCATGCAACTAGAGATGCTG
TGGGTACTAACCTACCTCTCCAGCTAGGATTTTCTACAGGTGTTAACTTAGTAGCTGTACCGACTGGCTA
TGTTGACACTGAAAATAACACAGAATTCACCAGAGTTAATGCAAGACCTCCACCAGGTGACCAGTTTAAA
CATCTTATACCACTCATGTACAAAGGCTTGCCCTGGAATGTAGTGCGTATTAAGATAGTACAAATGCTCA
GTGATACACTGAAAGGATTGTCAGACAGAGTCGTGTTTGTCCTTTGGGCGCATGGCTTTGAGCTTACATC
AATGAAGTACTTTGTCAAGATTGGACCTGAAAGAACGTGCTGTCTGTGTGACAAACGTGCAACTTGCTTT
TCTACTTCATCAGATACTTATGCCTGCTGGAATCATTCTGTGGGTTTTGACTATGTCTACAACCCATTTA
TGATTGATGTCCAGCAGTGGGGTTTTACGGGTAACCTTCAGAGTAACCACGACCAACATTGTCAAGTGCA
TGGAAATGCACATGTGGCTAGTTGTGATGCTATCATGACTAGATGCTTGGCGGTCCATGAGTGCTTTGTT
AAGCGCGTTGATTGGTCTGTTGAATACCCCATTATAGGAGATGAACTGAAGATTAATTCCGCTTGCAGAA
AAGTACAGCATATGGTTGTAAAGTCTGCATTGCTTGCTGATAAGTTTCCAGTTCTTCATGACATTGGAAA
TCCAAAGGCTATTAAGTGTGTGCCTCAGGCGGAAGTAGAATGGAAGTTCTATGATGCTCAGCCATGCAGT
GACAAAGCCTATAAAATAGAGGAACTTTTCTATTCCTACGCTACACATCATGATAAATTCACTGATGGTG
TTTGTTTGTTTTGGAACTGTAACGTTGATCGTTACCCAGCCAATGCAATTGTATGTAGGTTTGACACGAG
AGTTTTGTCAAACTTGAATTTACCAGGTTGTGACGGTGGTAGTTTGTATGTGAATAAGCATGCATTCCAC
ACTCCAGCTTTTGATAAAAGTGCATTTACCAATTTAAAGCAATTGCCTTTCTTTTATTATTCTGACAGTC
CTTGTGAGTCTCATGGCAAACAAGTAGTGTCAGATATTGATTATGTACCACTTAAATCTGCTACGTGTAT
TACACGATGCAATTTGGGAGGTGCTGTTTGCAGACACCATGCAAATGAGTACCGACAGTACTTAGATGCA
TATAACATGATGATTTCTGCTGGATTTAGCCTATGGATTTACAAACAGTTTGATACTTATAATCTGTGGA
ATACATTCACCAGGTTACAGAGTTTAGAAAATGTGGCTTACAATGTTGTTAACAAAGGACACTTCGATGG
ACAAGCTGGTGAAGCACCTGTTTCCATCATTAATAATGCTGTTTACACAAAGGTAGATGGTGTTGATGTA
GAGATCTTTGAAAACAAGACAACACTTCCTGTTAATGTTGCGTTTGAGCTTTGGGCTAAGCGTAACATTA
AACCAGTGCCAGAGATTAAGATACTCAATAACTTGGGTGTCGATATCGCTGCTAATACTGTGGTCTGGGA
CTACAAGAGAGAAGCACCAGCACATATGTCAACAATAGGTGTCTGCACAATGACCGACATTGCTAAGAAA
CCTACTGAGAGTGCTTGTTCCTCGCTTACTGTCTTATTTGATGGTAGAGTGGTAGGACAGGCAGACCTTT
TTAGAAATGCCCGTAATGGTGTTTTAATAACAGAAGGTTCAGTTAAAGGTTTAACACCTTCAAAGGGGCC
AGCACAAGCTAGTGTCAATGGAGTCACATTAATTGGAGAATCCGTAAAAACACAGTTTAACTATTTTAAG
AAAGTAGATGGCATTATTCAACAGTTGCCTGAAACCTACTTTACTCAGAGCCGAGACTTAGAGGATTTCA
AGCCCAGATCACAAATGGAAACTGACTTTCTTGAGCTCGCTATGGATGAATTCATACAACGGTATAAGCT
AGAGGGTTATGCCTTCGAACATATCGTTTATGGGGATTTCAGTCATGGACAACTTGGCGGCCTTCATCTA
ATGATTGGTTTAGCCAAGCGCTCACAAGATTCACCGCTTAAATTAGAGGACTTTATCCCTATGGATAGCA
CAGTGAAAAATTACTTCATAACAGATGCACAAACAGGTTCATCAAAATGTGTGTGCTCTGTTATTGACCT
TTTACTTGATGACTTTGTTGAGATAATAAAGTCACAGGATTTGTCAGTAATTTCTAAGGTAGTCAAGGTT
ACAATTGACTACGCTGAGATTTCATTCATGCTTTGGTGTAAAGATGGACACGTTGAAACCTTCTACCCTA
AATTACAAGCAAGTCAAGCGTGGCAACCGGGGGTTGCAATGCCTAACTTGTACAAGATGCAAAGAATGCT
TCTTGAAAAGTGTGACCTTCAGAATTATGGTGAAAATGCTGTCATACCAAAAGGAATAATGATGAATGTC
GCAAAATACACTCAACTGTGTCAATACTTAAATACACTTACTTTAGCTGTACCCTACAACATGAGAGTTA
TTCACTTTGGTGCTGGATCTGATAAAGGAGTTGCACCAGGTACAGCTGTACTCAGACAATGGTTGCCAAC
TGGCACACTACTTGTCGATTCAGACCTTAATGACTTCGTCTCTGACGCGGATTCTACTTTAATTGGAGAC
TGTGCAACAGTACATACGGCTAATAAATGGGATCTCATTATTAGCGATATGTATGACCCTAAGACAAAAC
ATGTGACAAAAGAGAACGACTCAAAAGAAGGGTTTTTCACTTACCTGTGTGGATTTATAAAGCAAAAGCT
AGCCTTGGGTGGCTCTGTGGCTGTGAAGATAACAGAGCATTCTTGGAATGCTGATCTTTACAAGCTTATG
GGACACTTCTCATGGTGGACAGCTTTTGTTACAAATGTAAATGCATCATCATCAGAAGCATTTCTAATTG
GGGTTAACTATCTAGGCAAGCCAAAGGAACAAATTGATGGCTATACCATGCATGCTAACTACATCTTTTG
GAGGAACACAAATCCTATTCAATTGTCTTCCTATTCACTTTTTGACATGAGCAAGTTTCCTCTCAAATTA
AGAGGGACTGCTGTTATGTATTTAAAGGAGAATCAGATCAATGACATGATTTATTCTCTACTTGAGAAAG
GTAGACTTATCATTAGAGAGAGTAACAAAGTTGTGGTGTCTAGTGATATTTTAGTTAATAACTAAACGAA
CATGAAATTGTTAGTTTTAGTTTTTGCTACTCTAGTCTCCTCTTACACTATAGAGAAGTGCCTTGATTTT
GATGACCGCACTCCACCTGCAAATACTCAATTTTTATCTTCTCACAGAGGTGTTTATTACCCAGATGACA
TTTTTAGGTCTAATGTCTTGCATTTAGTACAAGATCATTTCCTACCTTTTGACTCTAACGTCACCAGGTT
TATAACGTTTGGCCTAAATTTTGATAATCCCATAATACCCTTCAAGGATGGTATTTATTTTGCTGCGACT
GAAAAGTCTAATGTTATTAGAGGATGGGTTTTTGGTTCTACAATGAACAACAAATCTCAATCCGTTATAA
TAATGAACAACTCAACTAATTTAGTCATTAGGGCTTGTAATTTTGAGTTGTGTGACAATCCATTTTTTGT
TGTGTTGAAATCTAACAACACTCAAATACCATCTTACATATTTAATAATGCATTCAATTGCACATTTGAA
TATGTTTCTAAGGATTTTAACCTAGACCTTGGTGAAAAACCAGGTAATTTCAAGGATCTCAGAGAGTTTG
TTTTCAGGAATAAAGATGGTTTTTTGCATGTTTATTCCGGTTACCAACCCATTTCTGCTGCCAGTGGTTT
GCCAACTGGTTTTAATGCACTCAAACCTATTTTCAAGTTACCTCTGGGTATTAATATTACTAATTTCAGA
ACACTTCTGACTGCTTTTCCGCCTAGACCTGATTATTGGGGTACTTCAGCTGCAGCTTATTTTGTAGGAT
ATTTAAAACCAACTACATTCATGCTCAAGTATGATGAAAATGGTACAATCACAGATGCTGTCGATTGTTC
TCAAAATCCACTTGCTGAACTCAAATGCTCTGTTAAAAGTTTTGAGATTGACAAAGGAATTTATCAAACC
TCCAATTTCAGGGTGGCACCCTCGAAGGAAGTTGTGAGGTTCCCTAATATTACAAACCTGTGTCCTTTTG
GAGAGGTTTTTAATGCTACTACATTTCCTTCTGTCTATGCATGGGAGAGGAAAAGAATTTCAAATTGTGT
TGCTGATTACTCTGTACTCTACAACTCAACATCTTTTTCAACTTTTAAGTGTTACGGCGTTTCTGCCACT
AAGTTGAATGATCTTTGCTTCTCCAATGTCTATGCAGATTCATTTGTAGTCAAAGGAGACGATGTAAGGC
AAATAGCACCAGGACAGACCGGTGTTATTGCTGATTATAATTACAAATTGCCAGATGATTTCACGGGTTG
TGTCCTTGCTTGGAATACTAGGAACATTGATGCTACTCAAACTGGTAATTATAATTATAAATATAGATCT
CTCAGACATGGCAAGCTTAGGCCTTTTGAGAGAGATATTTCTAATGTGCCTTTCTCTCCTGATGGCAAAC
CTTGTACCCCACCTGCTTTTAATTGTTATTGGCCATTAAATGATTATGGTTTTTACATCACTAATGGCAT
AGGCTACCAACCTTATAGAGTTGTAGTTCTTTCTTTTGAACTTCTAAATGCACCTGCTACGGTTTGTGGA
CCAAAATTGTCCACTGACCTTATTAAAAATCAATGTGTCAATTTTAACTTTAATGGACTCACTGGTACTG
GTGTGTTAACTCCTTCTTCAAAGAGATTTCAACCATTTCAACAATTTGGTCGTGATGTTTCGGATTTCAC
TGATTCAGTTCGAGATCCGAAGACGTCTGAAATATTAGACATTTCACCTTGCTCTTTTGGCGGTGTAAGT
GTAATCACACCTGGAACAAATACTTCATCAGAAGTTGCTGTTCTATATCAAGATGTTAACTGCACTGATG
TTCCTGTAGCAATCCATGCAGACCAACTCACACCTTCTTGGCGCGTATACTCTACTGGAAATAATGTATT
TCAAACCCAGGCAGGCTGTCTTATAGGAGCTGAGCATGTCGACACTTCTTATGAGTGCGACATTCCTATT
GGAGCTGGCATTTGTGCTAGTTACCATACAGTTTCTTCATTACGTAGTACTAGCCAAAAATCTATTGTGG
CTTATACTATGTCTTTAGGTGCTGATAGTTCAATTGCTTACTCTAATAACACCATTGCTATACCTACTAA
CTTTTCAATTAGCATTACTACAGAAGTAATGCCTGTTTCTATGGCTAAAACCTCTGTAGATTGTAATATG
TACATCTGCGGAGATTCTACTGAATGTGCTAATTTGCTTCTCCAATATGGTAGCTTTTGCACACAACTAA
ATCGTGCACTCTCAGGTATTGCTGTTGAACAGGATCGCAACACACGTGAAGTGTTCGCTCAAGTCAAACA
AATGTACAAAACCCCAACTTTGAAAGATTTTGGTGGTTTTAATTTTTCACAAATATTACCTGACCCTCTA
AAGCCAACTAAGAGGTCTTTTATTGAGGACTTGCTCTTTAATAAGGTGACACTCGCTGATGCTGGCTTTA
TGAAGCAATATGGCGAATGCCTAGGTGATATTAATGCTAGAGATCTCATTTGTGCGCAGAAGTTCAATGG
ACTTACAGTGCTGCCACCTCTGCTCACTGATGATATGATTGCTGCCTACACTGCTGCTCTAGTTAGTGGT
ACTGCCACTGCTGGATGGACATTCGGTGCTGGCGCTGCTCTTCAAATACCTTTTGCTATGCAAATGGCAT
ATAGGTTCAATGGCATTGGAGTTACTCAAAATGTTCTCTATGAGAACCAAAAACAAATCGCCAATCAATT
TAACAAGGCGATCAGCCAAATTCAAGAATCACTCACAACAACATCCACTGCATTGGGCAAGCTGCAAGAT
GTCGTCAACCAGAATGCTCAAGCATTAAACACACTTGTTAAACAACTTAGCTCCAATTTTGGTGCGATTT
CAAGTGTGCTAAATGATATCCTTTCGCGACTTGATAAAGTCGAGGCAGAGGTACAAATTGACAGGTTAAT
TACAGGCAGACTGCAAAGCCTTCAAACCTATGTAACACAACAACTAATCAGGGCTGCTGAAATCAGGGCT
TCTGCTAATCTTGCTGCTACTAAAATGTCTGAGTGTGTTCTTGGACAATCAAAAAGAGTTGACTTTTGCG
GAAAGGGCTACCATCTTATGTCCTTCCCACAAGCAGCCCCGCATGGTGTTGTCTTCCTACATGTCACATA
TGTGCCATCTCAAGAGAGAAACTTCACCACAGCGCCAGCAATTTGTCATGAAGGCAAAGCATACTTCCCT
CGTGAAGGTGTTTTTGTGTTTAATGGCACTTCGTGGTTTATTACACAGAGGAACTTCTTTTCTCCACAAA
TAATTACTACAGACAATACATTTGTCTCCGGAAGTTGTGATGTCGTAATTGGCATCATTAACAATACAGT
TTATGATCCTCTGCAACCTGAGCTTGACTCATTCAAAGAAGAGCTGGACAAGTACTTCAAAAATCACACA
TCACCAGATGTTGATCTTGGCGACATTTCAGGCATTAACGCTTCTGTCGTCAACATTCAAAAAGAAATTA
ACCGCCTCAATGAGGTCGCTAAAAATTTAAATGAATCACTCATTGACCTTCAAGAATTGGGAAAATATGA
GCAATATATTAAATGGCCTTGGTATGTTTGGCTCGGCTTCATTGCTGGACTAATTGCCATCGTCATGGTT
ACAATCTTGCTTTGTTGCATGACTAGTTGTTGCAGTTGCCTCAAGGGTGCATGCTCTTGTGGTTCTTGCT
GCAAGTTTGATGAGGATGACTCTGAGCCAGTTCTCAAGGGTGTCAAATTACATTACACATAAACGAACTT
ATGGATTTGTTTATGAGAATTTTTACTCTTGGATCAATTACTGCACAGCCAGGAAAAATTGACAATGCTT
CTCCTGCAAGTACTGTTCATGCTACAGCAACGATACCGCTACAAGCCTCACTCCCTTTCGGATGGCTTGT
TATTGGCGTTGCATTTCTTGCTGTTTTTCAGAGCGCTACCAAAATAATTTCGCTCAATAAAAGATGGCAG
CTAGCCCTTTATAAGGGCTTCCAGTTCATTTGCAATTTACTGCTGCTATTTGTTACCATCTATTCACATC
TTTTGCTTGTCGCTGCAGGTATGGAGGCGCAATTTTTGTACCTCTATGCCTTGATATATTTTCTACAATG
CATCAACGCATGTAGAATTATCATGAGATGTTGGCTTTGTTGGAAGTGCAAATCCAAGAACCCATTACTT
TATGATGCCAACTACTTTGTTTGCTGGCACACACATAACTATGACTACTGTATACCGTATAACAGTGTCA
CAGATACAATTGTCGTTACTGCAGGTGACGGCATTTCAACACCAAAACTCAAAGAAGACTACCAAATTGG
TGGTTATTCTGAGAATTGGCACTCAGGTGTTAAAGACTATGTCGTTGTACATGGCTATTTCACCGAAGTT
TACTACCAGCTTGAGTCTACACAAATTACTACAGACACTGGTATTGAAAATGCTACATTCTTCATCTTTA
ACAAGCTTGTTAAAGACCCACCGAATGTGCAAATACACACAATCGACGGCTCTTCAGGAGTTGTAAATCC
AGCAATGGATCCAATTTATGATGAGCCGACGACGACTACTAGCGTGCCTTTGTAAGCACAAGAAAGTGAG
TACGAACTTATGTACTCATTCGTTTCGGAAGAAACAGGTACGTTAATAGTTAATAGCGTACTTCTTTTTC
TTGCTTTCGTGGTATTCTTGCTAGTCACACTAGCCATCCTTACTGCGCTTCGATTGTGTGCGTACTGCTG
CAATATTGTTAACGTGAGTTTAGTAAAACCAACTGTTTACGTTTACTCGCGTGTTAAAAATCTGAACTCT
TCTGAAGGAGTTCCTGATCTTCTGGTCTAAACGAACTAACTATTATTATTATTCTGTTTGGAACTTTAAC
ATTGCTTATCATGGCTGAGAACGGGACTATTTCCGTTGAGGAGCTTAAAAGACTCCTGGAACAATGGAAC
CTAGTAATAGGTTTCCTATTCCTAGCCTGGATTATGTTACTACAATTTGCCTATTCTAATCGGAACAGGT
TTTTGTACATAATAAAGCTTGTTTTCCTGTGGCTCTTGTGGCCAGTAACACTTGCTTGCTTTGTGCTTGC
TGCTGTTTACAGAATTAATTGGGTGACTGGCGGGATTGCGATTGCAATGGCTTGTATTGTAGGCTTGATG
TGGCTTAGCTACTTCATTGCTTCCTTCAGGCTATTTGCTCGTACCCGCTCAATGTGGTCATTCAACCCAG
AAACAAACATTCTTCTCAATGTGCCTCTTCGAGGGACAATTGTGACCAGACCGCTCATGGAAAGTGAACT
TGTCATTGGCGCTGTGATCATTCGTGGTCACTTGCGCATGGCTGGACACTCCCTAGGGCGCTGTGACATC
AAGGACCTGCCAAAAGAGATCACTGTGGCTACATCACGAACGCTTTCTTATTACAAATTAGGAGCGTCGC
AGCGTGTAGGCACTGATTCAGGTTTTGCTGCATACAACCGCTACCGTATTGGAAACTACAAATTAAATAC
AGACCACGCCGGTAGCAACGACAATATTGCTTTGCTAGTACAGTAAGTGACAACAGATGTTTCATCTTGT
TGACTTCCAGGTTACAATAGCAGAGATATTGATTATCATTATGAGGACTTTCAGGATTGCTATTTGGAAT
CTTGACATGATAATAAGTTCAATAGTGAGACAATTATTTAAGCCTCTAACTAAGAAGAAATATTCTGAGT
TAGATGATGAAGAACCTATGGAGTTAGATTATCCATAAAACGAACATGAAAATTATTCTCTTCCTGACTT
TGATTGCACTTGCATCTTGCGAGCTATATCACTATCAGGAGTGTGTTAGAGGTACAACTGTACTACTAAA
AGAACCTTGCCCATCTGGAACTTACGAGGGCAATTCACCATTTCATCCTCTTGCTGATAACAAATTTGCA
CTAACTTGCACTAGCACTCATTTTGCTTTTGCTTGTGCTGACGGTACTAGACATACTTATCAGCTTCGTG
CAAGATCAGTTTCACCAAAACTTTTCATCAGACAAGAGGAAGTTCATCAAGAGCTCTACTCGCCGCTTTT
TCTCATTGTTGCTGCTCTAGTATTTATAATACTTTGCTTCACCATTAAGAGAAAGACAGAATGAATGAGC
TCACCTTAATTGACTTCTATTTGTGCTTTTTAGCCTTTCTGCTATTCCTTGTTCTAATAATGCTTATTAT
ATTTTGGTTTTCACTTGAACTCCAGGATATAGAAGAACCTTGTAACAAAGTCTAAACGAACATGAAACTT
CTCATTGTTTTAGGACTCTTAACTTCAGTGTATTGCATGCATAAAGAATGCAGTATACAAGAATGTTGTG
AAAATCAACCATTCCAACTTGAAGACCCATGTCCAATACATTACTATTCGGACTGGTTTGTAAAAATTGG
ACCTCGTAAGTCTGCTCGCCTAGTACAACTTTGTGCTGGTGAATATGGACATAGAGTTCCAATACATTAC
GAAATGTTTGGCAATTACACTATTTCATGTGAACCACTTGAAATAAATTGTCAAAACCCACCAGTTGGAA
GTCTCATTGTACGTTGTTCATATGATGTTGACTTTATGGAGTATCACGACGTTCGTGTTGTTCTAGATTT
CATCTAAACGAACAAACTAAAATGTCTGATAATGGACCCCAATCAAACCAGCGTAGTGCCCCCCGCATTA
CATTTGGTGGACCCACAGATTCAACTGACAATAACCAGAATGGAGGACGCAATGGGGCAAGGCCAAAACA
ACGCCGACCCCAAGGTTTACCCAATAATACTGCGTCTTGGTTCACAGCTCTCACTCAGCATGGCAAGGAG
GAACTTAGATTCCCTCGAGGCCAGGGCGTTCCAATCAACACCAATAGTGGTCCAGATGACCAAATTGGCT
ACTACCGAAGAGCTACCCGACGAGTTCGTGGTGGTGACGGCAAAATGAAAGAGCTCAGCCCCAGATGGTA
CTTCTATTACCTAGGAACTGGCCCAGAAGCTTCACTTCCCTACGGCGCTAACAAAGAAGGCATCGTATGG
GTCGCAACTGAGGGAGCCTTGAACACACCCAAAGACCACATTGGCACCCGCAATCCTAATAACAATGCTG
CCACCGTGCTACAACTTCCTCAAGGAACAACATTGCCAAAAGGCTTCTACGCAGAGGGGAGCAGAGGCGG
CAGTCAAGCCTCTTCTCGCTCCTCATCACGTAGTCGCGGTAATTCAAGAAATTCAACTCCTGGCAGCAGT
AGGGGAAATTCTCCTGCTCGAATGGCTAGCGGAGGTGGTGAAACTGCCCTCGCGCTATTGCTGCTAGACA
GATTGAACCAGCTTGAGAGCAAAGTTTCTGGTAAAGGCCAACAACAACAAGGCCAAACTGTCACTAAGAA
ATCTGCTGCTGAGGCATCTAAAAAGCCTCGCCAAAAACGTACTGCTACAAAACAGTACAACGTCACTCAA
GCTTTTGGGAGACGTGGTCCAGAACAAACTCAAGGAAACTTCGGGGACCAAGACCTAATCAGACAAGGAA
CTGATTACAAACATTGGCCGCAAATTGCACAATTTGCTCCAAGTGCGTCTGCATTCTTCGGAATGTCACG
CATTGGCATGGAAGTCACACCTTCGGGAACATGGCTGACTTATCATGGAGCCATTAAATTGGATGACAAA
GATCCACAATTCAAAGACAACGTCATATTGCTGAACAAGCACATTGACGCATACAAAACATTCCCACCAA
CAGAGCCTAAAAAGGACAAAAAGAAAAAGACTGATGAAGCTCAGCCTTTACCGCAGAGACAAAAGAAGCA
ACCCACTGTGACTCTTCTCCCTGCGGCTGACATGGATGATTTCTCCAGACAACTTCAAAATTCCATGAGT
GGAGCTTCTGCTGATTCAACTCAGGCATAAACACTCATGATGACCACACAAGGCAGATGGGCTATGTAAA
CGTCTTCGCAATTCCGTTTACGATACATAGTCTACTCTTGTGCAGAATGAATTCTCGTAGCTAAACAGCA
CAAGTAGGTTTAGTTAACTTTAATCTCACATAGCAATCTTTAATCAATGTGTAACATTAGGGAGGACTTG
AAAGAGCCACCACATTTTCACCGAGGCCACGCGGAGTACGATCGAGGGTACAGTGAATAATGCTAGGGAG
AGCTGCCTATATGGAAGAGCCCTAATGTGTAAAATTAATTTTAGTAGTGCTATCCCCATGTGATTTTAAT
AGCTTCTTAGGAGAATGACAAAAAAAAAAAAAAAAAAAAAAA
</t>
  </si>
  <si>
    <t>Rs4081</t>
  </si>
  <si>
    <t>Very close from Human SARS-CoV</t>
  </si>
  <si>
    <t>ATO98120</t>
  </si>
  <si>
    <t>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t>
  </si>
  <si>
    <t>spike protein [Bat SARS-like coronavirus]</t>
  </si>
  <si>
    <t>KY417143.1</t>
  </si>
  <si>
    <t>21492..25217</t>
  </si>
  <si>
    <t xml:space="preserve">&gt;KY417143.1 Bat SARS-like coronavirus isolate Rs4081, complete 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TTGGTGTCAACGAGAAAACACACGTCCAACTCAGTTTGCCTGTTCTTCAGGTTAGAGACGTGCTAGTGCG
TGGCTTCGGGGACTCTGTGGAAGAGGCCCTATCGGAGGCACGTGAACATCTTAAAAATGGCACTTGTGGT
TTAGTAGAGCTGGAAAAAGGCGTACTGCCCCAGCTTGAACAGCCCTATGTGTTCATTAAACGTTCTGATG
CCTTAAGCACCAATCACGGCCACAAGGTCGTTGAGCTGGTTGCAGAATTGGACGGCATTCAGTACGGTCG
TAGCGGTATAACTCTGGGAGTACTCGTGCCACATGTGGGCGAAACCCCAATCGCATACCGCAATGTTCTT
CTTCGTAAGAACGGTAATAAGGGAGCCGGTGGCCATAGCTTTGGCATCGATCTAAAGTCTTATGACTTAG
GTGACGAGCTTGGTACTGATCCCATTGAAGATTATGAACAAAACTGGAACACTAAGCATGGCAGTGGTGT
ACTCCGTGAACTCACTCGTGAGCTCAATGGAGGTGCAGTTACTCGCTATGTCGACAACAACTTCTGTGGC
CCAGATGGGTACCCTCTTGATTGCATCAAAGATTTTCTCGCTCGCGCGGGTAAGTCAATGTGCACTCTTT
CTGAACAACTTGATTACATCGAGTCGAAGAGAGGTGTCTACTGCTGCCGTGACCACGAGCATGAAATTGC
CTGGTTCACTGAGCGCTCTGATAAGAGCTATGAGCATCAGACACCCTTCGAAATTAAGAGTGCCAAGAAA
TTTGACACCTTCAAAGGGGAATGCCCAAAGTTTGTATTTCCTCTCAATTCAAAAGTCAAAGTCATTCAAC
CACGTGTTGAAAAGAAAAAGACTGAAGGTTTCATGGGGCGCATACGCTCTGTGTACCCTGTTGCATCTCC
GCAGGAGTGTAACAACATGCACTTGTCTACCTTGATGAAATGTAATCATTGCGATGAAGTTTCATGGCAG
ACGTGCGATTTTCTGAAAGCCACTTGTGAACATTGTGGCACTGAAAACGCAGTCACTGAAGGACCTACTA
CATGTGGGTATCTACCTACTAATGCTGTAGTGAAAATGCCATGTCCTGCCTGTCAAGACCAGGAGATTGG
ACCTGAGCATAGTGTTGCAGATTATCACAACCACTCAAACATTGAAACTCGACTCCGCAAGGGAGGTAGG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ACAAGTCTTTCAAAGCCATTGTTGAGTCCTGCGGTAACTACAAAGTTACCAAGGGGAAGCCCGTAAAAGG
TGCTTGGAACATTGGACAACAGAGATCAGTTTTAACACCACTGTGTGGTTTCCCCTCACAGGCTGCTGGT
GTTATCAGATCAATCTTTGCACGCACACTTGATGCAGCAAACCACTCAATTCCTGATTTGCAAAGAGCAG
CTGTCACCATACTTGATGGTATTTCTGAACAGTCATTACGTCTTGTCGACGCCATGGTTTACACCTCAGA
CCTGATCACCAACAGTGTCATTATTATGGCATATGTAACCGGTGGTCTTGTACAACAGATTTCTCAGTGG
TTGTCTAATCTGTTGGGCACTACTGTTGAAAAACTCAGGCCCATCTTTGCATGGATTGAGGCGAAACTTA
GTGCAGGAGTTGAATTTCTCAAGGATGCTTGGGAGATTCTCAAATTTCTCATTACAGGTGTTTTTGACAT
CGTTAAGGGTCAAATACAGGTTGCTTCAGATAACATCAAGGATTGTGTAAAATGCTTCATTGATGTTGTT
AACAAAGCACTCGAAATGTGCATTGACCAAGTCACTATCGCTGGCGCAAAGTTGCGATCACTCAACTTGG
GTGAAGTCTTCATCGCTCAAAGCAAGGGACTTTACCGTCAGTGTATACGTGGCAAGGAACAGCTGCAACT
ACTCATGCCTCTTAAGGCACCAAAAGAAGTCACCTTTCTTGAAGGTGATTCACATGACACAGTACTTACC
TCTGAGGAGGTTGTTCTCAAGAACGGTGAACTCGAAGCACTCGAGGCGCCCGTTGATAGCTTCACAAATG
GAGCTGTCGTTGGCACACCAGTCTGTGTAAATGGCCTCATGCTCTTGGAGATTAAGGACAAAGAACAATA
CTGCGCATTGTCTCCTGGTTTACTGGCTACAAACAATGTCTTTCGCCTAAAGGGAGGTGCACCAACTAAA
GGTGTAACCTTTGGAGAAGATACTGTTTTGGAAGTTCAAGGCTACAAGAATGTGAGAATCACATTTGAGC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CCGAATTATCGGAGCATGAACCTGAACCAGAACTAACACCTGAAGAACCAGTTAACCAGTTTACTGGTTA
TTTAAAACTTACTGACAATGTTGCCATTAAGTGTGTGGACATCGTGAAGGAGGCGCAAAACGCTAACCCC
ACGGTGATTGTAAATGCTGCTAACATACATCTGAAACATGGTGGTGGTGTAGCAGGTGCACTCAATAAGG
CAACCAACGGTGCCATGCAAAAAGAGAGCGATGATTACATTAAGCTAAATGGCCCTCTCACAGTGGGAGG
TTCATGTTTGCTTTCTGGACACAACCTTGCTAAGAAGTGTCTGCATGTTGTTGGACCTAACCTAAATGCA
GGTGAGGACATCCAGCTTCTTAAGGCAGCATATGAAAATTTCAATTCACAGGACACCTTACTTGCACCAC
TGTTGTCAGCAGGCATATTTGGTGCTAAACCACTTCATTCTTTACAAGTGTGCGTGCAGACAGTTCGTAC
ACAGGTTTATATTGCAGTCAATGATAAAGCTCTTTATGAGCAGGTTGTCATGGATTACCTTGATAGCCTG
AAGCCCAGAGTGGAAGCACCTAAACAAGAGGAGCCACCAAAGACAGAAGATCCTAAAATTGAGGAGAAAT
CTGTCGTACAGAAGCCTGTCGATGTGAAGCCAAAAATTAAGGCTTGCATTGATGAGGTTACCACAACACT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CTCAAGAGCTTTGAAGAAGGTGCCAGTTGATGAGTATATAACCACATACCCTGGACAAGGATGTGCTGGT
TATACACTTGAGGAAGCTAAGACTGCTCTTAAGAAATGCAAATCTGCATTTTACGTGTTACCTTCAGAAA
CACCTAATGCTAAGGAAGAGATTCTAGGAACTGTATCCTGGAATTTGAGAGAGATGCTTGCTCATGCTGA
AGAGACAAGAAAATTAATGCCTATCTGCATGGATGTTAGAGCCATAATGGCCACCATCCAACGCAAGTAC
AAAGGAATTAAAATTCAAGAAGGTATTGTTGACTATGGAGTCCGATTCTTCTTTTATACTAGTAAAGAAC
CTGTAGCTTCTATCATTACGAAGTTGAACTCTCTAAATGAGCCACTTGTCACAATGCCAATTGGTTATGT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AGGTGTTGAATTTCTTAAGCGTGGTGACAAAATTGTGTACCACACTTTAGAGAGCCCCGTCGAGTTTCAT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TTCTTTTGTTATGATGTCTGCACCACCTGCTGAATATAAATTACAGCAAGGTACATTTTTGTGTGCGAAT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TCAAATGACAGGCTTCACAAAGCCAGCTTCACGAGAGTTATCTGTCACATTCTTTCCAGACTTGAATGGC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AGGTGTTAAAGTAACACAAGAGTTGGATCATGAGGATCTTATGGCTGCTTATGTGGAAAATACAAGCATT
ACCATTAAGAAACCTAATGAGCTTTCACTAGCCTTAGGTTTAAAAACAATTGCCACTCATGGTATTGCTG
CAATTAATAGTGTGCCTTGGAGTAAAATTTTGGCATATGTCAAACCATTCTTAGGACAGGCAGCAGTTAC
AACATCAAACTGCGCTAAGAGATTGGTGCAGCGTATGTTTAACAACTATATGCCCTATGTGCTTACACTA
CTGTTCCAATTGTGTACCTTTACCAAGAGTACAAATTCTAGAATTAGAGCTTCACTACCTACGACTATTG
CTAAAAATAGTGTTAGGGGTGTTGCTAGATTATGTTTGGATGCTGGCATTAATTATGTAAAGTCACCCAA
ATTTTCTAAATTGTTCACTATTGCAATGTGGCTATTATTGTTAAGCATTTGCTTAGGTTCACTAATCTAT
GTAACTGCAGCTTTAGGTGTATTATTGTCCAACTTTGGAGCTCCTTCTTATTGTAGTGGCGTTAGAGAAT
CATACCTCAATTCCTCTAATGTTACTACTATGGATTTCTGTGAAGGTTCTTTTCCTTGCAGTGTTTGTTT
AAGTGGATTAGACTCTCTTGATTCCTATCCAGCTCTTGAAACCATCCAGGTGACGATCTCATCGTACAAG
CTAGACTTGACAATTTTAGGTCTGGCTGCTGAGTGGTTTTTGGCATATATGTTGTTTACAAAATTCTTTT
ATTTACTAGGTCTTTCAGCTATAATGCAGGTGTTCTTTGGCTATTTTGCTAGTCATTTCATCAGCAATTC
TTGGCTCATGTGGTTTATCATTAGCATTGTACAAATGGCACCCGTTTCTGCAATGGTTAGGATGTACATC
TTCTTTGCTTCTTTTTACTACATATGGAAGAGCTATGTTCATATTATGGATGGTTGTACCTCTTCAACTT
GCATGATGTGCTATAAGCGCAATCGTGCCACACGCGTTGAGTGTACAACTATTGTTAATGGCATGAAGAG
ATCTTTCTATGTCTATGCAAATGGAGGCCGTGGCTTCTGCAAGACTCACAATTGGAATTGTCTCAATTGT
GACACATTTTGCACTGGTAGTACATTCATTAGTGATGAAGTTGCTCGTGATTTGTCACTCCAGTTTAAAA
GACCAATTAACCCTACTGACCAGTCATCGTATATTGTTGATAGTGTTGCTGTGAAAAATGGCGCACTTCA
CCTCTACTTTGACAAGGCTGGTCAAAAGACTTATGAGAGACACCCACTCTCCCATTTTGTCAATTTAGAC
AATTTGAGAGCTAACAACACTAAAGGTTCACTACCTATTAATGTCATAGTCTTTGATGGCAAGTCAAAAT
GCGACGAGTCTGCTGCTAGGTCTGCTTCTGTGTACTACAGTCAGCTAATGTGCCAACCTATTCTGTTGCT
TGACCAAACTCTCGTATCAGATGTTGGAGATAGTACTGAAGTTTCTGTTAAGATGTTTGATGCTTATGTC
GACACCTTTTCAGCAACTTTTAGTGTTCCTATGGAAAAACTTAAGGCACTTGTTGCTACAGCTCATAGCG
AGCTGGCAAAGGGTGTAGCTTTAGATGGCGTCCTTTCTACATTTGTGTCCGCAGCCCGTCAAGGTGTTGT
AGACACTGATGTTGACACAAAGGATGTCATTGAATGTCTCAAACTTTCACATCACTCCGACTTGGAAGTG
ACAGGTGACAGTTGTAACAACTTCATGCTCACCTATAACAAAGTTGAAAACATGACGCCTAGAGATCTTG
GCGCATGTATTGATTGTAATGCAAGGCATATTAATGCCCAAGTGGCAAAAAGTCACAATGTTTCACTCAT
CTGGAATGTAAAAGACTATATGTCTTTATCTGAACAGCTGCGTAAACAAATTCGTAGTGCTGCTAAGAAG
AACAACATACCTTTTAGACTAACTTGTGCTACAACTAGACAGGTTGTCAATGTCATAACTACTAAAATCT
CACTCAAGGGTGGTAAGATTGTTAGTACTTGGTTTAAACTTATGCTTAAGGCCACATTATTGTGCGTTTT
TGCTGCATTGGTCTGTTACATCGTTATGCCAGTACATACATTGTCTGCTCATGATGGTTACACAAATGAA
ATCATTGGTTACAAAGCCATTCAGGATGGTGTCACTCGTGACATCGTTTCCACTGATGATTGTTTTGCAA
ACAAACATGCTGGTTTTGACTCATGGTTTAGCCAGCGTGGTGGTTCATACAAAAATGACAAAAGCTGCCC
TGTAGTAGCTGCTATCATTACAAGAGAGATTGGTTTTATAGTGCCTGGCTTACCAGGTACTGTGTTGAGA
GCAATCAATGGTGACTTCTTGCATTTTCTACCTCGTGTCTTTAGTGCTGTAGGCAACATTTGCTACACAC
CTTCCAAACTCATTGAGTATAGTGATTTTGCTACCTCTGCTTGCGTTCTTGCTGCTGAGTGTACAATTTT
TAAGGATGCTATGGGCAAACCTGTGCCATATTGTTATGACACTAATTTGCTAGAGGGTTCTATTTCTTAT
AGTGAGCTTCGTCCAGACACTCGTTATGTCCTTATGGATGGTTCCATCATACAGTTTCCTAACACTTACC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TTCTCCTATTGTGCCTTTTTGGATAACAGTAATCTATGTATTCTGTATTTCTCTGAAGCACTGCCATTGG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TCTACCAACCACCACAGACGTCAATCACTTCTGCTGTTCTGCAGAGTGGTTTTAGGAAAATGGCATTCCC
ATCAGGCAAAGTTGAAGGGTGCATGGTACAAGTAACCTGTGGAACTACAACTCTTAATGGATTGTGGTTA
GATGACACAGTATACTGTCCAAGACATGTCATTTGCACAGCAGAGGACATGCTTAACCCTAACTATGAAG
ATCTGCTCATTCGCAAATCTAACCATAGCTTCCTTGTTCAGGCTGGCAATGTACAACTCCGAGTTATCGG
CCATTCTATGCAAAATTGTCTGCTTAGGCTTAAAGTTGATACCTCTAACCCTAAGACACCCAAGTATAAA
TTTGTCCGTATTCAACCTGGTCAAACATTCTCAGTTTTAGCATGCTACAATGGTTCACCATCTGGTGTTT
ATCAGTGTGCCATGAGACCTAACCATACCATTAAAGGTTCTTTCCTTAATGGATCATGTGGTAGTGTTGG
TTTTAACATTGACTATGATTGCGTGTCTTTCTGCTATATGCATCATATGGAGCTTCCAACAGGAGTACAC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TGAGTTTACACCATTTGATGTTGTTAGACAATGCTCTGGTGTTACCTTCCAAGGTAAGTTCAAGAAAATT
GTTAAAGGCACTCATCATTGGCTGCTTTTAACTTTCTTGACATCACTATTGATTCTTGTTCAGAGTACAC
AGTGGTCACTGTTTTTCTTTGTTTACGAGAATGCTTTCTTGCCATTTACTCTTGGTATTATGGCAATTGC
TGCATGTGCTATGCTGCTTGTTAAGCATAAGCACGCATTCTTGTGCTTGTTTCTGTTACCTTCTCTTGCA
ACAGTTGCTTACTTTAATATGGTCTACATGCCTGCTAGCTGGGTGATGCGTATTATGACATGGCTTGAAT
TGGCTGACACTAGCTTGTCTGGTTATCGGCTTAAGGACTGTGTTATGTATGCTTCAGCTTTAGTTTTGCT
TATTCTCATGACAGCTCGTACTGTTTATGATGATGCTGCTAGACGTGTTTGGACACTGATGAATGTCATT
ACACTTGTTTACAAAGTCTACTATGGTAATGCTTTAGACCAAGCTATTTCCATGTGGGCCCTAGTTATTT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GCTACTGTACAGTCTAAAATGTCTGATGTAAAGTGCACATCTGTGGTACTGCTCTCGGTTCTTCAACAAC
TTAGAGTAGAATCATCTTCTAAATTGTGGGCACAATGTGTACAACTCCACAACGATATTCTTCTTGCAAA
AGACACAACTGAAGCATTCGAAAAGATGGTTTCTCTTTTGTCTGTCTTGCTATCCATGCAGGGTGCTGTA
GACATTAATAAGTTGTGCGAGGAAATGCTCGACAACCGTGCTACTCTCCAGGCTATTGCTTCAGAATTTA
GTTCTTTACCATCATATGCCGCTTATGCCACTGCCCAAGAGGCCTATGAGCAGGCTGTAGCTAATGGTGA
TTCTGAAGTCGTTCTTAAAAAGTTAAAGAAATCTTTGAATGTGGCTAAATCTGAGTTTGACCGTGATGCT
GCCATGCAACGCAAGTTGGAAAAGATGGCAGATCAGGCTATGACCCAAATGTACAAACAGGCAAGATCTG
AGGACAAGAGGGCAAAAGTAACTAGTGCTATGCAAACAATGCTTTTCACTATGCTTAGGAAGCTTGATAA
TGATGCACTTAACAACATTATCAATAATGCGCGTGATGGTTGTGTCCCACTCAACATCATACCATTGACT
ACAGCAGCCAAACTCATGGTTGTTGTCCCTGATTATGGTACCTACAAGAACACTTGTGATGGTAACACTT
TTACGTATGCGTCTGCACTCTGGGAAATCCAGCAAGTTGTTGATGCAGATAGCAAGATTGTTCAACTTAG
TGAAATTAACATGGACAATTCACCAAATTTGGCTTGGCCTCTTATTGTTACAGCTCTAAGAGCCAATTCA
GCTGTCAAACTACAGAATAATGAACTGAGTCCAGTAGCACTACGACAGATGTCATGTGCGGCTGGTACCA
CACAAACAGCTTGTACTGATGACAATGCACTTGCCTACTATAACAACTCAAAGGGAGGTAGATTTGTGCT
AGCATTACTATCAGACCACCAAGATCTCAAATGGGCTAGATTCCCTAAGAGTGATGGTACAGGTACAATT
TACACAGAACTGGAACCACCTTGTAGGTTTGTTACAGACACACCAAAAGGGCCTAAAGTGAAATACTTGT
ATTTCATCAAGGGCTTAAATAACCTAAATAGAGGTATGGTGCTGGGCAGTTTAGCTGCTACAGTACGTCT
TCAGGCTGGAAATGCTACAGAAGTACCTGCCAATTCAACTGTGCTTTCTTTCTGTGCTTTTGCAGTAGAC
CCTGCTAAAGCGTACAAGGATTACCTAGCAAGTGGAGGACAACCAATCACCAACTGTGTGAAGATGTTGT
GTACACACACTGGTACAGGACAGGCAATTACTGTAACACCAGAAGCCAACATGGACCAAGAGTCCTTTGG
TGGTGCTTCATGCTGTCTGTATTGTAGATGCCACATTGACCACCCAAATCCTAAAGGATTTTGTGACTTG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CAGGCACTAGCACTGATGTCGTCTACAGGGCTTTTGATATTTACAATGAAAAAGTTGCTGGTTTTGCAAA
GTTCCTAAAAACTAATTGCTGCCGCTTCCAAGAGAAGGATGAGGAAGGCAATTTATTAGACTCTTACTTT
GTAGTTAAGAGGCATACTATGTCTAACTACCAACATGAAGAGGCTATTTATAACTTGGTTAAAGATTGTC
CAGCGGTTGCTGTTCATGACTTTTTCAAGTTTAGAGTAGATGGTGACATGGTACCACATATATCACGTCA
GCGTCTAACTAAATACACAATGGCTGATTTAGTCTATGCTCTACGTCATTTTGATGAGGGTAATTGTGAT
ACATTAAAGGAAATACTCGTCACATACAATTGTTGTGATGATGATTATTTCAATAAGAAGGATTGGTATG
ATTTCGTAGAGAATCCTGACATCTTACGCGTATATGCTAACTTAGGTGAGCGTGTACGCCAAGCATTATT
AAAGACTGTACAATTCTGCGATGCTATGCGTGATGCAGGCATTGTAGGCGTACTGACATTAGATAATCAG
GATCTTAATGGGAATTGGTATGATTTCGGTGATTTCGTACAAGTAGCACCAGGCTGCGGAGTTCCTATTG
TGGATTCATATTACTCATTGCTGATGCCCATCCTCACTCTGACTAGGGCATTGGCTGCTGAGTCCCATAT
GGATGCTGATCTCGCAAAACCACTTATTAAGTGGGATTTGCTGAAATATGATTTTACGGAAGAGAGACTT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AGTAGCTGCACTAACAAACAATGTTGCTTTTCAAACTGTCAAACCCGGTAATTTTAACAAAGACTTTTAT
GACTTTGCTGTGTCTAAAGGTTTCTTTAAGGAAGGAAGTTCTGTTGAACTAAAACACTTCTTCTTTGCTC
AGGATGGCAATGCTGCTATCAGTGATTATGACTATTATCGTTATAATCTGCCAACAATGTGTGATATCAG
ACAACTCCTATTCGTAGTTGAAGTTGTTGACAAATACTTTGATTGTTACGATGGTGGCTGTATTAATGCC
AACCAAGTAATCGTTAACAATCTGGACAAATCAGCTGGTTTCCCATTTAATAAATGGGGTAAGGCTAGAC
TTTATTATGACTCAATGAGTTATGAGGATCAAGATGCACTTTTCGCGTATACTAAGCGTAATGTCATCCC
TACTATAACTCAAATGAATCTTAAGTACGCCATTAGTGCAAAGAATAGAGCTCGCACCGTAGCTGGTGTC
TCTATCTGTAGTACTATGACAAATAGACAGTTTCATCAGAAATTATTGAAGTCAATAGCCGCCACTAGAG
GAGCTACTGTGGTAATTGGAACAAGCAAATTTTACGGTGGCTGGCATAACATGTTAAAAACTGTTTACAG
TGATGTAGAAACTCCACACCTTATGGGTTGGGATTATCCAAAATGTGACAGAGCCATGCCTAACATGCTT
AGGATAATGGCCTCTCTTGTTCTTGCTCGCAAACATAGCACTTGCTGTAACTTGTCACACCGTTTCTACA
GGTTAGCTAATGAGTGTGCGCAAGTATTAAGTGAGATGGTCATGTGTGGCGGCTCACTATATGTTAAACC
AGGTGGAACATCATCCGGTGATGCTACAACTGCTTATGCTAATAGTGTCTTTAACATTTGTCAAGCTGTT
ACAGCTAATGTAAATGCACTCCTTTCAACTGATGGTAACAAGATAGCTGACAAGTACGTCCGCAATCTAC
AACACAGGCTTTATGAGTGTCTCTATAGAAACAGGGATGTTGATCATGAATTCGTGGATGAGTTTTACGC
ATACCTGCGTAAACATTTCTCCATGATGATTCTTTCTGATGATGCCGTTGTGTGCTATAACAGTAACTAT
GCGGCTCAAGGTTTAGTAGCTAGCATTAAGAACTTTAAGGCAGTTCTTTATTATCAAAATAATGTGTTCA
TGTCTGAGGCAAAATGTTGGACTGAGACTGACCTTACTAAAGGACCTCACGAATTTTGCTCACAGCATAC
AATGCTAGTTAAACAAGGAGATGATTACGTGTACCTGCCTTACCCAGACCCATCTAGAATATTAGGCGCA
GGCTGTTTTGTCGATGATATTGTCAAAACAGATGGTACACTTATGATTGAGAGGTTTGTGTCATTAGCTA
TTGATGCCTACCCCCTTACTAAACATCCTAATCAGGAGTATGCTGATGTCTTTCACTTGTATTTACAATA
CATTAGGAAGTTACATGATGAGCTTACTGGTCACATGCTAGACATGTATTCTGTAATGCTAACTAATGAT
AATACCTCACGGTATTGGGAACCTGAGTTTTATGAAGCTATGTACACACCACACACGGTCTTGCAGGCTG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TACATGTGTAGGTAGTGACAATGTCACTGACTTCAATGCGATAGCAACATGTGATTGGACCAATGCTGGC
GATTACATACTTGCCAACACTTGTACTGAGAGACTCAAGCTCTTTGCAGCAGAAACGCTCAAAGCTACTG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TAGTGCACCTACTCTAGTGCCACAAGAGCACTATGTTAGAATTACTGGCTTGTACCCAACACTCAACATC
TCAGATGAGTTTTCTAGCAATGTTGCAAATTACCAAAAGGTCGGTATGCAAAAGTACTCTACACTCCAAG
GACCACCAGGTACTGGTAAGAGTCATTTTGCCATTGGACTTGCTCTCTACTACCCATCTGCTCGCATAGT
GTATACAGCTTGCTCTCATGCAGCTGTTGATGCCCTATGCGAAAAGGCATTAAAATACTTGCCTATAGAT
AAATGTAGTAGGATTATACCTGCGCGTGCGCGCGTAGAGTGTTTTGACAAATTCAAAGTGAATTCAACAC
TAGAACAGTACGTTTTCTGCACTGTAAATGCATTGCCAGAAACAACTGCTGACATTGTAGTCTTTGATGA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AAATAGGCGTTGTAAGAGAATTTCTTACACGCAACCCTGTTTGGAGAAAAGCTGTTTTTATCTCACCTTA
TAATTCACAGAATGCTGTAGCTTCAAAAATCTTAGGATTGCCTACGCAGACTGTTGATTCCTCCCAGGGT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CATCTCTATGATGGGTTTCAAAATGAATTACCAAGTTAATGGTTACCCTAACATGTTTATCACCCGCGAA
GAAGCTATTCGTCACGTTCGTGCATGGATTGGCTTCGACGTAGAGGGCTGTCATGCAACTAGAGATGCTG
TGGGTACTAACCTACCTCTCCAGCTAGGATTTTCTACAGGTGTTAACTTAGTAGCTGTACCGACTGGCTA
TGTTGACACTGAAAATAACACAGAATTCACCAGAGTTAATGCAAAACCTCCACCTGGTGATCAATTTAAA
CATCTTATACCACTCATGTACAAAGGCTTGCCCTGGAATGTAGTGCGTATTAAGATAGTACAAATGCTCA
GCGATACACTGAAAGGATTGTCAGACAGAGTCGTGTTTGTCCTTTGGGCGCATGGCTTTGAGCTTACATC
AATGAAGTACTTTGTCAAGATTGGACCTGAAAGAACGTGTTGTCTGTGTGACAAACGTGCAACTTGCTTT
TCTACTTCATCAGATACTTATGCCTGCTGGAATCATTCTGTGGGTTTTGACTATGTCTACAACCCATTTA
TGATTGATGTTCAGCAGTGGGGTTTTACGGGTAACCTTCAGAGTAACCACGACCAATATTGTCAAGTGCA
TGGAAATGCACATGTGGCTAGTTGTGATGCTATCATGACTAGATGCTTGGCGGTCCATGAGTGCTTTGTT
AAGCGCGTTGATTGGTCTGTCGAATACCCCATTATAGGAGATGAACTGAAGATTAATTCCGCTTGCAGAA
AAGTACAGCATATGGTTGTAAAGTCTGCATTGCTTGCTGATAAGTTTCCAGTTCTTCATGACATTGGAAA
TCCAAAGGCTATTAAGTGTGTGCCTCAGGCTGAAGTAGAATGGAAGTTCTACGATGCCCAGCCATGCAGT
GACAAAGCATATAAAATAGAGGAACTTTTCTATTCTTATGCTACACATCATGATAAATTCACTGATGGTG
TTTGTTTGTTTTGGAACTGTAACGTTGATCGTTACCCAGCCAATGCAATTGTGTGTAGGTTTGACACCAG
AGTTTTGTCAAACTTGAACTTACCAGGTTGTGATGGTGGTAGTTTGTATGTGAATAAGCATGCATTCCAC
ACTCCAGCTTTTGATAAAAGTGCATTTACTAATTTAAAGCAACTGCCTTTCTTTTATTATTCTGATAGTC
CTTGTGAGTCTCATGGCAAACAAGTAGTGTCAGATATTGATTATGTACCTCTTAAATCTGCTACGTGTAT
TACGCGGTGCAATTTGGGAGGTGCTGTTTGCAGACACCATGCAAATGAGTACCGACAGTACTTAGATGCA
TATAACATGATGATTTCTGCTGGATTTAGCCTATGGATTTACAAACAGTTTGACACTTATAATCTGTGGA
ATACATTCACCAGGTTACAGAGTTTAGAAAATGTGGCTTACAACGTTGTTAACAAAGGACACTTCGATGG
ACAAGCTGGTGAAGCACCTGTTTCCATCATTAATAATGCTGTTTACACAAAGGTAGATGGTGTTGATGTA
GAGATCTTTGAAAACAAGACAACACTTCCTGTTAATGTTGCATTTGAGCTTTGGGCTAAGCGTAACATTA
AACCAGTGCCAGAGATTAAGATACTCAATAACTTGGGTGTCGATATCGCTGCTAATACTGTGGTCTGGGA
CTACAAGAGAGAAGCACCAGCACATATGTCAACAATAGGTGTCTGCACAATGACCGACATTGCCAAGAAA
CCTACTGAGAGTGCTTGTTCCTCGCTTACTGTCTTATTTGATGGTAGAGTGGAAGGACAGGTAGATCTTT
TTAGAAATGCCCGTAATGGTGTTTTAATAACAGAAGGTTCAGTTAAAGGTTTAACACCTTCAAAGGGACC
AGCACAAGCTAGTGTCAATGGAGTCACATTAATTGGAGAATCAGTAAAAACACAGTTCAACTATTTTAAG
AAAGTAGATGGCATTATTCAACAGCTGCCTGAAACCTACTTTACTCAGAGCCGAGACTTAGAGGATTTCA
AGCCCAGATCACAAATGGAAACTGACTTTCTTGAGCTCGCTATGGATGAATTCATACAACGGTACAAGCT
AGAGGGTTATGCCTTCGAACATATCGTTTATGGAGATTTCAGTCATGGACAACTTGGCGGCCTTCATTTA
ATGATTGGTTTAGCCAAGCGCTCACAAGATTCACCGCTCAAATTAGAGGATTTTATCCCTATGGATAGCA
CAGTGAAAAATTATTTCATAACAGATGCACAAACAGGTTCATCAAAATGTGTGTGTTCTGTCATTGACCT
TTTGCTCGATGACTTTGTTGAGATAATAAAGTCACAGGATTTGTCAGTAATCTCTAAGGTAGTCAAGGTT
ACAATTGACTACGCTGAGATTTCATTCATGCTTTGGTGTAAAGATGGTCATGTCGAAACCTTCTACCCAA
AATTACAAGCAAGTCAGGCATGGCAACCGGGAGTTGCGATGCCTAACTTGTACAAGATGCAAAGAATGCT
TCTTGAAAAATGTGACCTTCAGAATTATGGTGAAAATGCTGTCATACCAAAAGGAATAATGATGAATGTC
GCAAAATACACTCAACTGTGTCAATATTTAAATACACTTACTTTAGCTGTACCCTACAACATGAGAGTTA
TTCACTTTGGTGCTGGCTCTGATAAAGGAGTTGCACCTGGTACAGCTGTACTCAGACAATGGTTGCCAAC
TGGCACACTACTTGTCGATTCAGACCTTAATGACTTCGTCTCTGACGCAGATTCTACTTTAATTGGAGAC
TGTGCAACAGTACATACGGCTAATAAATGGGATCTCATTATTAGCGATATGTATGACCCTAAGACCAAAC
ATGTGACAAAAGAGAATGACTCAAAAGAGGGGTTTTTCACTTACCTGTGTGGATTTATAAAGCAAAAACT
AGCCCTGGGTGGTTCTGTAGCTGTAAAGATAACAGAGCATTCTTGGAATGCTGATCTTTACAAGCTTATG
GGACATTTCTCGTGGTGGACAGCTTTTGTTACAAATGTAAATGCATCATCATCGGAAGCATTTTTAATTG
GTGCTAACTATCTTGGCAAGCCGAAGGAACAGATTGATGGCTATACCATGCATGCTAACTACATTTTCTG
GAGGAACACAAACCCTATCCAATTGTCTTCCTATTCACTTTTTGACATGAGTAAATTTCCCCTTAAGTTA
AGAGGGACTGCTGTTATGTCTTTAAAAGAGAATCAAATCAATGACATGATTTATTCTTTGCTTGAAAAAG
GTAGACTCATCATTAGAGAAAACAACAGAGTTGTGGTCTCGAGTGACGTGCTTGTTAATAATTAAACGAA
CATGAAAGTTTTGATTGTTCTTTTAAGCCTCGGCCTTGTTACTGCTCAAGATGGCTGTGGGCATATTAGC
ACTAAACCTCAACCATTAATGGATAAATTTTCTTCTTCGCGTAGGGGTGTCTATTATAATGATGACATTT
TTCGTTCAGATGTTTTACATCTTACTCAGGATTATTTTCTACCATTTGACACCAATCTAACGCGTTATTT
GTCTTTTAACATGGATTCTGCAACAAAGGTTTACTTTGATAATCCAACATTACCATTTGGTGACGGCATT
TATTTTGCAGCCACTGAAAAATCTAATGTTGTTAGAGGCTGGATTTTTGGTTCCACTATGGATAACACCA
CGCAATCTGCCATTATAGTCAATAATTCCACGCATATTATTATACGTGTGTGTTATTTTAATTTATGTAA
AGAACCCATGTATGCTATCTCGAATGAGCAGCATTACAAATCATGGGTGTATCAAAATGCATATAATTGC
ACATATGATAGAGTGGAGCAGAGCTTTCAACTCGACACTGCCCCTCAGACTGGAAATTTTAAGGACTTAC
GTGAGTATGTCTTTAAAAATAAGGATGGGTTTCTAAGTGTCTATAATGCTTATTCACCTATTGACATACC
AAGGGGTCTTCCTGTTGGTTTTTCGGTGTTGAAACCAATTCTTAAACTCCCTATAGGTATAAATATTACC
TCTTTTAAGGTAGTTATGTCCATGTTTAGCAGAACAACTTCTAATTTCCTACCTGAAATTGCTGCTTATT
TTGTTGGTAACTTAAAATATAGTACCTTCATGCTTAATTTTAATGAGAATGGGACTATTACTGATGCCAT
TGATTGTGCCCAAAATCCCCTATCTGAATTAAAATGCACCATTAAAAATTTTAATGTCAGTAAAGGAATC
TATCAGACATCTAACTTCAGAGTATCACCAACTCATGAAGTTGTTAGGTTCCCTAACATTACAAACCGCT
GTCCTTTCGATAAAGTTTTTAATGCTAGTCGCTTTCCCAATGTCTATGCTTGGGAAAGAACAAAAATTTC
TGATTGTGTTGCTGATTACACTGTTCTCTACAACTCAACTTCATTTTCAACTTTTAAATGTTATGGAGTT
TCTCCCTCTAAGTTGATTGATTTGTGCTTTACAAGTGTGTATGCTGATACATTCTTGATAAGATCTTCAG
AAGTAAGGCAAGTTGCACCAGGTGAAACTGGTGTTATTGCTGACTATAACTACAAACTGCCTGATGACTT
TACAGGCTGTGTCATAGCTTGGAACACTGCTAAACAAGATCAGGGCCAGTATTATTATAGATCCTCCCGA
AAAACAAAACTTAAACCTTTTGAGAGGGATCTAACTTCTGACGAAAATGGTGTACGTACTCTTAGTACTT
ATGACTTCTATCCTAATGTGCCTATTGAATATCAGGCTACTAGGGTTGTTGTGCTTTCATTTGAGCTTCT
AAATGCACCTGCTACAGTTTGTGGACCTAAATTATCCACAGCACTTGTTAAGAACCAGTGTGTCAATTTC
AATTTTAATGGACTCAAAGGTATTGGTGTTCTGACTGATTCTTCAAAGAGATTTCAGTCATTTCAACAAT
TTGGAAGAGACACGTCGGATTTCACTGATTCCGTTCGTGACCCGCAAACATTGCAGATACTTGACATTAC
ACCATGTTCTTTTGGTGGTGTGAGTGTAATAACACCTGGAACAAATGCTTCATCTGAAGTGGCTGTTCTT
TACCAAGATGTAAATTGCACTGATGTCCCAACGGCCATACGTGCTGATCAATTAACACCAGCTTGGCGCG
TTTACTCCACTGGAATAAATGTTTTTCAAACACAAGCGGGCTGTCTTATTGGGGCTGAACATGTCAATGC
TTCCTATGAGTGTGACATCCCTATTGGTGCTGGCATTTGTGCTAGCTACCATACAGCCTCTACTTTACGT
AGTGTAGGTCAGAAATCCATTGTGGCTTACACTATGTCTTTGGGTGCAGAAAATTCTATTGCTTACGCTA
ATAACTCAATTGCCATACCAACAAATTTTTCAATTAGTGTCACGACTGAAGTGATGCCAGTTTCAATGTC
TAAGACATCAGTAGATTGTACAATGTACATCTGTGGTGACTCTCAGGAGTGCAGTAATTTACTTCTTCAA
TACGGAAGCTTCTGCACGCAATTGAATCGTGCTCTTACGGGCATTGCCATAGAACAGGACAAAAATACAC
AGGAGGTTTTTGCCCAGGTTAAACAAATGTACAAGACACCAGCCATAAAGGATTTTGGCGGTTTCAATTT
TTCACAAATATTGCCTGACCCTTCTAAGCCAACAAAGAGATCATTTATTGAAGATTTACTTTTCAACAAG
GTGACTCTCGCTGATGCTGGCTTTATGAAGCAGTATGGCGAATGCCTAGGTGATATTAATGCTAGAGACC
TCATCTGTGCACAAAAGTTCAATGGCCTTACTGTCCTGCCACCTTTACTCACGGATGACATGATTGCTGC
ATACACTGCTGCCCTTGTCAGTGGTACTGCTACTGCTGGCTGGACCTTCGGTGCTGGTGCTGCTCTTCAA
ATACCTTTTGCTATGCAGATGGCATATAGGTTCAATGGCATTGGAGTTACTCAAAACGTTCTCTATGAGA
ATCAAAAACAGATCGCCAATCAATTCAATAAGGCAATCAGTCAAATTCAAGAATCACTTACAACAACATC
AACTGCGTTGGGCAAGCTGCAAGACGTTGTCAACCAGAATGCTCAAGCATTGAACACGCTTGTTAAACAG
CTTAGCTCCAATTTTGGTGCAATTTCAAGTGTGCTAAATGACATTCTTTCACGACTAGATAAAGTCGAGG
CAGAGGTGCAAATTGACAGGTTGATCACAGGCAGATTGCAGAGCCTTCAAACCTATGTAACACAACAACT
AATCAGAGCTGCTGAAATCAGAGCTTCTGCTAATCTTGCTGCTACTAAAATGTCTGAGTGCGTTCTTGGA
CAATCAAAAAGAGTTGACTTCTGTGGAAGAGGCTATCATCTTATGTCTTTTCCTCAGGCTGCTCCGCATG
GTGTTGTTTTCTTACATGTCACATATGTGCCATCGCAGGAGAAAAACTTCACCACAGCTCCAGCAATTTG
TCATGAAGGCAAAGCATACTTCCCGCGTGAAGGTGTTTTTGTATCTAATGGCACTTCTTGGTTCATTACA
CAGAGGAATTTTTACTCACCACAAATAATCACAACAGATAATACATTTGTTGCTGGAAACTGTGATGTCG
TAATTGGCATCATTAACAACACAGTCTATGATCCTCTGCAACCTGAGCTTGACTCATTCAAAGAAGAGCT
GGACAAGTACTTCAAAAATCACACATCACCAGATGTTGATCTCGGCGACATTTCAGGCATTAATGCTTCT
GTCGTCAATATTCAAAAAGAAATTGACCGCCTCAACGAGGTTGCCAAAAATCTAAATGAATCGCTCATTG
ACCTCCAAGAACTTGGTAAATATGAGCAATACATCAAATGGCCCTGGTACGTTTGGCTCGGCTTTATTGC
TGGACTGATTGCTATCGTTATGGCCACTATACTGCTTTGTTGCATGACCAGCTGTTGCAGTTGCCTCAAG
GGTGCATGCTCTTGTGGTTCTTGCTGCAAATTTGATGAGGATGACTCTGAGCCTGTGCTCAAGGGAGTCA
AATTACACTACACATAAACGAACTTAATGGATTTGTTTATGAGTATTTTCACGCTTGGATCAATCACACG
TCAACCGAGTAAGATTGAAAATGCTTCTCCTGCAAGTACTGTTCATGCTACTGCAACGATACCGCTACAA
GCCTCACTCCCTTTTGGATGGCTTGTTGTTGGCGTTGCACTTCTTGCTGTTTTTCAGAGCGCTTCCAAAG
TGATTGCGCTTCATAAGAGATGGCAGCTCGCTTTGTATAAAGGCATGCAGCTTGTTTGCAATCTGCTGCT
ACTCTTTGTGACAATTTATTCACACCTCTTACTTTTAGCTGCTGGCATGGAGGCACAATTTTTGTACATC
TATGCTCTGATTTATATTCTGCAAGTTGTGTGCTTCTGCAGATTTATTATGAGATGCTGGCTTTGCTGGA
AGTGCAAATCCAAAAACCCATTACTCTATGATGTCAACTACTTTGTTTGCTGGCATACACATAACTATGA
CTACTGTATACCATACAACAGTGTCACAGATACAATTGTCGTTACTGCAGGTGACGGCATTTCAACACCA
AAACTCAAAGAAGACTACCAAATTGGTGGTTATTCTGAGGATTGGCACTCAGGTGTTAAAGACTATGTCG
TTGTACATGGCTATTTCACCGAAGTTTACTACCAGCTTGAGTCTACACAAATTACTACAGACACTGGTAT
TGAAAATGCTACATTCTTCATCTTTAACAAGCTTGTTAAAGATCCACCGAATGTGCAAATACACACAATC
GACGGCTCTTCAGGAGTTGTAAATCCAGCAATGGATCCAATTTATGATGAGCCGACGACGACTACTAGCG
TGCCTTTGTAAGCACAAGAAAGTGAGTACGAACTTATGTACTCATTCGTTTCGGAAGAAACAGGTACGTT
AATAGTTAATAGCGTACTTCTTTTTCTTGCTTTCGTGGTATTCTTGCTAGTCACACTAGCCATCCTTACT
GCGCTTCGATTGTGTGCGTACTGCTGCAATATTGTTAACGTGAGTTTAGTAAAACCAACGGTTTACGTCT
ACTCGCGTGTTAAAAATCTGAACTCTTCTGAAGGAGTTCCTGATCTTCTGGTCTAAACGAACTAACTATT
ATTATTATTCTGTTTGGAACTTTAACATTGCTTATCATGGCTGAGAACGGGACTATTTCCGTCGAGGAGC
TTAAAAGACTCCTTGAACAATGGAACCTAGTAATAGGTTTCCTTTTCCTCGCCTGGATTATGCTACTACA
ATTTGCCTATTCTAATCGGAACAGGTTTTTGTACATAATAAAGCTTGTTTTCCTCTGGCTCTTGTGGCCA
GTAACACTTGCTTGCTTTGTGCTTGCTGCTGTTTACAGAATTAATTGGGTGACTGGCGGGATTGCGATTG
CAATGGCTTGTATTGTAGGCTTGATGTGGCTTAGCTACTTCGTTGCTTCCTTCAGGCTGTTTGCTCGTAC
CCGCTCAATGTGGTCATTCAACCCAGAAACAAACATTCTTCTCAATGTGCCTCTTCGAGGGACAATTGTG
ACCAGACCGCTCCTGGAAAGTGAACTTGTCATTGGCGCTGTGATCATTCGTGGTCACTTGCGAATGGCTG
GACACTCCCTTGGGCGCTGTGACATTAAGGACCTGCCAAAAGAGATCACTGTGGCTACATCACGAACGCT
TTCTTATTACAAATTAGGAGCGTCGCAGCGTGTAGGCACTGATTCAGGTTTTGCTGCATACAACCGCTAC
CGTATTGGAAACTACAAATTAAATACAGACCACGCCGGTAGCAACGACAATATTGCTTTGCTAGTACAGT
AAGTGACAACAGATGTTTCATCTTGTTGACTTCCAGGTTACAATAGCAGAGATATTGATTATCATTATGA
GGACTTTCAGGATTGCCATTTGGAATCTTGATGTGATAATAAGTTCAATAGTGAGACAATTATTTAAGCC
TCTAACTAAGAAGAAATATTCTGAGTTAGATGATGAAGAACCTATGGAGTTAGATTATCCATAAAACGAA
CATGAAAATTATTCTCTTCCTGACTTTGATTGCACTTGCATCTTGCGAGCTATATCACTATCAGGAGTGT
GTTAGAGGTACAACTGTACTACTAAAAGAACCTTGCCCATCTGGAACTTACGAGGGCAATTCACCATTTC
ATCCTCTTGCCGATAATAAATTTGCACTAACTTGCACTAGCACTCATTTTGCTTTTGCTTGTGCTGACGG
TACTAGACATACCTATCAGCTTCGTGCAAGATCAGTTTCACCAAAACTTTTCATCAGACAAGAGGAAGTT
CACCAAGAGCTCTACTCACCGCTTTTTCTCATTGTTGCTGCTCTAGTATTTATAATACTTTGTTTCACCA
TTAAGAGAAAGACAGAATGAATGAGCTCACTTTAATTGACTTCTATTTGTGCTTTTTAGCCTTTCTGCTA
TTCCTTGTTCTAATAATGCTTATTATATTTTGGTTTTCACTTGAACTCCAGGATATAGAAGAACCTTGTA
ACAAAGTCTAAACGAACATGAAACTTCTCATTGTTTTAGGACTCTTAACATCAGTGTATTGCATGCATAA
AGAATGCAGTATACAAGAATGTTGTGAAAATCAACCATTCCAACTTGAAGACCCATGTCCAATACATTAT
TATTCGGACTGGTTTATAAAAATTGGACCTCGCAAGTCTGCTCGCCTAGTACAACTTTGTGCTGGTGAAT
ATGGACACAGAGTTCCAATACATTATGAAATGTTTGGCAATTATACTATTTCATGTGAACCACTTGAAAT
AAATTGTCAAAACCCACCAGTTGGAAGTCTCATTGTACGTTGTTCATATGATGTTGACTTTATGGAGTAT
CACGACGTTCGTGTTGTTCTAGATTTCATCTAAACGAACAAACTAAAATGTCTGATAATGGACCCCAACC
AAACCAGCGTAGTGCCCCCCGCATTACATTTGGTGGACCCACAGATCCAACTGACAATAACCAGAATGGA
GGACGCAATGGGGCAAGGCCAAAACAACGCCGACCCCAAGGTTTACCCAATAATACTGCGTCTTGGTTCA
CAGCTCTCACTCAGCATGGCAAGGAGGAACTTAGATTCCCTCGAGGCCAGGGCGTTCCAATCAACACCAA
TAGTGGTCCAGATGACCAAATTGGCTACTACCGAAGAGCTACCCGACGAGTTCGTGGTGGTGACGGCAAA
ATGAAAGAGCTCAGCCCCAGATGGTACTTTTATTACCTAGGAACCGGCCCAGAAGCTTCACTTCCCTACG
GCGCTAACAAAGAAGGCATCGTATGGGTCGCAACTGAGGGAGCCTTGAACACACCTAAAGATCACATTGG
CACCCGCAATCCTAATAACAATGCTGCCACCGTGCTACAACTTCCTCAAGGAACAACATTGCCAAAAGGC
TTCTACGCAGAAGGGAGCAGAGGCGGCAGTCAAGCCTCTTCTCGCTCTTCATCACGTAGTCGCGGCGATT
CAAGAAATTCAACTCCTGGCAGCAGTAGGGGAAACTCTCCTGCTCGAATGGCTAGCGGAGGTGGTGAAAC
TGCCCTCGCGCTATTGCTGCTAGACAGATTGAACCAGCTTGAGAGCAAAGTTTCTGGTAAAGGCCAACAA
CAACAAGGCCAAACTGTCACTAAGAAATCTGCTGCTGAGGCATCCAAAAAGCCTCGCCAAAAACGTACTG
CTACAAAACAGTACAACGTCACTCAAGCATTTGGGAGGCGTGGTCCAGAACAAACCCAAGGAAACTTCGG
GGACCAAGACCTAATCAGACAAGGAACTGATTACAAACATTGGCCGCAAATTGCACAATTTGCTCCGAGT
GCCTCTGCATTCTTCGGAATGTCACGCATTGGCATGGAAGTCACACCTTCGGGAACATGGCTGACTTATC
ATGGAGCCATTAAATTGGATGACAAAGATCCACAATTCAAAGACAACGTCATACTGCTGAACAAGCACAT
TGACGCATACAAAACATTCCCACCAACAGAGCCTAAAAAGGACAAAAAGAAAAAGACTGATGAAGCTCAG
CCTTTACCGCAGAGACAAAAGAAGCAGCCCACTGTGACTCTTCTTCCTGCGGCTGACATGGATGATTTCT
CCAGACAACTTCAAAATTCCATGAGTGGAGCTTCTGCTGATTCAACTCAGGCATAAACACTCATGATGAC
CACACAAGGCAGATGGGCTATGTAAACGTTTTCGCAATTCCGTTTACGATACATAGTCTACTCTTGTGCA
GAATGAATTCTCGTAGCTAAACAGCACAAGTAGGTTTAGTTAACTTTAATCTCACATAGCAATCTTTAAT
CAATGTGTAACATTAGGGAGGACTTGAAAGAGCCACCACATTTTCACCGAGGCCACGCGGAGTACGATCG
AGGGTACAGTGAATAATGCTAGGGAGAGCTGCCTATATGGAAGAGCCCTAATGTGTAAAATTAATTTTAG
TAGTGCTATCCCCATGTGATTTTAATAGCTTCTTAGGAGAATGACAAAAAAAAAAAAAAAA
</t>
  </si>
  <si>
    <t>Rs4084</t>
  </si>
  <si>
    <t>bt SARS-like Rs4084</t>
  </si>
  <si>
    <t>ATO98132.1</t>
  </si>
  <si>
    <t>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t>
  </si>
  <si>
    <t>KY417144.1</t>
  </si>
  <si>
    <t>&gt;KY417144.1 Bat SARS-like coronavirus isolate Rs4084, complete 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TGGCTTCGGGGACTCTGTGGAAGAGGCCCTATCGGAGGCACGTGAACATCTTAAAAATGGCACTTGTGGT
TTAGTAGAGCTGGAAAAAGGCGTATTGCCCCAGCTTGAACAGCCCTATGTGTTCATTAAACGTTCTGATG
CCTTAAGCACCAATCACGGCCACAAGGTCGTTGAGCTGGTTGCAGAATTGGACGGCATTCAGTACGGTCG
TAGCGGTATAACTCTGGGAGTGCTCGTGCCACATGTGGGCGAAACCCCAATCGCATACCGCAATGTTCTT
CTTCGTAAGAACGGTAATAAGGGAGCCGGTGGCCATAGCTTTGGCATCGATCTAAGGTCTTATGACTTAG
GTGACGAGCTTGGCACTGATCCCATTGAAGATTATGAACAAAACTGGAACACTAAGCATGGCAGTGGTGT
ACTCCGTGAACTCACTCGTGAGCTCAATGGAGGTGCATTCACTCGTTATGTCGACAACAACTTCTGTGGC
CCAGATGGGTACCCTCTTGATTGCATCAAAGATTTTCTCGCTCGCGCGGGTAAGTCAATGTGCACTCTTT
CTGAACAACTTGATTACATCGAGTCGAAGAGAGGTGTCTACTGCTGCCGTGACCATGAGCATGAAATTGC
CTGGTTTACTGAGCGCTCTGATAAGAGCTATGAGCATCAGACACCCTTCGAAATTAAGAGTGCCAAGAAG
TTTGACACCTTCAAAGGGGAATGCCCAAAGTTTGTATTTCCTCTCAATTCAAAAGTCAAAGTCATTCAAC
CACGTGTTGAAAAGAAAAAGACTGAAGGTTTCATGGGGCGCATACGCTCTGTGTACCCTGTTGCATCTCC
ACAGGAGTGTAACAACATGCACTTGTCTACCTTGATGAAATGTAATCATTGCGATGAAGTTTCATGGCAG
ACGTGCGACTTTCTGAAAGCCACTTGTGAACATTGTGGCACTGAAAATTTAGTCACTGAAGGACCTACTA
CATGTGGGTACCTACCTACTAATGCTGTAGTGAAAATGCCATGTCCTGCCTGTCAAGACCCGGAGATTGG
ACCTGAGCATAGTGTTGCAGATTATCACAACCACTCAAACATTGAAACTCGACTCCGCAAGGGAGGTAGG
ACTAGATGTTTTGGAGGCTGTGTGTTTGCCTATGTCGGCTGCTACAACAAGCGTGCCTACTGGGTTCCTC
GTGCTAGTGCTGATATTGGTTCAGGCCATACTGGCATTACTGGTGACAACGTGGAGACCTTGAATGAGGA
TCTCCTTGAGATACTGAGTCGTGAACGTGTTAACATTAACATTGTTGGCGATTTTCAGTTGACTGAAGAG
GTTGCCATCATTTTGGCATCTTTTTCCGCTTCTACAAGTGCCTTTATTGACACTATAAAGAGTCTTGATT
ACAAGTCTTTCAAAGCCATTGTTGAGTCCTGCGGTAACTACAAAGTCACTAAGGGAAAGCCCGTAAAAGG
TGCTTGGAACATTGGACAACAGAGATCAGTTTTAACACCACTGTGTGGTTTTCCCTCACAGGCTGCTGGT
GTTATCAGATCAATCTTTGCACGCACACTTGATGCAGCAAACCACTCAATTCCTGACTTGCAAAGAGCAG
CTGTCACCATACTTGATGGTATTTCTGAACAGTCATTGCGTCTTGTTGATGCCATGGTTTACACCTCAGA
CCTACTCACTAACAGTGTCATTATTATGGCATATGTAACTGGTGGTCTTGTACAACAGACTTCTCAGTGG
TTGTCTAATCTTTTGGGCACTACTGTTGAAAAACTCAGGCCCATCTTTGCATGGATTGAGGCGAAACTTA
GTGCAGGAGTTGAATTTCTCAAGGATGCTTGGGAGATTCTCAAATTTCTCATTACAGGTGTTTTTGACAT
CGTCAAGGGTCAAATACAGGTCGCTTCAGATAACATCAAGGATTGTGTAAAATGCTTCATTGATGTTGTT
AACAAAGCACTCGAAATGTGCATTGACCAAGTCACTATCGCTGGCGCAAAGTTGCGATCACTCAACTTGG
GTGAAGTCTTCATCGCTCAAAGCAAGGGACTTTACCGTCAGTGTATACGTGGCAAGGAACAGCTGCAACT
ACTCATGCCTCTTAAGGCACCAAAAGAAATCACCTTTCTTGAAGGTGATTCACATGACACAGTACTTACC
TCTGAGGAGGTTGTTCTCAAGAACGGTGAACTCGAAGCACTCGAGACGCCTGTTGATAGCTTCACAAATG
GAGCTGTCGTTGGCACACCAGTCTGTGTAAATGGCCTCATGCTCTTAGAGATCAAGGATAAAGAACAATA
CTGTGCATTGTCTCCTGGTTTACTGGCTACAAACAATGTCTTTTGCCTAAAAGGGGGTTCACCAACTAAA
GGTGTAACCTTTGGAGAAGACACTGTTTTGGAAGTTCAAGGTTACAAGAATGTGAGAATCACATTTGAGC
TTGATGAACGTGTTGACAAAGTGCTTAATGAAAAGTGCTCTGTCTACACTGTTGAATCCGGTACCGAAGT
TACTGAGTTTGCATGTGTTGTAGCAGAGGCTGTTGTGAAGACTTTACAACCAGTTTCTGATCTTCTTACC
AACATGGGTATTGATCTTGATGAATGGAGTGTGGCTACATTCTATTTGTTTGATGATGCTGGTGAAGAAA
AACTTTCTTCACGTATGTACTGTTCCTTTTATCCTCCTGATGATGAGGAGGATTGTGATGAGTATGAGGA
AGAAGAGGAAGTCCTGGAAGAATCCTGTGCGCATGAATACGGTACAGAAGAAGACTACCAAGGTCTTCCA
CTGGAATTTGGTGCCTCAACTGAAATGCAAGTTGAAGAAGAAGAAGAAGAGGACTGGCTTGGTGATGCTA
CTGAATTGTCGGAGCATGAACCAGAACCAGAACTAACACCTGAAGAACCAGTTAACCAGTTTACTGGTTA
TTTAAAACTTACTGACAATGTTGCCATTAAGTGTGTGGACATCGTGAAGGAGGCGCAAAACGCTAACCCC
ACGGTGATTGTAAATGCTGCTAACATACATCTGAAACATGGTGGTGGTGTAGCAGGTGCACTCAACAAGG
CAACCAACGGTGCCATGCAAAAAGAGAGCGATGATTACATTAAGCTAAATGGCCCTCTCACAGTGGGAGG
TTCATGTTTGCTTTCTGGACATAACCTTGCTAAGAAGTGTCTGCATGTTGTTGGACCTAACCTAAATGCA
GGTGAGGACATCCAGCTTCTTAAGGCAGCATATGAAAATTTCAATTCACAGGACACCTTACTTGCACCAT
TGTTGTCAGCAGGCATATTTGGTGCTAAACCACTTCATTCTTTACAAGTGTGCGTGCAGACAGTTCGTAC
ACAGGTTTATATTGCAGTCAATGACAAAGCTCTTTATGAGCAGGTTGTCATGGATTACCTTGATAGCCTG
AAGCCCAGAGTGGAAGCACCTAAACAAGAGGAGCCACCAAAGACAGAAGATCCTAAAATTGAGGAGAAAT
CTGTCGTACAGAAGCCTGTCGATGTGAAGCCAAAAATTAAGGCTTGCATTGATGAGGTTACCACAACACT
GGAAGAAACTAAGTTTCTTACCAATAAGTTACTCTTGTTTGCTGACATCAATGGTAAGCTTTACCATGAT
TCTCAAAACATGCTTAGAGGTGAAGATATGTCTTTCCTTGAGAAGGATGCACCTTACGTGGTAGGTGATG
TTATCACTAGTGGTGATATCACTTGTGTTGTAATACCCTCCAAAAAGGCTGGTGGCACTACAGAGATGCT
CTCAAGAGCTTTGAAGAAAGTGCCAGTTGATGAGTATATAACTACATACCCTGGACAAGGATGTGCTGGT
TATACACTTGAGGAAGCTAAGACTGCTCTTAAGAAATGCAAATCTGCACTTTATGTGTTACCTTCAGAAA
CACCTAATGCTAAGGAGGAGATTCTAGGAACTGTATCCTGGAATTTGAGAGAGATGCTTGCTCATGCTGA
AGAGACAAGAAAATTAATGCCTATCTGCATGGATGTTAGGGCCATAATGGCCACCATCCAACGCAAGTAC
AAAGGAATTAAAATTCAAGAAGGCATCGTTGACTATGGTGTCCGATTCTTCTTTTATACTAGTAAAGAGC
CTGTAGCTTCTATTATTACGAAGCTGAACTCTCTAAATGAGCCACTTGTCACAATGCCAATTGGTTATGT
GACACATGGTTTTAATCTTGAAGAGGCTGCGCGCTGTATGCGTTCTCTTAAAGCTCCTGCCGTAGTGTCA
GTATCATCACCAGATGCTGTTACTACATATAATGGATACCTCACTTCGTCATCAAAGACATCTGAGGAGC
ACTTTGTGGAAACAGTTTCTTTGGCTGGTTCTTACAGAGATTGGTCCTATTCAGGACAGCGTACAGAGTT
AGGTGTTGAATTTCTTAAGCGTGGTGACAAAATTGTGTACCACACTTTGGAGAGCCCCGTCGAGTTTCAT
CTTGACGGTGAGGTTCTTCCACTTGACAAACTAAAGAGTCTCTTATCCCTACGGGAGGTTAAGACTATAA
AAGTGTTCACAACTGTGGACAACACTAATCTCCACACACAGCTTGTGGATATGTCTATGACATATGGACA
GCAGTTTGGTCCAACATACTTGGATGGTGCTGATGTTACAAAAATTAAACCTCATGTAAATCATGAGGGT
AAGACTTTCTTTGTACTACCTAGTGATGACACACTACGTAGTGAAGCTTTCGAGTACTACCACACTCTTG
ATGAGAGTTTTCTTGGTAGATACATGTCTGCTTTAAACCACACAAAGAAATGGAAATTTCCTCAAGTTGG
TGGTTTAACTTCAATTAAATGGGCTGATAACAATTGTTATTTGTCTAGTGTTTTATTAGCGCTTCAACAG
ATTGAAGTCAAATTCAATGCACCAGCACTTCAAGAGGCCTATTATAGAGCCCGTGCTGGTGATGCTGCTA
ACTTTTGTGCACTCATACTCGCTTACAGTAATAAAACTGTTGGCGAGCTTGGTGATGTCAGAGAGACTAT
GACCCATCTTCTACAGCATGCTAATTTGGAATCTGCAAAGCGAGTTCTTAATGTGGTGTGTAAACATTGC
GGTCAGAAAACTACTACCTTAACGGGTGTAGAAGCTGTGATGTATATGGGTACTCTATCTTATGATAATC
TTAAGACAGGTGTTTCCATTCCATGTGTGTGTGGTCGTGATGCTACACAATATCTAGTACAACAAGAGTC
TTCTTTTGTTATGATGTCTGCACCACCTGCTGAATATAAATTACAGCAAGGTACATTTTTATGTGCGAAT
GAGTACACTGGTAACTATCAGTGTGGTCATTACACTCATATAACTGCTAAGGAGACCCTCTATCGTATTG
ATGGAGCTCACCTTACAAAGATGTCAGAGTACAAAGGACCAGTGACTGATGTTTTCTATAAGGAAACATC
TTACACTACAACCATCAAGCCTGTGTCATATAAACTCGATGGAGTTACTTACACAGAGATTGAACCAAAA
TTGGATGGGTATTATAAAAAGGATAATGCTTACTATACAGAGCAGCCTATAGACCTCGTACCAACTCAAC
CACTACCAAATGCGAGTTTTGACAATTTCAAACTCACATGTTCTAACACAAAATTTGCTGATGCTTTAAA
TCAAATGACAGGCTTCACAAAGCCAGCTTCACGAGAGCTATCTGTCACATTCTTCCCAGACTTGAATGGC
GATGTAGTGGCTATTGACTATAGACACTATTCAGCGAGTTTCAAGAAAGGTGCTAAATTACTGCATAAGC
CAATTGTTTGGCACATTAATCAGGCTACGACCAAGACAACGTTTAAACCAAACACTTGGTGTTTACGTTG
TCTTTGGAGTACAAAGCCAGTAGATACTTCAAATTCATTTGAAGTTCTGGCAGTAGAAGACACACAAGGA
ATGGACAATCTTGCTTGTGAAAGTCAACAACCCACCTCTGAAGCAGTAGTGGAAAATCCTACCATACAGA
AGGAAGTCCTAGAGTGTGACGTGAAAACTACCGAAGTTGTAGGCAATGTCATACTTAAACCATCAGATGA
AGGTGTTAAAGTAACACAAGAGTTAGGTCATGAGGACCTTATGGCTGCCTACGTGGAAAACACAAGCATT
ACCATTAAGAAACCTAATGAGCTTTCATTAGCCCTAGGTTTAAAAACAATTGCTACTCATGGTATTGCTG
CAATTAATAGTGTTCCTTGGAGTAAAATTTTGGCATATGTCAAACCATTCTTAGGACAGACAGCAGTTAC
AACATCAAACTGTGCTAAGAGATTGGTGCAGCGTATGTTTAACAACTATATGCCCTATGTGCTTACACTA
CTGTTCCAATTGTGTACTTTTACCAAAAGTACAAATTCTAGAATTAGAGCTTCACTACCTACGACTATTG
CTAAAAATAGTGTTAAGGGTGTAGCTAGATTATGTTTGGATGCTGGCATCAATTATGTAAAGTCACCCAA
ATTTTCTAAATTGTTCACTATTGCAATGTGGCTATTATTGTTAAGCATTTGCTTAGGTTCACTAATCTAT
GTAACTGCAGCTTTAGGTGTATTATTGTCCAACGTTGGAGCTCCTTCTTATTGTAGTGGCGTTAGAGAAT
CGTACCTCAATTCCTCTAATGTTACTACTATGGATTTCTGTGAAGGTTCTTTTCCCTGCAGTGTTTGTTT
AAGTGGATTAGATTCGCTTGATTCCTATCCAGCTCTTGAAACCATTCAGGTGACGATCTCATCGTACAAG
CTAGACTTGACAATTTTAGGTCTGGCTGCTGAGTGGTTTTTGGCATATATGTTGTTCACAAAATTCTTTT
ATTTATTAGGTCTTTCAGCTATAATGCAGGTGTTCTTTGGCTATTTTGCTAGTCATTTCATCAGCAATTC
TTGGCTCATGTGGTTTATCATTAGTATTGTACAAATGGCACCCGTTTCTGCAATGGTTAGGATGTACATC
TTCTTTGCTTCTTTCTACTACATATGGAAGAGCTATGTTCATATTATGGATGGTTGCAACTCTTCGACTT
GCATGATGTGCTATAAGCGCAATCGTGCTACACGTGTTGAGTGTACAACTATTGTTAATGGCATGAAGAG
ATCTTTCTACGTCTATGCAAATGGAGGTCGTGGCTTCTGTAAGACTCACAATTGGAATTGTCTCAATTGT
GATACATTTTGTGCTGGTAGTACATTCATTAGCGATGAAGTTGCTCGTGATTTGTCGCTCCAGTTTAAAA
GACCAATTAATCCTACTGACCAGTCCTCGTATGTCGTTGATAGTGTTGCTGTGAAAAACGGTGCACTTCA
CCTCTATTTTGACAAGGCTGGTCAAAAGACTTATGAGAGACACCCACTCTCCCATTTTGTCAATTTAGAC
AATTTGAGAACTAACAACACTAAAGGTTCACTACCTATTAATGTCATAGTCTTTGATGGCAAGTCCAAAT
GCGACGAGTCTGCTGCTAAGTCTGCATCTGTGTACTACAGTCAGCTAATGTGCCAACCTATTCTGTTGCT
TGACCAAGCTCTCGTATCAGATGTTGGAGATAGTACTGAAGTTTCTGTTAAGATGTTTGATGCTTATGTC
GACACCTTTTCAGCAACTTTTAGTGTTCCTATGGAAAAACTTAAGGCACTCGTTGCTACAGCTCATAGCG
AGCTGGCAAAGGGTGTAGCTTTAGATGGTGTCCTTTCTACATTTGTGTCAGCTGCTCGTCAAGGTGTTGT
TGATACTGATGTTGACACAAAGGATGTCATTGAATGTCTCAAACTTTCACATCACTCCGACTTGGAAGTG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AACAACATACCTTTTAGACTAACTTGTGCTACAACTAGACAGGTTGTCAATGTCATAACTACTAAAATCT
CACTCAAGGGTGGTAAGATTGTTAGTACTTGGTTTAAACTTATGCTTAAGGCCACATTATTGTGCGTCAT
TGCTGCATTGGTCTGTTACATCGTTATGCCAGTACATACATTGTCTGCTCATGATGGTTACACAAATGAA
ATCATTGGTTACAAAGCCATTCAGGATGGTGTCACTCGTGACATCGTTTCTACTGATGATTGTTTTGCAA
ACAAACACGCTGGTTTTGACTCATGGTTTAGCCAGCGTGGTGGTTCATACAAAAATGACAAAAGCTGCCC
TGTAGTAGCTGCTATCATTACAAGAGAGATTGGTTTCATAGTGCCTGGCTTACCAGGTACTGTGTTGAGA
GCAATCAATGGTGACTTCTTGCATTTTCTACCTCGTGTCTTTAGTGCTGTTGGCAACATTTGCTACACAC
CTTCTAAACTCATTGAGTATAGCGATTTTGCTACCTCTGCTTGCGTTCTTGCTGCTGAGTGTACAATTTT
TAAGGATGCTATGGGCAAACCTGTGCCATATTGTTATGACACTAATTTGCTAGAGGGTTCTATTTCTTAT
AGTGAGCTTCGTCCAGACACTCGTTATGTCCTTATGGATGGTTCCATCATACAGTTTCCTAACACTTACC
TGGAGGGTTCTGTTAGAGTAGTAACAACTTTTGATGCTGAGTACTGTAGACATGGTACATGTGAAAGATC
AGAAGCTGGTATTTGCTTATCTACCAGTGGTAGATGGGTTCTTAACAATGAACATTATAGAGCTCTACCT
GGAGTATTCTGTGGTGTTGATGCAATGAATCTTATAGCAAACATCTTTACTCCCCTTGTGCAACCTGTGG
GTGCTTTAGATGTGTCTGCTTCAGTAGTGGCTGGTGGTATTATTGCCATATTGGTGACTTGTGCTGCCTA
CTACTTTATGAAATTCAGACGTGCTTTTGGTGAGTACAACCATGTTGCTGCTGCTAATGCACTTTTGGTT
TTGATGTCTTTCACTATACTCTGTCTGGCACCAGCTTATAGCTTTTTGCCAGGAGTCTACTCAGTCTTTT
ACTTGTACTTGACATTCTATTTCACTAATGATGTTTCGTTCTTGGCTCACCTTCAATGGTTTGCCATGTT
TTCTCCTATTGTGCCTTTTTGGATAACAGCAATCTATGTATTCTGTATTTCTCTGAAGCACTGCCATTGG
TTCTTTAACAACTATCTTAGGAAAAGAGTCATGTTTAATGGAGTTACATTTAGTACCTTCGAGGAGGCTG
CTTTGTGTACCTTTTTGCTCAATAAGGAAATGTACCTAAAATTGCGTAGTGAGACACTGCTGCCACTTAC
ACAGTACAACAGGTATCTTGCTCTATATAACAAGTACAAGTATTTCAGTGGAGCCTTAGATACTACCAGC
TATCGTGAAGCAGCTTGCTGCCACTTAGCAAAGGCTCTAAATGACTTTAGCAATTCAGGTGCTGATGTTC
TCTACCAACCACCACAGACATCAATCACTTCTGCTGTTCTGCAGAGTGGTTTTAGGAAAATGGCATTCCC
ATCAGGCAAAGTTGAAGGGTGCATGGTACAAGTAACCTGTGGAACTACAACTCTTAATAGATTGTGGTTA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ATCAGTGTGCCATGAGACCTAACCATACCATTAAAGGTTCTTTCCTTAATGGATCATGTGGTAGTGTTGG
TTTTAACATTGATTATGATTGCGTGTCTTTCTGCTATATGCATCACATGGAGCTTCCAACAGGAGTACAC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TGAGTTTACACCATTTGATGTTGTTAGACAATGCTCTGGTGTTACCTTCCAAGGTAAGTTCAAGAAAATT
GTTAAGGGCACTCATCATTGGATGCTTTTAACTTTCTTGACATCACTATTGATTCTTGTCCAAAGTACTC
AGTGGTCACTGTTTTTCTTTGTTTACGAGAATGCTTTCTTGCCATTTACTCTTGGTATTATGGCAATTGC
TGCATGTGCTATGCTGCTTGTTAAGCATAAGCACGCATTCTTGTGCTTGTTTCTGTTACCTTCTCTTGCA
ACAGTTGCTTACTTTAATATGGTCTACATGCCTGCCAGCTGGGTGATGCGTATTATGACATGGCTTGAAT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GCTGTCAAACTACAGAATAATGAACTGAGTCCGGTAGCACTACGACAGATGTCTTGTGCGGCTGGTACCA
CACAAACAGCTTGTACTGATGACAATGCACTTGCCTACTATAACAATTCGAAGGGAGGTAGGTTTGTGCT
GGCATTACTATCAGACCACCAAGATCTCAAATGGGCTAGATTCCCTAAGAGTGATGGTACAGGTACAATT
TACACAGAACTGGAACCACCTTGTAGGTTTGTTACAGACACACCAAAAGGGCCTAAAGTGAAATACTTGT
ACTTCATCAAAGGCTTAAATAACCTAAATAGAGGTATGGTTCTGGGCAGTTTAGCTGCTACAGTACGTCT
TCAGGCTGGAAATGCTACAGAAGTACCTGCCAATTCAACTGTGCTTTCCTTCTGTGCCTTTGCAGTAGAC
CCTGCTAAAGCATATAAGGATTACCTAGCAAGTGGAGGACAACCAATCACCAACTGTGTGAAGATGTTGT
GTACACACACTGGTACAGGACAGGCAATTACTGTAACACCAGAAGCTAACATGGACCAAGAGTCCTTTGG
TGGTGCTTCATGCTGTCTGTATTGTAGATGCCACATTGATCATCCAAATCCTAAAGGATTTTGTGACTTG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CAGGCACTAGCACTGATGTCGTCTACAGGGCTTTTGATATATACAACGAAAAAGTTGCTGGTTTTGCAAA
GTTCCTAAAAACTAATTGCTGCCGCTTCCAGGAGAAGGATGAGGAAGGCAATTTATTAGACTCTTACTTT
GTAGTTAAGAGGCATACTATGTCTAACTACCAACATGAAGAGACTATTTATAACTTGGTTAAAAATTGTC
CAGCGGTTGCTGTTCATGATTTTTTCAAGTTTAGAGTAGATGGTGACATGGTACCACATATATCACGTCA
GCGTCTAACTAAATACACAATGGCTGATTTAGTCTATGCTCTACGTCACTTTGACGAGGGTAATTGTGAC
ACATTAAAAGAAATACTCGTCACATACAATTGTTGTGATGATGATTATTTCAATAAGAAGGATTGGTATG
ACTTCGTAGAGAATCCTGACATCTTACGCGTATATGCTAACTTAGGTGAGCGTGTACGCCAAGCATTATT
AAAGACTGTACAATTCTGCGATGCTATGCGTGATGCAGGCATTGTAGGCGTACTGACATTAGATAATCAG
GATCTTAATGGGAACTGGTACGATTTCGGTGATTTCGTACAAGTAGCACCAGGCTGCGGAGTTCCTATTG
TGGATTCATACTACTCATTGCTGATGCCCATCCTCACTCTGACTAGGGCATTGGCTGCTGAGTCCCATAT
GGATGCTGATCTCGCAAAACCACTTATTAAGTGGGATTTGCTGAAATATGATTTTACGGAAGAGAGACTT
TGTCTCTTCGACCGTTACTTTAAATATTGGGACCAGACATACCATCCCAATTGTATTAACTGTTTGGATG
ATAGGTGTATCCTTCATTGTGCAAACTTTAATGTGTTATTTTTTACTGTGTTTCCACCTACAAGTTTTGG
ACCACTAGTAAGAAAAATATTTGTAGATGGTGTTCCTTTTGTTGTTTCAACTGGATACCATTTTCGTGAG
TTAGGAGTTGTACATAATCAGGATGTAAACTTACATAGCTCGCGTCTCAGTTTCAAGGAACTTTTAGTGT
ATGCTGCTGATCCAGCCATGCATGCAGCTTCTGGCAATTTATTGCTAGATAAACGCACTACATGCTTTTC
GGTAGCTGCGCTAACAAACAATGTTGCTTTTCAAACTGTCAAACCCGGTAATTTTAACAAAGACTTTTAT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ACAGCCAACGTAAATGCACTTCTTTCAACTGATGGTAATAAGATAGCTGACAAGTATGTCCGCAATCTAC
AACACAGGCTCTATGAGTGTCTCTATAGAAATAGGGATGTTGATCACGAATTCGTGGATGAGTTTTACGC
TTACCTGCGTAAACATTTCTCCATGATGATTCTTTCTGATGACGCCGTTGTGTGCTATAACAGTAACTAT
GCGGCTCAAGGTTTAGTAGCTAGCATTAAGAACTTTAAGGCAGTTCTTTATTATCAAAATAATGTGTTCA
TGTCTGAGGCAAAATGTTGGACTGAGACTGACCTTACTAAAGGACCTCACGAATTTTGCTCACAGCATAC
AATGCTAGTTAAACAAGGAGATGACTACGTGTACCTGCCTTACCCAGATCCATCAAGAATATTAGGCGCA
GGCTGTTTTGTCGATGATATTGTCAAAACAGATGGTACACTTATGATTGAGAGGTTTGTGTCATTAGCTA
TTGATGCCTACCCCCTTACTAAACATCCTAATCAGGAGTATGCTGATGTCTTTCACTTGTATTTACAATA
CATTAGGAAGTTACATGATGAGCTTACTGGTCACATGCTAGACATGTATTCTGTAATGCTAACCAATGAC
AACACCTCACGGTATTGGGAACCTGAGTTTTATGAAGCTATGTACACACCACACACAGTCTTGCAGGCTG
TAGGTGCTTGTGTATTGTGTAATTCACAGACTTCACTTCGTTGCGGTGCCTGCATTAGGAGACCATTCCT
GTGCTGCAAGTGCTGCTATGACCATGTCATTTCAACATCACATAAATTAGTGTTGTCTGTTAATCCCTAT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GATTACATACTTGCCAACACTTGTACTGAGAGACTCAAACTCTTTGCAGCAGAAACACTTAAAGCTACTG
AGGAAACATTCAAGCTGTCATATGGTATTGCCACTGTACGTGAAGTACTCTCTGACAGAGAATTGCATCT
TTCATGGGAGGTTGGAAAACCTAAACCACCATTGAATAGAAATTATGTCTTTACTGGTTACCGTGTAACT
AAAAATAGTAAAGTACAGATTGGAGAGTACACCTTTGAAAAAGGTGACTATGGTGATGCTGTTGTGTACA
GAGGTACTACAACATACAAATTGAATGTTGGTGATTACTTTGTGTTGACATCTCACACTGTAATGCCACT
TACTGCACCTACTCTAGTGCCACAAGAGCACTATGTGAGAATTACTGGCTTGTACCCAACACTCAACATC
TCAGATGATTTTTCTAACAATGTTGCAAATTATCAAAAGGTCGGTATGCAAAAGTACTCTACACTCCAGG
GACCACCTGGTACTGGTAAGAATCATTTTGCCATCGGACTTGCTCTCTACTACCCATCTGCTCGCATAGT
GTATACAGCTTGCTCCCATGCAGCTGTTGATGCCCTATGCGAAAAGGCATTAAAATACTTGCCCATAGAT
AAATGTAGTAGAATCATACCTGCGCGTGCTCGCGTAGAGTGTTTTGACAAATTCAAAGTGAATTCAACAC
TAGAACAGTATGTTTTCTGCACTGTAAATGCATTGCCAGAAACAACTGCTGATATTGTAGTCTTTGATGA
AATCTCTATGGCTACTAATTATGACTTGAGTGTTGTCAATGCTAGACTTCGTGCAAAACACTACGTCTAT
ATTGGCGATCCTGCTCAATTACCAGCCCCGCGCACATTGCTGACCAAAGGCACACTAGAACCAGAATACT
TCAATTCAGTGTGCAGACTTATGAAAACAATAGGTCCAGACATGTTCCTTGGAACTTGTCGCCGTTGTCC
TGCTGAAATTGTCGACACTGTGAGTGCTTTAGTTTATGATAATAAGCTAAAGGCACACAAGGAGAAGTCA
GCTCAATGCTTCAAAATGTTTTACAAGGGTGTTATTACACATGATGTTTCATCTGCAATTAACAGACCTC
AAATAGGCGTTGTAAGAGAATTTCTTACACGCAATCCTGCTTGGAGAAAAGCTGTTTTTATCTCACCTTA
TAATTCACAGAATGCTGTAGCTTCAAAAATCTTAGGATTGCCTACGCAGACTGTTGATTCCTCCCAGGGT
TCTGAGTATGACTATGTCATATTCACACAAACTACTGAAACAGCACACTCTTGCAATGTTAACCGCTTTA
ATGTGGCTATCACAAGAGCAAAAATTGGCATTTTGTGCATAATGTCTGATAGAGATCTTTATGACAAACT
GCAATTCACAAGTCTAGAAGTACCACGCCGCAATGTGGCTACATTACAGGCAGAAAATGTAACTGGACTT
TTTAAGGACTGTAGTAAGATCATCACTGGTCTTCATCCAACACAGGCACCTACACACCTCAGCGTTGATA
CAAAATTTAAGACTGAGGGACTATGTGTTGACATACCAGGCATACCAAAGGACATGACCTACCGTAGACT
CATCTCTATGATGGGTTTCAAAATGAATTACCAAGTTAATGGTTACCCTAATATGTTTATTACCCGTGAG
GAAGCTATTCGTCACGTTCGTGCATGGATTGGCTTCGACGTAGAGGGCTGTCATGCAACTAGAGATGCTG
TGGGTACTAACCTACCTCTCCAGCTAGGATTTTCTACAGGTGTTAACTTAGTAGCTGTACCGACTGGCTA
TGTTGACACTGAAAATAACACAGAATTCACCAGAGTTAATGCAAGACCTCCACCAGGTGACCAGTTTAAA
CATCTTATACCACTCATGTACAAAGGCTTGCCCTGGAATGTAGTGCGTATTAAGATAGTACAAATGCTCA
GTGATACACTGAAAGGATTGTCAGACAGAGTCGTGTTTGTCCTTTGGGCGCATGGCTTTGAGCTTACATC
AATGAAGTACTTTGTCAAGATTGGACCTGAAAGAACGTGCTGTCTGTGTGACAAACGTGCAACTTGCTTT
TCTACTTCATCAGATACTTATGCCTGCTGGAATCATTCTGTGGGTTTTGACTATGTCTACAACCCATTTA
CGATTGATGTCCAGCAGTGGGGTTTTACGGGTAACCTTCAGAGTAACCACGACCAACATTGTCAAGTGCA
TGGAAATGCACATGTGGCTAGTTGTGATGCTATCATGACTAGATGCTTGGCGGTCCATGAGTGCTTTGTT
AAGCGCGTTGATTGGTCTGTTGAATACCCCATTATAGGAGATGAACTGAAGATTAATTCCGCTTGCAGAA
AAGTACAGCATATGGTTGTAAAGTCTGCATTGCTTGCTGATAAGTTTCCAGTTCTTCATGACATTGGAAG
TCCAAAGGCTATTAAGTGTGTGCCTCAGGCTGAAGTAGAATGGAAGTTCTATGATGCTCAGCCATGCAGT
GACAAAGCCTATAAAATAGAGGAACTTTTCTATTCCTACGCTACACATCATGATAAATTCACTGATGGTG
TTTGTTTGTTTTGGAACTGTAACGTTGATCGTTACCCAGCCAATGCAATTGTATGTAGGTTTGACACGAG
AGTTTTGTCAAACTTGAATTTACCAGGTTGTGACGGTGGTAGTTTGTATGTGAATAAGCATGCATTCCAC
ACTCCAGCTTTTGATAAAAGTGCATTTACCAATTTAAAGCAATTGCCTTTCTTTTATTATTCTGACAGTC
CTTGTGAGTCTCATGGCAAACAAGTAGTGTCAGATATTGATTATGTACCACTTAAATCTGCTACGTGTAT
TACACGATGCAATTTGGGAGGTGCTGTTTGCAGACACCATGCAAATGAGTACCGACAGTACTTAGATGCA
TATAACATGATGATTTCTGCTGGATTTAGCCTATGGATTTACAAACAGTTTGATACTTATAATCTGTGGA
ATACATTTACCAGGTTACAGAGTTTAGAAAATGTGGCTTACAATGTTGTTAACAAAGGATACTTCGATGG
ACAAGCTGGTGAAGCACCTGTTTCCATCATTAATAATGCTGTTTACACAAAGGTAGATGGTGTTGATGTA
GAGATCTTTGAAAACAAGACAACACTTCCTGTTAATGTTGCGTTTGAGCTTTGGGCTAAGCGTAACATTA
AACCAGTGCCAGAGATTAAGATACTCAATAACTTGGGTGTCGATATCGCTGCTAATACTGTGGTCTGGGA
CTACAAGAGAGAAGCACCAGCACATATGTCAACAATAGGTGTCTGCACAATGACCGACATTGCTAAGAAA
CCTACTGAGAGTGCTTGTTCCTCGCTTACTGTCTTATTTGATGGTAGAGTGGAAGGACAGGTAGACCTTT
TTAGAAATGCCCGTAATGGTGTTTTAATAACAGAAGGTTCAGTTAAAGGTTTAACACCTTCAAAGGGGCC
AGCACAAGCTAGTGTCAATGGAGTCACATTAATTGGAGAATCCGTAAAAACACAGTTTAACTATTTTAAG
AAAGTAGATGGCATTATTCAACAGTTGCCTGAAACCTACTTTACTCAGAGCCGAGACTTAGAGGATTTCA
AGCCCAGATCACAAATGGAAACTGACTTTCTTGAGCTCGCTATGGATGAATTCATACAACGGTATAAGCT
AGAGGGTTATGCCTTCGAACATATCGTTTATGGGGATTTCAGTCATGGACAACTTGGCGGCCTTCATCTA
ATGATTGGTTTAGCCAAGCGCTCACAAGATTCACCGCTTAAATTAGAGGACTTTATCCCTATGGATAGCA
CAGTGAAAAATTACTTCATAACAGATGCACAAACAGGTTCATCAAAATGTGTGTGCTCTGTTATTGACCT
TTTACTTGATGACTTTGTTGAGATAATAAAGTCACAGGATTTGTCAGTAATTTCTAAGGTAGTCAAGGTT
ACAATTGACTACGCTGAGATTTCATTCATGCTTTGGTGTAAAGATGGACACGTTGAAACCTTCTACCCTA
AATTACAAGCAAGTCAAGCGTGGCAACCGGGGGTTGCAATGCCTAACTTGTACAAGATGCAAAGAATGCT
TCTTGAAAAGTGTGACCTTCAGAATTATGGTGAAAATGCTGTCATACCAAAAGGAATAATGATGAATGTC
GCAAAATACACTCAACTGTGTCAATACTTAAATACACTTACTTTAGCTGTACCCTACAACATGAGAGTTA
TTCACTTTGGTGCTGGATCTGATAAAGGAGTTGCACCAGGTACAGCTGTACTCAGACAATGGTTGCCAAC
TGGCACACTACTTGTCGATTCAGACCTTAATGACTTCGTCTCTGACGCGGATTCTACTTTAATTGGAGAC
TGTGCAACAGTACATACGGCTAATAAATGGGATCTCATTATTAGCGATATGTATGACCCTAAGACAAAAC
ATGTGACAAAAGAGAACGACTCAAAAGAAGGGTTTTTCACTTACCTGTGTGGATTTATAAAGCAAAAGCT
AGCCTTGGGTGGCTCTGTGGCTGTGAAGATAACAGAGCATTCTTGGAATGCTGATCTTTACAAGCTTATG
GGACACTTCTCATGGTGGACAGCTTTTGTTACAAATGTAAATGCATCATCATCAGAAGCATTTCTAATTG
GGGTTAACTATCTAGGCAAGCCAAAGGAACAAATTGATGGCTATACCATGCATGCTAACTACATCTTTTG
GAGGAACACAAATCCTATTCAATTGTCTTCCTATTCACTTTTTGACATGAGCAAGTTTCCTCTCAAATTA
AGAGGGACTGCTGTTATGTATTTAAAGGAGAATCAGATCAATGACATGATTTATTCTCTACTTGAGAAAG
GTAGACTTATCATTAGAGAGAGTAACAAAGTTGTGGTGTCTAGTGATATTTTAGTTAATATCTAAACGAA
CATGAAATTGTTAGTTTTAGTTTTTGCTACTCTAGTCTCCTCTTACACTATAGAGAAGTGCCTTGATTTT
GATGACCGCACTCCACCTGCAAATACTCAATTTTTATCTTCTCACAGAGGTGTTTATTACCCAGATGACA
TTTTTAGGTCTAATGTCTTGCATTTAGTACAAGATCATTTCCTACCTTTTGACTCTAACGTCACCAGGTT
TATAACGTTTGGCCTAAATTTTGATAATCCCATAATACCCTTTAGGGATGGTATTTATTTTGCTGCGACT
GAAAAGTCTAATGTTATTAGAGGATGGGTTTTTGGTTCTACAATGAACAACAAATCTCAATCCGTTATAA
TAATGAACAACTCAACTAATTTAGTCATTAGGGCTTGTAATTTTGAGTTGTGTGACAATCCATTTTTTGT
TGTGTTGAAATCTAACAACACTCAAATACCATCTTACATATTTAATAATGCATTCAATTGCACATTTGAA
TATGTTTCTAAGGATTTTAACCTAGACCTTGGTGAAAAACCAGGTAATTTCAAGGATCTCAGAGAGTTTG
TTTTCAGGAATAAAGATGGTTTTTTGCATGTTTATTCCGGTTACCAACCCATTTCTGCCGCCAGTGGTTT
GCCAACTGGTTTTAATGCACTCAAACCTATTTTCAAGTTACCTCTGGGTATTAATATTACTAATTTCAGA
ACACTTCTGACTGCTTTTCCGCCTAGACCTGATTATTGGGGTACTTCAGCTGCAGCTTATTTTGTAGGAT
ATTTAAAACCAACTACATTCATGCTCAAGTATGATGAAAATGGTACAATCACAGATGCTGTCGATTGTTC
TCAAAATCCACTTGCTGAACTCAAATGCTCTGTTAAAAGTTTTGAGATTGACAAAGGAATTTATCAAACC
TCCAATTTTAGGGTAGCACCCTCAAAGGAAGTTGTGAGGTTCCCTAATATTACAAACCTGTGTCCTTTTG
GGGAGGTTTTTAATGCTACTACATTTCCTTCTGTCTATGCATGGGAGAGGAAAAGAATTTCTAATTGTGT
TGCTGATTACTCTATACTCTACAACTCAACATCTTTTTCAACTTTTAAGTGTTATGGCGTTTCTGCCACT
AAGCTGAATGACCTTTGCTTCTCCAACGTCTATGCAGATTCATTCGTAGTCAAAGGAGATGATGTAAGGC
AAATAGCACCAGGACAGACCGGTGTTATTGCTGATTATAATTACAAATTACCAGATGACTTCTTGGGTTG
TGTCCTAGCATGGAACACCAATTCTAAAGATTCTTCCACTTCCGGTAATTATAATTATTTATATAGATGG
GTTAGAAGGTCTAAGCTTAACCCTTATGAGCGCGACTTATCTAACGACATCTATTCACCTGGAGGTCAGT
CTTGCTCAGCTGTAGGTCCTAATTGTTATAACCCCTTACGTCCATATGGCTTTTTTACAACAGCTGGTGT
TGGACACCAACCTTATAGAGTTGTAGTACTTTCTTTTGAACTTTTAAATGCACCCGCTACAGTCTGTGGA
CCAAAATTATCCACCGACCTTATTAAAAATCAATGTGTCAATTTTAACTTTAATGGACTCACTGGTACTG
GTGTGTTAACTCCTTCTTCAAAGAGATTTCAACCATTTCAACAATTTGGTCGTGATGTTTCGGATTTCAC
TGATTCAGTTCGAGATCCGAAGACGTCTGAAATATTAGACATTTCACCTTGCTCTTTTGGCGGTGTAAGT
GTAATCACACCTGGAACAAATACTTCATCAGAAGTTGCTGTTCTATATCAAGATGTTAACTGCACTGATG
TTCCTGTAGCAATCCATGCAGACCAACTCACACCTTCTTGGCGCGTATACTCTACTGGAAATAATGTATT
TCAAACCCAGGCAGGCTGTCTTATAGGAGCTGAGCATGTCGACACTTCTTATGAGTGCGACATTCCTATT
GGAGCTGGCATTTGTGCTAGTTACCATACAGTTTCTTCATTACGTAGTACTAGCCAAAAATCTATTGTGG
CTTATACTATGTCTTTAGGTGCTGATAGTTCAATTGCTTACTCTAATAACACCATTGCTATACCTACTAA
CTTTTCAATTAGCATTACTACAGAAGTAATGCCTGTTTCTATGGCTAAAACCTCTGTAGATTGTAATATG
TACATCTGCGGAGATTCTACTGAATGTGCTAATTTGCTTCTCCAATATGGTAGCTTTTGCACACAACTAA
ATCGTGCACTCTCAGGTATTGCTGTTGAACAGGATCGCAACACACGTGAAGTATTCGCTCAAGTCAAACA
AATGTACAAAACCCCAACTTTGAAAGATTTTGGTGGTTTTAATTTTTCACAAATATTACCTGACCCTCTA
AAGCCAACTAAGAGGTCTTTTATTGAGGACTTGCTCTTTAATAAGGTGACACTCGCTGATGCTGGCTTTA
TGAAGCAATATGGCGAATGCCTAGGTGATATTAATGCTAGAGATCTCATTTGTGCGCAGAAGTTCAATGG
ACTTACAGTGCTGCCACCTCTGCTCACTGATGATATGATTGCTGCCTACACTGCTGCTCTAGTTAGTGGT
ACTGCCACTGCTGGATGGACATTCGGTGCTGGCGCTGCTCTTCAAATACCTTTTGCTATGCAAATGGCAT
ATAGGTTCAATGGCATTGGAGTTACTCAAAATGTTCTCTATGAGAACCAAAAACAAATCGCCAATCAATT
TAACAAGGCGATCAGCCAAATTCAAGAATCACTCACAACAACATCCACTGCATTGGGCAAGCTGCAAGAT
GTCGTCAACCAGAATGCTCAAGCATTAAACACACTTGTTAAACAACTTAGCTCCAATTTTGGTGCGATTT
CAAGTGTGTTAAATGATATCCTTTCGCGACTTGATAAAGTCGAGGCAGAGGTACAAATTGACAGGTTAAT
TACAGGCAGACTGCAAAGCCTTCAAACCTATGTAACACAACAACTAATCAGGGCTGCTGAAATCAGGGCT
TCTGCTAATCTTGCTGCTACTAAAATGTCTGAGTGTGTTCTTGGACAATCAAAAAGAGTTGACTTTTGTG
GAAAGGGCTACCATCTTATGTCCTTCCCACAAGCAGCCCCGCATGGTGTTGTCTTCCTACATGTCACATA
TGTGCCATCTCAAGAGAGAAACTTCACCACAGCGCCAGCAATTTGTCATGAAGGCAAAGCATACTTCCCT
CGTGAAGGTGTTTTTGTGTTTAATGGCACTTCGTGGTTTATTACACAGAGGAACTTCTTTTCTCCACAAA
TAATTACTACAGACAATACATTTGTCTCCGGAAGTTGTGATGTCGTAATTGGCATCATTAACAACACAGT
TTATGATCCTCTGCAACCTGAGCTTGACTCATTCAAAGAAGAGCTGGACAAGTACTTCAAAAATCACACA
TCACCAGATGTTGATCTTGGCGACATTTCAGGCATTAACGCTTCTGTCGTCAACATTCAAAAAGAAATTG
ACCGCCTCAATGAGGTCGCTAAAAATTTAAATGAATCACTCATTGACCTTCAAGAATTGGGAAAATATGA
GCAATATATTAAATGGCCTTGGTATGTTTGGCTCGGCTTCATTGCTGGACTAATTGCCATCGTCATGGTT
ACAATCTTGCTTTGTTGCATGACTAGTTGTTGCAGTTGCCTCAAGGGTGCATGCTCTTGTGGTTCTTGCT
GCAAGTTTGATGAGGATGACTCTGAGCCAGTTCTCAAGGGTGTCAAATTACATTACACATAAACGAACTT
ATGGATTTGTTTATGAGAATTTTTACTCTTGGATCAATTACTGCACAGCCAGGAAAAATTGACAATGCTT
CTCCTGCAAGTACTGTTCATGCTACAGCAACGATACCGCTACAAGCCTCACTCCCTTTCGGATGGCTTGT
TATTGGCGTTGCATTTCTTGCTGTTTTTCAGAGCGCTACCAAAATAATTTCGCTCAATAAAAGATGGCAG
CTAGCCCTTTATAAGGGCTTCCAGTTCATTTGCAATTTACTGCTGCTATTTGTTACCATCTATTCACATC
TTTTGCTTGTCGCTGCAGGTATGGAGGCGCAATTTTTGTACCTCTATGCCTTGATATATTTTCTACAATG
CATCAACGCATGTAGAATTATCATGAGATGTTGGCTTTGTTGGAAGTGCAAATCCAAGAACCCATTACTT
TATGATGCCAACTACTTTGTTTGCTGGCACACACATAACTATGACTACTGTATACCATATAACAGTGTCA
CAGATACAATTGTCGTTACTGCAGGTGACGGCATTTCAACACCAAAACTCAAAGAAGACTACCAAATTGG
TGGTTATTCTGAGAATTGGCACTCAGGTGTTAAAGACTATGTCGTTGTACATGGCTATTTCACCGAAGTT
TACTACCAGCTTGAGTCTACACAAATTACTACAGACACTGGTATTGAAAATGCTACATTCTTCATCTTTA
ACAAGCTTGTTAAAGACCCACCGAATGTGCAAATACACACAATCGACGGCTCTTCAGGAGTTGTAAATCC
AGCAATGGATCCAATTTATGATGAGCCGACGACGACTACTAGCGTGCCTTTGTAAGCACAAGAAAGTGAG
TACGAACTTATGTACTCATTCGTTTCGGAAGAAACAGGTACGTTAATAGTTAATAGCGTACTTCTTTTTC
TTGCTTTCGTGGTATTCTTGCTAGTCACACTAGCCATCCTTACTGCGCTTCGATTGTGTGCGTACTGCTG
CAATATTGTTAACGTGAGTTTAGTAAAACCAACTGTTTACGTTTACTCGCGTGTTAAAAATCTGAACTCT
TCTCAAGGAGTTCCTGATCTTCTGGTCTAAACGAACTAACTATTATTATTATTCTGTTTGGAACTTTAAC
ATTGCTTATCATGGCTGAGAACGGGACTATTTCCGTTGAGGAGCTTAAAAGACTCCTGGAACAATGGAAC
CTAGTAATAGGTTTCCTATTCCTAGCCTGGATTATGTTACTACAATTTGCCTATTCTAATCGGAACAGGT
TTTTGTACATAATAAAGCTTGTTTTCCTGTGGCTCTTGTGGCCAGTAACACTTGCTTGCTTTGTGCTTGC
TGCTGTTTACAGAATTAATTGGGTGACTGGCGGGATTGCGATTGCAATGGCTTGTATTGTAGGCTTGATG
TGGCTTAGCTACTTCATTGCTTCCTTCAGGCTATTTGCTCGTACCCGCTCAATGTGGTCATTCAACCCAG
AAACAAATATTCTTCTCAATGTGCCTCTTCGGGGGACAATTGTGACCAGACCGCTCATGGAAAGTGAACT
TGTCATTGGTGCTGTGATCATTCGTGGTCACTTGCGAATGGCTGGACACTCCCTGGGGCGCTGTGACATT
AAGGACCTGCCAAAAGAGATCACTGTGGCTACATCACGAACGCTTTCTTATTACAAATTAGGAGCATCGC
AGCGTGTAGGCACTGATTCAGGTTTTGCTGCATACAACCGCTACCGTATTGGAAATTACAAATTAAATAC
AGACCACGCCGGTAGCAACGACAATATTGCTTTGCTAGTACAGTAAGTGACAACAGATGTTTCATCTTGT
TGACTTCCAGGTTACAATAGCAGAGATATTGATTATCATTATGAGGACTTTCAGGATTACCATATGGAAT
CTTGATATGATAATAAGTTCAATAGTGAGACAATTATTTAAGCCTCTAACTAAGAAGAATTATTCTGAGT
TAGATGATGAAGAACCTATGGAGTTAGATTATCCATAAAACGAACATGAAAATTATTCTCTTCCTGACAT
TGATTGCACTTGCATCTTGCGAGCTATATCACTATCAGGAGTGTGTTAGAGGTACAACTGTACTACTAAA
AGAACCTTGCCCATCTGGAACCTACGAGGGCAATTCACCATTTCATCCTCTTGCTGATAACAAATTTGCA
CTAACTTGCACTAGCACCCACTTTGCTTTTGCTTGTGCTGACGGTACTAGACATACCTATCAGCTTCGTG
CAAGATCAGTTTCACCAAAACTTTTCATCAGACAAGAGGAAGTTCACCAGGAGCTCTACTCACCGCTTTT
TCTCATTGTTGCTGCTCTAGTATTTATAATACTTTGCTTCACCATTAAGAGAAAGACAGAATGAATGAGC
TCACTTTAATTGACTTCTATTTGTGCTTTTTAGCCTTTCTGCTATTCCTTGTTCTAATAATGCTTATTAT
ATTTTGGTTTTCACTTGAACTCCAGGATATAGAAGAACCTTGTAACAAAGTCTAAACGAACATGAAACTT
CTCATTGTTTTGACTTGTATTTCTCTATGCAGTTGCATACGCACTGTTGTACAGCGCTGTGCATCTAACA
AACCTCATGTGCTTGAAGATCCTTGCCCTACTGGTTACCAACCAGAATGTAAGGTACAACACTAGAGGTA
ATACTTATAGCACTGCTTGGCTTTGTGCTCTAGGAAAGGTATTACCTTTTCATAGATGGCACACTATGGT
TCAAACATGCACACCTAATGTTACTATCAACTGTCAAGATCCAGTTGGTGGTGCGCTTATAGCTAGGTGT
TGGTACCTTCATGAAGGTCACCAAACTGCTGCATTTAGAGACATACTTGTTGTTTTAACTAAACGAACAA
ACTAAAATGTCTGATAATGGACCCCAATCAAACCAGCGTAGTGCCCCCCGCATTACATTTGGTGGACCCA
CAGATTCAACTGACAATAACCAGAATGGAGGACGCAATGGGGCAAGGCCGAAACAGCGCCGACCCCAGGG
TTTACCCAATAATACTGCGTCTTGGTTCACAGCTCTCACTCAGCATGGCAAGGAGGAACTTAGATTCCCT
CGAGGCCAGGGTGTTCCAATCAACACCAATAGTGGTCCAGATGACCAAATTGGCTACTACCGAAGAGCTA
CCCGACGAGTTCGTGGTGGTGACGGCAAAATGAAAGAGCTCAGCCCCAGATGGTACTTCTATTACCTAGG
AACTGGCCCAGAAGCTTCACTTCCCTACGGCGCTAACAAAGAAGGCATCGTATGGGTCGCAACTGAGGGA
GCCTTGAACACACCCAAAGACCACATTGGCACCCGCAATCCTAATAACAATGCTGCCACCGTGCTACAAC
TTCCTCAAGGAACAACATTGCCAAAAGGCTTCTACGCAGAGGGGAGCAGAGGCGGCAGTCAAGCCTCTTC
TCGCTCTTCGTCACGTAGTCGCGGTAATTCAAGAAATTCAACTCCTGGCAGCAGTAGGGGAAATTCTCCT
GCTCGAATGGCTAGCGGAGGTGGTGAAACTGCCCTCGCGCTATTGCTGCTAGACAGATTGAACCAGCTTG
AGAGCAAAGTTTCTGGTAAAGGCCAACAACAACAAGGCCAAACTGTCACTAAGAAATCTGCTGCTGAGGC
ATCTAAAAAGCCTCGCCAAAAACGTACTGCTACAAAACAGTACAGCGTCACTCAAGCATTTGGGAGACGT
GGTCCAGAACAAACCCAAGGAAACTTCGGGGACCAAGACCTAATCAGACAAGGAACTGATTATAAACATT
GGCCGCAAATTGCACAATTTGCTCCAAGTGCCTCTGCATTCTTCGGAATGTCACGCATTGGCATGGAAGT
CACACTTTCGGGAACATGGCTGACTTATCATGGAGCCATTAAATTGGATGACAAAGATCCACAATTCAAA
GACAACGTCATACTGCTGAATAAGCACATTGACGCATACAAAACATTCCCACCAACAGAGCCTAAAAAGG
ACAAAAAGAAAAAGACTGATGAAGCTCAGCCTTTACCGCAGAGACAAAAGAAGCAGCCCACTGTGACTCT
TCTTCCTGCGGCTGACATGGATGATTTCTCCAGACAACTTCAAAATTCCATGAGTGGAGCTTCTGCTGAT
TCAACTCAGGCATAAACACTCATGATGACCACACAAGGCAGATGGGCTATGTAAACGTTTTCGCAATTCC
GTTTACGATACATAGTCTACTCTTGTGCAGAATGAATTCTCGTAGCTAAACAGCACAAGTAGGTTTAGTT
AACTTTAATCTCACATAGCAATCTTTAATCAATGTGTAACATTAGGGAGGACTTGAAAGAGCCACCACAT
TTTCACCGAGGCCACGCGGAGTACGATCGAGGGTACAGTGAATAATGCTAGGGAGAGCTGCCTATATGGA
AGAGCCCTAATGTGTAAAATTAATTTTAGTAGTGCTATCCCCATATGATTTTAATAGCTTCTTAGGAGAA
TGACAAAAAAAAAAAAAAAA</t>
  </si>
  <si>
    <t>Rs4231</t>
  </si>
  <si>
    <t>ATO98157</t>
  </si>
  <si>
    <t>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t>
  </si>
  <si>
    <t>KY417146.1</t>
  </si>
  <si>
    <t>21493..25260</t>
  </si>
  <si>
    <t xml:space="preserve">&gt;KY417146.1 Bat SARS-like coronavirus isolate Rs4231, complete 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TGGCTTCGGGGACTCTGTGGAAGAGGCCCTATCGGAGGCACGTGAACATCTTAAAAATGGCACTTGTGGT
TTAGTAGAGCTGGAAAAAGGCGTATTGCCCCAGCTTGAACAGCCCTATGTGTTCATTAAACGTTCTGATG
CCTTAAGCACCAATCACGGCCACAAGGTCGTTGAGCTGGTTGCAGAATTGGACGGCATTCAGTATGGTCG
TAGCGGTATAACTCTGGGAGTGCTCGTGCCACATGTGGGCGAAACCCCAATCGCATACCGCAATGTTCTT
CTTCGTAAGAACGGTAATAAGGGAGCCGGTGGCCATAGCTTTGGCATCGATCTAAAGTCTTATGACTTAG
GTGACGAGCTTGGCACTGATCCCATTGAAGATTACGAACAAAACTGGAACACTAAGCATGGCAGTGGTGT
ACTCCGTGAACTCACTCGTGAGCTCAATGGAGGTGCATTCACTCGCTATGTCGACAACAACTTCTGTGGC
CCAGATGGGTACCCTCTTGATTGCATCAAGGATTTTCTCGCTCGCGCGGGCAAGTCAATGTGCACTCTTT
CTGAACAACTTGATTACATTGAGTCGAAGAGAGGTGTCTACTGCTGCCGTGACCATGAGCATGAAGTTGC
CTGGTTCACTGAGCGCTCTGATAAGAGCTATGAGCATCAGACACCCTTCGAAATTAAGAGTGCCAAGAAA
TTTGACACCTTCAAAGGAGAATGCCCAAAGTTTGTATTTCCTCTCAATTCAAAAGTCAAAGTCATTCAAC
CACGTGTTGACAAGAAAAAGACTGAAGGTTTCATGGGGCGTATACGTTCTGTGTACCCTGTTGCATCTCC
ACAGGAGTGTAACAACATGCACTTGTCTACCTTGATGAAATGTAATCATTGCGATGAAGTTTCATGGCAG
ACGTGCGACTTTCTGAAAGCCACTTGTGAACAGTGTGGCACTGAAAATTTAGTCACTGAAGGACCTACTA
CATGTGGGTACCTACCTACTAATGCTGTAGTGAAAATGCCATGTCCTGCTTGTCAAGACCCGGAGATTGG
ACCTGAGCATAGTGTTGCAGATTATCACAACCACTCAAACATTGAAACTCGACTCCGCAAGGGAGGTAGG
ACTAGATGTTTTGGAGGCTGTGTGTTTGCCTATGTCGGCTGCTACAACAAGCGTGCCTACTGGGTTCCTC
GTGCTAGTGCTGATATTGGTTCAGGCCATACTGGCATTACTGGTGACAACGTGGAGACCTTGAATGAGGA
TCTCCTTGAGATACTGAGTCGTGAACGTGTTAACATTAACATTGTTGGCGATTTTCAGTTGACTGAAGAG
GTTGCCATCATTTTGGCATCTTTTTCCGCTTCTACAAGTGCCTTTATTGACACTATAAAGAGTCTTGATT
ACAAGTCTTTCAAAGCCATTGTTGAGTCCTGCGGTAACTACAAAGTCACTAAGGGAAAGCCCGTAAAAGG
TGCTTGGAACATTGGACAACAGAGATCAGTTTTAACACCACTGTGTGGTTTTCCCTCACAGGCTGCTGGT
GTTATCAGATCAATCTTTGCACGCACACTTGATGCAGCAAACCACTCAATTCCTGACTTGCAAAGAGCAG
CTGTCACCATACTTGATGGTATTTCTGAACAGTCATTGCGTCTTGTTGATGCCATGGTTTACACCTCAGA
CCTACTCACTAACAGTGTCATTATTATGGCATATGTAACTGGTGGTCTTGTACAACAGACTTCTCAGTGG
TTGTCTAATCTTTTGGGCACTACTGTTGAAAAACTTAGGCCCATCTTTGCATGGATTGAGGCGAAACTTA
GTGCAGGAGTTGAATTTCTCAAGGATGCTTGGGAGATTCTCAAATTTCTCATTACAGGTGTTTTTGACAT
CGTCAAGGGTCAAATACAGGTCGCTTCAGATAACATCAAGGATTGTGTAAAATGCTTCATTGATGTTGTT
AACAAAGCACTCGAAATGTGCATTGACCAAGTCACTATCGCTGGCGCAAAGTTGCGATCACTCAACTTGG
GTGAAGTCTTCATCGCTCAAAGCAAGGGACTTTACCGTCAGTGTATACGTGGCAAGGAACAGCTGCAACT
ACTCATGCCTCTTAAGGCACCAAAAGAAGTCACCTTTCTTGAAGGTGATTCACATGACACAGTACTTACC
TCTGAGGAGGTTGTTCTCAAGAACGGTGAACTCGAAGCACTCGAGACGCCTGTTGATAGCTTCACAAATG
GAGCTGTCGTTGGCACACCAGTCTGTGTAAATGGCCTCATGCTCTTAGAGATCAAGGATAAAGAACAATA
CTGTGCATTGTCTCCTGGTTTACTGGCTACAAACAATGTCTTTCGCCTAAAAGGGGGCTCACCAATTAAA
GGTGTAACCTTTGGAGAAGACACTGTTTTGGAAGTTCAAGGTTACAAGAATGTGAGAATCACATTTGAGC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CTGAATTATCGGAGCATGAACCAGAACCAGAACTAACACCTGAAGAACCAGTTAACCAGTTTACTGGTTA
TTTAAAACTTACTGACAATGTTGCCATTAAGTGTGTGGACATCGTGAAGGAGGCGCAAAACGCTAACCCC
ACGGTGATTGTAAATGCTGCTAACATACATCTGAAACATGGTGGTGGTGTAGCAGGTGCACTCAACAAGG
CAACCAACGGTGCCATGCAAAAAGAGAGCGATGATTACATTAAGCTAAATGGCCCTCTCACAGTGGGAGG
TTCATGTTTGCTTTCTGGACATAATCTTGCTAAGAAGTGTCTGCATGTTGTTGGACCTAACCTAAATGCA
GGTGAGGACATCCAGCTTCTTAAGGCAGCATATGAAAATTTCAATTCACAGGACACCTTACTTGCACCAT
TGTTGTCAGCAGGCATATTTGGTGCTAAACCACTTCATTCTTTACAAGTGTGCGTGCAGACAGTTCGTAC
ACAGGTTTATATTGCAGTCAATGACAAAGCTCTTTATGAGCAGGTTGTCATGGATTACCTTGATAGCCTG
AAGCCCAGAGTGGAAGCACCTAAACAAGAGGAGCCACCAAAGACAGAAGATCCTAAAATTGAGGAGAAAT
CTGTCGTACAGAAGCCTGTCGATGTGAAGCCAAAAATTAAGGCTTGCATTGATGAGGTTACCACAACACT
GGAAGAAACTAAGTTTCTTACCAATAAGTTACTCTTGTTTGCTGACATCAATGGTAAGCTTTACCATGAT
TCTCAAAACATGCTTAGAGGTGAAGATATGTCTTTCCTTGAGAAGGATGCACCTTACATGGTAGGTGATG
TTATCACTAGTGGTGATATCACTTGTGTTGTAATACCCTCCAAAAAGGCTGGTGGCACTACAGAGATGCT
CTCAAGAGCTTTGAAGAAAGTGCCAGTTGATGAGTATATAACCACATACCCTGGACAAGGATGTGCTGGT
TATACACTTGAGGAAGCTAAGACTGCTCTTAGGAAATGCAAATCTGCATTTTACGTGTTACCTTCAGAAA
CACCTAATGCTAAGGAAGAGATTCTAGGAACTGTATCCTGGAATTTGAGAGAGATGCTTGCTCATGCTGA
AGAGACAAGAAAATTAATGCCTATCTGCATGGATGTTAGAGCCATAATGGCCACCATCCAACGCAAGTAC
AAAGGAATTAAAATTCAAGAAGGTATTGTTGACTATGGAGTCCGATTCTTCTTTTATACTAGTAAAGAAC
CTGTAGCTTCTATCATTACGAAGTTGAACTCTCTAAATGAGCCACTTGTCACAATGCCAATTGGTTATGT
GACACATGGTTTTAATCTTGAAGAGGCTGCGCGTTGTATGCGTTCTCTTAAAGCTCCTGCCGTAGTGTCA
GTATCATCGCCAGATGCTGTTACTACATATAATGGATACCTCACTTCGTCATCAAAGACGTCTGAGGAGC
ACTTTGTGGAAACAGTTTCTTTGGCTGGCTCTTACAGAGATTGGTCCTATTCAGGACAGCGTACAGAGTT
AGGTGTTGAATTTCTTAAGCGTGGTGACAAAATTGTGTACCACACTTTAGAGAGCCCCGTCGAGTTTCAT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ATGAGAGTTTTCTTGGTAGGTACATGTCTGCGTTAAACCACACAAAGAAATGGAAATTTCCTCAAGTTGG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TTCTTTTGTTATGATGTCTGCACCACCTGCTGAATATAAATTACAGCAAGGTACATTTTTATGTGCGAAT
GAGTACACTGGTAACTATCAGTGTGGTCATTACACTCATATAACTGCTAAGGAGACCCTCTATCGTATTG
ATGGAGCTCACCTTACAAAGATGTCAGAGTACAAAGGACCAGTGACTGATGTTTTCTATAAGGAAACATC
TTACACTACAACCATCAAGCCTGTGTCATATAAACTCGATGGAGTTACTTACACAGAGATTGAACCAAAA
TTGGATGGGTATTATAAAAAGGATAATGCTTACTATACAGAGCAGCCTATAGACCTTGTACCAACTCAAC
CACTACCAAATGCGAGTTTTGACAATTTCAAACTCACATGTTCTAATACAAAATTCGCTGATGACTTAAA
TCAAATGACAGGCTTCACAAAGCCAGCTTCACGAGAGCTATCTGTCACATTCTTCCCAGACTTGAATGGC
GATGTAGTGGCTATTGACTATAGACACTATTCAGCGAGTTTCAAGAAAGGTGCTAAATTACTGCATAAGC
CAATTGTTTGGCACATTAATCAGGCTACAACCAAGACAACGTTTAAACCAAACACTTGGTGTTTACGTTG
TCTTTGGAGTACAAAGCCAGTAGATACTTCAAATTCATTTGAAGTTCTGGCAGTAGAAGACACACAAGGA
ATGGACAATCTTGCTTGTGAAAGTCAACAACCCACCTCTGAAGAAGTAGTGGAAAATCCTACCATACAGA
AGGAAGTCCTAGAGTGTGACGTGAAAACTACCGAAGTTGTAGGCAATGTCATACTTAAACCATCAGATGA
AGGTGTTAAAGTAACACAAGAGTTAGGTCATGAGGATCTTATGGCTGCTTATGTGGAAAACACAAGCATT
ACCATTAAGAAACCTAATGAGCTTTCACTAGCCTTAGGTTTAAAAACAATTGCCACTCATGGTATTGCTG
CAATTAATAGTGTTCCTTGGAGTAAAATTTTGGCTTATGTCAAACCATTCTTAGGACAGGCAGCAATTAC
AACATCAAATTGTGCTAAGAGATTAGCACAATGTGTGTTTAACAATTATATGCCTTATGTGCTTACACTA
TTGTTTCAATTGTGTACTTTTACAAAAAGTACAAATTCTAGAATTAGAGCTTCGCTACCTACGACTATTG
CTAAAAATAGTGTTAAGGGTGTAGCTAGATTATGTTTGGATGCTGGCATCAATTATGTAAAGTCACCCAA
ATTTTCTAAATTGTTCACTATTGCAATGTGGCTATTATTGTTAAGCATTTGCTTAGGTTCACTAATCTAT
GTAACTGCAGCTTTAGGTGTATTATTGTCCAACTTTGGAGCTCCTTCTTATTGTAGTGGCGTTAGAGAAT
CGTACCTCAATTCCTCTAATGTTACTACTATGGATTTCTGTGAAGGTTCTTTTCCTTGCAGTGTTTGTTT
AAGTGGATTAGATTCGCTTGATTCCTATCCAGCTCTTGAAACCATTCAGGTGACGATCTCATCGTACAAG
CTAGACTTGACAATTTTAGGTCTGGCTGCTGAGTGGTTTTTGGCATATATGTTGTTTACAAAATTCTTTT
ATTTACTAGGTCTTTCAGCTATAATGCAGGTGTTCTTTGGCTATTTTGCTAGTCATTTCATCAGCAATTC
TTGGCTCATGTGGTTTATCATTAGCATTGTACAAATGGCACCCGTTTCTGCAATGGTTAGGATGTACATC
TTCTTTGCTTCTTTTTACTACATATGGAAGAGCTATGTTCATATTATGGATGGTTGTACCTCTTCGACTT
GCATGATGTGCTATAAGCGCAATCGTGCCACACGCGTTGAGTGTACAACTATTGTTAATGGCATGAAGAG
ATCTTTCTATGTCTATGCAAATGGAGGCCGTGGCTTCTGCAAGACTCACAATTGGAATTGTCTCAATTGT
GACACATTTTGCACTGGTAGTACATTCATTAGTGATGAAGTTGCTCGTGATTTGTCACTCCAGTTTAAAA
GACCAATTAACCCTACTGACCAGTCATCGTATATTGTTGATAGTGTTGCTGTGAAAAATGGCGCACTTCA
CCTCTACTTTGACAAGGCTGGTCAAAAGACTTATGAGAGACACCCACTCTCCCATTTTGTCAATTTAGAC
AATTTGAGAGCTAACAACACTAAAGGTTCACTACCTATTAATGTCATAGTCTTTGATGGCAAGTCCAAAT
GCGACGAGTCTGCTGCTAGGTCTGCATCTGTGTACTACAGTCAGCTAATGTGCCAACCTATTCTGTTGCT
TGACCAAGCTCTCGTATCAGATGTTGGAGATAGTACTGAAGTTTCTGTTAAGATGTTTGATGCTTATGTC
GACACCTTTTCAGCAACTTTTAGTGTTCCTATGGAAAAACTTAAGGTACTCGTTGCTACAGCTCATAGCG
AGCTGGCAAAGGGTGTAGCTTTAGATGGTGTCCTTTCTACATTTGTGTCAGCTGCTCGTCAAGGTGTTGT
TGATACTGATGTTGACACAAAGGATGTCATTGAATGTCTCAAACTTTCACATCACTCCGACTTGGAAGTG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AACAACATACCTTTTAGACTAACTTGTGCTACAACTAGACAGGTTGTCAATGTCATAACTACTAAAATCT
CACTCAAGGGTGGTAAGATTGTTAGTACTTGGTTTAAACTTATGCTTAAGGCCACATTATTGTGCGTTTT
TGCTGCATTGGTCTGTTACATCGTTATGCCAGTACATACATTGTCTGCTCATGATGGTTATACAAATGAA
ATCATTGGTTACAAAGCCATTCAGGATGGTGTCACTCGTGACATCGTTTCTACTGATGATTGTTTTGCAA
ACAAACATGCTGGTTTTGACTCATGGTTTAGCCAGCGTGGTGGTTCATACAAAAATGACAAAAGCTGCCC
TGTAGTAGCTGCTATCATTACAAGAGAGATTGGTTTCATAGTGCCTGGCTTACCAGGTACTGTGTTGAGA
GCAATCAATGGTGACTTCTTGCATTTTCTACCTCGTGTCTTTAGTGCTGTTGGCAACATTTGCTACACAC
CTTCCAAACTCATTGAGTATAGTGATTTTGCTACCTCTGCTTGCGTTCTTGCTGCTGAGTGTACAATTTT
TAAGGATGCTAAGGGCAAACCTGTGCCATATTGTTATGACACTAATTTGCTAGAGGGTTCTATTTCTTAT
AGTGAGCTTCGTCCAGACACTCGTTATGTCCTTATGGATGGTTCCATCATACAGTTTCCTAACACTTACC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GTGCTTTAGATGTGTCTGCTTCAGTAGTGGCTGGTGGTATTATTGCCATATTGGTGACTTGTGCTGCCTA
CTACTTTATGAAATTCAGACGTGCTTTTGGTGAGTACAATCATGTTGTTGCTGCTAATGCACTTTTGTTT
TTGATGTCTTTCACTATACTCTGCCTGACACCAGCTTATAGCTTTTTGCCAGGAGTCTACTCAGTCTTTT
ACTTGTACTTGACATTCTATTTCACTAATGATGTTTCATTCTTGGCTCACCTTCAGTGGTTTGCCATGTT
TTCTCCTATTGTGCCTTTTTGGATAACAGCAATCTATGTATTCTGTATTTCTCTGAAGCACTGCCATTGG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TCTACCAACCACCACAGACATCAATCACTTCTGCTGTTTTGCAGAGTGGTTTTAGGAAAATGGCATTCCC
ATCAGGCAAAGTTGAAGGGTGCATGGTACAAGTAACCTGTGGAACTACAACTCTTAATGGATTGTGGTTA
GATGACACAGTATACTGTCCAAGACATGTCATTTGCACAGCAGAGGACATGCTTAACCCTAACTATGAAG
ATCTGCTCATTCGCAAATCTAACCATAGCTTCCTTGTTCAGGCTGGCAATGTACAACTCCGAGTTATCGG
CCATTCTATGCAAAATTGTCTGCTTAGGCTTAAAGTTGATACCTCTAACCCTAAGACACCCAAGTATAAA
TTTGTCCGTATTCAACCTGGTCAAACATTCTCAGTTTTAGCATGCTACAATGGTTCACCATCTGGTGTTT
ATCAGTGTGCCATGAGACCTAACCATACCATTAAAGGTTCTTTCCTTAATGGATCATGTGGTAGTGTTGG
TTTTAACATTGATTATGATTGCGTGTCTTTCTGCTATATGCATCACATGGAGCTTCCAACAGGAGTACAC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TGAGTTTACACCATTTGATGTTGTTAGACAATGCTCTGGTGTTACCTTCCAAGGTAAGTTCAAGAAGATT
GTTAAGGGCACTCATCATTGGATGCTTTTAACTTTCTTGACATCACTATTGATTCTTGTCCAAAGTACTC
AGTGGTCGCTGTTTTTCTTTGTTTACGAGAATGCTTTCTTGCCATTTACTCTTGGTATTATGGCAATTGC
TGCATGTGCTATGCTGCTTGTTAAGCATAAGCACGCATTCTTGTGCTTGTTTCTGTTACCTTCTCTTGCA
ACAGTTGCTTACTTTAATATGGTCTACATGCCTGCTAGCTGGGTGATGCGTATTATGACATGGCTTGAAT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TGTTGAGTATTACCCATTGTTATTTATTACTGGTAACACCTTACAGTGTATCATGCTTGTTTATTGTTTC
TTAGGTTATTGTTGCTGCTGCTACTTTGGCCTTTTCTGTTTACTCAACCGTTACTTCAGGCTTACTCTTG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GTTCTTTACCATCATATGCCGCCTATGCCACTGCCCAAGAGGCCTATGAGCAGGCTGTAGCTAATGGTGA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TTACATATGCCTCTGCACTCTGGGAAATCCAGCAAGTTGTTGATGCAGATAGTAAGATTGTTCAACTTAG
TGAAATTAACATGGATAATTCATCAAATTTGGCTTGGCCTCTTATTGTTACAGCTCTAAGAGCCAACTCA
GCTGTCAAACTACAGAATAATGAACTAAGTCCGGTAGCACTACGACAGATGTCCTGTGCGGCTGGTACCA
CACAAACAGCTTGTACTGATGACAATGCACTTGCCTACTATAACAATTCGAAGGGAGGTAGGTTTGTGCT
GGCATTATTATCAGACCACCAAGATCTCAAATGGGCTAGATTCCCTAAGAGTGATGGTACAGGTACAATT
TATACAGAACTGGAACCACCTTGTAGGTTTGTTACAGACACACCAAAAGGGCCTAAAGTGAAATACTTGT
ATTTCATCAAGGGCTTAAATAACCTAAATAGAGGTATGGTGCTGGGCAGTTTAGCTGCTACAGTACGTCT
TCAGGCTGGAAATGCTACAGAAGTACCTGCCAATTCAACTGTGCTTTCTTTCTGTGCTTTTGCAGTGGAC
CCTGCTAAAGCATATAAGGACTACCTAGCAAGTGGAGGACAACCAATCACCAACTGCGTGAAGATGTTGT
GCACACACACTGGTACGGGACAGGCAATTACTGTAACACCAGAAGCCAACATGGACCAAGAGTCCTTTGG
TGGTGCTTCATGCTGTCTGTATTGTAGGTGCCACATTGACCATCCAAATCCTAAAGGATTTTGTGACTTG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GTTCCTAAAAACTAATTGCTGCCGCTTCCAGGAAAAGGATGAGGAAGGCAATTTATTAGACTCTTACTTT
GTAGTTAAGAGGCATACTATGTCTAACTACCAACATGAAGAGACTATTTATAACTTGGTTAAAGATTGTC
CAGCGGTTGCTGTTCATGACTTTTTCAAGTTTAGAGTAGATGGTGACATGGTACCACATATATCACGTCA
GCGTCTAACTAAATACACAATGGCTGATTTAGTCTATGCTCTACGTCATTTTGATGAGGGTAATTGTGAT
ACATTAAAGGAAATACTCGTCACATACAATTGTTGTGATGATGATTATTTCAATAAGAAGGATTGGTATG
ATTTCGTAGAGAATCCTGACATCTTACGCGTATATGCTAACTTAGGTGAGCGTGTACGCCAAGCATTATT
AAAGACTGTACAATTCTGCGATGCTATGCGTGATGCAGGCATTGTAGGCGTACTGACATTAGATAATCAG
GATCTTAATGGGAATTGGTACGATTTCGGTGATTTCGTACAAGTAGCACCAGGCTGCGGAGTTCCTATTG
TGGATTCATATTACTCATTGCTGATGCCCATCCTCACTCTGACTAGGGCATTGGCTGCTGAGTCCCATAT
GGATGCTGATCTCGCAAAACCACTTATTAAGTGGGATTTGCTGAAATATGACTTTACGGAAGAGAGACTT
TGTCTCTTTGACCGTTATTTTAAATATTGGGACCAGACATACCATCCCAATTGTATTAACTGTTTGGATG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AGTGGCTGCACTAACAAACAATGTTGCTTTTCAAACTGTCAAACCCGGTAATTTTAACAAAGACTTTTAT
GACTTTGCTGTGTCTAAAGGTTTCTTTAAAGAGGGAAGTTCTGTTGAACTAAAACACTTCTTCTTTGCTC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GAGCTACTGTGGTAATTGGAACAAGCAAATTTTACGGTGGCTGGCATAACATGTTAAAAACTGTTTACAG
TGATGTAGAAACTCCACACCTTATGGGTTGGGATTATCCAAAATGTGACAGAGCCATGCCTAACATGCTT
AGGATAATGGCCTCTCTTGTTCTTGCTCGCAAACATAGCACTTGCTGTAACTTGTCACACCGCTTCTACA
GGTTAGCTAATGAGTGTGCGCAGGTGTTAAGTGAGATGGTCATGTGTGGCGGCTCACTATATGTTAAACC
AGGTGGAACATCATCAGGTGATGCTACAACTGCTTATGCTAATAGTGTCTTTAACATTTGTCAAGCTGTT
ACAGCCAATGTAAATGCACTTCTTTCAACTGATGGTAACAAGATAGCTGACAAGTATGTCCGCAATCTAC
AACACAGGCTTTATGAGTGTCTCTATAGAAATAGGGATATTGATCATGAATTCGTGGATGAGTTTTACGC
TTACCTGCGTAAACATTTCTCCATGATGATTCTTTCTGATGATGCCGTTGTGTGCTATAACAGTAACTAT
GCGGCTCAAGGTTTAGTAGCTAGCATTAAGAACTTTAAGGCAGTTCTTTATTATCAAAATAATGTGTTCA
TGTCTGAGGCAAAATGTTGGACTGAGACTGACCTTACTAAAGGACCTCACGAATTTTGCTCACAGCATAC
AATGCTAGTTAAACAAGGAGATGATTACGTGTACCTGCCTTACCCAGACCCATCAAGAATATTAGGCGCA
GGCTGTTTTGTCGATGATATTGTCAAAACAGATGGTACACTTATGATTGAGAGGTTTGTGTCATTAGCTA
TTGATGCCTACCCCCTTACTAAACATCCTAATCAGGAGTATGCTGATGTCTTTCACTTGTATTTACAATA
CATTAGGAAGTTACATGATGAGCTTACTGGTCACATGCTAGACATGTATTCTGTAATGCTAACTAATGAT
AACACCTCACGGTATTGGGAACCTGAGTTTTATGAAGCTATGTACACACCACACACAGTCTTGCAGGCTG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CAGTGCACCTACTCTAGTGCCACAAGAGCACTATGTTAGAATTACTGGCTTGTACCCAACACTCAACATC
TCAGATGAGTTTTCTAGCAATGTTGCAAATTACCAAAAGGTCGGTATGCAAAAGTACTCTACACTTCAAG
GACCACCAGGTACTGGTAAGAGTCATTTTGCCATTGGACTTGCTCTCTACTACCCATCTGCTCGCATAGT
GTATACAGCTTGCTCCCATGCAGCTGTTGATGCCCTATGCGAAAAGGCATTAAAATACTTGCCTATAGAT
AAATGTAGTAGGATTATACCTGCGCGTGCGCGCGTAGAGTGTTTTGACAAATTCAAAGTGAATTCAACAC
TAGAACAGTACGTTTTCTGCACTGTAAATGCATTGCCAGAAACAACTGCTGACATTGTAGTCTTTGATGA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AAATAGGCGTTGTAAGAGAATTTCTTACACGCAACCCTGCTTGGAGAAAAGCTGTTTTTATCTCACCTTA
CAATTCACAGAATGCTGTAGCTTCAAAAATCTTAGGATTGCCTACGCAGACTGTTGATTCTTCCCAGGGT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CATCTCTATGATGGGTTTCAAAATGAATTACCAAGTCAATGGTTACCCTAACATGTTTATCACCCGCGAA
GAAGCTATTCGTCACGTTCGTGCATGGATTGGCTTCGACGTAGAGGGTTGTCATGCAACTAGAGATGCTG
TGGGTACTAACCTACCTCTCCAGCTAGGATTTTCTACAGGTGTTAACTTAGTAGCTGTACCGACTGGCTA
TGTTGACACTGAAAATAACACAGAATTCACCAGAGTTAATGCAAAACCTCCACCAGGTGACCAGTTTAAA
CATCTTATACCACTCATGTACAAAGGCTTGCCTTGGAATGTAGTGCGTATTAAGATAGTACAAATGCTTA
GTGATACACTGAAAGGATTGTCAGACAGAGTCGTGTTTGTCCTTTGGGCGCATGGCTTTGAGCTTACATC
AATGAAGTACTTTGTCAAGATTGGACCTGAAAGAACGTGTTGTCTATGTGACAAACGTGCAACTTGCTTT
TCTACTTCATCAGACACTTATGCCTGCTGGAATCATTCTGTGGGTTTTGACTATGTCTATAACCCATTTA
TGATTGATGTTCAGCAGTGGGGTTTTACGGGTAACCTTCAGAGTAACCATGACCAACATTGCCAGGTGCA
TGGAAATGCACATGTGGCTAGTTGTGATGCTATCATGACTAGATGCTTGGCAGTCCATGAGTGCTTTGTT
AAGCGCGTTGACTGGTCTGTTGAATACCCTATTATAGGAGATGAACTGAAGATTAATTCCGCTTGCAGAA
AAGTACAGCATATGGTTGTAAAGTCTGCATTGCTTGCTGATAAGTTTCCAGTTCTTCATGACATTGGAAA
TCCAAAGGCTATTAAGTGTGTACCTCAGGCTGAAGTAGAATGGAAGTTCTATGATGCTCAGCCATGCAGT
GACAAAGCCTATAAAATAGAGGAACTTTTCTATTCTTATGCTACACATCATGATAAATTCACTGATGGTG
TTTGTTTGTTTTGGAACTGTAACGTTGATCGTTACCCAGCCAATGCAATTGTGTGTAGGTTTGACACGAG
AGTTTTGTCAAACTTAAACTTACCAGGTTGCGATGGTGGTAGTTTGTATGTGAATAAGCATGCATTCCAC
ACTCCAGCTTTTGATAAAAGTGCATTCACTAATTTAAAGCAATTGCCTTTCTTTTATTATTCTGATAGTC
CTTGTGAGTCTCATGGCAAACAAGTAGTGTCAGATATTGACTATGTACCACTTAAATCTGCTACGTGTAT
TACACGGTGCAATTTGGGAGGTGCTGTTTGCAGACACCATGCAAATGAGTACCGACAGTATTTAGATGCA
TACAATATGATGATTTCTGCTGGGTTTAGCCTATGGATTTACAAACAGTTTGACACTTATAACCTGTGGA
ATACATTTACCAGGTTACAAAGTCTAGAAAATGTGGCTTACAACGTTGTTAACAAAGGACACTTTGATGG
ACAAGCTGGCGAAGCACCTGTTTCCATCATTAATAATGCTGTTTACACAAAGGTAGATGGTATTGATGTG
GAGATCTTTGAGAATAAGACAACACTTCCTGTTAATGTTGCATTTGAGCTTTGGGCTAAGCGTAACATTA
AACCAGTGCCAGAGATTAAGATACTCAATAATTTGGGTGTCGATATCGCTGCTAATACTGTAATCTGGGA
CTACAAGAGAGAAGCACCAGCACATATGTCAACAATAGGTGTCTGCACAATGACTGACATTGCCAAGAAA
CCTACTGAGAGTGCTTGTTCCTCGCTTACTGTCTTATTTGATGGTAGAGTGGAAGGACAGGTAGACCTTT
TTAGAAATGCCCGTAATGGTGTTTTAATAACAGAAGGTTCAGTTAAAGGTTTAATACCTTCAAAGGGACC
AGTACAAGCCAGTGTCAATGGAGTCACATTAATTGGAGAATCAGTAAAAACACAGTTCAACTATTTTAAG
AAAGTAGATGGCATTATTCAACAGTTGCCTGAAACCTACTTTACTCAAAGCAGAGACCTAGAAGATTTTA
AGCCCAGATCACAAATGGAAACTGACTTTCTCGAGCTCGCTATGGATGAATTCATACAACGGTATAAGTT
AGAGGGTTATGCCTTCGAGCATATCGTTTATGGGGATTTCAGTCATGGACAACTTGGCGGCCTTCATTTA
ATGATTGGTTTAGCCAAGCGTTCACAAGATTCACCGCTCAAATTAGAGGATTTTATCCCTATGGATAGCA
CAGTGAAAAATTATTTCATAACGGATGCACAAACAGGTTCATCAAAATGTGTGTGTTCTGTCATTGACCT
CTTGCTTGACGACTTTGTTGAGATAATAAAGTCACAGGATTTGTCAGTAATCTCTAAGGTAGTCAAGGTT
ACAATTGACTACGCTGAGATTTCATTCATGCTTTGGTGTAAAGATGGTCATGTCGAAACCTTCTACCCAA
AATTACAGGCAAGTCAAGCATGGCAACCGGGAGTTGCGATGCCTAATTTGTATAAGATGCAAAGAATGCT
TCTTGAAAAATGTGACCTTCAGAATTATGGTGAAAATGCTGTCATACCAAAAGGAATAATGATGAATGTC
GCAAAATACACTCAACTGTGTCAATATTTAAATACACTTACTTTAGCTGTACCCTACAACATGAGAGTTA
TGCACTTTGGTGCTGGCTCTGATAAAGGAGTTGCACCAGGTACAGCTGTACTCAGACAATGGTTGCCAAC
GGGCACACTACTTGTCGATTCAGACCTTAATGACTTCGTCTCTGACGCGGATTCTACCTTAATTGGAGAC
TGTGCAACAGTACATACGGCTAATAAATGGGATCTCATTATTAGTGACATGTATGACCCTAAAACCAAAC
ATGTGACAAGAGAGAATGACTCAAAAGAAGGGTTTTTCACTTACCTGTGTGGGTTTATAAAGCAAAAGCT
AGCCCTGGGTGGCTCTGTGGCTGTGAAGATAACAGAGCATTCTTGGAATGCTGATCTTTACAAGCTTATG
GGACATTTCTCATGGTGGACAGCTTTTGTTACTAATGTAAATGCGTCATCATCAGAAGCATTTCTAATTG
GAGCTAACTATCTTGGTAAGCCGAAGGAACAAATTGATGGCTATACCATGCATGCTAACTACATCTTTTG
GAGGAACACAAATCCTATTCAATTGTCTTCCTATTCACTTTTTGACATGAGCAAATTTCCCCTCAAATTA
AGAGGGACTGCTGTTATGTCTTTAAAAGAGAATCAAATCAACGATATGATTTATTCCCTGCTTGAAAAAG
GTAGACTTATCATTAGAGAAAACAACAGAGTTGTGGTCTCAAGTGATATTCTTGTTAATAACTAAAACGA
ACATGTTTATTTTCTTATTCTTTCTCACTCTCACTAGTGGTAGTGACCTTGAGAGTTGTACCACTTTTGA
TGATGTTCAAGCCCCTAATTACCCTCAACACTCTTCATCCAGGAGAGGGGTTTATTATCCTGATGAAATC
TTTAGATCAGACACTCTTTATTTAACTCAGGATCTATTTCTTCCATTCTATTCTAATGTCACAGGGTTTC
ATACTATTAATCATAGGTTTGACAACCCTGTCATACCTTTTAAGGATGGTGTTTATTTTGCTGCCACTGA
GAAATCAAATGTTGTCCGTGGTTGGGTTTTTGGCTCTACCATGAACAACAAGTCTCAGTCGGTGATTATC
ATCAATAATTCTACTAATGTTGTTATACGAGCATGTAATTTTGAGTTGTGTGACAACCCTTTCTTTGCTG
TCTCTAAACCTACGGGAACACAGACACACACTATGATATTCGACAATGCATTTAATTGCACTTTCGAATA
CATATCAGACTCCTTTTCGCTCGATGTTGCTGAAAAGTCAGGTAATTTTAAACACTTACGAGAGTTTGTG
TTTAAAAATAAGGATGGGTTTCTCTATGTTTACAAGGGTTATCAACCTATAGACGTAGTCCGTGATCTAC
CATCTGGCTTTAATATTTTGAAACCTATTTTTAAGTTACCTCTTGGTATTAACATTACAAATTTTAGAGC
CATTCTTACAGCATTTTTGCCTGCTCAAGACACTTGGGGTACATCAGCTGCTGCTTATTTTGTTGGCTAT
TTAAAGCCAGCTACATTCATGCTTAAGTATGATGAAAATGGTACAATCACAGATGCTGTTGATTGTTCTC
AAAATCCCCTTGCTGAACTCAAATGTTCTGTTAAAAGTTTTGAGATTGATAAAGGAATTTACCAAACCTC
CAATTTTAGGGTAGCACCCTCAAAGGAAGTTGTGAGGTTCCCTAATATTACAAACCTGTGTCCTTTTGGG
GAGGTTTTTAATGCTACTACATTTCCTTCTGTCTATGCATGGGAGAGGAAAAGAATTTCTAATTGTGTTG
CTGATTACTCTGTACTCTACAACTCAACATCTTTTTCAACTTTTAAGTGTTATGGCGTTTCTGCCACTAA
GCTGAATGACCTTTGCTTCTCCAACGTCTATGCAGATTCATTCGTAGTCAAAGGAGATGATGTAAGGCAA
ATAGCACCAGGACAGACCGGTGTTATTGCTGATTATAATTACAAATTACCAGATGACTTCTTGGGTTGTG
TCCTAGCATGGAACACCAATTCTAAAGATTCTTCCACTTCCGGTAATTATAATTATTTATATAGATGGGT
TAGAAGGTCTAAGCTTAACCCTTATGAGCGCGACTTATCTAACGACATCTATTCACCTGGAGGTCAGTCT
TGCTCAGCTATAGGTCCTAATTGTTATAACCCCTTACGTCCATATGGCTTTTTTACAACAGCTGGTGTTG
GACACCAACCTTATAGAGTTGTAGTACTTTCTTTTGAACTTTTAAATGCACCCGCTACAGTCTGTGGACC
AAAATTATCCACTGACCTTATTAAAAACCAGTGTGTCAATTTTAACTTTAATGGACTCACTGGTACTGGT
GTGTTAACTTCTTCCTCAAAGAGATTTCAACCATTTCAACAATTTGGTCGTGATGTTTCGGATTTCACTG
ATTCAGTTCGAGACCCGAAGACATCTGAAATATTAGACATTTCACCTTGCTCTTTTGGCGGTGTAAGTGT
AATTACACCTGGAACAAATACTTCATCAGAAGTTGCTGTTCTATATCAAGATGTTAATTGCACTGATGTT
CCTGTAGCAATCCATGCAGACCAACTCACACCTGCTTGGCGCATATACTCTACTGGAAATAATGTATTTC
AAACTCAGGCAGGCTGTCTTATAGGAGCTGAGCATGTCGACACTTCTTATGAGTGCGACATTCCTATTGG
AGCTGGCATTTGTGCTAGTTACCACACAGTTTCTTCACTACGTAGTACTAGCCAAAAATCTATTGTGGCT
TATACTATGTCTTTAGGTGCTGATAGTTCAATTGCTTACTCTAATAACACCATTGCTATACCTACTAATT
TTTCAATTAGCATTACTACAGAAGTAATGCCTGTTTCTATGGCTAAAACCTCCGTAGATTGTAATATGTA
CATCTGCGGCGATTCTACTGAATGTGCTAATTTGCTTCTCCAATATGGTAGCTTTTGCACACAATTAAAT
CGTGCACTCTCAGGTATCGCTGTCGAACAGGACCGCAACACGCGTGAAGTGTTCGCTCAAGTGAAACAGA
TGTACAAAACCCCAGCTTTGAAAGATTTCGGTGGTTTTAATTTTTCACAAATATTACCTGACCCTCTAAA
GCCAACTAAGAGATCTTTTATTGAGGACTTGCTCTTTAATAAGGTGACACTCGCTGATGCTGGCTTTATG
AAGCAATATGGCGAATGCCTAGGTGATGTTAATGCTAGAGATCTCATTTGTGCGCAGAAGTTCAATGGAC
TTACAGTGTTGCCACCTCTGCTCACTGATGATATGATTGCTGCCTACACTGCTGCTCTAGTTAGTGGTAC
TGCCACTGCTGGATGGACATTTGGTGCTGGCGCTGCTCTTCAAATACCTTTTGCTATGCAAATGGCATAT
AGGTTCAATGGCATTGGAGTTACCCAAAATGTTCTCTATGAGAACCAAAAACAAATCGCCAATCAATTTA
ATAAGGCGATTAGCCAAATTCAAGAATCACTTACAACTACATCCACTGCATTGGGCAAGCTGCAAGACGT
TGTTAACCAGAATGCTCAAGCATTAAACACACTTGTTAAACAACTTAGCTCCAATTTTGGTGCTATTTCA
AGTGTGTTAAATGATATCCTTTCGCGACTTGATAAAGTCGAGGCGGAGGTACAAATTGACAGGTTAATTA
CAGGCAGACTGCAAAGCCTGCAAACCTATGTAACACAACAACTAATCAGGGCTGCTGAAATCAGGGCTTC
TGCTAATCTTGCTGCTACTAAAATGTCTGAGTGTGTTCTTGGACAATCAAAAAGAGTTGACTTTTGCGGA
AAAGGCTACCATCTCATGTCCTTCCCGCAAGCAGCCCCGCATGGTGTTGTCTTCCTACATGTCACATGTG
TGCCATCCCAAGAGAGAAACTTCACCACTGCGCCAGCAATTTGTCACGAAGGCAAAGCATACTTCCCGCG
TGAAGGTGTTTTTGTTTTTAATGGCACTTCTTGGTTTATTACACAGAGGAACTTCTTTTCTCCACAAATA
ATTACTACAGACAATACATTTGTCTCTGGGAGTTGTGATGTCGTAATTGGCATCATTAACAACACAGTTT
ATGATCCTCTGCAACCTGAGCTTGACTCATTCAAAGAAGAGCTGGACAAGTACTTCAAAAATCACACATC
ACCAGATGTTGATCTCGGCGACATTTCAGGCATTAACGCTTCCGTCGTCAATATTCAGAAAGAAATTGAC
CGCCTCAATGAGGTCGCCAAAAATTTAAATGAATCACTCATTGACCTTCAAGAATTGGGAAAATATGAGC
AATACATTAAATGGCCTTGGTATGTTTGGCTCGGCTTCATTGCTGGACTAATTGCCATCGTCATGGTTAC
AATCTTGCTTTGCTGCATGACTAGTTGTTGCAGTTGCCTCAAGGGTGCATGCTCTTGTGGTTCTTGCTGC
AAATTTGATGAGGATGACTCTGAGCCGGTTCTCAAGGGTGTCAAATTACATTACACATAAACGAACTTAT
GGATTTGTTTATGAGAATTTTTACTCTTGGATCAATTACTGCACAGTCAGGAAAAATTGACAATGCTTCT
CCTGCAAGTACTGTTCATGCTACAGCAACGATACCGCTACAGGCCTCACTCCCTTTCGGATGGCTTGTTA
TTGGCGTTGCATTTCTTGCTGTTTTTCAGAGCGTTACCAAAATAATTGCGCTCAATAAAAGATGGCAGCT
AGCCCTTTATAAGGGCTTCCAGTTCATTTGCAATTTACTGCTGCTATTTGTTACCATCTATTCACATCTT
TTGCTTGTCGCTGCGGGTATGGAGGCGCAATTTTTGTACCTCTATGCCTTGATATATTTTCTACAATGCA
TCAACGCATGTAGAATTATCATGAGATGTTGGCTTTGTTGGAAGTGCAAATCCAAGAACCCATTACTCTA
TGATGCCAACTACTTTGTTTGCTGGCATACACATAACTATGACTACTGTATACCATATAACAGTGTCACA
GATACAATCGTCGTTACTGCAGGTGACGGCATTTCAACACCAAAACTCAAAGAAGACTACCAAATTGGTG
GTTATTCTGAGGATTGGCACTCAGGTGTTAAAGACTATGTCGTTGTACATGGCTATTTCACCGAAGTTTA
CTACCAGCTTGAGTCTACACAAATTACTACAGACACTGGTATTGAAAATGCTACATTCTTCATCTTTAAC
AAGCTTGTTAAAGATCCACAGAATGTGCAAATACACACAATCGACGGCTCTTCAGGAGTTGTAAATCCAG
CAATGGATCCAATTTATGATGAGCCGACGACGACTACTAGCGTGCCTTTGTAAGCACAAGAAAGTGAGTA
CGAACTTATGTACTCATTCGTTTCGGAAGAAACAGGTACGTTAATAGTTAATAGCGTACTTCTTTTTCTT
GCTTTCGTGGTATTTTTGCTAGTCACACTAGCCATCCTTACTGCGCTTCGATTGTGTGCGTACTGCTGCA
ATATTGTTAACGTGAGTTTAGTAAAACCAACGGTTTACGTCTACTCGCGTGTCAAAAATCTGAACTCTGC
TGAAGGAGTTCCTGATCTTCTGGTCTAAACGAACTAACTATTATTATTATTCTGTTTGGAACTTTAACAT
TGCTTGTCATGGCAGACAACGGTACTATTACTGTTGAGGAGCTTAAACAACTCCTGGAACAATGGAACCT
AGTAATAGGTTTCCTATTCCTCGCCTGGATTATGTTACTACAATTTGCCTATTCTAACCGGAACAGGTTT
TTGTACGTAATAAAGCTTGTTTTTCTCTGGCTCTTGTGGCCAGTAACACTTGCTTGCTTTGTGCTTGCTG
CTGTTTACAGAATTAATTGGGTGACTGGCGGGATTGCGATTGCAATGGCTTGTATCGTAGGCTTGATGTG
GCTTAGCTACTTCGTTGCTTCCTTCAGGCTGTTTGCTCGCACCCGCTCAATGTGGTCATTCAATCCAGAA
ACAAATATTCTTCTCAATGTGCCTCTCAGGGGGACAATTGTGACCAGACCGCTCATGGAAAGTGAACTTG
TCATTGGTGCTGTGATCATTCGTGGTCACTTGCGAATGGCTGGACACTCCCTGGGGCGCTGTGACATTAA
GGACCTGCCGAAAGAGATCACTGTGGCTACATCACGAACGCTTTCTTATTATAAATTAGGAGCGTCGCAG
CGTGTAGGCATTGATTCAGGTTTTGCTGCATACAACCGCTACCGTATTGGAAATTACAAATTAAATACAG
ACCACGCCGGTAGCAACGACAATATTGCTTTGCTAGTACAGTAAGTGACAACAGATGTTTCATCTTGTTG
ACTTCCAGGTTACAATAGCAGAGATATTGATTATCATTATGAGGACTTTCAGGATTGCCATATGGAATCT
TGATATGATAATAAGTTCAATAGTGAGACAATTATTTAAGCCTCTAACTAAGAAGAATTATCCTGAGTTA
GATGATGAAGAACCTATGGAGTTAGATTATCCATAAAACGAACATGAAAATTATTCTCTTCCTGACATTG
ATTGCACTTGCATCTTGCGAGCTATATCACTATCAGGAGTGTGTTAGAGGTACAACTGTACTACTAAAAG
AACCTTGCCCATCTGGAACCTACGAGGGCAATTCACCATTTCATCCTCTTGCTGATAACAAATTTGCACT
AACTTGCACTAGCACCCACTTTGCTTTTGCTTGTGCTGACGGTACTAGACATACCTATCAGCTTCGTGCA
AGATCAGTTTCACCAAAACTTTTCATCAGACAAGAGGAAGTTCACCAGGAGCTCTACTCACCGCTTTTTC
TCATTGTTGCTGCTCTAGTATTTATAATACTTTGCTTCACCATTAAGAGAAAGACAGAATGAATGAGCTC
ACTTTAATTGACTTCTATTTGTGCTTTTTAGCCTTTCTGCTATTCCTTGTTCTAATAATGCTTATTATAT
TTTGGTTTTCACTTGAACTCCAGGATATAGAAGAACCTTGTAACAAAGTCTAAACGAACATGAAACTTCT
CATTGTTTTAGGACTCTTAACATCAGTGTATTGCATGCATAAAGAATGCAGTATACAAGAATGTTGTGAA
AATCAACCATTCCAACCTGAAGACCCATGTCCAATACATTATTATTCGGACTGGTTTGTAAAAATTGGAC
CTCGCAAGTCTGCTCGCCTAGTACAACTTTGTGCTGGTGAATATGGACACAGAGTTCCAATACATTATGA
AATGTTTGGCAATTATACTATTTCATGTGAACCACTTGAAATAAATTGTCAAAACCCACCAGTTGGAAGT
CTCATTGTACGTTGTTCATATGATGTTGACTTTATGGAGTATCACGACGTTCGTGTTGTTCTAGATTTCA
TCTAAACGAACAAACTAAAATGTCTGATAATGGACCCCAACCAAATCAGCGTAGTGCCCCCCGCATTACA
TTTGGTGGACCCACAGATTCAACTGACAATAACCAGAATGGAGGACGCAATGGGGCAAGGCCAAAACAGC
GCCGACCCCAAGGTTTACCCAATAATACTGCGTCTTGGTTCACAGCTCTCACTCAGCATGGCAAGGAGGA
ACTTAGATTCCCTCGAGGCCAGGGCGTTCCAATCAACACCAATAGTGGTCCAGATGACCAAATTGGCTAC
TACCGACGAGCTACCCGACGAGTTCGTGGTGGTGACGGCAAAATGAAAGAGCTCAGCCCCAGATGGTACT
TCTATTACCTAGGAACTGGCCCAGAAGCTTCACTTCCCTACGGCGCTAACAAAGAAGGCATCATATGGGT
CGCAACTGAGGGAGCCTTGAATACACCGAAAGATCACATCGGCACCCGCAATCCTAATAACAATGCTGCC
ACCGTGCTACAACTTCCTCAAGGAACAACATTGCCAAAAGGCTTCTACGCAGAGGGGAGCAGAGGCGGCA
GTCAAGCCTCTTCTCGCTCTTCGTCACGTAGTCGCGGTAATTCAAGAAATTCAACTCCTGGCAGCAGTAG
GGGAAATTCTCCTGCTCGAATGGCTAGCGGAGGTGGTGAAACTGCCCTCGCGCTATTGCTGCTAGACAGA
TTGAACCAGCTTGAGAGCAAAGTTTCTGGTAAAGGCCAACAACAACAAGGCCAAACTGTCACTAAGAAAT
CTGCTGCTGAGGCATCTAAAAAGCCTCGCCAAAAACGTACTGCTACAAAACAGTACAACGTCACTCAAGC
ATTTGGGAGACGTGGTCCAGAACAAACCCAAGGAAACTTCGGGGACCAAGACCTAATCAGACAAGGAACT
GATTATAAACATTGGCCGCAAATTGCACAATTTGCTCCAAGTGCCTCTGCATTCTTCGGAATGTCACGCA
TTGGCATGGAAGTCACACCTTCGGGAACATGGCTGACTTATCATGGAGCCATTAAATTGGATGACAAAGA
TCCACAATTCAAAGACAACGTCATACTGCTGAATAAGCACATTGACGCATACAAAACATTCCCACCAACA
GAGCCTAAAAAGGACAAAAAGAAAAAGACTGATGAAGCTCAGCCTTTACCGCAGAGACAAAAGAAGCAGC
CCACTGTGACTCTTCTTCCTGCGGCTGACATGGATGATTTCTCCAGACAACTTCAAAATTCCATGAGTGG
AGCTTCTGCTGATTCAACTCAGGCATAAACACTCATGATGACCACACAAGGCAGATGGGCTATGTAAACG
TTTTCGCAATTCCGTTTACGATACATAGTCTACTCTTGTGCAGAATGAATTCTCGTAGCTAAACAGCACA
AGTAGGTTTAGTTAACTTTAATCTCACATAGCAATCTTTAATCAATGTGTAACATTAGGGAGGACTTGAA
AGAGCCACCACATTTTCACCGAGGCCACGCGGAGTACGATCGAGGGTACAGTGAATAATGCTAGGGAGAG
CTGCCTATATGGAAGAGCCCTAATGTGTAAAATTAATTTTAGTAGTGCTATCCCCATGTGATTTTAATAG
CTTCTTAGGAGAATGACAAAAAAAAAAAAAAA
</t>
  </si>
  <si>
    <t>Rs4237</t>
  </si>
  <si>
    <t>ATO98169</t>
  </si>
  <si>
    <t>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t>
  </si>
  <si>
    <t>KY417147.1</t>
  </si>
  <si>
    <t>&gt;KY417147.1 Bat SARS-like coronavirus isolate Rs4237, complete 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TTGGTGTCAACGAGAAAACACACGTCCAACTCAGTTTGCCTGTTCTTCAGGTTAGAGACGTGCTAGTGCG
TGGCTTCGGGGACTCTGTGGAAGAGGCCCTATCGGAGGCACGTGAACATCTTAAAAATGGCACTTGTGGT
TTAGTGGAGCTGGAAAAAGGCGTACTGCCCCAGCTTGAACAGCCCTATGTGTTCATTAAACGTTCTGATG
CCTTAAGCACCAATCACGGCCACAAGGTCGTTGAGCTGGTTGCAGAATTGGACGGCATTCAGTACGGTCG
TAGCGGTATAACTCTGGGAGTACTCGTGCCACATGTGGGCGAAACCCCAATCGCATACCGCAATGTTCTT
CTTCGTAAGAACGGTAATAAGGGAGCCGGTGGCCATAGCTTTGGCATCGATCTAAAGTCTTATGACTTAG
GTGACAAGCTTGGCACTGATCCCATTGAAGATTACGAACAAAACTGGAACACTAAGCATGGCAGTGGTGC
ACTCCGTGAACTCACTCGTGAGCTCAATGGAGGCGCAGTTACTCGCTATGTCGATAACAACTTTTGTGGC
CCAGATGGGTACCCTCTTGATTGCATTAAAGATTTTCTCGCTCGCGCGGGCAAGTCAATGTGCACTCTTT
CTGAACAACTTGATTACATCGAGTCGAAGAGAGGTGTCTACTGCTGCCGTGACCATGAGCATGAAGTTGC
TTGGTTCACTGAGCGCTCTGATAAGAGCTATGAGCATCAGACACCCTTCGAAATTAAGAGTGCCAAGAAA
TTTGACACCTTCAAAGGGGAATGCCCAAAGTTTGTATTTCCTCTCGATTCAAAAGTCAAAGTCATTCAAC
CACGTGTTGAAAAGAAAAAGACTGAAGGTTTCATGGGGCGCATACGCTCTGTGTACCCTGTTGCATCTCC
ACAGGAGTGTAACAACATGCACTTGTCTACCTTGATGAAATGTAATCATTGCGATGAAGTTTCATGGCAG
ACGTGCGATTTTCTGAAAGCCACTTGTGAACATTGTGGCACTGAAAACTCAGTCACAGAAGGACCTACTA
CATGTGGGTACCTACCTACTAATGCTGTAGTGAAAATGCCATGTCCCGCCTGTCAAGACCCGGAGATTGG
ACCTGAGCATAGTGTCGCAGATTATCACAACCACTCAAACATTGAAACTCGACTCCGCAAGGGAGGTAGG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ACAAGTCTTTCAAAGCCATTGTTGAGTCCTGCGGTAACTACAAAGTTACCAAGGGAAAGCCCGTAAAAGG
TGCTTGGAACATTGGACAACAGAGATCAGTTTTAACACCACTGTGTGGTTTCCCCTCACAGGCTGCTGGT
GTTATTAGATCAATTTTTGCACGCACACTTGATGCAGCAAACCACTCAATTCCTGATTTGCAAAGAGCAG
CTGTCACCATACTTGATGGTATTTCTGAACAGTCATTACGTCTTGTCGACGCCATGGTTTATACCTCAGA
CCTGCTTACCAACAGTGTCATCATTATGGCATATGTAACTGGTGGTCTTGTACAACAGACTTCTCAGTGG
TTGTCTAATTTGTTGGGCACTACTGTTGAAAAACTCAGGCCCATCTTTGCGTGGATTGAGGCGAAACTTA
GTGCAGGAGTTGAATTTCTCAAGGATGCTTGGGAGATTCTCAAATTTCTCATTACAGGTGTTTTTGACAT
CGTCAAGGGTCAAATACAGGTTGCTTCAGATAACATCAAGGATTGTGTAAAATGCTTCATTGATGTTGTT
AATAAAGCACTCGAAATGTGCATTGACCAAGTCACTATCGCTGGCGCTAAGTTGCGATCACTCAACTTAG
GTGAAGTCTTCATCGCTCAAAGCAAGGGACTTTACCGTCAGTGTATACGTGGCAAGGAACAGCTGCAACT
ACTCATGCCTCTTAAGGCACCAAAAGAAGTCACCTTTCTTGAAGGTGATTCACATGACACAGTACTTACC
TCTGAGGAGGTTGTTCTCAAGAACGGTGAACTCGAAGCACTCGAGGCGCCCGTTGATAGCTTCACAAAGG
GAGCTGTAGTTGGCACACCAGTCTGTGTAAATGGCCTCATGCTCTTAGAGATCAAGGACAAAGAACAATA
CTGCGCATTGTCTCCTGGTTTACTGGCTACAAACAATGTCTTTCGCCTAAAAGGAGGTGCACCAACTAAA
GGTGTAACCTTTGGAGAAGATACTGTTTTGGAAGTTCAAGGTTACAAGAATGTGAGAATCACATTTGAGC
TTGACGAACGTGTAGACAAAGTGCTTAATGAAAAGTGCTCTGTCTACACTGTTGAATCCGGTACCGAAGT
TACTGAGTTTGCATGTGTTGTAGCAGAGGCTGTTGTGAAGACTTTACAACCAGTTTCTGATCTTCTTACC
AATATGGGTATTGATCTTGATGAATGGAGTGTGGCTACATTCTATTTGTTTGATGATGCTGGTGAAGAAA
AACTTTCTTCACGTATGTACTGTTCCTTTTATCCTCCTGATGATGAGGAGGATTGTGATGAGTATGAGGA
AGAAGAGGAAGTCCTGGAAGAATCCTGTGCGCATGAATACGGTACAGAAGAAGATTACCAAGGTCTTCCA
CTGGAATTTGGTGCCTCAACTGAAATGCAAGTTGAAGAAGAAGAAGAAGAGGACTGGCTTGGTGATGCTA
CTGAATTATCGGAGCATGAACCTGAACCAGAACTAACACCTGAAGAACCAGTTAACCAGTTTACTGGTTA
TTTAAAACTTACTGACAATGTTGCCATTAAGTGTGTGGACATCGTGAAGGAGGCGCAAAACGCTAACCCC
ACGGTGATTGTAAATGCTGCTAACATACATCTGAAACATGGTGGTGGTGTAGCAGGTGCACTCAACAAGG
CAACCAACGGTGCCATGCAAAAAGAGAGCGATGATTACATTAAGCTAAATGGTCCTCTCGTAGTGGGAGG
TTCATGTTTGCTTTCTGGACATAATCTTGCTAAGAAGTGTCTGCATGTTGTTGGACCTAACCTAAATGCA
GGTGAGGACATCCAGCTTCTTAAGGCAGCATATGAAAATTTTAATTCACAGGACACTTTACTTGCACCAT
TGTTGTCAGCAGGCATATTTGGTGCTAAACCACTTCAGTCTTTACAAGTGTGCGTGCAGACAGTTCGTAC
ACAGGTTTACATTGCAGTCAATGACAAAGCTCTTTATGAGCAGGTTGTCATGGATTACCTTGATAGCCTG
AAGCCTAGAGTGGAAGCACCTAAACAAGAGGAGCCACCAAGGACAGAAGATCCTAAAATTGAGGAGAAAT
CTGTCGTACAGAAGCCTATCGATGTGAAGCCAAAAATTAAGGCTTGCATTGATGAGGTTACCACAACACT
GGAAGAAACTAAGTTTCTTACCAATAAGTTACTCTTGTTTGCTGACATCAATGGTAAGCTTTACCATGAT
TCTCACAACATGCTTAGAGGTGAAGATATGTCTTTCCTTGAGAAGGATGCACCTTACGTGGTAGGTGATG
TTATCACTAGTGGTGATATCACTTGTGTTGTAATACCCTCCAAAAAGGCTGGTGGCACTACAGAGATGCT
CTCAAGAGCTTTGAAGAAAGTGCCAGTTGATGAGTATATAACCACATACCCTGGACAAGGATGTGCTGGT
TATACACTTGAGGAAGCTAAGACTGCTCTTAAGAAATGCAAATCTGCATTTTACGTGTTACCTTCAGAAA
CACCTAATGCTAAGGAAGAGATTCTAGGAACTGTGTCCTGGAATTTGAGAGAAATGCTTGCTCATGCTGA
AGAGACAAGAAAATTAATGCCTATATGCATGGATGTTAGAGCCATAATGGCCACCATCCAACGCAAGTAC
AAAGGAATTAAAGTTCAAGAAGGCATTGTTGACTATGGAGTCCGATTCTTCTTTTATACTAGTAAAGAGC
CTGTAGCTTCTATCATTACGAAGCTGAACTCTCTAAATGAGCCACTTGTCACAATGCCAATTGGTTATGT
GACACATGGTTTTAATCTTGAAGAGGCTGCGCGCTGTATGCGTTCTCTTAAAGCTCCTGCCGTAGTGTCA
GTATCATCACCAGATGCTGTTACTACATATAATGGATACCTCACTTCGTCATCAAAGACATCTGAGGAGC
ACTTTGTGGAAACAGTTTCTTTGGCTGGTTCTTACAGAGATTGGTCCTATTCAGGACAGCGTACAGAGTT
AGGTGTTGAATTTCTTAAGCGTGGTGACAAAATTGTGTACCACACTTTGGAGAGTCCCGTCGAGTTTCAT
CTTGACGGTGAGGTTCTTCCACTTGACAAACTAAAGAGTCTTTTATCCCTACGGGAGGTTAAGACTATAA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TTAAGACAGGTGTTTCCATTCCATGTGTGTGTGGTCGCGATGCTACACAATATCTAGTACAACAAGAGTC
TTCTTTTGTTATGATGTCTGCACCACCTGCTGAATATAAATTACAGCAAGGTACATTTTTATGTGCGAAT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TCAAATGACAGGCTTCACAAAGCCAGCTTCGCGAGAGTTATATGTCACATTCTTTCCAGACTTGAATGGC
GATGTAGTGGCTATTGACTATAGACACTATTCAGCGAGTTTCAAGAAAGGTGCTAAATTACTGCATAAGC
CAATTGTTTGGCATATCAATCAGGCTACAACCAAGACAACGTTTAAACCAAACACTTGGTGTTTACGTTG
TCTTTGGAGTACAAAGCCAGTAGATACTTCAAATTCATTTGAAGTTCTGGCAGTAGAAGACACACGAGGA
ATGGACAATCTTGCTTGTGAAAGTCAACAACCCACCTCTGAAGAAGTAGTGGAAAATCCTACCATACAGA
AGGAAGTCATAGAGTGTGACGTGAAAACTACCGAAGTTGTAGGCAATGTCATACTTAAACCATCAGATGA
AGGTGTTAAAGTAACACAAGAGTTGGATCATGAGGATCTTATGGCTGCTTATGTGGAAAATACAAGCATT
ACCATTAAGAAACCTAATGAGCTTTCACTAGCCTTAGGTTTAAAAACAATTGTCACTCATGGTATTGCTG
CAATTAATAGTGTGCCTTGGAGTAAAATTTTGGCTTATGTCAAACCATTCTTAGGACAAGCAGCAATTAC
AACATCAAATTGCGCTAAGAGATTAGCACAACGTGTGTTTAACAATTATATGCCTTATGTGCTTACACTA
TTGTTTCAATTGTGTACTTTTACAAAAAGTACAAATTCTAGAATTAGAGCTTCACTACCTACGACTATTG
CTAAAAATAGTGTTAGGGGTGTTGCTAGATTATGTTTGGATGCTGGCATTAATTATGTAAAGTCACCCAA
ATTTTCTAAATTGTTCACTATTGCAATGTGGCTATTATTGTTAAGCATTTGCTTAGGTTCACTAATCTAT
GTAACTGCAGCTTTAGGTGTATTATTGTCCAACTTTGGAGCTCCTTCTTATTGTAGTGGCGTTAGAGAAT
CATACCTCAATTCCTCTAATGTTACTACTATGGATTTCTGTGAAGGTTCTTTTCCTTGCAGTGTTTGTTT
AAGTGGATTAGACTCTCTTGATTCCTATCCAGCTCTTGAAACCATCCAGGTGACGATCTCATCGTACAAG
CTAGACTTGACAATTTTAGGTCTGGCTGCTGAGTGGTTTTTGGCATATATGTTGTTCACAAAATTCTTTT
ATTTACTAGGTCTTTCAGCTATAATGCAGGTGTTCTTTGGCTATTTTGCTAGTCATTTCATCAGCAATTC
TTGGCTCATGTGGTTTATCATTAGTATTGTACAAATGGCACCCGTTTCTGCAATGGTTAGGATGTACATT
TTCTTCGCTTCTTTTTACTACATATGGAAGAGCTATGTTCATATTATGGATGGTTGTACCTCTTCGACTT
GCATGATGTGCTATAAGCGCAATCGTGCCACACGCGTTGAGTGTACAACTATTGTTAATGGCATGAAGAG
ATCTTTCTATGTCTATGCAAATGGAGGCCGTGGCTTCTGCAAGACTCACAATTGGAATTGTCTCAATTGT
GACACATTTTGCACTGGTAGTACATTCATTAGTGATGAAGTTGCTCGTGATTTGTCACTCCAGTTTAAAA
GACCAATTAACCCTACTGACCAGTCATCGTATATTGTTGATAGTGTTGCTGTGAAAAATGGCGCACTTCA
CCTCTACTTTGACAAGGCTGGTCAAAAGACTTATGAGAGACACCCACTCTCCCATTTTGTCAATTTAGAC
AATTTGAGAGCTAACAACACTAAAGGTTCACTACCTATTAATGTCATAGTCTTTGATGGCAAGTCCAAAT
GCGACGAGTCTGCTGCTAGGTCTGCATCTGTGTACTACAGTCAGCTAATGTGCCAACCTATTCTGTTGCT
TGACCAAGCTCTCGTATCAGATGTTGGAGATAGTACTGAAGTTTCTGTTAAGATGTTTGATGCTTATGTC
GACACCTTTTCAGCAACTTTTAGTGTTCCTATGGAAAAACTTAAGGTACTCGTTGCTACAGCTCATAGCG
AGCTGGCAAAGGGTGTAGCTTTAGATGGTGTCCTTTCTACATTTGTGTCAGCTGCTCGTCAAGGTGTTGT
TGATACTGATGTTGACACAAAGGATGTCATTGAATGTCTCAAACTTTCACATCACTCCGACTTGGAAGTG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AACAACATACCTTTTAGACTAACTTGTGCTACAACTAGACAGGTTGTCAATGTCATAACTACTAAAATCT
CACTCAAGGGTGGTAAGATTGTTAGTACTTGGTTTAAACTTATGCTTAAGGCCACATTATTGTGCGTTTT
TGCTGCACTGGTCTGTTACATCGTTATGCCAGTACATACATTGTCTGCTCATGATGGTTATACAAATGAA
ATCATTGGTTACAAAGCCATTCAGGATGGTGTCACTCGTGACATCGTTTCTACTGATGATTGTTTTGCAA
ACAAACATGCTGGTTTTGACTCATGGTTTAGCCAGCGTGGTGGTTCATACAAAAATGACAAAAGCTGCCC
TGTAGTAGCTGCTATCATTACAAGAGAGATTGGTTTCATAGTGCCTGGCTTACCAGGTACTGTGTTGAGA
GCAATCAATGGTGACTTCTTGCATTTTCTACCTCGTGTCTTTAGTGCTGTTGGCAACATTTGCTACACAC
CTTCCAAACTCATTGAGTATAGTGATTTTGCTACCTCTGCTTGCGTTCTTGCTGCTGAGTGTACAATTTT
TAAGGATGCTATGGGCAAACCTGTGCCATATTGTTATGACACTAATTTGCTAGAGGGTTCTATTTCTTAT
AGTGAGCTTCGTCCAGACACTCGTTATGTCCTTATGGATGGTTCTATCATACAGTTTCCTAACACTTACC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GTGCTTTAGATGTGTCTGCTTCAGTAGTGGCTGGTGGTATTATTGCCATATTAGTGACTTGTGCTGCCTA
CTACTTTATGAAATTCAGACGTGCTTTTGGTGAGTACAACCATGTTGTTGCTGCTAATGCACTTTTGTTT
TTGATGTCTTTCACTATACTCTGTCTGGCACCAGCTTATAGCTTTTTGCCAGGAGTCTACTCAGTCTTTT
ACTTGTACTTGACATTCTATTTCACTAATGATGTTTCATTCTTGGCTCACCTTCAATGGTTTGCCATGTT
TTCTCCTATTGTGCCTTTTTGGATAACAGCAATCTATGTATTCTGTATTTCTCTGAAGCACTGCCATTGG
TTCTTTAACAACTATCTTAGGAAAAGAGTCATGTTTAATGGAGTTACATTTAGTACCTTCGAGGAGGCTG
CTTTGTGTACCTTTCTGCTCAATAAGGAAATGTACCTAAAATTGCGTAGTGAGACACTGTTGCCACTGAC
ACAGTACAACAGGTATCTTGCTCTATATAACAAGTACAAGTATTTTAGTGGAGCCTTAGACACTACCAGC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ATCAGTGTGCCATGAGACCTAATCATACCATTAAAGGTTCTTTCCTTAATGGATCATGTGGTAGTGTTGG
TTTTAACATTGATTATGATTGCGTGTCTTTCTGCTATATGCATCATATGGAGCTTCCAACAGGAGTACAC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CTGCTTTGAAAGAGTTGCTGCAGAATGGTATGAATGGTCGTACTATCCTTGGTAGCACTATTTTAGAAGA
TGAGTTTACACCATTTGATGTTGTTAGACAATGCTCTGGTGTTACCTTCCAAGGTAAGTTCAAGAAAATT
GTTAAAGGCACTCATCATTGGCTGCTTTTAACTTTCTTGACATCACTATTGATTCTTGTTCAGAGTACAC
AGTGGTCACTGTTTTTCTTTGTTTACGAGAATGCTTTCTTGCCATTTACTCTTGGTATTATGGCAATTGC
TGCATGTGCTATGCTGCTTGTTAAGCATAAGCACGCATTCTTGTGCTTGTTTCTGTTACCTTCTCTTGCA
ACAGTTGCTTACTTTAATATGGTCTACATGCCTGCTAGTTGGGTGATGCGTATTATGACATGGCTTGAAT
TGGCTGACACTAGCTTGTCTGGTTATCGGCTTAAGGACTGTGTTATGTATGCTTCAGCTTTAGTTTTGCT
TATTCTCATGACAGCTCGTACTGTTTATGATGATGCTGCTAGACGTGTTTGGACACTGATGAATGTCATT
ACACTTGTTTACAAAGTCTACTATGGTAATGCTTTAGACCAAGCTATTTCCATGTGGGCCCTAGTTATTT
CTGTAACCTCTAACTATTCTGGTGTCGTTACGACTATCATGTTTTTAGCTAGAGCTATAGTGTTTGTGTG
TGTTGAGTATTACCCATTGTTATTTATTACTGGTAACACCTTACAGTGTATCATGCTTGTTTATTGTTTC
TTAGGTTATTGTTGCTGCTGCTACTTTGGCCTTTTCTGTTTACTCAACCGTTACTTCAGGCTTACTCTTG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GACATTAGCAAGTTGTGCGAGGAAATGCTCGACAACCGTGCTACTCTTCAGGCTATTGCTTCAGAATTTA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GCTGTCAAACTACAGAATAATGAACTAAGTCCAGTAGCACTACGACAGATGTCCTGTGCGGCTGGTACCA
CACAAACAGCTTGTACTGATGACAATGCACTTGCCTACTATAACAATTCGAAGGGAGGTAGGTTTGTGCT
GGCATTATTATCAGACCAACAAGATCTCAAATGGGCTAGATTCCCTAAGAGTGATGGTACAGGTACAATT
TATACAGAACTGGAACCACCTTGTAGGTTTGTTACAGACACACCAAAAGGGCCTAAAGTGAAATACTTGT
ATTTCATCAAGGGCTTAAATAACCTAAATAGAGGTATGGTGCTGGGCAGTTTAGCTGCTACAGTACGTCT
TCAGGCTGGAAATGCTACAGAAGTACCTGCCAATTCAACTGTGCTTTCTTTCTGTGCTTTTGCAGTGGAC
CCTGCTAAAGCATATAAGGACTACCTAGCAAGTGGAGGACAACCAATCACCAACTGCGTGAAGATGTTGT
GCACACACACTGGTACGGGACAGGCAATTACTGTAACACCAGAAGCCAACATGGACCAAGAGTCCTTTGG
TGGTGCTTCATGCTGTCTGTATTGTAGGTGCCACATTGACCATCCAAATCCTAAAGGATTTTGTGACTTG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GTTCCTAAAAACTAATTGCTGCCGCTTCCAGGAAAAGGATGAGGAAGGCAATTTATTAGACTCTTACTTT
GTAGTTAAGAGGCATACTATGTCTAACTACCAACATGAAGAGACTATTTATAACTTGGTTAAAGATTGTC
CAGCGGTTGCTGTTCATGACTTTTTCAAGTTTAGAGTAGATGGTGACATGGTACCACATATATCACGTCA
GCGTCTAACTAAATACACAATGGCTGATTTAGTCTATGCTCTACGTCATTTTGATGAGGGTAATTGTGAT
ACATTAAAGGAAATACTCGTCACATACAATTGTTGTGATGATGATTATTTCAATAAGAAGGATTGGTATG
ACTTCGTAGAGAATCCTGATATCTTACGCGTATATGCTAACTTAGGTGAGCGTGTACGCCAAGCATTATT
AAAGACTGTACAATTCTGCGATGCTATGCGTAATGCGGGCATTGTAGGTGTACTGACATTAGATAATCAG
GATCTTAATGGGAACTGGTACGATTTCGGTGATTTCGTACAAGTAGCACCAGGCTGCGGAGTTCCTATTG
TGGATTCATATTACTCATTGCTGATGCCCATCCTCACTCTGACTAGGGCATTGGCTGCTGAATCCCATAT
GGATGCTGATCTCGCAAAACCACTTATTAAGTGGGATTTGCTGAAATATGATTTTACGGAAGAGAGACTT
TGTCTCTTCGACCGTTATTTTAAATATTGGGACCAGACATACCATCCCAACTGTATTAACTGTTTGGATG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GGTAGCTGCACTAACAAACAATGTTGCTTTTCAAACTGTCAAACCCGGTAATTTTAATAAAGACTTTTAT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ACAGCCAATGTAAATGCACTCCTTTCAACTGATGGTAACAAGATAGCTGACAAGTATGTCCGCAATCTAC
AACACAGGCTTTATGAGTGTCTCTATAGAAATAGGGATGTTGATCATGAATTCGTGAATGAGTTTTACGC
TTACCTGCGTAAACATTTCTCCATGATGATTCTTTCTGATGACGCCGTTGTGTGCTACAACAGTAACTAC
GCGGCTCAAGGTTTAGTAGCTAGCATTAAGAACTTTAAGGCAGTTCTTTATTATCAAAATAATGTGTTCA
TGTCTGAGGCAAAATGCTGGACTGAGACTGACCTTACTAAAGGACCTCACGAATTTTGCTCACAGCATAC
AATGCTAGTTAAACAAGGAGACGATTACGTGTACCTGCCTTACCCAGACCCATCAAGAATATTAGGCGCA
GGCTGTTTTGTCGATGATATTGTCAAAACAGATGGTACACTTATGATTGAGAGGTTTGTGTCATTAGCTA
TTGATGCCTACCCCCTTACTAAACATCCTAATCAGGAGTATGCTGATGTCTTTCACTTGTATTTACAATA
CATTAGGAAGTTACATGATGAGCTTACTGGTCACATGCTAGACATGTATTCTGTAATGCTAACTAATGAT
AACACCTCACGGTACTGGGAACCTGAGTTTTATGAAGCTATGTACACACCACACACAGTCTTGCAGGCTG
TAGGTGCTTGTGTATTGTGTAATTCACAGACTTCACTTCGTTGCGGCGCCTGCATTAGGAGACCATTCCT
GTGTTGCAAGTGCTGCTATGATCATGTCATTTCAACATCGCATAAATTAGTGTTGTCTGTTAATCCCTAT
GTTTGCAATGCTCCAGGTTGTGATGTCACTGATGTGACACAACTATATCTAGGAGGTATGAGCTATTATT
GCAAGTCACATAAGCCTCCCATTAGTTTTCCATTGTGTGCTAATGGTCAGGTTTTTGGTTTATATAAGAA
CACATGTGTAGGTAGTGACAATGTCACTGACTTCAATGCGATAGCAACATGTGATTGGACTAATGCTGGC
GATTATATACTTGCCAACACTTGTACTGAGAGACTCAAGCTCTTTGCAGCAGAAACGCTCAAAGCTACTG
AGGAAACATTTAAGCTGTCATATGGTATTGCCACTGTACGTGAAGTACTCTCTGACAGAGAATTGCATCT
TTCATGGGAGGTTGGAAAACCTAGACCACCGTTGAATAGAAATTATGTCTTTACTGGTTACCGTGTAACT
AAAAATAGTAAAGTACAGATTGGAGAGTACACTTTTGAAAAGGGTGACTACGGTGATGCTGTTGTGTATA
GAGGTACTACAACATACAAATTGAATGTTGGTGATTACTTTGTGTTAACATCTCACACTGTAATGCCACT
TAGTGCACCTACTCTAGTGCCACAAGAGCACTATGTGAGAATTACTGGCTTGTACCCAACACTCAACATT
TCAGATGAGTTTTCTAGCAATGTTGCAAATTATCAAAAGGTCGGTATGCAAAAGTACTCTACACTCCAAG
GACCACCAGGTACTGGTAAGAGTCATTTTGCTATCGGACTTGCTCTCTACTACCCATCTGCTCGCATAGT
GTATACGGCTTGCTCTCATGCAGCTGTTGATGCTCTATGCGAAAAGGCATTAAAATACTTGCCCATAGAT
AAATGTAGTAGAATCATACCTGCGCGTGCGCGCGTAGAGTGTTTTGATAAATTCAAAGTGAATTCAACAC
TAGAACAGTATGTTTTCTGCACTGTAAATGCATTGCCAGAAACAACTGCTGACATTGTGGTCTTTGATGA
AATCTCTATGGCCACTAATTATGACTTGAGTGTTGTCAATGCTAGACTTCGTGCAAAACACTACGTCTAT
ATTGGCGATCCTGCTCAATTACCAGCTCCCCGCACATTGCTGACTAAAGGCACACTAGAACCAGAATACT
TTAATTCAGTGTGCAGACTTATGAAAACAATAGGTCCAGACATGTTCCTTGGAACTTGTCGCCGTTGTCC
TGCTGAAATTGTCGACACTGTGAGTGCTTTAGTTTATGATAATAAGCTAAAAGCACACAAGGATAAGTCA
GCTCAATGCTTCAAAATGTTTTACAAAGGTGTTATTACACATGATGTTTCATCTGCAATTAATAGACCTC
AAATAGGTGTTGTAAGAGAATTTCTTACACGCAATCCTGCTTGGAGAAAAGCTGTTTTTATCTCACCTTA
TAATTCACAGAATGCTGTAGCTTCAAAAATCTTAGGATTGCCTACGCAGACTGTTGATTCCTCACAGGGT
TCTGAGTATGACTATGTCATATTCACACAAACTACCGAAACAGCACACTCTTGTAATGTTAACCGCTTTA
ATGTGGCTATCACAAGAGCAAAAATTGGCATTTTGTGCATAATGTCTGATAGAGATCTTTATGACAAACT
GCAATTCACAAGTCTAGAAGTACCACGCCGTAATGTGGCTACATTACAGGCAGAAAATGTAACTGGACTT
TTTAAGGACTGTAGTAAGATCATTAACGGTCTTCATCCAACACAGGCACCTACACACCTCAGCGTTGATA
CAAAATTTAAGACTGAGGGACTATGTGTTGACATACCAGGCATACCAAAGGACATGACCTATCGTAGACT
CATCTCTATGATGGGTTTCAAAATGAATTACCAAGTCAATGGTTACCCTAACATGTTTATCACCCGCGAA
GAAGCTATTCGTCACGTTCGTGCATGGATTGGCTTCGACGTAGAGGGCTGTCATGCAACTAGAGATGCTG
TGGGTACTAACCTACCTCTCCAGCTAGGATTTTCTACAGGTGTTAACTTAGTAGCTGTACCGACTGGCTA
TGTTGACACTGAAAATAACACAGAATTCACCAGAGTTAATGCAAAACCTCCACCAGGTGACCAGTTTAAA
CATCTTATACCACTCATGTACAAAGGCTTGCCCTGGAATGTAGTGCGTATTAAGATAGTACAAATGCTCA
GTGATACACTGAAAGGATTGTCAGACAGAGTCGTGTTTGTCCTTTGGGCGCATGGCTTTGAGCTTACATC
AATGAAGTACTTTGTCAAGATTGGACCTGAAAGAACGTGCTGTCTGTGTGACAAACGTGCAACTTGCTTT
TCTACTTCATCAGATACTTATGCCTGCTGGAATCATTCTGTGGGTTTTGACTATGTCTACAACCCATTTA
TGATTGATGTTCAGCAGTGGGGTTTTACGGGTAACCTTCAGAGTAACCACGACCAACATTGTCAAGTGCA
TGGAAATGCACATGTGGCTAGTTGTGATGCTATCATGACTAGATGCTTGGCGGTCCATGAGTGCTTTGTT
AAGCGCGTTGATTGGTCTGTTGAATACCCCATTATAGGAGATGAACTGAAGATTAATTCTGCTTGCAGAA
AAGTACAGCATATGGTTGTAAAGTCTGCATTGCTTGCTGATAAGTTTCCAGTTCTTCATGACATTGGAAA
TCCAAAGGCTATCAAGTGTGTGCCTCAGGCTGAAGTAGAGTGGAAGTTCTATGACGCTCAGCCATGCAGT
GACAAAGCCTACAAAATAGAGGAACTTTTCTATTCTTATGCTACACATCATGATAAATTCACTGATGGTG
TTTGTTTGTTTTGGAACTGTAACGTCGATCGTTACCCAGCCAATGCAATTGTGTGTAGGTTTGACACGAG
AGTTTTGTCAAACTTGAACTTACCAGGTTGTGATGGTGGTAGTTTGTATGTGAATAAGCATGCATTCCAC
ACTCCAGCTTTTGATAAAAGTGCATTTACCAATTTAAAGCAATTGCCTTTCTTTTATTATTCTGATAGTC
CTTGTGAGTCTCATGGCAAACAAGTAGTGTCAGATATTGATTATGTACCACTTAAATCAGCTACGTGTAT
TACACGTTGCAATTTGGGTGGTGCTGTTTGCAGACACCATGCAAATGAGTACCGACAGTACTTAGATGCA
TACAACATGATGATTTCTGCTGGATTTAGCCTATGGATTTACAAACAGTTTGATACTTATAACCTGTGGA
ATACATTTACCAGGTTACAAAGTTTAGAAAATGTGGCTTACAACGTTGTTAATAAAGGACACTTTGATGG
ACAAGCTGGTGAAGCGCCTGTTTCCATCATCAATAATGCTGTTTACACAAAGGTAGATGGTGTTGATGTA
GAAATCTTTGAAAACAAGACAACACTTCCTGTTAATGTTGCATTTGAGCTTTGGGCTAAGCGTAACATTA
AACCAGTGCCAGAGATTAAGATACTCAATAATTTGGGTGTCGACATCGCTGCTAATACTGTGGTCTGGGA
CTACAAGAGAGAAGCACCAGCACATATGTCAACAATAGGTGTCTGCACAATGACTGACATTGCTAAGAAA
CCTACTGAGAGTGCTTGTTCCTCGCTTACTGTCTTATTTGATGGTAGAGTGGAAGGACAGGTAGACCTTT
TTAGAAATGCCCGTAATGGTGTTTTAATAACAGAAGGTTCAGTTAAAGGTTTAACACCTTCAAAAGGACC
AGCACAAGCTAGTGTCAATGGAGTCACATTAATTGGAGAATCAGTAAAAACACAGTTCAACTATTTTAAG
AAAGTAGATGGCATTATTCAACAGTTGCCTGAAACCTACTTTACTCAGAGCCGAGACTTAGAGGATTTCA
AGCCCAGATCACAAATGGAAACTGACTTTCTTGAGCTCGCTATGGATGAATTCATACAGCGGTATAAGCT
AGAGGGTTATGCCTTCGAACATATCGTTTATGGGGATTTCAGTCATGGACAACTTGGCGGCCTTCATCTA
ATGATTGGTTTAGCCAAGCGCTCACAAGATTCACCGCTTAAATTAGAGGATTTTATCCCTATGGATAGCA
CAGTGAAAAATTACTTCATAACAGACGCACAAACAGGTTCATCAAAATGTGTGTGTTCTGTTATTGACCT
CTTACTCGATGACTTTGTTGAGATAATAAAGTCACAGGATTTGTCAGTAATCTCTAAGGTAGTCAAGGTT
ACAATTGACTACGCTGAGATTTCATTCATGCTTTGGTGTAAAGATGGTCATGTCGAAACCTTCTACCCAA
AATTACAAGCAAGTCAAGCGTGGCAACCGGGGGTTGCAATGCCTAACTTGTACAAGATGCAAAGAATGCT
TCTTGAAAAGTGTGACCTTCAGAATTATGGTGAAAATGCTGTCATACCAAAAGGAATAATGATGAATGTC
GCAAAATACACTCAACTGTGTCAATACTTAAATACACTTACTTTAGCTGTACCCTACAACATGAGAGTTA
TTCACTTTGGTGCGGGCTCTGATAAAGGAGTCGCACCTGGTACAGCTGTACTCAGACAATGGTTGCCAAC
TGGCACACTACTTGTCGATTCAGACCTTAATGACTTCGTCTCTGACGCGGATTCTACTTTAATTGGAGAC
TGTGCAACAGTACATACGGCTAATAAATGGGACCTCATTATTAGCGATATGTATGACCCTAAGACCAAAC
ATGTGACAAAAGAGAATGACTCAAAAGAAGGGTTTTTCACTTACCTGTGTGGATTTATAAAGCAAAAACT
AGCCTTGGGTGGTTCTGTAGCTATAAAGATAACAGAGCATTCTTGGAATGCTGATCTTTACAAGCTTATG
GGACATTTCTCGTGGTGGACAGCTTTTGTTACAAATGTAAATGCATCATCATCAGAAGCATTTTTAATTG
GTGCTAACTATCTTGGCAAGCCGAAGGAACAAATTGACGGCTATACCATGCATGCTAACTACATTTTCTG
GAGGAACACAAATCCTATTCAATTGTCTTCCTATTCACTCTTTGACATGAGTAAATTTCCTCTTAAGTTA
AGGGGGACTGCTGTCATGTCATTAAAAGAGAATCAGATCAATGATATGATTTATTCCCTGCTCGAAAAAG
GTAGACTTATCATTAGGGAAAACAACAGAGTTGTGGTCTCAAGTGATGTTCTTGTTAATAACTAAACGAA
CATGAAAATCTTAATTTTTGCTTTTCTAGTTACGCTAGTTAAAGCACAGGAAGGATGCGGCCTTATCAGC
AGAAAACCGCAGCCAAAAATGGCACAAGTTTCCTCTTCCCGTCGAGGTGTATACTATAATGATGACATTT
TTCGTTCTGATGTACTACACCTCACTCAGGATTACTTCCTTCCCTTTGATTCAAATTTAACACAGTACTT
TTCTCTTAATGTTGATTCAGATAGGTATACCTATTTTGATAACCCTATTTTAGACTTTGGTGATGGCGTT
TATTTCGCCGCTACTGAAAAGTCTAATGTAATCAGAGGCTGGATTTTTGGTTCCACTTTTGACAATACTA
CTCAGTCAGCTGTCATAGTTAACAATTCCACACACATTATTATACGTGTGTGCAATTTTAACCTATGTAA
AGAACCCATGTACACAGTGTCTCGTGGCACACAACAATCATCTTGGGTTTATCAGAGTGCGTTCAATTGC
ACATATGACAGAGTGGAGAGAAGTTTTCAGCTCGATACCGCTCCTAAAACTGGAAATTTTAAAGACTTAC
GTGAGTATGTCTTTAAGAATCGGGATGGTTTTCTTAGTGTTTACCAAACTTATACAGCTGTTAATTTACC
TAGGGGATTACCTACTGGGTTTTCAGTTTTGAGGCCAATCCTCAAACTGCCCTTTGGAATTAACATTACA
TCTTATAGAGTTGTTATGGCTATGTTTAGTCAAACTACTTCTAATTTCTTACCAGAAAGTGCTGCTTATT
ATGTTGGTAATCTAAAATATACCACCTTTATGCTTAGTTTTAATGAAAATGGGACTATCACTGATGCTAT
TGACTGCGCCCAAAATCCACTTGCTGAATTAAAATGCACCATTAAAAATTTTAATGTCAGTAAAGGAATC
TACCAAACATCTAACTTCAGAGTTTCACCAACTCAGGAAGTTATTAGGTTCCCTAACATTACAAATCGTT
GTCCTTTCGACAAAGTTTTTAATGCTAGTCGCTTTCCCAATGTTTATGCTTGGGAAAGAACAAAAATTTC
TGATTGTGTTGCTGATTACACTGTTCTCTACAACTCAACTTCATTTTCAACTTTTAAATGTTATGGAGTT
TCTCCCTCTAAGTTGATTGATTTGTGCTTTACAAGTGTGTATGCTGATACATTCTTGATAAGATCTTCAG
AAGTAAGGCAAGTTGCACCAGGTGAAACTGGTGTTATTGCTGACTATAACTACAAACTGCCTGATGACTT
TACAGGCTGTGTCATAGCTTGGAACACTGCTAAACAAGATCAGGGCCAGTATTATTATAGATCCTCCAGA
AAAACAAAACTTAAACCTTTTGAGAGGGATCTATCTTCTGACGAAAATGGTGTACGTACTCTTAGTACTT
ATGACTTCTATCCTACTGTGCCTATTGAATATCAGGCTACTAGGGTTGTTGTGCTTTCATTTGAGCTTTT
AAATGCACCTGCTACAGTTTGTGGACCTAAACTATCCACAGGACTTGTTAAGAACCAGTGTGTCAATTTC
AATTTTAACGGACTCAAAGGTACTGGTGTTCTGACTGATTCTTCAAAGAGATTTCAGTCATTTCAACAAT
TTGGAAGAGATATGTCGGATTTCACTGATTCCGTTCGTGACCCGCAAACATTGCAGATACTTGACATTAC
ACCATGTTCTTTTGGTGGTGTGAGTGTAATAACACCTGGAACAAATGCTTCATCCGAAGTGGCTGTTCTT
TACCAAGATGTAAACTGCACCGATGTCCCAACGGCCATACGTGCTGATCAATTAACACCAGCGTGGCGCG
TTTACTCCACTGGAATAAATGTTTTTCAAACACAAGCGGGCTGTCTTATTGGGGCTGAACATGTCAATGC
TTCCTATGAGTGTGACATCCCTATTGGTGCTGGCATTTGTGCTAGCTACCATACAGCCTCTACTTTACGT
AGTGTAGGTCAGAAATCCATTGTGGCTTACACTATGTCTTTGGGTGCAGAAAATTCTATTGCTTACGCTA
ATAACTCAATTGCCATACCTACAAATTTTTCAATTAGTGTCACGACTGAAGTGATGCCAGTTTCAATGTC
TAAGACATCAGTAGATTGTACAATGTACATCTGTGGTGACTCTCAGGAGTGCAGTAATTTACTTCTTCAA
TACGGAAGTTTCTGCACGCAATTAAATCGTGCTCTTACGGGCATTGCCATAGAACAGGACAAAAATACAC
AGGAGGTTTTTGCCCAGGTTAAACAAATGTACAAGACACCAGCCATAAAGGATTTTGGCGGTTTCAATTT
TTCACAAATATTGCCTGACCCTTCTAAGCCAACAAAGAGATCATTTATTGAAGATTTACTTTTCAACAAG
GTGACTCTCGCTGATGCTGGCTTTATGAAGCAGTATGGCGAATGCCTAGGTGATATTAATGCTAGAGACC
TCATCTGTGCACAAAAGTTCAATGGCCTTACTGTCTTGCCACCTTTACTCACGGATGACATGATTGCTGC
ATACACTGCTGCCCTAGTCAGTGGTACTGCTACTGCTGGCTGGACCTTCGGTGCTGGTGCTGCTCTTCAA
ATACCTTTTGCTATGCAGATGGCATATAGGTTCAATGGCATTGGAGTTACTCAAAACGTTCTCTATGAGA
ATCAAAAACAGATCGCCAATCAATTCAACAAGGCGATCAGTCAAATTCAAGAATCACTTACAACAACATC
AACTGCATTGGGCAAGCTGCAAGACGTTGTCAACCAGAACGCTCAAGCATTGAATACACTTGTTAAACAG
CTTAGCTCTAATTTTGGTGCAATTTCAAGTGTGCTAAATGACATTCTTTCACGACTAGACAAGGTCGAGG
CAGAGGTGCAAATTGACAGGTTGATCACAGGCAGATTGCAAAGCCTTCAAACCTATGTAACACAACAACT
AATCAGAGCTGCTGAAATCAGAGCTTCTGCTAATCTTGCTGCTACTAAAATGTCTGAGTGTGTTCTTGGA
CAATCAAAAAGAGTTGATTTCTGTGGAAGAGGCTATCATCTTATGTCCTTTCCTCAGGCCGCTCCGCATG
GTGTTGTTTTCTTACATGTCACATATGTGCCATCGCAGGAGAAAAACTTCACCACAGCTCCAGCAATTTG
TCATGAAGGCAAAGCATACTTCCCGCGTGAAGGTGTTTTTGTATCTAATGGCACTTCTTGGTTCATTACA
CAGAGGAATTTTTATTCACCACAAATAATCACAACAGATAATACATTTGTTGCCGGAAATTGTGATGTCG
TAATTGGCATCATTAACAATACAGTCTATGATCCTCTGCAACCTGAGCTTGACTCATTTAAAGAAGAGCT
GGACAAGTACTTTAAAAATCACACATCACCTGATGTTGATCTTGGCGACATTTCAGGCATTAATGCTTCT
GTCGTCAATATTCAAAAAGAAATTGACCGCCTCAATGAGGTTGCCAAAAATCTAAATGAATCGCTCATTG
ACCTTCAAGAACTTGGTAAATATGAGCAATACATCAAATGGCCATGGTATGTTTGGCTCGGCTTCATTGC
TGGACTGATTGCTATCGTCATGGCCACTATACTGCTTTGTTGCATGACCAGCTGTTGCAGTTGCCTCAAG
GGTGCATGCTCTTGTGGTTCTTGCTGCAAATTTGATGAGGACGACTCTGAGCCTGTGCTCAAAGGAGTCA
AATTACACTACACATAAACGAACTTAATGGATTTGTTTATGAGTATTTTCACGCTTGGATCAATCACACG
TCAACCAAGTAAGATTGAAAATGCTTCTCCTGCAAGTACTGTTCATGCTACTGCAACGATACCGTTACAA
GCCTCACTCCCTTTCGGATGGCTTGTTGTTGGCGTTGCACTTCTTGCTGTTTTTCAAAGCGCTTCCAAAG
TGATTGCGCTTCATAAGAGGTGGCAGCTCGCTATGTACAAAGGCATTCAGCTTGTTTGCAATTTGCTGCT
ACTCTTTGTAACAATTTACTCACACCTTTTACTTTTAGCTGCTGGCATGGAGGCACAATTTTTGTACATC
TATGCTCTGATTTATATTCTGCAAGCTGTGAGCTTCTGCAGATTTATCATGAGATGTTGGCTTTGTTGGA
AGTGCAAATCCAAAAACCCATTACTCTATGATGCCAACTACTTTGTTTGCTGGCATACACATAACTATGA
CTACTGTATACCATACAACAGTGTCACAGATACAATTGTCGTTACTGCAGGTGACGGCATTTCAACACCA
AAACTCAAAGAAGACTACCAAATTGGTGGTTATTCTGAGGATTGGCACTCAGGTGTTAAAGACTATGTCG
TTGTACATGGCTATTTCACCGAAGTTTACTACCAGCTTGAGTCTACACAAATTACTACAGACACTGGTAT
TGAAAATGCTACATTCTTCATCTTTAACAAGCTTGTTAAAGATCCACCGAATGTGCAAATACACACAATC
GACGGCTCTTCAGGAGTTGTAAATCCAGCAATGGATCCAATTTATGATGAGCCGACGACGACTACTAGCG
TGCCTTTGTAAGCACAAGAAAGTGAGTACGAACTTATGTACTCATTTGTTTCGGAAGAAACAGGTACGTT
AATAGTTAATAGCGTACTTCTTTTTCTTGCTTTCGTGGTATTCTTGCTAGTCACACTAGCCATCCTTACT
GCGCTTCGATTGTGTGCGTACTGCTGCAATATTGTTAACGTGAGTTTAGTAAAACCAACGGTTTACGTCT
ACTCGCGTGTTAAAAATCTGAACTCTTCTGAAGGAGTTCCTGATCTTCTGGTCTAAACGAACTAACTATT
ATTATTATTCTGTTTGGAACTTTAACATTGCTTGTCATGGCTGACAACGGTACTATTACTGTTGAGGAGC
TTAAACAACTCCTGGAACAATGGAACCTAGTAATAGGTTTCCTATTCCTAGCCTGGATTATGTTACTACA
ATTTGCCTATTCTAATCGGAACAGGTTTTTGTACATAATAAAGCTTGTTTTTCTCTGGCTCTTGTGGCCA
GTAACACTTGCTTGCTTTGTGCTTGCTGCTGTTTACAGAATTAATTGGGTGACTGGCGGGATTGCGATTG
CAATGGCTTGTATCGTAGGCTTGATGTGGCTTAGCTACTTCGTTGCTTCCTTCAGGCTGTTTGCTCGCAC
CCGCTCAATGTGGTCATTCAATCCAGAAACAAATATCCTTCTCAATGTGCCTCTCAGGGGGACAATTGTG
ACCAGACCGCTCATGGAAAGTGAACTTGTCATAGGCGCTGTGATCATTCGTGGTCACTTGCGAATGGCTG
GACACTCCCTAGGGCGCTGCGACATCAAGGACCTGCCAAAAGAGATCACTGTGGCTACATCACGAACGCT
TTCTTATTACAAATTAGGAGCGTCGCAGCGTGTAGGCACTGATTCAGGTTTTGCTGCATACAACCGCTAC
CGTATTGGAAATTACAAATTAAATACAGACCACGCCGGTAGCAACGACAATATTGCTTTGCTAGTACAGT
AAGTGACAACAGATGTTTCATCTTGTTGACTTCCAGGTTACAATAGCAGAGATATTGATTATCATTATGA
GGACTTTCAGGATTGCCATATGGAATCTTGATGTGATAATAAGTTCAATAGTGAGACAATTATTTAAGCC
TCTAACTAAGAAGAAATATTCTGAGTTAGATGATGAAGAACCTATGGAGTTAGATTATCCATAAAACGAA
CATGAAAATTATTCTCTTCCTGACATTGATTGCACTTGCATCCTGCGAGCTATATCACTATCAGGAGTGT
GTTAGAGGTACAACTGTACTACTAAAAGAACCTTGCCCATCTGGAACTTACGAGGGCAATTCACCATTTC
ATCCTCTTGCTGATAACAAATTTGCACTAACTTGCACTAGCACTCATTTTGCTTTTGCTTGTGCTGACGG
TACTAGACATACTTATCAGCTTCGTGCAAGATCAGTTTCACCAAAACTTTTCATCAGACAAGAGGAAGTT
CATCAAGAGCTCTACTCGCCGCTTTTTCTCATTGTTGCTGCTCTAGTATTTATAATACTTTGCTTCACCA
TTAAGAGAAAGACAGAATGAATGAGCTCACCTTAATTGACTTCTATTTGTGCTTTTTAGCCTTTCTGCTA
TTCCTTGTTCTAATAATGCTTATTATATTTTGGTTTTCACTTGAACTCCAGGATATAGAAGAACCTTGTA
ACAAAGTCTAAACGAACATGAAACTTCTCATTGTTTTAGGACTCTTAACTTCAGTGTATTGCATGCATAA
AGAATGCAGTATACAAGAATGTTGTGAAAATCAACCATTCCAACTTGAAGACCCATGTCCAATACATTAC
TATTCGGACTGGTTTGTAAAAATTGGACCTCGTAAGTCTGCTCGCCTAGTACAACTTTGTGCTGGTGAAT
ATGGACATAGAGTTCCAATACATTACGAAATGTTTGGCAATTACACTATTTCATGTGAACCACTTGAAAT
AAATTGTCAAAACCCACCAGTTGGAAGTCTCATTGTACGTTGTTCATATGATGTTGACTTTATGGAGTAT
CACGACGTTCGTGTTGTTCTAGATTTCATCTAAACGAACAAACTAAAATGTCTGATAATGGACCCCAATC
AAACCAGCGTAGTGCCCCCCGCATTACATTTGGTGGACCCACAGATTCAACTGACAATAACCAGAATGGA
GGACGCAATGGGGCAAGGCCAAAACAACGCCGACCCCAAGGTTTACCCAATAATACTGCGTCTTGGTTCA
CAGCTCTCACTCAGCATGGCAAGGAGGAACTTAGATTCCCTCGAGGCCAGGGCGTTCCAATCAACACCAA
TAGTGGTCCAGATGACCAAATTGGCTACTACCGAAGAGCTACCCGACGAGTTCGTGGTGGTGACGGCAAA
ATGAAAGAGCTCAGCCCCAGATGGTACTTCTATTACCTAGGAACTGGCCCAGAAGCTTCACTTCCCTACG
GCGCTAACAAAGAAGGCATCGTATGGGTCGCAACTGAGGGAGCCTTGAACACACCTAAAGACCACATTGG
CACCCGCAATCCTAATAACAATGCTGCCACCGTGCTACAACTTCCTCAAGGAACAACATTGCCAAAAGGC
TTCTACGCAGAGGGGAGCAGAGGCGGCAGTCAAGCCTCTTCTCGCTCCTCATCACGTAGTCGCGGTAATT
CAAGAAATTCAACTCCTGGCAGCAGTAGGGGAAATTCTCCTGCTCGAATGGCTAGCGGAGGTGGTGAAAC
TGCCCTCGCGCTATTGCTGCTAGACAGATTGAACCAGCTTGAGAGCAAAGTTTCTGGTAAAGGCCAACAA
CAACAAGGCCAAACTGTCACTAAGAAATCTGCTGCTGAGGCATCTAAAAAGCCTCGTCAAAAACGTACTG
CCACCAAGGCGTACAACGTCACTCAAGCATTTGGGAGGCGTGGTCCAGAACAAACCCAAGGAAACTTCGG
GGACCAAGACCTAATCAGACAAGGAACTGATTACAAACATTGGCCGCAAATTGCACAATTTGCTCCAAGT
GCCTCTGCATTCTTCGGAATGTCACGCATTGGCATGGAAGTCACACCTTCGGGAACATGGCTGACTTATC
ATGGAGCCATTAAATTGGATGACAAAGATCCACAATTTAAAGACAATGTCATACTGCTGAACAAGCACAT
TGACGCATACAAAACATTCCCACCAACAGAGCCTAAAAAGGACAAAAAGAAAAAGACTGATGAAGCTCAG
CCTTTACCGCAGAGACAAAAGAAGCAGCCCACTGTGACTCTTCTTCCTGCGGCTGACATGGATGATTTCT
CCAGACAACTTCAAAATTCCATGAGTGGAGCTTCTGCTGATTCAACTCAGGCATAAACACTCATGATGAC
CACACAAGGCAGATGGGCTATGTAAACGTTTTCGCAATTCCGTTTACGATACATAGTCTACTCTTGTGCA
GAATGAATTCTCGTAGCTAAACAGCACAAGTAGGTTTAGTTAACTTTAATCTCACATAGCAATCTTTAAT
CAATGTGTAACATTAGGGAGGACTTGAAAGAGCCACCACATTTTCACCGAGGCCACGCGGAGTACGATCG
AGGGTACAGTGAATAATGCTAGGGAGAGCTGCCTATATGGAAGAGCCCTAATGTGTAAAATTAATTTTAG
TAGTGCTATCCCCATGTGATTTTAATAGCTTCTTAGGAGAATGACAAAAAAAAAAAAAAAA</t>
  </si>
  <si>
    <t>Rs4247</t>
  </si>
  <si>
    <t>bt SARS-like Rs4247</t>
  </si>
  <si>
    <t>ATO98181.1</t>
  </si>
  <si>
    <t>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t>
  </si>
  <si>
    <t>KY417148.1</t>
  </si>
  <si>
    <t>21492..25220</t>
  </si>
  <si>
    <t>&gt;KY417148.1 Bat SARS-like coronavirus isolate Rs4247, complete 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TGGCTTCGGGGACTCCGTGGAAGAGGCCCTATCGGAGGCACGTGAACATCTTAAAAATGGCACTTGTGGT
TTAGTAGAGCTGGAAAAAGGCGTACTGCCCCAGCTTGAACAGCCCTATGTGTTCATTAAACGTTCTGATG
CCTTAAGCACCAATCACGGCCACAAGGTCGTAGAGCTGGTTGCAGAATTGGATGGCGTTCAGTACGGTCG
TAGCGGTATAACTCTGGGAGTGCTCGTGCCACATGTGGGCGAAACCCCAATCGCATACCGCAATGTTCTT
CTTCGTAAGAACGGTAATAAGGGAGCCGGTGGCCATAGCTTTGGCATCGATCTAAAGTCTTATGACTTAG
GTGACGAGCTTGGCACTGATCCCATTGAAGATTATGAACAAAACTGGAACACTAAGCATGGCAGTGGTGC
ACTCCGTGAACTCACTCGTGAGCTCAATGGAGGTGCAGTCACTCGCTATGTCGACAACAACTTCTGTGGC
CCAGATGGGTACCCTCTTGATTGCATCAAAGATTTTCTCGCTCGCGCGGGTAAGTCAATGTGCACTCTTT
CTGAACAACTTGATTACATCGAGTCGAAGAGAGGTGTCTACTGCTGCCGTGACCATGATCATGAAATTGC
CTGGTTCACTGAGCGCTCTGATAAGAGCTATGAGCATCAGACACCCTTCGAAATTAAGAGTGCCAAGAAA
TTTGACACCTTCAAAGGGGAATGCCCAAAGTTTGTATTTCCTCTCAACTCAAAAGTCAAAGTCATTCAAC
CACGTGTTGAAAAGAAAAAGACTGAGGGTTTCATGGGGCGCATACGCTCTGTGTACCCTGTTGCATCTCC
ACAGGAGTGTAACAACATGCACTTGTCTACCTTGATGAAATGTAATCATTGCGATGAAGTTTCATGGCAG
ACGTGCGACTTTTTGAAAGCCACTTGTGAACATTGTGGCACTGAAAATTCAATCACTGAAGGACCTACTA
CATGTGGGTACCTACCTACTAATGCTGTAGTGAAAATGCCATGTCCTGCCTGTCAAGACCCAGAGATTGG
ACCTGAGCATAGTGTTGCAGATTATCACAACCACTCAAACATTGAAACTCGACTCCGCAAGGGAGGTAGG
ACTAGATGTTTTGGAGGCTGTGTGTTTGCCTATGTCGGCTGCTACAACAAGCGTGCCTACTGGGTTCCTC
GTGCTAGTGCTGATATTGGTTCAGGCCATACTGGCATTACTGGTGACAACGTGGAGACCTTGAATGAGGA
TCTCCTTGAGATACTGAGTCGTGAACGTGTTAATATTAACATTGTTGGCGATTTTCAGTTGAATGAAGAG
GTTGCCATCATCTTGGCATCTTTCTCTGCTTCTACAAGTGCCTTTATTGACACTATAAAGAGTCTTGATT
ACAAGTCTTTCAAATCCATTGTTGAGTCTTGCGGTAACTACCAAGTTACCAAGGGAAAGTCCGTAAAAGG
TGCTTGGAACATTGGACAACAGAGATCAGTCTTAACACCACTGTGTGGTTTTCCCTCACAGGCTGCTGGT
GTTATTAGATCAATCTTTGCACGCACACTTGATGCAGCAAACCACTCAATTCCTGATTTGCAGAGAGCAG
CTGTCACCATACTTGATGGTATTTCTGAACAGTCATTGCGTCTTGTTGATGCCATGGTCTACACCTCAGA
CCTGCTCACCAACAGTGTCATCATTATGGCATATGTAACTGGTGGTCTTGTACAACAGACTTCTCAGTGG
TTGTCTAATCTATTAGGCACTACTGTTGAAAAACTCAGGCCCATCTTTGCATGGATTGAGGCAAAACTTA
GTGCAGGAGTTGAATTTCTTAAGGATGCTTGGGAGATTCTCAAATTTCTCATTACAGGTGTTTTTGACAT
CGTCAAGGGTCAAATACAGGTCGTTTCAGATAACATCAAGGATTGTGTAAAATGCTTCATTGATGTTGTT
AACAAGGCACTCGAAATGTGCATTGACCAGGTCACTATCGCTGGCACTAAGTTGCGATCACTCAACTTGG
GTGAAGTCTTCATCGCTCAAAGCAAGGGACTTTACCGTCAGTGTATACGTGGCAAGGAACAGCTGCAACT
ACTCATGCCTCTTAAGGCACCAAAAGAAGTCACCTTTCTTGAAGGTGATTCACATGACACAGTACTTACC
TCTGAGGAGGTTGTTCTCAAGAACGGTGAACTCGAAGCACTCGAGGCGCCCGTTGATAGCTTCACAAATG
GAGCTGTCGTTGGCACACCAGTCTGTGTAAATGGCCTCATGCTCTTGGAGATTAAGGACAAAGAACAATA
CTGCGCATTGTCTCCTGGTTTACTGGCTACAAACAATGTCTTTCGCCTAAAGGGAGGTGCACCAACTAAA
GGTGTAACCTTTGGAGAAGATACTGTTTTGGAAGTTCAAGGCTACAAGAATGTGAGAATCACATTTGAGC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CCGAATTATCAGAGCATGAACCTGAACCAGAACTAACACCTGAAGAACCAGTTAACCAGTTTACTGGTTA
TTTAAAACTTACTGACAATGTTGCCATTAAGTGTGTGGACATCGTGAAGGAGGCGCAAAACGCTAACCCC
ACGGTGATTGTAAATGCTGCTAACATACATCTGAAACATGGTGGTGGTGTAGCAGGTGCACTCAATAAGG
CAACCAACGGTGCCATGCAAAAAGAGAGCGATGATTACATTAAGCTAAATGGCCCTCTCACAGTGGGAGG
TTCATGTTTGCTTTCTGGACACAACCTTGCTAAGAAGTGTCTGCATGTTGTTGGACCTAACCTAAATGCA
GGTGAGGACATCCAGCTTCTTAAGGCAGCATATGAAAATTTCAATTCACAGGACACCTTACTTGCACCAC
TGTTGTCAGCAGGCATATTTGGTGCTAAACCACTTCATTCTTTACAAGTGTGCGTGCAGACAGTTCGTAC
ACAGGTTTATATTGCAGTCAATGATAAAGCTCTTTATGAGCAGGTTGTCATGGATTACCTTGATAGCCTG
AAGCCCAGAGTGGAAGCACCTAAACAAGAGGAGCCACCAAAGACAGAAGATCCTAAAATTGAGGAGAAAT
CTGTCGTACAGAAGCCTGTCGATGTGAAGCCAAAAATTAAGGCTTGCATTGATGAGGTTACCACAACACT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CTCAAGAGCTTTGAAGAAGGTGCCAGTTGATGAGTATATAACCACATACCCTGGACAAGGATGTGCTGGT
TATACACTTGAGGAAGCTAAGACTGCTCTTAAGAAATGCAAATCTGCATTTTACGTGTTACCTTCAGAAA
CACCTAATGCTAAGGAAGAGATTCTAGGAACTGTATCCTGGAATTTGAGAGAGATGCTTGCTCATGCTGA
AGAGACAAGAAAATTAATGCCTATCTGCATGGATGTTAGAGCCATAATGGCCACCATCCAACGCAAGTAC
AAAGGAATTAAAATTCAAGAAGGTATTGTTGACTATGGAGTCCGATTCTTCTTTTATACTAGTAAAGAAC
CTGTAGCTTCTATCATTACGAAGTTGAACTCTCTAAATGAGCCACTTGTCACAATGCCAATTGGTTATGT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AGGTGTTGAATTTCTTAAGCGTGGTGACAAAATTGTGTACCACACTTTAGAGAGCCCCGTCGAGTTTCAT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TGGTTTAACTTCAATTAAATGGGCTGATAACAATTGTTATTTGTCTAGTGTTTTATTAACACTTCAACAG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TTCTTTTGTTATGATGTCTGCACCACCTGCTGAATATAAATTACAGCAAGGTACATTTTTGTGTGCGAAT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TCAAATGACAGGCTTCACAAAGCCAGCTTCACGAGAGTTATCTGTCACATTCTTTCCAGACTTGAATGGC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AGGTGTTAAAGTAACACAAGAGTTGGATCATGAGGATCTTATGGCTGCTTATGTGGAAAATACAAGCATT
ACCATTAAGAAACCTAATGAGCTTTCACTAGCCTTAGGTTTAAAAACAATTGCCACTCATGGTATTGCTG
CAATTAATAGTGTGCCTTGGAGTAAAATTTTGGCATATGTCAAACCATTCTTAGGACAGGCAGCAGTTAC
AACATCAAACTGCGCTAAGAGATTGGTGCAGCGTATGTTTAACAACTATATGCCCTATGTGCTTACACTA
CTGTTCCAATTGTGTACCTTTACCAAGAGTACAAATTCTAGAATTAGAGCTTCACTACCTACGACTATTG
CTAAAAATAGTGTTAGGGGTGTTGCTAGATTATGTTTGGATGCTGGCATTAATTATGTAAAGTCACCCAA
ATTTTCTAAATTGTTCACTATTGCAATGTGGCTATTATTGTTAAGCATTTGCTTAGGTTCACTAATCTAT
GTAACTGCAGCTTTAGGTGTATTATTGTCCAACTTTGGAGCTCCTTCTTATTGTAGTGGCGTTAGAGAAT
CATACCTCAATTCCTCTAATGTTACTACTATGGATTTCTGTGAAGGTTCTTTTCCTTGCAGTGTTTGTTT
AAGTGGATTAGACTCTCTTGATTCCTATCCAGCTCTTGAAACCATCCAGGTGACGATCTCATCGTACAAG
CTAGACTTGACAATTTTAGGTCTGGCTGCTGAGTGGTTTTTGGCATATATGTTGTTTACAAAATTCTTTT
ATTTACTAGGTCTTTCAGCTATAATGCAGGTGTTCTTTGGCTATTTTGCTAGTCATTTCATCAGCAATTC
TTGGCTCATGTGGTTTATCATTAGCATTGTACAAATGGCACCCGTTTCTGCAATGGTTAGGATGTACATC
TTCTTTGCTTCTTTTTACTACATATGGAAGAGCTATGTTCATATTATGGATGGTTGTACCTCTTCAACTT
GCATGATGTGCTATAAGCGCAATCGTGCCACACGCGTTGAGTGTACAACTATTGTTAATGGCATGAAGAG
ATCTTTCTATGTCTATGCAAATGGAGGCCGTGGCTTCTGCAAGACTCACAATTGGAATTGTCTCAATTGT
GACACATTTTGCACTGGTAGTACATTCATTAGTGATGAAGTTGCTCGTGATTTGTCACTCCAGTTTAAAA
GACCAATTAACCCTACTGACCAGTCATCGTATATTGTTGATAGTGTTGCTGTGAAAAATGGCGCACTTCA
CCTCTACTTTGACAAGGCTGGTCAAAAGACTTATGAGAGACACCCACTCTCCCATTTTGTCAATTTAGAC
AATTTGAGAGCTAACAACACTAAAGGTTCACTACCTATTAATGTCATAGTCTTTGATGGCAAGTCAAAAT
GCGACGAGTCTGCTGCTAGGTCTGCTTCTGTGTACTACAGTCAGCTAATGTGCCAACCTATTCTGTTGCT
TGACCAAACTCTCGTATCAGATGTTGGAGATAGTACTGAAGTTTCTGTTAAGATGTTTGATGCTTATGTC
GACACCTTTTCAGCAACTTTTAGTGTTCCTATGGAAAAACTTAAGGCACTTGTTGCTACAGCTCATAGCG
AGCTGGCAAAGGGTGTAGCTTTAGATGGCGTCCTTTCTACATTTGTGTCCGCAGCCCGTCAAGGTGTTGT
AGACACTGATGTTGACACAAAGGATGTCATTGAATGTCTCAAACTTTCACATCACTCCGACTTGGAAGTG
ACAGGTGACAGTTGTAACAACTTCATGCTCACCTATAACAAAGTTGAAAACATGACGCCTAGAGATCTTG
GCGCATGTATTGATTGTAATGCAAGGCATATTAATGCCCAAGTAGCAAAAAGTCACAATGTTTCACTCAT
CTGGAATGTAAAAGACTATATGTCTTTATCTGAACAGCTGCGTAAACAAATTCGTAGTGCTGCTAAGAAG
AACAACATACCTTTTAGACTAACTTGTGCTACAACTAGACAGGTTGTCAATGTCATAACTACTAAAATCT
CACTCAAGGGTGGTAAGATTGTTAGTACTTGGTTTAAACTTATGCTTAAGGCCACATTATTGTGCGTTTT
TGCTGCACTGGTCTGTTACATCGTTATGCCAGTACATACATTGTCTGCTCATGATGGTTATACAAATGAA
ATCATTGGTTACAAAGCCATTCAGGATGGTGTCACTCGTGACATCGTTTCTACTGATGATTGTTTTGCAA
ACAAACATGCTGGTTTTGACTCATGGTTTAGCCAGCGTGGTGGTTCATACAAAAATGACAAAAGCTGCCC
TGTAGTAGCTGCTATCATTACAAGAGAGATTGGTTTCATAGTGCCTGGCTTACCAGGTACTGTGTTGAGA
GCAATCAATGGTGACTTCTTGCATTTTCTACCTCGTGTCTTTAGTGCTGTTGGCAACATTTGCTACACAC
CTTCCAAACTCATTGAGTATAGTGATTTTGCTACCTCTGCTTGCGTTCTTGCTGCTGAGTGTACAATTTT
TAAGGATGCTATGGGCAAACCTGTGCCATATTGTTATGACACTAATTTGCTAGAGGGTTCTATTTCTTAT
AGTGAGCTTCGTCCAGACACTCGTTATGTCCTTATGGATGGTTCTATCATACAGTTTCCTAACACTTACC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GTGCTTTAGATGTGTCTGCTTCAGTAGTGGCTGGTGGTATTATTGCCATATTAGTGACTTGTGCTGCCTA
CTACTTTATGAAATTCAGACGTGCTTTTGGTGAGTACAACCATGTTGTTGCTGCTAATGCACTTTTGTTT
TTGATGTCTTTCACTATACTCTGTCTGGCACCAGCTTATAGCTTTTTGCCAGGAGTCTACTCAGTCTTTT
ACTTGTACTTGACATTCTATTTCACTAATGATGTTTCATTCTTGGCTCACCTTCAATGGTTTGCCATGTT
TTCTCCTATTGTGCCTTTTTGGATAACAGCAATCTATGTATTCTGTATTTCTCTGAAGCACTGCCATTGG
TTCTTTAACAACTATCTTAGGAAAAGAGTCATGTTTAATGGAGTTACATTTAGTACCTTCGAGGAGGCTG
CTTTGTGTACCTTTCTGCTCAATAAGGAAATGTACCTAAAATTGCGTAGTGAGACACTGTTGCCACTGAC
ACAGTACAACAGGTATCTTGCTCTATATAACAAGTACAAGTATTTTAGTGGAGCCTTAGACACTACCAGC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ATCAGTGTGCCATGAGACCTAATCATACCATTAAAGGTTCTTTCCTTAATGGATCATGTGGTAGTGTTGG
TTTTAACATTGATTATGATTGCGTGTCTTTCTGCTATATGCATCATATGGAGCTTCCAACAGGAGTACAC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CTGCTTTGAAAGAGTTGCTGCAGAATGGTATGAATGGTCGTACTATCCTTGGTAGCACTATTTTAGAAGA
TGAGTTTACACCATTTGATGTTGTTAGACAATGCTCTGGTGTTACCTTCCAAGGTAAGTTCAAGAAAATT
GTTAAAGGCACTCATCATTGGCTGCTTTTAACTTTCTTGACATCACTATTGATTCTTGTTCAGAGTACAC
AGTGGTCACTGTTTTTCTTTGTTTACGAGAATGCTTTCTTGCCATTTACTCTTGGTATTATGGCAATTGC
TGCATGTGCTATGCTGCTTGTTAAGCATAAGCACGCATTCTTGTGCTTGTTTCTGTTACCTTCTCTTGCA
ACAGTTGCTTACTTTAATATGGTCTACATGCCTGCTAGTTGGGTGATGCGTATTATGACATGGCTTGAAT
TGGCTGACACTAGCTTGTCTGGTTATCGGCTTAAGGACTGTGTTATGTATGCTTCAGCTTTAGTTTTGCT
TATTCTCATGACAGCTCGTACTGTTTATGATGATGCTGCTAGACGTGTTTGGACACTGATGAATGTCATT
ACACTTGTTTACAAAGTCTACTATGGTAATGCTTTAGACCAAGCTATTTCCATGTGGGCCCTAGTTATTT
CTGTAACCTCTAACTATTCTGGTGTCGTTACGACTATCATGTTTTTAGCTAGAGCTATAGTGTTTGTGTG
TGTTGAGTATTACCCATTGTTATTTATTACTGGTAACACCTTACAGTGTATCATGCTTGTTTATTGTTTC
TTAGGTTATTGTTGCTGCTGCTACTTTGGCCTTTTCTGTTTACTCAACCGTTACTTCAGGCTTACTCTTG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GACATTAGCAAGTTGTGCGAGGAAATGCTCGACAACCGTGCTACTCTTCAGGCTATTGCTTCAGAATTTA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GCTGTCAAACTACAGAATAATGAACTAAGTCCAGTAGCACTACGACAGATGTCCTGTGCGGCTGGTACCA
CACAAACAGCTTGTACTGATGACAATGCACTTGCCTACTATAACAATTCGAAGGGAGGTAGGTTTGTGCT
GGCATTATTATCAGACCAACAAGATCTCAAATGGGCTAGATTCCCTAAGAGTGATGGTACAGGTACAATT
TATACAGAACTGGAACCACCTTGTAGGTTTGTTACAGACACACCAAAAGGGCCTAAAGTGAAATACTTGT
ATTTCATCAAGGGCTTAAATAACCTAAATAGAGGTATGGTGCTGGGCAGTTTAGCTGCTACAGTACGTCT
TCAGGCTGGAAATGCTACAGAAGTACCTGCCAATTCAACTGTGCTTTCTTTCTGTGCTTTTGCAGTGGAC
CCTGCTAAAGCATATAAGGACTACCTAGCAAGTGGAGGACAACCAATCACCAACTGCGTGAAGATGTTGT
GCACACACACTGGTACGGGACAGGCAATTACTGTAACACCAGAAGCCAACATGGACCAAGAGTCCTTTGG
TGGTGCTTCATGCTGTCTGTATTGTAGGTGCCACATTGACCATCCAAATCCTAAAGGATTTTGTGACTTG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GTTCCTAAAAACTAATTGCTGCCGCTTCCAGGAAAAGGATGAGGAAGGCAATTTATTAGACTCTTACTTT
GTAGTTAAGAGGCATACTATGTCTAACTACCAACATGAAGAGACTATTTATAACTTGGTTAAAGATTGTC
CAGCGGTTGCTGTTCATGACTTTTTCAAGTTTAGAGTAGATGGTGACATGGTACCACATATATCACGTCA
GCGTCTAACTAAATACACAATGGCTGATTTAGTCTATGCTCTACGTCATTTTGATGAGGGTAATTGTGAT
ACATTAAAGGAAATACTCGTCACATACAATTGTTGTGATGATGATTATTTCAATAAGAAGGATTGGTATG
ACTTCGTAGAGAATCCTGATATCTTACGCGTATATGCTAACTTAGGTGAGCGTGTACGCCAAGCATTATT
AAAGACTGTACAATTCTGCGATGCTATGCGTAATGCGGGCATTGTAGGTGTACTGACATTAGATAATCAG
GATCTTAATGGGAACTGGTACGATTTCGGTGATTTCGTACAAGTAGCACCAGGCTGCGGAGTTCCTATTG
TGGATTCATATTACTCATTGCTGATGCCCATCCTCACTCTGACTAGGGCATTGGCTGCTGAATCCCATAT
GGATGCTGATCTCGCAAAACCACTTATTAAGTGGGATTTGCTGAAATATGATTTTACGGAAGAGAGACTT
TGTCTCTTCGACCGTTATTTTAAATATTGGGACCAGACATACCATCCCAACTGTATTAACTGTTTGGATG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GGTAGCTGCACTAACAAACAATGTTGCTTTTCAAACTGTCAAACCCGGTAATTTTAATAAAGACTTTTAT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ACAGCCAACGTAAATGCACTTCTTTCAACTGATGGTAATAAGATAGCTGACAAGTATGTCCGCAATCTAC
AACACAGGCTCTATGAGTGTCTCTATAGAAATAGGGATGTTGATCATGAATTCGTGGATGAGTTTTACGC
TTACCTGCGTAAACATTTCTCCATGATGATTCTTTCTGATGATGCCGTTGTGTGCTATAACAGTAACTAT
GCGGCTCAAGGTTTAGTAGCTAGCATTAAGAACTTTAAGGCAGTTCTTTATTATCAAAATAATGTGTTCA
TGTCTGAGGCAAAATGTTGGACTGAGACTGACCTTACTAAAGGACCTCACGAATTTTGCTCACAGCATAC
AATGCTAGTTAAACAAGGAGATGATTACGTGTACCTGCCTTACCCAGATCCGTCAAGAATATTAGGCGCA
GGCTGTTTTGTCGATGATATTGTCAAAACAGATGGTACACTTATGATTGAGAGGTTCGTGTCATTAGCTA
TTGACGCTTACCCTCTTACTAAACATCCTAATCAGGAGTATGCTGATGTCTTTCACTTGTATTTACAATA
CATTAGGAAGTTACATGATGAGCTTACTGGTCACATGCTAGACATGTATTCTGTAATGCTAACTAATGAT
AACACCTCACGGTATTGGGAACCTGAGTTTTATGAAGCTATGTACACACCACACACAGTCTTGCAGGCTG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CAGTGCACCTACTCTAGTGCCACAAGAGCACTATGTTAGAATTACTGGCTTGTACCCAACACTCAACATC
TCAGATGAGTTTTCTAGCAATGTTGCAAATTACCAAAAGGTCGGTATGCAAAAGTACTCTACACTCCAAG
GACCACCAGGTACTGGTAAGAGTCATTTTGCCATTGGACTTGCTCTCTACTACCCATCTGCTCGCATAGT
GTATACAGCTTGCTCTCATGCAGCTGTTGATGCCCTATGCGAAAAGGCATTAAAATACTTGCCTATAGAT
AAATGTAGTAGGATTATACCTGCGCGTGCGCGCGTAGAGTGTTTTGACAAATTCAAAGTGAATTCAACAT
TAGAACAGTATGTTTTCTGCACTGTAAATGCATTGCCAGAAACAACTGCTGACATTGTAGTCTTTGATGA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AAATAGGCGTTGTAAGAGAATTTCTTACACGCAACCCTGCTTGGAGAAAAGCTGTTTTTATCTCACCTTA
CAATTCACAGAATGCTGTAGCTTCAAAAATCTTAGGATTGCCTACGCAGACTGTTGATTCCTCCCAGGGT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CATCTCTATGATGGGTTTCAAAATGAATTACCAAGTCAATGGTTACCCTAACATGTTTATCACCCGCGAA
GAAGCTATTCGTCACGTTCGTGCATGGATTGGCTTCGATGTAGAGGGCTGTCATGCAACTAGAGATGCTG
TGGGTACTAACCTACCTCTCCAGCTAGGATTTTCTACAGGTGTTAACTTAGTAGCTGTACCGACTGGCTA
TGTTGACACTGAAAATAACACAGAATTCACCAGAGTTAATGCAAAACCTCCACCAGGTGACCAGTTTAAA
CATCTTATACCACTCATGTACAAAGGCTTGCCTTGGAATGTAGTGCGTATTAAGATAGTACAAATGCTTA
GTGATACACTGAAAGGATTGTCAGACAGAGTCGTGTTTGTCCTTTGGGCGCATGGCTTTGAGCTTACATC
AATGAAGTACTTTGTCAAGATTGGACCTGAAAGAACGTGTTGTCTGTGTGACAAACGTGCAACTTGCTTT
TCTACTTCATCAGATACTTATGCCTGCTGGAATCATTCTGTGGGTTTTGACTATGTCTATAACCCATTTA
TGATTGATGTTCAGCAGTGGGGTTTTACGGGTAACCTTCAGAGTAACCATGACCAACATTGCCAGGTGCA
TGGAAATGCACATGTGGCTAGTTGTGATGCTATCATGACTAGATGCTTGGCAGTCCATGAGTGCTTTGTT
AAGCGCGTTGACTGGTCTGTTGAATACCCTATTATAGGAGATGAACTAAAGATTAATTCCGCTTGCAGAA
AAGTACAGCATATGGTTGTAAAGTCTGCATTGCTTGCTGATAAGTTTCCAGTTCTTCATGACATTGGAAA
TCCAAAGGCTATTAAGTGTGTACCTCAGGCTGAAGTAGAATGGAAGTTCTATGATGCTCAGCCATGCAGT
GACAAAGCCTATAAAATAGAGGAACTTTTCTATTCTTATGCTACACATCATGATAAATTCACTGATGGTG
TTTGTTTGTTTTGGAACTGTAACGTTGATCGTTACCCAGCCAATGCAATTGTGTGTAGGTTTGACACGAG
AGTTTTGTCAAACTTGAACTTACCAGGTTGCGATGGTGGTAGTTTGTATGTGAATAAGCATGCATTCCAC
ACTCCAGCTTTTGATAAAAGTGCATTTACTAATTTAAAGCAACTGCCTTTCTTTTATTATTCTGATAGTC
CTTGTGAGTCTCATGGCAAACAAGTAGTGTCAGATATTGATTATGTACCTCTTAAATCTGCTACGTGTAT
TACGCGGTGCAATTTGGGAGGTGCTGTTTGCAGACACCATGCAAATGAGTACCGACAGTACTTAGATGCA
TATAACATGATGATTTCTGCTGGATTTAGCCTATGGATTTACAAACAGTTTGACACTTATAATCTGTGGA
ATACATTCACCAGGTTACAGAGTTTAGAAAATGTGGCTTACAATGTTGTTAACAAAGGACACTTCGATGG
ACAAGCTGGTGAAGCACCTGTTTCCATCATTAATAATGCTGTTTACACAAAGGTAGATGGTGTTGATGTA
GAGATCTTTGAAAACAAGACAACACTTCCTGTTAATGTTGCATTTGAGCTTTGGGCTAAGCGTAACATTA
AACCAGTGCCAGAGATTAAGATACTCAATAACTTGGGTGTCGATATCGCTGCTAATACTGTGGTCTGGGA
CTACAAGAGAGAAGCACCAGCACATATGTCAACAATAGGTGTCTGCACAATGACCGACATTGCTAAGAAA
CCTACTGAGAGTGCTTGTTCCTCGCTTACTGTCTTATTTGATGGTAGAGTGGAAGGACAGGTAGACCTTT
TTAGAAACGCCCGTAATGGTGTTTTAATAACAGAAGGTTCAGTTAAAGGTTTAATACCTTCAAAGGGACC
AGTACAAGCCAGTGTCAATGGAGTCACATTAATTGGAGAATCAGTAAAAACACAGTTCAACTATTTTAAG
AAAGTAGATGGCATTATTCAACAGTTGCCTGAAACCTACTTTACTCAAAGCAGAGACCTAGAGGATTTTA
AGCCCAGATCACAAATGGAAACTGACTTTCTCGAGCTCGCTATGGATGAATTCATACAACGGTATAAGTT
AGAGGGTTATGCCTTCGAGCATATCGTTTATGGGGATTTCAGTCATGGACAACTTGGCGGCCTTCATTTA
ATGATTGGTTTAGCCAAGCGTTCACAAGATTCACCGCTCAAATTAGAGGATTTTATCCCTATGGATAGCA
CAGTGAAAAATTATTTCATAACAGATGCACAAACAGGTTCATCAAAATGTGTGTGTTCTGTCATTGACCT
CTTGCTTGACGACTTTGTTGAGATAATAAAGTCACAGGATTTGTCAGTAATCTCTAAGGTAGTCAAGGTT
ACAATTGACTACGCTGAGATTTCATTCATGCTTTGGTGTAAAGATGGTCATGTCGAAACCTTCTACCCAA
AATTACAGGCAAGTCAAGCATGGCAACCGGGAGTTGCGATGCCTAATTTGTATAAGATGCAAAGAATGCT
TCTTGAAAAATGTGACCTTCAGAATTATGGTGAAAATGCTGTCATACCAAAGGGAATAATGATGAATGTT
GCAAAATACACTCAACTGTGTCAATATTTAAATACACTTACTTTAGCTGTACCCTACAACATGAGAGTTA
TTCACTTTGGTGCTGGCTCTGATAAAGGAGTTGCACCAGGTACAGCTGTACTCAGACAATGGTTGCCAAC
TGGCACACTACTTGTCGATTCAGATCTTAATGACTTCGTCTCTGACGCAGATTCTACATTAATTGGAGAC
TGTGCAACGGTACATACGGCTAATAAATGGGATCTCATTATTAGCGATATGTATGACCCTAAGACAAAAC
ATGTGACAAAAGAGAATGACTCAAAAGAAGGGTTTTTCACTTACCTGTGTGGATTTATAAAGCAAAAACT
AGCCTTGGGTGGTTCTGTAGCTATAAAGATAACAGAGCATTCTTGGAATGCTGATCTTTACAAGCTTATG
GGACATTTCTCGTGGTGGACAGCTTTTGTTACAAATGTAAATGCATCATCATCAGAAGCATTTTTAATTG
GTGCTAACTATCTTGGCAAGCCGAAGGAACAAATTGACGGCTATACCATGCATGCTAACTACATTTTCTG
GAGGAACACAAATCCTATTCAATTGTCTTCCTATTCACTCTTTGACATGAGTAAATTTCCTCTTAAGTTA
AGGGGGACTGCTGTCATGTCATTAAAAGAGAATCAGATCAATGATATGATTTATTCCCTGCTCGAAAAAG
GTAGACTTATCATTAGGGAAAACAACAGAGTTGTGGTCTCAAGTGATGTTCTTGTTAATAACTAAACGAA
CATGAAAATCTTAATTTTTGCTTTTCTAGTTACGCTAGTTAAAGCACAGGAAGGATGCGGCATTATCAGC
AGAAAACCGCAGCCAAAAATGGCACAAGTTTCCTCTTCCCGTCGAGGTGTATATTATAATGATGATATTT
TTCGTTCTGATGTACTACATCTCACTCAGGATTACTTCCTGCCCTTTGATTCAAATTTAACACAGTACTT
TTCTCTTAATGTTGATTCAGATAGGTATACCTATTTTGATAACCCTATTTTAGACTTTGGTGATGGCGTT
TATTTCGCCGCTACTGAAAAGTCTAATGTAATCAGAGGCTGGATTTTTGGTTCCACTTTTGACAATACTA
CTCAGTCAGCTGTCATAGTTAACAATTCCACACACATTATTATACGTGTGTGCAATTTTAACCTATGTAA
AGAACCCATGTACACAGTGTCTCGTGGCACACAACAATCATCTTGGGTTTATCAGAGTGCGTTCAATTGC
ACATATGACAGAGTGGAGAGAAGTTTTCAGCTCGATACCGCTCCTAAAACTGGAAATTTTAAAGACTTAC
GTGAGTATGTCTTTAAGAATCGGGATGGTTTTCTTAGTGTTTACCAAACTTATACAGCTGTTAATTTACC
TAGGGGATTACCTACTGGGTTTTCAGTTTTGAGGCCAATCCTCAAACTGCCCTTTGGAATTAACATTACA
TCTTATAGAGTTGTTATGGCTATGTTTAGTCAAACTACTTCTAATTTCTTACCAGAAAGTGCTGCTTATT
ATGTTGGTAATCTAAAATATACCACCTTTATGCTTAGTTTTAATGAAAATGGGACTATCACTGATGCTAT
TGACTGCGCCCAAAATCCACTTGCTGAATTAAAATGCACCATTAAAAATTTTAATGTCAGTAAAGGAATC
TACCAAACATCTAACTTCAGAGTTTCACCAACTCAGGAAGTTATTAGGTTCCCTAACATTACAAATCGTT
GTCCTTTTGACAAAGTTTTTAATGCTAGTCGCTTTCCCAATGTTTACGCTTGGGAAAGAACAAAAATTTC
TGATTGTGTTGCTGATTACACTGTTCTCTACAACTCAACTTCATTTTCAACTTTTAAATGTTATGGAGTT
TCTCCCTCTAAGTTGATTGATTTGTGCTTTACAAGTGTGTATGCTGATACATTCTTGATAAGATCTTCAG
AAGTAAGGCAAGTTGCACCAGGTGAAACTGGTGTTATTGCTGACTACAATTACAAGCTGCCTGATGATTT
CACTGGCTGTGTAATAGCCTGGAATACTGCTAAGCAGGACACTGGCCATTATTATTATAGATCTCACCGT
AAGACTAAGCTCAAGCCTTTTGAGAGAGATCTATCGTCTGATGATGGTAATGGTGTATACACACTTAGTA
CTTATGACTTCAACCCTAACGTACCAGTAGCATATCAGGCCACTAGAGTTGTTGTTCTTTCTTTTGAACT
TCTTAATGCACCCGCAACAGTTTGTGGACCTAAATTGTCTACACAACTAGTTAAGAACCAGTGTGTTAAT
TTTAACTTCAATGGACTCAAGGGCACTGGTGTTTTGACTGACTCATCAAAGAGGTTTCAGTCTTTTCAAC
AATTTGGTCGTGACACTTCTGACTTTACGGATTCAGTGCGTGACCCACAAACACTAGAAATACTTGACAT
TACACCATGTTCTTTTGGTGGTGTGAGTGTAATAACACCTGGAACAAATGCTTCATCTGAAGTGGCTGTT
CTTTACCAAGATGTAAATTGCACTGATGTCCCAACGGCCATACGTGCTGATCAATTAACACCAGCTTGGC
GCGTTTACTCCACTGGAATAAATGTTTTTCAAACACAAGCGGGCTGTCTTATTGGGGCTGAACATGTCAA
TGCTTCTTACGAGTGTGACATCCCTATTGGTGCTGGCATTTGTGCTAGCTACCATACAGCCTCTACTTTA
CGTAGTGTAGGTCAGAAATCCATTGTGGCTTACACTATGTCTTTGGGTGCAGAAAATTCTATTGCTTACG
CTAATAACTCAATTGCCATACCTACAAATTTTTCAATTAGTGTCACGACTGAAGTGATGCCAGTTTCAAT
GTCTAAGACATCAGTAGATTGTACAATGTACATCTGTGGTGACTCTCAGGAGTGCAGTAATTTACTTCTT
CAATACGGAAGTTTCTGCACGCAATTAAATCGTGCTCTTACGGGCATTGCCATAGAACAGGATAAAAATA
CACAGGAGGTTTTTGCCCAGGTTAAACAAATGTACAAGACACCAGCCATAAAGGATTTTGGCGGTTTCAA
TTTTTCACAAATATTGCCCGATCCTTCAAAGCCAACAAAGAGATCATTTATTGAAGACCTACTCTTCAAC
AAGGTGACTCTCGCTGATGCTGGCTTTATGAAGCAATATGGCGAATGCCTAGGTGATATTAATGCTAGAG
ATCTCATTTGTGCGCAGAAGTTCAATGGACTTACAGTGTTGCCACCTCTACTCACAGATGACATGATTGC
TGCATACACTGCTGCCCTTGTCAGTGGTACTGCTACTGCTGGTTGGACGTTCGGTGCTGGTGCTGCTCTT
CAAATACCTTTTGCTATGCAGATGGCATATAGGTTTAATGGCATTGGAGTTACTCAAAATGTTCTCTATG
AGAATCAAAAACAGATCGCCAATCAATTCAACAAGGCGATCAGTCAAATTCAAGAATCACTTACAACAAC
ATCAACTGCATTGGGCAAGCTGCAAGACGTTGTCAACCAGAACGCTCAAGCATTGAATACACTTGTTAAA
CAGCTTAGCTCTAATTTTGGTGCAATTTCAAGTGTGCTAAATGACATTCTTTCACGACTAGACAAGGTCG
AGGCAGAGGTGCAAATTGACAGGTTGATCACAGGCAGATTGCAAAGCCTTCAAACCTATGTAACACAACA
ACTAATCAGAGCTGCTGAAATCAGAGCTTCTGCTAATCTTGCTGCTACTAAAATGTCTGAGTGTGTTCTT
GGACAATCAAAAAGAGTTGATTTCTGTGGAAGAGGCTATCATCTTATGTCCTTTCCTCAGGCCGCTCCGC
ATGGTGTTGTTTTCTTACATGTCACATATGTGCCATCGCAGGAGAAAAACTTCACCACAGCTCCAGCAAT
TTGTCATGAAGGCAAAGCATACTTCCCGCGTGAAGGTGTTTTTGTATCTAATGGCACTTCTTGGTTCATT
ACACAGAGGAATTTTTATTCACCACAAATAATCACAACAGATAATACATTTGTTGCCGGAAATTGTGATG
TCGTAATTGGCATCATTAACAACACAGTCTATGATCCTCTGCAACCTGAGCTTGACTCATTTAAAGAAGA
GCTGGACAAGTACTTTAAAAATCACACATCACCCGATGTTGATCTTGGCGACATTTCAGGCATTAATGCT
TCTGTCGTCAATATTCAAAAAGAAATTGACCGCCTCAATGAGGTTGCCAAAAATCTAAATGAATCGCTCA
TTGACCTTCAAGAACTTGGTAAATATGAGCAATACATCAAATGGCCATGGTACGTTTGGCTCGGCTTCAT
TGCTGGACTGATTGCTATCGTCATGGCCACTATACTGCTTTGTTGCATGACCAGCTGTTGCAGTTGCCTC
AAGGGTGCATGCTCTTGTGGTTCTTGCTGCAAATTTGATGAGGATGACTCTGAGCCTGTGCTCAAGGGAG
TCAAATTACACTACACATAAACGAACTTAATGGATTTGTTTATGAGTATTTTCACGCTTGGATCAATCAC
ACGTCAACCGAGTAAGATTGAAAATGCTTCTCCTGCAAGTACTGTTCATGCTACTGCAACGATACCGCTA
CAAGCCTCACTCCCTTTCGGATGGCTTGTTGTTGGCGTTGCACTTCTTGCTGTTTTTCAGAGCGCTTCCA
AAGTGATTGCGCTTCATAAGAGATGGCAGCTCGCTTTGTGTAAAGGCATGCAGCTTGTTTGCAATTTGCT
GCTACTCTTTGTGACAATTTATTCACACCTCTTACTTTTAGCTGCTGGCATGGAGGCACAATTTTTGTAC
ATCTATGCTCTGATTTATATTCTGCAAGTTGTGTGCTTCTGCAGATTTATTATGAGATGCTGGCTTTGCT
GGAAGTGCAAATCCAAAAACCCATTACTCTATGATGCCAACTACTTTGTTTGCTGGCATACACATAACTA
TGACTACTGTATACCATACAACAGTGTCACAGATACAATTGTCGTTACTGCAGGTGACGGCATTTCAACA
CCAAAACTCAAAGAAGACTACCAAATTGGTGGTTATTCTGAGGATTGGCACTCAGGTGTTAAAGACTATG
TCGTTGTACATGGCTATTTCACCGAAGTTTACTACCAGCTTGAGTCTACACAAATTACTACAGACACTGG
TATTGAAAATGCTACATTCTTCATCTTTAACAAGCTTGTTAAAGATCCACCGAATGTGCAAATACACACA
ATCGACGGCTCTTCAGGAGTTGTAAATCCAGCAATGGATCCAATTTATGATGAGCCGACGACGACTACTA
GCGTGCCTTTGTAAGCACAAGAAAGTGAGTACGAACTTATGTACTCATTCGTTTCGGAAGAAACAGGTAC
GTTAATAGTTAATAGCGTACTTCTTTTTCTTGCTTTCGTGGTATTCTTGCTAGTCACACTAGCCATCCTT
ACTGCGCTTCGATTGTGTGCGTACTGCTGCAATATTGTTAACGTGAGTTTAGTAAAACCAACGGTTTACG
TCTACTCGCGTGTTAAAAATCTGAACTCTTCTGAAGGAGTTCTTGATCTTCTGGTCTAAACGAACTAACT
ATTATTATTATTCTGTTTGGAACTTTAACATTGCTTATCATGGCTGAGAACGGGACTATTTCCGTTGAGG
AGCTTAAAAGACTCCTTGAACAATGGAACCTAGTAATAGGTTTCCTTTTCCTCGCCTGGATTATGCTACT
ACAATTTGCCTATTCTAACCGGAACAGGTTTTTGTACATAATAAAGCTTGTTTTCCTCTGGCTCTTGTGG
CCAGTAACACTTGCTTGCTTTGTGCTTGCTGCTGTTTACAGAATCAATTGGGTGACTGGTGGGATTGCGA
TTGCAATGGCTTGTATTGTAGGCTTGATGTGGCTTAGCTACTTCGTTGCTTCCTTCAGGCTGTTTGCTCG
TACCCGCTCAATGTGGTCATTCAACCCAGAAACAAACATTCTTCTCAATGTGCCTCTTCGAGGGACAATT
GTGACCAGACCGCTCCTGGAAAGTGAACTTGTCATTGGCGCTGTGATCATTCGTGGTCACTTGCGAATGG
CTGGACACTCCCTTGGGCGCTGTGACATTAAGGACCTGCCAAAAGAGATCACTGTGGCTACATCACGAAC
GCTTTCTTATTACAAATTAGGAGCGTCGCAGCGTGTAGGCACTGATTCAGGTTTTGCTGCATACAACCGC
TACCGTATTGGAAATTACAAATTAAATACAGACCACGCCGGTAGCAACGACAATATTGCTTTGCTAGTAC
AGTAAGTGACAACAGATGTTTCATCTTGTTGACTTCCAGGTTACAATAGCAGAGATATTGATTATCATTA
TGAGGACTTTCAGGATTGCCATATGGAATCTTGATATAATAATAAGTTCAATAGTGAGACAATTATTTAA
GCCTCTAACTAAGAAGAATTATTCTGAGTTAGATGATGAAGAACCTATGGAGTTAGATTATCCATAAACG
AACATGAAAATTATTCTCTTCCTGACATTGATTGCACTTGCATCTTGCGAGCTATATCACTATCAGGAGT
GTGTTAGAGGTACAACTGTACTACTAAAAGAACCTTGCCCATCTGGAACTTACGAGGGCAATTCACCATT
TCATCCTCTTGCCGATAACAAATTTGCACTAACTTGCACTAGCACCCACTTTGCTTTTGCTTGTGCTGAC
GGTACTAGACATACCTATCAGCTTCGTGCAAGATCAGTTTCACCAAAACTTTTCATCAGACAAGAGGAAG
TTCACCAAGAGCTCTACTCACCGCTTTTTCTCATTGTTGCTGTTCTAGTATTTATAATACTTTGCTTCAC
CATTAAGAGAAAGACAGAATGAATGAGCTCACTTTAATTGACTTCTATTTGTGCTTTTTAGCCTTTCTGC
TATTCCTTGTTCTAATAATGCTTATTATATTTTGGTTTTCACTTGAACTCCAGGATATAGAAGAACCTTG
TAACAAAGTCTAAACGAACATGAAACTTCTCATTGTTTTAGGACTCTTAACATCAGTGTATTGCATGCAT
AAAGAATGCAGTATACAAGAATGTTGTGAAAATCAACCATTCCAACCTGAAGACCCATGTCCAATACATT
ATTATTCGGACTGGTTTGTAAAAATTGGACCTCGCAAGTCTGCTCGCCTAGTACAACTTTGTGCTGGTGA
ATATGGACACAGAGTTCCAATACATTATGAAATGTTTGGCAATTATACTATTTCATGTGAACCACTTGAA
ATAAATTGTCAAAACCCACCAGTTGGAAGTCTCATTGTACGTTGTTCATATGATGTTGACTTTATGGATT
ATCACGACGTTCGTGTTGTTCTAGATTTCATCTAAACGAACAAACTAAAATGTCTGATAATGGACCCCAA
CCAAATCAGCGTAGTGCCCCCCGCATTACATTTGGTGGACCCACAGATTCAACTGACAATAACCAGAATG
GAGGACGCAATGGGGCAAGGCCAAAACAGCGCCGACCCCAAGGTTTACCCAATAATACTGCGTCTTGGTT
CACAGCTCTCACTCAGCATGGCAAGGAGGAACTTAGATTCCCTCGAGGCCAGGGCGTTCCAATCAACACC
AATAGTGGTCCAGATGACCAAATTGGCTACTACCGAAGAGCTACCCGACGAGTTCGTGGTGGTGACGGCA
AAATGAAAGAGCTCAGCCCCAGATGGTACTTCTATTACCTAGGAACTGGCCCAGAAGCTTCACTTCCCTA
CGGCGCTAACAAAGAAGGCATCGTATGGGTCGCAACTGAGGGAGCCTTGAATACACCGAAAGATCACATC
GGCACCCGCAATCCTAATAACAATGCTGCCACCGTGCTACAACTTCCTCAAGGAACAACATTGCCAAAAG
GCTTCTACGCAGAGGGGAGCAGAGGCGGCAGTCAAGCCTCTTCTCGCTCTTCGTCACGTAGTCGCGGTAA
TTCAAGAAATTCAACTCCTGGCAGCAGTAGGGGAAATTCTCCTGCTCGAATGGCTAGCGGAGGTGGTGAA
ACTGCCCTCGCGCTATTGCTGCTAGACAGATTGAACCAGCTTGAGAGCAAAGTTTCTGGTAAAGGCCAAC
AACAACAAGGCCAAACTGTCACTAAGAAATCTGCTGCTGAGGCATCTAAAAAGCCTCGCCAAAAACGTAC
TGCTACAAAACAGTACAACGTCACTCAAGCATTTGGGAGACGTGGTCCAGAACAAACCCAAGGAAACTTC
GGGGACCAAGACCTAATCAGACAAGGAACTGATTATAAACATTGGCCGCAAATTGCACAATTTGCTCCAA
GTGCCTCTGCATTCTTCGGAATGTCACGCATTGGCATGGAAGTCACACCTTCGGGAACATGGCTGACTTA
TCATGGAGCCATTAAATTGGATGACAAAGATCCACAATTCAAAGACAACGTCATACTGCTGAATAAGCAC
ATTGACGCATACAAAACATTCCCACCAACAGAGCCTAAAAAGGACAAAAAGAAAAAGACTGATGAAGCTC
AGCCTTTACCGCAGAGACAAAAGAAGCAGCCCACTGTGACTCTTCTTCCTGCGGCTGACATGGATGATTT
CTCTAGACAACTTCAAAATTCCATGAGTGGAGCTTCTGCTGATTCAACTCAGGCATAAACACTCATGATG
ACCACACAAGGCAGATGGGCTATGTAAACGTTTTCGCAATTCCGTTTACGATACATAGTCTACTCTTGTG
CAGAATGAATTCTCGTAGCTAAACAGCACAAGTAGGTTTAGTTAACTTTAATCTCACATAGCAATCTTTA
ATCAATGTGTAACATTAGGGAGGACTTGAAAGAGCCACCACATTTTCACCGAGGCCACGCGGAGTACGAT
CGAGGGTACAGTGAATAATGCTAGGGAGAGCTGCCTATATGGAAGAGCCCTAATGTGTAAAATTAATTTT
AGTAGTGCTATCCCCATGTGATTTTAATAGCTTCTTAGGAGAATGACAAAAAAAAAAAAAAAA</t>
  </si>
  <si>
    <t>Rs4874</t>
  </si>
  <si>
    <t>Spike protein very close to Human SARS-CoV</t>
  </si>
  <si>
    <t>bt SARS-like SZ3</t>
  </si>
  <si>
    <t>ATO98205.1</t>
  </si>
  <si>
    <t>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t>
  </si>
  <si>
    <t>KY417150.1</t>
  </si>
  <si>
    <t>&gt;KY417150.1 Bat SARS-like coronavirus isolate Rs4874, complete 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TTGGTGTCAACGAGAAAACACACGTCCAACTCAGTTTGCCTGTTCTCCAGGTTAGAGACGTGCTAGTGCG
TGGCTTCGGGGACTCTGTGGAAGAGGCCCTATCGGAGGCACGTGAACATCTTAAAAATGGCACTTGTGGT
TTAGTAGAGCTGGAAAAAGGCGTACTGCCCCAGCTTGAACAGCCCTATGTGTTCATTAAACGTTCTGATG
CCTTAAGCACCAATCACGGCCACAAGGTCGTTGAGCTGGTTGCAGAATTGGACGGCATTCAGTACGGTCG
TAGCGGTATAACTCTGGGAGTACTCGTGCCACATGTGGGCGAAACCCCAATCGCATACCGCAATGTTCTT
CTTCGTAAGAACGGTAATAAGGGAGCCGGTGGCCATAGCTTTGGCATCGATTTAAAGTCTTATGACTTAG
GTGACGAGCTTGGTACTGATCCCATTGAAGATTATGAACAAAACTGGAACACTAAGCATGGCAGTGGTGT
ACTCCGTGAACTCACTCGTGAGCTCAATGGAGGTGCAGTTACTCGCTATGTCGACAACAACTTCTGTGGC
CCAGATGGGTACCCTCTTGATTGCATCAAAGATTTTCTCGCTCGCGCGGGTAAGTCAATGTGCACTCTTT
CTGAACAACTTGATTACATCGAGTCGAAGAGAGGTGTCTACTGCTGCCGTGACCACGAGCATGAAATTGC
CTGGTTCACTGAGCGCTCTGATAAGAGCTATGAGCATCAGACACCCTTCGAAATTAAGAGTGCCAAGAAA
TTTGACACCTTCAAAGGGGAATGCCCAAAGTTTGTATTTCCTCTCAATTCAAAAGTCAAAGTCATTCAAC
CACGTGTTGAAAAGAAAAAGACTGAAGGTTTCATGGGGCGCATACGCTCTGTGTACCCTGTTGCATCTCC
GCAGGAGTGTAACAACATGCACTTGTCTACCTTGATGAAATGTAATCATTGCGATGAAGTTTCATGGCAG
ACGTGCGATTTTCTGAAAGCCACTTGTGAACATTGTGGCACTGAAAACGCAGTCACTGAAGGACCTACTA
CATGTGGGTATCTACCTACTAATGCTGTAGTGAAAATGCCATGTCCTGCCTGTCAAGACCAGGAGATTGG
ACCTGAGCATAGTGTTGCAGATTATCACAACCACTCAAACATTGAAACTCGACTCCGCAAGGGAGGTAGG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ACAAGTCTTTCAAAGCCATTGTTGAGTCCTGCGGTAACTACAAAGTTACCAAGGGGAAGCCCGTAAAAGG
TGCTTGGAACATTGGACAACAGAGATCAGTTTTAACACCACTGTGTGGTTTCCCCTCACAGGCTGCTGGT
GTTATCAGATCAATCTTTGCACGCACACTTGATGCAGCAAACCACTCAATTCCTGATTTGCAAAGAGCAG
CTGTCACCATACTTGATGGTATTTCTGAACAGTCATTACGTCTTGTCGACGCCATGGTTTACACCTCAGA
CCTGATCACCAACAGTGTCATTATTATGGCATATGTAACCGGTGGTCTTGTACAACAGATTTCTCAGTGG
TTGTCTAATCTGTTGGGCACTACTGTTGAAAAACTCAGGCCCATCTTTGCATGGATTGAGGCGAAACTTA
GTGCAGGAGTTGAATTTCTCAAGGATGCTTGGGAGATTCTCAAATTTCTCATTACAGGTGTTTTTGACAT
CGTTAAGGGTCAAATACAGGTTGCTTCAGATAACATCAAGGATTGTGTAAAATGCTTCATTGATGTTGTT
AACAAAGCACTCGAAATGTGCATTGACCAAGTCACTATCGCTGGCGCAAAGTTGCGATCACTCAACTTGG
GTGAAGTCTTCATCGCTCAAAGCAAGGGACTTTACCGTCAGTGTATACGTGGCAAGGAACAGCTGCAACT
ACTCATGCCTCTTAAGGCACCAAAAGAAGTCACCTTTCTTGAAGGTGATTCACATGACACAGTACTTACC
TCTGAGGAGGTTGTTCTCAAGAACGGTGAACTCGAAGCACTCGAGGCGCCCGTTGATAGCTTCACAAATG
GAGCTGTCGTTGGCACACCAGTCTGTGTAAATGGCCTCATGCTCTTGGAGATTAAGGACAAAGAACAATA
CTGCGCATTGTCTCCTGGTTTACTGGCTACAAACAATGTCTTTCGCCTAAAGGGAGGTGCACCAACTAAA
GGTGTAACCTTTGGAGAAGATACTGTTTTGGAAGTTCAAGGCTACAAGAATGTGAGAATCACATTTGAGC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CCGAATTATCGGAGCATGAACCTGAACCAGAACTAACACTTGAAGAACCAGTTAACCAGTTTACTGGTTA
TTTAAAACTTACTGACAATGTTGCCATTAAGTGTGTGGACATCGTGAAGGAGGCGCAAAACGCTAACCCC
ACGGTGATTGTAAATGCTGCTAACATACATCTGAAACATGGTGGTGGTGTAGCAGGTGCACTCAATAAGG
CAACCAACGGTGCCATGCAAAAAGAGAGCGATGATTACATTAAGCTAAATGGCCCTCTCACAGTGGGAGG
TTCATGTTTGCTTTCTGGACACAACCTTGCTAAGAAGTGTCTGCATGTTGTTGGACCTAACCTAAATGCA
GGTGAGGACATCCAGCTTCTTAAGGCAGCATATGAAAATTTCAATTCACAGGACACCTTACTTGCACCAC
TGTTGTCAGCAGGCATATTTGGTGCTAAACCACTTCATTCTTTACAAGTGTGCGTGCAGACAGTTCGTAC
ACAGGTTTATATTGCAGTCAATGATAAAGCTCTTTATGAGCAGGTTGTCATGGATTACCTTGATAGCCTG
AAGCCCAGAGTGGAAGCACCTAAACAAGAGGAGCCACCAAAGACAGAAGATCCTAAAATTGAGGAGAAAT
CTGTCGTACAGAAGCCTGTCGATGTGAAGCCAAAAATTAAGGCTTGCATTGATGAGGTTACCACAACACT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CTCAAGAGCTTTGAAGAAGGTGCCAGTTGATGAGTATATAACCACATACCCTGGACAAGGATGTGCTGGT
TATACACTTGAGGAAGCTAAGACTGCTCTTAAGAAATGCAAATCTGCATTTTACGTGTTACCTTCAGAAA
CACCTAATGCTAAGGAAGAGATTCTAGGAACTGTATCCTGGAATTTGAGAGAGATGCTTGCTCATGCTGA
AGAGACAAGAAAATTAATGCCTATCTGCATGGATGTTAGAGCCATAATGGCCACCATCCAACGCAAGTAC
AAAGGAATTAAAATTCAAGAAGGTATTGTTGACTATGGAGTCCGATTCTTCTTTTATACTAGTAAAGAAT
CTGTAGCTTCTATCATTACGAAGTTGAACTCTCTAAATGAGCCACTTGTCACAATGCCAATTGGTTATGT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AGGTGTTGAATTTCTTAAGCGTGGTGACAAAATTGTGTACCACACTTTAGAGGGCCCCGTCGAGTTTCAT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TTCTTTTGTTATGATGTCTGCACCACCTGCTGAATATAAATTACAGCAAGGTACATTTTTGTGTGCGAAT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TCAAATGACAGGCTTCACAAAGCCAGCTTCACGAGAGTTATCTGTCACATTCTTTCCAGACTTGAATGGC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AGGTGTTAAAGTAACACAAGAGTTGGATCATGAGGATCTTATGGCTGCTTATGTGGAAAATACAAGCATT
ACCATTAAGAAACCTAATGAGCTTTCACTAGCCTTAGGTTTAAAAACAATTGCCACTCATGGTATTGCTG
CAATTAATAGTGTGCCTTGGAGTAAAATTTTGGCATATGTCAAACCATTCTTAGGACAGGCAGCAGTTAC
AACATCAAACTGCGCTAAGAGATTGGTGCAGCGTATGTTTAACAACTATATGCCCTATGTGCTTACACTA
CTGTTCCAATTGTGTACTTTTACTAAAAGTACAAATTCTAGAATTAGAGCTTCACTACCTACGACTATTG
CTAAAAATAGTGTTAAGGGTGTAGCTAGATTATGTTTGGATGCTGGCATCAATTATGTAAAGTCACCCAA
ATTTTCTAAATTGTTCACTGTTGCAATGTGGCTATTATTGTTAAGCATTTGCTTAGGTTCACTAATCTAT
GTAACTGCAGCTTTAGGTGTATTATTGTCCAACTTTGGAGCTCCTTCTTATTGTAGTGGCGTTAGAGAAT
CGTACCTCAATTCCTCTAATGTTACTACTATGGATTTCTGTGAAGGTTCTTTTCCTTGCAGTGTTTGTTT
AAGTGGATTAGATTCGCTTGATTCCTATCCAGCTCTTGAAACCATTCAGGTGACGATCTCATCGTACAAG
CTAGACTTGACAATTTTAGGCCTGGCTGCTGAGTGGTTTTTGGCATATATGTTGTTCACAAAATTCTTTT
ATTTACTAGGTCTTTCAGCTATAATGCAGGTGTTCTTTGGCTATTTTGCTAGTCATTTCATCAGCAATTC
TTGGCTCATGTGGTTTATCATTAGCATTGTACAAATGGCACCCGTTTCTGCAATGGTTAGGATGTACATC
TTCTTTGCTTCTTTTTACTACATTTGGAAGAGCTATGTTCATATTATGGATGGTTGTACCTCTTCGACTT
GCATGATGTGCTATAAGCGCAATCGTGCCACACGCGTAGAGTGTACAACTATTGTTAATGGCATGAAGAG
ATCTTTCTATGTCTATGCAAATGGAGGCCGTGGCTTCTGCAAGACGCACAATTGGAATTGTCTCAATTGT
GACACATTTTGCACTGGTAGTACATTCATTAGTGATGAAGTTGCTCGTGACTTGTCACTCCAGTTTAAAA
GACCAATCAACCCTACTGACCAGTCATCGTATATTGTTGATAGTGTTGCTGTGAAAAATGGCGCGCTTCA
CCTCTACTTTGACAAGGCTGGTCAAAAGACTTATGAGAGACACCCACTCTCCCATTTTGTCAATTTAGAC
AATTTGAGAGCTAACAACACTAAAGGTTCACTACCTATTAATGTCATAGTCTTTGATGGCAAGTCAAAAT
GCGACGAGTCTGCTGCTAGGTCTGCTTCTGTGTACTACAGTCAGCTAATGTGCCAACCTATTCTGTTGCT
TGACCAAACTCTCGTATCAGATGTTGGAGATAGTACTGAAGTTTCTGTTAAGATGTTTGATGCTTATGTC
GACACCTTTTCAGCAACTTTTAGTGTTCCTATGGAAAAACTTAAGGCACTTGTTGCTACAGCTCATAGCG
AGCTGGCAAAGGGTGTAGCTTTAGATGGCGTCCTTTCTACATTTGTGTCCGCAGCCCGTCAAGGTGTTGT
AGACACTGATGTTGACACAAAGGATGTCATTGAATGTCTCAAACTTTCACATCACTCCGACTTGGAAGTG
ACAGGTGACAGTTGTAACAACTTCATGCTCACCTATAACAAAGTTGAAAACATGACGCCTAGAGATCTTG
GCGCATGTATTGATTGTAATGCAAGGCATATTAATGCCCAAGTGGCAAAAAGTCACAATGTTTCACTCAT
CTGGAATGTAAAAGACTATATGTCTTTATCTGAACAGCTGCGTAAACAAATTCGTAGTGCTGCTAAGAAG
AACAACATACCTTTTAGACTAACTTGTGCTACAACTAGACAGGTTGTCAATGTCATAACTACTAAAATCT
CACTCAAGGGTGGTAAGATTGTTAGTACTTGGTTTAAACTTATGTTTAAGGCCACATTATTGTGCGTTTT
TGCTGCATTGGTCTGTTACATCGTTATGCCAGTACATACATTGTCTGCTCATGATGGTTACACAAATGAA
ATCATTGGTTACAAAGCCATTCAGGATGGTGTCACTCGTGACATCGTTTCCACTGATGATTGTTTTGCAA
ACAAACATGCTGGTTTTGACTCATGGTTTAGCCAGCGTGGTGGTTCATACAAAAATGACAAAAGCTGCCC
TGTAGTAGCTGCTATCATTACAAGAGAGATTGGTTTTATAGTGCCTGGCTTACCAGGTACTGTGTTGAGA
GCAATCAATGGTGACTTCTTGCATTTTCTACCTCGTGTCTTTAGTGCTGTAGGCAACATTTGCTACACAC
CTTCCAAACTCATTGAGTATAGTGATTTTGCTACCTCTGCTTGCGTTCTTGCTGCTGAGTGTACAATTTT
TAAGGATGCTATGGGCAAACCTGTGCCATATTGTTATGACACTAATTTGCTAGAGGGTTCTATTTCTTAT
AGTGAGCTTCGTCCAGACACTCGTTATGTCCTTATGGATGGTTCCATCATACAGTTTCCTAACACTTACC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TTCTCCTATTGTGCCTTTTTGGATAACAGTAATCTATGTATTCTGTATTTCTCTGAAGCACTGCCATTGG
TTCTTTAACAACTATCTTAGGAAAAGAGTCATGTTTAATGGAGTTACATTTAGTACCTTCGAGGAGGCTG
CTTTGTGTACCTTTTTGCTCAATAAGGAAATGTACCTAAAATTGCGTAGTGAGACACTGTTGCCACTTAC
ACAGTACAATAGGTATCTTGCTCTATATAACAAGTACAAGTATTTCAGTGGAGCCTTAGATACTACCAGC
TATCGTGAAGCAGCTTGCTGCCACTTAGCAAAGGCTCTAAATGACTTTAGCAATTCAGGTGCTGATGTTC
TCTACCAACCACCACAGACGTCAATCACTTCTGCTGTTCTGCAGAGTGGTTTTAGGAAAATGGCATTCCC
ATCAGGCAAAGTTGAAGGGTGCATGGTACAAGTAACCTGTGGAACTACAACTCTTAATGGATTGTGGTTA
GATGACACAGTATACTGTCCAAGACATGTCATTTGCACAGCAGAGGACATGCTTAACCCTAACTATGAAG
ATCTGCTCATTCGCAAATCTAACCATAGCTTCCTTGTTCAGGCTGGCAATGTACAACTCCGAGTTATCGG
CCATTCTATGCAAAATTGTCTGCTTAGGCTTAAAGTTGATACCTCTAACCCTAAGACACCCAAGTATAAA
TTTGTCCGTATTCAACCTGGTCAAACATTCTCAGTTTTAGCATGCTACAATGGTTCACCATCTGGTGTTT
ATCAGTGTGCCATGAGACCTAACCATACCATTAAAGGTTCTTTCCTTAATGGATCATGTGGTAGTGTTGG
TTTTAACATTGACTATGATTGCGTGTCTTTCTGCTATATGCATCATATGGAGCTTCCAACAGGAGTACAC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TGAGTTTACACCATTTGATGTTGTTAGACAATGCTCTGGTGTTACCTTCCAAGGTACGTTCAAGAAAATT
GTTAAAGGCACTCATCATTGGCTGCTTTTAACTTTCTTGACATCACTATTGATTCTTGTTCAGAGTACAC
AGTGGTCACTGTTTTTCTTTGTTTACGAGAATGCTTTCTTGCCATTTACTCTTGGTATTATGGCAATTGC
TGCATGTGCTATGCTGCTTGTTAAGCATAAGCACGCATTCTTGTGCTTGTTTCTGTTACCTTCTCTTGCA
ACAGTTGCTTACTTTAATATGGTCTACATGCCTGCTAGCTGGGTGATGCGTATTATGACATGGCTTGAAT
TGGCTGACACTAGCTTGTCTGGTTATCGGCTTAAGGACTGTGTTATGTATGCTTCAGCTTTAGTTTTGCT
TATTCTCATGACAGCTCGTACTGTTTATGATGATGCTGCTAGACGTGTTTGGACACTGATGAATGTCATT
ACACTTGTTTACAAAGTCTACTATGGTAATGCTTTAGACCAAGCTATTTCCATGTGGGCCCTAGTTATTT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GCTACTGTACAGTCTAAAATGTCTGATGTAAAGTGCACATCTGTGGTACTGCTCTCGGTTCTTCAACAAC
TTAGAGTAGAATCATCTTCTAAATTGTGGGCACAATGTGTACAACTCCACAACGATATTCTTCTTGCAAA
AGACACAACTGAAGCATTCGAAAAGATGGTTTCTCTTTTGTCTGTCTTGCTATCCATGCAGGGTGCTGTA
GACATTAATAAGTTGTGCGAGGAAATGCTCGACAACCGTGCTACTCTCCAGGCTATTGCTTCAGAATTTA
GTTCTTTACCATCATATGCCGCTTATGCCACTGCCCAAGAGGCCTATGAGCAGGCTGTAGCTAATGGTGA
TTCTGAAGTCGTTCTTAAAAAGTTAAAGAAATCTTTGAATGTGGCTAAATCTGAGTTTGACCGTGATGCT
GCCATGCAACGCAAGTTGGAAAAGATGGCAGATCAGGCTATGACCCAAATGTACAAACAGGCAAGATCTG
AGGACAAGAGGGCAAAAGTAACTAGTGCTATGCAAACAATGCTTTTCACTATGCTTAGGAAGCTTGATAA
TGATGCACTTAACAACATTATCAATAATGCGCGTGATGGTTGTGTCCCACTCAACATCATACCATTGACT
ACAGCAGCCAAACTCATGGTTGTTGTCCCTGATTATGGTACCTACAAGAACACTTGTGATGGTAACACTT
TTACGTATGCGTCTGCACTCTGGGAAATCCAGCAAGTTGTTGATGCAGATAGCAAGATTGTTCAACTTAG
TGAAATTAACATGGACAATTCACCAAATTTGGCTTGGCCTCTTATTGTTACAGCTCTAAGGGCCAATTCA
GCTGTCAAACTACAGAATAATGAACTGAGTCCAGTAGCACTACGACAGATGTCATGTGCGGCTGGTACCA
CACAAACAGCTTGTACTGATGACAATGCACTTGCCTACTATAACAACTCAAAGGGAGGTAGATTTGTGCT
AGCATTACTATCAGACCACCAAGATCTCAAATGGGCTAGATTCCCTAAGAGTGATGGTACAGGTACAATT
TACACAGAACTGGAACCACCTTGTAGGTTTGTTACAGACACACCAAAAGGGCCTAAAGTGAAATACTTGT
ATTTCATCAAGGGCTTAAATAACCTAAATAGAGGTATGGTGCTGGGCAGTTTAGCTGCTACAGTACGTCT
TCAGGCTGGAAATGCTACAGAAGTACCTGCCAATTCAACTGTGCTTTCTTTCTGTGCTTTTGCAGTAGAC
CCTGCTAAAGCGTACAAGGATTACCTAGCAAGTGGAGGACAACCAATCACCAACTGTGTGAAGATGTTGT
GTACACACACTGGTACAGGACAGGCAATTACTGTAACACCAGAAGCCAATATGGACCAAGAGTCCTTTGG
TGGTGCTTCATGCTGTCTGTATTGTAGATGCCACATTGACCACCCAAATCCTAAAGGATTTTGTGACTTG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CAGGCACTAGCACTGATGTCGTCTACAGGGCTTTTGATATTTACAATGAAAAAGTTGCTGGTTTTGCAAA
GTTCCTAAAAACTAATTGCTGCCGCTTCCAAGAGAAGGATGAGGAAGGCAATTTATTAGACTCTTACTTT
GTAGTTAAGAGGCATACTATGTCTAACTACCAACATGAAGAGGCTATTTATAACTTGGTTAAAGATTGTC
CAGCGGTTGCTGTTCATGACTTTTTCAAGTTTAGAGTAGATGGTGACATGGTACCACATATATCACGTCA
GCGTCTAACTAAATACACAATGGCTGATTTAGTCTATGCTCTACGTCATTTTGATGAGGGTAATTGTGAT
ACATTAAAGGAAATACTCGTCACATACAATTGTTGTGATGATGATTATTTCAATAAGAAGGATTGGTATG
ATTTCGTAGAGAATCCTGACATCTTACGCGTATATGCTAACTTAGGTGAGCGTGTACGCCAAGCATTATT
AAAGACTGTACAATTCTGCGATGCTATGCGTGATGCAGGCATTGTAGGCGTACTGACATTAGATAATCAG
GATCTTAATGGGAATTGGTATGATTTCGGTGATTTCGTACAAGTAGCACAAGGCTGCGGAGTTCCTATTG
TGGATTCATATTACTCATTGCTGATGCCCATCCTCACTCTGACTAGGGCATTGGCTGCTGAGTCCCATAT
GGATGCTGATCTCGCAAAACCACTTATTAAGTGGGATTTGCTGAAATATGATTTTACGGAAGAGAGACTT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AGTAGCTGCACTAACAAACAATGTTGCTTTTCAAACTGTCAAACCCGGTAATTTTAACAAAGACTTTTAT
GACTTTGCTGTGTCTAAAGGTTTCTTTAAGGAAGGAAGTTCTGTTGAACTAAAACACTTCTTCTTTGCTC
AGGATGGCAATGCTGCTATCAGTGATTATGACTATTATCGTTATAATCTGCCAACAATGTGTGATATCAG
ACAACTCCTATTCGTAGTTGAAGTTGTTGACAAATACTTTGATTGTTACGATGGTGGCTGTATTAATGCC
AACCAAGTAATCGTTAACAATCTGGACAAATCAGCTGGTTTCCCATTTAATAAATGGGGTAAGGCTAGAC
TTTATTATGACTCAATGAGTTATGAGGATCAAGATGCACTTTTCGCGTATACTAAGCGTAATGTCATCCC
TACCATAACTCAAATGAATCTTAAGTACGCCATTAGTGCAAAGAATAGAGCTCGCACCGTAGCTGGTGTC
TCTATCTGTAGTACTATGACAAATAGACAGTTTCATCAGAAATTATTGAAGTCAATAGCCGCCACTAGAG
GAGCTACTGTGGTAATTGGAACAAGCAAATTTTACGGTGGCTGGCATAACATGTTAAAAACTGTTTACAG
TGATGTAGAAACTCCACACCTTATGGGTTGGGATTATCCAAAATGTGACAGAGCCATGCCTAACATGCTT
AGGATAATGGCCTCTCTTGTTCTTGCTCGCAAACATAGCACTTGCTGTAACTTGTCACACCGTTTCTACA
GGTTAGCTAATGAGTGTGCGCAAGTATTAAGTGAGATGGTCATGTGTGGCGGCTCACTATATGTTAAACC
AGGTGGAACATCATCCGGTGATGCTACAACTGCTTATGCTAATAGTGTCTTTAACATTTGTCAAGCTGTT
ACAGCTAATGTAAATGCACTCCTTTCAACTGATGGTAACAAGATAGCTGACAAGTACGTCCGCAATCTAC
AACACAGGCTTTATGAGTGTCTCTATAGAAACAGGGATGTTGATCATGAATTCGTGGATGAGTTTTACGC
ATACCTGCGTAAACATTTCTCCATGATGATTCTTTCTGATGATGCCGTTGTGTGCTATAACAGTAACTAT
GCGGCTCAAGGTTTAGTAGCTAGCATTAAGAACTTTAAGGCAGTTCTTTATTATCAAAATAATGTGTTCA
TGTCTGAGGCAAAATGTTGGACTGAGACTGACCTTACTAAAGGACCTCACGAATTTTGCTCACAGCATAC
AATGCTAGTTAAACAAGGAGATGATTACGTGTACCTGCCTTACCCAGACCCATCTAGAATATTAGGCGCA
GGCTGTTTTGTCGATGATATTGTCAAAACAGATGGTACACTTATGATTGAGAGGTTTGTGTCATTAGCTA
TTGATGCCTACCCCCTTACTAAACATCCTAATCAGGAGTATGCTGATGTCTTTCACTTGTATTTACAATA
CATTAGGAAGTTACATGATGAGCTTACTGGTCACATGCTAGACATGTATTCTGTAATGCTAACTAATGAT
AATACCTCACGGTATTGGGAACCTGAGTTTTATGAAGCTATGTACACACCACACACGGTCTTGCAGGCTG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TACATGTGTAGGTAGTGACAATGTCACTGACTTCAATGCGATAGCAACATGTGATTGGACTAGAGCTAGC
GAGTTAATACTTGCCAACACTTGTACTGAGAGACTCAAGCTCTTTGCAGCAGAAACGCTCAAAGCTACTG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TAGTGCACCTACTCTAGTGCCACAAGAGCACTATGTTAGAATTACTGGCTTGTACCCAACACTCAATATC
TCAGATGAGTTTTCTAGCAATGTTGCAAATTACCAAAAGGTCGGTATGCAAAAGTACTCTACACTCCAAG
GACCACCAGGTACTGGTAAGAGTCATTTTGCCATTGGACTTGCTCTCTACTACCCATCTGCTCGCATAGT
GTATACAGCTTGCTCTCATGCAGCTGTTGATGCCCTATGCGAAAAGGCATTAAAATACTTGCCTATAGAT
AAATGTAGTAGGATTATACCTGCGCGTGCGCGCGTAGAGTGTTTTGACAAATTCAAAGTGAATTCAACAC
TAGAACAGTACGTTTTCTGCACTGTAAATGCATTGCCAGAAACAACTGCTGACATTGTAGTCTTTGATGA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AAATAGGCGTTGTAAGAGAATTTCTTACACGCAACCCTGCTTGGAGAAAAGCTGTTTTTATCTCACCTTA
TAATTCACAGAATGCTGTAGCTTCAAAAATCTTAGGATTGCCTACGCAGACTGTTGATTCCTCCCAGGGT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CATCTCTATGATGGGTTTCAAAATGAATTACCAAGTTAATGGTTACCCTAACATGTTTATCACCCGCGAA
GAAGCTATTCGTCACGTTCGTGCATGGATTGGCTTCGACGTAGAGGGCTGTCATGCAACTAGAGATGCTG
TGGGTACTAACCTACCTCTCCAGCTAGGATTTTCTACAGGTGTTAACTTAGTAGCTGTACCGACTGGCTA
TGTTGACACTGAAAATAACACAGAATTCACCAGAGTTAATGCAAAACCTCCACCAGGTGATCAGTTTAAA
CATCTTATACCACTCATGTACAAAGGCTTGCCTTGGAATATAGTGCGTATTAAGATAGTACAAATGCTTA
GTGATACACTGAAAGGATTGTCAGACAGAGTCGTGTTTGTCCTTTGGGCACATGGCTTTGAGCTTACATC
AATGAAGTACTTTGTCAAGATTGGACCTGAAAGAACGTGTTGTCTGTGTGACAAACGTGCAACTTGCTTT
TCTACTTCATCAGATACTTATGCCTGCTGGAATCATTCTGTGGGTTTTGACTATGTCTATAACCCATTTA
TGATTGATGTTCAGCAGTGGGGTTTTACGGGTAACCTTCAGAGTAACCATGACCAACATTGCCAGGTGCA
TGGAAATGCACATGTGGCTAGTTGTGATGCTATCATGACTAGATGCTTGGCAGTCCATGAGTGCTTTGTT
AAGCGCGTTGACTGGTCTGTTGAATACCCTATTATAGGAGAAGAACTGAAGATTAATTCCGCTTGCAGAA
AAGTACAGCATATGGTTGTAAAGTCTGCATTGCTTGCTGATAAGTTTCCAGTTCTTCATGACATTGGAAA
TCCAAAGGCTATTAAGTGTGTACCTCAGGCTGAAGTAGAATGGAAGTTCTATGATGCTCAGCCATGCAGT
GACAAAGCCTATAAAATAGAGGAACTTTTCTATTCTTATGCTACACATCATGATAAATTCACTGATGGTG
TTTGTTTGTTTTGGAACTGTAACGTTGATCGTTACCCAGCCAATGCAATTGTGTGTAGGTTTGACACGAG
AGTTTTGTCAAACTTAAACTTACCAGGTTGCGATGGTGGTAGTTTGTATGTGAATAAGCATGCATTCCAC
ACTCCAGCTTTTGATAAAAGTGCATTTACTAATTTAAAGCAACTGCCTTTCTTTTATTATTCTGATAGTC
CTTGTGAGTCTCATGGCAAACAAGTAGTGTCAGATATTGATTATGTACCACTTAAATCTGCTACGTGTAT
TACACGGTGCAATTTGGGAGGTGCTGTTTGCAGACACCATGCAAATGAGTACCGACAGTACTTAGATGCA
TACAATATGATGATTTCTGCTGGGTTTAGCCTATGGATTTACAAACAGTTTGACACTTATAACCTGTGGA
ATACATTTACCAGGTTACAAAGTTTAGAAAATGTGGCTTACAACGTTGTTAACAAAGGACACTTTGATGG
ACAAGCTGGCGAAGCACCTGTTTCCATCATTAATAATGCTGTTTACACAAAGGTAGATGGTATTGATGTG
GAGATCTTTGAGAATAAGACAACACTTCCTGTTAATGTTGCATTTGAGCTTTGGGCTAAGCGTAACATTA
AACCAGTGCCAGAGATTAAGATACTCAATAATTTGGGTGTCGATATCGCTGCTAATACTGTAATCTGGGA
TTACAAGAGAGAAGCACCAGCACATATGTCAACAATAGGTGTCTGCACAATGACTGACATTGCCAAGAAA
CCTACTGAGAGTGCTTGTTCCTCGCTTACTGTCTTATTTGATGGTAGAGTGGAAGGACAGGTAGACCTTT
TTAGAAATGCCCGTAATGGTGTTTTAATAACAGAAGGTTCAGTTAAAGGTTTAATACCTTCAAAGGGACC
AGTACAAGCCAGTGTCAATGGAGTCACATTAATTGGAGAATCAGTAAAAACACAGTTCAACTATTTTAAG
AAAGTAGATGGCATTATTCAACAGTTGCCTGAAACCTACTTTACTCAAAGCAGAGACCTAGAGGATTTTA
GGCCCAGATCACAAATGGAAACTGACTTTCTCGAGCTCGCTATGGATGAATTCATACAACGGTATAAGTT
AGAGGGTTATGCCTTCGAGCATATCGTTTATGGGGATTTCAGTCATGGACAACTTGGCGGCCTTCATTTA
ATGATTGGTTTAGCCAAGCGTTCACAAGATTCACCGCTCAAATTAGAGGATTTTATCCCTATGGATAGCA
CAGTGAAAAATTATTTCATAACGGATGCACAAACAGGTTCATCAAAATGTGTGTGTTCTGTCATTGACCT
CTTGCTTGACGACTTTGTTGAGATAATAAAGTCACAGGATTTGTCAGTAATCTCTAAGGTAGTCAAGGTT
ACAATTGATTACGCTGAGATTTCATTCATGCTTTGGTGTAAAGATGGTCATGTCGAAACCTTCTACCCAA
AATTACAGGCAAGTCAAGCATGGCAACCGGGAGTTGCGATGCCTAATTTGTATAAGATGCAAAGAATGCT
TCTTGAAAAATGTGACCTTCGGAATTATGGTGAAAATGCTGTCATACCAAAAGGAATAATGATGAATGTC
GCAAAATACACTCAACTGTGTCAATATTTAAATACACTTACTTTAGCTGTACCCTACAACATGAGAGTTA
TTCACTTTGGTGCTGGCTCTGATAAAGGAGTTGCACCAGGTACAGCTGTACTCAGACAATGGTTGCCAAC
GGGCACACTACTTGTCGATTCAGACCTTAATGACTTCGTCTCTGACGCGGATTCTACCTTAATTGGAGAC
TGTGCAACAGTACATACGGCTAATAAATGGGATCTCATTATTAGTGACATGTATGACCCTAAAACCAAAC
ATGTGACAAGAGAGAATGACTCAAAAGAAGGGTTTTTCACTTACCTGTGTGGGTTTATAAAGCAAAAGCT
AGCCCTGGGTGGCTCTGTGGCTGTGAAGATAACAGAGCATTCTTGGAATGCTGATCTTTACAAGCTTATG
GGACATTTCTCATGGTGGACAGCTTTTGTTACTAATGTAAATGCGTCATCATCAGAAGCATTTCTAATTG
GAGCTAACTATCTTGGTAAGCCGAAGGAACAAATTGATGGCTATACCATGCATGCTAACTACATCTTTTG
GAGGAACACAAATCCTATTCAATTGTCTTCCTATTCACTTTTTGACATGAGCAAATTTCCCCTCAAATTA
AGAGGGACTGCTGTTATGTCTTTAAAAGAGAATCAAATCAACGATATGATTTATTCCCTGCTTGAAAAAG
GTAGACTTATCATTAGAGAAAACAACAGAGTTGTGGTCTCAAGTGATATTCTTGTTAATAACTAAAACGA
ACATGTTTATTTTCTTATTCTTTCTCACTCTCACTAGTGGTAGTGACCTTGAGAGTTGTACCACTTTTGA
TGATGTTCAAGCCCCTAATTACCCTCAACACTCTTCATCCAGGAGAGGGGTTTATTATCCTGATGAAATC
TTTAGATCAGACACTCTTTATTTAACTCAGGATCTATTTCTTCCATTCTATTCTAATGTCACAGGGTTTC
ATACTATTAATCATAGGTTTGACAACCCTGTCATACCTTTTAAGGATGGTGTTTATTTTGCTGCCACTGA
GAAATCAAATGTTGTCCGTGGTTGGGTTTTTGGCTCTACCATGAACAACAAGTCTCAGTCGGTGATTATC
ATCAATAATTCTACTAATGTTGTTATACGAGCATGTAATTTTGAGTTGTGTGACAACCCTTTCTTTGCTG
TCTCTAAACCTACGGGAACACAGACACACACTATGATATTCGACAATGCATTTAATTGCACTTTCGAATA
CATATCAGACTCCTTTTCGCTCGATGTTGCTGAAAAGTCAGGTAATTTTAAACACTTACGAGAGTTTGTG
TTTAAAAATAAGGATGGGTTTCTCTATGTTTACAAGGGTTATCAACCTATAGACGTAGTCCGTGATCTAC
CATCTGGCTTTAATATTTTGAAACCTATTTTTAAGTTACCTCTTGGTATTAACATTACAAATTTTAGAGC
CATTCTTACAGCATTTTTGCCTGCTCAAGACACTTGGGGTACATCAGCTGCTGCTTATTTTGTTGGCTAT
TTAAAGCCAGCTACATTCATGCTTAAGTATGATGAAAATGGTACAATCACAGATGCTGTTGATTGTTCTC
AAAATCCCCTTGCTGAACTCAAATGTTCTGTTAAAAGTTTTGAGATTGATAAAGGAATTTACCAAACCTC
CAATTTTAGGGTAGCACCCTCAAAGGAAGTTGTGAGGTTCCCTAATATTACAAACCTGTGTCCTTTTGGG
GAGGTTTTTAATGCTACTACATTTCCTTCTGTCTATGCATGGGAGAGGAAAAGAATTTCTAATTGTGTTG
CTGATTACTCTGTACTCTACAACTCAACATCTTTTTCAACTTTTAAGTGTTATGGCGTTTCTGCCACTAA
GCTGAATGATCTTTGCTTCTCCAATGTCTATGCAGATTCATTTGTAGTCAAAGGAGACGATGTAAGGCAA
ATAGCACCAGGACAGACCGGTGTTATTGCTGATTATAATTACAAATTGCCAGATGATTTCACGGGTTGTG
TCCTTGCTTGGAATACTAGGAACATTGATGCTACTCAAACTGGTAATTATAATTATAAATATAGATCTCT
CAGACATGGCAAGCTTAGGCCTTTTGAGAGAGATATTTCTAATGTGCCTTTCTCTCCTGATGGCAAACCT
TGTACCCCACCTGCTTTTAATTGTTATTGGCCATTAAATGATTATGGTTTTTACATCACTAATGGCATAG
GCTACCAACCTTATAGAGTTGTAGTTCTTTCTTTTGAACTTCTAAATGCACCTGCTACGGTTTGTGGACC
AAAATTGTCCACTGACCTTATTAAAAATCAATGTGTCAATTTTAACTTTAATGGACTCACTGGTACTGGT
GTGTTAACTCCTTCTTCAAAGAGATTTCAACCATTTCAACAATTTGGTCGTGATGTTTCGGATTTCACTG
ATTCAGTTCGAGATCCGAAGACGTCTGAAATATTAGACATTTCACCTTGCTCTTTTGGCGGTGTAAGTGT
AATCACACCTGGAACAAATACTTCATCAGAAGTTGCTGTTCTATATCAAGATGTTAACTGCACTGATGTT
CCTGTAGCAATCCATGCAGACCAACTCACACCTTCTTGGCGCGTATACTCTACTGGAAATAATGTATTTC
AAACCCAGGCAGGCTGTCTTATAGGAGCTGAGCATGTCGACACTTCTTATGAGTGCGACATTCCTATTGG
AGCTGGCATTTGTGCTAGTTACCATACAGTTTCTTCATTACGTAGTACTAGCCAAAAATCTATTGTGGCT
TATACTATGTCTTTAGGTGCTGATAGTTCAATTGCTTACTCTAATAACACCATTGCTATACCTACTAACT
TTTCAATTAGCATTACTACAGAAGTAATGCCTGTTTCTATGGCTAAAACCTCTGTAGATTGTAATATGTA
CATCTGCGGAGATTCTACTGAATGTGCTAATTTGCTTCTCCAATATGGTAGCTTTTGCACACAACTAAAT
CGTGCACTCTCAGGTATTGCTGTTGAACAGGATCGCAACACACGTGAAGTGTTCGCTCAAGTCAAACAAA
TGTACAAAACCCCAACTTTGAAAGATTTTGGTGGTTTTAATTTTTCACAAATATTACCTGACCCTCTAAA
GCCAACTAAGAGGTCTTTTATTGAGGACTTGCTCTTTAATAAGGTGACACTCGCTGATGCTGGCTTTATG
AAGCAATATGGCGAATGCCTAGGTGATATTAATGCTAGAGATCTCATTTGTGCGCAGAAGTTCAATGGAC
TTACAGTGCTGCCACCTCTGCTCACTGATGATATGATTGCTGCCTACACTGCTGCTCTAGTTAGTGGTAC
TGCCACTGCTGGATGGACATTCGGTGCTGGCGCTGCTCTTCAAATACCTTTTGCTATGCAAATGGCATAT
AGGTTCAATGGCATTGGAGTTACTCAAAATGTTCTCTATGAGAACCAAAAACAAATCGCCAATCAATTTA
ACAAGGCGATCAGCCAAATTCAAGAATCACTCACAACAACATCCACTGCATTGGGCAAGCTGCAAGATGT
CGTCAACCAGAATGCTCAAGCATTAAACACACTTGTTAAACAACTTAGCTCCAATTTTGGTGCGATTTCA
AGTGTGCTAAATGATATCCTTTCGCGACTTGATAAAGTCGAGGCAGAGGTACAAATTGACAGGTTAATTA
CAGGCAGACTGCAAAGCCTTCAAACCTATGTAACACAACAACTAATCAGGGCTGCTGAAATCAGGGCTTC
TGCTAATCTTGCTGCTACTAAAATGTCTGAGTGTGTTCTTGGACAATCAAAAAGAGTTGACTTTTGCGGA
AAGGGCTACCATCTTATGTCCTTCCCACAAGCAGCCCCGCATGGTGTTGTCTTCCTACATGTCACATATG
TGCCATCTCAAGAGAGAAACTTCACCACAGCGCCAGCAATTTGTCATGAAGGCAAAGCATACTTCCCTCG
TGAAGGTGTTTTTGTGTTTAATGGCACTTCGTGGTTTATTACACAGAGGAACTTCTTTTCTCCACAAATA
ATTACTACAGACAATACATTTGTCTCCGGAAGTTGTGATGTCGTAATTGGCATCATTAACAATACAGTTT
ATGATCCTCTGCAACCTGAGCTTGACTCATTCAAAGAAGAGCTGGACAAGTACTTCAAAAATCACACATC
ACCAGATGTTGATCTTGGCGACATTTCAGGCATTAACGCTTCTGTCGTCAACATTCAAAAAGAAATTGAC
CGCCTCAATGAGGTCGCTAAAAATTTAAATGAATCACTCATTGACCTTCAAGAATTGGGAAAATATGAGC
AATATATTAAATGGCCTTGGTATGTTTGGCTCGGCTTCATTGCTGGACTAATTGCCATCGTCATGGTTAC
AATCTTGCTTTGTTGCATGACTAGTTGTTGCAGTTGCCTCAAGGGTGCATGCTCTTGTGGTTCTTGCTGC
AAGTTTGATGAGGATGACTCTGAGCCAGTTCTCAAGGGTGTCAAATTACATTACACATAAACGAACTTAT
GGATTTGTTTATGAGAATTTTTACTCTTGGATCAATTACTGCACAGCCAGGAAAAATTGACAATGCTTCT
CCTGCAAGTACTGTTCATGCTACAGCAACGATACCGCTACAAGCCTCACTCCCTTTCGGATGGCTTGTTA
TTGGCGTTGCATTTCTTGCTGTTTTTCAGAGCGCTACCAAAATAATTTCGCTCAATAAAAGATGGCAGCT
AGCCCTTTATAAGGGCTTCCAGTTCATTTGCAATTTACTGCTGCTATTTGTTACCATCTATTCACATCTT
TTGCTTGTCGCTGCAGGTATGGAGGCGCAATTTTTGTACCTCTATGCCTTGATATATTTTCTACAATGCA
TCAACGCATGTAGAATTATCATGAGATGTTGGCTTTGTTGGAAGTGCAAATCCAAGAACCCATTACTTTA
TGATGCCAACTACTTTGTTTGCTGGCACACACATAACTATGACTACTGTATACCGTATAACAGTGTCACA
GATACAATTGTCGTTACTGCAGGTGACGGCATTTCAACACCAAAACTCAAAGAAGACTACCAAATTGGTG
GTTATTCTGAGAATTGGCACTCAGGTGTTAAAGACTATGTCGTTGTACATGGCTATTTCACCGAAGTTTA
CTACCAGCTTGAGTCTACACAAATTACTACAGACACTGGTATTGAAAATGCTACATTCTTCATCTTTAAC
AAGCTTGTTAAAGACCCACCGAATGTGCAAATACACACAATCGACGGCTCTTCAGGAGTTGTAAATCCAG
CAATGGATCCAATTTATGATGAGCCGACGACGACTACTAGCGTGCCTTTGTAAGCACAAGAAAGTGAGTA
CGAACTTATGTACTCATTCGTTTCGGAAGAAACAGGTACGTTAATAGTTAATAGCGTACTTCTTTTTCTT
GCTTTCGTGGTATTCTTGCTAGTCACACTAGCCATCCTTACTGCGCTTCGATTGTGTGCGTACTGCTGCA
ATATTGTTAACGTGAGTTTAGTAAAACCAACTGTTTACGTTTACTCGCGTGTTAAAAATCTGAACTCTTC
TGAAGGAGTTCCTGATCTTCTGGTCTAAACGAACTAACTATTATTATTATTCTGTTTGGAACTTTAACAT
TGCTTATCATGGCTGAGAACGGGACTATTTCCGTTGAGGAGCTTAAAAGACTCCTGGAACAATGGAACCT
AGTAATAGGTTTCCTATTCCTAGCCTGGATTATGTTACTACAATTTGCCTATTCTAATCGGAACAGGTTT
TTGTACATAATAAAGCTTGTTTTCCTGTGGCTCTTGTGGCCAGTAACACTTGCTTGCTTTGTGCTTGCTG
TTGTTTACAGAATTAATTGGGTGACTGGCGGGATTGCGATTGCAATGGCTTGTATTGTAGGCTTGATGTG
GCTTAGCTACTTCATTGCTTCCTTCAGGCTATTTGCTCGTACCCGCTCAATGTGGTCATTCAACCCAGAA
ACAAACATTCTTCTCAATGTGCCTCTTCGAGGGACAATTGTGACCAGACCGCTCATGGAAAGTGAACTTG
TCATTGGCGCTGTGATCATTCGTGGTCACTTGCGCATGGCTGGACACTCCCTAGGGCGCTGTGACATCAA
GGACCTGCCAAAAGAGATCACTGTGGCTACATCACGAACGCTTTCTTATTACAAATTAGGAGCGTCGCAG
CGTGTAGGCACTGATTCAGGTTTTGCTGCATACAACCGCTACCGTATTGGAAACTACAAATTAAATACAG
ACCACGCCGGTAGCAACGACAATATTGCTTTGCTAGTACAGTAAGTGACAACAGATGTTTCATCTTGTTG
ACTTCCAGGTTACAATAGCAGAGATATTGATTATCATTATGAGGACTTTCAGGATTGCTATTTGGAATCT
TGACATGATAATAAGTTCAATAGTGAGACAATTATTTAAGCCTCTAACTAAGAATAAATATTCAGAGTTA
GATGATGAAGAACCTATGGAGATAGATTATCCTTGATAAACGAACCACTATGTTACTTTTAGTAACATTG
TTTGGTTTAGCATCAGGGTGCAGCTTACCACTTACGGTTAGCTGCCCTAGAGGCCTACCTTTCACTCTAC
AGATTAACACTACTAGTGTTACTGTGGAGTGGTATCGGGTATCTCCTGCATCAATGCAAGGTCTTACAAA
GATAAATACTGGCAGCACTATTTTTGATAACAACTTTAGTGTAGTCAATAATAATTTGTACTTCAAACAG
TGTTTTGGAGGCTTTTTTACAGCACGCTGTTACCGCCAGGGTAAGCATGACGGTGCTATAGTAGATAATT
CTCAACCTGTCTTTGTGGATGCTAGGAATTATGTACCAACTACTGCACCATTAGTCTCATCGCAGGGCAT
TGTGCAGCCAAAAAGTTCCAATGTGTTAGCTATAGTGTTACCTATAGCCCTTGTTGGTATTTGTCTTTTT
ATTCTTTTACTTTGGTATCTGTTTTCTAAGCAAAACAAAATTTACCAACAGGCCACGCAATCAGTCTAAA
CGAACATGAAAATTATTCTCTTCCTGACATTGATTGCACTTGCATCTTGCGAGCTATATCACTATCAGGA
GTGTGTTAGAGGTACAACTGTACTACTAAAAGAACCTTGCCTGTCTGGAACTTACGAGGGCAATTCACCA
TTTCATCCTCTTGCTGATAACAAATTTGCACTAACTTGCACTAGCACTCATTTTGCTTTTGCTTGTGCTG
ACGGTACTAGACATACCTATCAGCTTCGTGCAAGATCAGTTTCACCAAAACTTTTCATCAGACAAGAGGA
AGTTCACCAGGAGCTCTACTCACCGCTTTTTCTCATTGTTGCTGCTCTAGTATTTATAATACTTTGCTTC
ACCATTAAGAGAAAGACAGAATGAATGAGCTCACTTTAATTGACTTCTATTTGTGCTTTTTAGCCTTTCT
GCTATTCCTTGTTCTAATAATGCTTATTATATTTTGGTTTTCACTTGAACTCCAGGATATAGAAGAACCT
TGTAACAAAGTCTAAACGAACATGAAACTTCTCATTGTTTTAGGACTCTTAACATCAGTGTATTGCATGC
ATAAAGAATGCAGTATACAAGAATGTTGTGAAAATCAACCATTCCAACCTGAAGACCCATGTCCAATACA
TTATTATTCGGACTGGTTTGTAAAAATTGGACCTCGCAAGTCTGCTCGCCTAGTACAACTTTGTGCTGGT
GAATATGGACACAGAGTTCCAATACATTATGAAATGTTTGGCAATTATACTATTTCATGTGAACCACTTG
AAATAAATTGTCAAAACCCACCAGTTGGAAGTCTCATTGTACGTTGTTCATATGATGTTGACTTTATGGA
GTATCACGACGTTCGTGTTGTTCTAGATTTCATCTAAACGAACAAACTAAAATGTCTGATAATGGACCCC
AACCAAATCAGCGTAGTGCCCCCCGCATTACATTTGGTGGACCCACAGATTCAATTGACAATAACCAGAA
TGGAGGACGCAATGGGGCAAGGCCAAAACAGCGCCGACCCCAAGGTTTACCCAATAATACTGCGTCTTGG
TTCACAGCTCTCACTCAGCATGGCAAGGAGGAACTTAGATTCCCTCGAGGCCAGGGCGTTCCAATCAACA
CCAATAGTGGTCCAGATGACCAAATTGGCTACTACCGAAGAGCTACCCGACGAGTTCGTGGTGGTGACGG
CAAAATGAAAGAGCTCAGCCCCAGATGGTACTTTTATTACCTAGGAACCGGCCCAGAAGCTTCACTTCCC
TACGGCGCTAACAAAGAAGGCATCGTATGGGTCGCAACTGAGGGAGCCTTGAATACACCGAAAGATCACA
TCGGCACCCGCAATCCTAATAACAATGCTGCCACCGTGCTACAACTTCCTCAAGGAACAACATTGCCAAA
AGGCTTCTACGCAGAGGGGAGCAGAGGCGGCAGTCAAGCCTCTTCTCGCTCTTCGTCACGTAGTCGCGGT
AATTCAAGAAATTCAACTCCTGGCAGCAGTAGGGGAAATTCTCCTGCTCGAATGGCTAGCGGAGGTGGTG
AAACTGCCCTCGCGCTATTGCTGCTAGACAGATTGAACCAGCTTGAGAGCAAAGTTTCTGGTAAAGGCCA
ACAACAACAAGGCCAAACTGTCACTAAGAAATCTGCTGCTGAGGCATCTAAAAAGCCTCGCCAAAAACGT
ACTGCTACAAAACAGTACAACGTCACTCAAGCATTTGGGAGACGTGGTCCAGAACAAACCCAAGGAAACT
TCGGGGACCAAGACCTAATCAGACAAGGAACTGATTATAAACATTGGCCGCAAATTGCACAATTTGCTCC
AAGTGCCTCTGCATTCTTCGGAATGTCACGCATTGGCATGGAAGTCACACCTTCGGGAACATGGCTGACT
TATCATGGAGCCATTAAATTGGATGACAAAGATCCACAATTCAAAGACAACGTCATACTGCTGAATAAGC
ACATTGACGCATACAAAACATTCCCACCAACAGAGCCTAAAAAGGACAAAAAGAAAAAGACTGATGAAGC
TCAGCCTTTACCGCAGAGACAAAAGAAGCAGCCCACTGTGACTCTTCTTCCTGCGGCTGACATGGATGAT
TTCTCCAGACAACTTCAAAATTCCATGAGTGGAGCTTCTGCTGATTCAACTCAGGCATAAACACTCATGA
TGACCACACAAGGCAGATGGGCTATGTAAACGTTTTCGCAATTCCGTTTACGATACATAGTCTACTCTTG
TGCAGAATGAATTCTCGTAGCTAAACAGCACAAGTAGGTTTAGTTAACTTTAATCTCACATAGCAATCTT
TAATCAATGTGTAACATTAGGGAGGACTTGAAAGAGCCACCACATTTTCACCGAGGCCACGCGGAGTACG
ATCGAGGGTACAGTGAATAATGCTAGGGAGAGCTGCCTATATGGAAGAGCCCTAATGTGTAAAATTAATT
TTAGTAGTGCTATCCCCATGTGATTTTAATAGCTTCTTAGGAGAATGACAAAAAAAAAAAAAAAAAAAAA
A</t>
  </si>
  <si>
    <t>Rs7327</t>
  </si>
  <si>
    <t>Hu et al. 2017: "Rs7327’s S protein varied from that of WIV1 and WIV16 at three aa residues in the receptor-binding motif, including one contact residue (aa 484) with human ACE2. This difference did not seem to affect its entry and replication efficiency in human ACE2-expressing cells."</t>
  </si>
  <si>
    <t>ATO98218</t>
  </si>
  <si>
    <t>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t>
  </si>
  <si>
    <t>KY417151.1</t>
  </si>
  <si>
    <t xml:space="preserve">&gt;KY417151.1 Bat SARS-like coronavirus isolate Rs7327, complete 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TGGCTTCGGGGACTCTGTGGAAGAGGCCCTATCGGAGGCACGTGAACATCTTAAAAATGGCACTTGTGGT
TTAGTAGAGCTGGAAAAAGGCGTATTGCCCCAGCTTGAACAGCCCTATGTGTTCATTAAACGTTCTGATG
CCTTAAGCACCAATCATGGCCACAAGGTCGTTGAGCTGGTTGCAGAATTGGACGGCATTCAGTACGGTCG
TAGCGGTATAACTCTGGGAGTGCTCGTGCCACATGTGGGCGAAACCCCAATCGCATACCGCAATGTTCTT
CTTCGTAAGAACGGTAATAAGGGAGCCGGTGGCCATAGCTTTGGCATCGATCTAAAGTCTTATGACTTAG
GTGACGAGCTTGGCACTGATCCCATCGAAGATTATGAACAAAACTGGAACACTAAGCATGGCAGTGGTGC
ACTCCGTGAACTCACTCGTGAGCTCAATGGAGGTGCATTCACTCGCTATGTCGACAACAACTTCTGTGGC
CCAGATGGGTACCCTCTTGATTGCATCAAGGATTTTCTCGCTCGCGCGGGCAAGTCAATGTGCACTCTTT
CTGAACAACTTGATTACATTGAGTCGAAGAGAGGTGTCTACTGCTGCCGTGACCATGAGCATGAAGTTGC
CTGGTTCACTGAGCGCTCTGATAAGAGCTATGAGCATCAGACACCCTTCGAAATTAAGAGTGCCAAGAAA
TTTGACACCTTCAAAGGGGAATGCCCAAAGTTTGTATTTCCTCTCAATTCAAAAGTCAAAGTCATTCAAC
CACGTGTTGAAAAGAAAAAGACTGAAGGTTTCATGGGGCGTATACGCTCTGTGTACCCTGTTGCATCTCC
ACAGGAGTGTAACAACATGCACTTGTCTACCTTGATGAAATGTAATCATTGCGATGAAGTTTCATGGCAG
ACGTGCGACTTTCTGAAAGCCACTTGTGAACATTGTGGCACTGAAAATTTAGTCACTGAAGGACCTACTA
CATGTGGGTACCTACCTACTAATGCTGTAGTGAAAATGCCATGTCCTGCCTGTCAAGACCCAGAGATTGG
ACCTGAGCATAGTGTTGCAGATTATCACAACCACTCAAACATTGAAACTCGACTCCGCAAGGGAGGTAGG
ACTAGATGTTTTGGAGGCTGCGTGTTTGCCTACGTCGGCTGCTATAACAAGCGTGCCTACTGGGTTCCTC
GTGCTAGTGCTGATATTGGTTCAGGCCATACCGGCATTACTGGTGACAACGTGGAGACCCTGAATGAGGA
TCTCCTTGAGATACTGAGTCGTGAACGTGTTAACATTAACATTGTTGGCGATTTTCAGTTGACTGAAGAG
GTTGCCATCATTTTGGCATCTTTTTCCGCTTCTACAAGTGCCTTTATTGGCACTATAAAGAGTCTTGATT
ACAAGTCTTTCAAAGCCATTGTTGAGTCCTGCGGTAACTACAAAGTCACTAAGGGAAAGCCCGTAAAAGG
TGCTTGGAACATAGGACAACAGAGATCAGTTTTAACACCACTGTGTGGTTTCCCCTCACAGGCTGCTGGT
GTTATCAGATCAATTTTTGCACGCACACTTGATGCAGCAAACCACTCAATTCCTGATTTGCAAAGAGCAG
CTGTCACCATACTTGATGGTATTTCTGAACAGTCATTACGTCTTGTCGACGCCATGGTTTATACCTCAGA
CCTGATCACCAACAGTGTCATTATTATGGCATATGTAACTGGTGGTCTTGTACAACAGATTTCTCAGTGG
TTGTCTAATCTGTTGGGCACTACTGTTGAAAAACTCAGGCCCATCTTTGCATGGATTGAGGCGAAATTTA
GTGCAGGAGTTGAATTTCTCAAGGATGCTTGGGAGATTCTCAAATTTCTCATTACAGGTGTTTTTGACAT
CGTCAAGGGTCAAATACAGGTTGCTTCAGATAACATCAAGGATTGTGTAAAATGCTTCATTGATGTTGTT
AACAAAGCACTCGAAATGTGCATTGACCAAGTCACTATCGCTGGCGTAAAGTTGCGATCACTCAACTTGG
GTGAAGTCTTCATCGCTCAAAGCAAGGGACTTTACCGTCAGTGTATACGTGGCAAGGAACAGCTGCAACT
ACTCATGCCTCTTAAGGCACCAAAAGAAGTCACCTTTCTTGAAGGTGATTCACATGACACAGTACTTACC
TCTGAGGAGGTTGTTCTCAAGAACGGTGAACTCGAAGTACTCGAGACGCCCGTTGATAGCTTCACAAATG
GAGCTGTCGTTGGCACACCAGTCTGTGTAAATGGCCTCATGCTCTTAGAGATCAAGGACAAAGAACAATA
TTGCGCATTGTCTCCTGGTTTACTGGCTACAAACAATGTCTTTCGCCTAAAGGGAGGTGCACCAATTAAA
GGTGTAACCTTTGGAGAAGATACTGTTTTGGAAGTTCAAGGCTACAAGAATGTGAGAATCACATTTGAGC
TTGATGAACGTGTAGACAAAGTGCTTAATGAAAAGTGTTCTGTCTACACTGTTGAATCCGGTACCGAAGT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CCGAATTATCGGAGCATGAACCAGAACCAGAACTAACACCTGAAGAACCAGTTAACCAGTTTACTGGTTA
TTTAAAACTTACTGACAATGTTGCCATTAAGTGTGTGGACATCGTGAAGGAGGCGCAAAACGCTAACCCC
ACGGTGATTGTAAATGCTGCTAACATACATCTGAAACATGGTGGTGGTGTAGCAGGTGCACTCAACAAGG
CAACCAATGGTGCCATGCAAAAAGAGAGCGATGATTACATTAAGCTAAATGGCCCTCTCACAGTGGGGGG
TTCATGTTTGCTTTCTGGACATAACCTTGCTAAGAAGTGTCTGCATGTTGTTGGACCTAACCTAAATGCA
GGTGAGGACATCCAGCTTCTTAAGGCAGCATATGAAAATTTCAATTCACAGGACACCTTACTTGCACCAT
TGTTGTCAGCAGGCATATTTGGTGCTAAACCACTTCAGTCTTTACAAGTGTGCGTGCAGACAGTTCGTAC
ACAGGTTTACATTGCAGTCAATGACAAAGCTCTTTATGAGCAGGTTGTCATGGATTACCTTGATAGCCTG
AAGCCTAGAGTGGAAGCACCTAAACAAGAGGAGCCACCAAAGACAGAAGATCCTGAAATTGAGGAGAAAT
TTGTCGTACAGAAGCCTGTCGATGTGAAGCCAAAGATTAAGGCTTGCATTGATGAGGTTACTACAACACT
GGAAGAAACTAAGTTTCTTACCAATAAGTTACTCTTGTTTGCTGACATCAATGGTAAGCTTTACCATGAT
TCTCAGAACATGCTTAGAGGTGAAGATATGTCTTTCCTTGAGAAGGACGCACCTTACATGGTAGGTGATG
TTATCACTAGTGGTGATATCACTTGTGTTGTAATACCCTCCAAAAAGGCTGGCGGCACTACTGAGATGCT
CTCAAGAGCTTTGAAGAAAGTGCCAGTTGATGAGTATATAACCACATACCCTGGACAAGGATGTGCTGGT
TATACACTTGAGGAAGCTAAGACTGCTCTTAAGAAATGCAAATCTGCATTTTACGTGCTACCTTCAGAAA
CACCTAATGCTAAGGAAGAGATTCTAGGAACCGTATCCTGGAATTTGAGAGAAATGCTTGCTCATGCTGA
AGAGACAAGAAAATTAATGCCTATCTGCATGGATGTTAGAGCTATAATGGCCACCATCCAACGCAAGTAC
AAAGGAATTAAAATTCAAGAAGGCATCGTTGACTATGGTGTCCGATTCTTCTTTTATACTAGTAAAGAGC
CTGTAGCTTCTATTATTACGAAGCTGAACTCTCTAAATGAGCCACTTGTCACAATGCCAATTGGTTATGT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AGGTGTTGAATTTCTTAAGCGTGGTGACAAAATTGTGTACCACACTTTGGAGAGCCCCGTCGAGTTTCAT
CTTGACGGTGAGGTTCTTCCACTTGACAAACTAAAGAGTCTCTTATCCCTACGGGAGGTTAAGACTATAA
AAGTGTTCACAACTGTGGACAACACCAATCTCCACACACAGCTTGTGGATATGTCTATGACATATGGACA
GCAGTTTGGTCCAACATACTTGGATGGTGCTGATGTTACAAAAATCAAACCTCATGTAAATCATGAGGGT
AAGACTTTCTTTGTACTACCTAGTGATGACACACTACGTAGTGAAGCTTTCGAGTACTACCACACTCTTG
ATGAGAGTTTTCTTGGTAGGTACATGTCTGCTTTAAACCACACAAAGAAATGGAAATTTCCTCAAGTTGG
TGGTTTAACTTCAATTAAATGGGCTGATAACAACTGTTATTTGTCCAGTGTTTTATTAGCACTTCAACAG
ATTGAAGTCAAATTCAATGCACCAGCACTTCAAGAGGCCTATTATAGAGCCCGTGCTGGTGATGCTGCTA
ACTTTTGTGCACTCATACTCGCTTACAGTAATAAAACTGTTGGCGAGCTTGGTGATGTCAGAGAAACTAT
GACCCATCTTCTACAGCATGCTAATTTGGAATCTGCAAAGCGAGTTCTTAATGTGGTGTGTAAGCATTGC
GGTCAGAAAACTACTACCTTAACGGGTGTAGAAGCTGTGATGTATATGGGTACTCTATCTTATGATAATC
TTAAGACAGGTGTTTCCATTCCATGTGTGTGTGGTCGTGATGCTACACAATATCTAGTACAACAAGAGTC
TTCTTTTGTTATGATGTCTGCACCACCTGCTGAATATAAATTACAGCAAGGTACATTCCTATGTGCGAAT
GAGTACACTGGTAACTATCAGTGTGGTCATTACACTCATATAACTGCTAAGGAGACCCTCTATCGTATTG
ATGGAGCTCACCTTACAAAGATGTCGGAGTACAAAGGACCAGTGACTGATGTTTTCTACAAGGAAACATC
TTACACTACAACCATTAGGCCTGTGTCATATAAACTCGATGGAGTTACTTACACAGAGATTGAACCAAAA
TTGGATGGGTATTATAAAAAGGATAATGCTTACTATACAGAGCAGCCTATAGACCTTGTACCAACTCAAC
CACTACCAAATGCGAGTTTTGACAATTTCAAACTCACATGTTCTAATACAAAATTCGCTGATGACTTAAA
TCAAATGACAGGCTTCACAAAGCCAGCTTCACGAGAGCTATCTGTCACATTCTTCCCAGACTTGAATGGC
GATGTAGTGGCTATTGACTATAGACACTATTCAGCGAGTTTCAAGAAAGGTGCTAAATTACTGCATAAGC
CAATTGTTTGGCACATTAATCAGGCTACAACCAAGACAACGTTTAAACCAAACACTTGGTGTTTACGTTG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AGGTGTTAAAGTAACACAGGAGTTAGGTCATGAGGATCTTATGGCTGCCTATGTGGAAAACACAAGCATT
ACCATTAAGAAACCTAATGAGCTTTCACTAGCCTTAGGTTTAAAAACAATTGCCACTCATGGTATTGCTG
CAATTAATAGTGTTCCTTGGAGTAAAATTTTGGCTTATGTCAAACCATTCTTAGGACAAGCAGCAATTAC
AACATCAAATTGCGCCAAGAGATTAGCACAACGTGTGTTTAACAATTATATGCCTTATGTGCTTACACTA
TTGTTTCAATTGTGTACTTTTACAAAAAGTACAAATTCTAGAATTAGAGCTTCACTACCTACGACTATTG
CTAAGAATAGTGTTAGGGGTGTTGCTAGATTATGTTTGGATGCTGGCATTAATTATGTAAAGTCACCCAA
ATTTTCTAAATTGTTCACTATTGCAATGTGGCTATTATTGTTAAGCATTTGCTTAGGTTCACTAATCTAT
GTAACTGCAGCTTTAGGTGTATTATTGTCCAACTTTGGAGCTCCTTCTTATTGTAGTGGCGTTAGAGAAT
CATACCTTAATTCCTCTAATGTTACTACTATGGATTTCTGTGAAGGTTCTTTTCCTTGCAGTGTTTGTTT
AAGTGGATTAGATTCTCTTGATTCCTATCCAGCTCTTGAAACCATCCAGGTGACGATTTCATCGTACAAG
CTAGACTTGACAATTTTAGGTCTGGCTGCTGAGTGGTTTTTGGCATATATGTTGTTCACAAAATTCTTTT
ATTTATTAGGTCTTTCAGCTATAATGCAGGTGTTCTTTGGCTATTTTGCTAGTCATTTCATCAGCAATTC
TTGGCTCATGTGGTTTATCATTAGCATTGTACAAATGGCACCCGTTTCTGCAATGGTTAGGATGTACATC
TTTTTTGCTTCTTTTTACTACATATGGAAGAGCTATGTTCATATTATGGATGGTTGTACCTCTTCGACTT
GCATGATGTGCTATAAGCGCAATCGTGCCACACGCGTAGAGTGTACAACTATTGTTAATGGCATGAAGAG
ATCTTTCTATGTCTATGCAAATGGAGGCCGTGGCTTCTGCAAGACGCACAATTGGAATTGTCTCAATTGT
GACACATTTTGCACTGGTAGTACATTCATTAGTGATGAAGTTGCTCGTGATTTGTCACTCCAGTTTAAAA
GACCAATCAACCCTACTGACCAGTCATCGTATATTGTTGATAGTGTTGCTGTGAAAAATGGCGCACTTCA
CCTCTACTTTGACAAGGCTGGTCAAAAGACTTATGAGAGACACCCACTCTCTCATTTTGTCAATTTAGAC
TATTTGAGAGCTAACAACACTAAAGGTTCACTACCTATTAATGTCATAGTTTTTGATGGCAAGTCCAAAT
GGGACGAGTCTGCTGCTAAATCTGCTTCTGTGTACTACAGTCAGTTAATGTGCCAACCTATTCTGTTGCT
CGACCAAGCTCTTGTGTCAGATGTTGGAGATAGTACTGAAGTTTCTGTCAAGATGTTTGATGCCTATGTC
GACACTTTCTCAGCAACTTTTAGTGTTCCTATGGAAAAACTTAAGGCACTTGTTGCTACTGCTCATAGCG
AGCTAGCAAAGGGTGTAGCTTTAGATGGTGTCCTTTCTACATTTGTGTCCGCAGCCCGTCAAGGTGTTGT
AGATACTGATGTTGATACAAAGGATGTCATTGAATGTCTCAAGCTTTCACATCACTCCGACTTGGAAGTG
ACAGGTGATAGTTGTAATAACTTCATGCTCACCTATAATAAAGTTGAAAACATGACGCCTAGAGATCTTG
GCGCATGTATTGATTGTAATGCAAGGCATATCAATGCTCAAGTAGCAAAGAGTCACAATGTTTCACTCAT
CTGGAATGTAAAAGACTACATGTCTTTATCTGAACAGCTGCGTAAACAAATTCGTAGTGCTGCTAAGAAG
AACAACATACCTTTTAGACTAACTTGTGCTACAACTAGACAGGTTGTCAATGTTATAACTACTAAAATCT
CACTCAAGGGTGGTAAGATTGTTAGTACTTGGTTTAAACTCATGCTTAAGGCCACATTATTGTGCGTCAT
TGCTGCATTGGTCTGTTACATCGTTATGCCAGTACATACATTGTCTGCTCATGATGGTTACACAAATGAA
ATCATTGGTTACAAAGCCATTCAGGATGGTGTCACTCGTGACATCGTTTCTACTGATGATTGTTTTGCAA
ACAAACATGCTGGTTTTGACTCGTGGTTTAGCCAGCGTGGTGGTTCATACAAAAATGACAAAAGCTGCCC
TGTAGTAGCTGCTATCATTACAAGAGAGATTGGCTTCATAGTGCCTGGCTTACCAGGTACTGTGTTGAGA
GCAATCAATGGTGACTTCTTGCATTTTCTACCTCGTGTCTTTAGTGCTGTTGGCAACATTTGCTACACAC
CTTCCAAACTCATTGAGTATAGTGATTTTGCTACCTCAGCTTGCGTTCTTGCTGCTGAGTGTACAATTTT
TAAGGATGCTATGGGCAAACCTGTGCCATATTGTTATGACACTAATTTGCTAGAGGGTTCTATTTCTTAT
AGTGAGCTTCGTCCAGACACTCGTTATGTCCTTATGGATGGTTCCATCATACAGTTTCCTAACACTTACC
TGGAGGGTTCTGTTAGAGTAGTAACAACTTTTGATGCTGAGTACTGTAGACATGGTACATGTGAAAGATC
AGAAGCTGGTATTTGCTTATCTACCAGTGGTAGATGGGTTCTTAACAATGAACATTATAGAGCTCTACCT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TTCTCCTATTGTGCCTTTTTGGATAACAGCAATCTATGTATTCTGTATTTCTCTGAAGCACTGCCATTGG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TTTGTCCGTATTCAACCTGGTCAAACATTTTCAGTTCTAGCATGCTACAATGGTTCACCATCAGGTGTTT
ATCAGTGTGCCATGAGACCTAACCATACCATTAAAGGTTCTTTCCTTAATGGATCATGTGGTAGTGTTGG
TTTTAACATTGATTATGATTGCGTGTCTTTCTGCTATATGCATCACATGGAGCTTCCAACAGGAGTACAC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TGAGTTTACACCATTTGATGTTGTTAGACAATGCTCTGGTGTTACCTTCCAAGGTAAGTTCAAGAAAATT
GTTAAGGGCACTCATCATTGGATGCTTTTAACTTTCTTGACATCACTATTGATTCTTGTCCAAAGTACTC
AGTGGTCACTGTTTTTCTTTGTTTATGAGAATGCTTTCTTGCCATTTACTCTTGGTATTATGGCAATTGC
TGCATGTGCTATGCTGCTTGTTAAGCATAAGCACGCATTCTTGTGCTTGTTTCTGTTACCTTCTCTTGCA
ACAGTTGCTTACTTTAATATGGTCTACATGCCTGCTAGCTGGGTGATGCGTATTATGACATGGCTTGAAT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GAGTAGTATTGATGCTTTCAAGCTTAACATTAAGTTGTTAGGTATTGGAGGTAAACCATGTATCAAGGTT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ACAGCAGCCAAACTTATGGTTGTTGTCCCTGATTATGGTACCTACAAGAACACTTGTGATGGTAACACTT
TTACATATGCATCTGCACTCTGGGAAATCCAGCAAGTTGTTGATGCAGATAGTAAGATTGTTCAACTTAG
TGAAATTAACATGGATAATTCACCAAATTTGGCTTGGCCTCTTATTGTTACAGCTCTAAGAGCCAACTCA
GCTGTCAAACTACAGAATAATGAACTGAGTCCGGTAGCACTACGACAGATGTCTTGTGCGGCTGGTACCA
CACAAACAGCTTGTACTGATGACAATGCACTTGCCTACTATAACAATTCGAAGGGAGGTAGGTTTGTGCT
GGCATTACTATCAGACCACCAAGATCTCAAATGGGCTAGATTCCCTAAGAGTGATGGTACAGGTACAATT
TACACAGAACTGGAACCACCTTGTAGGTTTGTTACAGACACACCAAAAGGGCCTAAAGTGAAATACTTGT
ACTTCATCAAAGGCTTAAATAACCTAAATAGAGGTATGGTTCTGGGCAGTTTAGCTGCTACAGTACGTCT
TCAGGCTGGAAATGCTACAGAAGTACCTGCCAATTCAACTGTGCTTTCCTTCTGTGCCTTTGCAGTAGAC
CCTGCTAAAGCATATAAGGATTACCTAGCAAGTGGAGGACAACCAATCACCAACTGTGTGAAGATGTTGT
GTACACACACTGGTACAGGACAGGCAATTACTGTAACACCAGAAGCTAACATGGACCAAGAGTCCTTTGG
TGGTGCTTCATGCTGTCTGTATTGTAGATGCCACATTGATCATCCAAATCCTAAAGGATTTTGTGACTTG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GTTCCTAAAAACTAATTGCTGCCGCTTCCAGGAGAAGGATGAGGAAGGCAATTTATTAGACTCTTACTTT
GTAGTTAAGAGGCATACTATGTCTAACTACCAACATGAAGAGACTATTTACAACTTGGTTAAAAATTGTC
CATCGGTTGCTGTTCATGATTTTTTCAAGTTTAGAGTAGATGGTGACATGGTACCACATATATCACGTCA
GCGTCTAACTAAATACACAATGGCTGATTTAGTCTATGCTCTACGTCATTTTGACGAGGGTAATTGTGAC
ACATTAAAAGAAATACTCGTCACATACAATTGTTGTGATGATGATTATTTCAATAAGAAGGATTGGTATG
ACTTCGTAGAGAATCCTGACATCTTACGCGTATATGCTAACTTAGGTGAACGTGTACGCCAAGCATTATT
AAAGACTGTACAATTCTGCGATGCTATGCGTGATGCAGGCATTGTAGGCGTACTGACATTAGACAATCAG
GATCTTAATGGGAACTGGTACGACTTCGGTGATTTCGTACAAGTAGCACCAGGCTGCGGAGTTCCTATTG
TGGATTCATACTACTCATTGCTGATGCCCATCCTCACTCTGACTAGGGCATTGGCTGCTGAGTCCCATAT
GGATGCTGATCTCGCAAAACCACTTATTAAGTGGGATTTGCTGAAATATGATTTTACGGAAGAGAGACTT
TGTCTCTTCGACCGTTACTTTAAATATTGGGACCAGACATACCATCCCAATTGTATTAACTGTTTGGATG
ATAGGTGTATCCTTCATTGTGCAAACTTTAATGTGTTATTTTCTACTGTGTTTCCACCTACAAGTTTTGG
ACCACTAGTAAGAAAAATATTTGTAGATGGTGTTCCTTTTGTTGTTTCAACTGGATACCATTTTCGTGAG
TTAGGAGTTGTACATAATCAGGATGTAAACTTACATAGCTCGCGTCTCAGTTTCAAGGAACTTTTAGTGT
ATGCTGCTGATCCCGCCATGCATGCAGCTTCTGGCAATTTATTGCTAGATAAACGCACTACATGCTTTTC
AGTAGCTGCACTAACAAACAATGTTGCTTTTCAAACTGTTAAACCCGGTAATTTTAACAAAGACTTTTAT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TTTATTATGACTCAATGAGTTATGAGGATCAAGATGCACTTTTCGCGTACACTAAGCGTAATGTCATCCC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AGGATAATGGCCTCTCTTGTTCTTGCTCGCAAACATAGCACTTGCTGTAACTTGTCACACCGTTTCTACA
GGTTAGCTAATGAGTGTGCGCAAGTATTAAGTGAGATGGTCATGTGTGGCGGCTCACTATATGTTAAACC
AGGTGGAACATCATCCGGTGATGCTACAACTGCTTATGCTAATAGTGTCTTTAACATTTGTCAAGCTGTT
ACAGCCAATGTAAATGCACTCCTTTCAACTGATGGTAACAAGATAGCTGACAAGTACGTCCGCAATCTAC
AACACAGGCTTTATGAGTGTCTCTATAGAAATAGGGATGTTGATCATGAATTCGTGGATGAGTTTTACGC
TTACCTGCGTAAACATTTCTCTATGATGATTCTTTCTGATGATGCCGTTGTGTGCTATAACAGTAACTAT
GCGGCTCAAGGTTTAGTAGCTAGCATTAAGAACTTTAAGGCAGTTCTTTATTATCAAAATAATGTGTTCA
TGTCTGAGGCAAAATGTTGGACTGAGACTGACCTTACTAAAGGACCTCACGAATTTTGCTCACAGCATAC
AATGCTAGTTAAACAAGGAGATGATTACGTGTACCTGCCTTACCCAGATCCGTCAAGAATATTAGGCGCA
GGCTGTTTTGTCGATGATATTGTCAAAACAGATGGTACACTTATGATTGAGAGGTTCGTGTCATTAGCTA
TTGATGCTTACCCTCTTACTAAACATCCTAATCAGGAGTATGCTGATGTCTTTCACTTGTATTTACAATA
CATTAGAAAGTTACATGATGAGCTTACCGGTCACATGTTAGACATGTATTCTGTAATGCTAACTAATGAT
AACACCTCACGTTATTGGGAACCTGAGTTTTATGAAGCTATGTACACACCACACACAGTCTTGCAGGCTG
TAGGTGCTTGTGTATTGTGTAATTCACAGACTTCACTTCGTTGCGGTGCCTGCATTAGGAGACCATTCCT
GTGCTGCAAGTGCTGCTATGACCATGTCATTTCAACATCACATAAATTAGTGTTGTCTGTTAATCCCTAT
GTTTGCAATGCACCAGGTTGTGATGTCACTGATGTGACACAACTATATCTAGGAGGTATGAGTTATTACT
GCAAGTCACATAAGCCTCCCATTAGTTTTCCATTGTGTGCTAATGGTCAGGTTTTTGGTTTATACAAGAA
CACATGTGTAGGTAGTGACAATGTCACTGACTTTAATGCGATAGCAACATGTGATTGGACTAATGCTGGC
GATTACATACTTGCCAACACCTGTACTGAGAGAATCAAACTCTTTGCAGCAGAAACACTCAAAGCTACTG
AGGAAACATTCAAGCTGTCATATGGTATTGCCACTGTACGTGAAGTACTCTCTGACAGAGAATTGCATCT
TTCATGGGAGGTTGGAAAACCTAGACCACCATTGAATAGAAATTATGTCTTTACTGGTTACCGTGTAACT
AAAAATAGTAAAGTACAGATTGGAGAGTACACCTTTGAAAAAGGTGACTATGGTGATGCTGTTGTGTACA
GAGGTACTACGACATACAAATTGAATGTTGGTGATTACTTTGTGTTGACATCTCACACTGTAATGCCACT
TAGTGCACCTACTCTAGTGCCACAAGAGCACTATGTGAGAATTACTGGCTTGTACCCAACACTCAACATC
TCAGATGAGTTTTCTAGCAATGTTGCAAATTATCAAAAGGTCGGTATGCAAAAGTACTCTACACTCCAAG
GACCACCTGGTACTGGTAAGAGTCATTTTGCCATCGGACTTGCTCTCTACTACCCATCTGCTCGCATAGT
GTATACAGCTTGCTCTCATGCAGCTGTTGATGCCCTATGCGAAAAGGCATTAAAATACTTGCCCATAGAT
AAATGTAGTAGAATCATACCTGCGCGTGCTCGCGTAGAGTGTTTTGACAAATTCAAAGTTAATTCAACAC
TAGAACAGTATGTTTTCTGCACTGTAAATGCATTGCCAGAAACAACTGCTGATATTGTAGTCTTTGATGA
AATCTCTATGGCTACTAATTATGACTTGAGTGTTGTCAATGCTAGACTTCGTGCAAAACACTACGTCTAT
ATTGGCGATCCTGCTCAATTACCAGCCCCGCGCACATTGCTGACCAAAGGCACACTAGAACCAGAATACT
TCAATTCAGTGTGCAGACTTATGAAAACAATAGGTCCAGACATGTTCCTTGGAACTTGTCGCCGTTGTCC
TGCTGAAATTGTCGACACTGTGAGTGCTTTAGTTTATGATAATAAGCTAAAGGCACACAAGGAGAAGTCA
GCTCAATGCTTCAAAATGTTTTACAAGGGTGTTATTACACATGATGTTTCATCTGCAATTAACAGACCTC
AAATAGGCGTTGTAAGAGAATTTCTTACACGCAATCCTGCTTGGAGAAAAGCTGTTTTTATCTCACCTTA
TAATTCACAGAATGCTGTAGCTTCAAAAATCTTAGGATTGCCTACGCAGACTGTTGATTCCTCACAGGGT
TCTGAGTATGACTATGTCATATTCACGCAAACTACCGAAACAGCACACTCTTGCAATGTTAACCGCTTTA
ATGTGGCTATCACAAGAGCAAAAATTGGCATTTTGTGCATAATGTCTGATAGAGATCTTTATGACAAACT
GCAATTTACAAGTCTAGAAGTACCACGCCGCAATGTGGCTACATTACAGGCAGAAAATGTAACTGGACTT
TTTAAGGACTGTAGTAAGATCATCACCGGTCTTCATCCAACACAGGCACCTACACACCTCAGCGTTGATA
CAAAATTTAAGACTGAGGGACTATGTGTTGACATACCAGGCATACCAAAGGACATGACCTACCGTAGACT
CATCTCTATGATGGGTTTCAAAATGAATTACCAAGTTAATGGTTACCCTAATATGTTTATTACCCGCGAG
GAAGCTATTCGTCACGTTCGTGCATGGATTGGCTTCGACGTAGAGGGCTGTCATGCAACTAGAGATGCTG
TGGGTACTAACCTACCTCTCCAGCTAGGATTTTCTACAGGTGTTAATTTAGTAGCTGTACCAACTGGCTA
TGTTGACACTGAAAATAACACAGAATTCACCAGAGTTAATGCAAAACCTCCACCAGGTGATCAATTTAAA
CATCTTATACCACTCATGTACAAAGGCTTGCCCTGGAATGTAGTGCGTATTAAGATAGTACAAATGCTCA
GTGATACACTGAAAGGATTGTCAGACAGAGTCGTGTTTGTCCTCTGGGCGCATGGCTTTGAGCTTACATC
AATGAAGTACTTTGTCAAGATTGGACCTGAGAGAACGTGTTGTCTGTGCGACAAACGTGCAACTTGCTTT
TCTACTTCATCAGACACTTATGCCTGCTGGAATCATTCTGTGGGTTTTGACTATGTCTACAACCCATTTA
TGATTGATGTTCAGCAGTGGGGTTTTACGGGTAACCTTCAGAGTAACCACGACCAACATTGTCAAGTGCA
TGGAAATGCACATGTGGCTAGTTGTGATGCTATCATGACTAGATGCTTGGCAGTCCATGAGTGCTTTGTT
AAGCGCGTTGATTGGTCTGTTGAATACCCTATTATAGGAGATGAACTGAAGATTAATTCTGCTTGCAGAA
AAGTACAGCATATGGTTGTAAAGTCTGCATTGCTTGCTGATAAGTTTCCAGTTCTTCATGACATTGGAAA
TCCAAAGGCTATCAAGTGTGTGCCTCAGGCTGAAGTAGAATGGAAGTTCTATGACGCTCAGCCATGCAGT
GACAAAGCCTACAAAATAGAGGAACTCTTCTATTCTTATGCTACACATCATGATAAATTCACTGATGGTG
TTTGTTTGTTTTGGAACTGTAACGTTGATCGTTACCCAGCCAATGCAATTGTGTGTAGGTTTGACACCAG
AGTTTTGTCAAACTTGAACTTACCGGGTTGTGATGGTGGTAGTTTGTATGTGAACAAGCATGCATTCCAC
ACCCCAGCTTTTGATAAAAGTGCATTTACTAATTTAAAGCAATTGCCTTTCTTTTATTATTCTGATAGTC
CTTGTGAGTCTCATGGCAAACAAGTAGTGTCAGATATTGATTACGTACCACTTAAATCAGCTACGTGTAT
TACACGTTGCAATTTGGGTGGTGCTGTTTGCAGACACCATGCAAATGAGTACCGACAGTACTTAGATGCA
TACAACATGATGATTTCTGCTGGATTTAGCCTATGGATTTACAAACAGTTTGATACTTATAACCTGTGGA
ATACATTTACCAGGTTACAAAGCTTAGAAAATGTGGCTTACAATGTTGTTAATAAAGGACACTTCGATGG
ACAAGCTGGTGAAGCACCTGTTTCCATCATCAATAATGCTGTTTACACAAAGGTAGATGGTGTTGATGTA
GAGATCTTTGAAAACAAGACAACACTTCCTGTTAATGTTGCATTTGAGCTTTGGGCTAAGCGTAACATTA
AACCAGTGCCAGAGATTAAGATACTCAATAATTTGGGTGTCGATATCGCTGCTAATACTGTGGTCTGGGA
CTATAAGAGAGAAGCACCAGCACATATGTCAACAATAGGTGTCTGCACAATGACTGACATTGCTAAGAAA
CCTACTGAGAGTGCTTGTTCCTCGCTTACTGTCTTATTTGATGGTAGAGTGGAAGGACAGGTAGACCTTT
TTAGAAATGCCCGTAATGGTGTTTTAATAACAGAAGGTTCAGTTAAAGGTTTAACACCTTCAAAGGGGCC
AGCACAAGCTAGTGTCAATGGAGTCACATTAATTGGAGAATCAGTAAAAACACAGTTCAACTATTTTAAG
AAAGTAGATGGCATTATTCAACAGCTGCCTGAAACCTACTTTACTCAGAGCCGAGACTTAGAGGATTTTA
AGCCCAGATCACAAATGGAAACTGACTTTCTCGAGCTCGCTATGGATGAATTCATACAACGGTATAAGTT
AGAGGGTTATGCCTTCGAGCATATCGTTTATGGGGATTTCAGTCATGGACAACTTGGCGGCCTTCATTTA
ATGATTGGTTTAGCCAAGCGTTCACAAGATTCACCGCTCAAATTAGAGGATTTTATCCCTATGGATAGCA
CAGTGAAAAATTATTTCATAACAGATGCACAAACAGGTTCATCAAAATGTGTGTGTTCTGTCATTGACCT
CTTGCTTGACGACTTTGTTGAGATAATAAAGTCACAGGATTTGTCAGTAATCTCTAAGGTAGTCAAGGTT
ACAATTGACTACGCTGAGATTTCATTCATGCTTTGGTGTAAAGATGGTCATGTCGAAACCTTCTACCCAA
AATTACAGGCAAGTCAAGCATGGCAACCGGGAGTTGCGATGCCTAATTTGTATAAGATGCAAAGAATGCT
TCTTGAAAAATGTGACCTTCAGAATTATGGTGAAAATGCTGTCATACCAAAGGGAATAATGATGAATGTC
GCAAAATACACTCAACTGTGTCAATACTTAAACACACTTACTTTAGCTGTACCCTACAACATGAGAGTTA
TTCACTTTGGTGCTGGCTCTGATAAAGGAGTTGCACCTGGTACAGCTGTACTCAGGCAGTGGTTGCCAAC
TGGCACACTACTTGTCGACTCAGACCTTAATGACTTCGTCTCTGACGCAGATTCTACTTTAATTGGAGAC
TGTGCAACAGTACATACGGCTAATAAATGGGACCTCATTATTAGCGATATGTATGACCCTAAGACAAAAC
ATGTGACAAAAGAGAATGACTCAAAAGAAGGGTTTTTCACTTACCTGTGTGGATTTATAAAGCAAAAGCT
AGCCTTGGGTGGCTCTGTGGCTGTGAAGATAACAGAGCATTCTTGGAATGCTGATCTTTACAAGCTTATG
GGATACTTCTCATGGTGGACAGCTTTTGTTACAAATGTAAATGCATCATCATCAGAAGCATTTCTAATTG
GGGTTAACTATCTAGGCAAGCCAAAGGAACAAATTGATGGCTATACCATGCATGCTAACTACATCTTTTG
GAGGAATACAAATCCTATTCAATTGTCTTCCTATTCACTTTTTGACATGAGCAAATTTCCTCTCAAGTTA
AGAGGGACTGCTGTTATGTCTTTAAAGGAGAATCAGATCAATGACATGATTTATTCTCTACTTGAGAAAG
GTAGACTTATCATTAGAGAGAGTAACAAAGTTGTGGTGTCTAGTGATATTTTAGTTAATAACTAAACGAA
CATGAAATTGTTAGTTTTAGTTTTTGCTACTTTAGTCTCCTCTTACACTATAGAGAAGTGCCTTGATTTT
GATGACCGCACCCCACCTGCAAATACTCAATTTTTATCTTCTCACAGAGGTGTTTATTACCCAGATGACA
TTTTTAGGTCTAATGTCTTGCATTTAGTACAAGATCACTTCCTACCTTTTGACTCCAACGTCACCAGGTT
TATAACGTTTGGCCTAAATTTTGATAATCCCATAATACCCTTCAGGGATGGTATTTATTTTGCTGCGACT
GAAAAGTCTAATGTTATTAGAGGATGGGTTTTTGGTTCTACAATGAACAACAAATCTCAATCCGTTATAA
TCATGAACAACTCAACTAATTTAGTCATTAGGGCTTGTAATTTTGAGTTGTGTGACAATCCATTTTTTGT
TGTGTTGAAATCTAACAACACTCAAATACCATCTTACATATTTAATAATGCATTCAATTGCACATTTGAA
TATGTTTCTAAGGATTTTAACCTAGACCTTGGTGAAAAACCAGGTAATTTCAAGGATCTCAGAGAGTTTG
TTTTCAGGAATAAAGATGGTTTTTTGCATGTTTATTCCGGTTACCAACCCATTTCTGCTGCCAGTGGTTT
GCCAACTGGTTTTAATGCACTTAAACCTATTTTTAAGTTACCTCTGGGTATTAATATTACTAATTTCAGA
ACACTTCTGACTGCTTTTCCGCCTAGACCTGATTATTGGGGTACTTCAGCTGCAGCTTATTTTGTAGGAT
ATTTAAAGCCAACTACATTCATGCTTAAGTATGATGAAAATGGTACAATCACAGATGCTGTCGATTGTTC
TCAAAATCCACTTGCTGAACTCAAATGCTCTGTTAAAAGTTTTGAGATTGACAAAGGAATTTACCAAACC
TCCAATTTTAGGGTAGCACCCTCAAAGGAAGTTGTGAGGTTCCCTAATATTACAAACCTGTGTCCTTTTG
GAGAGGTTTTTAATGCTACTACATTTCCTTCTGTCTATGCATGGGAGAGGAAAAGAATTTCTAATTGTGT
TGCTGATTACTCTGTACTCTACAACTCAACATCTTTTTCAACTTTTAAGTGTTATGGCGTTTCTGCCACT
AAGCTGAATGATCTTTGCTTCTCTAATGTCTATGCAGATTCATTCGTAGTCAAAGGAGATGATGTAAGGC
AAATAGCACCAGGACAGACCGGTGTTATTGCTGATTATAATTATAAATTGCCAGATGATTTTATGGGTTG
TGTCCTTGCTTGGAATACTAGGAACATTGATGCTACTTCAACTGGTAATTATAATTATAAATATAGATCT
CTCAGACATGGCAAGCTTAGGCCCTTTGAGAGAGACATTTCTAATGTGCCTTTCTCCCCTGACGGCAAAC
CATGTACCCCACCTGCTTTCAACTGTTACTGGCCATTAAATGATTATGGTTTTTTCACTACTAATGGCAT
AGGCTATCAACCCTATAGAGTTGTAGTACTTTCTTTTGAACTTTTAAATGCACCTGCTACAGTCTGTGGA
CCAAAATTATCCACTGACCTTATTAAAAACCAGTGTGTCAATTTTAACTTTAATGGACTCACTGGTACTG
GTGTGTTAACTTCTTCTTCAAAGAGATTTCAACCATTTCAACAATTTGGTCGTGATGTTTCGGATTTCAC
TGACTCAGTTCGAGATCCTAAAACGTCTGAAATATTAGACATTTCACCTTGCTCTTTTGGCGGTGTAAGT
GTAATTACACCTGGAACAAATACTTCATCAGAAGTTGCTGTTCTATATCAAGATGTTAACTGCACTGATG
TTCCTGTAGCAATCCATGCAGACCAACTCACACCTGCTTGGCGCATATACTCCACTGGAAATAATGTATT
TCAAACTCAGGCAGGCTGTCTTATAGGAGCTGAGCATGTCGATACTTCTTATGAGTGCGACATTCCTATT
GGAGCTGGCATTTGTGCTAGTTACCACACAGTTTCTTCACTACGTAGTACTAGCCAAAAATCTATTGTGG
CTTATACTATGTCTTTAGGTGCTGATAGTTCAATTGTTTACTCTAATAACACCATTGCTATACCTACTAA
CTTTTCAATTAGCATTACTACAGAAGTAATGCCTGTTTCTATGGCTAAAACCTCCGTAGATTGTAATATG
TACATCTGCGGAGATTCTACTGAATGTGCTAATTTGCTTCTCCAATATGGTAGCTTTTGCACACAACTAA
ATCGTGCACTCTCAGGTATTGCTGTTGAACAGGATCGCAACACACGTGAAGTGTTCGCTCAAGTCAAACA
AATGTACAAAACCCCAACTTTGAAAGATTTTGGTGGTTTTAATTTTTCACAAATATTACCTGACCCTCTA
AAGCCAACTAAGAGGTCTTTTATTGAGGACTTGCTCTTTAATAAGGTGACACTCGCTGATGCTGGCTTTA
TGAAGCAATATGGCGAATGCCTAGGTGATATTAATGCTAGAGATCTCATTTGTGCGCAGAAGTTCAATGG
ACTTACAGTGTTGCCACCTCTGCTCACTGATGATATGATTGCTGCCTACACTGCTGCTCTAGTTAGTGGT
ACTGCCACTGCTGGATGGACATTTGGTGCTGGCGCTGCTCTTCAAATACCTTTTGCTATGCAAATGGCAT
ATAGGTTCAATGGCATTGGAGTTACCCAAAATGTTCTCTATGAGAACCAAAAACAAATCGCCAACCAATT
TAACAAGGCGATCAGTCAAATTCAAGAATCACTTACAACAACATCAACTGCATTGGGCAAGCTGCAAGAC
GTTGTTAACCAGAATGCTCAAGCATTAAACACACTTGTTAAACAACTTAGCTCTAATTTTGGTGCAATTT
CAAGTGTGCTAAATGATATCCTTTCGCGACTTGATAAAGTTGAGGCGGAGGTACAAATTGACAGGTTAAT
TACAGGCAGACTTCAAAGCCTTCAAACCTATGTAACACAACAACTAATCAGGGCTGCTGAAATCAGGGCT
TCTGCTAATCTTGCTGCTACTAAAATGTCTGAGTGTGTTCTTGGACAATCAAAAAGAGTTGACTTTTGCG
GAAAGGGATACCACCTTATGTCCTTCCCACAAGCAGCCCCGCATGGTGTTGTCTTCCTACATGTCACGTA
TGTGCCATCCCAGGAGAGGAACTTCACCACAGCGCCAGCAATTTGTCATGAAGGCAAAGCATACTTCCCT
CGTGAAGGTGTTTTTGTGTTTAATGGCACTTCTTGGTTTATTACACAGAGGAACTTCTTTTCTCCACAAA
TAATTACTACAGACAATACATTTGTCTCCGGAAATTGTGATGTCGTTATTGGCATCATTAACAACACAGT
TTATGACCCTCTGCAACCTGAGCTTGACTCATTCAAAGAAGAGCTGGACAAGTACTTCAAAAATCACACA
TCACCAGATGTTGATCTTGGCGACATTTCAGGCATTAACGCTTCTGTCGTCAACATTCAAAAAGAAATTG
ACCGCCTCAATGAGGTCGCTAAAAATTTAAATGAATCACTCATTGACCTTCAAGAATTGGGAAAATATGA
GCAATATATTAAATGGCCGTGGTATGTTTGGCTCGGCTTCATTGCTGGACTAATTGCCATCGTCATGGTT
ACAATCTTGCTTTGTTGCATGACTAGTTGTTGCAGTTGCCTCAAGGGTGCATGCTCTTGTGGTTCTTGCT
GCAAGTTTGATGAGGATGACTCTGAGCCAGTTCTCAAGGGTGTTAAATTACATTACACATAAACGAACTT
ATGGATTTGTTTATGAGAATTTTTACTCTTGGATCAATTACTGCACAGCCAGGAAAAATTGACAATGCTT
CTCCTGCAAGTACTGTTCATGCTACAGCAACGATACCACTACAAGCCTCACTCCCTTTCGGATGGCTTGT
TATTGGCGTTGCATTTCTTGCTGTTTTTCAGAGCGCTACCAAAATAATTGCGCTCAATAAAAGATGGCAG
CTAGCCCTTTATAAGGGCTTCCAGTTCATTTGCAATTTATTGCTGCTATTTGTTACCATCTATTCACATC
TTTTGCTTGTCGCTGCAGGTATGGAGGCGCAATTTTTGTACCTCTATGCCTTAATATATTTTCTACAATG
CATCAACGCATGTAGAATTATCATGAGATGTTGGCTTTGTTGGAAGTGCAAATCCAAGAACCCATTACTT
TATGATGCCAACTACTTTGTTTGCTGGCACACACATAACTATGACTACTGTATACCATATAACAGTGTCA
CAGATACAATTGTCGTTACTGCAGGTGACGGCATTTCAACACCAAAACTCAAAGAAGACTACCAAATTGG
TGGTTATTCTGAGAATTGGCACTCAGGTGTTAAAGACTATGTCGTCGTACATGGCTATTTCACCGAAGTT
TACTACCAGCTTGAGTCTACACAAATTACTACAGACACTGGTATTGAAAATGCTACATTCTTCATCTTTA
ACAAGCTTGTTAAAGACCCACCGAATGTGCAAATACACACAATCGACGGCTCTTCAGGAGTTGCAAATCC
AGCAATGGATCCAATTTATGATGAGCCGACGACGACTACTAGCGTGCCTTTGTAAGCACAAGAAAGTGAG
TACGAACTTATGTACTCATTCGTTTCGGAAGAAACAGGTACGTTAATAGTTAATAGCGTACTTCTTTTTC
TTGCTTTCGTGGTATTCTTGCTAGTCACACTAGCCATCCTTACTGCGCTTCGATTGTGTGCGTACTGCTG
CAATATTGTTAACGTGAGTTTAGTAAAACCAACTGTTTACGTCTACTCGCGTGTTAAAAATCTGAACTCT
TCTGAAGGAGTTCCTGATCTTCTGGTCTAAACGAACTAACTATTATTATTATTCTGTTTGGAACTTTAAC
ATTGCTTATCATGGCTGAGAACGGGACTATTTCCGTTGAGGAGCTTAAAAGACTCCTGGAACAATGGAAC
CTAGTAATAGGTTTCCTATTCCTAGCCTGGATTATGTTACTACAATTTGCCTATTCTAATCGGAACAGGT
TTTTGTACATAATAAAGCTTGTTTTCCTGTGGCTCTTGTGGCCAGTAACACTTGCTTGCTTTGTGCTTGC
TGCTGTTTACAGAATTAATTGGGTGACTGGCGGGATTGCGATTGCAATGGCTTGTATTGTAGGCTTGATG
TGGCTTAGCTACTTCATTGCTTCCTTCAGGCTATTTGCTCGTACCCGCTCAATGTGGTCATTCAACCCAG
AAACAAACATTCTTCTCAATGTGCCTCTTCGAGGGACAATTGTGACCAGACCGCTCATGGAAAGTGAACT
TGTCATTGGCGCTGTGATCATTCGTGGTCACTTGCGCATGGCTGGACACTCCCTAGGGCGCTGTGACATC
AAGGACCTGCCAAAAGAGATCACTGTGGCTACATCACGAACGCTTTCTTATTACAAATTAGGAGCGTCGC
AGCGTGTAGGCACTGATTCAGGTTTTGCTGCATACAACCGCTACCGTATTGGAAACTACAAATTAAATAC
AGACCACGCCGGTAGCAACGACAATATTGCTTTGCTAGTACAGTAAGTGACAACAGATGTTTCATCTTGT
TGACTTCCAGGTTACAATAGCAGAGATATTGATTATCATTATGAGGACTTTCAGGATTGCTATTTGGAAT
CTTGACATGATAATAAGTTCAATAGTGAGACAATTATTCAAGCCTCTAACTAAGAATAAATATTCAGAGT
TAGATGATGAAGAACCTATGGAGATAGATTATCCTTGATAAACGAACCACTATGTTACTTTTAGTAACAT
TGTTTGGTTTAGCATCAGGGTGCAGCTTACCACTTACGGTTAGCTGCCCTAGAGGCCTACCTTTCACTCT
ACAGATTAACACTACTAGTGTTACTGTGGAGTGGTATCGGGTATCTCCTGCATCAATGCAAGGTCTTACG
AAGATAAATACTGGCAGCACTATTTTTGATAACAACTTTAGTGTAGTCAATAATAATTTGTACTTCAAAC
AGTGTTTTGGAGGCTTTTTTACAGCACGCTGTTACCTCCAGGGTAAGCATGACGGTGCTATAGTAGATAA
TTCTCAACCTGTCTTTGTGGATGCTAGGAATTATGTACCAACTACTGCACCATTAGTCTCATCGCAGGGC
ATTGTGCAGCTAAAAAGTTCCAATGTGTTAGCTATAGTGTTACCTATAGCCCTTGTTGGTATTTGTCTTT
TTATTCTTTTACTTTGGTATCTGTTTTCTAAGCAAAACAAAATTTACCAACAGGCCACGCAATCAGTCTA
AACGAACATGAAAATTATTCTCTTCCTGACATTGATTGCACTTGCATCTTGCGAGCTATATCACTATCAG
GAGTGTGTTAGAGGTACAACTGTACTACTAAAAGAACCTTGCCCATCTGGAACTTACGAGGGCAATTCAC
CATTTCATCCTCTTGCCGATAACAAATTTGCACTAACTTGCACTAGCACTCGCTTTGCTTTTGCTTGTGC
TGACGGTACTAGACATACCTATCAGCTTCGTGCAAGATCAGTTTCGCCAAAACTTTTCATCAGACAAGAG
GAAGTTCACCAAGAGCTCTACTCACCGCTTTTTCTCATTGTTGCTGCTCTAGTATTTATAATACTTTGCT
TCACCATTAAGAGAAAGACAGAATGAATGAGCTCACTTTAATTGACTTCTATTTGTGCTTTTTAGCCTTT
CTGCTATTCCTTGTTCTAATAATGCTTATTATATTTTGGTTTTCACTTGAACTCCAGGATATAGAAGAAC
CTTGTAACAAAGTCTAAACGAACATGAAACTTCTCATTGTTTTAGGACTCTTAACATCAGTGTATTGCAT
GCATAAAGAATGCAGTATACAAGAATGTTGTGAAAATCAATCATTCCAACTTGAAGACCCATGTCCAATA
CATTACTATTCGGACTGGTTTGTAAAAATTGGACCTCGCAAGTCTGCGCGCCTAGTACAACTTTGTGCTG
GTGAATATGGACATAGAGTTCCAATACATTATGAAATGTTTGGCAATTATACTATCTCATGTGAACCACT
TGAAATAAATTGTCAAAACCCACCAGTTGGAAGTCTCATCGTACGTTGTTCATATGATGTTGACTTTATG
GAGTATCACGACGTTCGTGTTGTTCTAGATTTCATCTAAACGAACAAACTAAAATGTCTGATAATGGACC
CCAACCAAACCAGCGTAGTGCCCCCCGCATTACATTTGGTGGACCCACAGATTCAACTGACAATAACCAG
AATGGAGGACGCAATGGGGCAAGGCCAAAACAGCGCCGACCCCAAGGTTTACCCAATAATACTGCGTCTT
GGTTCACAGCTCTCACTCAGCATGGCAAGGAGGAACTTAGATTCCCTCGAGGCCAGGGCGTTCCAATCAA
CACCAATAGTGGTCCAGATGACCAAATTGGCTACTACCGAAGAGCTACCCGACGAGTTCGTGGTGGTGAC
GGCAAAATGAAAGAGCTCAGCCCCAGATGGTATTTCTATTACCTAGGAACTGGCCCAGAAGCTTCACTTC
CCTACGGCGCTAACAAAGAAGGCATCGTATGGGTCGCAACTGAGGGAGCCTTGAATACACCGAAAGATCA
CATCGGCACCCGCAATCCTAATAACAATGCTGCCACCGTGCTACAACTTCCTCAAGGAACAACATTGCCA
AAAGGCTTCTACGCAGAGGGGAGCAGAGGCGGCAGTCAAGCCTCTTCTCGCTCTTCATCACGTAGTCGCG
GTAATTCAAGAAATTCAACTCCTGGCAGCAGTAGGGGAAATTCTCCTGCTCGAATGGCTAGCGGAGGTGG
TGAAACTGCCCTCGCGCTATTGCTGCTAGACAGATTGAACCAGCTTGAGAGCAAAGTTTCTGGTAAAGGC
CAACAACAACAAGGCCAAACTGTCACTAAGAAATCTGCTGCTGAGGCATCCAAAAAGCCTCGCCAAAAAC
GTACTGCTACAAAACAGTACAACGTCACTCAAGCATTTGGGAGGCGTGGTCCAGAACAAACCCAAGGAAA
CTTCGGGGACCAAGACCTAATCAGACAAGGAACTGATTACAAACATTGGCCGCAAATTGCACAATTTGCT
CCGAGTGCCTCTGCATTCTTCGGAATGTCACGCATTGGCATGGAAGTCACACCTTCGGGAACATGGCTGA
CTTATCATGGAGCCATTAAATTGGATGACAAAGATCCACAATTCAAAGACAGCGTCATACTGCTGAACAA
GCACATTGACGCATACAAAACATTCCCACCAACAGAGCCTAAAAAGGACAAAAAGAAAAAGACTGATGAA
GCTCAGCCTTTACCGCAGAGACAAAAGAAGCAGCCCACTGTGACTCTTCTTCCTGCGGCTGACATGGATG
ATTTCTCCAGACAACTTCAAAATTCCATGAGTGGAGCTTCTGCTGATTCAACTCAGGCATAAACACTCAT
GATGACCACACAAGGCAGATGGGCTATGTAAACGTTTTCGCAATTCCGTTTACGATACATAGTCTACTCT
TGTGCAGAATGAATTCTCGTAGCTAAACAGCACAAGTAGGTTTAGTTAACTTTAATCTCACATAGCAATC
TTTAATCAATGTGTAACATTAGGGAGGACTTGAAAGAGCCACCACATTTTCACCGAGGCCACGCGGAGTA
CGATCGAGGGTACAGTGAATAATGCTAGGGAGAGCTGCCTATATGGAAGAGCCCTAATGTGTAAAATTAA
TTTTAGTAGTGCTATCCCCATGTGATTTTAATAGCTTCTTAGGAGAATGACAAAAAAAAAAAAAAAA
</t>
  </si>
  <si>
    <t>RsSHC014</t>
  </si>
  <si>
    <t>bt SARS-like RsSHC014</t>
  </si>
  <si>
    <t>AGZ48806.1</t>
  </si>
  <si>
    <t>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t>
  </si>
  <si>
    <t>spike protein [Bat SARS-like coronavirus RsSHC014]</t>
  </si>
  <si>
    <t>KC881005.1</t>
  </si>
  <si>
    <t xml:space="preserve">&gt;KC881005.1 Bat SARS-like coronavirus RsSHC014, complete 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TTGGTGTCAACGAGAAAACACACGTCCAACTCAGTTTGCCTGTTCTTCAGGTTAGAGACGTGCTAGTGCG
TGGCTTCGGGGACTCTGTGGAAGAGGCCCTATCGGAGGCACGTGAACATCTTAAAAATGGCACTTGTGGT
TTAGTAGAGCTGGAAAAAGGCGTACTGCCCCAGCTTGAACAGCCCTATGTGTTCATTAAACGTTCTGATG
CCTTAAGCACCAATCACGGCCATAAGGTCGTTGAGCTGGTTGCAGAATTGGACGGCATTCAGTACGGTCG
TAGCGGTATAACTCTGGGAGTACTCGTGCCACATGTGGGCGAAACCCCAATCGCATACCGCAATGTTCTT
CTTCGTAAGAACGGTAATAAGGGAGCCGGTGGCCATAGCTTTGGCATCGATCTAAAGTCTTATGACTTAG
GTGACGAGCTTGGTACTGATCCCATTGAAGATTATGAACAAAACTGGAACACTAAGCATGGCAGTGGTGT
ACTCCGTGAACTCACTCGTGAGCTCAATGGAGGTGCAGTTACTCGCTATGTCGACAACAACTTCTGTGGC
CCAGATGGGTACCCTCTTGATTGCATCAAAGATTTTCTCGCTCGCGCGGGTAAGTCAATGTGCACTCTTT
CTGAACAACTTGATTACATTGAGTCGAAAAGAGGTGTCTACTGCTGCCGTGACCATGAGCATGAAATTGC
CTGGTTCACTGAGCGCTCTGATAAGAGCTATGAGCATCAGACACCCTTCGAAATTAAGAGTGCCAAGAAA
TTTGACACCTTCAAAGGGGAATGCCCAAAGTTTGTATTTCCTCTCAATTCAAAAGTCAAAGTCATTCAAC
CACGCGTTGAAAAGAAAAAGACTGAGGGTTTCATGGGGCGCATACGTTCTGTGTACCCTGTTGCATCTCC
ACAGGAGTGTAACAACATGCACTTGTCTACCTTGATGAAATGTAATCATTGCGATGAAGTTTCATGGCAG
ACGTGCGATTTTCTGAAAGCCACTTGTGAACATTGTGGCACTGAAAATTCAGTCACTGAAGGACCTACTA
CATGTGGGTACCTACCTACTAATGCTGTAGTGAAAATGCCATGTCCTGCCTGTCAAGACCCAGAGATTGG
ACCTGAGCATAGTGTTGTAGATTATCACAACCACTCAAACATTGAAACTCGACTCCGCAAGGGAGGTAGG
ACTAGATGTTTTGGAGGCTGTGTGTTTGCCTATGTTGGCTGCTATAACAAGCGTGCCTACTGGGTTCCTC
GTGCTAGTGCTGATATTGGTTCAGGCCATACCGGCATTACTGGTGACAACGTGGAGACCCTGAATGAGGA
TCTCCTTGAGATACTGAGTCGTGAACGTGTTAACATTAACATTGTTGGCGATTTTCAGTTGACTGAAGAG
GTTGCCATCATTTTGGCATCTTTTTCCGCTTCTACAAGTGCCTTTATTGACACTATAAAGAGTCTTGATT
ACAAGTCTTTCAAAGCCATTGTTGAGTCTTGCGGTAACTACAAAGTCACCAAGGGAAAGCCCGTAAAAGG
TGCTTGGAACATTGGACAACAGAGATCAGTTTTAACACCACTGTGTGGTTTTCCCTCGCAGGCTGCTGGT
GTTATCAGATCAATCTTTGCACGCACACTTGATGCAGCAAATCACTCAATTCCTGACTTGCAAAGAGCAG
CTGTCACCATACTTGATGGTATTTCTGAACAGTCATTGCGTCTTGTCGATGCCATGGTTTATACCTCAGA
CCTGCTCACCAACAGTGTCATCATTATGGCATATGTAACTGGTGGTCTTGTACAACAGACTTCTCAGTGG
TTGTCTAATTTGTTGGGCACTACTGTTGAAAAACTCAGGCCCATCTTTGCATGGGTTGAGGCAAAACTTA
GTGCAGGAGTTGAATTTCTCAAGGATGCTTGGGAGATTCTCAAATTTCTCATTACAGGTGTTTTTGACAT
CGTCAAGGGTCAAATACAGGTCGCTTTAGATAACATCAAGGATTGTGTAAAATGCTTCATTGATGTTGTT
AACAAGGCACTTGAAATGTGCATTGACCAAGTCACTATCGCTGGCGCAAAGTTGCGATCACTCAACTTAG
GTGAAGTCTTCATCGCTCAAAGCAAGGGACTTTACCGTCAGTGTATACGTGGCAAGGAACAGCTGCAACT
ACTTATGCCTCTTAAGGCACCAAAAGAAGTCACCTTTCTTGAAGGTGATTCACATGACACAGTACTTACC
TCTGAGGAGGTTGTTCTTAAGAACGGTGAACTCGAAGCACTCGAGACGCCTGTTGATAGCTTCACAAATG
GAGCTGTCGTTGGCACACCAGTTTGTGTGAATGGCCTCATGCTCTTAGAGATCAAAGACAAAGAACAATA
CTGTGCATTGTCTCCTGGTTTACTGGCTACAAACAATGTCTTTCGCCTAAAAGGAGGTGCACCAATTAAA
GGTGTAACCTTTGGAGAAGATACTGTTTTGGAAGTTCAAGGTTACAAGAATGTGAGAATCACATTTGAGC
TTGATGAACGTGTTGACAAAGTGCTTAATGAAAAGTGCTCTGTCTACACTGTTGAATCCGGTACCGAAGT
TACTGAGTTTGCATGTGTTGTAGCGGAGGCTGTTGTGAAGACTTTACAACCAGTTTCTGATCTTCTTACC
AACATGGGTATTGATCTTGATGAATGGAGTGTGGCTACATTCTATTTGTTTGATGATGCTGGTGAAGAAA
AACTTTCTTCACGTATGTACTGTTCCTTTTATCCTCCTGATGATGAGGAGGATTGTGATGAGTGTGAGGA
AGAAGAGGAAGTCCTGGAAGAATCCTGTGCGCATGAATACGGTACAGAAGAAGACTACCAAGGTCTTCCA
CTGGAATTTGGTGCCTCAACTGAAATGCAAGTTGAGGAAGAAGAAGAAGAGGACTGGCTTGGTGATGCTA
CCGAATTATCGGAGCATGAACTAGAATCAGAACCAACACCTGAGGAACCAGTTAACCAGTTTACTGGTTA
TTTAAAACTTACTGACAATGTTGCCATTAAGTGTGTGGACATCGTGAAGGAGGCGCAAAATGCTAACCCC
ACGGTGATTGTAAATGCTGCTAACATACATCTGAAACATGGTGGTGGTGTAGCAGGTGCACTCAACAAGG
CAACCAACGGTGCCATGCAAAAAGAGAGCGATGATTACATTAAGCTAAATGGTCCTCTCGCAGTTGGAGG
TTCATGTTTGCTTTCTGGACATAATCTTGCTAAGAAGTGTCTGCATGTTGTTGGACCTAACCTAAATGCA
GGTGAGGACATCCAGCTTCTTAAGGCAGCATACGAAAATTTCAATTCACAGGACACTTTACTTGCACCAT
TGTTGTCAGCAGGCATATTTGGTGCTAAACCACTTCAGTCTTTACAAGTGTGCGTGCAGACAGTTCGTAC
ACAGGTTTATATTGCAGTCAATGACAAAGCTCTTTATGAGCAGGTTGTCATGGATTACCTTGATAGCCTG
AAGCCTAGAGTGGAAGCACCTAAACAAGAGGAGCCACCAAGGACAGAAGATCCTAAAATTGAGGAGAAAT
CTGTCGTACAGAAGCCTATCGATGTGAAGCCAAAAATTAAGGCTTGCATTGATGAGGTTACCACAACACT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CTCAAGAGCTTTGAAGAAAGTGCCAGTTGATGAGTATATAACCACATACCCTGGACAAGGATGTGCTGGT
TATACACTTGAGGAAGCTAAGACTGCTCTTAAGAAATGCAAATCTGCATTTTACGTGTTACCTTCAGAAA
CACCTAATGCTAAGGAAGAGATTCTAGGAACTGTGTCCTGGAATTTGAGAGAAATGCTTGCTCATGCTGA
AGAGACAAGAAAATTAATGCCTATATGCATGGATGTTAGAGCCATAATGGCCACCATCCAACGCAAGTAC
AAAGGAATTAAAGTTCAAGAAGGCATTGTTGACTATGGAGTCCGATTCTTCTTTTATACTAGTAAAGAGC
CTGTAGCTTCTATCATTATGAAGCTGAACTCTCTAAATGAGCCACTTGTCACAATGCCAATTGGTTATGT
GACACATGGTTTTAATCTTGAAGAGGCTGCGCGCTGTATGCGTTCTCTTAAAGCTCCTGCCGTAGTGTCA
GTATCATCACCAGATGCTGTTACTACATATAATGGATACCTCACTTCGTCATCAAAGACACCTGAGGAGC
ACTTTGTGGAAACAGTTTCTTTGGCTGGTTCTTACAGAGATTGGTCCTATTCAGGACAGCGTACAGAGTT
AGGTGTTGAATTTCTTAAGCGTGGTGACAAAATTGTGTACCACACTTTGGAGAGCCCCGTCGAGTTTCAT
CTTGACGGCGAGGTTCTTCCACTTGACAAACTAAAGAGTCTCTTATCCCTACGGGAGGTTAAGACTATAA
AAGTGTTCACAACTGTGGACAACACTAATCTCCACACACAGCTTGTGGATATGTCTATGACATATGGACA
GCAGTTTGGTCCAACATACTTGGATGGTGCTGATGTTACAAAAATTAAACCTCATGTAAATCATGAGGGT
AAGACTTTCTTTGTACTACCTAGTGATGACACACTACGTAGTGAAGCTTTCGAGTACTACCACACTCTTG
ATGAGAGTTTTCTTGGTAGRTACATGTCTGCTTTAAACCACACAAAGAAATGGAAATTTCCTCAAGTTGG
TGGTTTAACTTCAATTAAATGGGCTGATAACAATTGTTATTTGTCTAGTGTTTTATTAGCGCTTCAACAG
ATTGAAGTCAAATTCAATGCACCAGCACTTCAAGAGGCCTATTATAGAGCCCGTGCTGGTGATGCTGCTA
ACTTTTGTGCACTCATACTCGCTTACAGTAATAAAACTGTTGGCGAGCTTGGTGATGTCAGAGAGACTAT
GACCCATCTTCTACAGCATGCTAATTTGGAATCTGCAAAGCGAGTTCTTAATGTGGTGTGTAAACATTGC
GGTCAGAAAACTACTACCTTAACGGGTGTAGAAGCTGTGATGTATATGGGTACTCTATCTTATGATAATC
TTAAGACAGGTGTTTCCATTCCATGTGTGTGTGGTCGTGATGCTACACAATATCTAGTACAACAAGAGTC
TTCTTTTGTTATGATGTCTGCACCACCTGCTGAATATAAATTACAGCAAGGTACATTTTTATGTGCGAAT
GAGTACACTGGTAATTATCAGTGTGGTCATTATACTCATATAACTGCTAAGGAGACCCTCTATCGTATTG
ATGGAGCTCACCTTACAAAGATGTCAGAGTACAAAGGACCAGTGACTGATGTTTTCTATAAGGAAACATC
TTACACTACAACCATTAAGCCTGTGTCATATAAACTCGATGGAGTTACTTACACAGAGATTGAACCAAAA
TTGGATGGGTATTATAAAAAGGATAATGCTTACTATACAGAGCAGCCTATAGACCTCGTACCAACTCAAC
CACTACCAAATGCGAGTTTTGACAATTTCAAACTCACATGTTCTAACACAAAATTTGCTGATAATTTAAA
TCAAATGACAGGCTTCACAAAGCCAGCTTCACGAGAGCTATCTGTCACATTCTTCCCAGACTTGAATGGC
GATGTAGTGGCTATTGACTATAGACACTATTCAGCGAGTTTCAAGAAAGGTGCTAAATTACTGCATAAGC
CAATTGTTTGGCACATTAATCAGGCTACGACCAAGACAACGTTTAAACCAAACACTTGGTGTTTACGTTG
TCTTTGGAGTACAAAGCCAGTAGATACTTCAAATTCATTTGAAGTTCTGGCAGTAGAAGACACACAAGGA
ATGGACAATCTTGCTTGTGAAAGTCAACAACCCACCTCTGAAGCAGTAGTGGAAAATCCTACCATACAGA
AGGAAGTCCTAGAGTGTGACGTGAAAACTACCGAAGTTGTAGGCAATGTCATACTTAAACCATCAGATGA
AGGTGTTAAAGTAACACAAGAGTTAGGTCATGAGGACCTTATGGCTGCCTACGTGGAAAACACAAGCATT
ACCATTAAGAAACCTAATGAGCTTTCATTAGCCCTAGGTTTAAAAACAATTGCTACTCATGGTATTGCTG
CAATTAATAGTGTTCCTTGGAGTAAAATTTTGGCATATGTCAAACCATTCTTAGGACAGGCAGCAGTTAC
AACATCAAACTGCGCTAAGAGATTGGTGCAGCGTATGTTTAACAACTATATGCCCTATGTGCTTACACTA
CTGTTCCAATTGTGTACTTTTACCAAAAGTACAAATTCTAGAATTAGAGCTTCACTACCTACGACTATTG
CTAAAAATAGTGTTAAGGGTGTAGCTAGATTATGTTTGGATGCTGGCATCAATTATGTAAAGTCACCCAA
ATTTTCTAAATTGTTCACTATTGCAATGTGGCTATTATTGTTAAGCATTTGCTTAGGTTCACTAATCTAT
GTAACTGCAGCTTTAGGTGTATTATTGTCCAACGTTGGAGCTCCTTCTTATTGTAGTGGCGTTAGAGAAT
CGTACCTCAATTCCTCTAATGTTACTACTATGGATTTCTGTGAAGGTTCTTTTCCCTGCAGTGTTTGTTT
AAGTGGATTAGATTCGCTTGATTCCTATCCCGCTCTTGAAACCATTCAGGTGACGATCTCATCGTACAAG
CTAGACTTGACAATTTTAGGTCTGGCTGCTGAGTGGGTTTTGGCATATATGTTGTTCACAAAATTCTTTT
ATTTATTAGGTCTTTCAGCTATAATGCAGGTGTTCTTTGGCTATTTTGCTAGTCATTTCATCAGCAATTC
TTGGCTCATGTGGTTTATCATTAGTATTGTACAAATGGCACCCGTTTCTGCAATGGTTAGGATGTACATT
TTCTTCGCTTCTTTCTACTACATATGGAAAAGCTATGTTCATATTATGGATGGTTGCACCTCTTCGACTT
GCATGATGTGCTATAAGCGCAATCGTGCCACACGCGTTGAGTGTACAACTATTGTTAATGGCATGAAGAG
ATCTTTCTATGTCTATGCAAATGGAGGCCGTGGCTTCTGCAAGACTCACAATTGGAATTGTCTCAATTGT
GATACATTTTGCACTGGTAGTACATTCATTAGTGATGAAGTTGCTCGTGATTTGTCACTCCAGTTTAAAA
GACCAATCAACCCTACCGACCAGTCATCGTATGTCGTTGATAGTGTTGCTGTGAAAAACGGTGCACTTCA
CCTCTACTTTGACAAGGCTGGTCAAAAGACTTATGAGAGACACCCACTCTCCCATTTTGTCAATTTAGAC
AATTTGAGAGCTAACAACACTAAAGGTTCACTACCTATTAATGTCATAGTCTTTGATGGCAAGTCCAAAT
GCGACGAGTCTGCTGCTAGGTCTGCATCTGTGTACTACAGTCAGCTAATGTGCCAACCTATTCTGTTGCT
TGACCAAGTTCTCGTATCAGATGTTGGAGGTAGTACTGAAGTTTCTGTTAAGATGTTTGATGCTTATGTC
GACACCTTTTCAGCAACTTTTAGTGTTCCTATGGAAAAACTTAAGGCACTCGTTGCTACAGCTCATAGCG
AGCTGGCAAAGGGTGTAGCTTTAGATGGTGTCCTTTCTACATTTGTGTCAGCTGCTCGTCAAGGTGTTGT
TGATACTGATGTAGACACAAAGGATGTCATTGAATGTCTCAAACTTTCACATCACTCCGACTTGGAAGTG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AACAACATACCTTTTAGACTAACTTGTGCTACAACTAGACAGGTAGTCAATGTCATAACTACTAAAATCT
CACTCAAGGGTGGTAAGATTGTTAGTACTTGGTTTAAACTTATGCTTAAGGCCACATTATTGTGCGTCTT
TGCTGCATTGGTCTGTTACATCGTTATGCCAGTACATACATTGTCTGCTCATGATGGTTACACAAATGAA
ATCATTGGTTACAAAGCCATTCAGGATGGTGTCACTCGTGACATCATTTCTACTGATGATTGTTTTGCAA
ACAAACACGCTGGTTTTGACTCATGGTTTAGCCAGCGTGGTGGTTCATACAAAAATGACAAAAGCTGCCC
TGTAGTAGCTGCTATCATTACAAGAGAGATTGGTTTCATAGTGCCTGGCTTACCAGGTACTGTGTTGAGA
GCAATCAATGGTGACTTCTTGCATTTTCTACCTCGTGTCTTTAGTGCTGTTGGCAACATTTGCTACACAC
CTTCTAAACTCATTGAGTATAGTGATTTTGCTACCTCTGCTTGCGTTCTTGCTGCTGAGTGTACAATTTT
TAAGGATGCTATGGGCAAACCTGTGCCATATTGTTATGACACTAATTTGCTAGAGGGTTCTATTTCTTAT
AGTGAGCTTCGTCCAGACACTCGTTATGTCCTTATGGATGGTTCCATCATACAGTTTCCTAACACTTACC
TGGAGGGTTCTGTTAGAGTAGTAACAACTTTTGATGCTGAGTACTGTAGACATGGTACATGTGAAAGATC
AGAAGCTGGTATTTGCTTATCTACCAGTGGTAGATGGGTTCTTAACAATGAACATTATAGAGCTCTACCT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TTCTCCTATTGTGCCTTTTTGGATAACAGCAATCTATGTATTCTGTATTTCTCTGAAGCACTGCCATTGG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ATCAGTGTGCCATGAGACCTAACCATACCATTAAAGGTTCTTTCCTTAATGGATCATGTGGTAGTGTTGG
TTTTAACATTGATTATGATTGCGTGTCTTTCTGCTATATGCATCACATGGAGCTTCCAACAGGAGTACAC
GCTGGTACTGACTTAGAAGGTAAATTCTATGGTCCATTTGTTGACAGACAAACTGCACAGGCTGCAGGTA
CAGACACAGCCATAACATTAAATGTTTTGGCATGGCTGTATGCTGCTGTTATCAATGGTGATAGGTGGTT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TGAGTTTACACCATTTGATGTTGTTAGACAATGCTCTGGTGTTACCTTCCAAGGTAAGTTCAAGAAAATT
GTTAAGGGCACTCATCATTGGATGCTTTTAACTTTCTTGACATCACTATTGATTCTTGTCCAAAGTACTC
AGTGGTCACTGTTTTTCTTTGTTTACGAGAATGCTTTCTTGCCATTTACTCTTGGTATTATGGCAATTGC
TGCATGTGCTATGCTGCTTGTTAAGCATAAGCACGCATTCTTGTGCTTGTTTCTGTTACCTTCTCTTGCA
ACAGTTGCTTACTTTAATATGGTCTACATGCCTGCCAGCTGGGTGATGCGTATTATGACATGGCTTGAAT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GCTGTCAAACTACAGAATAATGAACTGAGTCCGGTAGCACTACGACAGATGTCTTGTGCGGCTGGTACCA
CACAAACAGCTTGTACTGATGACAATGCACTTGCCTACTATAACAATTCGAAGGGAGGTAGGTTTGTGCT
GGCATTACTATCAGACCACCAAGATCTCAAATGGGCTAGATTCCCTAAGAGTGATGGTACAGGTACAATT
TACACAGAACTGGAACCACCTTGTAGGTTTGTTACAGACACACCAAAAGGGCCTAAAGTGAAATACTTGT
ACTTCATCAAAGGCTTAAATAACCTAAATAGAGGTATGGTTCTGGGCAGTTTAGCTGCTACAGTACGTCT
TCAGGCTGGAAATGCTACAGAAGTACCTGCCAATTCAACTGTGCTTTCCTTCTGTGCCTTTGCAGTAGAC
CCTGCTAAAGCATATAAGGATTACCTAGCAAGTGGAGGACAACCAATCACCAACTGTGTGAAGATGTTGT
GTACACACACTGGTACAGGACAGGCAATTACTGTAACACCAGAAGCTAACATGGACCAAGAGTCCTTTGG
TGGTGCTTCATGCTGTCTGTATTGTAGATGCCACATTGATCATCCAAATCCTAAAGGATTTTGTGACTTG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GTTCCTAAAAACTAATTGCTGCCGCTTCCAGGAGAAGGATGAGGAAGGCAATTTATTAGACTCTTACTTT
GTAGTTAAGAGGCATACTATGTCTAACTACCAACATGAAGAGACTATTTATAACTTGGTTAAAAATTGTC
CAGCGGTTGCTGTTCATGATTTTTTCAAGTTTAGAGTAGATGGTGACATGGTACCACATATATCACGTCA
GCGTCTAACTAAATACACAATGGCTGATTTAGTCTATGCTCTACGTCACTTTGACGAGGGTAATTGTGAC
ACATTAAAAGAAATACTCGTCACATACAATTGTTGTGATGATGATTATTTCAATAAGAAGGATTGGTATG
ACTTCGTAGAGAATCCTGACATCTTACGCGTATATGCTAACTTAGGTGAGCGTGTACGCCAAGCATTATT
AAAGACTGTACAATTCTGCGATGCTATGCGTGATGCAGGCATTGTAGGCGTACTGACATTAGATAATCAG
GATCTTAATGGGAACTGGTACGATTTCGGTGATTTCGTACAAGTAGCACCAGGCTGCGGAGTTCCTATTG
TGGATTCATACTACTCATTGCTGATGCCCATCCTCACTCTGACTAGGGCATTGGCTGCTGAGTCCCATAT
GGATGCTGATCTCGCAAAACCACTTATTAAGTGGGATTTGCTGAAATATGATTTTACGGAAGAGAGACTT
TGTCTCTTCGACCGTTACTTTAAATATTGGGACCAGACATACCATCCCAATTGTATTAACTGTTTGGATG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GGTAGCTGCACTAACAAACAATGTTGCTTTTCAAACTGTCAAACCCGGTAATTTTAACAAAGACTTTTAT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ACAGCCAACGTAAATGCACTTCTTTCAACTGATGGTAATAAGATAGCTGACAAGTATGTCCGCAATCTAC
AACACAGGCTCTATGAGTGTCTCTATAGAAATAGGGATGTTGATCACGAATTCGTGGATGAGTTTTACGC
TTACCTGCGTAAACATTTCTCCATGATGATTCTTTCTGATGACGCCGTTGTGTGCTATAACAGTAACTAT
GCGGCTCAAGGTTTAGTAGCTAGCATTAAGAACTTTAAGGCAGTTCTTTATTATCAAAATAATGTGTTCA
TGTCTGAGGCAAAATGTTGGACTGAGACTGACCTTACTAAAGGACCTCACGAATTTTGCTCACAGCATAC
AATGCTAGTTAAACAAGGAGATGACTACGTGTACCTGCCTTACCCAGATCCATCAAGAATATTAGGCGCA
GGCTGTTTTGTCGATGATATTGTCAAAACAGATGGTACACTTATGATTGAGAGGTTTGTGTCATTAGCTA
TTGATGCCTACCCCCTTACTAAACATCCTAATCAGGAGTATGCTGATGTCTTTCACTTGTATTTACAATA
CATTAGGAAGTTACATGATGAGCTTACTGGTCACATGCTAGACATGTATTCTGTAATGCTAACCAATGAC
AACACCTCACGGTATTGGGAACCTGAGTTTTATGAAGCTATGTACACACCACACACAGTCTTGCAGGCTG
TAGGTGCTTGTGTATTGTGTAATTCACAGACTTCACTTCGTTGCGGTGCCTGCATTAGGAGACCATTCCT
GTGCTGCAAGTGCTGCTATGACCATGTCATTTCAACATCACATAAATTAGTGTTGTCTGTTAATCCCTAT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GATTACATACTTGCCAACACTTGTACTGAGAGACTCAAACTCTTTGCAGCAGAAACACTCAAAGCTACTG
AGGAAACATTCAAGCTGTCATATGGTATTGCCACTGTACGTGAAGTACTCTCTGACAGAGAATTGCATCT
TTCATGGGAGGTTGGAAAACCTAGACCACCATTGAATAGAAATTATGTCTTTACTGGTTACCGTGTAACT
AAAAATAGTAAAGTACAGATTGGAGAGTACACCTTTGAAAAAGGTGACTATGGTGATGCTGTTGTGTACA
GAGGTACTACGACATACAAATTGAATGTTGGTGATTACTTTGTGTTGACATCTCACACTGTAATGCCACT
TAGTGCACCTACTCTAGTGCCACAAGAGCACTATGTGAGAATTACTGGCTTGTACCCAACACTCAACATC
TCAGATGAGTTTTCTAGCAATGTTGCAAATTATCAAAAGGTCGGTATGCAAAAGTACTCTACACTCCAGG
GACCACCTGGTACTGGTAAGAGTCATTTTGCCATCGGACTTGCTCTCTACTACCCATCTGCTCGCATAGT
GTATACAGCTTGCTCCCATGCAGCTGTTGATGCCCTATGCGAAAAGGCATTAAAATACTTGCCCATAGAT
AAATGTAGTAGAATCATACCTGCGCGTGCTCGCGTAGAGTGTTTTGACAAATTCAAAGTGAATTCAACAC
TAGAACAGTATGTTTTCTGCACTGTAAATGCATTGCCAGAAACAACTGCTGATATTGTAGTCTTTGATGA
AATCTCTATGGCTACTAATTATGACTTGAGTGTTGTCAATGCTAGACTTCGTGCAAAACACTACGTCTAT
ATTGGCGATCCTGCTCAATTACCAGCCCCGCGCACATTGCTGACCAAAGGCACACTAGAACCAGAATACT
TCAATTCAGTGTGCAGACTTATGAAAACAATAGGTCCAGACATGTTCCTTGGAACTTGTCGCCGTTGTCC
TGCTGAAATTGTCGACACTGTGAGTGCTTTAGTTTATGATAATAAGCTAAAGGCACACAAGGAGAAGTCA
GCTCAATGCTTCAAAATGTTTTACAAGGGTGTTATTACACATGATGTTTCATCTGCAATTAACAGACCTC
AAATAGGCGTTGTAAGAGAATTTCTTACACGCAATCCTGCTTGGAGAAAAGCTGTTTTTATCTCACCTTA
TAATTCACAGAATGCTGTAGCTTCAAAAATCTTAGGATTGCCTACGCAGACTGTTGATTCCTCCCAGGGT
TCTGAGTATGACTATGTCATATTCACACAAACTACTGAAACAGCACACTCTTGCAATGTTAACCGCTTTA
ATGTGGCTATCACAAGAGCAAAAATTGGCATTTTGTGCATAATGTCTGATAGAGATCTTTATGACAAACT
GCAATTCACAAGTCTAGAAGTACCACGCCGCAATGTGGCTACATTACAGGCAGAAAATGTAACTGGACTT
TTTAAGGACTGTAGTAAGATCATCACCGGTCTTCATCCAACACAGGCACCTACACACCTCAGCGTTGATA
CAAAATTTAAGACTGAGGGACTATGTGTTGACATACCAGGCATACCAAAGGACATGACCTACCGTAGACT
CATCTCTATGATGGGTTTCAAAATGAATTACCAAGTTAATGGTTACCCTAATATGTTTATTACCCGTGAG
GAAGCTATTCGTCACGTTCGTGCATGGATTGGCTTCGACGTAGAGGGCTGTCATGCAACTAGAGATGCTG
TGGGTACTAACCTACCTCTCCAGCTAGGATTTTCTACAGGTGTTAACTTAGTAGCTGTACCGACTGGCTA
TGTTGACACTGAAAATAACACAGAATTCACCAGAGTTAATGCAAGACCTCCACCAGGTGACCAGTTTAAA
CATCTTATACCACTCATGTAYAAAGGCTTGCCCTGGAATGTAGTGCGTATTAAGATAGTACAAATGCTCA
GTGATACACTGAAAGGATTGTCAGACAGAGTCGTGTTYGTCCTTTGGGCGCATGGCTTTGAGCTTACATC
AATGAAGTACTTTGTCAAGATTGGACCTGAAAGAACGTGCTGTCTGTGTGACAAACGTGCAACTTGCTTT
TCTACTTCATCAGATACTTATGCCTGCTGGAATCATTCTGTGGGTTTTGACTATGTCTACAACCCATTTA
TGATTGATGTCCAGCAGTGGGGTTTTACGGGTAACCTTCAGAGTAACCACGACCAACATTGTCAAGTGCA
TGGAAATGCACATGTGGCTAGTTGTGATGCTATCATGACTAGATGCTTGGCGGTCCATGAGTGCTTTGTT
AAGCGCGTTGATTGGTCTGTTGAATACCCCATTATAGGAGATGAACTGAAGATTAATTCCGCTTGCAGAA
AAGTACAGCATATGGTTGTAAAGTCTGCATTGCTTGCTGATAAGTTTCCAGTTCTTCATGACATTGGAAA
TCCAAAGGCTATTAAGTGTGTGCCTCAGGCTGAAGTAGAATGGAAGTTCTATGATGCTCAGCCATGCAGT
GACAAAGCCTATAAAATAGAGGAACTTTTCTATTCCTACGCTACACATCATGATAAATTCACTGATGGTG
TTTGTTTGTTTTGGAACTGTAACGTTGATCGTTACCCAGCCAATGCAATTGTATGTAGGTTTGACACGAG
AGTTTTGTCAAACTTGAATTTACCAGGTTGTGACGGTGGTAGTTTGTATGTGAATAAGCATGCATTCCAC
ACTCCAGCTTTTGATAAAAGTGCATTTACCAATTTAAAGCAATTGCCTTTCTTTTATTATTCTGACAGTC
CTTGTGAGTCTCATGGCAAACAAGTAGTGTCAGATATTGATTATGTACCACTTAAATCTGCTACGTGTAT
TACACGATGCAATTTGGGAGGTGCTGTTTGCAGACACCATGCAAATGAGTACCGACAGTACTTAGATGCA
TATAACATGATGATTTCTGCTGGATTTAGCCTATGGATTTACAAACAGTTTGATACTTATAATCTGTGGA
ATACATTCACCAGGTTACAGAGTTTAGAAAATGTGGCTTACAATGTTGTTAACAAAGGACACTTCGATGG
ACAAGCTGGTGAAGCACCTGTTTCCATCATTAATAATGCTGTTTACACAAAGGTAGATGGTGTTGATGTA
GAGATCTTTGAAAACAAGACAACACTTCCTGTTAATGTTGCGTTTGAGCTTTGGGCTAAGCGTAACATTA
AACCAGTGCCAGAGATTAAGATACTCAATAACTTGGGTGTCGATATCGCTGCTAATACTGTGGTCTGGGA
CTACAAGAGAGAAGCACCAGCACATATGTCAACAATAGGTGTCTGCACAATGACCGACATTGCTAAGAAA
CCTACTGAGAGTGCTTGTTCCTCGCTTACTGTCTTATTTGATGGTAGAGTGGAAGGACAGGTAGACCTTT
TTAGAAATGCCCGTAATGGTGTTTTAATAACAGAAGGTTCAGTTAAAGGTTTAACACCTTCAAAGGGGCC
AGCACAAGCTAGTGTCAATGGAGTCACATTAATTGGAGAATCCGTAAAAACACAGTTTAACTATTTTAAG
AAAGTAGATGGCATTATTCAACAGTTGCCTGAAACCTACTTTACTCAGAGCCGAGACTTAGAGGATTTCA
AGCCCAGATCACAAATGGAAACTGACTTTCTTGAGCTCGCTATGGATGAATTCATACAACGGTATAAGCT
AGAGGGTTATGCCTTCGAACATATCGTTTATGGGGATTTCAGTCATGGACAACTTGGCGGCCTTCATCTA
ATGATTGGTTTAGCCAAGCGCTCACAAGATTCACCGCTTAAATTAGAGGACTTTATCCCTATGGATAGCA
CAGTGAAAAATTACTTCATAACAGATGCACAAACAGGTTCATCAAAATGTGTGTGCTCTGTTATTGACCT
TTTACTTGATGACTTTGTTGAGATAATAAAGTCACAGGATTTGTCAGTAATTTCTAAGGTAGTCAAGGTT
ACAATTGACTACGCTGAGATTTCATTCATGCTTTGGTGTAAAGATGGACACGTTGAAACCTTCTACCCTA
AATTACAAGCAAGTCAAGCGTGGCAACCGGGGGTTGCAATGCCTAACTTGTACAAGATGCAAAGAATGCT
TCTTGAAAAGTGTGACCTTCAGAATTATGGTGAAAATGCTGTCATACCAAAAGGAATAATGATGAATGTC
GCAAAATACACTCAACTGTGTCAATACTTAAATACACTTACTTTAGCTGTACCCTACAACATGAGAGTTA
TTCACTTTGGTGCTGGATCTGATAAAGGAGTTGCACCAGGTACAGCTGTACTCAGACAATGGTTGCCAAC
TGGCACACTACTTGTCGATTCAGACCTTAATGACTTCGTCTCTGACGCGGATTCTACTTTAATTGGAGAC
TGTGCAACAGTACATACGGCTAATAAATGGGATCTCATTATTAGCGATATGTATGACCCTAAGACAAAAC
ATGTGACAAAAGAGAACGACTCAAAAGAAGGGTTTTTCACTTACCTGTGTGGATTTATAAAGCAAAAGCT
AGCCTTGGGTGGCTCTGTGGCTGTGAAGATAACAGAGCATTCTTGGAATGCTGATCTTTACAAGCTTATG
GGACACTTCTCATGGTGGACAGCTTTTGTTACAAATGTAAATGCATCATCATCAGAAGCATTTCTAATTG
GGGTTAACTATCTAGGCAAGCCAAAGGAACAAATTGATGGCTATACCATGCATGCTAACTACATCTTTTG
GAGGAACACAAATCCTATTCAATTGTCTTCCTATTCACTTTTTGACATGAGCAAGTTTCCTCTCAAATTA
AGAGGGACTGCTGTTATGTATTTAAAGGAGAATCAGATCAATGACATGATTTATTCTCTACTTGAGAAAG
GTAGACTTATCATTAGAGAGAGTAACAAAGTTGTGGTGTCTAGTGATATTTTAGTTAATATCTGAACGAA
CATGAAATTGTTAGTTTTAGTTTTTGCTACTCTAGTCTCCTCTTACACTATAGAGAAGTGCCTTGATTTT
GATGACCGCACTCCACCTGCAAATACTCAATTTTTATCTTCTCACAGAGGTGTTTATTACCCAGATGACA
TTTTTAGGTCTAATGTCTTGCATTTAGTACAAGATCATTTCCTACCTTTTGACTCTAACGTCACCAGGTT
TATAACGTTTGGCCTAAATTTTGATAATCCCATAATACCCTTCAGGGATGGTATTTATTTTGCTGCGACT
GAAAAGTCTAATGTTATTAGAGGATGGGTTTTTGGTTCTACAATGAACAACAAATCTCAATCCGTTATAA
TAATGAACAACTCAACTAATTTAGTCATTAGGGCTTGTAATTTTGAGTTGTGTGACAATCCATTTTTTGT
TGTGTTGAAATCTAACAACACTCAAATACCATCTTACATATTTAATAATGCATTCAATTGCACATTTGAA
TATGTTTCTAAGGATTTTAACCTAGACCTTGGTGAAAAACCAGGTAATTTCAAGGATCTCAGAGAGTTTG
TTTTCAGGAATAAAGATGGTTTTTTGCATGTTTATTCCGGTTACCAACCCATTTCTGCTGCCAGTGGTTT
GCCAACTGGTTTTAATGCACTCAAACCTATTTTCAAGTTACCTCTGGGTATTAATATTACTAATTTCAGA
ACACTTCTGACTGCTTTTCCGCCTAGACCTGATTATTGGGGTACTTCAGCTGCAGCTTATTTTGTAGGAT
ATTTAAAACCAACTACATTCATGCTCAAGTATGATGAAAATGGTACAATCACAGATGCTGTCGATTGTTC
TCAAAATCCACTTGCTGAACTCAAATGCTCTGTTAAAAGTTTTGAGATTGACAAAGGAATTTATCAAACC
TCCAATTTTAGGGTAGCACCCTCAAAGGAAGTTGTGAGGTTCCCTAATATTACAAACCTGTGTCCTTTTG
GGGAGGTTTTTAATGCTACTACATTTCCTTCTGTCTATGCATGGGAGAGGAAAAGAATTTCTAATTGTGT
TGCTGATTACTCTGTACTCTACAACTCAACATCTTTTTCAACTTTTAAGTGTTATGGCGTTTCTGCCACT
AAGCTGAATGACCTTTGCTTCTCCAACGTCTATGCAGATTCATTCGTAGTCAAAGGAGATGATGTAAGGC
AAATAGCACCAGGACAGACCGGTGTTATTGCTGATTATAATTACAAATTACCAGATGACTTCTTGGGTTG
TGTCCTAGCATGGAACACCAATTCTAAAGATTCTTCCACTTCCGGTAATTATAATTATTTATATAGATGG
GTTAGAAGGTCTAAGCTTAACCCTTATGAGCGCGACTTATCTAACGACATCTATTCACCTGGAGGTCAGT
CTTGCTCAGCTGTAGGTCCTAATTGTTATAACCCCTTACGTCCATATGGCTTTTTTACAACAGCTGGTGT
TGGACACCAACCTTATAGAGTTGTAGTACTTTCTTTTGAACTTTTAAATGCACCCGCTACAGTCTGTGGA
CCAAAATTATCCACCGACCTTATTAAAAATCAATGTGTCAATTTTAACTTTAATGGACTCACTGGTACTG
GTGTGTTAACTCCTTCTTCAAAGAGATTTCAACCATTTCAACAATTTGGTCGTGATGTTTCGGATTTCAC
TGATTCAGTTCGAGATCCGAAGACGTCTGAAATATTAGACATTTCACCTTGCTCTTTTGGCGGTGTAAGT
GTAATCACACCTGGAACAAATACTTCATCAGAAGTTGCTGTTCTATATCAAGATGTTAACTGCACTGATG
TTCCTGTAGCAATCCATGCAGACCAACTCACACCTTCTTGGCGCGTATACTCTACTGGAAATAATGTATT
TCAAACCCAGGCAGGCTGTCTTATAGGAGCTGAGCATGTCGACACTTCTTATGAGTGCGACATTCCTATT
GGAGCTGGCATTTGTGCTAGTTACCATACAGTTTCTTCATTACGTAGTACTAGCCAAAAATCTATTGTGG
CTTATACTATGTCTTTAGGTGCTGATAGTTCAATTGCTTACTCTAATAACACCATTGCTATACCTACTAA
CTTTTCAATTAGCATTACTACAGAAGTAATGCCTGTTTCTATGGCTAAAACCTCTGTAGATTGTAATATG
TACATCTGCGGAGATTCTACTGAATGTGCTAATTTGCTTCTCCAATATGGTAGCTTTTGCACACAACTAA
ATCGTGCACTCTCAGGTATTGCTGTTGAACAGGATCGCAACACACGTGAAGTGTTCGCTCAAGTCAAACA
AATGTACAAAACCCCAACTTTGAAAGATTTTGGTGGTTTTAATTTTTCACAAATATTACCTGACCCTCTA
AAGCCAACTAAGAGGTCTTTTATTGAGGACTTGCTCTTTAATAAGGTGACACTCGCTGATGCTGGCTTTA
TGAAGCAATATGGCGAATGCCTAGGTGATATTAATGCTAGAGATCTCATTTGTGCGCAGAAGTTCAATGG
ACTTACAGTGCTGCCACCTCTGCTCACTGATGATATGATTGCTGCCTACACTGCTGCTCTAGTTAGTGGT
ACTGCCACTGCTGGATGGACATTCGGTGCTGGCGCTGCTCTTCAAATACCTTTTGCTATGCAAATGGCAT
ATAGGTTCAATGGCATTGGAGTTACTCAAAATGTTCTCTATGAGAACCAAAAACAAATCGCCAATCAATT
TAACAAGGCGATCAGCCAAATTCAAGAATCACTCACAACAACATCCACTGCATTGGGCAAGCTGCAAGAT
GTCGTCAACCAGAATGCTCAAGCATTAAACACACTTGTTAAACAACTTAGCTCCAATTTTGGTGCGATTT
CAAGTGTGCTAAATGATATCCTTTCGCGACTTGATAAAGTCGAGGCAGAGGTACAAATTGACAGGTTAAT
TACAGGCAGACTGCAAAGCCTTCAAACCTATGTAACACAACAACTAATCAGGGCTGCTGAAATCAGGGCT
TCTGCTAATCTTGCTGCTACTAAAATGTCTGAGTGTGTTCTTGGACAATCAAAAAGAGTTGACTTTTGCG
GAAAGGGCTACCATCTTATGTCCTTCCCACAAGCAGCCCCGCATGGTGTTGTCTTCCTACATGTCACATA
TGTGCCATCTCAAGAGAGAAACTTCACCACAGCGCCAGCAATTTGTCATGAAGGCAAAGCATACTTCCCT
CGTGAAGGTGTTTTTGTGTTTAATGGCACTTCGTGGTTTATTACACAGAGGAACTTCTTTTCTCCACAAA
TAATTACTACAGACAATACATTTGTCTCCGGAAGTTGTGATGTCGTAATTGGCATCATTAACAACACAGT
TTATGATCCTCTGCAACCTGAGCTTGACTCATTCAAAGAAGAGCTGGACAAGTACTTCAAAAATCACACA
TCACCAGATGTTGATCTTGGCGACATTTCAGGCATTAACGCTTCTGTCGTCAACATTCAAAAAGAAATTG
ACCGCCTCAATGAGGTCGCTAAAAATTTAAATGAATCACTCATTGACCTTCAAGAATTGGGAAAATATGA
GCAATATATTAAATGGCCTTGGTATGTTTGGCTCGGCTTCATTGCTGGACTAATTGCCATCGTCATGGTT
ACAATCTTGCTTTGTTGCATGACTAGTTGTTGCAGTTGCCTCAAGGGTGCATGCTCTTGTGGTTCTTGCT
GCAAGTTTGATGAGGATGACTCTGAGCCAGTTCTCAAGGGTGTCAAATTACATTACACATAAACGAACTT
ATGGATTTGTTTATGAGAATTTTTACTCTTGGATCAATTACTGCACAGCCAGGAAAAATTGACAATGCTT
CTCCTGCAAGTACTGTTCATGCTACAGCAACGATACCGCTACAAGCCTCACTCCCTTTCGGATGGCTTGT
TATTGGCGTTGCATTTCTTGCTGTTTTTCAGAGCGCTACCAAAATAATTTCGCTCAATAAAAGATGGCAG
CTAGCCCTTTATAAGGGCTTCCAGTTCATTTGCAATTTACTGCTGCTATTTGTTACCATCTATTCACATC
TTTTGCTTGTCGCTGCAGGTATGGAGGCGCAATTTTTGTACCTCTATGCCTTGATATATTTTCTACAATG
CATCAACGCATGTAGAATTATCATGAGATGTTGGCTTTGTTGGAAGTGCAAATCCAAGAACCCATTACTT
TATGATGCCAACTACTTTGTTTGCTGGCACACACATAACTATGACTACTGTATACCATATAACAGTGTCA
CAGATACAATTGTCGTTACTGCAGGTGACGGCATTTCAACACCAAAACTCAAAGAAGACTACCAAATTGG
TGGTTATTCTGAGAATTGGCACTCAGGTGTTAAAGACTATGTCGTTGTACATGGCTATTTCACCGAAGTT
TACTACCAGCTTGAGTCTACACAAATTACTACAGACACTGGTATTGAAAATGCTACATTCTTCATCTTTA
ACAAGCTTGTTAAAGACCCACCGAATGTGCAAATACACACAATCGACGGCTCTTCAGGAGTTGTAAATCC
AGCAATGGATCCAATTTATGATGAGCCGACGACGACTACTAGCGTGCCTTTGTAAGCACAAGAAAGTGAG
TACGAACTTATGTACTCATTCGTTTCGGAAGAAACAGGTACGTTAATAGTTAATAGCGTACTTCTTTTTC
TTGCTTTCGTGGTATTCTTGCTAGTCACACTAGCCATCCTTACTGCGCTTCGATTGTGTGCGTACTGCTG
CAATATTGTTAACGTGAGTTTAGTAAAACCAACTGTTTACGTTTACTCGCGTGTTAAAAATCTGAACTCT
TCTCAAGGAGTTCCTGATCTTCTGGTCTAAACGAACTAACTATTATTATTATTCTGTTTGGAACTTTAAC
ATTGCTTATCATGGCTGAGAACGGGACTATTTCCGTTGAGGAGCTTAAAAGACTCCTGGAACAATGGAAC
CTAGTAATAGGTTTCCTATTCCTAGCCTGGATTATGTTACTACAATTTGCCTATTCTAATCGGAACAGGT
TTTTGTACATAATAAAGCTTGTTTTCCTGTGGCTCTTGTGGCCAGTAACACTTGCTTGCTTTGTGCTTGC
TGCTGTTTACAGAATTAATTGGGTGACTGGCGGGATTGCGATTGCAATGGCTTGTATTGTAGGCTTGATG
TGGCTTAGCTACTTCATTGCTTCCTTCAGGCTATTTGCTCGTACCCGCTCAATGTGGTCATTCAACCCAG
AAACAAACATTCTTCTCAATGTGCCTCTTCGAGGGACAATTGTGACCAGACCGCTCATGGAAAGTGAACT
TGTCATTGGCGCTGTGATCATTCGTGGTCACTTGCGCATGGCTGGACACTCCCTAGGGCGCTGTGACATC
AAGGACCTGCCAAAAGAGATCACTGTGGCTACATCACGAACGCTTTCTTATTACAAATTAGGAGCGTCGC
AGCGTGTAGGCACTGATTCAGGTTTTGCTGCATACAACCGCTACCGTATTGGAAACTACAAATTAAATAC
AGACCACGCCGGTAGCAACGACAATATTGCTTTGCTAGTACAGTAAGTGACAACAGATGTTTCATCTTGT
TGACTTCCAGGTTACAATAGCAGAGATATTGATTATCATTATGAGGACTTTCAGGATTGCTATTTGGAAT
CTTGATATGATAATAAGTTCAATAGTGAGACAATTATTTAAGCCTCTAACTAAGAAGAAATATTCTGAGT
TAGATGATGAAGAACCTATGGAGTTAGATTATCCATAAAACGAACATGAAAATTATTCTCTTCCTGACTT
TGATTGCACTTGCATCTTGCGAGCTATATCACTATCAGGAGTGTGTTAGAGGTACAACTGTACTACTAAA
AGAACCTTGCCCATCTGGAACTTACGAGGGCAATTCACCATTTCATCCTCTTGCCGATAATAAATTTGCA
CTAACTTGCACTAGCACTCATTTTGCTTTTGCTTGTGCTGACGGTACTAGACATACCTATCAGCTTCGTG
CAAGATCAGTTTCACCAAAACTTTTCATCAGACAAGAGGAAGTTCACCAAGAGCTCTACTCACCGCTTTT
TCTCATTGTTGCTGCTCTAGTATTTATAATACTTTGTTTCACCATTAAGAGAAAGACAGAATGAATGAGC
TCACTTTAATTGACTTCTATTTGTGCTTTTTAGCCTTTCTGCTATTCCTTGTTCTAATAATGCTTATTAT
ATTTTGGTTTTCACTTGAACTCCAGGATATAGAAGAACCTTGTAACAAAGTCTAAACGAACATGAAACTT
CTCATTGTTTTAGGACTCTTAACATCAGTGTATTGCATGCATAAAGAATGCAGTATACAAGAATGTTGTG
AAAATCAACCATTCCAACTTGAAGACCCATGTCCAATACATTATTATTCGGACTGGTTTATAAAAATTGG
ACCTCGCAAGTCTGCTCGCCTAGTACAACTTTGTGCTGGTGAATATGGACACAGAGTTCCAATACATTAT
GAAATGTTTGGCAATTATACTATTTCATGTGAACCACTTGAAATAAATTGTCAAAACCCACCAGTTGGAA
GTCTCATTGTACGTTGTTCATATGATGTTGACTTTATGGAGTATCACGACGTTCGTGTTGTTCTAGATTT
CATCTAAACGAACAAACTAAAATGTCTGATAATGGACCCCAACCAAACCAGCGTAGTGCCCCCCGCATTA
CATTTGGTGGACCCACAGATCCAACTGACAATAACCAGAATGGAGGACGCAATGGGGCAAGGCCAAAACA
ACGCCGACCCCAAGGTTTACCCAATAATACTGCGTCTTGGTTCACAGCTCTCACTCAGCATGGCAAGGAG
GAACTTAGATTCCCTCGAGGCCAGGGCGTTCCAATCAACACCAATAGTGGTCCAGATGACCAAATTGGCT
ACTACCGAAGAGCTACCCGACGAGTTCGTGGTGGTGACGGCAAAATGAAAGAGCTCAGCCCCAGATGGTA
CTTTTATTACCTAGGAACCGGCCCAGAAGCTTCACTTCCCTACGGCGCTAACAAAGAAGGCATCGTATGG
GTCGCAACTGAGGGAGCCTTGAACACACCTAAAGATCACATTGGCACCCGCAATCCTAATAACAATGCTG
CCACCGTGCTACAACTTCCTCAAGGAACAACATTGCCAAAAGGCTTCTACGCAGAGGGGAGCAGAGGCGG
CAGTCAAGCCTCTTCTCGCTCTTCGTCACGTAGTCGCGGTAATTCAAGAAATTCAACTCCTGGCAGCAGT
AGGGGAAATTCTCCTGCTCGAATGGCTAGCGGAGGTGGTGAAACTGCCCTCGCGCTATTGCTGCTAGACA
GATTGAACCAGCTTGAGAGCAAAGTTTCTGGTAAAGGCCAACAACAACAAGGCCAAACTGTCACTAAGAA
ATCTGCTGCTGAGGCATCTAAAAAGCCTCGCCAAAAACGTACTGCTACAAAACAGTACAACGTCACTCAA
GCATTTGGGAGACGTGGTCCAGAACAAACCCAAGGAAACTTTGGGGATCAAGACCTAATCAGACAAGGAA
CTGATTACAAACATTGGCCGCAAATTGCACAATTTGCTCCGAGTGCCTCTGCATTCTTCGGAATGTCACG
CATTGGCATGGAAGTCACACCTTCGGGAACATGGCTGACTTATCATGGAGCCATTAAATTGGATGACAAA
GATCCACAATTCAAAGACAACGTCATACTGCTGAACAAGCACATTGACGCATACAAAACATTCCCACCAA
CAGAGCCTAAAAAGGACAAAAAGAAAAAGACTGATGAAGCTCAGCCTTTACCGCAGAGACAAAAGAAGCA
GCCCACTGTGACTCTTCTTCCTGCGGCTGACATGGATGATTTCTCCAGACAACTTCAAAATTCCATGAGT
GGAGCTTCTGCTGATTCAACTCAGGCATAAACACTCATGATGACCACACAAGGCAGATGGGCTATGTAAA
CGTTTTCGCAATTCCGTTTACGATACATAGTCTACTCTTGTGCAGAATGAATTCTCGTAGCTAAACAGCA
CAAGTAGGTTTAGTTAACTTTAATCTCACATAGCAATCTTTAATCAATGTGTAACATTAGGGAGGACTTG
AAAGAGCCACCACATTTTCACCGAGGCCACGCGGAGTACGATCGAGGGTACAGTGAATAATGCTAGGGAG
AGCTGCCTATATGGAAGAGCCCTAATGTGTAAAATTAATTTTAGTAGTGCTATCCCCATGTGATTTTAAT
AGCTTCTTAGGAGAATGACAAAAAAAAAAAAAAAAAA
</t>
  </si>
  <si>
    <t>SC2018</t>
  </si>
  <si>
    <t>QDF43815</t>
  </si>
  <si>
    <t>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t>
  </si>
  <si>
    <t>[Coronavirus BtRl-BetaCoV/SC2018]</t>
  </si>
  <si>
    <t>MK211374.1</t>
  </si>
  <si>
    <t>21455..25180</t>
  </si>
  <si>
    <t>&gt;MK211374.1 Coronavirus BtRl-BetaCoV/SC2018, complete genome
TTAGGTTTTTACCTACCCAGGAAAAGCCAACCAACTTCGATCTCTTGTAGATCTGTTCTCTAAACGAACT
TTAAAATCTGTGTGGCTGTCGCTTGGCTGTATGCCTAGTGCACCTACGCAGTACAAATATTAATAACTCT
ATTGTCGTTGACAAGAAACGAGTAACTCGTCCTTCTTCTGCAGACTGCTTACGGTTTCGTCCGTGTCGCA
GTCGATCATCAGCATACCTAGGTTTCGTCCGGGTGTGACCGAAAGGTAAGATGGAGAGCCTTGTTCTTGG
TGTCAACGAGAAAACACACGTCCAACTCAGTTTGCCTGTTCTTCAGGTTAGAGACGTGCTAGTGCGTGGT
TTCGGGGACTCTGTGGAAGAGGCCTTAGCGGAGGCACGTGAACATCTAAAAAATGGCACTTGTGGTTTGG
TTGAGCTGGAGAAAGGCGTACTGCCCCAGCTTGAACAGCCCTATGTGTTCATTAAACGTTCTGACGCCCA
GAGCACTAATCATGGCCATAAGGTTGTTGAATTGGTTGCTGAGATGGACGGCGTTCAGTACGGTCGTAGC
GGTATAACTTTGGGAGTCCTCGTGCCACATGTGGGCGAAACCCCAATCGCATACCGCAATGTTCTTCTTC
GTAAGAACGGTAATAAGGGAGCTGGTGGTCATAGCTACGGCATCGATCTAAAGTCTTATGACTTAGGTGA
CGAGCTTGGCACTGATCCCATTGAAGATTATGAACAAAACTGGAACACTAAGCATGGCAGTGGTGCACTC
CGTGAACTCACTCGTGAGCTCAATGGAGGTGTAGTTACTCGCTATGTCGACAACAACTTCTGTGGCCCAG
ATGGGTACCCTCTTGAATGCATTAAAGATCTGCTCGCTCGTGCGGGTAAGTCAATGTGCACTCTTTCTGA
GCAACTTGATTACATCGAGTCTAAGAGAGGTGTCTACTGCTGCCGTGAACACGAGCATGAAATTGTTTGG
TTCACTGAGCGCTCTGAAAAGAGCTATGAGCATCAGACACCATTTGAGATTAAGAGTGCCAATAAATTTG
ACACCTTCAAAGGGGAATGCCCAAAGTTTGTATTTCCTCTCAACTCAAAAGTCAAAGTCATTCAACCACG
TGTTGAAAAGAAAAGGACTGAAGGTTTCATGGGGCGTATACGCTCTGTGTACCCAGTTGCATCTCCTCAG
GAATGTAACGACATGCACTTGTCTACCTTGATGAAATGTAATCATTGCGATGAATTTTCATGGCAGACGT
GCGATTTTTTAAAAGCCACTTGTGAACAATGTGGTACTGAAAATTCTGTCTGTGAAGGACCCACTACATG
TGGATACCTACCTCCTAATGCTGTAGTTAAAATGCCGTGTCCTGCTTGCCAAGATCCGGAAGTAGGACCT
GAGCATAGTGTTGCCGATTATCACAACTATTCAAATATTGAAACTCGACTCCGCAAGGGAGGTAGGACTA
AATGTTTTGGAGGTTGCGTGTTTTCCTATGTGGGCTGCTATAACAAGCGTGCCTATTGGGTTCCTCGTGC
TAGTGCTAATATTGGTGCAAGCCATACTGGCATTACTGGTGACAGTGTGGAGACTCTGAATGAGGATCTC
CTCGAGATACTGAGTCGCGAACGCGTTAACATTAACATCGTTGGTGACTTTCAGTTGAATGAAGAGATTG
CCATCATCTTGGCGTCTTTTTCTGCTTCTACGAGTGCCTTCATTGACACTGTAAAGAGTCTTGATTACAA
GTCATTTAAAGCCATTGTTGAGTCCTGCGGAAACTACAAAGTTACCAAAGGAAAGCCCGTTAAAGGTGCT
TGGAACATTGGACAACAAAAATCTATCTTGACACCACTGTGTGGATTTCCATCGCAGGCTGCTGGTGTCA
TTAGATCTATCTTTTCTCGCACACTTGATGCAGCAAACCACTCCATTCCAGACTTGCAGAGAGCAGCTGT
TACTATCCTTGATGGTATTTCTGAGCAATCATTGCGTCTTGTAGACGCAATGGTTTACACATCAGACTTG
CTCACCAACAGTGTCATAGTTATGGCATATGTTACTGGTGGTCTTGTGCAGCAAACAACTCAGTGGTTAT
CTAACATGTTAGGCACCACAGTTGACAAACTTAGACCTGTTTTTACATGGGTTGAGACTAAGCTTAATAC
GGGAGTGGAGTTTCTTAAGGATGCTTGGGAAATTCTTAAATTCCTAGTCACAGGTGTGTTTGACATTGTT
AAAGGTCAAATACAGGTTGCTTTTGATAATCTTAAGGAGTGTGTAAAATCATTCCTTGACGTCATCAATA
AGGCACTTGAAATGTGTATTGACCAAGTTACTGTTGCTGGCACTAAGTTGAGGTCGCTCAACCTTGGTGA
GATCTTTGTTGCGCAAAGCAAAGGACTTTACCGTCAGTGCATTCGTGGCAAAGAACAGCTGCAACTACTC
ATGCCTCTTAAGGCTCCAAAAGAAGTCATCTTCCTTGATGGTGACTCACACGACACAGTGCTGACCTCGG
AAGAGGTTGTCCTTAAAACTGGTCAACTTGAAGCACTCGAGACACCAGTGGATGGCTTCATTAATGGAGC
TGTAGTAGGCACACCAGTTTGTGTCAATGGACTCATGCTCTTAGAAATTAAAGACAAAGAACAATATTGT
GCTTTGTCCCCTGGTTTGTTAGCCACAAACAATGTCTTCCGCCTAAAAGGGGGTTCACCAGTCAAAGGTG
TAACCTTTGGAGATGACACTGTTGTGGAGGTTCAAGGTTATAAGAATGTAAAAATTACATTCGAGCTTGA
TGAGCGTGTGGACAAGATACTTAATGAGAAGTGCTCTGTTTACACTGTTGAGTCTGGTACTGAAGTTACT
GAATTTGCATGTGTTGTGGCAGAAGCTGTTGTAAAAACTTTGCAACCAGTTTCTGATATTCTTACCAACA
TGGGTATTGATCTTGATGAATGGAGTGTGGCTACATTCTATTTGTTTGATGATGCTGGTGAAGAAAAACT
TTCTTCACGTATGTACTGTTCCTTCTATCCTCCTGATGATGAGGAGGATTGTGATGAGTATGAGGAAGAA
GAGGAAGTCGCGGAAGAAGCCTGTGATGAATATGGTACAGAAGAAGACTACCAAGGTCTTCCACTGGAAT
TTGGTGCCTCAACTGAAATGCAAGTTGAAGAGGAGGACTGGCTTGTTGATGCTACCGAATCAGAGCACGA
ACTAGAACCAGAACCAACACCTGAGGAACCAGTCAATCAGTTTACTGGTTATTTAAAACTTACTGACAAC
GTCGCCATTAAGTGTGTGGACATCGTTAAGGAGGCACAAAATGCTAATCCTACGGTGATTGTAAATGCTG
CTAACATACATCTGAAACATGGTGGTGGTGTAGCAGGTGCACTCAACAAGGCAACCAACGGTGCCATGCA
AAAAGAGAGCGATGATTACATTAAGCTAAATGGTCCTCTCGCAGTTGGAGGTTCATGTTTGCTTTCTGGA
CATAATCTTGCTAAGAAGTGTCTGCATGTTGTTGGACCTAACCTAAATGCAGGTGAGGACATCCAGCTTC
TTAAGGCAGCATATGAAAATTTCAATTCACAGGAAACCTTACTTGCACCATTGTTATCAGCAGGTATATT
TGGTGCTAAACCACTTCATTCCTTACAGGTGTGCGTGCAAACAGTTCGCACTCAGGTTTATATTGCAGTC
AACGATAAAGCTCTTTACGAGCAGGTTGTTATGGACTATCTTGACAGCCTGAAACCTAAAGTGGAAATTC
CTCCAAAACTGGAGGAGCCCAAAGTGGAGCAACCAGTTGTAGAAAAATCTATTGATGTCAAGCCTAAAAT
TAAGGCTTGCATTGACGAGGTTACTACAACATTGGAAGAGACTAAATTCCTTACCAATAAATTGCTTCTC
TTTGCGGATATTAACGGTAAACTCTACCAGGATTCTCAGAATATGCTAAGAGGTGAAGATATGTCTTTCT
TAGAAAAAGAAGCACCATACATTGTAGGTGATATCATCACTAGTGGCAACATCACTTGTGCTGTAATACC
TGCTAAGAAAGCTGGTGGTACTACAGAGATGCTTGCAAGGGCATTAAAGAAAGTGCCAGTTGGTGAGTAT
ATAACCACATATCCTGGGCAAGGATGTGCTGGTTACACAATTGAGGAAGCCAAGACTGCACTTAAGAAAT
GCAAGTCTGCATTTTATGTGTTACCCTCAGAAGCACCTAATCAGAAAGAAGAGATTCTAGGAACCGTATC
CTGGAATTTAAGAGAGATGCTTGCTCATGCAGAGGAGACAAGAAAACTAATGCCTATCTGCATGGATGTC
CGCGCTATAATAGCCACTATCCAGCGCAAGTATAAAGGCATTAAAATTCAAGAAGGAATCGTCGACTATG
GCGTCCGATTCTTCTTCTATACTAGTAAAGAATCTGTAGCTTCTATTATTATAAAGCTCAACTCTTTAAA
TGAGCCACTAGTCACAATGCCAATAGGTTATGTGACACATGGTTTTACTTTAGAAGAGGCTGCGCGTTGT
ATGCGCTCTCTTAAGGTTCCTGCTGTAGTTTCAGTGTCGTCACCAGATGCAGTTACTACATATAATGGGT
ACCTCACATCGTCTTCAAGGACACATGAGGAACACTTCATAGAGACTATTTCTCTTGCAGGCGCGTATAG
GGATTGGTCCTATTCTGGACAACGTACAGAATTAGGTGTTGAATTTCTCAAGCGTGGAGACAAGATTGTT
TACCACACTATTGAAAGACCCGTCGAGTTTCATTTTGATGGCGAGGTTCTTTCTCTAAACAAACTTAAAA
GTCTTTTGTCTCTTCGTGAGGTTAAGACTATTAAAGTGTTTACCACTGTAGACAATACTAACCTCCACAC
ACAAATTGTGGACATGTCTATGACTTATGGACAACAGTTTGGTCCAACATATTTGGATGGTGCTGATGTC
ACTAAAACCAAACCTCATGTAAATCATGAGGGTAAGACTTTCTTTGTACTACCTAGTGATGATACACTGC
GTAGTGAAGCATTTGAATATTACCATACTCTCGATGAGAGTTTTCTTGGTAGATACATGTCTGCTTTAAA
CCACACAAAGAAATGGAAATTTCCTCAAGTTGGTGGTTTAACTGCAATCAAATGGGCTGATAATAACTGT
TATTTGTCCAGTGTCTTATTAGCGCTACAGCAGATTGAAGTGAAATTTAACGCACCTGCACTACAAGAAG
CCTATTATAGAGCTCGTGCTGGTGATGCTGCTAACTTTTGTGCACTCATACTCGCTTATAGTAATAAGAC
TGTTGGCGAGTTGGGTGATGTCAGAGAAACAATGACCCATCTTTTACAACATGCCAACCTAGAATCCGCT
AGGCGAGTTCTAAATGTGGTGTGTAAACATTGCGGTCAAAAGACTACTACCTTAACAGGTGTGGAGGCTG
TGATGTACATGGGAACTTTGTCTTATGACAATCTTAAGGCAGGTGTCTCAGTTCCATGTGTGTGTGGTCG
CAATGCTACACAATACTTAGTACAACAAGAGTCTTCTTTTGTTATGATGTCTGCACCACCTTCTGAATAC
ACATTACAACAAGGTGCATTTTTATGTGCTAATGAGTATACTGGTAGTTACCAGTGTGGTCATTATACAC
ATGTAACTGCTAAGGAAACGCTTTATCGTATAGATGGGGCGCACCTTACTAAAATGTCAGAATATAAAGG
ACCAGTGACTGATGTTTTCTACAGGGAAACATCTTACACTACGACTATTAAGCCTGTGTCGTATAAGCTC
GATGGAGTTACTTACACAGAGATTGAACCAAAATTAGATGGGTATTACAAGAAGGATAATGCTTACTACA
CAGAGCAACCCATTGATCTTGTGCCAACTCAGCCTTTACCAAATGCGAGTTTTGATAATTTCAAACTCAC
ATGCTCAAACACTAAGTTTGCTGATGATCTTAATCAAATGACAGGCTTCAAAAAGCCAGCTTCACGTGAG
CTATCTGTCACATTCTTTCCAGACTTGAATGGCGATGTAGTGGCTATTGACTATAGACATTACTCAGCGA
GTTTCAAGAAAGGTGCTAAATTGCTACATAAACCAATTATTTGGCATATCAACCGGACTACAAACAAGAC
AACTTATAAACCAAACACTTGGTGTTTACGGTGTCTTTGGAGCACAAGGCCAGTTGAAACTTCAAATTCA
TTTGAAGTTCTGGAGGTAGAAGACACACAAGGAATGGATAATCTTGCTTGTGAAAGTCAAACACCCACCT
CTGAAGAAGTAGTGGAAAATCCTACCATACAGAAGGAAGTAATAGAGTGTGACGTGAAAACTACCGAAGT
TGTACGCAATGTCATATTAAAACCATCAGAAGAAGGTGTCAAAGTGACACAAGAGTTAGGCCATGAAGAT
CTAATGGCTGCTTATGTAGAAAATACAAGCATTACCATCAAGAAACCTAATGAGCTCTCGTTGGTCTTAG
GTTTAAAAACACTTGCCACCCATGGTGCTGCTGCAATCAATAGTGTCCCTTGGATTAAGATCTTGGCTTA
TGCTAAGCCTTTTCTAGGACAAGCAGCAGTCACAACCTCCAACTGCATGAAGAAGTGTGTGCAGCGTATC
TTTAAAAATTATATGCCCTATGCTATTACATTATTATTCCAGTTGTGCACTTTTACAAAGAGCACTAACT
CGAGGATTAAAGCATCGCTCCCTACAACTATTGTTAAAAATAGTGTTAAGAGTGTTGCGAAATTATATTC
GGATGTTTGCATTAATTATGTAAAGTCCCCTAAATTTTCTAAATTGTTCACAATTGCAATGTGGCTATTG
TTGTTAAGCATTTGCTTAGGTTCGTTAACCTATGTGACTGCAGCTTTTGGTGTGCTTTTATCTAATTTAG
GCGTCCCTTCTTATTGTGGTGGTGTTAGAGATTTGTATATCAATTCCTCTAATGTAACCATTATGGACTT
CTGTGAGGGTTCTTTTCCTTGTAGTGTTTGTTTAAGTGGGTTGGATTCTCTTGATTCTTACCCCGCTTTA
GAAACTATTCAGGTTACGATTTCATCGTATAAGTTGGACTTAACATTTTTAGGTTTAGCAGCTGAATGGT
TCTTGGCATACATGTTGTTTACAAAATTCTTCTATTTACTTGGTCTCTCTGCTATAATGCAGGTGTTCTT
TGGCTATTTTGCTACTCATTTCATCAGTAATTCATGGCTTATGTGGTTCATCATTAGCATTGTACAGATG
GCACCCATTTCCGCTATGGTTAGGATGTACATTTTCTTTGCTTTTTTCTATTACGCATGGAAAAGCTATG
TTCATATTATGGATGGCTGCACCTCTTCCACGTGCATGATGTGCTACAAGCGCAATCGCGCTACACGTGT
TGAGTGTACAACCATAGTTAATGGCATGAAAAGATCCTTCTATGTCTACGCAAATGGAGGCCGTGGTTTT
TGTAAGGCTCACAATTGGAATTGTCTTAATTGTGATACATTTTGCGCTGGTAGTACTTTCATTAGCGATG
AAGTTGCTCGTGATTTGTCACTCCAGTTTAAGAGACCAATCAACCCCACAGACCAGTCTTCTTATGTTGT
TGATAGTGTCATTGTCAAGAATGGTGCACTTTATCTCTATTTTGATAAGGCCGGTCAGAAGACTTACGAG
AGACACTCTCTTTCTCATTTTGTTAACTTAGACAACTTGAGAGCTAATAATACTAAGGGTTCACTACCTA
TTAATGTTATTGTTTTTGACGGCAAGTCCAAATGTGAAGAGTCTGCTGCTAAATCTGCTTCTGTTTATTA
CAGTCAGCTTATGTGCCAACCTATCTTGTTACTTGATCAAGCTCTTGTTTCAGATGTTGGTGATAATACT
GAGGTTTCTGTTAGAATGTTCAATGCTTATGTTGATATATTTTCAGCAACTTTTAATGTTTCTATGGAAA
AACTTAAAGCACTTGTAACCATTGCTCATAGTGAGCTGGTGAAGGGTGTAGCTTTAGATGGTGTCCTATC
TACATTTGTGTCAGCTGCTCGCCAAGGTGTTGTTGATACCGATGTTGATACAAAGGATGTCATTGAGTGT
CTCAAACTTTCTCACCACTCTGATTTAGAAGTGACAAGTGATAGTTGTAATAACTTCATGCTCACCTATA
ATAAAGTTGAAAACATGACGCCTAGAGATGTAGGTGCTTGTATTGACTGTAATGCAAGGCAAGTTAATGC
TCAAGTAGCAAAAAGTCACAATGTTTCACTGATCTGGAACGTCAAGGACTATATGTCTTTGTCAGAACAG
CTTCGTAAACAAATTCGCAGTGCGGCTAAAAAGAATAACATACCTTTTAAGCTTACATGTGCTACTACTA
GGCAGGTTGTCAATGCCATAACTACTAAAATCTCACTTAAAGGTGGTAAGATTGTTAGTACTTGGTTCAA
ATTTATGTTGAAAGTCACACTGTTGTGTGTTCTATCTGCATTATTTTGTTACATCATTATGCCAGTTCAC
TCATTGTCTGTTCATGATGGCTACACAAATGAAATCATTGGATACAAGGCTATCCAGGACGGTGTCACTC
GTGACATAGTGTCTACTGATGATTGCTTTGCAAACAAACATGCTGGTTTTGACTCTTGGTTTAGCCAGCG
TGGTGGTTCTTATAGGAATGATAAGGGCTGCCCTGTTGTAGCTGCCATCATTACTAGAGAAATTGGTTTC
ATAGTGCCTGGATTACCTGGCACTGTGTTAAGAGTAATTAATGGTGACTTTTTGCATTTTCTACCTCGTG
TTTTTAGTGCTGTTGGCAATATTTGCTATACACCATCAAAACTCATAGAGTATAGTGATTTTGCTACCTC
TGCTTGTGTCTTAGCTGCTGAGTGTACCATTTTTAAGGACGCTATGGGTAAGCCTGTGCCATATTGTTAT
GACACTAACTTACTTGAGGGTTCTATTTCTTATAGTGAGCTTCGTTCAGACACTCGTTATGTCCTTATGG
ATGGTTCCATCATACAGTTTCCTAACACTTACCTGGAGGGTTCTGTTAGAGTAGTAACAACTTTTGATGC
TGAGTACTGTAGACATGGTACATGTGAAAGGTCAGAAGCAGGTATTTGCCTATCTACCAGTGGTAGATGG
GTTCTTAATAACGAGCATTACAGAGCTCTACCAGGAGTTTTCTGTGGTGTTGATGCAATGAATCTCATAG
CCAACATCTTCACTCCTCTTGTGCAACCTGTGGGTGCTTTAGATGTGTCTGCTTCAGTAGTGGCTGGTGG
TATTATTGCCATATTGGTGACTTGTGCTGCCTACTACTTTATGAAATTCAGACGTGCTTTTGGTGAGTAC
AACCATGTTGTTGCTGCTAATGCACTTTTGTTTTTGATGTCTTTCACTATACTCTGTCTGGCACCAGCGT
ACAGCTTTCTGCCAGGAGTCTACTCAGTCTTTTACTTGTACTTGACATTCTATTTCACCAATGATGTTTC
ATTCTTGGCTCACCTCCAATGGTTTGCCATGTTTTCTCCTATTGTGCCTTTTTGGATAACAGCAATCTAT
GTATTCTGTATTTCTCTGAAGCACTGCCATTGGTTCTTTAGCAACTATCTTAGGAAAAGAGTCATGTTTA
ATGGAGTTACATTTAGTACCTTCGAGGAGGCTGCTTTGTGTACCTTTTTGCTCAATAAGGAAATGTACCT
AAAATTGCGTAGCGAGACACTGTTGCCACTTACACAGTATAACAGGTATCTTGCTCTATATAACAAGTAC
AAGTATTTCAGTGGAGCCTTAGATACTACCAGCTATCGTGAAGCAGCTTGCTGCCACTTAGCAAAGGCTC
TAAATGACTTTAGCAACTCAGGTGCTGATGTTCTCTACCAACCACCGCAGACATCAATCACTTCTGCTGT
TCTGCAAAGTGGTTTTAGGAAAATGGCATTCCCATCAGGCAAAGTTGAAGGGTGCATGGTACAAGTAACC
TGTGGAACTACAACTCTTAATGGATTATGGTTGGATGACATAGTATACTGTCCAAGACATGTCATTTGCA
CAGCAGAAGACATGCTTAATCCTAACTATGAAGATCTGCTCATTCGCAAATCCAACCATAGCTTTCTTGT
TCAGGCTGGCAATGTTCAACTTCGTGTTATTGGCCATTCTATGCAAAATTGTCTGCTTAGGCTTAAAGTT
GATACTTCTAACCCTAAGACACCCAAGTATAAATTTGTCCGTATCCAATCTGGTCAGACATTTTCAGTTC
TAGCATGCTACAATGGTTCACCATCTGGTGTTTATCAGTGTGCCATGAGACCTAATCACACCATTAAAGG
TTCTTTCCTAAATGGATCATGTGGTAGTGTTGGTTTTAATATAGACTATGATTGCGTGTCTTTCTGCTAT
ATGCATCACATGGAACTCCCAACAGGGGTACACGCTGGTACTGACTTAGAAGGCAAATTCTATGGTCCTT
TTGTTGACAGACAAACAGCACAAGCTGCAGGTACAGACACGACCATAACATTAAATGTGTTGGCATGGCT
GTATGCTGCTGTTATCAATGGTGATAGGTGGTTTCTTAACAGATTCACTACTACTTTGAATGACTTTAAC
CTTGTGGCAATGAAGTACAACTATGAACCTTTGACACAAGACCATGTTGACATATTGGGACCTCTTTCTG
CTCAAACAGGAATTGCCGTCTTAGATATGTGTGCTGCTTTGAAAGAGCTGCTGCAGAATGGTATGAATGG
TCGTACTATCCTTGGTAGCACTATTTTAGAAGATGAGTTTACACCATTTGATGTTGTCAGACAATGCTCT
GGTGTTACCTTCCAAGGTAAGTTCAGGAAAATTGTTAAGGGCACTCATCATTGGATGCTTTTAACTTTCT
TGACATCACTATTGATTCTTGTTCAAAGTACACAGTGGTCACTGTTTTTCTTTGTTTACGAGAATGCTTT
CTTGCCATTTACTCTTGGTATTATGGCAATTGCTGCATGTGCTATGCTGCTTGTTAAGCATAAGCACGCA
TTTTTGTGCTTGTTTCTGTTACCTTCTCTTGCAACAGTTGCTTACTTTAATATGGTCTACATGCCTGCTA
GCTGGGTGATGCGTATCATGACATGGCTCGAATTGGCTGACACTAGCTTGTCTGGTTATCGGCTTAAGGA
TTGTGTTATGTATGCTTCAGCTTTAGTATTGCTTATTCTCATGACAGCTCGCACTGTTTATGATGATGCT
GCTAGACGTGTTTGGACACTGATGAATGTCATTACACTTGTTTACAAAGTCTACTATGGTAATGCTTTAG
ATCAAGCTATTTCCATGTGGGCCTTAGTTATTTCTGTAACTTCTAACTATTCTGGTGTCGTTACGACTAT
CATGTTCTTAGCTAGAGCTATAGTGTTTGTGTGTGTTGAGTATTACCCATTGTTATTTATTACTGGCAAC
ACCTTACAGTGTATCATGCTTGTTTATTGTTTCTTAGGCTATTGTTGCTGCTGCTACTTTGGCCTTTTCT
GTTTACTCAACCGTTACTTCAGGCTTACTCTTGGTGTTTATGACTACTTGGTCTCTACACAAGAATTTAG
GTACATGAACTCCCAGGGGCTTTTGCCTCCTAAGAGTAGTATTGATGCTTTCAAGCTTAACATTAAGTTG
TTGGGTATTGGAGGTAAACCATGTATCAAGGTTGCCACTGTACAGTCTAAAATGTCTGACGTAAAGTGCA
CATCTGTAGTACTGCTCTCGGTTCTTCAACAACTTAGAGTAGAGTCATCTTCTAAATTGTGGGCACAATG
TGTACAACTCCACAATGATATCCTTCTTGCAAAAGACACAACTGAAGCCTTCGAAAAGATGGTTTCTCTT
TTGTCTGTTTTGCTATCCATGCAGGGTGCTGTAGACATTAATAAGTTGTGCGAGGAAATGCTCGATAACC
GTGCTACTCTTCAGGCTATTGCTTCAGAATTTAGTTCTTTACCATCATATGCCGCTTATGCCACTGCCCA
AGAGGCCTACGAGCAGGCTGTAGCTAATGGTGATTCTGAAGTCGTTCTCAAAAAGTTAAAGAAATCTTTG
AATGTGGCTAAATCTGAGTTTGACCGTGATGCTGCCATGCAACGCAAGTTGGAAAAGATGGCAGATCAGG
CTATGACCCAAATGTACAAACAGGCAAGATCTGAGGATAAGAGGGCAAAAGTAACTAGTGCTATGCAAAC
AATGCTCTTCACTATGCTTAGGAAGCTTGATAATGATGCACTTAACAACATTATCAACAATGCGCGTGAT
GGTTGTGTGCCACTCAATATCATACCATTGACTACAGCAGCCAAACTCATGGTTGTTGTCCCTGATTATG
GTACCTACAAGAATACTTGTGATGGTAACACTTTTACATATGCATCTGCACTCTGGGAAATTCAGCAAGT
TGTTGATGCGGATAGCAAGATTGTTCAACTTAGTGAAATTAACATGGACAATTCACCAAATTTGGCTTGG
CCTCTTATTGTTACAGCTCTAAGAGCCAACTCAGCTGTTAAACTACAGAATAATGAACTGAGTCCAGTAG
CACTACGACAGATGTCCTGTGCGGCTGGTACTACACAAACAGCTTGTACTGATGACAATGCACTTGCCTA
CTATAACAATTCGAAGGGAGGTAGGTTTGTGCTGGCATTACTATCAGACCACCAAGATCTCAAATGGGCT
AGATTCCCTAAGAGTGATGGTACAGGTACAATTTACACAGAACTGGAACCACCTTGTAGGTTTGTTACAG
ACACACCAAAGGGGCCTAAAGTGAAATACTTGTACTTCATCAAAGGCTTAAACAACCTAAATAGAGGTAT
GGTGCTGGGCAGTTTAGCTGCTACAGTACGTCTTCAGGCTGGAAATGCTACAGAAGTACCTGCCAATTCA
ACTGTGCTTTCCTTCTGTGCTTTTGCAGTAGACCCTGCTAAAGCATATAAGGATTATCTAGCAAGTGGAG
GACAACCAATCACCAACTGTGTGAAGATGTTGTGCACACACACTGGTACAGGACAGGCAATTACTGTAAC
ACCAGAAGCCAACATGGACCAAGAGTCCTTTGGTGGTGCTTCATGTTGTCTGTATTGTAGATGCCACATT
GACCATCCAAATCCTAAAGGATTTTGTGATTTGAAAGGTAAGTACGTCCAAATACCTACCACTTGTGCTA
ATGACCCAGTAGGTTTTACACTTAGAAACACAGTCTGTACCGTCTGCGGAATGTGGAAAGGTTATGGCTG
TAGTTGTGATCAACTCCGCGAACCCATGATGCAGTCTGCGGATGCGTCAACGTTTTTAAACGGGTTTGCG
GTGTAAGTGCAGCCCGTCTTACACCGTGCGGCACAGGCACTAGTACTGATGTCGTCTACAGGGCTTTTGA
TATTTACAACGAAAAAGTTGCTGGTTTTGCAAAGTTCCTAAAAACTAATTGCTGCCGATTCCAGGAGAAG
GATGAGGAAGGCAATTTATTAGACTCTTACTTTGTAGTTAAGAGGCATACTATGTCTAACTACCAACATG
AAGAGACTATTTATAACTTGGTTAAAGATTGTCCAGCGGTTGCTGTTCATGACTTTTTCAAGTTTAGAGT
AGATGGTGACATGGTACCACATATATCACGTCAGCGTCTAACTAAATACACAATGGCTGATTTAGTCTAT
GCCCTACGTCATTTTGATGAGGGTAATTGTGATACATTAAAAGAAATACTCGTCACATACAATTGTTGTG
ATGATGATTATTTCAATAAGAAGGATTGGTATGACTTCGTAGAGAATCCTGACATCTTACGCGTGTATGC
TAACTTAGGTGAGCGTGTACGCCAAGCATTATTAAAGACTGTACAATTCTGCGATGCTATGCGTGATACA
GGCATTGTAGGCGTACTGACATTAGATAATCAGGATCTTAATGGGAACTGGTACGATTTCGGTGATTTCG
TACAAGTAGCACCAGGCTGCGGAGTTCCTATTGTGGATTCATATTACTCATTGCTGATGCCTATCCTCAC
TCTGACTAGGGCATTGGCTGCTGAGTCCCATATGGATGCTGATTTCGCAAAACCACTTATTAAGTGGGAT
TTGCTGAAATATGATTTTACGGAAGAGAGACTTTGTCTCTTCGACCGTTATTTTAAATATTGGGACCAGA
TATACCATCCCAATTGTATTAACTGTTTGGATGATAGGTGTATCCTTCATTGTGCAAACTTTAATGTGTT
ATTTTCTACTGTGTTTCCACCTACAAGTTTTGGACCACTAGTAAGAAAAATATTTGTAGATGGTGTTCCT
TTTGTTGTTTCAACTGGATACCACTTTCGTGAGTTAGGAGTTGTACATAATCAGGATGTAAACTTACATA
GCTCGCGTCTCAGTTTCAAGGAACTTTTAGTGTATGCTGCTGATCCAGCCATGCATGCTGCTTCTGGCAA
CTTATTGCTAGACAAACGCACCACATGTTTTTCAGTAGCTGCACTAACAAACAATGTTGCTTTTCAAACT
GTCAAACCCGGTAATTTTAATAAGGACTTTTATGACTTTGCCGTGTCTAAAGGCTTTTTTAAGGAAGGAA
GTTCTGTTGAACTAAAACACTTCTTCTTTGCTCAGGATGGCAATGCTGCTATCAGTGATTATGACTATTA
TCGTTATAATCTGCCAACAATGTGTGATATCAGACAGCTCCTATTTGTAGTTGAAGTTGTTGATAAGTAC
TTTGATTGTTACGATGGTGGCTGTATTAATGCCAACCAAGTAATCGTTAACAATCTGGACAAATCAGCTG
GTTTCCCATTTAATAAATGGGGTAAGGCTAGACTTTATTATGACTCAATGAGTTATGAGGATCAAGATGC
ACTTTTCGCGTACACTAAGCGTAATGTCATCCCTACAATAACTCAAATGAACCTTAAGTATGCCATTAGT
GCAAAGAATAGAGCTCGCACCGTAGCAGGTGTCTCCATCTGTAGTACTATGACCAACAGACAGTTTCATC
AGAAATTACTAAAGTCAATAGCCGCCACTAGAGGAGCTACTGTAGTGATTGGAACTAGCAAATTTTATGG
TGGCTGGCATAATATGTTAAAAACTGTTTACAGTGATGTGGAAACACCCCACCTTATGGGTTGGGATTAT
CCAAAATGTGATCGTGCCATGCCTAATATGCTTAGAATCATGGCCTCTCTCGTTCTTGCTCGCAAACATA
GCACTTGTTGTAACTTATCACACCGTTTCTACAGGTTAGCTAACGAGTGTGCGCAAGTATTAAGTGAGAT
GGTCATGTGTGGCGGCTCACTATATGTTAAACCAGGTGGCACATCATCAGGTGATGCTACAACTGCTTAT
GCTAATAGTGTCTTTAACATTTGTCAAGCTGTTACAGCTAATGTAAACGCACTTCTTTCAACTGATGGTA
ATAAGATAGCTGACAAGTATGTCCGCAATCTACAACACAGGCTCTATGAGTGTCTCTATAGAAATAGGGA
TGTTGATCATGAATTCGTGGATGAGTTTTACGCTTACCTGCGTAAACATTTCTCCATGATGATTCTTTCT
GATGATGCCGTTGTGTGCTATAACAGTAACTATGCGGCTCAAGGTTTAGTAGCTAGCATTAAGAACTTTA
AGGCAGTTCTTTATTATCAAAATAATGTGTTCATGTCTGAGGCAAAATGTTGGACAGAGACTGACCTTAC
TAAAGGACCTCACGAATTTTGCTCACAGCATACAATGTTAGTTAAACAAGGAGATGATTACGTGTACCTG
CCTTATCCAGACCCATCAAGAATATTAGGCGCAGGCTGTTTTGTCGATGATATTGTCAAAACAGATGGTA
CACTTATGATTGAGAGGTTTGTGTCATTAGCTATTGATGCCTACCCCCTTACTAAACATCCTAATCAGGA
GTATGCTGATGTCTTTCACTTGTATTTACAATACATTAGGAAGTTACATGATGAGCTTACTGGTCACATG
CTAGACATGTATTCTGTAATGCTAACTAATGATAACACCTCACGGTATTGGGAACCTGAGTTTTATGAAG
CTATGTACACACCACACACAGTCTTGCAGGCTGTAGGTGCTTGTGTATTGTGTAATTCACAGACCTCACT
TCGCTGCGGTGCCTGCATTAGGAGACCATTCCTGTGTTGCAAGTGCTGCTATGATCATGTCATTTCAACG
TCACATAAGTTAGTGTTGTCTGTTAATCCCTATGTTTGCAATGCTCCAGGTTGTGACGTCACTGATGTGA
CACAACTGTATTTAGGAGGTATGAGCTATTACTGCAAGTCACATAAGCCCCCCATTAGTTTTCCATTGTG
TGCTAATGGTCAAGTTTTTGGTTTAAACAAGAACACATGTGTGGGCAGTGACAATGTCACTGACTTCAAT
GCGATAGCAACATGTGACTGGACTAATGCTGGCGATTACATACTTGCCAACACTTGTACTGAGAGACTCA
AGCTCTTTGCAGCAGAAACGCTCAAAGCTACTGAGGAAACATTCAAGCTGTCATATGGTATTGCCACTGT
ACGTGAAGTACTCTCTGACAGAGAATTGCATCTTTCATGGGAGGTTGGAAAACCTAGACCACCATTGAAT
AGAAATTATGTCTTTACTGGTTACCGTGTAACTAAAAATAGTAAAGTACAGATTGGAGAGTACACCTTTG
AAAAGGGTGACTATGGTGATGCTGTTGTGTACAGAGGTACTACAACATACAAATTGAATGTTGGTGATTA
CTTTGTGTTGACATCTCACACTGTAATGCCACTTAGTGCACCTACTCTAGTGCCACAAGAGCACTATGTG
AGAATTACTGGCTTGTACCCAACACTCAATATCTCTGATGAGTTTTCTAGCAATGTTGCGAATTATCAAA
AGGTCGGTATGCAAAAGTACTCTACACTCCAAGGACCACCTGGTACTGGTAAGAGTCATTTTGCCATCGG
ACTTGCTCTCTATTACCCATCTGCTCGCATAGTGTATACGGCATGCTCCCATGCAGCTGTTGATGCCCTA
TGTGAAAAGGCATTAAAATATTTGCCCATAGATAAATGTAGTAGAATCATACCTGCGCGTGCGCGCGTAG
AGTGTTTTGACAAATTCAAAGTGAATTCAACACTAGAACAGTATGTTTTCTGCACTGTAAATGCATTGCC
AGAAACAACTGCTGACATTGTAGTCTTTGATGAAATCTCTATGGCTACTAATTATGACTTGAGTGTTGTC
AATGCTAGACTTCGTGCAAAACACTACGTCTATATTGGCGATCCTGCTCAATTACCAGCTCCTCGCACAT
TGCTGACTAAAGGCACACTAGAACCAGAATACTTTAATTCAGTGTGCAGACTTATGAAAACAATAGGTCC
AGACATGTTCCTTGGAACTTGTCGCCGTTGTCCCGCTGAAATTGTCGACACTGTGAGTGCTTTAGTTTAT
GATAATAAGCTAAAAGCATACAAGGAGAAGTCAGTTCAATGCTTCAAAATGTTTTACAAGGGTGTTATTA
CACATGATGTTTCATCTGCAATTAACAGACCTCAAATAGGCGTTGTAAGAGAATTTCTTACACGCAATCC
TGCTTGGAGAAAAGCTGTTTTTATCTCACCTTATAATTCACAGAATGCTGTAGCTTCAAAAATCCTAGGA
TTGCCTACGCAGACTGTTGATTCATCGCAAGGTTCTGAATATGACTATGTCATATTCACACAAACTACTG
AAACAGCACACTCTTGTAATGTTAACCGCTTCAATGTGGCTATCACAAGGGCAAAAATTGGCATTTTGTG
CATAATGTCTGATAGAGATCTTTATGACAAACTGCAATTTACAAGTCTAGAGGTACCACGCCGCAATGTG
GCTACATTACAAGCAGAAAATGTAACTGGACTCTTTAAGGACTGTAGTAAGATCATTACCGGTCTTCATC
CAACACAGGCGCCTACGCACCTCAGCGTTGATACAAAATTCAAGACTGAGGGATTATGTGTTGACATACC
AGGCATACCAAAGGACATGACCTACCGTAGACTCATCTCTATGATGGGTTTCAAAATGAATTACCAAGTC
AATGGTTACCCCAATATGTTTATTACCCGCGAAGAAGCTATTCGTCACGTTCGTGCATGGATTGGCTTCG
ACGTAGAGGGCTGTCATGCAACTAGAGATGCTGTGGGTACTAACCTACCTCTCCAATTAGGATTTTCTAC
AGGTGTTAACTTAGTAGCTGTACCCACTGGTTATGTTGACACCGAAAATAACACAGAATTCACCAGAGTT
AATGCAAAACCTCCACCAGGTGACCAGTTTAAACATCTTATACCACTCATGTACAAAGGCTTGCCTTGGA
ATGTGGTGCGTATTAAGATAGTACAAATGCTCAGTGATACACTGAAAGGATTGTCAGACAGAGTCGTGTT
TGTCCTTTGGGCGCATGGCTTTGAGCTTACATCAATGAAGTACTTTGTCAAGATTGGACCTGAAAGAACT
TGTTGTCTGTGTGACAAACGTGCAACTTGTTTTTCTACTTCATCAGATACTTATGCCTGCTGGAATCATT
CTGTGGGTTTTGACTATGTCTATAACCCATTTATGATTGATGTTCAGCAGTGGGGTTTTACGGGTAACCT
TCAGAGTAACCATGACCAACATTGTCAGGTGCATGGAAATGCACATGTGGCTAGTTGTGATGCTATCATG
ACTAGATGCTTGGCAGTCCATGAGTGCTTTGTTAAGCGCGTTGATTGGTCTGTTGAATACCCCATTATAG
GTGATGAACTGAAGATTAATGCTGCTTGCAGAAAAGTACAGCACATGGTTGTTAAATCTGCATTGCTTGC
TGATAAGTTCCCAGTTCTTCATGACATTGGGAATCCAAAGGCTATTAAATGTGTGCCTCAGGCTGAGGTA
GAGTGGAAGTTCTACGATGCCCAGCCGTGCAGTGACAAAGCCTATAAAATAGAGGAACTCTTCTATTCTT
ATGCTACACATCATGACAAGTTCACTGATGGTGTTTGTTTGTTTTGGAATTGTAATGTTGATCATTACCC
GGCCAATGCTATTGTTTGTAGGTTCGATACTAGAGTTCTTTCTAACCTAAACCTACCTGGTTGTGATGGT
GGTAGTCTGTATGTAAACAAGCATGCATTCCACACCCCTGCTTTTGATAAAAGTGCATTTACCCATCTGA
AACAATTGCCCTTCTTTTATTACTCTGACAGTCCTTGTGAGTCTCATGGCAAGCAAGTAGTGTCAGACAT
TGATTATGTACCACTCAAATCTGCCACGTGTATTACACGATGTAACTTGGGTGGTGCCGTTTGCAGACAT
CATGCGAATGAGTACAGACAGTACCTAGATGCATACAATATGATGATTTCTGCTGGATTTAGCCTCTGGA
TTTACAAACAGTTTGATACTTACAATCTATGGAATACTTTCACTAGGTTGCAAAGCTTAGAAAATGTGGC
GTACAATGTTATAAATAAAGGACACTTTGATGGACAAACTGGTGAGACACCTGTTTCTATTATTAATAAT
GCTGTTTACACTAAAGTAGATGGCAATGATGTGGAGATCTTTGAAAACAAGACTACACTTCCTGTGAATG
TAGCGTTTGAGCTGTGGGCTAAGCGCAACATCAAGCCAGTGCCAGAGATTAAGATACTCAATAATTTGGG
TGTCGATATCGCTGCCAACACAGTTATCTGGGACTACAAGAGAGAAGCTCCAGCATATGTATCTACAATA
GGTGTCTGTACAATGACCGACATTGCTAAGAAACCTACTGATAGTGCTTGTTCACCGCTCACTGTCTTAT
TTGACGGTAGAGTGGAAGGACAAGTAGATCTTTTTAGAAATGCCCGTAATGGCGTTTTAATAGCAGAAGG
TTCAGTCAAAGGTTTAATACCGTCAAGAGGACCTGCACATGCTAGTGTCAATGGAGTCACATTAACTGGG
GAATCAGTAAAAACACAGTTTAATTATTTTAAGAAAGTAGATGGCATTATTCAGCAGTTGCCGGAAACCT
ACTTTACTCAGAGCAGAGACTTGGAGGATTTTAAGCCCAGATCACAGATGGAAACTGACTTCCTCGAGCT
CGCAATGGATGAATTCATACAACGGTATAAGCTAGAGGGCTATGCTTTCGAGCATATCGTTTATGGAGAT
TTTAGCCATGGACAACTTGGTGGACTTCATTTAATGATTGGTTTAGCCAAGCGTTCACAAGATTCGCCGC
TCAAATTAGAGGATTTTATCCCTATTGATAGTACGGTGAAAAATTATTTCATAACAGATGCTAAAACAGG
TTCATCAAAATGTGTATGCTCTGTTATTGACCTTTTACTTGATGACTTTGTTGAGATAATAAAGTCACAG
GATTTATCAGTAATCTCAAAAGTAGTCAAGGTTACAATCGACTATGCAGAAGTTTCATTCATGCTTTGGT
GTAAAGATGGTCATGTTGAAACTTTTTACCCAAAATTGCAGGCAAGTCAGGCTTGGCAACCGGGAGTTGC
AATGCCTAACTTGTATAAGATGCAAAGAATGCTTCTTGAAAGATGTGACCTTCAGAATTATGGTGAAAAT
GCTGTCATACCAAGAGGAATAATGATGAATGTCGCAAAGTATACTCAACTGTGTCAATATTTAAACACAC
TTACATTAGCTGTACCCTATAATATGAGGGTTATTCATTTTGGTGCAGGCTCTGACAAAGGAGTAGCACC
TGGTACAGCTGTTCTCAGACAGTGGTTGCCAATTGGCACACTACTTGTCGATTCTGATCTTAATGACTTC
GTCTCTGACGCAGATTCTACATTAATTGGAGATTGTGCCACAGTACATACAGCCAATAAATGGGACCTCA
TTATTAGCGACATGTACGACCCTAAGACCAAACATGTGACACAGGAGAATAACTCTAAAGAAGGGTTTTT
CACTTATCTGTGTGGATTTATAAAACAAAAACTAGCCTTGGGTGGTTCTGTGGCTGTGAAGATAACAGAG
CATTCTTGGAATGCCGATCTTTATAAGCTTATGGGACACTTCTCATGGTGGACTGCTTTTGTTACAAATG
TAAATGCATCGTCATCAGAGGCATTTTTAATTGGAGTTAATTATCTTGGTAAGCCGAAAGAACAAATTGA
TGGTTATATCATGCATGCTAACTACATTTTCTGGCGGAATACAAATCCCATCCAGCTGTCTTCCTATTCG
CTATTTGACATGAGCAAATTTCCGCTTAAATTAAGAGGAACTGCTGTAATGTCTTTAAAAGAGAATCAAA
TCAATGATATGATTTATTCCCTGCTTGAGAAAGGTAGACTTATCATTAGAGAAAACAACAGAGTTGTGGT
CTCAAGTGACATTCTTGTTAATAACTAAACGAACATGATTATACTTCTTCTTTTTCTTTCCTCAGCTACT
GCGCAGGAAGGTTGTGGTGTGATATCCAACAAACCACAGCGCACGTTTGACCAATACTCTTCTACTCGTA
GAGGTGTTTATTATAATGATGATATCTTTAGGTCAGATGTGCTACATCTCACCCAGGATTATTTCTTACC
TTTTAACAGTAACGTTACTAGGTACTTATCTCTGAATGCAGATCAAAACCGGCTCGTCTACTTTGATAAC
CAAGTAGTGCCATTTTTAGATGGTATTTACTACGCTGCCACGGAACGCTCCAACGTTATCCGTGGCTGGA
TTTTTGGTTCGACTTTTGACAATAGGTCTCAATCTGCTATTATAGTAAATAACTCTACACACATTCTTGT
GAAGGTGTGTAACTTTATTATTTGTAAGGAGCCTATGTTTACTGTGTCTCAAAATAGACACTTTAAGTCT
TGGGTTTATCAGGATGCTAGGAATTGCACGTATGATGTAGCATATCCTAGCTTTCAGTTGGATGTCTCTC
TCAATAACAATGTTAATTTCAAACATTTGCGAGAGTTCGTCTTTAAAAACGTTGATGGCTTCTTGAAGGT
TTATTCTTCTTATGAACCGATCAACGTTCTCAATGGCATACCTAGTGGTTTTTCCGTACTTAAACCAGTA
ATGAGTTTACCATTAGGTATCAACATTACGGGAGTTCGTGTTGTTATGACTATGTTTAGTAGTACACAGC
AGAACTTCCTCACTGAAAATGCCGCTTATTATATTGGTTATCTCAAACCAAGAACTTTTATGTTACAATT
CAACACTAATGGCACTATTGTCAATGCTGTGGATTGTTCTCAGGATCCACTTTCTGAGTTAAAGTGCACA
CTTAAAAATTTTAATGTTACCAAAGGAATCTACCAAACATCAAACTTCAGAGTTTCACCAACTCAAGAAG
TTGTTAGATTTCCAAACATTACAAACCGCTGTCCATTTGACAAAGTTTTTAATGCTTCTAGGTTTCCCTC
TGTGTATGCATGGGAGAGAATTAAGATTTCTGATTGTGTTGCTGATTACACCGTCCTCTACAACTCAACC
TCTTTCTCAACTTTTAAGTGTTATGGAGTTTCTCCCTCTAAGTTGATTGATTTGTGCTTTACAAGTGTGT
ATGCAGATACATTCTTGATAAGGTCTTCAGAAGTAAGACAAGTAGCGCCAGGTGAAACAGGTGTCATTGC
TGACTATAATTATAAGCTGCCAGATGATTTTACTGGCTGTGTAATAGCCTGGAATACTGCTAAGCAGGAT
ACTGGCTCTTATTATTATAGGTCTCACCGTAAGACTAAGCTTAAACCTTTTGAGAGAGATCTGTCTTCTG
ATGATGGTAATGGTGTATATACACTTTCAACTTATGACTTCAACCCTAATGTACCGGTGGCATATCAGGC
TACTAGAGTTGTTGTTCTTTCATTTGAACTCTTAAATGCGCCTGCTACAGTTTGTGGACCTAAACTATCC
ACACAACTTGTTAAGAATCAGTGTGTCAATTTCAATTTTAATGGACTCACTGGTACTGGTGTGTTAACTC
CTTCTTCAAAGAGATTTCAACCATTTCAACAATTTGGTCGTGATGTTTCGGATTTCACTGATTCAGTTCG
AGATCCTAAAACGTCTGAAATATTAGACATTTCACCTTGCTCTTTTGGCGGTGTAAGTGTAATTACACCC
GGAACAAATACTTCATCAGAGGTGGCTGTTCTTTACCAAGATGTGAACTGCACCGATGTCCCCACGGCCA
TTCGTGCAGATCAATTAACACCAGCGTGGCGCATTTACTCCACTGGATTAAATGTGTTTCAAACACAAGC
CGGCTGTCTTATTGGAGCTGAACATGTCAATGCCTCTTATGAGTGTGACATCCCTATTGGTGCTGGCATT
TGTGCTAGCTACCATACAGCTTCTACTCTACGTAGTACAGGTCAAAAGTCCATTGTTGCTTATACTATGT
CTTTGGGTGCTGAAAATTCTATTGCATATGCTAATAACTCAATTGCCATACCTACAAATTTTTCAATTAG
TGTCACTACTGAAGTGATGCCTGTTTCAATGTCTAAAACATCAGTAGATTGTACAATGTACATCTGCGGT
GATTCTCAGGAGTGCAGTAACCTACTTCTTCAGTACGGAAGTTTCTGCACGCAACTAAATCGTGCCCTTA
CGGGCATTGCTATAGAACAGGACAAAAACACTCAGGAGGTTTTTGCCCAAGTTAAACAAATGTACAAGAC
ACCAGCCATAAAGGATTTTGGTGGTTTCAATTTTTCACAAATATTGCCTGATCCTTCTAAGCCAACGAAG
AGATCATTTATTGAAGACTTACTTTTCAACAAAGTGACTCTCGCTGATGCTGGCTTTATGAAGCAATATG
GCGAATGCCTAGGTGATATTAGTGCTAGAGACCTCATCTGTGCACAAAAGTTCAATGGACTTACTGTCCT
ACCACCTTTACTCACGGATGACATGATTGCTGCGTACACTGCTGCCCTTGTCAGTGGTACTGCTACTGCT
GGCTGGACCTTCGGTGCTGGTGCTGCTCTTCAAATACCTTTTGCTATGCAAATGGCATATAGGTTCAATG
GCATTGGAGTTACTCAAAACGTTCTCTATGAGAATCAAAAACAGATCGCCAATCAATTCAACAAAGCGAT
CAGTCAAATTCAAGAATCACTTACAACAACATCAACTGCATTGGGCAAGCTGCAAGACGTTGTCAACCAG
AATGCTCAAGCACTTAACACACTTGTCAAACAACTTAGTTCCAACTTTGGTGCTATTTCAAGTGTTTTAA
ATGATATTCTTTCACGACTTGATAAAGTCGAAGCAGAGGTGCAAATTGATAGGTTGATAACAGGCAGATT
ACAGAGCCTTCAAACCTATGTAACACAACAACTAATCAGAGCTGCAGAAATCAGAGCTTCTGCTAATCTT
GCTGCTACTAAAATGTCTGAGTGTGTTCTTGGACAATCAAAAAGAGTTGACTTCTGTGGAAGAGGCTATC
ATCTTATGTCTTTCCCTCAAGCTGCTCCACATGGTGTTGTCTTCCTGCATGTTACTTATGTTCCGTCGCA
GGAAAGAAACTTCACCACAGCCCCAGCGATTTGTCATGAAGGCAAAGCATACTTTCCTCGTGAAGGTGTC
TTTGTATCTAATGGCACTTCGTGGTTTATCACACAGAGGAATTTTTACTCACCACAAATAATCACAACAG
ATAATACATTTGTTGCTGGAAACTGTGATGTCGTAATTGGCATCATTAACAACACAGTCTACGATCCTCT
GCAACCTGAGCTTGACTCATTTAAAGAAGAGCTGGACAAGTACTTCAAAAATCACACATCACCTGATGTT
GATCTTGGCGACATTTCAGGCATTAATGCTTCTGTCGTCAATATTCAAAAAGAAATTGACCGCCTCAATG
AGGTTGCCAAAAATCTAAATGAATCGCTCATTGACCTTCAAGAACTTGGTAAATATGAGCAATACATCAA
ATGGCCCTGGTACGTTTGGCTTGGCTTCATTGCCGGACTGATTGCTATCGTCATGGCCACTATACTGCTT
TGTTGCATGACCAGTTGTTGCAGTTGCCTCAAGGGTGCATGCTCTTGTGGTTCTTGCTGCAAATTTGATG
AGGATGACTCTGAGCCTGTGCTTAAGGGAGTCAAATTACATTACACATAAACGAACTTAATGGATTTGTT
TATGAGTATTTTCACGCTTGGATCAATCACACGTCAACCGAGTAAGATTGAAAATGCTTCTCCTGCAAGT
ACTGTTCATGCTACTGCAACGATACCGCTACAAGCCTCACTCCCTTTCAGATGGCTTGTTGTTGGCGTTG
CACTTTTTGCTGTTCTTCAAAGCGCTTCCAAAGTGATTGCGCTTCATAAGAGGTGGCAGCTCAACCTGTA
TAAAGGCTTTCATCTTGTTTGCAATTTGCTGCTACTTTTTGTGACGATTTACTCACATCTTCTACTTTTG
GCTGCTGGCATGGAGGCACAATTTTTGTACATCTATGCTCTGATTTATATTCTGCAAGTTGTGAGCTTCT
GCAGATTTATTATGAGATGCTGGCTTTGCTGGAAGTGCAAATCCAAAAACCCATTACTCTATGATGCCAA
CTACTTTGTTTGCTGGCATACACATAACTATGACTACTGTATACCATACAACAGTGTCACAGATACAATT
GTCGTTACTGCAGGTGACGGCATTTCAACACCAAAACTCAAAGAAGACTACCAAATTGGTGGTTATGCTG
AGGATTGGCACTCAGGTGTTAAAGACTATGTCGTTGTACATGGCTATTTCACCGAAGTTTACTACCAGCT
TGAGTCTACACAAATTACTACAGACACTGGTATTGAAAATGCTACATTCTTCATCTTTAACAAGCTTGTT
AAAGATCCACCGAATGTGCAATTACACACAATCGACGGCTCTTCAGGAGTTGTAAATCCAGCAATGGATC
CAATTTATGATGAGCCGACGACGACTACTAGCGTGCCTTTGTAAGCACAAGAAAGTGAGTACGAACTTAT
GTACTCATTCGTTTCGGAAGAAACAGGTACGTTAATAGTTAATAGCGTACTTCTTTTTCTTGCTTTCGTG
GTATTCTTGCTAGTCACACTAGCCATCCTTACTGCGCTTCGATTGTGTGCGTACTGCTGCAATATTGTTA
ACGTGAGTTTAGTAAAACCAACGATTTACGTCTACTCGCGTGTTAAAAATCTGAACTCTTCTGAAGGAGT
TCCTGATCTTTTGGTCTAAACGAACTAACTATTATTATTATTCTGTTTGGAACTTTAACATTGCTTATCA
TGGCAGACAACGGTACTATTACTGTTGAGGAGCTTAAACAACTCCTGGAACAATGGAACCTAGTAATAGG
TTTCCTATTCCTAGCCTGGATTATGTTATTACAATTTGCCTATTCTAATCGGAACAGGTTTTTGTACATA
ATAAAGCTTGTTTTCCTCTGGCTCTTGTGGCCAGTAACACTTGCTTGCTTTGTGCTTGCTGCTGTTTACA
GAATTAATTGGTTGACTGGCGGGATTGCGATTGCAATGGCTTGTATTGTAGGCTTGATGTGGCTTAGCTA
CTTCGTTGCTTCCTTCAGGCTGTTTGCTCGTACCCGCTCAAGGTGGTCGTTCAACCCAGAAACAAACATT
CTTCTCAATGTGCCTCTTCGGGGGACAATTGTGACCAGACCGCTCATGGAAAGTGAACTTGTCATTGGTG
CTGTGATCATTCGTGGTCACTTGCGAATGGCTGGACACTCCCTGGGGCGCTGTGACATTAAGGACCTGCC
AAAAGAGATCACTGTGGCTACATCACGAACGCTTTCTTATTACAAATTAGGAGCGTCGCAGCGTGTAGGC
ACTGATTCAGGTTTTGCTGCATACAACCGCTACCGTATTGGAAACTACAAATTAAATACAGACCACGCCG
GTAGCAACGACAATATTGCTTTGCTAGTACAGTAAGTGACAACAGATGTTTCATCTTGTTGACTTCCAGG
TTACAATAGCAGAGATATTGATTATCATTATGAGGACTTTCAGGATTGCCATTTGGAATCTTGATGATAA
GTTCAATAGTGAGACAATTATTTAAGCCTCTAACTAAGAAGAATTATTCTGAGTTAGATGATGAAGAACC
TATGGAGTTAGATTATCCATAAAACGAACATGAAAATTATTCTCTTCCTGGCATTGATTGCACTTGCATC
TTGCAAGCTATATCACTACCAAGAGTGTGTTAGAGGTACAACTGTACTACTAAAAGAACCTTGCCTATCT
GGAACTTATGAGGGCAATTCACCATTTCATCCTCTTGCTGATAACAAATTTGCATTAACTTGCATTAGCA
CTCATTTTGCTTTTGCTTGTGCTGACGGTACTAGACATACTTATCAGCTTCGTGCAAGATCAGTTTCACC
AAAACTTTTCATCAGACAAGAGGAAGTTCATCAAGAGCTCTACCCGCCACTTTTTCTCATTGTTGCTGCT
CTAGTATTTATAATACTTTGCTTCACCATTAAGAGAAAGACAGAATGAATGAGCTCACCTTAATTGACTT
CTATTTGTGCTTTTTAGCCTTTCTGCTATTCCTTGTTCTAATAATGCTTATTATATTTTGGTTTTCACTT
GAACTCCAGGATGTAGAAGAACCCTGTAACAAAGTCTAAACGAACATGAAACTTCTCATTGTTTTTGGAC
TCTTGACATCAGTATATTGCATGCATAAAGAATGCAGTATACAAGAATGTTGTGAAAACCAACCATTCCA
ACTCGAAGACCCATGTCCAATACATTACTATTTGGACTGGTTTGTTAAAATTGGGCATCGTAAATCGGCT
CGCCTAGTACAACTTTGTACAGGTGAGTATGGGCATAAGATCCCAATTCATTATGACATTTTTGGCAATT
ATACTATTTCATGTGAACCACTTGAAATTAATTGTCAAAACCCACCAGTTGGAAGTCTCATCGTACGTTG
TTCATATGATGTTGACTCTATGGAGTATCATGACGTTCATGTTGTTCTAGATTTCATCTAAACGAACAAA
CTAAGATGTCTGATAATGGACCCCAAAACCAGCGTAGTGCCCCCCGCATTACATTTGGTGGACCCACAGA
TTCAACTGACAATAACCAGGATGGAGGACGCAGTGGTGCACGGCCAAAGCAGCGCCGACCCCAAGGTTTA
CCCAATAATACTGCGTCTTGGTTCACAGCTCTCACTCAGCATGGCAAGGAGGAACTTAAATTCCCTCGAG
GCCAGGGCGTTCCAATCAACACCAATAGTGGTAAAGATGACCAAATTGGCTACTACCGAAGAGCTACCCG
ACGAGTTCGTGGTGGTGATGGTAAAATGAAAGAGCTCAGCCCCAGATGGTACTTCTATTACCTAGGTACT
GGCCCAGAAGCTTCACTTCCCTACGGCGCTAACAAAGAAGGCATCGTATGGGTCGCAACTGAGGGAGCCT
TGAATACACCTAAAGATCACATTGGCACCCGCAATCCTAATAACAATGCTGCCATCGTGCTACAACTTCC
TCAAGGAACAACATTGCCAAAAGGCTTCTACGCAGAGGGGAGCAGAGGCGGCAGTCAAGCCTCTTCTCGC
TCTTCATCACGTAGTCGCGGTAATTCAAGAAATTCAACTCCTGGCAGCAGTAGGGGAAATTCTCCTGCTC
GAATGGCTAGCGGAGGTGGTGAAACTGCCCTCGCGCTATTGCTGCTAGACAGATTGAACCAGCTTGAGAG
CAAAGTTTCTGGTAAAGGCCAACAACAGCAAGGCCAAACTGTCACTAAGAAATCTGCTGCTGAGGCATCC
AAAAAGCCTCGCCAAAAACGTACTGCCACAAAACAGTACAACGTCACTCAAGCATTTGGGAGGCGTGGTC
CAGAACAAACCCAAGGAAACTTTGGTGACCAAGAATTAATCAGACAAGGGACTGATTACAAACATTGGCC
ACAAATTGCACAATTTGCTCCGAGTGCCTCTGCATTTTTCGGAATGTCACGCATTGGCATGGAAGTCACA
CCTTCGGGAACATGGCTGACTTATCATGGAGCCATTAAATTGGATGATAAAGATCCACAATTCAAAGACA
ACGTCATGCTGTTGAATAAGCACATTGACGCATACAAAGCATTCCCACCAACAGAGCCTAAAAAGGACAA
AAAGAAAAAGACTGATGAAGCTCAGCCTTTACCGCAGAGACAAAAGAAGCAGCCTACTGTGACTCTTCTT
CCTGCGGCTGACATGGATGATTTCTCCAGACAACTTCAAAATTCCATGAGTGGAGCTTCTGCTGATTCAA
CTCAGGCATAAACACTCATGATGACCACACAAGGCAGATGGGCTATGTAAACGTTTTCGCAATTCCGTTT
ACGATACATAGTCTACTCTTGTGCAGAATGAATTCTCGTAGCTAAACAGCACAAGTAGGTTTAGTTAACT
TTAATCTCACATAGCAATCTTTAATCAATGTGTAACATTAGGGAGGACTTGAAAGAGCCACCACATTTTC
ACCGAGGCCACGCGGAGTACGATCGAGGGTACAGTGAATAATACTAGGGAGAGCTGCCTATATGGAAGAG
CCCTAATGTGTAAAATTAATTTTAGTAGTGCTATCCCC</t>
  </si>
  <si>
    <t>WIV1</t>
  </si>
  <si>
    <t>bt SARS-like WIV1</t>
  </si>
  <si>
    <t>AGZ48828.1</t>
  </si>
  <si>
    <t>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t>
  </si>
  <si>
    <t>spike protein [Bat SARS-like coronavirus WIV1]</t>
  </si>
  <si>
    <t>KC881007.1</t>
  </si>
  <si>
    <t>WIV16_2013</t>
  </si>
  <si>
    <t>7/21/2013</t>
  </si>
  <si>
    <t>bt SARS-like WIV16</t>
  </si>
  <si>
    <t>ALK02457.1</t>
  </si>
  <si>
    <t>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t>
  </si>
  <si>
    <t>spike protein [SARS-like coronavirus WIV16]</t>
  </si>
  <si>
    <t>KT444582.1</t>
  </si>
  <si>
    <t>21492..25259</t>
  </si>
  <si>
    <t>&gt;KT444582.1 SARS-like coronavirus WIV16, complete 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TTGGTGTCAACGAGAAAACACACGTCCAACTCAGTTTGCCTGTTCTTCAGGTTAGAGACGTGCTAGTGCG
TGGCTTCGGGGACTCTGTGGAAGAGGCCCTATCGGAGGCACGTGAACATCTTAAAAATGGCACTTGTGGT
TTAGTAGAGCTGGAAAAAGGCGTACTGCCCCAGCTTGAACAGCCCTATGTGTTCATTAAACGTTCTGATG
CCTTAAGCACCAATCACGGCCACAAGGTCGTTGAGCTGGTTGCAGAATTGGACGGCATTCAGTACGGTCG
TAGCGGTATAACTCTGGGAGTACTCGTGCCACATGTGGGCGAAACCCCAATCGCATACCGCAATGTTCTT
CTTCGTAAGAACGGTAATAAGGGAGCCGGTGGCCATAGCTTTGGCATCGATTTAAAGTCTTATGACTTAG
GTGACGAGCTTGGTACTGATCCCATTGAAGATTATGAACAAAACTGGAACACTAAGCATGGCAGTGGTGT
ACTCCGTGAACTCACTCGTGAGCTCAATGGAGGTGCAGTTACTCGCTATGTCGACAACAACTTCTGTGGC
CCAGATGGGTACCCTCTTGATTGCATCAAAGATTTTCTCGCTCGCGCGGGTAAGTCAATGTGCACTCTTT
CTGAACAACTTGATTACATCGAGTCGAAGAGAGGTGTCTACTGCTGCCGTGACCACGAGCATGAAATTGC
CTGGTTCACTGAGCGCTCTGATAAGAGCTATGAGCATCAGACACCCTTCGAAATTAAGAGTGCCAAGAAA
TTTGACACCTTCAAAGGGGAATGCCCAAAGTTTGTATTTCCTCTCAATTCAAAAGTCAAAGTCATTCAAC
CACGTGTTGAAAAGAAAAAGACTGAAGGTTTCATGGGGCGCATACGCTCTGTGTACCCTGTTGCATCTCC
GCAGGAGTGTAACAACATGCACTTGTCTACCTTGATGAAATGTAATCATTGCGATGAAGTTTCATGGCAG
ACGTGCGATTTTCTGAAAGCCACTTGTGAACATTGTGGCACTGAAAACGCAGTCACTGAAGGACCTACTA
CATGTGGGTATCTACCTACTAATGCTGTAGTGAAAATGCCATGTCCTGCCTGTCAAGACCAGGAGATTGG
ACCTGAGCATAGTGTTGCAGATTATCACAACCACTCAAACATTGAAACTCGACTCCGCAAGGGAGGTAGG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ACAAGTCTTTCAAAGCCATTGTTGAGTCCTGCGGTAACTACAAAGTTACCAAGGGGAAGCCCGTAAAAGG
TGCTTGGAACATTGGACAACAGAGATCAGTTTTAACACCACTGTGTGGTTTCCCCTCACAGGCTGCTGGT
GTTATCAGATCAATCTTTGCACGCACACTTGATGCAGCAAACCACTCAATTCCTGATTTGCAAAGAGCAG
CTGTCACCATACTTGATGGTATTTCTGAACAGTCATTACGTCTTGTCGACGCCATGGTTTACACCTCAGA
CCTGATCACCAACAGTGTCATTATTATGGCATATGTAACCGGTGGTCTTGTACAACAGATTTCTCAGTGG
TTGTCTAATCTGTTGGGCACTACTGTTGAAAAACTCAGGCCCATCTTTGCATGGATTGAGGCGAAACTTA
GTGCAGGAGTTGAATTTCTCAAGGATGCTTGGGAGATTCTCAAATTTCTCATTACAGGTGTTTTTGACAT
CGTTAAGGGTCAAATACAGGTTGCTTCAGATAACATCAAGGATTGTGTAAAATGCTTCATTGATGTTGTT
AACAAAGCACTCGAAATGTGCATTGACCAAGTCACTATCGCTGGCGCAAAGTTGCGATCACTCAACTTGG
GTGAAGTCTTCATCGCTCAAAGCAAGGGACTTTACCGTCAGTGTATACGTGGCAAGGAACAGCTGCAACT
ACTCATGCCTCTTAAGGCACCAAAAGAAGTCACCTTTCTTGAAGGTGATTCACATGACACAGTACTTACC
TCTGAGGAGGTTGTTCTCAAGAACGGTGAACTCGAAGCACTCGAGGCGCCCGTTGATAGCTTCACAAATG
GAGCTGTCGTTGGCACACCAGTCTGTGTAAATGGCCTCATGCTCTTGGAGATTAAGGACAAAGAACAATA
CTGCGCATTGTCTCCTGGTTTACTGGCTACAAACAATGTCTTTCGCCTAAAGGGAGGTGCACCAACTAAA
GGTGTAACCTTTGGAGAAGATACTGTTTTGGAAGTTCAAGGCTACAAGAATGTGAGAATCACATTTGAGC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AGAAGAGGAAGTCCCGGAAGAATCCTGTGCGCATGAATACGGTACAGAAGAAGACTACCAAGGTCTTCTA
CTGGAATTTGGTGCCTCAACTGAAATGCAAGTTGAAGAAGAAGAAGAAGAGGACTGGCTTGGTGATGCTA
CCGAATTATCGGAGCATGAACCTGAACCAGAACTAACACTTGAAGAACCAGTTAACCAGTTTACTGGTTA
TTTAAAACTTACTGACAATGTTGCCATTAAGTGTGTGGACATCGTGAAGGAGGCGCAAAACGCTAACCCC
ACGGTGATTGTAAATGCTGCTAACATACATCTGAAACATGGTGGTGGTGTAGCAGGTGCACTCAATAAGG
CAACCAACGGTGCCATGCAAAAAGAGAGCGATGATTACATTAAGCTAAATGGCCCTCTCACAGTGGGAGG
TTCATGTTTGCTTTCTGGACACAACCTTGCTAAGAAGTGTCTGCATGTTGTTGGACCTAACCTAAATGCA
GGTGAGGACATCCAGCTTCTTAAGGCAGCATATGAAAATTTCAATTCACAGGACACCTTACTTGCACCAC
TGTTGTCAGCAGGCATATTTGGTGCTAAACCACTTCATTCTTTACAAGTGTGCGTGCAGACAGTTCGTAC
ACAGGTTTATATTGCAGTCAATGATAAAGCTCTTTATGAGCAGGTTGTCATGGATTACCTTGATAGCCTG
AAGCCCAGAGTGGAAGCACCTAAACAAGAGGAGCCACCAAAGACAGAAGATCCTAAAATTGAGGAGAAAT
CTGTCGTACAGAAGCCTGTCGATGTGAAGCCAAAAATTAAGGCTTGCATTGATGAGGTTACCACAACACT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CTCAAGAGCTTTGAAGAAGGTGCCAGTTGATGAGTATATAACCACATACCCTGGACAAGGATGTGCTGGT
TATACACTTGAGGAAGCTAAGACTGCTCTTAAGAAATGCAAATCTGCATTTTACGTGTTACCTTCAGAAA
CACCTAATGCTAAGGAAGAGATTCTAGGAACTGTATCCTGGAATTTGAGAGAGATGCTTGCTCATGCTGA
AGAGACAAGAAAATTAATGCCTATCTGCATGGATGTTAGAGCCATAATGGCCACCATCCAACGCAAGTAC
AAAGGAATTAAAATTCAAGAAGGTATTGTTGACTATGGAGTCCGATTCTTCTTTTATACTAGTAAAGAAC
CTGTAGCTTCTATCATTACGAAGTTGAACTCTCTAAATGAGCCACTTGTCACAATGCCAATTGGTTATGT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AGGTGTTGAATTTCTTAAGCGTGGTGACAAAATTGTGTACCACACTTTAGAGGGCCCCGTCGAGTTTCAT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TTCTTTTGTTATGATGTCTGCACCACCTGCTGAATATAAATTACAGCAAGGTACATTTTTGTGTGCGAAT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TCAAATGACAGGCTTCACAAAGCCAGCTTCACGAGAGTTATCTGTCACATTCTTTCCAGACTTGAATGGC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AGGTGTTAAAGTAACACAAGAGTTGGATCATGAGGATCTTATGGCTGCTTATGTGGAAAATACAAGCATT
ACCATTAAGAAACCTAATGAGCTTTCACTAGCCTTAGGTTTAAAAACAATTGCCACTCATGGTATTGCTG
CAATTAATAGTGTGCCTTGGAGTAAAATTTTGGCATATGTCAAACCATTCTTAGGACAGGCAGCAGTTAC
AACATCAAACTGCGCTAAGAGATTGGTGCAGCGTATGTTTAACAACTATATGCCCTATGTGCTTACACTA
CTGTTCCAATTGTGTACTTTTACTAAAAGTACAAATTCTAGAATTAGAGCTTCACTACCTACGACTATTG
CTAAAAATAGTGTTAAGGGTGTAGCTAGATTATGTTTGGATGCTGGCATCAATTATGTAAAGTCACCCAA
ATTTTCTAAATTGTTCACTGTTGCAATGTGGCTATTATTGTTAAGCATTTGCTTAGGTTCACTAATCTAT
GTAACTGCAGCTTTAGGTGTATTATTGTCCAACTTTGGAGCTCCTTCTTATTGTAGTGGCGTTAGAGAAT
CGTACCTCAATTCCTCTAATGTTACTACTATGGATTTCTGTGAAGGTTCTTTTCCTTGCAGTGTTTGTTT
AAGTGGATTAGATTCGCTTGATTCCTATCCAGCTCTTGAAACCATTCAGGTGACGATCTCATCGTACAAG
CTAGACTTGACAATTTTAGGCCTGGCTGCTGAGTGGTTTTTGGCATATATGTTGTTCACAAAATTCTTTT
ATTTACTAGGTCTTTCAGCTATAATGCAGGTGTTCTTTGGCTATTTTGCTAGTCATTTCATCAGCAATTC
TTGGCTCATGTGGTTTATCATTAGCATTGTACAAATGGCACCCGTTTCTGCAATGGTTAGGATGTACATC
TTCTTTGCTTCTTTTTACTACATTTGGAAGAGCTATGTTCATATTATGGATGGTTGTACCTCTTCGACTT
GCATGATGTGCTATAAGCGCAATCGTGCCACACGCGTAGAGTGTACAACTATTGTTAATGGCATGAAGAG
ATCTTTCTATGTCTATGCAAATGGAGGCCGTGGCTTCTGCAAGACGCACAATTGGAATTGTCTCAATTGT
GACACATTTTGCACTGGTAGTACATTCATTAGTGATGAAGTTGCTCGTGACTTGTCACTCCAGTTTAAAA
GACCAATCAACCCTACTGACCAGTCATCGTATATTGTTGATAGTGTTGCTGTGAAAAATGGCGCGCTTCA
CCTCTACTTTGACAAGGCTGGTCAAAAGACTTATGAGAGACACCCACTCTCCCATTTTGTCAATTTAGAC
AATTTGAGAGCTAACAACACTAAAGGTTCACTACCTATTAATGTCATAGTCTTTGATGGCAAGTCAAAAT
GCGACGAGTCTGCTGCTAGGTCTGCTTCTGTGTACTACAGTCAGCTAATGTGCCAACCTATTCTGTTGCT
TGACCAAACTCTCGTATCAGATGTTGGAGATAGTACTGAAGTTTCTGTTAAGATGTTTGATGCTTATGTC
GACACCTTTTCAGCAACTTTTAGTGTTCCTATGGAAAAACTTAAGGCACTTGTTGCTACAGCTCATAGCG
AGCTGGCAAAGGGTGTAGCTTTAGATGGCGTCCTTTCTACATTTGTGTCCGCAGCCCGTCAAGGTGTTGT
AGACACTGATGTTGACACAAAGGATGTCATTGAATGTCTCAAACTTTCACATCACTCCGACTTGGAAGTG
ACAGGTGACAGTTGTAACAACTTCATGCTCACCTATAACAAAGTTGAAAACATGACGCCTAGAGATCTTG
GCGCATGTATTGATTGTAATGCAAGGCATATTAATGCCCAAGTGGCAAAAAGTCACAATGTTTCACTCAT
CTGGAATGTAAAAGACTATATGTCTTTATCTGAACAGCTGCGTAAACAAATTCGTAGTGCTGCTAAGAAG
AACAACATACCTTTTAGACTAACTTGTGCTACAACTAGACAGGTTGTCAATGTCATAACTACTAAAATCT
CACTCAAGGGTGGTAAGATTGTTAGTACTTGGTTTAAACTTATGTTTAAGGCCACATTATTGTGCGTTTT
TGCTGCATTGGTCTGTTACATCGTTATGCCAGTACATACATTGTCTGCTCATGATGGTTACACAAATGAA
ATCATTGGTTACAAAGCCATTCAGGATGGTGTCACTCGTGACATCGTTTCCACTGATGATTGTTTTGCAA
ACAAACATGCTGGTTTTGACTCATGGTTTAGCCAGCGTGGTGGTTCATACAAAAATGACAAAAGCTGCCC
TGTAGTAGCTGCTATCATTACAAGAGAGATTGGTTTTATAGTGCCTGGCTTACCAGGTACTGTGTTGAGA
GCAATCAATGGTGACTTCTTGCATTTTCTACCTCGTGTCTTTAGTGCTGTAGGCAACATTTGCTACACAC
CTTCCAAACTCATTGAGTATAGTGATTTTGCTACCTCTGCTTGCGTTCTTGCTGCTGAGTGTACAATTTT
TAAGGATGCTATGGGCAAACCTGTGCCATATTGTTATGACACTAATTTGCTAGAGGGTTCTATTTCTTAT
AGTGAGCTTCGTCCAGACACTCGTTATGTCCTTATGGATGGTTCCATCATACAGTTTCCTAACACTTACC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TTCTCCTATTGTGCCTTTTTGGATAACAGTAATCTATGTATTCTGTATTTCTCTGAAGCACTGCCATTGG
TTCTTTAACAACTATCTTAGGAAAAGAGTCATGTTTAATGGAGTTACATTTAGTACCTTCGAGGAGGCTG
CTTTGTGTACCTTTTTGCTCAATAAGGAAATGTACCTAAAATTGCGTAGTGAGACACTGTTGCCACTTAC
ACAGTACAATAGGTATCTTGCTCTATATAACAAGTACAAGTATTTCAGTGGAGCCTTAGATACTACCAGC
TATCGTGAAGCAGCTTGCTGCCACTTAGCAAAGGCTCTAAATGACTTTAGCAATTCAGGTGCTGATGTTC
TCTACCAACCACCACAGACGTCAATCACTTCTGCTGTTCTGCAGAGTGGTTTTAGGAAAATGGCATTCCC
ATCAGGCAAAGTTGAAGGGTGCATGGTACAAGTAACCTGTGGAACTACAACTCTTAATGGATTGTGGTTA
GATGACACAGTATACTGTCCAAGACATGTCATTTGCACAGCAGAGGACATGCTTAACCCTAACTATGAAG
ATCTGCTCATTCGCAAATCTAACCATAGCTTCCTTGTTCAGGCTGGCAATGTACAACTCCGAGTTATCGG
CCATTCTATGCAAAATTGTCTGCTTAGGCTTAAAGTTGATACCTCTAACCCTAAGACACCCAAGTATAAA
TTTGTCCGTATTCAACCTGGTCAAACATTCTCAGTTTTAGCATGCTACAATGGTTCACCATCTGGTGTTT
ATCAGTGTGCCATGAGACCTAACCATACCATTAAAGGTTCTTTCCTTAATGGATCATGTGGTAGTGTTGG
TTTTAACATTGACTATGATTGCGTGTCTTTCTGCTATATGCATCATATGGAGCTGCCAACAGGAGTACAC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TGAGTTTACACCATTTGATGTTGTTAGACAATGCTCTGGTGTTACCTTCCAAGGTACGTTCAAGAAAATT
GTTAAAGGCACTCATCATTGGCTGCTTTTAACTTTCTTGACATCACTATTGATTCTTGTTCAGAGTACAC
AGTGGTCACTGTTTTTCTTTGTTTACGAGAATGCTTTCTTGCCATTTACTCTTGGTATTATGGCAATTGC
TGCATGTGCTATGCTGCTTGTTAAGCATAAGCACGCATTCTTGTGCTTGTTTCTGTTACCTTCTCTTGCA
ACAGTTGCTTACTTTAATATGGTCTACATGCCTGCTAGCTGGGTGATGCGTATTATGACATGGCTTGAAT
TGGCTGACACTAGCTTGTCTGGTTATCGGCTTAAGGACTGTGTTATGTATGCTTCAGCTTTAGTTTTGCT
TATTCTCATGACAGCTCGCACTGTTTATGATGATGCTGCTAGACGTGTTTGGACACTGATGAATGTCATT
ACACTTGTTTACAAAGTCTACTATGGTAATGCTTTAGACCAAGCTATTTCCATGTGGGCCCTAGTTATTT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GCTACTGTACAGTCTAAAATGTCTGATGTAAAGTGCACATCTGTGGTACTGCTCTCGGTTCTTCAACAAC
TTAGAGTAGAATCATCTTCTAAATTGTGGGCACAATGTGTACAACTCCACAACGATATTCTTCTTGCAAA
AGACACAACTGAAGCATTCGAAAAGATGGTTTCTCTTTTGTCTGTCTTGCTATCCATGCAGGGTGCTGTA
GACATTAATAAGTTGTGCGAGGAAATGCTCGACAACCGTGCTACTCTCCAGGCTATTGCTTCAGAATTTA
GTTCTTTACCATCATATGCCGCTTATGCCACTGCCCAAGAGGCCTATGAGCAGGCTGTAGCTAATGGTGA
TTCTGAAGTCGTTCTTAAAAAGTTAAAGAAATCTTTGAATGTGGCTAAATCTGAGTTTGACCGTGATGCT
GCCATGCAACGCAAGTTGGAAAAGATGGCAGATCAGGCTATGACCCAAATGTACAAACAGGCAAGATCTG
AGGACAAGAGGGCAAAAGTAACTAGTGCTATGCAAACAATGCTTTTCACTATGCTTAGGAAGCTTGATAA
TGATGCACTTAACAACATTATCAATAATGCGCGTGATGGTTGTGTCCCACTCAACATCATACCATTGACT
ACAGCAGCCAAACTCATGGTTGTTGTCCCTGATTATGGTACCTACAAGAACACTTGTGATGGTAACACTT
TTACGTATGCGTCTGCACTCTGGGAAATCCAGCAAGTTGTTGATGCAGATAGCAAGATTGTTCAACTTAG
TGAAATTAACATGGACAATTCACCAAATTTGGCTTGGCCTCTTATTGTTACAGCTCTAAGGGCCAATTCA
GCTGTCAAACTACAGAATAATGAACTGAGTCCAGTAGCACTACGACAGATGTCATGTGCGGCTGGTACCA
CACAAACAGCTTGTACTGATGACAATGCACTTGCCTACTATAACAACTCAAAGGGAGGTAGATTTGTGCT
AGCATTACTATCAGACCACCAAGATCTCAAATGGGCTAGATTCCCTAAGAGTGATGGTACAGGTACAATT
TACACAGAACTGGAACCACCTTGTAGGTTTGTTACAGACACACCAAAAGGGCCTAAAGTGAAATACTTGT
ATTTCATCAAGGGCTTAAATAACCTAAATAGAGGTATGGTGCTGGGCAGTTTAGCTGCTACAGTACGTCT
TCAGGCTGGAAATGCTACAGAAGTACCTGCCAATTCAACTGTGCTTTCTTTCTGTGCTTTTGCAGTAGAC
CCTGCTAAAGCGTACAAGGATTACCTAGCAAGTGGAGGACAACCAATCACCAACTGTGTGAAGATGTTGT
GTACACACACTGGTACAGGACAGGCAATTACTGTAACACCAGAAGCCAATATGGACCAAGAGTCCTTTGG
TGGTGCTTCATGCTGTCTGTATTGTAGATGCCACATTGACCACCCAAATCCTAAAGGATTTTGTGACTTG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CAGGCACTAGCACTGATGTCGTCTACAGGGCTTTTGATATTTACAATGAAAAAGTTGCTGGTTTTGCAAA
GTTCCTAAAAACTAATTGCTGCCGCTTCCAAGAGAAGGATGAGGAAGGCAATTTATTAGACTCTTACTTT
GTAGTTAAGAGGCATACTATGTCTAACTACCAACATGAAGAGGCTATTTATAACTTGGTTAAAGATTGTC
CAGCGGTTGCTGTTCATGACTTTTTCAAGTTTAGAGTAGATGGTGACATGGTACCACATATATCACGTCA
GCGTCTAACTAAATACACAATGGCTGATTTAGTCTATGCTCTACGTCATTTTGATGAGGGTAATTGTGAT
ACATTAAAGGAAATACTCGTCACATACAATTGTTGTGATGATGATTATTTCAATAAGAAGGATTGGTATG
ATTTCGTAGAGAATCCTGACATCTTACGCGTATATGCTAACTTAGGTGAGCGTGTACGCCAAGCATTATT
AAAGACTGTACAATTCTGCGATGCTATGCGTGATGCAGGCATTGTAGGCGTACTGACATTAGATAATCAG
GATCTTAATGGGAATTGGTATGATTTCGGTGATTTCGTACAAGTAGCACAAGGCTGCGGAGTTCCTATTG
TGGATTCATATTACTCATTGCTGATGCCCATCCTCACTCTGACTAGGGCATTGGCTGCTGAGTCCCATAT
GGATGCTGATTTCGCAAAACCACTTATTAAGTGGGATTTGCTGAAATATGATTTTACGGAAGAGAGACTT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AGTAGCTGCACTAACAAACAATGTTGCTTTTCAAACTGTCAAACCCGGTAATTTTAACAAAGACTTTTAT
GACTTTGCTGTGTCTAAAGGTTTCTTTAAGGAAGGAAGTTCTGTTGAACTAAAACACTTCTTCTTTGCTC
AGGATGGCAATGCTGCTATCAGTGATTATGACTATTATCGTTATAATCTGCCAACAATGTGTGATATCAG
ACAACTCCTATTCGTAGTTGAAGTTGTTGACAAATACTTTGATTGTTACGATGGTGGCTGTATTAATGCC
AACCAAGTAATCGTTAACAATCTGGACAAATCAGCTGGTTTCCCATTTAATAAATGGGGTAAGGCTAGAC
TTTATTATGACTCAATGAGTTATGAGGATCAAGATGCACTTTTCGCGTATACTAAGCGTAATGTCATCCC
TACTATAACTCAAATGAATCTTAAGTACGCCATTAGTGCAAAGAATAGAGCTCGCACCGTAGCTGGTGTC
TCTATCTGTAGTACTATGACAAATAGACAGTTTCATCAGAAATTATTGAAGTCAATAGCCGCCACTAGAG
GAGCTACTGTGGTAATTGGAACAAGCAAATTTTACGGTGGCTGGCATAACATGTTAAAAACTGTTTACAG
TGATGTAGAAACTCCACACCTTATGGGTTGGGATTATCCAAAATGTGACAGAGCCATGCCTAACATGCTT
AGGATAATGGCCTCTCTTGTTCTTGCTCGCAAACATAGCACTTGCTGTAACTTGTCACACCGTTTCTACA
GGTTAGCTAATGAGTGTGCGCAAGTATTAAGTGAGATGGTCATGTGTGGCGGCTCACTATATGTTAAACC
AGGTGGAACATCATCCGGTGATGCTACAACTGCTTATGCTAATAGTGTCTTTAACATTTGTCAAGCTGTT
ACAGCTAATGTAAATGCACTCCTTTCAACTGATGGTAACAAGATAGCTGACAAGTACGTCCGCAATCTAC
AACACAGGCTTTATGAGTGTCTCTATAGAAACAGGGATGTTGATCATGAATTCGTGGATGAGTTTTACGC
ATACCTGCGTAAACATTTCTCCATGATGATTCTTTCTGATGATGCCGTTGTGTGCTATAACAGTAACTAT
GCGGCTCAAGGTTTAGTAGCTAGCATTAAGAACTTTAAGGCAGTTCTTTATTATCAAAATAATGTGTTCA
TGTCTGAGGCAAAATGTTGGACTGAGACTGACCTTACTAAAGGACCTCACGAATTTTGCTCACAGCATAC
AATGCTAGTTAAACAAGGAGATGATTACGTGTACCTGCCTTACCCAGACCCATCTAGAATATTAGGCGCA
GGCTGTTTTGTCGATGATATTGTCAAAACAGATGGTACACTTATGATTGAGAGGTTTGTGTCATTAGCTA
TTGATGCCTACCCCCTTACTAAACATCCTAATCAGGAGTATGCTGATGTCTTTCACTTGTATTTACAATA
CATTAGGAAGTTACATGATGAGCTTACTGGTCACATGCTAGACATGTATTCTGTAATGCTAACTAATGAT
AATACCTCACGGTATTGGGAACCTGAGTTTTATGAAGCTATGTACACACCACACACGGTCTTGCAGGCTG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TACATGTGTAGGTAGTGACAATGTCACTGACTTCAATGCGATAGCAACATGTGATTGGACTAATGCTGGC
GATTACATACTTGCCAACACTTGTACTGAGAGACTCAAGCTCTTTGCAGCAGAAACGCTCAAAGCTACTG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TAGTGCACCTACTCTAGTGCCACAAGAGCACTATGTTAGAATTACTGGCTTGTACCCAACACTCAATATC
TCAGATGAGTTTTCTAGCAATGTTGCAAATTACCAAAAGGTCGGTATGCAAAAGTACTCTACACTCCAAG
GACCACCAGGTACTGGTAAGAGTCATTTTGCCATTGGACTTGCTCTCTACTACCCATCTGCTCGCATAGT
GTATACAGCTTGCTCTCATGCAGCTGTTGATGCCCTATGCGAAAAGGCATTAAAATACTTGCCTATAGAT
AAATGTAGTAGGATTATACCTGCGCGTGCGCGCGTAGAGTGTTTTGACAAATTCAAAGTGAATTCAACAC
TAGAACAGTACGTTTTCTGCACTGTAAATGCATTGCCAGAAACAACTGCTGACATTGTAGTCTTTGATGA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AAATAGGCGTTGTAAGAGAATTTCTTACACGCAACCCTGCTTGGAGAAAAGCTGTTTTTATCTCACCTTA
TAATTCACAGAATGCTGTAGCTTCAAAAATCTTAGGATTGCCTACGCAGACTGTTGATTCCTCCCAGGGT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CATCTCTATGATGGGTTTCAAAATGAATTACCAAGTTAATGGTTACCCTAACATGTTTATCACCCGCGAA
GAAGCTATTCGTCACGTTCGTGCATGGATTGGCTTCGACGTAGAGGGCTGTCATGCAACTAGAGATGCTG
TGGGTACTAACCTACCTCTCCAGCTAGGATTTTCTACAGGTGTTAACTTAGTAGCTGTACCGACTGGCTA
TGTTGACACTGAAAATAACACAGAATTCACCAGAGTTAATGCAAAACCTCCACCAGGTGATCAGTTTAAA
CATCTTATACCACTCATGTACAAAGGCTTGCCTTGGAATATAGTGCGTATTAAGATAGTACAAATGCTTA
ATGATACACTGAAAGGATTGTCAGACAGAGTCGTGTTTGTCCTTTGGGCACATGGCTTTGAGCTTACATC
AATGAAGTACTTTGTCAAGATTGGACCTGAAAGAACGTGTTGTCTGTGTGACAAACGTGCAACTTGCTTT
TCTACTTCATCAGATACTTATGCCTGCTGGAATCATTCTGTGGGTTTTGACTATGTCTATAACCCATTTA
TGATTGATGTTCAGCAGTGGGGTTTTACGGGTAACCTTCAGAGTAACCATGACCAACATTGCCAGGTGCA
TGGAAATGCACATGTGGCTAGTTGTGATGCTATCATGACTAGATGCTTGGCAGTCCATGAGTGCTTTGTT
AAGCGCGTTGACTGGTCTGTTGAATACCCTATTATAGGAGAAGAACTGAAGATTAATTCCGCTTGCAGAA
AAGTACAGCATATGGTTGTAAAGTCTGCATTGCTTGCTGATAAGTTTCCAGTTCTTCATGACATTGGAAA
TCCAAAGGCTATTAAGTGTGTACCTCAGGCTGAAGTAGAATGGAAGTTCTATGATGCTCAGCCATGCAGT
GACAAAGCCTATAAAATAGAGGAACTTTTCTATTCTTATGCTACACATCATGATAAATTCACTGATGGTG
TTTGTTTGTTTTGGAACTGTAACGTTGATCGTTACCCAGCCAATGCATTTGTGTGTAAGTTTGACACGAG
AGTTTTGTCAAACTTAAACTTACCAGGTTGCGATGGTGGTAGTTTGTATGTGAATAAGCATGCATTCCAC
ACTCCAGCTTTTGATAAAAGTGCATTTACTAATTTAAAGCAACTGCCTTTCTTTTATTATTCTGATAGTC
CTTGTGAGTCTCATGGCAAACAAGTAGTGTCAGATATTGATTATGTACCACTTAAATCTGCTACGTGTAT
TACACGGTGCAATTTGGGAGGTGCTGTTTGCAGACACCATGCAAATGAGTACCGACAGTACTTAGATGCA
TACAATATGATGATTTCTGCTGGGTTTAGCCTATGGATTTACAAACAGTTTGACACTTATAACCTGTGGA
ATACATTTACCAGGTTACAAAGTTTAGAAAATGTGGCTTACAACGTTGTTAACAAAGGACACTTTGATGG
ACAAGCTGGCGAAGCACCTGTTTCCATCATTAATAATGCTGTTTACACAAAGGTAGATGGTATTGATGTG
GAGATCTTTGAGAATAAGACAACACTTCCTGTTAATGTTGCATTTGAGCTTTGGGCTAAGCGTAACATTA
AACCAGTGCCAGAGATTAAGATACTCAATAATTTGGGTGTCGATATCGCTGCTAATACTGTAATCTGGGA
TTACAAGAGAGAAGCACCAGCACATATGTCAACAATAGGTGTCTGCACAATGACTGACATTGCCAAGAAA
CCTACTGAGAGTGCTTGTTCCTCGCTTACTGTCTTATTTGATGGTAGAGTGGAAGGACAGGTAGACCTTT
TTAGAAATGCCCGTAATGGTGTTTTAATAACAGAAGGTTCAGTTAAAGGTTTAATACCTTCAAAGGGACC
AGTACAAGCCAGTGTCAATGGAGTCACATTAATTGGAGAATCAGTAAAAACACAGTTCAACTATTTTAAG
AAAGTAGATGGCATTATTCAACAGTTGCCTGAAACCTACTTTACTCAAAGCAGAGACCTAGAGGATTTTA
GGCCCAGATCACAAATGGAAACTGACTTTCTCGAGCTCGCTATGGATGAATTCATACAACGGTATAAGTT
AGAGGGTTATGCCTTCGAGCATATCGTTTATGGGGATTTCAGTCATGGACAACTTGGCGGCCTTCATTTA
ATGATTGGTTTAGCCAAGCGTTCACAAGATTCACCGCTCAAATTAGAGGATTTTATCCCTATGGATAGCA
CAGTGAAAAATTATTTCATAACGGATGCACAAACAGGTTCATCAAAATGTGTGTGTTCTGTCATTGACCT
CTTGCTTGACGACTTTGTTGAGATAATAAAGTCACAGGATTTGTCAGTAATCTCTAAGGTAGTCAAGGTT
ACAATTGATTACGCTGAGATTTCATTCATGCTTTGGTGTAAAGATGGTCATGTCGAAACCTTCTACCCAA
AATTACAGGCAAGTCAAGCATGGCAACCGGGAGTTGCGATGCCTAATTTGTATAAGATGCAAAGAATGCT
TCTTGAAAAATGTGACCTTCGGAATTATGGTGAAAATGCTGTCATACCAAAAGGAATAATGATGAATGTC
GCAAAATACACTCAACTGTGTCAATATTTAAATACACTTACTTTAGCTGTACCCTACAACATGAGAGTTA
TTCACTTTGGTGCTGGCTCTGATAAAGGAGTTGCACCAGGTACAGCTGTACTCAGACAATGGTTGCCAAC
GGGCACACTACTTGTCGATTCAGACCTTAATGACTTCGTCTCTGACGCGGATTCTACCTTAATTGGAGAC
TGTGCAACAGTACATACGGCTAATAAATGGGATCTCATTATTAGTGACATGTATGACCCTAAAACCAAAC
ATGTGACAAGAGAGAATGACTCAAAAGAAGGGTTTTTCACTTACCTGTGTGGGTTTATAAAGCAAAAGCT
AGCCCTGGGTGGCTCTGTGGCTGTGAAGATAACAGAGCATTCTTGGAATGCTGATCTTTACAAGCTTATG
GGACATTTCTCATGGTGGACAGCTTTTGTTACTAATGTAAATGCGTCATCATCAGAAGCATTTCTAATTG
GAGCTAACTATCTTGGTAAGCCGAAGGAACAAATTGATGGCTATACCATGCATGCTAACTACATCTTTTG
GAGGAACACAAATCCTATTCAATTGTCTTCCTATTCACTTTTTGACATGAGCAAATTTCCCCTCAAATTA
AGAGGGACTGCTGTTATGTCTTTAAAAGAGAATCAAATCAACGATATGATTTATTCCCTGCTTGAAAAAG
GTAGACTTATCATTAGAGAAAACAACAGAGTTGTGGTCTCAAGTGATATTCTTGTTAATAACTAAACGAA
CATGTTTATTTTCTTATTCTTTCTCACTCTCACTAGTGGTAGTGACCTTGAGAGTTGTACCACTTTTGAT
GATGTTCAAGCCCCTAATTACCCTCAACACTCTTCATCCAGGAGAGGGGTTTATTATCCTGATGAAATCT
TTAGATCAGACACTCTTTATTTAACTCAGGATCTATTTCTTCCATTCTATTCTAATGTCACAGGGTTTCA
TACTATTAATCATAGGTTTGACAACCCTGTCATACCTTTTAAGGATGGTGTTTATTTTGCTGCCACTGAG
AAATCAAATGTTGTCCGTGGTTGGGTTTTTGGCTCTACCATGAACAACAAGTCTCAGTCGGTGATTATCA
TCAATAATTCTACTAATGTTGTTATACGAGCATGTAATTTTGAGTTGTGTGACAACCCTTTCTTTGCTGT
CTCTAAACCTACGGGAACACAGACACACACTATGATATTCGACAATGCATTTAATTGCACTTTCGAATAC
ATATCAGACTCCTTTTCGCTCGATGTTGCTGAAAAGTCAGGTAATTTTAAACACTTACGAGAGTTTGTGT
TTAAAAATAAGGATGGGTTTCTCTATGTTTACAAGGGTTATCAACCTATAGACGTAGTCCGTGATCTACC
ATCTGGCTTTAATATTTTGAAACCTATTTTTAAGTTACCTCTTGGTATTAACATTACAAATTTTAGAGCC
ATTCTTACAGCATTTTTGCCTGCTCAAGACACTTGGGGTACATCAGCTGCTGCTTATTTTGTTGGCTATT
TAAAGCCAGCTACATTCATGCTTAAGTATGATGAAAATGGTACAATCACAGATGCTGTTGATTGTTCTCA
AAATCCCCTTGCTGAACTCAAATGTTCTGTTAAAAGTTTTGAGATTGATAAAGGAATTTACCAAACCTCC
AATTTTAGGGTAGCACCCTCAAAGGAAGTTGTGAGGTTCCCTAATATTACAAACCTGTGTCCTTTTGGGG
AGGTTTTTAATGCTACTACATTTCCTTCTGTCTATGCATGGGAGAGGAAAAGAATTTCTAATTGTGTTGC
TGATTACTCTGTACTCTACAACTCAACATCTTTTTCAACTTTTAAGTGTTATGGCGTTTCTGCCACTAAG
CTGAATGATCTTTGCTTCTCCAATGTCTATGCAGATTCATTTGTAGTCAAAGGAGACGATGTAAGGCAAA
TAGCACCAGGACAGACCGGTGTTATTGCTGATTATAATTACAAATTGCCAGATGATTTCACGGGTTGTGT
CCTTGCTTGGAATACTAGGAACATTGATGCTACTCAAACTGGTAATTATAATTATAAATATAGATCTCTC
AGACATGGCAAGCTTAGGCCTTTTGAGAGAGATATTTCTAATGTGCCTTTCTCTCCTGATGGCAAACCTT
GTACCCCACCTGCTTTTAATTGTTATTGGCCATTAAATGATTATGGTTTTTACATCACTAATGGCATAGG
CTACCAACCTTATAGAGTTGTAGTTCTTTCTTTTGAACTTCTAAATGCACCTGCTACGGTTTGTGGACCA
AAATTGTCCACTGACCTTATTAAAAATCAATGTGTCAATTTTAACTTTAATGGACTCACTGGTACTGGTG
TGTTAACTCCTTCTTCAAAGAGATTTCAACCATTTCAACAATTTGGTCGTGATGTTTTGGATTTCACTGA
TTCAGTTCGAGATCCGAAGACGTCTGAAATATTAGACATTTCACCTTGCTCTTTTGGCGGTGTAAGTGTA
ATCACACCTGGAACAAATACTTCATCAGAAGTTGCTGTTCTATATCAAGATGTTAACTGCACTGATGTTC
CTGTAGCAATCCATGCAGACCAACTCACACCTTCTTGGCGCGTATACTCTACTGGAAATAATGTATTTCA
AACCCAGGCAGGCTGTCTTATAGGAGCTGAGCATGTCGACACTTCTTATGAGTGCGACATTCCTATTGGA
GCTGGCATTTGTGCTAGTTACCATACAGTTTCTTCATTACGTAGTACTAGCCAAAAATCTATTGTGGCTT
ATACTATGTCTTTAGGTGCTGATAGTTCAATTGCTTACTCTAATAACACCATTGCTATACCTACTAACTT
TTCAATTAGCATTACTACAGAAGTAATGCCTGTTTCTATGGCTAAAACCTCTGTAGATTGTAATATGTAC
ATCTGCGGAGATTCTACTGAATGTGCTAATTTGCTTCTCCAATATGGTAGCTTTTGCACACAACTAAATC
GTGCACTCTCAGGTATTGCTGTTGAACAGGATCGCAACACACGTGAAGTGTTCGCTCAAGTCAAACAAAT
GTACAAAACCCCAACTTTGAAAGATTTTGGTGGTTTTAATTTTTCACAAATATTACCTGACCCTCTAAAG
CCAACTAAGAGGTCTTTTATTGAGGACTTGCTCTTTAATAAGGTGACACTCGCTGATGCTGGCTTTATGA
AGCAATATGGCGAATGCCTAGGTGATATTAATGCTAGAGATCTCATTTGTGCGCAGAAGTTCAATGGACT
TACAGTGCTGCCACCTCTGCTCACTGATGATATGATTGCTGCCTACACTGCTGCTCTAGTTAGTGGTACT
GCCACTGCTGGATGGACATTCGGTGCTGGCGCTGCTCTTCAAATACCTTTTGCTATGCAAATGGCATATA
GGTTCAATGGCATTGGAGTTACTCAAAATGTTCTCTATGAGAACCAAAAACAAATCGCCAATCAATTTAA
CAAGGCGATCAGCCAAATTCAAGAATCACTCACAACAACATCCACTGCATTGGGCAAGCTGCAAGATGTC
GTCAACCAGAATGCTCAAGCATTAAACACACTTGTTAAACAACTTAGCTCCAATTTTGGTGCGATTTCAA
GTGTGCTAAATGATATCCTTTCGCGACTTGATAAAGTCGAGGCAGAGGTACAAATTGACAGGTTAATTAC
AGGCAGACTGCAAAGCCTTCAAACCTATGTAACACAACAACTAATCAGGGCTGCTGAAATCAGGGCTTCT
GCTAATCTTGCTGCTACTAAAATGTCTGAGTGTGTTCTTGGACAATCAAAAAGAGTTGACTTTTGCGGAA
AGGGCTACCATCTTATGTCCTTCCCACAAGCAGCCCCGCATGGTGTTGTCTTCCTACATGTCACATATGT
GCCATCTCAAGAGAGAAACTTCACCACAGCGCCAGCAATTTGTCATGAAGGCAAAGCATACTTCCCTCGT
GAAGGTGTTTTTGTGTTTAATGGCACTTCGTGGTTTATTACACAGAGGAACTTCTTTTCTCCACAAATAA
TTACTACAGACAATACATTTGTCTCCGGAAGTTGTGATGTCGTAATTGGCATCATTAACAATACAGTTTA
TGATCCTCTGCAACCTGAGCTTGACTCATTCAAAGAAGAGCTGGACAAGTACTTCAAAAATCACACATCA
CCAGATGTTGATCTTGGCGACATTTCAGGCATTAACGCTTCTGTCGTCAACATTCAAAAAGAAATTGACC
GCCTCAATGAGGTCGCTAAAAATTTAAATGAATCACTCATTGACCTTCAAGAATTGGGAAAATATGAGCA
ATATATTAAATGGCCTTGGTATGTTTGGCTCGGCTTCATTGCTGGACTAATTGCCATCGTCATGGTTACA
ATCTTGCTTTGTTGCATGACTAGTTGTTGCAGTTGCCTCAAGGGTGCATGCTCTTGTGGTTCTTGCTGCA
AGTTTGATGAGGATGACTCTGAGCCAGTTCTCAAGGGTGTCAAATTACATTACACATAAACGAACTTATG
GATTTGTTTATGAGAATTTTTACTCTTGGATCAATTACTGCACAGCCAGGAAAAATTGACAATGCTTCTC
CTGCAAGTACTGTTCATGCTACAGCAACGATACCGCTACAAGCCTCACTCCCTTTCGGATGGCTTGTTAT
TGGCGTTGCATTTCTTGCTGTTTTTCAGAGCGCTACCAAAATAATTTCGCTCAATAAAAGATGGCAGCTA
GCCCTTTATAAGGGCTTCCAGTTCATTTGCAATTTACTGCTGCTATTTGTTACCATCTATTCACATCTTT
TGCTTGTCGCTGCAGGTATGGAGGCGCAATTTTTGTACCTCTATGCCTTGATATATTTTCTACAATGCAT
CAACGCATGTAGAATTATCATGAGATGTTGGCTTTGTTGGAAGTGCAAATCCAAGAACCCATTACTTTAT
GATGCCAACTACTTTGTTTGCTGGCACACACATAACTATGACTACTGTATACCGTATAACAGTGTCACAG
ATACAATTGTCGTTACTGCAGGTGACGGCATTTCAACACCAAAACTCAAAGAAGACTACCAAATTGGTGG
TTATTCTGAGAATTGGCACTCAGGTGTTAAAGACTATGTCGTTGTACATGGCTATTTCACCGAAGTTTAC
TACCAGCTTGAGTCTACACAAATTACTACAGACACTGGTATTGAAAATGCTACATTCTTCATCTTTAACA
AGCTTGTTAAAGACCCACCGAATGTGCAAATACACACAATCGACGGCTCTTCAGGAGTTGTAAATCCAGC
AATGGATCCAATTTATGATGAGCCGACGACGACTACTAGCGTGCCTTTGTAAGCACAAGAAAGTGAGTAC
GAACTTATGTACTCATTCGTTTCGGAAGAAACAGGTACGTTAATAGTTAATAGCGTACTTCTTTTTCTTG
CTTTCGTGGTATTCTTGCTAGTCACACTAGCCATCCTTACTGCGCTTCGATTGTGTGCGTACTGCTGCAA
TATTGTTAACGTGAGTTTAGTAAAACCAACTGTTTACGTTTACTCGCGTGTTAAAAATCTGAACTCTTCT
GAAGGAGTTCCTGATCTTCTGGTCTAAACGAACTAACTATTATTATTATTCTGTTTGGAACTTTAACATT
GCTTATCATGGCTGAGAACGGGACTATTTCCGTTGAGGAGCTTAAAAGACTCCTGGAACAATGGAACCTA
GTAATAGGTTTCCTATTCCTAGCCTGGATTATGTTACTACAATTTGCCTATTCTAATCGGAACAGGTTTT
TGTACATAATAAAGCTTGTTTTCCTGTGGCTCTTGTGGCCAGTAACACTTGCTTGCTTTGTGCTTGCTGC
TGTTTACAGAATTAATTGGGTGACTGGCGGGATTGCGATTGCAATGGCTTGTATTGTAGGCTTGATGTGG
CTTAGCTACTTCATTGCTTCCTTCAGGCTATTTGCTCGTACCCGCTCAATGTGGTCATTCAACCCAGAAA
CAAACATTCTTCTCAATGTGCCTCTTCGAGGGACAATTGTGACCAGACCGCTCATGGAAAGTGAACTTGT
CATTGGCGCTGTGATCATTCGTGGTCACTTGCGCATGGCTGGACACTCCCTAGGGCGCTGTGACATCAAG
GACCTGCCAAAAGAGATCACTGTGGCTACATCACGAACGCTTTCTTATTACAAATTAGGAGCGTCGCAGC
GTGTAGGCACTGATTCAGGTTTTGCTGCATACAACCGCTACCGTATTGGAAACTACAAATTAAATACAGA
CCACGCCGGTAGCAACGACAATATTGCTTTGCTAGTACAGTAAGTGACAACAGATGTTTCATCTTGTTAA
CTTCCAGGTTACAATAGCAGAGATATTGATTATCATTATGAGGACTTTCAGGATTGCTATTTGGAATCTT
GACATGATAATAAGTTCAATAGTGAGACAATTATTTAAGCCTCTAACTAAGAATAAATATTCAGAGTTAG
ATGATGAAGAACCTATGGAGATAGATTATCCTTGATAAACGAACCACTATGTTACTTTTAGTAACATTGT
TTGGTTTAGCATCAGGGTGCAGCTTACCACTTACGGTTAGCTGCCCTAGAGGCCTACCTTTCACTCTACA
GATTAACACTACTAGTGTTACTGTGGAGTGGTATCGGGTATCTCCTGCATCAATGCAAGGTCTTACAAAG
ATAAATACTGGCAGCACTATTTTTGATAACAACTTTAGTGTAGTCAATAATAATTTGTACTTCAAACAGT
GTTTTGGAGGCTTTTTTTTACAGCACGCTGTTACCGCCAGGGTAAGCATGACGGTGCTATAGTAGATAAT
TCTCAACCTGTCTTTGTGGATGCTAGGAATTATGTACCAACTACTGCACCATTAGTCTCATCGCAGGGCA
TTGTGCAGCCAAAAAGTTCCAATGTGTTAGCTATAGTGTTACCTATAGCCCTTGTTGGTATTTGTCTTTT
TATTCTTTTACTTTGGTATCTGTTTTCTAAGCAAAACAAAATTTACCAACAGGCCACGCAATCAGTCTAA
ACGAACATGAAAATTATTCTCTTCCTGACATTGATTGCACTTGCATCTTGCGAGCTATATCACTATCAGG
AGTGTGTTAGAGGTACAACTGTACTACTAAAAGAACCTTGCCTGTCTGGAACTTACGAGGGCAATTCACC
ATTTCATCCTCTTGCTGATAACAAATTTGCACTAACTTGCACTAGCACTCATTTTGCTTTTGCTTGTGCT
GACGGTACTAGACATACCTATCAGCTTCGTGCAAGATCAGTTTCACCAAAACTTTTCATCAGACAAGAGG
AAGTTCACCAGGAGCTCTACTCACCGCTTTTTCTCATTGTTGCTGCTCTAGTATTTATAATACTTTGCTT
CACCATTAAGAGAAAGACAGAATGAATGAGCTCACTTTAATTGACTTCTATTTGTGCTTTTTAGCCTTTC
TGCTATTCCTTGTTCTAATAATGCTTATTATATTTTGGTTTTCACTTGAACTCCAGGATATAGAAGAACC
TTGTAACAAAGTCTAAACGAACATGAAACTTCTCATTGTTTTAGGACTCTTAACATCAGTGTATTGCATG
CATAAAGAATGCAGTATACAAGAATGTTGTGAAAATCAACCATTCCAACCTGAAGACCCATGTCCAATAC
ATTATTATTCGGACTGGTTTGTAAAAATTGGACCTCGCAAGTCTGCTCGCCTAGTACAACTTTGTGCTGG
TGAATATGGACACAGAGTTCCAATACATTATGAAATGTTTGGCAATTATACTATTTCATGTGAACCACTT
GAAATAAATTGTCAAAACCCACCAGTTGGAAGTCTCATTGTACGTTGTTCATATGATGTTGACTTTATGG
AGTATCACGACGTTCGTGTTGTTCTAGATTTCATCTAAACGAACAAACTAAAATGTCTGATAATGGACCC
CAACCAAATCAGCGTAGTGCCCCCCGCATTACATTTGGTGGACCCACAGATTCAATTGACAATAACCAGA
ATGGAGGACGCAATGGGGCAAGGCCAAAACAGCGCCGACCCCAAGGTTTACCCAATAATACTGCGTCTTG
GTTCACAGCTCTCACTCAGCATGGCAAGGAGGAACTTAGATTCCCTCGAGGCCAGGGCGTTCCAATCAAC
ACCAATAGTGGTCCAGATGACCAAATTGGCTACTACCGAAGAGCTACCCGACGAGTTCGTGGTGGTGACG
GCAAAATGAAAGAGCTCAGCCCCAGATGGTACTTTTATTACCTAGGAACCGGCCCAGAAGCTTCACTTCC
CTACGGCGCTAACAAAGAAGGCATCGTATGGGTCGCAACTGAGGGAGCCTTGAATACACCGAAAGATCAC
ATCGGCACCCGCAATCCTAATAACAATGCTGCCACCGTGCTACAACTTCCTCAAGGAACAACATTGCCAA
AAGGCTTCTACGCAGAGGGGAGCAGAGGCGGCAGTCAAGCCTCTTCTCGCTCTTCGTCACGTAGTCGCGG
TAATTCAAGAAATTCAACTCCTGGCAGCAGTAGGGGAAATTCTCCTGCTCGAATGGCTAGCGGAGGTGGT
GAAACTGCCCTCGCGCTATTGCTGCTAGACAGATTGAACCAGCTTGAGAGCAAAGTTTCTGGTAAAGGCC
AACAACAACAAGGCCAAACTGTCACTAAGAAATCTGCTGCTGAGGCATCTAAAAAGCCTCGCCAAAAACG
TACTGCTACAAAACAGTACAACGTCACTCAAGCATTTGGGAGACGTGGTCCAGAACAAACCCAAGGAAAC
TTCGGGGACCAAGACCTAATCAGACAAGGAACTGATTATAAACATTGGCCGCAAATTGCACAATTTGCTC
CAAGTGCCTCTGCATTCTTCGGAATGTCACGCATTGGCATGGAAGTCACACCTTCGGGAACATGGCTGAC
TTATCATGGAGCCATTAAATTGGATGACAAAGATCCACAATTCAAAGACAACGTCATACTGCTGAATAAG
CACATTGACGCATACAAAACATTCCCACCAACAGAGCCTAAAAAGGACAAAAAGAAAAAGACTGATGAAG
CTCAGCCTTTACCGCAGAGACAAAAGAAGCAGCCCACTGTGACTCTTCTTCCTGCGGCTGACATGGATGA
TTTCTCCAGACAACTTCAAAATTCCATGAGTGGAGCTTCTGCTGATTCAACTCAGGCATAAACACTCATG
ATGACCACACAAGGCAGATGGGCTATGTAAACGTTTTCGCAATTCCGTTTACGATACATAGTCTACTCTT
GTGCAGAATGAATTCTCGTAGCTAAACAGCACAAGTAGGTTTAGTTAACTTTAATCTCACATAGCAATCT
TTAATCAATGTGTAACATTAGGGAGGACTTGAAAGAGCCACCACATTTTCACCGAGGCCACGCGGAGTAC
GATCGAGGGTACAGTGAATAATGCTAGGGAGAGCTGCCTATATGGAAGAGCCCTAATGTGTAAAATTAAT
TTTAGTAGTGCTATCCCCATGTGATTTTAATAGCTTCTTAGGAGAATGAC</t>
  </si>
  <si>
    <t>YN2013</t>
  </si>
  <si>
    <t>AIA62330</t>
  </si>
  <si>
    <t>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t>
  </si>
  <si>
    <t>spike glycoprotein [BtRs-BetaCoV/YN2013]</t>
  </si>
  <si>
    <t>KJ473816.1</t>
  </si>
  <si>
    <t>21257..24958</t>
  </si>
  <si>
    <t>&gt;KJ473816.1 BtRs-BetaCoV/YN2013, complete genome
GTTTCGTCCGGGTGTGACCGAAAGGTAAGATGGAGAGCCTTGTTCTTGGTGTCAACGAGAAAACACACGT
CCAACTCAGTTTGCCTGTTCTTCAGGTTAGAGACGTGCTAGTGCGTGGCTTCGGGGACTCTGTGGAAGAG
GCCCTATCGGAGGCACGTGAACATCTTAAAAATGGCACTTGTGGTTTAGTAGAGCTGGAAAAAGGCGTAC
TGCCCCAGCTTGAACAGCCCTACGTGTTCATTAAACGTTCTGATGCCTTAAGCACCAAGCACGGCCACAA
GGTCGTTGAGTTGGTTGCAGAATTGGATGGCATTCAGTGCGGTCGTAGCGGTATAACTCTGGGAGTACTC
GTGCCACATGTGGGCGAAACCCCAATCGCATACCGCAATGTTCTTCTTCGTAAGAACGGTAATAAGGGAG
CCGGTGGCCATAGCTTTGGCATCGATCTAAAGTCTTATGACTTAGGTGACGAGCTTGGCACTGATCCCAT
TGAAGATTACGAACAAAACTGGAACACTAAGCATGGCAGTGGTGCACTCCGTGAACTCACTCGTGAGCTC
AACGGAGGCGCAGTTACTCGCTATGTCGATAACAACTTTTGTGGCCCGGATGGGTACCCTCTTGATTGCA
TTAAAGATTTTCTCGCTCGCGCGGGCAAGTCAATGTGCACTCTTTCTGAACAACTTGATTATATCGAGTC
GAAGAGAGGTGTCTACTGCTGCCGTGACCATGAGCATGAAGTTGCCTGGTTCACTGAGCGCTCTGATAAG
AGCTATGAGCATCAGACACCCTTCGAAATTAAGAGTGCCAAGAAATTTGACACCTTCAAAGGGGAATGCC
CAAAGTTTGTATTTCCTCTCAATTCAAAAGTCAAAGTCATTCAACCACGTGTTGAAAAGAAAAAGACTGA
GGGTTTCATGGGGCGTATACGCTCTGTGTACCCCGTTGCATCTCCCCAGGAGTGTAACAACATGCACTTG
TCTACCTTGATGAAATGTAATCATTGCGATGAAGTTTCATGGCAGACGTGCGACTTTCTGAAAGCCACTT
GTGAACATTGTGGCACTGAAAATTCAATTGCTGAAGGACCTACTACATGTGGGTATCTACCTACTAATGC
TGTAGTGAAAATGCCATGTCCTGCCTGTCAAGACCCGGAGATTGGACCTGAGCATAGTGTTGCAGATTAT
CACAACCACTCAAACATTGAAACTCGACTCCGCAGGGGAGGTAGGACTAGATGTTTTGGAGGCTGTGTGT
TTGCCTATGTCGGCTGCTACAACAAGCGTGCCTACTGGGTTCCTCGTGCTAGTGCTGATATTGGTTCAGG
CCATACTGGCATTACTGGTGACAACGTGGAGACCTTGAATGAGGATCTCCTTGAGATACTGAGTCGTGAA
CGTGTTAACATTAACATTGTTGGCGATTTTCAGTTGAATGAAGAGGTTGCCATCATCTTGGCATCTTTCT
CTGCTTCTACAAGTGCCTTTATTGACACTATAAAGAGTCTTGATTACAAGTCTTTCAAATCCATTGTTGA
GTCTTGCGGTAACTACAAAGTCACCAAGGGAAAGCCCATAAAAGGTGCTTGGAACATTGGACAACAGAGA
TCAGTTTTAACACCACTGTGTGGTTTCCCCTCACAGGCTGCTGGTGTTATTAGATCAATTTTTGCACGCA
CACTTGATGCAGCAAATCACTCAATTCCTGACTTACAAAGAGCAGCTGTCACCATACTTGATGGTATTTC
TGAACAGTCATTGCGTCTTGTCGATGCCATGGTTTACACCTCAGACCTGCTCACCAACAGTGTCATCATT
ATGGCATATGTAACTGGTGGTCTTGTACAACAGACTTCTCAGTGGTTGTCTAATCTATTAGGCACTACTG
TTGAAAAACTCAGGCCCATCTTTTCATGGATTGAGGCAAAACTTAGTGCAGGAGTTGAATTTCTTAAGGA
TGCTTGGGAGATCCTCAAATTTCTCATTACAGGTGTTTTTGACATCGTCAAGGGTCAAATACAGGTTGCT
TCAGATAACATCAAGGATTGTGTAAAATGCTTCATTGATGTTGTTAACAAGGCACTCGAAATGTGCATTG
ACCAAGTCACTATCGCTGGCGCAAAGTTGCGATCACTCAACTTAGGTGAAATCTTCATTGCTCAAAGCAA
GGGACTTTACCGTCAGTGCATACGTGGCAAGGAACAGCTGCAACTACTTATGCCTCTTAAGGCACCAAAA
GAAGTCACTTTTCTTGAAGGTGATTCACATGACACAGTACTTACCTCTGAGGAGGTTGTTCTTAAGAACG
GTGAACTCGAGGCACTCGAGACGCCCGTTGATAGCTTCACAAATGGAGCTGTCGTTGGCACACCAGTCTG
TGTGAATGGCCTCATGCTCTTAGAGATCAAAGACAAAGAACAATATTGTGCTTTGTCTCCTGGTTTACTG
GCTACAAACAATGTCTTTCGCCTAAAAGGAGGTGCACCAACTAAAGGTGTAACCTTTGGAGAGGACACTG
TTTTGGAAGTTCAAGGTTACAAGAATGTGAGAATCACATTTGAGCTTGATGAACGTGTTGACAAAGTGCT
TAATGAAAAGTGCTCTGTCTACACTGTTGAATCCGGTACTGAAGTTACTGAGTTTGCATGTGTTGTAGCA
GAGGCTGTTGTGAAGACTTTACAACCAGTTTCTGATCTTCTTAACAATATGGGTATTGATCTTGATGAAT
GGAGTGTGGCTACATTCTATTTGTTTGATGATGCCGGTGAAGAAAAACTTTCTTCACGTATGTACTGTTC
CTTCTACCCTCCTGATGAAGAGGAGGATTGTGATGAGTATGAGGAAGAAGAGGAAGTCACAGAAGAATCC
TGTGCGCATGAATACGGTACAGAAGAAGACTACCAAGGTCTTCCACTGGAATTTGGTGCCTCAACTGAAA
TGCAAGTTGAAGAAGAAGCAGAGGAGGACTGGCTTGGTGATGCTACCGAATTATCGGAGCATGAACTAGA
ACCAGAACCAACACCTGAGGAATCAGTCAATCAGTTTACTGGTTATTTAAAACTTACTGACAATGTTGCC
ATTAAGTGTGTGGACATCGTGAAGGAGGCGCAAAACGCTAATCCCACGGTGATTGTAAATGCTGCTAACA
TACATCTGAAACATGGTGGTGGTGTAGCAGGTGCACTCAACAAGGCAACCAACGGTGCCATGCAAGAAGA
GAGCGATGATTACATTAAGCTAAACGGTCCTCTCACAGTTGGAGGTTCATGTTTGCTTTCTGGACATAAC
CTTGCTAAGAAGTGTCTGCATGTTGTTGGACCTAACCTAAATGCAGGTGAGGACATCCAGCTTCTTAAGG
CAGCATATGAAAATTTCAATTCACAGGACACCTTACTTGCACCATTGTTGTCAGCAGGCATATTTGGTGC
TAAACCACTTCAGTCTTTACAAGTGTGCGTGCAGACAGTTCGTACACAGGTTTACATTGCAGTCAATGAC
AAAGCTCTTTATGAGCAGGTTGTCATGGATTACCTTGATAGCCTGAAGCCTAGAGTGGAAGCACCTAAAC
AAGAGGAGCCACCAAGGACAGAAGATCCTAAAATTGAGGAGAAATCTGTCGTACAGAAGCCTATCGATGT
GAAGCCAAAAATTAAGGCTTGCATTGATGAGGTTACCACAACACTGGAAGAAACTAAGTTTCTTACCAAT
AAGTTACTCTTGTTTGCTGACATCAATGGTAAGCTTTACCATGATTCTCACAACATGCTTAGAGGTGAAG
ATATGTCTTTCCTTGAGAAGGATGCACCTTACATGGTAGGTGATGTTATCACTAGTGGTGATATCACTTG
TGTTGTAATACCCTCCAAAAAGGCTGGTGGCACTACAGAGATGCTCTCAAGAGCTTTGAAGAAAGTGCCA
GTTGATGAGTATATAACCACATACCCTGGACAAGGATGTGCTGGTTATACACTTGAGGAAGCTAAGACTG
CTCTTAAGAAATGCAAATCTGCATTTTACGTGTTACCTTCAGAAACACCTAATGCTAAGGAAGAGATTCT
AGGAACTGTGTCCTGGAATTTGAGAGAAATGCTTGCTCATGCTGAAGAGACAAGAAAATTAATGCCTATA
TGCATGGATGTTAGAGCCATAATGGCCACCATCCAACGCAAGTACAAAGGAATTAAAGTTCAAGAAGGCA
TTGTTGACTATGGAGTCCGATTCTTCTTTTATACTAGTAAAGAGCCTGTAGCTTCTATCATTACGAAGCT
GAACTCTCTAAATGAGCCACTTGTCACAATGCCAATTGGTTATGTGACACATGGTTTTACTCTTGAAGAG
GCTGCGCGCTGTATGCGTTCTCTTAAAGCTCCTGCCGTAGTGTCAGTATCATCACCAGATGCTGTTACTA
CATATAATGGATACCTCACTTCGTCATCAAAGACACCTGAGGAGCACTTTGTGGAAACAGTTTCTTTGGC
TGGTTCTTACAGAGATTGGTCCTATTCAGGACAGCGTACAGAGTTAGGTGTTGAATTTCTTAAGCGTGGT
GACAAAATTGTGTACCACACTTTGGAGAGCCCCGTCGAGTTTCATCTTGACGGTGAGGTTCTTCCACTTG
ACAAACTAAAGAGTCTCTTATCCCTACGGGAGGTTAAGACTATAAAAGTGTTCACAACTGTGGACAACAC
TAATCTCCACACACATCTTGTGGATATGTCTATGACATATGGACAGCAGTTTGGTCCAACATACTTGGAT
GGTGCTGATGTTACAAAAATTAAACCTCATGTAAATCATGAGGGTAAGACTTTCTTTGTACTACCTAGTG
ATGACACACTACGTAGTGAAGCTTTCGAGTACTACCACACTCTTGATGAGAGTTTTCTTGGTAGATACAT
GTCTGCTTTAAACCACACAAAGAAATGGAAATTTCCTCAAGTTGGTGGTTTAACTTCAATTAAATGGGCT
GATAACAATTGTTATTTGTCTAGTGTTTTATTAGCGCTTCAACAGATTGAAGTCAAATTCAATGCACCAG
CACTTCAAGAGGCCTATTATAGAGCCCGTGCTGGTGATGCTGCTAACTTTTGTGCACTCATACTCGCTTA
CAGTAATAAAACTGTTGGCGAGCTTGGTGATGTCAGAGAGACTATGACCCATCTTCTACAGCATGCTAAT
TTGGAATCTGCAAAGCGAGTTCTTAATGTGGTGTGTAAACATTGCGGTCAGAAAACTACTACCTTAACGG
GTGTAGAAGCTGTGATGTATATGGGTACTCTATCTTATGATAATCTTAAGACAGGTGTTTCCATTCTATG
TGTGTGTGGTCGTGATGCTACACAATATCTAGTACAACAAGAGTCTTCTTTTGTTATGATGTCTGCACCA
CCTGCTGAATATAAATTACAGCAAGGTACATTTTTATGTGCGAATGAGTACACTGGTAACTATCAGTGTG
GTCATTACACTCATATAACTGCTAAGGAGACCCTCTATCGTATTGATGGAGCTCACCTTACAAAGATGTC
AGAGTACAAAGGACCAGTGACTGATGTTTTCTATAAGGAAACATCTTACACTACAACCATCAAGCCTGTG
TCATATAAACTCGATGGAGTTACTTACACAGAGATTGAACCAAAATTGGATGGGTATTATAAAAAGGATA
ATGCTTACTATACAGAGCAGCCTATAGACCTCGTACCAACTCAACCACTACCAAATGCGAGTTTTGACAA
TTTCAAACTCACATGTTCTAACACAAAATTTGCTGATGATTTAAATCAAATGACAGGCTTCACAAAGCCA
GCTTCACGAGAGCTATCTGTCACATTCTTCCCAGACTTGAATGGCGATGTAGTGGCTATTGACTATAGAC
ACTATTCAGCGAGTTTCAAGAAAGGTGCTAAATTACTGCATAAGCCAATTGTTTGGCACATTAATCAGGC
TACGACCAAGACAACGTTTAAACCAAACACTTGGTGTTTACGTTGTCTTTGGAGTACAAAGCCAGTAGAT
ACTTCAAATTCATTTGAAGTTCTGGCAGTAGAAGACACACAAGGAATGGACAATCTTGCTTGTGAAAGTC
AACAACCCACCTCTGAAGAAGTAGTGGAAAATCCTACCATACAGAAGGAAGTCCTAGAGTGTGACGTGAA
AACTACCGAAGTTGTAGGCAATGTCATACTTAAACCATCAGATGAAGGTGTTAAAGTAACACAAGAGTTA
GGTCATGAGGACCTTATGGCTGCCTACGTGGAAAACACAAGCATTACCATTAAGAAACCTAATGAGCTTT
CATTAGCCCTAGGTTTAAAAACAATTGCTACTCATGGTATTGCTGCAATTAATAGTGTTCCTTGGAGTAA
AATTTTGGCATATGTTAAACCATTCTTAGGACAGGCAGCAGTTACAACATCAAACTGCGCTAAGAGATTG
GTGCAGCGTATGTTTAACAACTATATGCCCTATGTGCTTACACTACTGTTCCAATTGTGTACTTTTACCA
AAAGTACAAATTCTAGAATTAGAGCTTCACTACCTACGACTATTGCTAAAAATAGTGTTAAGGGTGTAGC
TAGATTATGTTTGGATGCCGGCATTAATTATGTAAAGTCACCCAAATTTTCTAAATTGTTCACTATTGCA
ATGTGGCTATTATTGTTAAGCATTTGCTTAGGTTCACTAATCTATGTAACTGCAGTTTTAGGTGTATTAT
TGTCCAACGTTGGAGCTCCTTCTTATTGTAGTGGCGTTAGAGAATCGTACCTCAATTCCTCTAATGTTAC
TACTATGGATTTCTGTGAAGGTTCTTTTCCCTGCAGTGTTTGTTTAAGTGGATTAGATTCGCTTGATTCC
TATCCAGCTCTTGAAACCATTCAGGTGACGATCTCATCGTACAAGCTAGACTTGACAATTTTAGGTCTGG
CTGCTGAGTGGGTTTTGGCATATATGTTGTTCACAAAATTCTTTTATTTATTAGGTCTTTCAGCTATAAT
GCAGGTGTTCTTTGGCTATTTTGCTAGTCATTTCATCAGCAATTCTTGGCTCATGTGGTTTATCATTAGT
ATTGTACAAATGGCACCCGTTTCTGCAATGGTTAGGATGTACATCTTCTTTGCTTCTTTCTACTACATAT
GGAAGAGCTATGTTCATATTATGGATGGTTGCACCTCTTCGACTTGCATGATGTGCTATAAGCGCAATCG
TGCTACACGTGTTGAGTGTACAACTATTGTTAATGGCATGAAGAGATCTTTCTACGTCTATGCAAATGGA
GGTCGTGGCTTCTGTAAGACTCACAATTGGAATTGTCTCAATTGTGATACATTTTGTGCTGGTAGTACAT
TCATTAGCGATGAAGTTGCTCGTGATTTGTCGCTCCAGTTTAAAAGACCAATTAATCCTACTGACCAGTC
CTCGTATGTCGTTGATAGTGTTGCTGTGAAAAACGGTGCACTTCACCTCTACTTTGACAAGGCTGGTCAA
AAGACTTATGAGAGACACCCACTCTCCCATTTTGTCAATTTAGACAATTTGAGAGCTAACAACACTAAAG
GTTCACTACCTATTAATGTCATAGTCTTTGATGGCAAGTCCAAATGCGACGAGTCTGCTGCTAAGTCTGC
ATCTGTGTACTACAGTCAGCTAATGTGCCAACCTATTCTGTTGCTTGACCAAGCTCTCGTATCAGATGTT
GGAGATAGTACTGAAGTTTCTGTTAAGATGTTTGATGCTTATGTCGACACCTTTTCAGCAACTTTTAGTG
TTCCTATGGAAAAACTTAAGGCACTCGTTGCTACAGCTCATAGCGAGCTGGCAAAGGGTGTAGCTTTAGA
TGGTGTCCTTTCTACATTTGTGTCAGCTGCTCGTCAAGGTGTTGTTGATACTGATGTTGACACAAAGGAT
GTCATTGAATGTCTTAAACTTTCACATCACTCCGACTTGGAAGTGACAGGTGACAGTTGTAACAACTTCA
TGCTCACCTATAACAAAGTTGAAAACATGACGCCTAGAGATCTTGGCGCATGTATTGATTGTAATGCAAG
GCATATTAATGCTCAAGTAGCAAAAAGTCACAATGTTTCACTCATCTGGAATGTAAAAGACTATATGTCT
TTATCTGAACAGCTGCGTAAACAAATTCGTAGTGCTGCTAAGAAGAACAACATACCTTTTAGACTAACTT
GTGCTACAACTAGACAGGTTGTCAATGTCATAACTACTAAAATCTCACTCAAGGGTGGTAAGATTGTTAG
TACTTGGTTTAAACTTATGCTTAAGGCCACATTATTGTGCGTCATTGCTGCATTGGTCTGTTACATCGTT
ATGCCAGTACATACATTGTCTGCTCATGATGGTTACACAAATGAAATCATTGGTTACAAAGCCATTCAGG
ATGGTGTCACTCGTGACATCGTTTCTACTGATGATTGTTTTGCAAACAAACATGCTGGTTTTGACTCATG
GTTTAGCCAGCGTGGTGGTTCATACAAAAATGACAAAAGCTGCCCTGTAGTAGCTGCTATCATTACAAGA
GAGATTGGTTTCATAGTGCCTGGCTTACCAGGTACTGTGTTGAGAGCAATCAATGGTGACTTCTTGCATT
TTCTACCTCGTGTCTTTAGTGCTGTTGGCAACATTTGCTACACACCTTCCAAACTCGTTGAGTATAGTGA
TTTTGCTACCTCTGCTTGCGTTCTTGCTGCTGAGTGTACAATTTTTAAGGATGCTATGGGCAAACCTGTG
CCATATTGTTATGACACTAATTTGCTAGAGGGTTCTATTTCTTATAGTGAGCTTCGTCCAGACACTCGTT
ATGTCCTTATGGATGGTTCCATCATACAGTTTCCTAACACTTACCTGGAGGGTTCTGTTAGAGTAGTGAC
AACTTTTGATGCTGAGTACTGTAGACATGGTACATGTGAAAGATCAGAAGCTGGTATTTGCTTATCTACC
AGTGGTAGATGGGTTCTTAACAATGAACATTATAGAGCTCTACCTGGAGTATTCTGTGGTGTTGATGCAA
TGAATCTTATAGCAAACATCTTTACTCCCCTTGTGCAACCTGTGGGTGCTTTAGATGTGTCTGCTTCAGT
AGTGGCTGGTGGTATTATTGCCATATTGGTGACTTGTGCTGCCTACTACTTTATGAAATTCAGACGTGCT
TTTGGTGAGTACAACCATGTTGTTGCTGCTAATGCACTTTTGTTTTTGATGTCTTTCACTATACTCTGTC
TGGCACCAGCTTATAGCTTTTTGCCAGGAGTCTATTCAGTCTTTTACTTGTACTTGACATTCTATTTCAC
TAATGATGTTTCGTTCTTGGCTCACCTTCAATGGTTTGCCATGTTTTCTCCTATTGTGCCTTTTTGGATA
ACAGCAATCTATGTATTCTGTATTTCTCTGAAGCACTGCCATTGGTTCTTTAACAACTATCTTAGGAAAA
GAGTCATGTTTAATGGAGTTACATTTAGTACCTTCGAGGAGGCTGCTTTGTGTACCTTTTTGCTCAATAA
GGAAATGTACCTAAAATTGCGTAGTGAGACACTGTTGCCACTTACACAGTACAACAGGTATCTTGCTCTA
TATAACAAGTACAAGTATTTCAGTGGAGCCTTAGATACTACCAGCTATCGTGAAGCAGCTTGCTGCCACT
TAGCAAAGGCTCTAAATGACTTTAGCAATTCAGGTGCTGATGTTCTCTACCAACCACCACAGACATCAAT
CACTTCTGCTGTTCTGCAGAGTGGTTTTAGGAAAATGGCATTCCCATCAGGCAAAGTTGAAGGGTGCATG
GTACAAGTAACCTGTGGAACTACAACTCTTAATGGATTGTGGTTAGATGACACAGTATACTGTCCAAGAC
ATGTCATTTGCACAGCAGAAGACATGCTTAATCCTAACTATGAAGATCTGCTCATTCGCAAATCCAACCA
TAGCTTCCTTGTTCAGGCTGGCAATGTACAACTCCGAGTTATCGGCCATTCTATGCAAAATTGTCTGCTT
AGGCTTAAAGTTGATACCTCTAACCCTAAGACACCCAAGTATAAATTTGTCCGTATTCAACCTGGTCAAA
CATTTTCAGTTCTAGCATGCTACAATGGTTCACCATCTGGTGTTTATCAGTGTGCCATGAGACCTAACCA
TACCATTAAAGGTTCTTTCCTTAATGGATCATGTGGTAGTGTTGGTTTTAACATTGATTATGATTGCGTG
TCTTTCTGCTATATGCATCACATGGAGCTTCCAACAGGAGTACACGCTGGTACTGACTTAGAAGGTAAAT
TCTATGGTCCATTTGTTGACAGACAAACTGCACAGGCTGCAGGTACAGACACAACCATAACATTAAATGT
TTTGGCATGGCTGTATGCTGCTGTTATCAATGGTGATAGGTGGTTTCTTAATAGATTCACCACTACTTTG
AATGACTTTAACCTTGTGGCAATGAAGTACAACTATGAACCTTTGACACAAGATCATGTTGACATATTGG
GACCTCTTTCTGCTCAAACAGGAATTGCTGTCTTAGATATGTGTGCTGTTTTGAAAGAGCTGCTGCAGAA
TGGTATGAATGGTCGTACTATCCTTGGTAGCACTATTTTAGAAGATGAGTTTACACCATTTGATGTTGTT
AGACAATGCTCTGGTGTTACCTTCCAAGGTAAGTTCAAGAAAATTGTTAAGGGCACTCATCATTGGATGC
TTTTAACTTTCTTGACATCACTATTGATTCTTGTCCAAAGTACTCAGTGGTCACTGTTTTTCTTTGTTTA
CGAGAATGCTTTCTTGCCATTTACTCTTGGTATTATGGCAATTGCTGCATGTGCTATGCTGCTTGTTAAG
CATAAGCACGCATTCTTGTGCTTGTTTCTGTTACCTTCTCTTGCAACAGTTGCTTACTTTAATATGGTCT
ACATGCCTGCTAGCTGGGTGATGCGTATTATGACATGGCTTGAATTGGCTGACACTAGCTTGTCTGGTTA
TCGGCTTAAGGACTGTGTTATGTATGCTTCAGCTTTAGTTTTGCTTATTCTCATGACAGCTCGCACTGTT
TATGATGATGCTGCTAGACGTGTTTGGACACTGATGAATGTCATTACACTTGTTTACAAAGTCTACTATG
GTAATGCTTTAGATCAAGCTATTTCCATGTGGGCCTTAGTTATTTCTGTAACCTCTAACTATTCTGGTGT
CGTCACGACTATCATGTTTTTAGCTAGAGCTATAGTGTTTGTGTGTGTTGAGTATTACCCATTGTTATTT
ATTACTGGCAACACCTTACAGTGTATCATGCTTGTTTATTGTTTCTTAGGCTATTGTTGCTGCTGCTATT
TTGGCCTTTTCTGTTTACTCAACCGTTACTTCAGGCTTACTCTTGGTGTTTATGACTACTTGGTCTCTAC
ACAAGAATTTAGGTATATGAACTCCCAGGGGCTTTTGCCTCCTAAGAGTAGTATTGATGCTTTCAAGCTT
AACATTAAGTTATTGGGTATTGGAGGTAAACCATGTATCAAGGTTGCTACTGTACAGTCTAAAATGTCTG
ACGTAAAGTGCACATCTGTGGTACTGCTCTCGGTTCTTCAACAACTTAGAGTAGAGTCATCTTCTAAATT
GTGGGCACAATGTGTACAACTCCACAATGATATTCTTCTTGCAAAAGACACAACTGAAGCTTTCGAGAAG
ATGGTTTCTCTTTTGTCTGTTTTGCTATCCATGCAGGGTGCTGTAGACATTAACAAGTTGTGCGAGGAAA
TGCTCGACAACCGTGCTACTCTTCAGGCTATTGCTTCAGAATTTAGTTCTTTACCATCATATGCCGCTTA
TGCCACTGCCCAAGAGGCCTATGAGCAGGCTGTAGCTAATGGTGATTCTGAAGTCGTTCTCAAAAAGTTA
AAGAAATCTTTGAATGTGGCTAAATCTGAGTTTGACCGTGATGCTGCCATGCAACGCAAGTTGGAAAAGA
TGGCAGATCAGGCTATGACCCAAATGTACAAACAGGCAAGATCTGAGGACAAGAGGGCAAAAGTAACTAG
TGCTATGCAAACAATGCTTTTCACTATGCTTAGGAAGCTTGATAATGATGCACTTAACAACATTATCAAC
AATGCGCGTGATGGTTGTGTTCCACTCAACATCATACCATTGACTACGGCAGCCAAACTCATGGTTGTTG
TCCCTGATTATGGTACCTACAAGAACACTTGTGATGGTAACACCTTTACATATGCATCTGCACTCTGGGA
AATCCAGCAAGTTGTTGATGCGGATAGCAAGATTGTTCAACTTAGTGAAATTAACATGGACAATTCACCA
AATTTGGCTTGGCCTCTTATTGTTACAGCTCTAAGAGCCAATTCAGCTGTTAAACTACAGAATAATGAAC
TGAGTCCGGTAGCACTACGACAGATGTCTTGTGCGGCTGGTACCACACAAACAGCTTGTACTGATGACAA
TGCACTTGCCTACTATAATAATTCGAAGGGAGGTAGGTTTGTGCTGGCATTACTATCAGACCACCAAGAT
CTCAAATGGGCTAGATTCCCTAAGAGTGATGGTACAGGTACAATTTACACAGAACTGGAACCACCTTGTA
GGTTTGTTACAGACACACCAAAAGGGCCTAAAGTGAAATACTTGTACTTCATCAAAGGCTTAAATAACCT
AAATAGAGGTATGGTTCTGGGCAGTTTAGCTGCTACAGTACGTCTTCAGGCTGGAAATGCTACAGAAGTA
CCTGCCAATTCAACTGTGCTTTCCTTCTGTGCCTTTGCAGTAGACCCTGCTAAAGCATATAAGGATTACC
TAGCAAGTGGAGGACAACCAATCACCAACTGTGTGAAGATGTTGTGTACACACACTGGTACAGGACAGGC
AATTACTGTAACACCAGAAGCTAACATGGACCAAGAGTCCTTTGGTGGTGCTTCATGCTGTCTGTATTGT
AGATGCCACATTGATCATCCAAATCCTAAAGGATTTTGTGACTTGAAAGGTAAGTACGTCCAAATACCTA
CCACTTGTGCTAATGACCCAGTGGGTTTTACACTTAGAAACACAGTCTGTACCGTCTGTGGAATGTGGAA
AGGTTATGGCTGTAGTTGTGATCAACTCCGCGAACCCATGATGCAGTCTGCGGATGCGTCAGCGTTTTTA
AACGGGTTTGCGGTGTAAGTGCAGCCCGTCTTACACCGTGCGGCACAGGCACTAGCACTGATGTCGTCTA
CAGGGCTTTTGATATTTACAACGAAAAAGTTGCTGGTTTTGCAAAGTTCCTAAAAACTAATTGCTGCCGC
TTCCAAGAGAAGGATGAGGAAGGCAATTTATTAGACTCTTACTTTGTAGTTAAGAGGCATACTATGTCTA
ACTACCAACATGAAGAGGCTATTTATAACTTGGTTAAAGATTGTCCAGCGGTTGCTGTTCATGACTTTTT
CAAGTTTAGAGTAGATGGTGACATGGTACCACATATATCACGTCAGCGTCTAACTAAATACACAATGGCT
GATTTAGTCTATGCTCTACGTCATTTTGACGAGGGTAATTGTGACACATTAAAAGAAATACTCGTCACAT
ACAATTGTTGTGATGATGATTATTTCAATAAGAAGGATTGGTATGACTTCGTAGAGAATCCTGACATCTT
ACGCGTATATGCTAACTTAGGTGAGCGTGTACGCCAAGCATTATTAAAGACTGTACAATTCTGCGATGCT
ATGCGTGATGCAGGCATTGTAGGCGTACTGACATTAGATAATCAGGATCTTAATGGGAACTGGTACGATT
TCGGTGATTTCGTACAAGTAGCACCAGGCTGCGGAGTTCCTATTGTGGATTCATACTACTCATTGCTGAT
GCCCATCCTCACTCTGACTAGGGCATTGGCTGCTGAGTCCCATATGGATGCTGATCTCGCAAAACCACTT
ATTAAGTGGGATTTGCTGAAATATGATTTTACGGAAGAGAGACTTTGTCTCTTCGACCGTTACTTTAAAT
ATTGGGACCAGACATACCATCCCAATTGTATTAACTGTTTGGATGATAGGTGTATCCTTCATTGTGCAAA
CTTTAATGTGTTATTTTCTACTGTGTTTCCACCTACAAGTTTTGGACCACTAGTAAGAAAAATATTTGTA
GATGGTGTTCCTTTTGTTGTTTCAACTGGATACCATTTTCGTGAGTTAGGAGTTGTACATAATCAGGATG
TAAACTTACATAGCTCGCGTCTCAGTTTCAAGGAACTTTTAGTGTATGCTGCTGATCCCGCCATGCATGC
AGCTTCTGGCAATTTATTGCTAGATAAACGCACTACATGCTTTTCAGTAGCTGCACTAACAAACAATGTT
GCTTTTCAAACTGTCAAACCCGGTAATTTTAACAAAGACTTTTATGACTTTGCTGTGTCTAAAGGTTTCT
TTAAGGAAGGAAGTTCTGTTGAACTAAAACACTTCTTCTTTGCTCAGGATGGCAATGCTGCTATCAGTGA
TTATGACTATTATCGTTATAATCTGCCAACAATGTGTGATATCAGACAACTCCTATTCGTAGTTGAAGTT
GTTGATAAATACTTTGATTGTTACGATGGTGGCTGTATTAATGCCAACCAAGTAATCGTTAACAATCTGG
ACAAATCAGCTGGTTTCCCATTTAATAAATGGGGTAAGGCTAGACTTTATTATGACTCAATGAGTTATGA
GGATCAAGATGCACTTTTCGCGTACACTAAGCGTAATGTCATCCCTACTATAACTCAAATGAATCTTAAG
TATGCCATTAGTGCAAAGAATAGAGCTCGCACCGTAGCTGGTGTCTCTATCTGTAGTACTATGACAAATA
GACAGTTTCATCAGAAATTATTGAAGTCAATAGCCGCCACTAGAGGAGCTACTGTGGTAATTGGAACAAG
CAAATTTTACGGTGGCTGGCATAATATGTTAAAAACTGTTTACAGTGATGTAGAAACTCCACACCTTATG
GGTTGGGATTATCCAAAATGTGATAGAGCCATGCCTAACATGCTTAGGATAATGGCCTCTCTTGTTCTTG
CTCGCAAACATAGCACTTGCTGTAACTTGTCACACCGTTTCTACAGGTTAGCTAATGAGTGTGCGCAAGT
ATTAAGTGAGATGGTCATGTGTGGCGGCTCACTATATGTTAAACCAGGTGGAACATCATCCGGTGATGCT
ACAACTGCTTATGCTAATAGTGTCTTTAACATTTGTCAAGCTGTTACAGCCAATGTAAATGCACTCCTTT
CAACTGATGGTAACAAGATAGCTGACAAGTACGTCCGCAATCTACAACACAGGCTTTATGAGTGTCTCTA
TAGAAATAGGGATGTTGATCATGAATTTGTGGATGAGTTTTACGCTTACCTGCGTAAACATTTCTCTATG
ATGATTCTTTCTGATGATGCCGTTGTGTGCTATAACAGTAACTATGCGGCTCAAGGTTTAGTAGCTAGCA
TTAAGAACTTTAAGGCAGTTCTTTATTATCAAAATAATGTGTTCATGTCTGAGGCAAAATGTTGGACTGA
GACTGACCTTACTAAAGGACCTCACGAATTTTGCTCACAGCATACAATGCTAGTTAAACAAGGAGATGAT
TACGTGTACCTGCCTTACCCAGATCCGTCAAGAATATTAGGCGCAGGCTGTTTTGTCGATGATATTGTCA
AAACAGATGGTACACTTATGATTGAGAGGTTCGTGTCATTAGCTATTGATGCTTACCCTCTTACTAAACA
TCCTAATCAGGAGTATGCTGATGTCTTTCACTTGTATTTACAATACATTAGAAAGTTACATGATGAGCTT
ACCGGTCACATGTTAGACATGTATTCTGTAATGCTAACTAATGATAACACCTCACGTTATTGGGAACCTG
AGTTTTATGAAGCTATGTACACACCACACACAGTCTTGCAGGCTGTAGGTGCTTGTGTATTGTGTAATTC
ACAGACTTCACTTCGTTGCGGCGCCTGCATTAGGAGACCATTCCTGTGCTGCAAGTGCTGCTATGACCAT
GTCATTTCAACATCACATAAATTAGTGTTGTCTGTTAATCCCTATGTTTGCAATGCACCAGGTTGTGATG
TCACTGATGTGACACAACTATATCTAGGAGGTATGAGCTATTACTGCAAGTCACATAAGCCTCCCATTAG
TTTTCCATTGTGTGCTAATGGTCAGGTTTTTGGTTTATACAAGAACACATGTGTAGGTAGTGACAATGTC
ACTGACTTTAATGCGATAGCAACATGTGATTGGACTAATGCTGGCGATTACATACTTGCCAACACCTGTA
CTGAGAGACTCAAACTCTTTGCAGCAGAAACACTCAAAGCTACTGAGGAAACATTCAAGCTGTCATATGG
TATTGCCACTGTACGTGAAGTACTCTCTGACAGAGAATTGCATCTTTCATGGGAGGTTGGAAAACCTAGA
CCACCATTGAATAGAAATTATGTCTTTACTGGTTACCGTGTAACTAAAAATAGTAAAGTACAGATTGGAG
AGTACACCTTTGAAAAAGGTGACTATGGTGATGCTGTTGTGTACAGAGGTACTACGACATACAAATTGAA
TGTTGGTGATTACTTTGTGTTGACATCTCACACTGTAATGCCACTTAGTGCACCTACTCTAGTGCCACAA
GAGCACTATGTGAGAATTACTGGCTTGTACCCAACACTCAACATCTCAGATGAGTTTTCTAGCAATGTTG
CAAATTATCAAAAGGTCGGTATGCAAAAGTACTCTACACTCCAAGGACCACCTGGTACTGGTAAGAGTCA
TTTTGCCATCGGACTTGCTCTCTACTACCCATCTGCTCGCATAGTGTATACAGCTTGCTCTCATGCAGCT
GTTGATGCCCTATGCGAAAAGGCATTAAAATACTTGCCCATAGATAAATGTAGTAGAATCATACCTGCGC
GTGCTCGCGTAGAGTGTTTTGACAAATTCAAAGTTAATTCAACACTAGAACAGTATGTTTTCTGCACTGT
AAATGCATTGCCAGAAACAACTGCTGATATTGTAGTCTTTGATGAAATCTCTATGGCTACTAATTATGAC
TTGAGTGTTGTCAATGCTAGACTTCGTGCAAAACACTACGTCTATATTGGCGATCCTGCTCAATTACCAG
CCCCGCGCACATTGCTGACCAAAGGCACACTAGAACCAGAATACTTCAATTCAGTGTGCAGACTTATGAA
AACAATAGGTCCAGACATGTTCCTTGGAACTTGTCGCCGTTGTCCTGCTGAAATTGTCGACACTGTGAGT
GCTTTAGTTTATGATAATAAGCTAAAGGCACACAAGGAGAAGTCAGCTCAATGCTTCAAAATGTTTTACA
AGGGTGTTATTACACATGATGTTTCATCTGCAATTAACAGACCTCAAATAGGCGTTGTAAGAGAATTTCT
TACACGCAATCCTGCTTGGAGAAAAGCTGTTTTTATCTCACCTTATAATTCACAGAATGCTGTAGCTTCA
AAAATCTTAGGATTGCCTACGCAGACTGTTGATTCCTCACAGGGTTCTGAGTATGACTATGTCATATTCA
CGCAAACTACCGAAACAGCACACTCTTGCAATGTTAACCGCTTTAATGTGGCTATCACAAGAGCAAAAAT
TGGCATTTTGTGCATAATGTCTGATAGAGATCTTTATGACAAACTGCAATTTACAAGTCTAGAAGTACCA
CGCCGCAATGTGGCTACATTACAGGCAGAAAATGTAACTGGACTTTTTAAGGACTGTAGTAAGATCATCA
CCGGTCTTCATCCAACACAGGCACCTACACACCTCAGCGTTGATACAAAATTTAAGACTGAGGGACTATG
TGTTGACATACCAGGCATACCAAAGGACATGACCTACCGTAGACTCATCTCTATGATGGGTTTCAAAATG
AATTACCAAGTTAATGGTTACCCTAATATGTTTATTACCCGCGAGGAAGCTATTCGTCACGTTCGTGCAT
GGATTGGCTTCGACGTAGAGGGCTGTCATGCAACTAGAGATGCTGTGGGTACTAACCTACCTCTCCAGCT
AGGATTTTCTACAGGTGTTAATTTAGTAGCTGTACCAACTGGCTATGTTGACACTGAAAATAACACAGAA
TTCACCAGAGTTAATGCAAAACCTCCACCAGGTGATCAATTTAAACATCTTATACCACTCATGTACAAAG
GCTTGCCCTGGAATGTAGTGCGTATTAAGATAGTACAAATGCTCAGTGATACACTGAAAGGATTGTCAGA
CAGAGTCGTGTTTGTCCTCTGGGCGCATGGCTTTGAGCTTACATCAATGAAGTACTTTGTCAAGATTGGA
CCTGAAAGAACGTGTTGTCTGTGTGACAAACGTGCAACTTGCTTTTCTACTTCATCAGATACTTATGCCT
GTTGGAATCATTCTGTGGGTTTTGACTATGTCTACAACCCATTCATGATTGATGTTCAGCAGTGGGGTTT
TACGGGTAACCTTCAGAGTAACCACGACCAATATTGTCAAGTGCATGGAAATGCACACGTGGCTAGTTGT
GATGCTATCATGACTAGATGCTTGGCAGTCCACGAGTGCTTTGTTAAGCGTGTTGATTGGTCTGTTGAAT
ACCCTATTATAGGAGATGAACTGAAGATTAATTCCGCTTGCAGAAAAGTACAGCATATGGTTGTAAAGTC
TGCATTGCTTGCTGATAAGTTTCCAGTTCTTCATGACATTGGAAATCCAAAGGCTATCAAGTGTGTGCCT
CAGGCTGAAGTAGAATGGAAGTTCTATGATGCTCAGCCATGCAGTGACAAAGCTTATAAAATAGAGGAAC
TTTTCTATTCTTATGCTACACATCATGATAAATTCACTGATGGTGTTTGTTTGTTTTGGAACTGTAACGT
TGATCGTTACCCAGCCAATGCAATTGTGTGTAGGTTTGACACGAGAGTTTTGTCAAACTTGAACTTACCA
GGTTGCGATGGTGGTAGTTTGTATGTGAATAAGCATGCATTCCACACTCCAGCTTTTGATAAAAGTGCAT
TTACTAATTTAAAGCAACTGCCTTTCTTTTATTATTCTGATAGTCCTTGTGAGTCTCATGGCAAACAAGT
AGTGTCAGATATTGATTATGTACCACTTAAATCTGCTACGTGTATCACACGGTGCAATTTAGGAGGTGCT
GTTTGCAGACACCACGCAAATGAGTACCGACAGTACTTAGATGCATATAACATGATGATTTCTGCTGGAT
TTAGCCTATGGATTTACAAACAGTTTGACACTTATAACCTGTGGAATACATTTACCAGGTTACAGAGTTT
AGAAAATGTGGCTTACAACGTTGTAAACAAAGGACACTTTGATGGACAAGCTGGTGAAGCACCTGTTTCC
ATCATTAATAATGCTGTTTACACAAAGGTAGATGGTATTGATGTGGAGATCTTTGAAAACAAGACAACAC
TTCCTGTTAATGTTGCATTTGAGCTTTGGGCTAAGCGTAACATTAAACCAGTGCCAGAGATCAAGATACT
CAATAATTTGGGTGTCGACATCGCTGCTAATACTGTAATCTGGGACCACAAGAGAGAAGCACCAGCACAT
ATGTCAACAATAGGTGTCTGCACAATGACTGACATTGCCAAGAAACCTACTGAGAGTGCTTGTTCCTCGC
TTACTGTCTTATTTGATGGTAGAGTGGAAGGACAGGTAGACCTTTTTAGAAATGCCCGTAATGGTGTTTT
AATAACAGAAAGTTCAGTTAAAGGTTTAACACCTTCAAAGGGACCAGCACAAGCTAGTGTCAATGGAGTC
ACATTAATTGGAGAATCAGTAAAAACACAGTTCAATTATTTTAAGAAAGTAGATGGCATTATTCAACAGT
TGCCTGAAACCTACTTTACTCAGAGCCGAGACTTAGAGGATTTCAAGCCCAGATCACAAATGGAAACTGA
CTTTCTTGAGCTCGCTATGGATGAATTCATACAACGGTATAAGCTAGAGGGTTATGCCTTCGAACATATC
GTTTATGGAGATTTCAGTCATGGACAACTTGGCGGCCTTCATCTAATGATTGGTTTAGCCAAGCGCTCAC
AAGATTCGCCGCTCAAATTAGAGGATTTTATCCCTATGGATAGCACAGTGAAAAATTATTTCATAACAGA
TGCACAAACAGGTTCATCAAAATGTGTGTGTTCTGTCATTGACCTTTTGCTTGATGACTTTGTTGAGATA
ATAAAGTCACAGGATTTGTCAGTAATCTCTAAGGTAGTCAAGGTTACAATTGACTACGCTGAGATTTCAT
TCATGCTTTGGTGTAAAGATGGTCATGTCGAAACCTTTTACCCAAAATTACAAGCAAGTCAGGCATGGCA
ACCGGGAGTTGCGATGCCTAACTTGTACAAGATGCAAAGAATGCTTCTTGAAAAATGTGACCTTCAGAAT
TATGGTGAAAATGCTGTCATACCAAAAGGAATAATGATGAATGTCGCAAAATACACTCAACTGTGTCAAT
ATTTAAATACACTTACTTTAGCTGTACCCTACAACATGAGAGTTATTCACTTTGGTGCCGGCTCTGATAA
AGGAGTTGCACCTGGTACAGCTGTACTCAGACAATGGTTGCCAACTGGCACACTACTTGTCGATTCAGAC
CTTAATGACTTCGTCTCTGACGCAGATTCTACTTTAATTGGAGACTGTGCAACAGTACATACGGCTAATA
AATGGGATCTCATTATTAGCGATATGTATGACCCTAAGACTAAACATGTGACAAGAGAGAATGACTCAAA
AGAAGGGTTTTTCACTTACCTGTGTGGATTTATAAAGCAAAAGCTAGCCCTGGGTGGTTCTGTGGCTGTG
AAGATAACAGAGCATTCTTGGAATGCTGATCTTTACAAGCTTATGGGACATTTCTCATGGTGGACAGCTT
TTGTTACTAATGTAAATGCGTCATCATCAGAAGCATTTCTAATTGGAGCTAACTATCTTGGTAAGCCGAA
GGAACAAATTGATGGCTATACCATGCATGCTAACTACATATTTTGGAGGAACACAAATCCTATTCAATTG
TCTTCCTACTCGCTCTTTGACATGAGCAAATTTCCTCTTAAATTAAGAGGGACAGCTGTGATGTCTTTAA
AGGAGAATCAAATCAATGATATGATTTACTCTCTTTTAGAAAAAGGTAGACTTATCATCAGGGAAAATAA
TAGAGTTGTGCTTCCTAGTGATATTCTTGTTAATAATTAAACGAACATGTTAATTTTGTTTGTTTTTCTT
CCTTTTATTGCTGCAGATACGTGTCTCAATTTTACTAATCTTGCAGCGCCTGCTTATAACATAGCCTCCT
CGTCCCGACGTGGTGTGTATTATCCTGATGACATTTTTCGGTCTGACTTCTTACATTTGGTAAATGATTA
TTTTCTGCCATTTGGTTCCAATGTAACTCAATTTTTTACTCAGGGTACTAATATTGATAACCCCACTTTG
CCATTTAGAGATGGTGTGTATTTTGCTGCCACAGAGAAGTCTAATATAGTTAGAGGCTGGATTTTTGGTT
CTACTTTGGACTCCACCTCCCAGTCTGCTATAATTTTAAATAATTCTACAAATTTGATTGTGCGGGTTTG
TAATTTTGAATTATGTAAAGTGCCACTATTTGTGGTTTTTAAATCTAATAATTCCCAGTTATCACACTTG
TTTAGTGATAGTTTTAATTGTACCTTTGAGTATGTTTCTAGAGCTTTCTCTCTTGATATACGCGAGCAGT
CAGGTAATTTTGTGGATTTAAGAGAGTTTGTTTTTCGTAATAGGAACGGCTTCCTTCATATTTATGAGGG
TTATGAGGCTATTTCTATAGTTAGAGGATTGCCTGCCGGGTTCAACGTCCTCAAACCATTATTAAAGATA
CCATTTGGCCTTAATGTTACGTCTTTTAAGACTTTTCTTGCAGTTTACAGGGTGGCAGCAGGTAGTATCA
GTGTAGCGAGCTCTGCTTATTATGTAGGTTATTTAAAACCATTAACTTTCATGCTTAGTTATGATTTAAA
TGGTACTATTAAGAATGCTGTTGATTGTTCTCAGGATCCGCTCGCTGAGTTAAAGTGTACTATTAAGAAT
TTTAATGTTTCTAAAGGCATTTACCAGACTTCAAACTTCAGAGTGTCTCCAACTCGGGAGGTTGTTAGAT
TTCCTAATATTACAAATCGCTGTCCTTTTGACAGCATCTTTAATGCTTCCAGATTTCCTTCTGTGTATGC
GTGGGAAAGGACTAAAATTTCTGATTGTGTTGCGGATTATACTGTTCTCTACAACTCAACCTTATTTTCA
ACTTTTAAGTGTTATGGAGTTTCTCCCTCTAAGTTGATTGATTTATGCTTTACAAGTGTGTATGCTGATA
CATTCTTGATAAGATTTTCTGAAGTCAGGCAAGTTGCACCGGGTGAAACTGGTGTTATTGCTGACTATAA
TTATAGGCTACCTGATGACTTCACAGGCTGTGTCATAGCTTGGAATACAGCTAATCAAGACGTTGGTAGT
TATTTTTATAGATCTCATCGCTCCACCAAATTAAAGCCATTTGAGCGTGATCTTTCTTCGGACGAGAATG
GTGTTCGTACACTTAGTACATATGACTTCAACCCTAATGTACCTCTTGATTATCAAGCCACCAGAGTGGT
AGTGCTTTCATTTGAATTGCTGAATGCACCTGCTACAGTTTGTGGACCTAAGTTGTCCACGGAACTAGTT
AAGAACCAGTGTGTCAATTTCAATTTTAATGGACTCAAAGGTACTGGTGTCTTGACTTCGTCTTCAAAAA
GATTCCAGTCGTTTCAGCAATTCGGTCGTGACGCTTCTGACTTTACGGATTCAGTGCGCGACCCACAGAC
ATTAGAAATACTTGACATTACACCATGTTCTTTTGGTGGTGTGAGTGTAATAACACCTGGAACAAATGCT
TCATCCGAAGTAGCTGTTCTTTATCAAGATGTAAATTGCACTGATGTCCCAACTGCCATACGTGCAGACC
AATTAACACCAGCTTGGCGCGTTTACTCAACTGGAGTAAATGTGTTTCAAACACAAGCTGGCTGTCTTAT
TGGAGCTGAACATGTTAACGCTTCGTATGAGTGTGACATTCCTATTGGTGCTGGCATTTGTGCTAGCTAC
CATACAGCTTCTACTCTACGTAGTATAGGTCAGAAATCCATTGTGGCTTACACTATGTCTTTGGGTGCAG
AAAATTCTATTGCTTATGCTAATAATTCAATTGCCATACCTACAAATTTTTCAATCAGTGTCACAACTGA
AGTGATGCCTGTTTCAATGGCTAAGACATCAGTAGATTGTACAATGTACATCTGTGGTGATTCTCAGGAG
TGCAGTAACTTACTTCTCCAGTATGGAAGTTTCTGCACGCAATTAAATCGTGCTCTTACGGGCGTTGCCT
TAGAACAGGACAAAAATACACAGGAGGTTTTTGCCCAGGTTAAACAAATGTACAAGACACCAGCCATAAA
GGATTTTGGCGGTTTCAATTTTTCACAAATATTGCCTGATCCTTCAAAGCCAACAAAGAGATCATTTATT
GAAGACTTACTCTTCAACAAGGTCACTCTTGCTGATGCTGGCTTTATGAAACAATATGGCGAATGCCTAG
GCGATATTAGTGCTAGAGACCTCATTTGTGCTCAGAAGTTCAACGGACTTACTGTCCTACCACCATTGCT
CACAGATGAAATGATTGCTGCGTACACTGCTGCCCTTGTCAGTGGTACTGCTACTGCTGGCTGGACATTC
GGTGCTGGTGCTGCTCTTCAAATACCTTTTGCTATGCAAATGGCATATAGGTTCAATGGCATTGGAGTTA
CTCAAAATGTTCTCTATGAGAATCAAAAACAGATCGCCAATCAATTCAACAAGGCGATCAGTCAAATTCA
AGAATCACTTACAACAACATCAACTGCATTGGGCAAGCTGCAAGACGTTGTCAACCAGAACGCTCAAGCA
TTGAACACACTTGTTAAACAGCTTAGCTCCAATTTTGGTGCAATTTCAAGTGTGCTAAATGACATTCTTT
CACGACTAGACAAAGTCGAGGCAGAGGTGCAAATTGACAGGTTGATCACAGGCAGATTGCAGAGCCTTCA
AACCTATGTAACACAACAACTAATCAGAGCAGCTGAAATCAGAGCTTCTGCTAACCTTGCTGCTACTAAA
ATGTCTGAGTGTGTTCTTGGACAATCAAAAAGAGTTGACTTCTGTGGAAGAGGCTATCATCTTATGTCTT
TTCCTCAGGCTGCTCCGCATGGTGTTGTTTTCTTACATGTCACATATGTGCCATCGCATGAGAAAAACTT
CACCACAGCTCCAGCAATTTGTCATGAAGGCAAAGCCTACTTCCCGCGTGAAGGTGTTTTTGTATCTAAT
GGCACTTCTTGGTTCATTACACAGAGGAATTTTTACTCACCACAAATAATCACAACAGATAATACATTTG
TTGCTGGAAACTGTGATGTCGTAATTGGCATCATTAACAATACAGTCTATGATCCTCTGCAACCTGAGCT
TGACTCATTCAAAGAAGAGCTGGACAAGTACTTCAAAAATCACACATCACCAGATGTTGATCTCGGCGAC
ATTTCAGGCATTAATGCTTCTGTCGTCAATATTCAAAAAGAAATTGACCGCCTCAACGAGGTTGCCAAAA
ATCTAAATGAATCGCTCATTGACCTCCAAGAACTTGGTAAATATGAGCAATACATCAAATGGCCCTGGTA
CGTTTGGCTCGGCTTTATTGCTGGACTGATTGCTATCGTTATGGCCACTATACTGCTTTGTTGTATGACC
AGCTGTTGCAGCTGCCTAAAGGGTGCATGCTCTTGTGGTTCCTGCTGCAAATTTGATGAGGACGACTCTG
AGCCAGTGCTCAAAGGAGTCAAATTACACTACACATAAACGAACTTAATGGATTTGTTTATGAGTATTTT
CACACTTGGATCGATCACACGTCAACCGAGTAAGATTGAAAATGCTTCTCCTGCAAGTACTGTTCATGCT
ACTGCAACGATACCGCTACAAGCCTCACTCCCTTTCGGATGGCTTGTTGTTGGCGTTGCACTTCTTGCTG
TTTTTCAAAGCGCTTCCAAAGTGATTGCGCTTCATAAGAGGTGGCAGCTTGCCCTGTATAAAGGCATTCA
GCTTGTTTGCAATTTGCTGCTACTCTTTGTGACAATTTACTCACACCTCCTACTTTTAGCTGCTGGCATG
GAGGCACAATTTTTGTACATCTATGCTCTGATTTATATTCTGCAAGTTGTGAGCTTCTGCAGATTTGTTA
TGAGATGCTGGCTTTGCTGGAAGTGCAAATCCAAAAACCCATTACTTTATGATGCCAACTACTTTGTTTG
CTGGCACACACACAACTATGACTACTGTATACCATACAACAGCGTCACAGATACAATTGTCGTTACTGCA
GGTGACGGCATTTCAACACCAAAACTCAAAGAAGACTACCAAATTGGTGGTTATTCTGAGGATTGGCACT
CAGGTGTTAAAGACTATGTCGCTGTACATGGCTATTTCACCGAAGTTTACTACCAGCTTGAGTCTACACA
AATTACTACAGACACTGGTATTGAAAATGCTACATTCTTCATCTTTAACAAGCTTGTTAAAGACCCACCG
AATGTGCAAATACACACAATCGACGGCTCTTCAGGAGTTGCAAATCCAGCAATGGATCCAATTTATGATG
AGCCGACGACGACTACTAGCGTGCCTTTGTAAGCACAAGAAAGTGAGTACGAACTTATGTACTCATTCGT
TTCGGAAGAGACAGGTACGTTAATAGTTAATAGCGTACTTCTTTTTCTTGCTTTCGTGGTATTCTTGCTA
GTCACACTAGCCATCCTTACTGCGCTTCGATTGTGTGCGTACTGCTGCAATATTGTTAACGTGAGTTTAG
TAAAACCAACAGTTTACGTTTACTCGCGTGTTAAAAATCTGAACTCTTCTGAAGGAGTTCCTGATCTTCT
GGTCTAAACGAACTAACTATTATTATTATTCTGTTTGGAACTTTAACATTGCTTGTCATGGCAGACAACG
GTACTATTACTGTTGAGGAGCTTAAACAACTCCTGGAACAATGGAACCTAGTAATAGGTTTCCTATTCCT
TGCCTGGATTATGTTACTACAATTTGCCTATTCTAATCGGAACAGGTTTTTGTACATAATAAAGCTTGTT
TTTCTCTGGCTCTTGTGGCCAGTAACACTTGCTTGCTTTGTGCTTGCTGCTGTTTACAGAATTAATTGGG
TGACTGGTGGGATTGCGATCGCAATGGCTTGTATTGTAGGCTTGATGTGGCTTAGCTACTTCGTTGCTTC
TTTCAGGCTGTTTGCTCGTACCCGCTCAATGTGGTCATTCAACCCAGAAACAAACATTCTTCTCAATGTG
CCTCTTCGAGGGACAATTGTGACCAGACCGCTCCTGGAAAGTGAACTTGTCATTGGCGCTGTGATCATTC
GTGGTCACTTGCGAATGGCTGGACACTCCCTTGGGCGCTGTGACATTAAGGACCTGCCAAAAGAGATCAC
CGTGGCTACATCACGAACGCTTTCTTATTACAAATTAGGAGCGTCGCAGCGTGTAAGCACTGATTCAGGT
TTTGCTGCATACACCCGCTACCGTATTGGAAACTACAAATTAAACACAGACCACGCCGGTAGCAACGACA
ATATTGCTTTGCTAGTACAGTAAGTGACAACAGATGTTTCATCCTGTTGACTTCCAGGTTACAATAGCAG
AGATATTGATTATCATTATGAGGACTTTCAGGATTGCCATTTGGAATCTTGATGTGATAATAAGTTCAAT
AGTGAGACAATTATTTAAGCCTCTAACTAAGAAGAATTATTCTTAGTTAGATGATGACGAACCTATGGAG
TTAGATTATCCATAAAACGAACATGAAAATTATTCTCTTCCTGACATTGATTGCACTTGCATCTTGCGAG
CTATATCATTATCAGGAGTGTGTTAGAGGTACAACTGTACTACTAAAAGAACCTTGCCCATCTGGAACCT
ACGAGGGCAATTCACCATTTCATCCTCTTGCCGATAACAAATTTGCACTAACTTGCACTAGCACTCGCTT
TGCTTTTGCTTGTGCTGACGGTACTAGACATACTTATCAGCTTCGTGCGAGATCAGTTTCACCAAAACTT
TTCATCAGACAAGAGGAAGTTCACCAAGAGCTCTACTCACCGCTTTTTCTCATTGTTGCTGCTATAGTAT
TTATAATACTTTGCTTCACCATTAAGAGAAAGACAGAATGAATGAGCTTACTTTAATTGACTTCTATTTG
TGCTTTTTAGCCTTTCTGCTATTCCTTGTTCTAATAATGCTTATTATATTTTGGTTTTCACTTGAACTCC
AGGATATAGAAGAAACTTGTAACAAAGTCTAAACGAACATGAAACTTCTCATTGTTTTGACTTGTATTTC
TCTATGCAGTTGCATACGCACTGTTGTACAGCGCTGTGCATCTAATAAACCTCATGTGCTTGAAGATCCT
TGTCCTACTGGTTACCAACCTGAATGGAATATAAGGTACAACACTAGAGGTAATACTTACAGCACTGCTT
GGCTTTGTGCTCTAGGAAAGGTTTTACCTTTTCATAGATGGCACACTATGGTTCAAACATGCACACCTAA
TGTTACTATCAACTGTCAAGATCCAGCTGGTGGTGCGCTTATAGCTAGGTGTTGGTACCTTCACGAAGGT
CACCAAACTGCTGCATTTAGAGACGTACTTGTTGTTCTAAATAAACGAACAAACTAAAATGTCTGATAAT
GGACCCCAACCAAACCAGCGTAGTGCCCCCCGCATTACATTTGGTGGACCCACAGATTCAACTGACAATA
ACCAGGATGGAGGACGCAGTGGTGCACGGCCAAAGCAACGCCGACCCCAAGGTTTACCCAATAATACTGC
GTCTTGGTTCACAGCTCTCACTCAGCATGGCAAGGAGGAACTTAGATTCCCTCGAGGCCAGGGCGTTCCA
ATCAACACCAATAGTGGTCCAGATGACCAAATTGGCTACTACCGAAGAGCTACCCGACGAGTTCGTGGTG
GTGACGGCAAAATGAAAGAGCTCAGCCCCAGATGGTATTTCTATTACCTAGGAACTGGCCCAGAAGCTTC
ACTTCCCTACGGCGCTAACAAAGAGGGCATCGTATGGGTTGCAACTGAGGGAGCCTTGAACACACCCAAA
GACCACATTGGCACTCGCAATCCTAATAACAATGCTGCCATCGTGCTACAACTTCCTCAAGGAACAACAT
TGCCAAAAGGCTTCTACGCAGAGGGGAGCAGAGGCGGCAGTCAAGCCTCTTCTCGCTCTTCATCACGTAG
TCGCGGTAATTCAAGAAATTCAACTCCTGGCAGCAGTAGGGGAAATTCTCCTGCTCGAATGGCTAGCGGA
GGTGGTGAAACTGCCCTCGCGCTATTGCTGCTAGACAGATTGAACCAGCTTGAGAGCAAAGTTTCTGGTA
AAGGCCAACAACAACAAGGCCAAACTGTCACTAAGAAATCTGCTGCTGAGGCATCTAAAAAGCCTCGTCA
AAAACGTACTGCCACCAAGGTGTATAACGTCACTCAAGCATTTGGGAGACGTGGTCCAGAACAAACCCAA
GGAAATTTTGGGGACCAAGAACTAATCAGACAAGGAACTGATTACAAACATTGGCCGCAAATTGCACAAT
TTGCTCCGAGTGCCTCTGCATTCTTCGGAATGTCACGCATTGGCATGGAAGTCACACCTTCGGGAACATG
GCTGACTTATCATGGAGCCATTAAATTGGATGACAAAGATCCACAATTCAAAGACAACGTCATACTGCTG
AACAAGCACATTGACGCATATAAAACATTCCCACCAACAGAGCCTAAAAAGGATAAAAAGAAAAAGACTG
ATGAAGCTCAGCCTTTACCGCAGAGACAAAAGAAGCAGCCCACTGTGACTCTTCTTCCTGCGGCTGACAT
GGATGATTTCTCCAGACAACTTCAAAATTCCATGGGTGGAGCTTCTGCTGATTCAACTCAGGCATAAACA
CTCATGATGACCACACAAGGCA</t>
  </si>
  <si>
    <t>YN2018B</t>
  </si>
  <si>
    <t>Betacoronavirus; Sarbecovirus; unclassified Sarbecovirus</t>
  </si>
  <si>
    <t>9/1/2016</t>
  </si>
  <si>
    <t>QDF43825</t>
  </si>
  <si>
    <t>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t>
  </si>
  <si>
    <t>spike glycoprotein [Coronavirus BtRs-BetaCoV/YN2018B]</t>
  </si>
  <si>
    <t>MK211376.1</t>
  </si>
  <si>
    <t>21491..25261</t>
  </si>
  <si>
    <t>&gt;MK211376.1 Coronavirus BtRs-BetaCoV/YN2018B, complete genome
TTTTAGGTTTTTACCTACCCAGGAAAAGCCAACCAACCTCGATCTCTTGTAGATCTGTTCTCTAAACGAA
CTTTAAAATCTGTGTAGCTGTCGCTCGGCTGCATGCCTAGTGCACCTACGCAGTATAAACAATAATAAAT
TTTACTGTCGTTGACAAGAAACGAGTAACTCGTCCCTCTTCTGCAGACTGCTTACGGTTCCGTCCGTGTT
GCAGTCGATCATCAGCATACCTAGGTTTCGTCCGGGTGTGACCGAAAGGTAAGATGGAGAGCCTTGTTCT
TGGTGTCAACGAGAAAACACACGTCCAACTCAGTTTGCCTGTTCTTCAGGTTAGAGACGTGCTAGTGCGT
GGCTTCGGGGACTCTGTGGAAGAGGCCCTATCGGAGGCACGTGAACATCTTAAAAATGGCACTTGTGGTT
TAGTAGAGCTGGAAAAAGGCGTACTGCCCCAGCTTGAACAGCCCTATGTGTTCATTAAACGTTCTGATGC
CTTAAGCACCAATCACGGCCACAAGGTCGTTGAGCTGGTTGCAGAATTGGACGGCATTCAGTACGGTCGT
AGCGGTATAACTCTGGGAGTACTCGTGCCACATGTGGGCGAAACCCCAATCGCATACCGCAATGTTCTTC
TTCGTAAGAACGGTAATAAGGGAGCCGGTGGCCATAGCTTTGGCATCGATCTAAAGTCTTATGACTTAGG
TGACGAGCTTGGTACTGATCCCGTTGAAGATTATGAACAAAACTGGAACACTAAGCATGGCAGTGGTGTA
CTCCGTGAACTCACTCGTGAGCTCAATGGAGGTGCAGTTACTCGCTATGTCGACAACAACTTCTGTGGCC
CAGATGGGTACCCTCTTGATTGCATCAAAGATTTTCTCGCTCGCGCGGGTAAGTCAATGTGCACTCTTTC
TGAACAACTTGATTACATTGAGTCGAAGAGAGGTGTCTACTGCTGCCGTAACCATGAGCATGAAGTTGCC
TGGTTCACTGAGCGCTCTGATAAGAGCTATGAGCATCAGACACCCTTCGAAATTAAGAGTGCCAAGAAAT
TTGACACTTTCAAAGGGGAATGCCCAAAGTTTGTATTTCCTCTCAATTCAAAAGTCAAAGTCATTCAACC
ACGTGTTGAAAAGAAAAAGACTGAAGGTTTCATGGGGCGTATACGCTCTGTGTACCCTGTTGCATCTCCA
CAGGAGTGTAACAACATGCACTTGTCTACCTTGATGAAATGTAATCATTGCGATGAAGTTTCATGGCAGA
CGTGCGACTTTCTGAAAGCCACTTGTGAACATTGTGGCACTGAAAATTTAGTCACTGAAGGACCTACTAC
ATGTGGGTACCTACCTACTAATGCTGTAGTGAAAATGCCATGTCCTGCCTGTCAAGACCCAGAGATTGGA
CCTGAGCATAGTGTTGCAGATTATCACAACCACTCAAACATTGAAACTCGACTCCGCAAGGGAGGTAGGA
CTAGATGTTTTGGAGGCTGTGTGTTTGCCTATGTCGGCTGCTATAACAAGCGTGCCTACTGGGTTCCTCG
TGCTAGTGCTGATATTGGTTCAGGCCATACCGGCATTACTGGTGACAACGTGGAGACCTTGAATGAGGAT
CTCCTCGAGATACTGAGTCGTGAACGTGTTAACATTAACATTGTTGGCGATTTTCAGTTGACTGAAGAGG
TTGCCATCATTTTGGCATCTTTTTCTGCTTCTACAAGTGCCTTTATTGACACTATAAAGAGTCTTGATTA
CAAGTCTTTCAAAGCCATTGTTGAGTCCTGCGGTAACTACAAAGTCACCAAGGGAAAGCCCGTAAAAGGT
GCTTGGAACATTGGACAACAGAGATCAGTTTTAACACCACTGTGTGGTTTTCCCTCACAGGCTGCTGGTG
TTATCAGATCAATCTTTGCACGCACACTTGATGCAGCAAACCACTCAATTCCTGACTTGCAAAGAGCAGC
TGTCACCATACTTGATGGTATTTCTGAACAGTCATTGCGTCTTGTTGATGCCATGGTTTACACCTCAGAC
CTACTCACTAACAGTGTCATTATTATGGCATATGTAACTGGTGGTCTTGTACAACAGACTTCTCAGTGGT
TGTCTAATCTTTTGGGCACTACTGTTGAAAAACTCAGGCCCGTCTTTGCATGGATTGAGGCGAAACTTAG
TGCAGGAGTTGAATTTCTCAAGGATGCTTGGGAGATTCTCAAATTTCTCATTACAGGTGTTTTTGACATC
GTCAAGGGTCAAATACAGGTCGCTTCAGATAACATCAAGGATTGTGTAAAATGCTTCATTGATGTTGTTA
ACAAAGCACTCGAAATGTGCATTGACCAAGTCACTATCGCTGGCGCAAAGTTGCGATCACTCAACTTGGG
TGAAGTCTTCATCGCTCAAAGCAAGGGACTTTACCGTCAGTGTATACGTGGCAAGGAACAGCTGCAACTA
CTCATGCCTCTTAAGGCACCAAAAGAAGTCACCTTTCTTGAAGGTGATTCACATGACACAGTACTTACCT
CTGAGGAGGTTGTTCTCAAGAACGGTGAACTCGAAGCACTCGAGACGCCTGTTGATAGCTTCACAAATGG
AGCTGTCGTTGGCACACCAGTTTGTGTGAATGGCCTCATGCTCTTAGAGATCAAAGACAAAGAACAATAC
TGTGCATTGTCTCCTGGTTTACTGGCTACAAACAATGTCTTTCGCCTAAAAGGAGGTGCACCAACTAAAG
GTGTAACCTTTGGAGAAGATACTGTTTTGGAAGTTCAAGGTTACAAGAATGTGAGAATCACATTTGAGCT
TGATGAACGTGTTGACAAAGTGCTTAATGAAAAGTGCTCTGTCTACACTGTTGAATCCGGTACTGAAGTT
ACTGAGTTTGCATGTGTTGTAGCAGAGGCTGTTGTGAAGACTTTACAACCAGTTTCTGATCTTCTTACCA
ACATGGGTATTGATCTTGATGAATGGAGTGTGGCTACATTCTATTTGTTTGATGATGCTGGTGAAGAAAA
ACTTTCTTCACGTATGTACTGTTCCTTTTATCCTCCCGATGATGAGGAGGATTGTGATGAGTATGAGGAA
GAAGAGGAAGTCCTGGAAGAATCCTGTGCGCATGAATACGGTACAGAAGAAGACTACCAAGGTCTTCCAC
TGGAATTTGGTGCCTCAACTGAAATGCAAGTTGAGGAAGAAGAAGAAGAGGACTGGCTTGGTGATGCTAC
CGAATTATCGGAGCATGAACTAGAATCAGAACCAACACCTGAGGAACCAGTTAACCAGTTTACTGGTTAT
TTAAAACTTACTGACAATGTTGCCATTAAGTGTGTGGACATCGTGAAGGAGGCGCAAAATGCTAACCCCA
CGGTGATTGTAAATGCTGCTAACATACATCTGAAACATGGTGGTGGTGTAGCAGGTGCACTCAACAAGGC
AACCAACGGTGCCATGCAAAAAGAGAGCGATGATTACATTAAGCTAAATGGTCCTCTCGCAGTTGGAGGT
TCATGTTTGCTTTCTGGACATAATCTTGCTAAGAAGTGTCTGCATGTTGTTGGACCTAACCTAAATGCAG
GTGAGGACATCCAGCTTCTTAAGGCAGCATATGAAAATTTCAATTCACAGGACACCTTACTTGCACCATT
GTTGTCAGCAGGCATATTTGGTGCTAAACCACTTCAGTCTTTACAAGTGTGCGTACAGACAGTTCGTACA
CAGGTTTACATTGCAGTCAATGACAAAGCTCTTTATGAGCAGGTTGTCATGGATTACCTTGATAGCCTGA
AGCCTAGAGTGGAAGCACCTAAACAAGAGGAGCCACCAAAGACAGAAGATCCTAAAATTGAGGAGAAATC
TGTCGTACAGAAGCCTGTCGATGTGAAGCCAAAAATTAAGGCTTGCATTGATGAGGTTACCACAACACTG
GAAGAAACTAAGTTTCTTACCAATAAGTTACTCTTGTTTGCTGACATCAATGGTAAGCTTTACCATGATT
CTCACAACATGCTTAGAGGTGAAGATATGTCTTTCCTTGAGAAGGATGCACCTTACATGGTAGGTGATGT
TATCACTAGTGGTGATATCACTTGTGTTGTAATACCCTCCAAAAAGGCTGGTGGCACTACAGAGATGCTC
TCAAGAGCTTTGAAGAAAGTGCCAGTTGATGAGTATATAACCACATACCCTGGACAAGGATGTGCTGGTT
ATACACTTGAGGAAGCTAAGACTGCTCTTAAGAAATGCAAATCTGCATTTTACGTGTTACCTTCAGAAAC
ACCTAATGCTAAGGAGGAGATTCTAGGAACTGTGTCCTGGAATTTGAGAGAAATGCTTGCTCATGCTGAA
GAGACAAGAAAATTAATGCCTATATGCATGGATGTTAGAGCCATAATGGCCACCATCCAACGCAAGTACA
AAGGAATTAAAGTTCAAGAAGGCATTGTTGACTATGGAGTCCGATTCTTCTTTTATACTAGTAAAGAGCC
TGTAGCTTCTATTATTATGAAGCTGAACTCTCTAAATGAGCCACTTGTCACAATGCCAATTGGTTATGTG
ACACATGGTTTTAATCTTGAAGAGGCTGCGCGCTGTATGCGTTCTCTTAAAGCTCCTGCCGTAGTGTCAG
TATCATCACCAGATGCTGTTACTACATATAATGGATACCTCACTTCGTCATCAAAGACATCTGAGGAGCA
CTTTGTGGAAACAGTTTCTTTGGCTGGCTCTTACAGAGATTGGTCCTATTCAGGACAGCGTACAGAGTTA
GGTGTTGAGTTTCTTAAGCGTGGTGACAAAATTGTGTATCACACTTTGGAGAGCCCCGTCGAGTTTCATC
TTGACGGTGAAGTTCTTCCACTTGACAAACTAAAGAGTCTCTTATCCCTACGGGAGGTTAAGACTATAAA
AGTGTTCACAACTGTGGACAACACTAATCTCCACACACAGCTTGTGGATATGTCTATGACATATGGACAG
CAGTTTGGTCCAACATACTTGGATGGTGCTGATGTTACAAAAATTAAACCTCATGTAAATCATGAGGGTA
AGACTTTCTTTGTACTACCTAGTGATGACACACTACGTAGTGAAGCTTTCGAGTACTACCACACTCTTGA
TGAGAGTTTTCTTGGTAGGTACATGTCTGCGTTAAACCACACAAAGAAATGGAAATTTCCTCAAGTTGGT
GGTTTAACTTCAATTAAATGGGCTGATAACAATTGTTATTTGTCTAGTGTTTTATTAGCACTTCAACAGA
TTGAAGTCAAATTCAATGCACCAGCACTTCAAGAGGCTTATTATAGAGCCCGTGCTGGTGATGCTGCTAA
CTTTTGTGCACTCATACTCGCTTACAGTAATAAAACTGTTGGCGAGCTCGGTGATGTCAGAGAAACTATG
ACCCATCTTCTACAGCATGCTAATTTGGAATCCGCTAAACGAGTTCTTAATGTGGTGTGTAAACATTGCG
GTCAGAAAACTACCACCTTAACGGGTGTAGAAGCCGTGATGTATATGGGTACTCTATCTTATGATAATCT
TAAGACAGGTGTTTCCATTCCATGTGTGTGTGGTCGTGATGCTACACAATATCTAGTACAACAAGAGTCT
TCTTTTGTTATGATGTCTGCACCACCTGCTGAATATAAATTACAGCAAGGTACATTTTTATGTGCGAATG
AGTACACTGGTAACTATCAGTGTGGTCATTACACTCATATAACTGCTAAGGAGACCCTCTATCGTATTGA
TGGAGCTCACCTTACAAAGATGTCAGAGTACAAAGGACCAGTGACTGATGTTTTCTATAAGGAAACATCT
TACACTACAACCATCAAGCCTGTGTCATACAAACTCGATGGAGTTACTTACACAGAGATTGAACCAAAAT
TGGATGGGTATTATAAAAAGGATAATGCTTACTATACAGAGCAGCCTATAGACCTTGTACCAACTCAACC
ACTACCAAATGCGAGTTTTGACAATTTCAAACTCACATGTTCTAATACAAAATTCGCTGATGACTTAAAT
CAAATGACAGGCTTCACAAAGCCAGCTTCACGAGAGCTATCTGTCACATTCTTCCCAGACTTGAATGGCG
ATGTAGTGGCTATTGACTATAGACACTATTCAGCGAGTTTCAAGAAAGGTGCTAAATTACTGCATAAGCC
AATTGTTTGGCACATTAATCAGGCTACAACCAAGACAACGTTTAAACCAAACACTTGGTGTTTACGTTGT
CTTTGGAGTACAAAGCCAGTAGATACTTCAAATTCATTTGAAGTTCTGGCAGTAGAAGACACACAAGGAA
TGGACAATCTTGCTTGTGAAAGTCAACAACCCACCTCTGAAGAAGTAGTGGAAAATCCTACCATACAGAA
GGAAGTCCTAGAGTGTGACGTGAAAACTACCGAAGTTGTAGGCAATGTCATACTTAAACCATCAGATGAA
GGTGTTAAAGTAACACAAGAGTTAGGTCATGAGGATCTTATGGCTGCTTATGTGGAAAACACAAGCATTA
CCATTAAGAAACCTAATGAGCTTTCACTAGCCTTAGGTTTAAAAACAATTGCCACTCATGGTATTGCTGC
AATTAATAGTGTTCCTTGGAGTAAAATTTTGGCTTATGTCAAACCATTCTTAGGACAGGCAGCAATTACA
ACATCAAATTGTGCTAAGAGATTAGCACAATGTGTGTTTAACAATTATATGCCTTATGTGCTTACACTAT
TGTTTCAATTGTGTACTTTTACAAAAAGTACAAATTCTAGAATTAGAGCTTCGCTACCTACGACTATTGC
TAAAAATAGTGTTAAGGGTGTAGCTAGATTATGTTTGGATGCTGTCATCAATTATGTAAAGTCACCCAAA
TTTTCTAAATTGTTCACTATTGCAATGTGGCTATTATTGTTAAGCATTTGCTTAGGTTCACTAATCTATG
TAACTGCAGCTTTAGGTGTATTATTGTCCAACTTTGGAGCTCCTTCTTATTGTAGTGGCGTTAGAGAATC
GTACCTCAATTCCTCTAATGTTACTACTATGGATTTCTGTGAAGGTTCTTTTCCTTGCAGTGTTTGTTTA
AGTGGATTAGATTCGCTTGATTCCTATCCAGCTCTTGAAACCATTCAGGTGACGATCTCATCGTACAAGC
TAGACTTGACAATTTTAGGTCTGGCTGCTGAGTGGTTTTTGGCATATATGTTGTTTACAAAATTCTTTTA
TTTACTAGGTCTTTCAGCTATAATGCAGGTGTTCTTTGGCTATTTTGCTAGTCATTTCATCAGCAATTCT
TGGCTCATGTGGTTTATCATTAGCATTGTACAAATGGCACCCGTTTCTGCAATGGTTAGGATGTACATCT
TCTTTGCTTCTTTTTACTACATATGGAAGAGCTATGTTCATATTATGGATGGTTGTACCTCTTCGACTTG
CATGATGTGCTATAAGCGCAATCGTGCCACACGCGTTGAGTGTACAACTATTGTTAATGGCATGAAGAGA
TCTTTCTATGTCTATGCAAATGGAGGCCGTGGCTTCTGCAAGACTCACAATTGGAATTGTCTCAATTGTG
ACACATTTTGCACTGGTAGTACATTCATTAGTGATGAAGTTGCTCGTGATTTGTCACTCCAGTTTAAAAG
ACCAATTAACCCTACTGACCAGTCATCGTATATTGTTGATAGTGTTGCTGTGAAAAATGGCGCACTTCAC
CTCTACTTTGACAAGGCTGGTCAAAAGACCTATGAGAGACACCCACTCTCCCATTTTGTCAATTTAGACA
ATTTGAGAGCTAACAACACTAAAGGTTCACTACCTATTAATGTCATAGTCTTTGATGGCAAGTCCAAATG
CGACGAGTCTGCTGCTAGGTCTGCATCTGTGTACTACAGTCAGCTAATGTGCCAACCTATTCTGTTGCTT
GACCAAGCTCTCGTATCAGATGTTGGAGATAGTACTGAAGTTTCTGTTAAGATGTTTGATGCTTATGTCG
ACACCTTTTCAGCAACTTTTAGTGTTCCTATGGAAAAACTTAAGGTACTCGTTGCTACAGCTCATAGCGA
GCTGGCAAAGGGTGTAGCTTTAGATGGTGTCCTTTCTACATTTGTGTCAGCTGCTCGTCAAGGTGTTGTT
GATACTGATGTTGACACAAAGGATGTCATTGAATGTCTCAAACTTTCACATCACTCCGACTTGGAAGTGA
CAGGTGACAGTTGTAACAACTTCATGCTCACCTATAACAAAGTTGAAAACATGACGCCTAGAGATCTTGG
CGCATGTATTGATTGTAATGCAAGGCATATTAATGCTCAAGTAGCAAAAAGTCACAATGTTTCACTCATC
TGGAATGTAAAAGACTATATGTCTTTATCTGAACAGCTGCGTAAACAAATTCGTAGTGCTGCTAAGAAGA
ACAACATACCTTTTAGACTAACTTGTGCTACAACTAGACAGGTTGTCAATGTCATAACTACTAAAATCTC
ACTCAAGGGTGGTAAGATTGTTAGTACTTGGTTTAAACTTATGCTTAAGGCCACATTATTGTGCGTTTTT
GCTGCATTGGTCTGTTACATCGTTATGCCAGTACATACATTGTCTGCTCATGATGGTTATACAAATGAAA
TCATTGGTTACAAAGCCATTCAGGATGGTGTCACTCGTGACATCGTTTCTACTGATGATTGTTTTGCAAA
CAAACATGCTGGTTTTGACTCATGGTTTAGCCAGCGTGGTGGTTCATACAAAATGACAAAAAGCTGCCCT
GTAGTAGCTGCTATCATTACAAGAGAGATTGGTTTCATAGTGCCTGGCTTACCAGGTACTGTGTTGAGAG
CAATCAATGGTGACTTCTTGCATTTTCTACCTCGTGTTTTTAGTGCTGTTGGCAACATTTGCTACACACC
TTCCAAACTCATTGAGTATAGTGATTTTGCTACCTCTGCTTGCGTTCTTGCTGCTGAGTGTACAATTTTT
AAGGATGCTATGGGCAAACCTGTGCCATATTGTTATGACACTAATTTGCTAGAGGGTTCTATTTCTTATA
GTGAGCTTCGTCCAGACACTCGTTATGTCCTTATGGATGGTTCTATCATACAGTTTCCTAACACTTACCT
GGAGGGTTCTGTTAGAGTGGTAACAACTTTTGATGCTGAGTACTGTAGACATGGTACATGCGAAAGGTCA
GAAGCTGGTATTTGCTTATCTACCAGTGGTAGATGGGTTCTTAATAATGAACATTATAGAGCTCTACCTG
GAGTATTCTGTGGTGTTGATGCAATGAATCTTATAGCAAACATCTTTACTCCCCTTGTGCAACCTGTGGG
TGCTTTAGATGTGTCTGCTTCAGTAGTGGCTGGTGGTATTATTGCCATATTTGTGACTTGTGCTGCCTAC
TACTTTATGAAATTCAGACGTGCTTTTGGTGAGTACAACCATGTTGTTGCTGCTAATGCACTTTTGTTTT
TGATGTCTTTCACTATACTTTGTCTGGCACCAGCTTATAGCTTTTTGCCAGGAGTCTACTCAGTCTTTTA
CTTGTACTTGACATTCTATTTCACTAATGATGTTTCGTTCTTGGCTCACCTTCAATGGTTTGCCATGTTT
TCTCCTATTGTGCCTTTTTGGATAACAGCAATCTATGTATTCTGTATTTCTCTGAAGCACTGCCATTGGT
TCTTTAACAACTATCTTAGGAAAAGAGTCATGTTTAATGGAGTTACATTTAGTACCTTCGAGGAGGCTGC
TTTGTGTACCTTTTTGCTCAATAAGGAAATGTACCTAAAATTGCGTAGTGAGACACTGTTGCCACTTACA
CAGTACAACAGGTATCTTGCTCTATATAACAAGTACAAGTATTTCAGTGGAGCCTTAGATACTACCAGCT
ATCGTGAAGCAGCTTGCTGCCACTTAGCAAAGGCTCTAAATGACTTTAGCAATTCAGGTGCTGATGTTCT
CTACCAACCACCACAGACATCAATCACTTCTGCTGTTCTGCAGAGTGGTTTTAGGAAAATGGCATTCCCA
TCAGGCAAAGTTGAAGGGTGCATGGTACAAGTAACCTGTGGAACTACAACTCTTAATGGATTGTGGTTAG
ATGACACAGTATACTGTCCAAGACATGTCATTTGCACAGCAGAAGACATGCTTAATCCTAACTATGAAGA
TCTGCTCATTCGCAAATCCAACCATAGCTTCCTTGTTCAGGCTGGCAATGTACAACTCCGAGTTATCGGC
CATTCTATGCAAAATTGTCTGCTTAGGCTTAAAGTTGATACCTCTAACCCTAAGACACCCAAGTATAAAT
TTGTCCGTATTCAACCTGGTCAAACATTTTCAGTTCTAGCATGCTACAATGGTTCACCATCAGGTGTTTA
TCAGTGTGCCATGAGACCTAACCATACCATTAAAGGTTCTTTCCTTAATGGATCATGTGGTAGTGTTGGT
TTTAACATTGATTATGATTGCGTGTCTTTCTGCTATATGCATCACATGGAGCTTCCAACAGGAGTACACG
CTGGTACTGACTTAGAAGGTAAATTCTATGGTCCATTTGTTGACAGACAAACTGCACAGGCTGCAGGTAC
AGACACAACCATAACATTAAATGTTTTGGCATGGCTGTATGCTGCTGTTATCAATGGTGATAGGTGGTTT
CTTAATAGATTCACCACTACTTTGAATGACTTTAACCTTGTGGCAATGAAGTACAACTATGAACCTTTGA
CACAAGATCATGTTGACATATTGGGACCTCTTTCTGCTCAAACAGGAATTGCTGTCTTAGATATGTGTGC
TGCTTTGAAAGAGCTGCTGCAGAATGGTATGAACGGTCGTACTATCCTTGGTAGCACTATTTTAGAAGAT
GAGTTTACACCATTTGATGTTGTTAGACAATGCTCTGGTGTTACCTTCCAAGGTAAGTTCAAGAAAATTG
TTAAGGGCACTCATCATTGGATGCTTTTAACTTTCTTGACATCACTATTGATTCTTGTCCAAAGTACTCA
GTGGTCACTGTTTTTCTTTGTTTACGAGAATGCTTTCTTGCCATTTACTCTTGGTATTATGGCAATTGCT
GCATGTGCTATGCTGCTTGTTAAGCATAAGCACGCATTCTTGTGCTTGTTCCTGTTACCTTCTCTTGCAA
CAGTTGCTTACTTTAATATGGTCTACATGCCTGCTAGCTGGGTGATGCGTATTATGACATGGCTTGAATT
GGCTGACACTAGCTTGTCTGGTTATCGGCTTAAGGACTGTGTTATGTATGCTTCAGCTTTAGTTTTGCTT
ATTCTCATGACAGCTCGCACTGTTTATGATGATGCTGCTAGACGTGTTTGGACACTGATGAATGTCATTA
CACTTGTTTACAAAGTCTACTATGGTAATGCTTTAGATCAAGCTATTTCCATGTGGGCCTTAGTTATTTC
TGTAACCTCTAACTATTCTGGTGTCGTCACGACTATCATGTTTTTAGCTAGAGCTATAGTGTTTGTGTGT
GTTGAGTATTACCCATTGTTATTTATTACTGGCAACACCTTACAGTGTATCATGCTTGTTTATTGTTTCT
TAGGCTATTGTTGCTGCTGCTATTTTGGCCTTTTCTGTTTACTCAACCGTTACTTCAGGCTTACTCTTGG
TGTTTATGACTACTTGGTCTCTACACAAGAATTTAGGTATATGAACTCCCAGGGGCTTTTGCCTCCTAAG
AGTAGTATTGATGCTTTCAAGCTTAACATTAAGTTGTTAGGTATTGGAGGTAAACCATGTATCAAGGTTG
CTACTGTACAGTCTAAAATGTCTGACGTAAAGTGCACATCTGTGGTACTGCTCTCGGTTCTTCAACAACT
TAGAGTAGAGTCATCTTCTAAATTGTGGGCACAATGTGTACAACTCCACAATGATATTCTTCTTGCAAAA
GACACAACTGAAGCTTTCGAGAAGATGGTTTCTCTTTTGTCTGTTTTGCTATCCATGCAGGGTGCTGTAG
ACATTAACAAGTTGTGCGAGGAAATGCTCGACAACCGTGCTACTCTTCAGGCTATTGCTTCAGAATTTAG
TTCTTTACCATCATATGCCGCTTATGCCACTGCCCAAGAGGCCTATGAGCAGGCTGTAGCTAATGGTGAT
TCTGAAGTCGTTCTCAAAAAGTTAAAGAAATCTTTGAATGTGGCTAAATCTGAGTTTGACCGTGATGCTG
CCATGCAACGCAAGTTGGAAAAGATGGCAGATCAGGCTATGACCCAAATGTACAAACAGGCAAGATCTGA
GGACAAGAGGGCAAAAGTAACTAGTGCTATGCAAACAATGCTTTTCACTATGCTTAGGAAGCTTGATAAT
GATGCACTTAACAACATTATCAACAATGCGCGTGATGGTTGTGTTCCACTCAACATCATACCATTGACTA
CAGCAGCCAAACTTATGGTTGTTGTCCCTGATTATGGTACCTACAAGAACACTTGTGATGGTAACACTTT
TACATATGCATCTGCACTCTGGGAAATCCAGCAAGTTGTTGATGCAGATAGTAAGATTGTTCAACTTAGT
GAAATTAACATGGATAATTCACCAAATTTGGCTTGGCCTCTTATTGTTACAGCTCTAAGAGCCAACTCAG
CTGTCAAACTACAGAATAATGAACTGAGTCCGGTAGCACTACGACAGATGTCTTGTGCGGCTGGTACCAC
ACAAACAGCTTGTACTGATGACAATGCACTTGCCTACTATAACAATTCGAAGGGAGGTAGGTTTGTGCTG
GCATTACTATCAGACCACCAAGATCTCAAATGGGCTAGATTCCCTAAGAGTGATGGTACAGGTACAATTT
ACACAGAACTGGAACCACCTTGTAGGTTTGTTACAGACACACCAAAAGGGCCTAAAGTGAAATACTTGTA
CTTCATCAAAGGCTTAAATAACCTAAATAGAGGTATGGTTCTGGGCAGTTTAGCTGCTACAGTACGTCTT
CAGGCTGGAAATGCTACAGAAGTACCTGCCAATTCAACTGTGCTTTCCTTCTGTGCCTTTGCAGTAGACC
CTGCTAAAGCATATAAGGATTACCTAGCAAGTGGAGGACAACCAATCACCAACTGTGTGAAGATGTTGTG
TACACACACTGGTACAGGACAGGCAATTACTGTAACACCAGAAGCTAACATGGACCAAGAGTCCTTTGGT
GGTGCTTCATGCTGTCTGTATTGTAGATGCCACATTGATCATCCAAATCCTAAAGGATTTTGTGACTTGA
AAGGTAAGTACGTCCAAATACCTACCACTTGTGCTAATGACCCAGTGGGTTTTACACTTAGAAACACAGT
CTGTACCGTCTGCGGAATGTGGAAAGGTTATGGCTGTAGTTGTGATCAACTCCGCGAACCCATGATGCAG
TCTGCGGATGCGTCAACGTTTTTAAACGGGTTTGCGGTGTAAGTGCAGCCCGTCTTACACCGTGCGGCAC
AGGCACTAGCACTGATGTCGTCTACAGGGCTTTTGATATTTACAACGAAAAAGTTGCTGGTTTTGCAAAG
TTCCTAAAAACTAATTGCTGCCGCTTCCAGGAGAAGGATGAGGAAGGCAATTTATTAGACTCTTACTTTG
TAGTTAAGAGGCATACTATGTCTAACTACCAACATGAAGAGACTATTTACAACTTGGTTAAAAATTGTCC
AGCGGTTGCTGTTCATGATTTTTTCAAGTTTAGAGTAGATGGTGACATGGTACCACATATATCACGTCAG
CGTCTAACTAAATACACAATGGCTGATTTAGTCTATGCTCTACGTCATTTTGACGAGGGTAATTGTGACA
CATTAAAAGAAATACTCGTCACATACAATTGTTGTGATGATGATTATTTCAATAAGAAGGATTGGTATGA
CTTCGTAGAGAATCCTGACATCTTACGCGTATATGCTAACTTAGGTGAACGTGTACGCCAAGCATTATTA
AAGACTGTACAATTCTGCGATGCTATGCGTGATGCAGGCATTGTAGGCGTACTGACATTAGACAATCAGG
ATCTTAATGGGAACTGGTACGACTTCGGTGATTTCGTACAAGTAGCACCAGGCTGCGGAGTTCCTATTGT
GGATTCATACTACTCATTGCTGATGCCCATCCTCACTCTGACTAGGGCATTGGCTGCTGAGTCCCATATG
GATGCTGATCTCGCAAAACCACTTATTAAGTGGGATTTGCTGAAATATGATTTTACGGAAGAGAGACTTT
GTCTCTTCGACCGTTACTTTAAATATTGGGACCAGACATACCATCCCAATTGTATTAACTGTTTGGATGA
TAGGTGTATCCTTCATTGTGCAAACTTTAATGTGTTATTTTCTACTGTGTTTCCACCTACAAGTTTTGGA
CCACTAGTAAGAAAAATATTTGTAGATGGTGTTCCTTTTGTTGTTTCAACTGGATACCATTTTCGTGAGT
TAGGAGTTGTACATAATCAGGATGTAAACTTACATAGCTCGCGTCTCAGTTTCAAGGAACTTTTAGTGTA
TGCTGCTGATCCCGCCATGCATGCAGCTTCTGGCAATTTATTGCTAGATAAACGCACTACATGCTTTTCA
GTAGCTGCACTAACAAACAATGTTGCTTTTCAAACTGTCAAACCCGGTAATTTTAACAAAGACTTTTATG
ACTTTGCTGTGTCTAAAGGTTTCTTTAAGGAAGGAAGTTCTGTTGAACTAAAACACTTCTTCTTTGCTCA
GGATGGCAATGCTGCTATCAGTGATTATGACTATTATCGTTATAATCTGCCAACAATGTGTGATATCAGA
CAACTCCTATTCGTAGTTGAAGTTGTTGATAAATACTTTGATTGTTACGATGGTGGCTGTATTAATGCCA
ACCAAGTAATCGTTAACAATCTGGACAAATCAGCTGGTTTCCCATTTAATAAATGGGGTAAGGCTAGACT
TTATTATGACTCAATGAGTTATGAGGATCAAGATGCACTTTTCGCGTACACTAAGCGTAATGTCATCCCT
ACTATAACTCAAATGAATCTTAAGTATGCCATTAGTGCAAAGAATAGAGCTCGCACCGTAGCTGGTGTCT
CTATCTGTAGTACTATGACAAATAGACAGTTTCATCAGAAATTATTGAAGTCAATAGCCGCCACTAGAGG
AGCTACTGTGGTAATTGGAACAAGCAAATTTTACGGTGGCTGGCATAATATGTTAAAAACTGTTTACAGT
GATGTAGAAACTCCACACCTTATGGGTTGGGATTATCCAAAATGTGACAGAGCCATGCCTAACATGCTTA
GGATAATGGCCTCTCTTGTTCTTGCTCGCAAACATAGCACTTGCTGTAACTTGTCACACCGTTTCTACAG
GTTAGCTAATGAGTGTGCGCAAGTATTAAGTGAGATGGTCATGTGTGGCGGCTCACTATATGTTAAACCA
GGTGGAACATCATCCGGTGATGCTACAACTGCTTATGCTAATAGTGTCTTTAACATTTGTCAAGCTGTTA
CAGCCAATGTAAATGCACTCCTTTCAACTGATGGTAACAAGATAGCTGACAAGTACGTCCGCAATCTACA
ACACAGGCTTTATGAGTGTCTCTATAGAAATAGGGATGTTGATCATGAATTCGTGGATGAGTTTTACGCT
TACCTGCGTAAACATTTCTCTATGATGATTCTTTCTGATGATGCCGTTGTGTGCTATAACAGTAACTATG
CGGCTCAAGGTTTAGTAGCTAGCATTAAGAACTTTAAGGCAGTTCTTTATTATCAAAATAATGTGTTCAT
GTCTGAGGCAAAATGTTGGACTGAGACTGACCTTACTAAAGGACCTCACGAATTTTGCTCACAGCATACA
ATGCTAGTTAAACAAGGAGATGATTACGTGTACCTGCCTTACCCAGATCCGTCAAGAATATTAGGCGCAG
GCTGTTTTGTCGATGATATTGTCAAAACAGATGGTACACTTATGATTGAGAGGTTCGTGTCATTAGCTAT
TGATGCTTACCCTCTTACTAAACATCCTAATCAGGAGTATGCTGATGTCTTTCACTTGTACTTACAATAC
ATTAGAAAGTTACATGATGAGCTTACCGGTCACATGTTAGACATGTATTCTGTAATGCTAACTAATGATA
ACACCTCACGTTATTGGGAACCTGAGTTTTATGAAGCTATGTACACACCACACACAGTCTTGCAGGCTGT
AGGTGCTTGTGTATTGTGTAATTCACAGACTTCACTTCGTTGCGGTGCCTGCATTAGGAGACCATTCCTG
TGCTGCAAGTGCTGCTATGACCATGTCATTTCAACATCACATAAATTAGTGTTGTCTGTTAATCCCTATG
TTTGCAATGCACCAGGTTGTGATGTCACTGATGTGACACAACTATATCTAGGAGGTATGAGCTATTACTG
CAAGTCACATAAGCCTCCCATTAGTTTTCCATTGTGTGCTAATGGTCAGGTTTTTGGTTTATACAAGAAC
ACATGTGTAGGTAGTGACAATGTCACTGACTTTAATGCGATAGCAACATGTGATTGGACTAATGCTGGCG
ATTACATACTTGCCAACACCTGTACTGAGAGACTCAAACTCTTTGCAGCAGAAACACTCAAAGCTACTGA
GGAAACATTCAAGCTGTCATATGGTATTGCCACTGTACGTGAAGTACTCTCTGACAGAGAATTGCATCTT
TCATGGGAGGTTGGAAAACCTAGACCACCATTGAATAGAAATTATGTCTTTACTGGTTACCGTGTAACTA
AAAATAGTAAAGTACAGATTGGAGAGTACACCTTTGAAAAAGGTGACTATGGTGATGCTGTTGTGTACAG
AGGTACTACGACATACAAATTGAATGTTGGTGATTACTTTGTGTTGACATCTCACACTGTAATGCCACTT
AGTGCACCTACTCTAGTGCCACAAGAGCACTATGTGAGAATTACTGGCTTGTACCCAACACTCAACATCT
CAGATGAGTTTTCTAGCAATGTTGCAAATTATCAAAAGGTCGGTATGCAAAAGTACTCTACACTCCAAGG
ACCACCTGGTACTGGTAAGAGTCATTTTGCCATCGGACTTGCTCTCTACTACCCATCTGCTCGCATAGTG
TATACAGCTTGCTCTCATGCAGCTGTTGATGCCCTATGCGAAAAGGCATTAAAATACTTGCCCATAGATA
AATGTAGTAGAATCATACCTGCGCGTGCTCGCGTAGAGTGTTTTGACAAATTCAAAGTCAATTCAACACT
AGAACAGTATGTTTTCTGCACTGTAAATGCATTGCCAGAAACAACTGCTGATATTGTAGTCTTTGATGAA
ATCTCTATGGCTACTAATTATGACTTGAGTGTTGTCAATGCTAGACTTCGTGCAAAACACTACGTCTATA
TTGGCGATCCTGCTCAATTACCAGCCCCGCGCACATTGCTGACCAAAGGCACACTAGAACCAGAATACTT
CAATTCAGTGTGCAGACTTATGAAAACAATAGGTCCAGACATGTTCCTTGGAACTTGTCGCCGTTGTCCT
GCTGAAATTGTCGACACTGTGAGTGCTTTAGTTTATGATAATAAGCTAAAGGCACACAAGGAGAAGTCAG
CTCAATGCTTCAAAATGTTTTACAAGGGTGTTATTACACATGATGTTTCATCTGCAATTAACAGACCTCA
AATAGGCGTTGTAAGAGAATTTCTTACACGCAATCCTGCTTGGAGAAAAGCTGTTTTTATCTCACCTTAT
AATTCACAGAATGCTGTAGCTTCAAAAATCTTAGGATTGCCTACGCAGACTGTTGATTCCTCACAGGGTT
CTGAGTATGACTATGTCATATTCACGCAAACTACCGAAACAGCACACTCTTGCAATGTTAACCGCTTTAA
TGTGGCTATCACAAGAGCAAAAATTGGCATTTTGTGCATAATGTCTGATAGAGATCTTTATGACAAACTG
CAATTCACAAGTCTAGAAGTACCACGCCGTAATGTGGCTACATTACAGGCAGAAAATGTAACTGGACTTT
TTAAGGACTGTAGTAAGATCATTACCGGTCTTCATCCAACACAGGCACCTACACACCTCAGCGTTGATAC
AAAATTTAAGACTGAGGGACTATGTGTTGACATACCAGGCATACCAAAGGACATGACCTATCGTAGACTC
ATCTCTATGATGGGTTTCAAAATGAATTACCAAGTCAATGGTTACCCTAACATGTTTATCACCCGCGAAG
AAGCTATTCGTCACGTTCGTGCATGGATTGGCTTCGACGTAGAGGGCTGTCATGCAACTAGAGATGCTGT
GGGTACTAACCTACCTCTCCAGCTAGGATTTTCTACAGGTGTTAACTTAGTAGCTGTACCGACTGGCTAT
GTTGACACTGAAAATAATACAGAATTCACCAGAGTTAATGCAAAACCTCCACCAGGTGACCAGTTTAAAC
ATCTTATACCACTCATGTACAAAGGCTTGCCCTGGAATGTAGTGCGTATTAAGATAGTACAAATGCTCAG
TGATACACTGAAAGGATTGTCAGACAGAGTCGTGTTTGTCCTTTGGGCGCATGGCTTTGAGCTTACATCA
ATGAAGTACTTTGTCAAGATTGGACCTGAAAGAACGTGCTGTCTGTGTGACAAACGTGCAACTTGCTTTT
CTACTTCATCAGATACTTATGCCTGCTGGAATCATTCTGTGGGTTTTGACTATGTCTACAACCCATTTAT
GATTGATGTTCAGCAGTGGGGTTTTACGGGTAACCTTCAGAGTAACCACGACCAACATTGTCAAGTGCAT
GGAAATGCACATGTGGCTAGTTGTGATGCTATCATGACTAGATGCCTGGCGGTCCATGAGTGCTTTGTTA
AGCGCGTTGATTGGTCTGTTGAATACCCCATTATAGGAGATGAACTGAAGATTAATTCTGCTTGCAGAAA
AGTACAGCATATGGTTGTAAAGTCTGCATTGCTTGCTGATAAGTTTCCAGTTCTTCATGACATTGGAAAT
CCAAAGGCTATCAAGTGTGTGCCTCAGGCTGAAGTAGAGTGGAAGTTCTATGACGCTCAGCCATGCAGTG
ACAAAGCCTACAAAATAGAGGAACTTTTCTATTCTTATGCTACACATCATGATAAATTCACTGATGGTGT
TTGTTTGTTTTGGAACTGTAACGTCGATCGTTACCCAGCCAATGCAATTGTGTGTAGGTTTGACACGAGA
GTTTTGTCAAACTTGAACTTACCAGGTTGTGATGGTGGTAGCTTGTATGTGAATAAGCATGCATTCCACA
CTCCAGCTTTTGATAAAAGTGCATTTACCAATTTAAAGCAATTGCCTTTCTTTTATTATTCTGATAGTCC
TTGTGAGTCTCATGGCAAACAAGTAGTGTCAGATATTGATTATGTACCACTTAAATCAGCTACGTGTATT
ACACGTTGCAATTTGGGTGGTGCTGTTTGCAGACACCATGCAAATGAGTACCGACAGTACTTAGATGCAT
ACAACATGATGATTTCTGCTGGATTTAGCCTATGGATTTACAAACAGTTTGATACTTATAACCTGTGGAA
TACATTTACCAGGTTACAAAGCTTAGAAAATGTGGCTTACAACGTTGTTAATAAAGGACACTTTGATGGA
CAAGCTGGTGAAGCGCCTGTTTCCATCATCAATAATGCTGTTTACACAAAGGTAGATGGTGTTGATGTAG
AAATCTTTGAAAACAAGACAACACTTCCTGTTAATGTTGCATTTGAGCTTTGGGCTAAGCGTAACATTAA
ACCAGTGCCAGAGATTAAGATACTCAATAATTTGGGTGTCGACATCGCTGCTAATACTGTGGTCTGGGAC
TACAAGAGAGAAGCACCAGCACATATGTCAACAATAGGTGTCTGCACAATGACTGACATTGCTAAGAAAC
CTACTGAGAGTGCTTGTTCCTCGCTTACTGTCTTATTTGATGGTAGAGTGGAAGGACAGGTAGACCTTTT
TAGAAATGCCCGTAATGGTGTTTTAATAACAGAAGGTTCAGTTAAAGGTTTAACACCTTCAAAAGGACCA
GCACAAGCTAGTGTCAATGGAGTCACATTAATTGGAGAATCAGTAAAAACACAGTTCAACTATTTTAAGA
AAGTAGATGGCATTATTCAACAGTTGCCTGAAACCTACTTTACTCAGAGCCGAGACTTAGAGGATTTCAA
GCCCAGATCACAAATGGAAACTGACTTTCTTGAGCTCGCTATGGATGAATTCATACAGCGGTATAAGCTA
GAGGGTTATGCCTTCGAACATATCGTTTATGGGGATTTCAGTCATGGACAACTTGGCGGCCTTCATCTAA
TGATTGGTTTAGCCAAGCGCTCACAAGATTCACCGCTTAAATTAGAGGATTTTATCCCTATGGATAGCAC
AGTGAAAAATTACTTCATAACAGACGCACAAACAGGTTCATCAAAATGTGTGTGTTCTGTTATTGACCTC
TTACTCGATGACTTTGTTGAGATAATAAAGTCACAGGATTTGTCAGTAATCTCTAAGGTAGTCAAGGTTA
CAATTGACTACGCTGAGATTTCATTCATGCTTTGGTGTAAAGATGGTCATGTCGAAACCTTCTACCCAAA
ATTACAAGCAAGTCAAGCGTGGCAACCGGGGGTTGCAATGCCTAACTTGTACAAGATGCAAAGAATGCTT
CTTGAAAAGTGTGACCTTCAGAATTATGGTGAAAATGCTGTCATACCAAAAGGAATAATGATGAATGTCG
CAAAATACACTCAACTGTGTCAATACTTAAATACACTTACTTTAGCTGTACCCTACAACATGAGAGTTAT
TCACTTTGGTGCGGGCTCTGATAAAGGAGTCGCACCTGGTACAGCTGTACTCAGACAATGGTTGCCAACT
GGCACACTACTTGTCGATTCAGACCTTAATGACTTCGTCTCTGACGCGGATTCTACTTTAATTGGAGACT
GTGCAACAGTACATACGGCTAATAAATGGGACCTCATTATTAGCGATATGTATGACCCTAAGACCAAACA
CGTGAAAAAAGAGAATGACTCAAAAGAAGGGTTTTTCACTTACCTGTGTGGATTTATAAAGCAAAAGCTA
GCCCTGGGCGGTTCTGTGGCTGTGAAGATAACAGAGCATTCTTGGAATGCTGATCTTTACAAGCTTATGG
GACATTTCTCATGGTGGACAGCTTTTGTTACAAATGTAAATGCATCATCATCAGAAGCATTTTTAATTGG
GGCTAACTATCTTGGCAAGCCGAAGGAACAAATTGACGGCTATACCATGCATGCTAACTACATTTTTTGG
AGGAACACAAACCCTATCCAATTGTCTTCCTATTCACTATTTGACATGAGTAAATTTCCCCTTAAGTTAA
GAGGGACTGCTGTTATGTCTTTAAAAGAGAATCAAATCAATGATATGATTTATTCTCTACTTGAGAAAGG
TAGACTTATCATTAGAGAAAGTAACAAAGTTGTGGTGTCTAGTGATATTTTAGTTAACAACTAAACGAAC
ATGAAATTGTTAGTTTTAGTTTTTGCTACTTTGGTCTCTTCTTACACTATAGAGAAGTGCACTGACTTTG
ATGATCGCACTCCACCTTCAAACACTCAATTTCTGTCTTCTCACAGAGGTGTTTATTACCCAGATGATAT
TTTTAGGTCTAATGTCTTGCATTTAGTACAAGATCACTTTCTACCTTTTGACTCTAATGTCACTAGGTTT
ATAACATTTGGCCTAAATTTTGATAATCCCATAATACCCTTTAGGGATGGTGTTTACTTTGCTGCGACTG
AAAAGTCTAATGTTATTAGAGGATGGGTTTTTGGTTCTACAATGAACAATAAATCTCAATCCGTTATAAT
AATGAACAACTCAACTAATTTAGTCATTAGGGCTTGTAATTTTGAGTTGTGTGACAATCCATTCTTTGTT
GTGTTGAGATCCAACAACACTCAGATACCGTCTTACATATTCAATAATGCATTCAATTGCACATTTGAAT
ATGTTTCTAAGGATTTTAACCTTGACATTGGTGAAAAACCAGGTAATTTCAAGGATCTTAGAGAGTTTGT
TTTCAGGAATAAAGATGGTTTTTTGCATGTTTACTCTGGTTACCAACCCATTTCTGCTGCTAGTGGCTTG
CCAACTGGTTTTAATGCACTTAAACCTATTTTTAAGTTACCTCTGGGTATTAATATTACTAATTTCAGAA
CTCTTCTGACTGCTTTTCCTCCTAACCCTGGTTATTGGGGTACTTCAGCTGCAGCTTATTTTGTAGGATA
TTTAAAGCCAACTACATTCATGCTCAAGTATGATGAAAATGGTACAATCACAGATGCTGTCGATTGTTCT
CAAAATCCACTTGCTGAACTCAAATGCTCTGTTAAAAGTTTTGAGATTGACAAAGGAATTTACCAAACCT
CCAATTTTAGGGTAGCACCCTCAAAGGAAGTTGTGAGGTTCCCTAATATTACAAACCTGTGTCCTTTTGG
AGAGGTTTTTAATGCTACTACATTTCCTTCTGTCTATGCATGGGAGAGGAAAAGAATTTCTAATTGTGTT
GCTGATTACTCTGTACTCTACAACTCAACATCTTTTTCAACTTTTAAGTGTTATGGCGTTTCTGCCACTA
AGCTGAATGATCTTTGCTTCTCTAATGTCTATGCAGATTCATTCGTAGTCAAAGGAGATGATGTAAGGCA
AATAGCACCAGGACAGACCGGTGTTATTGCTGATTATAATTATAAATTGCCAGATGATTTTATGGGTTGT
GTCCTTGCTTGGAATACTAGGAACATTGATGCTACTTCAACTGGTAATTATAATTATAAATATAGATCTC
TCAGACATGGCAAGCTTAGGCCCTTTGAGAGAGACATTTCTAATGTGCCTTTCTCCCCTGATGGCAAACC
ATGTACCCCACCTGCTTTCAACTGTTACTGGCCATTAAATGATTATGGTTTTTTCACTACTAATGGCATA
GGCTATCAACCCTATAGAGTTGTAGTACTTTCTTTTGAACTTTTAAATGCACCTGCTACAGTCTGTGGAC
CAAAATTATCCACTGACCTTATTAAAAACCAGTGTGTCAATTTTAACTTTAATGGACTCACTGGTACTGG
TGTGTTAACTCCTTCTTCAAAGAGATTTCAACCATTTCAACAATTTGGTCGTGATGTTTCGGATTTCACT
GATTCAGTTCGAGATCCTAAAACGTCTGAAATATTAGACATTTCACCTTGCTCTTTTGGCGGTGTAAGTG
TAATTACACCCGGAACAAATACTTCATCAGAAGTTGCTGTTCTATATCAAGATGTTAACTGCACTGATGT
TCCTGTAGCAATCCATGCAGACCAACTCACACCTGCTTGGCGCATATATTCTACTGGAAATAATGTATTT
CAAACTCAGGCAGGCTGTCTTATAGGAGCTGAGCATGTCGACACTTCTTATGAGTGCGACATTCCTATTG
GAGCTGGCATTTGTGCTAGTTACCACACAGTTTCTTCACTACGTAGTACTAGCCAAAAATCTATTGTGGC
TTATACTATGTCTTTAGGTGCTGATAGTTCAATTGCTTACTCTAATAACACCATTGCTATACCTACTAAT
TTTTCAATTAGCATTACTACAGAAGTAATGCCTGTTTCTATGGCTAAAACCTCCGTAGATTGTAATATGT
ACATCTGCGGCGATTCTACTGAATGTGCTAATTTGCTTCTCCAATATGGTAGCTTTTGCACACAATTAAA
TCGTGCACTCTCAGGTATCGCTGTTGAACAGGATCGCAACACACGTGAAGTGTTCGCTCAAGTGAAACAA
ATGTACAAAACCCCAACTTTGAAAGATTTTGGTGGTTTTAATTTTTCACAAATATTACCTGACCCTCTAA
AGCCAACTAAGAGATCTTTTATTGAGGACTTGCTCTTTAATAAGGTGACACTCGCTGATGCTGGCTTTAT
GAAGCAATATGGCGAATGCCTAGGTGATATTAATGCTAGAGATCTCATTTGTGCGCAGAAGTTCAATGGA
CTTACAGTGTTGCCACCTTTGCTCACTGATGATATGATTGCTGCCTACACTGCTGCTCTAGTCAGTGGTA
CTGCCACTGCTGGATGGACATTTGGTGCTGGCGCTGCTCTTCAAATACCTTTTGCTATGCAAATGGCATA
TAGGTTCAATGGCATTGGAGTTACCCAAAATGTTCTCTATGAGAACCAAAAACAAATCGCCAACCAATTT
AACAAGGCGATCAGTCAAATTCAAGAATCACTTACAACAACATCAACTGCATTGGGCAAGCTGCAAGACG
TTGTTAACCAGAATGCTCAAGCATTAAACACACTTGTCAAACAACTTAGCTCCAATTTTGGTGCAATTTC
AAGTGTGCTAAATGATATCCTCTCGCGACTTGACAAAGTCGAGGCTGAGGTACAAATTGATAGGTTAATT
ACAGGCAGACTGCAAAGCCTGCAAACCTATGTAACACAACAACTAATCAGGGCTGCTGAAATCAGGGCTT
CTGCTAATCTTGCTGCTACTAAAATGTCTGAGTGTGTTCTTGGACAATCAAAAAGAGTTGACTTTTGCGG
AAAAGGCTATCATCTTATGTCCTTCCCGCAAGCAGCCCCGCATGGTGTTGTCTTCCTACATGTCACATAT
GTGCCATCCCAAGAGAGAAACTTCACCACTGCGCCAGCAATTTGTCACGAAGGCAAAGCATACTTCCCGC
GTGAAGGTGTTTTTGTTTTTAATGGCACTTCTTGGTTTATTACACAGAGGAACTTCTTTTCTCCACAAAT
AATTACTACAGACAATACATTTGTCTCCGGAAGTTGTGATGTCGTAATCGGCATCATTAACAACACAGTT
TATGATCCTCTGCAACCTGAGCTTGACTCATTCAAAGAAGAGCTGGACAAGTACTTCAAAAATCACACAT
CACCAGATGTTGATCTCGGCGACATTTCAGGCATTAACGCTTCTGTCGTCAATATTCAGAAAGAAATTGA
CCGCCTCAATGAGGTCGCCAAAAATTTAAATGAATCACTCATTGACCTTCAAGAATTGGGAAAATATGAG
CAATACATTAAATGGCCTTGGTATGTTTGGCTCGGCTTCATTGCTGGACTAATTGCCATCGTCATGGTTA
CAATCTTGCTTTGTTGCATGACTAGTTGTTGCAGTTGCCTCAAGGGTGCATGCTCTTGTGGTTCTTGCTG
CAAGTTTGATGAGGATGACTCTGAGCCAGTTCTCAAGGGTGTCAAATTACATTACACATAAACGAACTTA
TGGATTTGTTTATGAGAATTTTTACTCTTGGATCAATTACTGCACAGTCAGGAAAAATTGACAATGCTTC
TCCTGCAGGTACTGTTCATGCTACAGCAACGATACCGCTACAGGCCTCACTCCCTTTCGGATGGCTTGTT
ATTGGCGTTGCATTTCTTGCTGTTTTTCAGAGCGCTACCAAAATAATTGCGCTCAATAAAAGATGGCAGC
TAGCCCTTTATAAGGGCTTCCAGTTCATTTGCAATTTACTGCTGCTATTTATTACCATCTATTCACATCT
TTTGCTTGTCGCTGCGGGTATGGAGGCGCAATTTTTGTACCTCTATGCCTTGATATATTTTCTACAATGC
ATCAACGCATGTAGAATTATCATGAGATGTTGGCTTTGTTGGAAGTGTAAATCCAAGAACCCATTACTTT
ATGATGCCAACTACTTTGTTTGCTGGCACACACATAACTATGACTACTGTATACCATATAACAGTGTCAC
AGATACAATTGTCGTTACTGCAGGTGACGGCATTTCAACACCAAAACTCAAAGAAGACTACCAAATTGGT
GGTTATTCTGAGAATTGGCACTCAGGTGTTAAAGACTATGTCGTCGTACATGGCTATTTCACTGAAGTTT
ACTACCAGCTTGAGTCTACACAAATTACTACAGACACTGGTATTGAAAATGCTACATTCTTCATCTTTAA
CAAGCTTGTTAAAGATCCGCCGAATGTGCAAATACACACAATCGACGGCTCTTCAGGAGTTGTAAATCCA
GCAATGGATCCAATTTATGATGAGCCGACGACGACTACTAGCGTGCCTTTGTAAGCACAAGAAAGTGAGT
ACGAACTTATGTACTCATTCGTTTCGGAAGAAACAGGTACGTTAATAGTTAATAGCGTACTTCTTTTTCT
TGCTTTCGTGGTATTCTTGCTAGTCACACTAGCCATCCTTACTGCGCTTCGATTGTGTGCGTACTGCTGC
AATATTGTTAACGTGAGTTTAGTAAAACCAACGGTTTACGTCTACTCGCGTGTCAAAAATCTGAACTCTT
CTGAAGGAGTTCCTGATCTTCTGGTCTAAACGAACTAACTATTATTATTATTCTGTTTGGAACTTTAACA
TTGCTTATCATGGCTGAGAACGGGACTATTTCCGTTGAGGAGCTCAAAAGACTCCTTGAACAATGGAACC
TAGTAATAGGTTTCCTATTCCTAGCCTGGATTATGTTACTACAATTTGCCTATTCTAATCGGAACAGGTT
TTTGTACATAATAAAGCTTGTTTTCCTGTGGCTCTTGTGGCCAGTAACACTTGCTTGCTTTGTGCTTGCT
GCTGTTTACAGAATTAATTGGGTGACTGGCGGGATTGCGATTGCAATGGCTTGTATTGTAGGCTTGATGT
GGCTTAGCTACTTCATTGCTTCCTTCAGGCTATTTGCTCGTACCCGCTCAATGTGGTCATTCAACCCAGA
AACAAACATTCTTCTCAATGTGCCTCTTCGAGGGACAATTGTGACCAGACCGCTCATGGAAAGTGAACTT
GTCATTGGCGCTGTGATCATTCGTGGTCACTTGCGCATGGCTGGACACTCCCTAGGGCGCTGTGACATCA
AGGACCTGCCAAAAGAGATCACTGTGGCTACATCACGAACGCTTTCTTATTACAAATTAGGAGCGTCGCA
GCGTGTAGGCACTGATTCAGGTTTTGCTGCATACAACCGCTACCGTATTGGAAACTACAAATTAAATACA
GACCACGCCGGTAGCAACGACAATATTGCTTTGCTAGTACAGTAAGTGACAACAGATGTTTCATCTTGTT
GACTTCCAGGTTACAATAGCAGAGATATTGATTATCATTATGAGGACTTTCAGGATTGCTATTTGGAATC
TTGACATGATAATAAGTTCAATAGTGAGACAGTTATTTAAGCCTCTAACTAAGAATAAATATTCAGAGTT
AGATGATGAAGAACCTATGGAGATAGATTATCCTTGATAAACGAACCACTATGTTACTTTTAGTAACATT
GTTTGGTTTAGCACAAGGGTGCAGCTTACCACTTACGGTTAGCTGCCCTAGAGGCCTACCTTTCACTCTA
CAGATTAACACTACTAGTGTTACTGTGGAGTGGTATCGGGTATCTCCTGCATCAATGCAAGGTCTTACAA
AGATAAATACTGGCAGCACTATTTTTGATAACAACTTTAGTGTAGTCAATAATAATTTGTACTTCAAACA
GTGTTTTGGAGGCTTTTTTACAGCACGCTGTTACCGCCAGGGTAAGCATGACGGTGCTATAGTAGATAAT
TCTCAACCTGTCTTTGTGGATGCTAGGAATTATGTACCAACTACTGCACCATTAGTCTCATCGCAGGGCA
TTGTGCAGCCAAAAAGTTCCAATGTGTTAGCTATAGTGTTACCTATAGCCCTTGTTGGTATTTGTCTTTT
TATTCTTTTACTTTGGTATCTGTTTTCTAAGCAAAACAAAATTTACCAACAGGCCACGCAATCAGTCTAA
ACGAACATGAAAATTATTCTCTTCCTGACATTGATTGCACTTGCATCTTGCGAGCTATATCACTATCAGG
AGTGTGTTAGAGGTACAACTATACTACTAAAAGAACCTTGCCTATCTGGAACTTACGAGGGCAATTCACC
ATTTCATCCTCTTGCTGATAACAAATTTGCACTAACTTGCACTAGCACTCATTTTGCTTTTGCTTGTGCT
GACGGTACTAGACATACTTATCAGCTTCGTGCAAGATCAGTTTCACCAAAACTTTTCATCAGACAAGAGG
AAGTTCATCAAGAGCTCTACTCGCCGCTTTTTCTCATTGTTGCTGCTCTAGTATTTATAATACTTTGCTT
CACCATTAAGAGAAAGACAGAATGAATGAGCTCACCTTAATTGACTTCTATTTGTGCTTTTTAGCCTTTC
TGCTATTCCTTGTTCTAATAATGCTTATTATATTTTGGTTTTCACTTGAACTCCAGGATATAGAAGAACC
TTGTAACAAAGTCTAAACGAACATGAAACTTCTCATTGTTTTAGGACTCTTAACTTCAGTGTATTGCATG
CATAAAGAATGCAGTATACAAGAATGTTGTGAAAATCAACCATTCCAACTTGAAGACCCATGTCCAATAC
ATTACTATTCGGACTGGTTTGTAAAAATTGGACCTCGTAAGTCTGCTCGCCTAGTACAACTTTGTGCTGG
TGAATATGGACATAGAGTTCCAATACATTACGAAATGTTTGGCAATTACACTATTTCATGTGAACCACTT
GAAATAAATTGTCAAAACCCACCAGTTGGAAGTCTCATTGTACGTTGTTCATATGATGTTGACTTTATGG
AGTATCACGACGTTCGTGTTGTTCTAGATTTCATCTAAACGAACAAACTAAAATGTCTGATAATGGACCC
CAATCAAACCAGCGTAGTGCCCCCCGCATTACATTTGGTGGACCCACAGATTCAACTGACAATAACCAGA
ATGGAGGACGCAATGGGGCAAGGCCAAAACAACGCCGACCCCAAGGTTTACCCAATAATACTGCGTCTTG
GTTCACAGCTCTCACTCAGCATGGCAAGGAGGAACTTAGATTCCCTCGAGGCCAGGGCGTTCCAATCAAC
ACCAATAGTGGTCCAGATGACCAAATTGGCTACTACCGAAGAGCTACCCGACGAGTTCGTGGTGGTGACG
GCAAAATGAAAGAGCTCAGCCCCAGATGGTACTTCTATTACCTAGGAACTGGCCCAGAAGCTTCACTTCC
CTACGGCGCTAACAAAGAAGGCATCGTATGGGTCGCAACTGAGGGAGCCTTGAATACACCGAAGGATCAC
ATTGGCACCCGCAATCCTAATAACAATGCTGCCATCGTGCTACAACTTCCTCAAGGAACAACATTGCCAA
AAGGCTTCTACGCAGAGGGGAGCAGAGGCGGCAGTCAAGCCTCTTCTCGCTCTTCATCACGTAGTCGCGG
TAATTCAAGAAATTCAACTCCTGGCAGCAGTAGGGGAAATTCTCCTGCTCGAATGGCTAGCGGAGGTGGT
GAAACTGCCCTCGCGCTATTGCTGCTAGACAGACTGAACCAGCTTGAGAGCAAAGTTTCTGGTAAAGGCC
AACAACAACAAGGCCAAACTGTCACTAAGAAATCTGCTGCTGAGGCATCTAAAAAGCCTCGCCAAAAACG
TACTGCTACAAAACAGTACAACGTCACTCAAGCTTTTGGGAGACGTGGTCCAGAACAAACCCAAGGAAAC
TTCGGGGACCAAGATCTAATCAGACAAGGAACTGATTACAAACATTGGCCGCAAATTGCACAATTTGCTC
CAAGTGCCTCTGCATTCTTCGGAATGTCACGCATTGGCATGGAAGTCACACCTTCGGGAACATGGCTGAC
TTATCATGGAGCCATTAAACTGGATGACAAAGATCCACAATTCAAAGACAACGTCATACTGCTGAATAAG
CACATTGACGCATACAAAACATTCCCACCAACAGAGCCTAAAAAGGACAAAAAGAAAAAGACTGATGAAG
CTCAGCCTTTACCGCAGAGACAAAAGAAGCAGCCCACTGTGACTCTTCTTCCTGCGGCTGACATGGATGA
TTTCTCCAGACAACTTCAAAATTCCATGAGTGGAGCTTCTGCTGATTCAACTCAGGCATAAACACTCATG
ATGACCACACAAGGCAGATGGGCTATGTAAACGTTTTCGCAATTCCGTTTACGATACATAGTCTACTCTT
GTGCAGAATGAATTCTCGTAGCTAAACAGCACAAGTAGGTTTAGTTAACTTTAATCTCACATAGCAATCT
TTAATCAATGTGTAACATTAGGGAGGACTTGAAAGAGCCACCACATTTTCACCGAGGCCACGCGGAGTAC
GATCGAGGGTACAGTGAATAATGCTAGGGAGAGCTGCCTATATGGAAGAGCCCTAATGTGTAAAATTAAT
TTTAGTAGTGCTATCC</t>
  </si>
  <si>
    <t>YN2018C</t>
  </si>
  <si>
    <t>QDF43830</t>
  </si>
  <si>
    <t>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t>
  </si>
  <si>
    <t>[Coronavirus BtRs-BetaCoV/YN2018C]</t>
  </si>
  <si>
    <t>MK211377.1</t>
  </si>
  <si>
    <t>21490..25215</t>
  </si>
  <si>
    <t>&gt;MK211377.1 Coronavirus BtRs-BetaCoV/YN2018C, complete genome
TTTAGGTTTTTACCTACCCAGGAAAAGCCAACCAACCTCGATCTCTTGTAGATCTGTTCTCTAAACGAAC
TTTAAAATCTGTGTAGCTGTCGCTCGGCTGCATGCCTAGTGCACCTACGCAGTATAAACAATAATAAATT
TTACTGTCGTTGACAAGAAACGAGTAACTCGTCCCTCTTCTGCAGACTGCTTACGGTTTCGTCCGTGTTG
CAGTCGATCATCAGCATACCTAGGTTTCGTCCGGGTGTGACCGAAAGGTAAGATGGAGAGCCTTGTTCTT
GGTGTCAACGAGAAAACACACGTCCAACTCAGTTTGCCTGTTCTTCAGGTTAGAGACGTGCTAGTGCGTG
GCTTCGGGGACTCTGTGGAAGAGGCCCTATCGGAGGCACGTGAACATCTTAAAAATGGCACTTGTGGTTT
AGTAGAGCTGGAAAAAGGCGTACTGCCCCAGCTTGAACAGCCCTATGTGTTCATTAAACGTTCTGATGCC
TTAAGCACCAATCACGGCCACAAGGTCGTTGAGTTGGTTGCAGAATTGGATGGCATTCAGTACGGTCGTA
GCGGTATAACTCTGGGAGTGCTCGTGCCACATGTGGGCGAAACCCCAATCGCATACCGCAATGTTCTTCT
TCGTAAGAACGGTAATAAGGGAGCCGGTGGCCATAGCTTTGGCATCGATCTAAAGTCTTATGACTTAGGT
GACGAGCTTGGCACTGATCCCATTGAAGATTATGAACAAAACTGGAACACTAAGCATGGCAGTGGTGTAC
TCCGTGAACTCACTCGTGAGCTCAATGGAGGTGCATTCACTCGCTATGTCGACAACAACTTCTGTGGCCC
AGATGGGTACCCTCTTGATTGCATCAAGGATTTTCTCGCTCGCGCGGGCAAGTCAATGTGCACTCTTTCT
GAACAACTTGATTACATTGAGTCGAAGAGAGGTGTCTACTGCTGCCGTAACCATGAGCATGAAGTTGCCT
GGTTCACTGAGCGCTCTGATAAGAGCTATGAGCATCAGACACCCTTCGAAATTAAGAGTGCCAAGAAATT
TGACACTTTCAAAGGGGAATGCCCAAAGTTTGTATTTCCTCTCAATTCAAAAGTCAAAGTCATTCAACCA
CGTGTTGAAAAGAAAAAGACTGAAGGTTTCATGGGGCGTATACGCTCTGTGTACCCTGTTGCATCTCCAC
AGGAGTGTAACAACATGCACTTGTCTACCTTGATGAAATGTAATCATTGCGATGAAGTTTCATGGCAGAC
GTGCGACTTTCTGAAAGCCACTTGTGAACATTGTGGCACTGAAAATTTAGTCACTGAAGGACCTACTACA
TGTGGGTACCTACCTACTAATGCTGTAGTGAAAATGCCATGTCCTGCCTGTCAAGACCCAGAGATTGGAC
CTGAGCATAGTGTTGCAGATTATCACAACCACTCAAACATTGAAACTCGACTCCGCAAGGGAGGTAGGAC
TAGATGTTTTGGAGGCTGTGTGTTTGCCTATGTCGGCTGCTATAACAAGCGTGCCTACTGGGTTCCTCGT
GCTAGTGCTGATATTGGTTCAGGCCATACCGGCATTACTGGTGACAACGTGGAGACCTTGAATGAGGATC
TCCTCGAGATACTGAGTCGTGAACGTGTTAACATTAACATTGTTGGCGATTTTCAGTTGACTGAAGAGGT
TGCCATCATTTTGGCATCTTTTTCCGCTTCTACAAGTGCCTTTATTGACACTATAAAGAGTCTTGATTAC
AAGTCTTTCAAAGCCATTGTTGAGTCCTGCGGTAACTACAAAGTCACCAAGGGAAAGCCCGTAAAAGGTG
CTTGGAACATTGGACAACAGAGATCAGTTTTAACACCACTGTGTGGTTTTCCCTCACAGGCTGCTGGTGT
TATCAGATCAATCTTTGCACGCACACTTGATGCAGCAAACCACTCAATTCCTGACTTGCAAAGAGCAGCT
GTCACCATACTTGATGGTATTTCTGAACAGTCATTGCGTCTTGTTGATGCCATGGTTTACACCTCAGACC
TACTCACTAACAGTGTCATTATTATGGCATATGTAACTGGTGGTCTTGTACAACAGACTTCTCAGTGGTT
GTCTAATCTTTTGGGCACTACTGTTGAAAAACTCAGGCCCGTCTTTGCATGGATTGAGGCGAAACTTAGT
GCAGGAGTTGAATTTCTCAAGGATGCTTGGGAGATTCTCAAATTTCTCATTACAGGTGTTTTTGACATCG
TCAAGGGTCAAATACAGGTCGCTTCAGATAACATCAAGGATTGTGTAAAATGCTTCATTGATGTTGTTAA
CAAAGCACTCGAAATGTGCATTGACCAAGTCACTATCGCTGGCGCAAAGTTGCGATCACTCAACTTGGGT
GAAGTCTTCATCGCTCAAAGCAAGGGACTTTACCGTCAGTGTATACGTGGCAAGGAACAGCTGCAACTAC
TCATGCCTCTTAAGGCACCAAAAGAAGTCACCTTTCTTGAAGGTGATTCACATGACACAGTACTTACCTC
TGAGGAGGTTGTTCTCAAGAACGGTGAACTCGAAGCACTCGAGACGCCTGTTGATAGCTTCACAAATGGA
GCTGTCGTTGGCACACCAGTTTGTGTGAATGGCCTCATGCTCTTAGAGATCAAAGACAAAGAACAATACT
GTGCATTGTCTCCTGGTTTACTGGCTACAAACAATGTCTTTCGCCTAAAAGGAGGTGCACCAACTAAAGG
TGTAACCTTTGGAGAAGATACTGTTTTGGAAGTTCAAGGTTACAAGAATGTGAGAATCACATTTGAGCTT
GATGAACGTGTTGACAAAGTGCTTAATGAAAAGTGCTCTGTCTACACTGTTGAATCCGGTACTGAAGTTA
CTGAGTTTGCATGTGTTGTAGCAGAGGCTGTTGTGAAGACTTTACAACCAGTTTCTGATCTTCTTACCAA
CATGGGTATTGATCTTGATGAATGGAGTGTGGCTACATTCTATTTGTTTGATGATGCTGGTGAAGAAAAA
CTTTCTTCACGTATGTACTGTTCCTTTTATCCTCCCGATGATGAGGAGGATTGTGATGAGTATGAGGAAG
AAGAGGAAGTCCTGGAAGAATCCTGTGCGCATGAATACGGTACAGAAGAAGACTACCAAGGTCTTCCACT
GGACTTTGGTGCCTCAACTGAAATGCAAGTTGAGGAAGAAGAAGAAGAGGACTGGCTTGGTGATGCTACC
GAATTATCGGAGCATGAACTAGAATCAGAACCAACACCTGAGGAACCAGTTAACCAGTTTACTGGTTATT
TAAAACTTACTGACAATGTTGCCATTAAGTGTGTGGACATCGTGAAGGAGGCGCAAAATGCTAACCCCAC
GGTGATTGTAAATGCTGCTAACATACATCTGAAACATGGTGGTGGTGTAGCAGGTGCACTCAACAAGGCA
ACCAACGGTGCCATGCAAAAAGAGAGCGATGATTACATTAAGCTAAATGGTCCTCTCGCAGTTGGAGGTT
CATGTTTGCTTTCTGGACATAATCTTGCTAAGAAGTGTCTGCATGTTGTTGGACCTAACCTAAATGCAGG
TGAGGACATCCAGCTTCTTAAGGCAGCATATGAAAATTTCAATTCACAGGACACCTTACTTGCACCATTG
TTGTCAGCAGGCATATTTGGTGCTAAACCACTTCAGTCTTTACAAGTGTGCGTACAGACAGTTCGTACAC
AGGTTTACATTGCAGTCAATGACAAAGCTCTTTATGAGCAGGTTGTCATGGATTACCTTGATAGCCTGAA
GCCTAGAGTGGAAGCACCTAAACAAGAGGAGCCACCAAAGACAGAAGATCCTAAAATTGAGGAGAAATCT
GTCGTACAGAAGCCTGTCGATGTGAAGCCAAAAATTAAGGCTTGCATTGATGAGGTTACCACAACACTGG
AAGAAACTAAGTTTCTTACCAATAAGTTACTCTTGTTTGCTGACATCAATGGTAAGCTTTACCATGATTC
TCACAACATGCTTAGAGGTGAAGATATGTCTTTCCTTGAGAAGGATGCACCTTACATGGTAGGTGATGTT
ATCACTAGTGGTGATATCACTTGTGTTGTAATACCCTCCAAAAAGGCTGGTGGCACTACAGAGATGCTCT
CAAGAGCTTTGAAGAAAGTGCCAGTTGATGAGTATATAACCACATACCCTGGACAAGGATGTGCTGGTTA
TACACTTGAGGAAGCTAAGACTGCTCTTAAGAAATGCAAATCTGCATTTTACGTGTTACCTTCAGAAACA
CCTAATGCTAAGGAGGAGATTCTAGGAACTGTGTCCTGGAATTTGAGAGAAATGCTTGCTCATGCTGAAG
AGACAAGAAAATTAATGCCTATATGCATGGATGTTAGAGCCATAATGGCCACCATCCAACGCAAGTACAA
AGGAATTAAAGTTCAAGAAGGCATTGTTGACTATGGAGTCCGATTCTTCTTTTATACTAGTAAAGAGCCT
GTAGCTTCTATCATTACGAAGCTGAACTCTCTAAATGAGCCACTTGTCACAATGCCAATTGGTTATGTGA
CACATGGTTTTAATCTTGAAGAGGCTGCGCGCTGTATGCGTTCTCTTAAAGCTCCTGCCGTAGTGTCAGT
ATCATCACCAGATGCTGTTACTACATATAATGGATACCTCACTTCGTCATCAAAGACATCTGAGGAGCAC
TTTGTGGAAACAGTTTCTTTGGCTGGCTCTTACAGAGATTGGTCCTATTCAGGACAGCGTACAGAGTTAG
GTGTTGAGTTTCTTAAGCGTGGTGACAAAATTGTGTATCACACTTTGGAGAGCCCCGTCGAGTTTCATCT
TGACGGTGAAGTTCTTCCACTTGACAAACTAAAGAGTCTCTTATCCCTACGGGAGGTTAAGACTATAAAA
GTGTTCACAACTGTGGACAACACTAATCTCCACACACAGCTTGTGGATATGTCTATGACATATGGACAGC
AGTTTGGTCCAACATACTTGGATGGTGCTGATGTTACAAAAATTAAACCTCATGTAAATCATGAGGGTAA
GACTTTCTTTGTACTACCTAGTGATGACACACTACGTAGTGAAGCTTTCGAGTACTACCACACTCTTGAT
GAGAGTTTTCTTGGTAGATACATGTCTGCGTTAAACCACACAAAGAAATGGAAATTTCCTCAAGTTGGTG
GTTTAACTTCAATTAAATGGGCTGATAACAATTGTTATTTGTCTAGTGTTTTATTAGCGCTTCAACAGAT
TGAAGTCAAATTCAATGCACCAGCACTTCAAGAGGCTTATTATAGAGCCCGTGCTGGTGATGCTGCTAAC
TTTTGTGCACTCATACTCGCTTACAGTAACAAAACTGTTGGCGAGCTCGGTGATGTCAGAGAGACTATGA
CCCATCTTCTACAGCATGCTAATTTGGAATCCGCTAAACGAGTTCTTAATGTGGTGTGTAAACATTGCGG
TCAGAAAACTACCACCTTAACGGGTGTAGAAGCCGTGATGTATATGGGTACTCTATCTTATGATAATCTT
AAGACAGGTGTTTCCATTCCATGTGTGTGTGGTCGTGATGCTACACAATATCTAGTACAACAAGAGTCTT
CTTTTGTTATGATGTCTGCACCACCTGCTGAATATAAATTACAGCAAGGTACATTTTTATGTGCGAATGA
GTACACTGGTAACTATCAGTGTGGTCATTACACTCATATAACTGCTAAGGAGACCCTCTATCGTATTGAT
GGAGCTCACCTTACAAAGATGTCAGAGTACAAAGGACCAGTGACTGATGTTTTCTATAAGGAAACATCTT
ACACTACAACCATCAAGCCTGTGTCATACAAACTCGATGGAGTTACTTACACAGAGATTGAACCAAAATT
GGATGGGTATTATAAAAAGGATAATGCTTACTATACAGAGCAGCCTATAGACCTTGTACCAACTCAACCA
CTACCAAATGCGAGTTTTGACAATTTCAAACTCACATGTTCTAATACAAAATTCGCTGATGATTTAAATC
AAATGACAGGCTTCACAAAGCCAGCTTCACGAGAGCTATCTGTCACATTCTTCCCAGACTTGAATGGCGA
TGTAGTGGCTATTGACTATAGACACTATTCAGCGAGTTTCAAGAAAGGTGCTAAATTACTGCATAAGCCA
ATTATTTGGCACATTAATCAGGCTACAACCAAGACAACGTTTAAACCAAACACTTGGTGTTTACGTTGTC
TTTGGAGTACAAAGCCAGTAGATACTTCAAATTCATTTGAAGTTCTGGCAGTAGAAGACACACAAGGAAT
GGACAATCTTGCTTGTGAAAGTCAACAACCCACCTCTGAAGAAGTAGTGGAAAATCCTACCATACAGAGG
GAAGTCCTAGAGTGTGACGTGAAAACTACCGAAGTTGTAGGCAATGTCATACTTAAACCATCAGATGAAG
GTGTTAAAGTAACACAAGAGTTAGGTCATGAGGATCTTATGGCTGCTTATGTGGAAAACACAAGCATTAC
CATTAAGAAACCTAATGAGCTTTCACTAGCCTTAGGTTTAAAAACAATTGCCACTCATGGTATTGCTGCA
ATTAATAGTGTTCCTTGGAGTAAAATTTTGGCTTATGTCAAACCATTCTTAGGACAGGCAGCAATTACAA
CATCAAATTGTGCTAAGAGATTAGCACAATGTGTGTTTAACAATTATATGCCTTATGTGCTTACACTATT
GTTTCAATTGTGTACTTTTACAAAAAGTACAAATTCTAGAATTAGAGCTTCGCTACCTACGACTATTGCT
AAAAATAGTGTTAAGGGTGTAGCTAGATTATGTTTGGATGCTGTCATCAATTATGTAAAGTCACCCAAAT
TTTCTAAATTGTTCACTATTGCAATGTGGCTATTATTGTTAAGCATTTGCTTAGGTTCACTAATCTATGT
AACTGCAGCTTTAGGTGTATTATTGTCCAACTTTGGAGCTCCTTCTTATTGTACTGGCGTTAGAGAATCG
TACCTCAATTCCTCTAATGTTACTACTATGGATTTCTGTGAAGGTTCTTTTCCTTGCAGTGTTTGTTTAA
GTGGATTAGATTCGCTTGATTCCTATCCAGCTCTTGAAACCATTCAGGTGACGATCTCATCGTACAAGCT
AGACTTGACAATTTTAGGTCTGGCTGCTGAGTGGTTTTTGGCATATATGTTGTTTACAAAATTCTTTTAT
TTATTAGGTCTTTCAGCTATAATGCACGTGTTCTTTGGCTATTTTGCTAGTCATTTCATCAGCAATTCTT
GGCTCATGTGGTTTATCATTAGCATTGTACAAATGGCACCCGTTTCTGCAATGGTTAGGATGTACATCTT
CTTTGCTTCTTTTTACTACATATGGAAGAGCTATGTTCATATTATGGATGGTTGTACCTCTTCGACTTGC
ATGATGTGCTATAAGCGCAATCGTGCCACACTCGTTGAGTGTACAACTATTGTTAATGGCATGAAGAGAT
CTTTCTATGTCTATGCAAATGGAGGCCGTGGCTTCTGCAAGACTCACAATTGGAATTGTCTCAATTGTGA
CACATTTTGCACTGGTAGTACATTCATTAGTGATGAAGTTGCTCGTGATTTGTCACTCCAGTTTAAAAGA
CCAATTAATCCTACTGACCAGTCATCGTATATTGTTGATAGTGTTGCTGTGAAAAATGGCGCACTTCACC
TCTACTTTGACAAGGCTGGTCAAAAGACCTATGAGAGACACCCACTCTCCCATTTTGTCAATTTAGACAA
TTTGAGAGCTAACAACACTAAAGGTTCACTACCTATTAATGTCATAGTCTTTGATGGCAAGTCCAAATGC
GACGAGTCTGCTGCTAGGTCTGCATCTGTGTACTACAGTCAGCTAATGTGCCAACCTATTCTGTTGCTTG
ACCAAGCTCTCGTATCAGATGTTGGAGATAGTACTGAAGTTTCTGTTAAGATGTTTGATGCTTATGTCGA
CACCTTTTCAGCAACTTTTAGTGTTCCTATGGAAAAACTTAAGGTACTCGTTGCTACAGCTCATAGCGAG
CTGGCAAAGGGTGTAGCTTTAGATGGTGTCCTTTCTACATTTGTGTCAGCTGCTCGTCAAGGTGTTGTTG
ATACTGATGTTGACACAAAGGATGTCATTGAATGTCTCAAACTTTCACATCACTCCGACTTGGAAGTGAC
AGGTGACAGTTGTAACAACTTCATGCTCACCTATAACAAAGTTGAAAACATGACGCCTAGAGATCTTGGC
GCATGTATTGATTGTAATGCAAGGCATATTAATGCTCAAGTAGCAAAAAGTCACAATGTTTCACTCATCT
GGAATGTAAAAGACTATATGTCTTTATCTGAACAGCTGCGTAAACAAATTCGTAGTGCTGCTAAGAAGAA
CAACATACCTTTTAGACTAACTTGTGCTACAACTAGACAGGTTGTCAATGTCATAACTACTAAAATCTCA
CTCAAGGGTGGTAAGATTGTTAGTACTTGGTTTAAACTTATGCTTAAGGCCACATTATTGTGCGTCTTTG
CTGCATTGGTCTGTTACATCGTTATGCCAGTACATACATTGTCTGCTCATGATGGTTACACAAATGAAAT
CATTGGTTACAAAGCCATTCAGGATGGTGTCACTCGTGACATCGTTTCTACTGATGATTGTTTTGCAAAC
AAACATGCTGGTTTTGACTCATGGTTTAGCCAGCGTGGTGGTTCATACAAAAATGACAAAAGCTGCCCTG
TAGTAGCTGCTATCATTACAAGAGAGATTGGTTTCATAGTGCCTGGCTTACCAGGTACTGTGTTGAGAGC
AATCAATGGTGACTTCTTGCATTTTCTACCTCGTGTCTTTAGTGCTGTTGGCAACATTTGCTACACACCT
TCCAAACTCATTGAGTATAGTGATTTTGCTACCTCTGCTTGCGTTCTTGCTGCTGAGTGTACAATTTTTA
AGGATGCTATGGGCAAACCTGTGCCATATTGTTATGACACTAATTTGCTAGAGGGTTCTATTTCTTATAG
TGAGCTTCGTCCAGACACTCGTTATGTCCTTATGGATGGTTCCATCATACAGTTTCCTAACACTTACCTG
GAGGGTTCTGTTAGAGTAGTAACAACTTTTGATGCTGAGTACTGTAGACATGGTACATGTGAAAGATCAG
AAGCTGGTATTTGCTTATCTACCAGTGGTAGATGGGTTCTTAACAATGAACATTATAGAGCTCTACCTGG
AGTATTCTGTGGTGTTGATGCAATGAATCTTATAGCAAACATCTTTACTCCCCTTGTGCAACCTGTGGGT
GCTTTAGATGTGTCTGCTTCAGTAGTGGCTGGTGGTATTATTGCCATATTGGTGACTTGTGCTGCCTACT
ACTTTATGAAATTCAGACGTGCTTTTGGTGAGTACAACCATGTTGTCGCTGCTAATGCACTTTTGTTTTT
GATGTCTTTCACTATACTCTGTCTGGCACCAGCTTATAGCTTTTTGCCAGGAGTCTACTCAGTCTTTTAC
TTGTACTTGACATTCTATTTCACTAATGATGTTTCGTTCTTGGCTCACCTTCAATGGTTTGCCATGTTTT
CTCCTATTGTGCCTTTTTGGATAACAGCAATCTATGTATTCTGTATTTCTCTGAAGCACTGCCATTGGTT
CTTTAACAACTATCTTAGGAAAAGAGTCATGTTTAATGGAGTTACATTTAGTACCTTCGAGGAGGCTGCT
TTGTGTACCTTTTTGCTCAATAAGGAAATGTACCTAAAATTGCGTAGTGAGACACTGTTGCCACTTACAC
AGTACAACAGGTATCTTGCTCTATATAACAAGTACAAGTATTTCAGTGGAGCCTTAGATACTACCAGCTA
TCGTGAAGCAGCTTGCTGCCACTTAGCAAAGGCTCTAAATGACTTTAGCAATTCAGGTGCTGATGTTCTC
TACCAACCACCACAGACATCAATCACTTCTGCTGTTCTGCAGAGTGGTTTTAGGAAAATGGCATTCCCAT
CAGGCAAAGTTGAAGGGTGCATGGTACAAGTAACCTGTGGAACTACAACTCTTAATGGATTGTGGTTAGA
TGACACAGTATACTGTCCAAGACATGTCATTTGCACAGCAGAAGACATGCTTAATCCTAACTATGAAGAT
CTGCTCATTCGCAAATCCAACCATAGCTTCCTTGTTCAGGCTGGCAATGTACAACTCCGAGTTATCGGCC
ATTCTATGCAAAATTGTCTGCTTAGGCTTAAAGTTGATACCTCTAACCCTAAGACACCCAAGTATAAATT
TGTCCGTATTCAACCTGGTCAAACATTTTCAGTTCTAGCATGCTACAATGGTTCACCATCAGGTGTTTAT
CAGTGTGCCATGAGACCTAACCATACCATTAAAGGTTCTTTCCTTAATGGATCATGTGGTAGTGTTGGTT
TTAACATTGATTATGATTGCGTGTCTTTCTGCTATATGCATCACATGGAGCTTCCAACAGGAGTACACGC
TGGTACTGACTTAGAAGGTAAATTCTATGGTCCATTTGTTGACAGACAAACTGCACAGGCTGCAGGTACA
GACACAACCATAACATTAAATGTTTTGGCATGGCTGTATGCTGCTGTTATCAATGGTGATAGGTGGTTTC
TTAATAGATTCACCACTACTTTGAATGACTTTAACCTTGTGGCAATGAAGTACAACTATGAACCTTTGAC
ACAAGATCATGTTGACATATTGGGACCTCTTTCTGCTCAAACAGGAATTGCTGTCTTAGATATGTGTGCT
GCTTTGAAAGAGCTGCTGCAGAATGGTATGAATGGTCGTACTATCCTTGGTAGCACTATTTTAGAAGATG
AGTTTACACCATTTGATGTTGTTAGACAATGCTCTGGTGTTACCTTCCAAGGTAAGTTCAAGAAAATTGT
TAAGGGCACTCATCATTGGATGCTTTTAACTTTCTTGACATCACTATTGATTCTTGTCCAAAGTACTCAG
TGGTCACTGTTTTTCTTTGTTTACGAGAATGCTTTCTTGCCATTTACTCTTGGTATTATGGCAATTGCTG
CATGTGCTATGCTGCTTGTTAAGCATAAGCACGCATTCTTGTGCTTGTTCCTGTTACCTTCTCTTGCAAC
AGTTGCTTACTTTAATATGGTCTACATGCCTGCTAGCTGGGTGATGCGTATTATGACATGGCTTGAATTG
GCTGACACTAGCTTGTCTGGTTATCGGCTTAAGGACTGTGTTATGTATGCTTCAGCTTTAGTTTTGCTTA
TTCTCATGACAGCTCGCACTGTTTATGATGATGCTGCTAGACGTGTTTGGACACTGATGAATGTCATTAC
ACTTGTTTACAAAGTCTACTATGGTAATGCTTTAGATCAAGCTATTTCCATGTGGGCCTTAGTTATTTCT
GTAACCTCTAACTATTCTGGTGTCGTCACGACTATCATGTTTTTAGCTAGAGCTATAGTGTTTGTGTGTG
TTGAGTATTACCCATTGTTATTTATTACTGGCAACACCTTACAGTGTATCATGCTTGTTTATTGTTTCTT
AGGCTATTGTTGCTGCTGCTATTTTGGCCTTTTCTGTTTACTCAACCGTTACTTCAGGCTTACTCTTGGT
GTTTATGACTACTTGGTCTCTACACAAGAATTTAGGTATATGAACTCCCAGGGGCTTTTGCCTCCTAAGA
GTAGTATTGATGCTTTCAAGCTTAACATTAAGTTGTTAGGTATTGGAGGTAAACCATGTATCAAGGTTGC
TACTGTACAGTCTAAAATGTCTGACGTAAAGTGCACATCTGTGGTACTGCTCTCGGTTCTTCAACAACTT
AGAGTAGAGTCATCTTCTAAATTGTGGGCACAATGTGTACAACTCCACAATGATATTCTTCTTGCAAAAG
ACACAACTGAAGCTTTCGAGAAGATGGTTTCTCTTTTGTCTGTTTTGCTATCCATGCAGGGTGCTGTAGA
CATTAACAAGTTGTGCGAGGAAATGCTCGACAACCGTGCTACTCTTCAGGCTATTGCTTCAGAATTTAGT
TCTTTACCATCATATGCCGCTTATGCCACTGCCCAAGAGGCCTATGAGCAGGCTGTAGCTAATGGTGATT
CTGAAGTCGTTCTCAAAAAGTTAAAGAAATCTTTGAATGTGGCTAAATCTGAGTTTGACCGTGATGCTGC
CATGCAACGCAAGTTGGAAAAGATGGCAGATCAGGCTATGACCCAAATGTACAAACAGGCAAGATCTGAG
GACAAGAGGGCAAAAGTAACTAGTGCTATGCAAACAATGCTTTTCACTATGCTTAGGAAGCTTGATAATG
ATGCACTTAACAACATTATCAACAATGCGCGTGATGGTTGTGTCCCACTCAACATCATACCATTGACTAC
AGCAGCCAAACTCATGGTTGTTGTCCCTGATTATGGTACCTACAAGAACACTTGTGATGGTAACACTTTT
ACGTATGCGTCTGCACTCTGGGAAATCCAGCAAGTTGTTGATGCAGATAGCAAGATTGTTCAACTTAGTG
AAATTAACATGGACAATTCACCAAATTTGGCTTGGCCTCTTATTGTTACAGCTCTAAGAGCCAATTCAGC
TGTCAAACTACAGAATAATGAACTGAGTCCAGTAGCACTACGACAGATGTCATGTGCGGCTGGTACCACA
CAAACAGCTTGTACTGATGACAATGCACTTGCCTACTATAACAACTCAAAGGGAGGTAGATTTGTGCTAG
CATTACTATCAGACCACCAAGATCTCAAATGGGCTAGATTCCCTAAGAGTGATGGTACAGGTACAATTTA
CACAGAACTGGAACCACCTTGTAGGTTTGTTACAGACACACCAAAAGGGCCTAAAGTGAAATACTTGTAT
TTCATCAAGGGCTTAAATAACCTAAATAGAGGTATGGTGCTGGGCAGTTTAGCTGCTACAGTACGTCTTC
AGGCTGGAAATGCTACAGAAGTACCTGCCAATTCAACTGTGCTTTCTTTCTGTGCTTTTGCAGTAGACCC
TGCTAAAGCGTACAAGGATTACCTAGCAAGTGGAGGACAACCAATCACCAACTGTGTGAAGATGTTGTGT
ACACACACTGGTACAGGACAGGCAATTACTGTAACACCAGAAGCCAACATGGACCAAGAGTCCTTTGGTG
GTGCTTCATGCTGTCTGTATTGTAGATGCCACATTGACCACCCAAATCCTAAAGGATTTTGTGACTTGAA
AGGTAAGTATGTCCAAATACCTACCACTTGTGCTAATGACCCAGTGGGTTTTACACTTAGAAACACAGTC
TGTACCGTCTGCGGAATGTGGAAAGGTTATGGCTGTAGTTGTGATCAACTCCGCGAACCCATGATGCAGT
CTGCGGATGCGTCAACGTTTTTAAACGGGTTTGCGGTGTAAGTGCAGCCCGTCTTACACCGTGCGGCACA
GGCACTAGCACTGATGTCGTCTACAGGGCTTTTGATATTTACAACGAAAAAGTTGCTGGTTTTGCAAAGT
TCCTAAAAACTAATTGCTGCCGCTTCCAGGAGCAGGATGAGGAAGGCAATTTATTAGACTCTTACTTTGT
AGTTAAGAGGCATACTATGTCTAACTACCAACATGAAGAGACTATTTACAACTTGGTTAAAAATTGTCCA
GCGGTTGCTGTTCATGATTTTTTCAAGTTTAGAGTAGATGGTGACATGGTACCACATATATCACGTCAGC
GTCTAACTAAATACACAATGGCTGATTTAGTCTATGCTCTACGTCATTTTGACGAGGGTAATTGTGACAC
ATTAAAAGAAATACTCGTCACATACAATTGTTGTGATGATGATTATTTCAATAAGAAGGATTGGTATGAT
TTCGTAGAGAATCCTGACATCTTACGCGTATATGCTAACTTAGGTGAGCGTGTACGCCAAGCATTATTAA
AGACTGTACAATTCTGCGATGCTATGCGTGATGCAGGCATTGTAGGCGTACTGACATTAGATAATCAGGA
TCTTAATGGGAATTGGTATGATTTCGGTGATTTCGTACAAGTAGCACCAGGCTGCGGAGTTCCTATTGTG
GATTCATATTACTCATTGCTGATGCCCATCCTCACTCTGACTAGGGCATTGGCTGCTGAGTCCCATATGG
ATGCTGATCTCGCAAAACCACTTATTAAGTGGGATTTGCTGAAATATGATTTTACGGAAGAGAGACTTTG
TCTCTTCGACCGTTATTTTAAATATTGGGACCAGACATACCATCCCAATTGTATTAACTGTTTGGATGAT
AGGTGTATCCTTCATTGTGCAAACTTTAATGTGTTATTTTCTACTGTGTTTCCACCTACAAGTTTTGGAC
CACTAGTAAGAAAAATATTTGTAGATGGTGTTCCTTTTGTTGTTTCAACTGGATACCATTTTCGTGAGTT
AGGAGTTGTACATAATCAGGATGTAAACTTACATAGCTCGCGTCTCAGTTTCAAGGAACTTTTAGTGTAT
GCTGCTGATCCAGCCATGCATGCAGCTTCTGGCAATTTATTGCTAGACAAACGCACTACATGCTTTTCAG
TAGCTGCACTAACAAACAATGTTGCTTTTCAAACTGTCAAACCCGGTAATTTTAACAAAGACTTTTATGA
CTTTGCTGTGTCTAAAGGTTTCTTTAAGGAAGGAAGTTCTGTTGAACTAAAACACTTCTTCTTTGCTCAG
GATGGCAATGCTGCTATCAGTGATTATGACTATTATCGTTATAATCTGCCAACAATGTGTGATATCAGAC
AACTCCTATTCGTAGTTGAAGTTGTTGACAAATACTTTGATTGTTACGATGGTGGCTGTATTAATGCCAA
CCAAGTAATCGTTAACAATCTGGACAAATCAGCTGGTTTTCCATTTAATAAATGGGGTAAGGCTAGACTT
TATTATGACTCAATGAGTTATGAGGATCAAGATGCACTTTTCGCGTATACTAAGCGTAATGTCATCCCTA
CTATAACTCAAATGAATCTTAAGTACGCCATTAGTGCAAAGAATAGAGCTCGCACCGTAGCTGGTGTCTC
TATCTGTAGTACTATGACAAATAGACAGTTTCATCAGAAATTATTGAAGTCAATAGCCGCCACTAGAGGA
GCTACTGTGGTAATTGGAACAAGCAAATTTTACGGTGGCTGGCATAACATGTTAAAAACTGTTTACAGTG
ATGTAGAAACTCCACACCTTATGGGTTGGGATTATCCAAAATGTGACAGAGCCATGCCTAACATGCTTAG
GATAATGGCCTCTCTTGTTCTTGCTCGCAAACATAGCACTTGCTGTAACTTGTCACACCGTTTCTATAGG
TTAGCTAATGAGTGTGCGCAAGTATTAAGTGAGATGGTCATGTGTGGCGGCTCACTATATGTTAAACCAG
GTGGAACATCATCCGGTGATGCTACAACTGCTTATGCTAATAGTGTCTTTAACATTTGTCAAGCTGTTAC
AGCTAATGTAAATGCACTCCTTTCAACTGATGGTAACAAGATAGCTGACAAGTACGTCCGCAATCTACAA
CACAGGCTTTATGAGTGTCTCTATAGAAACAGGGATGTTGATCATGAATTTGTGGATGAGTTTTACGCAT
ACCTGCGTAAACATTTCTCCATGATGATTCTTTCTGATGACGCCGTTGTGTGCTATAACAGTAACTATGC
GGCTCAAGGTTTAGTAGCTAGCATTAAGAACTTTAAGGCAGTTCTTTATTATCAAAATAATGTGTTCATG
TCTGAGGCAAAATGTTGGACTGAGACTGACCTTACTAAAGGACCTCACGAATTTTGCTCACAGCATACAA
TGCTAGTTAAACAAGGAGATGATTACGTGTACCTGCCTTACCCAGATCCGTCTAGAATATTAGGCGCAGG
CTGTTTTGTCGATGATATTGTCAAAACAGATGGTACACTTATGATTGAGAGGTTCGTGTCATTAGCTATT
GATGCTTACCCTCTTACTAAACATCCTAATCAGGAGTATGCTGATGTCTTTCACTTGTATTTACAATACA
TTAGAAAGTTACATGATGAGCTTACCGGTCACATGTTAGACATGTATTCTGTAATGCTAACTAATGATAA
CACCTCACGTTATTGGGAACCTGAGTTTTATGAAGCTATGTACACACCACACACAGTCTTGCAGGCTGTA
GGTGCTTGTGTATTGTGTAATTCACAGACTTCACTTCGTTGCGGTGCCTGCATTAGGAGACCATTCCTGT
GCTGCAAGTGCTGCTATGACCATGTCATTTCAACATCACATAAATTAGTGTTGTCTGTTAATCCCTATGT
TTGCAATGCACCAGGTTGTGATGTCACTGATGTGACACAACTATATCTAGGAGGTATGAGCTATTACTGC
AAGTCACATAAGCCTCCCATTAGTTTTCCATTGTGTGCTAATGGTCAGGTTTTTGGTTTATACAAGAACA
CATGTGTAGGTAGTGACAATGTCACTGACTTTAATGCGATAGCAACATGTGATTGGACTAATGCTGGCGA
TTACATACTTGCCAACACCTGTACTGAGAGACTCAAACTCTTTGCAGCAGAAACACTCAAAGCTACTGAG
GAAACATTCAAGCTGTCATATGGTATTGCCACTGTACGTGAAGTACTCTCTGACAGAGAATTGCATCTTT
CATGGGAGGTTGGAAAACCTAGACCACCATTGAATAGAAATTATGTCTTTACTGGTTACCGTGTAACTAA
AAATAGTAAAGTACAGATTGGAGAGTACACCTTTGAAAAAGGTGACTATGGTGATGCTGTTGTGTACAGA
GGTACTACGACATACAAATTGAATGTTGGTGATTACTTTGTGTTGACATCTCACACTGTAATGCCACTTA
GTGCACCTACTCTAGTGCCACAAGAGCACTATGTGAGAATTACTGGCTTGTACCCAACACTCAACATCTC
AGATGAGTTTTCTAGCAATGTTGCAAATTATCAAAAGGTCGGTATGCAAAAGTACTCTACACTCCAAGGA
CCACCTGGTACTGGTAAGAGTCATTTTGCCATCGGACTTGCTCTCTACTACCCATCTGCTCGCATAGTGT
ATACAGCTTGCTCTCATGCAGCTGTTGATGCCCTATGCGAAAAGGCATTAAAATACTTGCCCATAGATAA
ATGTAGTAGAATCATACCTGCGCGTGCTCGCGTAGAGTGTTTTGACAAATTCAAAGTTAATTCAACACTA
GAACAGTATGTTTTCTGCACTGTAAATGCATTGCCAGAAACAACTGCTGATATTGTAGTCTTTGATGAAA
TCTCTATGGCTACTAATTATGACTTGAGTGTTGTCAATGCTAGACTTCGTGCAAAACACTACGTCTATAT
TGGCGATCCTGCTCAATTACCAGCCCCGCGCACATTGCTGACCAAAGGCACACTAGAACCAGAATACTTC
AATTCAGTGTGCAGACTTATGAAAACAATAGGTCCAGACATGTTCCTTGGAACTTGTCGCCGTTGTCCTG
CTGAAATTGTCGACACTGTGAGTGCTTTAGTTTATGATAATAAGCTAAAGGCACACAAGGAGAAGTCAGC
TCAATGCTTCAAAATGTTTTACAAGGGTGTTATTACACATGATGTTTCATCTGCAATTAACAGACCTCAA
ATAGGCGTTGTAAGAGAATTTCTTACACGCAATCCTGCTTGGAGAAAAGCTGTTTTTATCTCACCTTATA
ATTCACAGAATGCTGTAGCTTCAAAAATCTTAGGATTGCCTACGCAGACTGTTGATTCCTCACAGGGTTC
TGAGTATGACTATGTCATATTCACGCAAACTACCGAAACAGCACACTCTTGCAATGTTAACCGCTTTAAT
GTGGCTATCACAAGAGCAAAAATTGGCATTTTGTGCATAATGTCTGATAGAGATCTTTATGACAAACTGC
AATTTACAAGTCTAGAAATACCACGCCGCAATGTGGCTACATTACAGGCAGAAAATGTAACTGGACTTTT
TAAGGACTGTAGTAAGATCATCACCGGTCTTCATCCAACACAGGCACCTACACACCTCAGCGTTGATACA
AAATTTAAGACTGAGGGACTATGTGTTGACATACCAGGCATACCAAAGGACATGACCTACCGTAGACTCA
TCTCTATGATGGGTTTCAAAATGAATTACCAAGTTAATGGTTACCCTAATATGTTTATTACCCGCGAGGA
AGCTATTCGTCACGTTCGTGCATGGATTGGCTTCGACGTAGAGGGCTGTCATGCAACTAGAGATGCTGTG
GGTACTAACCTACCTCTCCAGCTAGGATTTTCTACAGGTGTTAATTTAGTAGCTGTACCAACTGGCTATG
TTGACACTGAAAATAACACAGAATTCACCAGAGTTAATGCAAAACCTCCACCAGGTGATCAATTTAAACA
TCTTATACCACTCATGTACAAAGGCTTGCCCTGGAATGTAGTGCGTATTAAGATAGTACAAATGCTCAGT
GATACACTGAAAGGATTGTCAGACAGAGTCGTGTTTGTCCTCTGGGCGCATGGCTTTGAGCTTACATCAA
TGAAGTACTTTGTCAAGATTGGACCTGAGAGAACGTGTTGTCTGTGCGACAAACGTGCAACTTGCTTTTC
TACTTCATCAGACACTTATGCCTGCTGGAATCATTCTGTGGGTTTTGACTATGTCTACAACCCATTTATG
ATTGATGTTCAGCAGTGGGGTTTTACGGGTAACCTTCAGAGTAACCATGACCAACATTGTCAAGTGCATG
GAAATGCACATGTGGCTAGTTGTGATGCTATCATGACTAGATGCTTGGCAGTCCATGAGTGCTTTGTTAA
GCGCGTTGATTGGTCTGTTGAATACCCTATTATAGGAGATGAACTGAAGATCAATTCTGCTTGCAGAAAA
GTACAGCATATGGTTGTAAAGTCTGCATTGCTTGCTGATAAGTTTCCAGTTCTTCATGACATTGGAAATC
CAAAGGCTATCAAGTGTGTGCCTCAGGCTGAAGTAGAATGGAAGTTCTATGACGCTCAGCCATGCAGTGA
CAAAGCCTACAAAATAGAGGAACTCTTCTATTCTTATGCTACACATCATGATAAATTCACTGATGGTGTT
TGTTTGTTTTGGAACTGTAACGTTGATCGTTACCCAGCCAATGCAATTGTGTGTAGGTTTGACACCAGAG
TTTTGTCAAACTTGAACTTACCGGGTTGTGATGGTGGTAGTTTGTATGTGAACAAGCATGCATTCCACAC
CCCAGCTTTTGATAAAAGTGCATTTACTAATTTAAAGCAATTGCCTTTCTTTTATTATTCTGATAGTCCT
TGTGAGTCTCATGGCAAACAAGTAGTGTCAGATATTGATTACGTACCACTTAAATCAGCTACGTGTATTA
CACGTTGCAATTTGGGTGGTGCTGTTTGCAGACACCATGCAAATGAGTACCGACAGTACTTAGATGCATA
CAACATGATGATTTCTGCTGGATTTAGCCTATGGATTTACAAACAGTTTGATACTTATAACCTGTGGAAT
ACATTTACCAGGTTACAAAGCTTAGAAAATGTGGCTTACAATGTTGTTAATAAAGGACACTTCGATGGAC
AAGCTGGTGAAGCACCTGTTTCCATCATCAATAATGCTGTTTACACAAAGGTAGATGGTGTTGATGTAGA
GATCTTTGAAAACAAGACAACACTTCCTGTTAATGTTGCATTTGAGCTTTGGGCTAAGCGTAACATTAAA
CCAGTGCCAGAGATTAAGATACTCAATAATTTGGGTGTCGATATCGCTGCTAATACTGTGGTCTGGGACT
ATAAGAGAGAAGCACCAGCACATATGTCAACAATAGGTGTCTGCACAATGACTGACATTGCTAAGAAACC
TACTGAGAGTGCTTGTTCCTCGCTTACTGTCTTATTTGATGGTAGAGTGGAAGGACAGGTAGACCTTTTT
AGAAATGCCCGTAATGGTGTTTTAATAACAGAAGGTTCAGTTAAAGGTTTAACACCTTCAAAGGGGCCAG
CACAAGCTAGTGTCAATGGAGTCACATTAATTGGAGAATCAGTAAAAACACAGTTTAACTATTTTAAGAA
AGTAGATGGCATTATTCAACAGTTGCCTGAAACCTACTTTACTCAGAGTCGAGACTTAGAGGATTTCAAG
CCCAGATCACAAATGGAAACTGACTTTCTTGAGCTCGCTATGGATGAATTCATACAACGGTATAAGCTAG
AGGGTTATGCCTTCGAGCATATCGTTTATGGGGATTTTAGTCATGGACAACTTGGCGGCCTTCATCTAAT
GATTGGTTTAGCCAAGCGTTCACAAGATTCACCGCTTAAATTAGAGGATTTTATCCCTATGGACAGCACA
GTGAAAAATTACTTCATAACAGACGCACAAACAGGTTCATCAAAATGTGTGTGTTCTGTTATTGACCTCT
TACTCGATGACTTTGTTGAGATAATAAAGTCACAGGATTTGTCAGTAATCTCTAAGGTAGTCAAGGTTAC
AATTGACTACGCTGAGATTTCATTCATGCTTTGGTGTAAAGATGGTCATGTCGAAACCTTCTACCCAAAA
TTACAAGCAAGTCAAGCGTGGCAACCGGGGGTTGCAATGCCTAACTTGTACAAGATGCAAAGAATGCTTC
TTGAAAAGTGTGACCTTCAGAATTATGGTGAAAATGCTGTCATACCAAAAGGAATAATGATGAATGTCGC
AAAATACACTCAACTGTGTCAATACTTAAATACACTTACTTTAGCTGTACCCTACAACATGAGAGTTATT
CACTTTGGTGCGGGCTCTGATAAAGGAGTCGCACCTGGTACAGCTGTACTCAGACAATGGTTGCCAACTG
GCACACTACTTGTCGATTCAGACCTTAATGACTTCGTCTCTGACGCGGATTCTACTTTAATTGGAGACTG
TGCAACAGTACATACGGCTAATAAATGGGACCTCATTATTAGCGATATGTATGACCCTAAGACCAAACAT
GTGACAAAAGAGAATGACTCAAAAGAAGGGTTTTTCACTTACCTGTGTGGATTTATAAAGCAAAAACTAG
CCTTGGGTGGTTCTGTAGCTATAAAGATAACAGAGCATTCTTGGAATGCTGATCTTTACAAGCTTATGGG
ACATTTCTCGTGGTGGACAGCTTTTGTTACAAATGTAAATGCATCATCATCAGAAGCATTTTTAATTGGT
GCTAACTATCTTGGCAAGCCGAAGGAACAAATTGACGGCTATACCATGCATGCTAACTACATTTTCTGGA
GGAACACAAATCCTATTCAATTGTCTTCCTATTCACTCTTTGACATGAGTAAATTTCCTCTTAAGTTAAG
GGGGACTGCTGTCATGTCATTAAAAGAGAATCAAATCAATGATATGATTTATTCCCTGCTCGAAAAAGGT
AAACTTATCATTAGGGAAAACAACAGAGTTGTGGTCTCAAGTGATGTTCTTGTTAATAACTAAACGAACA
TGAAAATCTTAATTTTTGCTTTTCTAGTTACGCTAGTTAAAGCACAGGAAGGATGCGGCATTATCAGCAA
AAAACCGCAGCCAAAAATGGCACAAGTTTCCTCTTCCCGCCAAGGTGTATACTATAATGATGACATTTTT
CGTTCTGATGTACTACACCTCACTCAGGATTACTTCCTGCCCTTTGATTCAAATTTAACACAGTACTTTT
CTCTTAACGTTGATTCAGATAGGTACACCTATTTTGACAATCCCATTTTAGACTTCGGTGACGGCGTTTA
TTTCGCTGCTTCTGAAAAGTCTAATGTAATCAGAGGCTGGATTTTTGGTTCCACTTTTGATAACACCACT
CAGTCAGCTGTCATAGTTAACAATTCCACACACATTATCATACGTGTGTGCAATTTTAACTTATGTAAAG
AACCCATGTACACAGTGTCTCGTGGCACACAACAATCATCGTGGGTCTATCAGAGTGCTTTTAATTGCAC
ATATGATAGAGTAGAGAGAAGTTTTCAGCTCGATACTGCTCCTAAAACTGGAAATTTTAAAGACCTACGC
GAGTATGTCTTTAAGAATCGTGATGGTTTTCTTAGTGTTTACCAAACTTATACGGCTGTTAATTTACCTA
GAGGATTACCTATTGGGTTCTCAGTTTTGAGGCCAATCCTCAAACTGCCCTTTGGAATTAACATTACATC
TTATAGAGTTGTTATGGCTATGTTTAGCCAAACTACTTCTAATTTCTTACCAGAAAGTGCTGCTTATTAT
GTTGGTAATCTAAAGTATACCACCTTTATGCTTAGGTTTAATGAAAATGGGACTATCACTGATGCTATTG
ATTGCGCCCAAAATCCACTTGCTGAATTAAAATGCACCATTAAAAATTTTAATGTCAGTAAAGGAATCTA
CCAAACATCTAACTTCAGAGTTTCACCAACTCAAGAAGTTGTTAGGTTCCCCAACATTACAAACCGTTGT
CCTTTTGACAAAGTTTTTAATGCTACTCGCTTTCCCAGTGTTTATGCGTGGGAGCGAACAAAAATTTCTG
ATTGTGTTGCTGATTACACTGTTCTCTACAACTCCACTTCCTTCTCAACTTTCAAATGTTATGGAGTTTC
TCCCTCTAAGTTGATTGATTTGTGCTTTACAAGTGTGTATGCTGATACATTCTTGATAAGATCTTCAGAA
GTAAGGCAAGTTGCACCAGGTGAAACTGGTGTTATTGCTGACTATAACTATAAATTGCCTGACGACTTCA
CAGGCTGTGTTATTGCCTGGAATACTGCTCAGCAAGATAAGGGTCAATATTATTATAGATCCTCTAGAAA
GACAAAACTTAAACCTTTTGAGAGGGACCTATCTTCAGACGAAAATGGTGTACGTACTCTTAGTACTTAT
GACTTCTATCCTACTGTGCCTATTGAATATCAGGCTACTAGGGTTGTTGTGCTTTCATTTGAGCTTTTAA
ATGCACCTGCTACAGTTTGTGGACCTAAACTATCCACGGGACTTGTTAAGAACCAGTGTGTCAATTTCAA
CTTTAATGGACTCAAAGGTACTGGCGTTCTGACTGATTCTTCAAAGAGATTTCAGTCATTCCAACAATTT
GGAAGAGACACGTCGGATTTCACTGATTCCGTTCGTGACCCGCAAACATTGCAAGTACTTGACATCACAC
CATGTTCTTTTGGTGGTGTGAGTGTAATAACGCCGGGAACAAATGCTTCATCCGAAGTAGCTGTTCTTTA
CCAAGATGTAAATTGCACTGATGTCCCAACTGCCATACGTGCAGACCAATTAACACCAGCTTGGCGCGTT
TACTCTACTGGAGTAAATGTGTTTCAAACACAAGCTGGCTGTCTTATTGGAGCTGAACATGTTAACGCTT
CGTATGAGTGTGACATTCCTATTGGTGCTGGCATTTGTGCTAGCTACCATACAGCTTCTACTCTACGTAG
TGTGGGTCAGAAATCCATTGTGGCTTACACTATGTCTTTGGGTGCAGAAAATTCTATTGCTTATGCTAAT
AATTCAATTGCCATACCTACAAATTTTTCAATCAGTGTCACAACTGAAGTGATGCCTGTTTCAATGGCTA
AGACATCAGTAGATTGTACAATGTACATCTGTGGTGATTCTCAGGAGTGCAGTAACTTACTTCTCCAGTA
TGGAAGTTTCTGCACGCAGTTAAATCGTGCTCTCACGGGCGTTGCCTTAGAACAGGACAAAAATACACAG
GAGGTTTTTGCCCAGGTTAAACAAATGTACAAGACACCAGCCATAAAGGATTTTGGCGGTTTCAATTTTT
CACAAATATTGCCTGATCCTTCAAAGCCAACAAAGAGATCATTTATTGAAGACTTACTCTTCAACAAGGT
GACTCTCGCTGATGCTGGCTTTATGAAGCAATATGGCGAATGCCTAGGTGATATTAATGCTAGAGACCTC
ATCTGTGCACAAAAGTTCAATGGCCTTACTGTCCTTCCACCTTTACTCACAGACGACATGATTGCTGCAT
ACACTGCTGCCCTTGTCAGTGGTACTGCTACTGCTGGCTGGACGTTCGGTGCTGGTGCTGCTCTTCAAAT
ACCTTTTGCTATGCAGATGGCATATAGGTTTAATGGCATTGGAGTTACTCAAAATGTTCTCTATGAGAAT
CAAAAACAGATCGCCAACCAATTCAACAAGGCAATCAGTCAAATTCAAGAATCACTTACAACAACATCAA
CTGCATTGGGCAAGCTGCAAGACGTTGTCAACCAGAATGCTCAAGCATTGAACACGCTTGTTAAACAGCT
TAGCTCCAATTTTGGTGCAATTTCAAGTGTGCTAAATGACATTCTTTCACGACTAGATAAAGTCGAGGCA
GAGGTGCAAATTGACAGGTTGATCACAGGCAGATTGCAGAGCCTTCAAACCTATGTAACACAACAACTAA
TCAGAGCTGCTGAAATCAGAGCTTCTGCTAATCTTGCTGCTACTAAAATGTCTGAGTGTGTTCTTGGACA
ATCAAAAAGAGTTGACTTCTGTGGAAGAGGCTATCATCTTATGTCTTTTCCTCAGGCTGCTCCGCATGGT
GTTGTTTTCTTACATGTCACATATGTGCCATCGCAGGAGAAAAACTTCACCACAGCTCCAGCAATTTGTC
ATGAAGGCAAGGCATACTTCCCTCGTGAAGGTGTTTTTGTATCTAATGGCACTTCTTGGTTCATTACACA
GAGGAATTTTTACTCACCACAAATAATCACAACAGATAATACATTTGTTGCTGGAAACTGTGATGTCGTA
ATTGGCATCATTAACAACACAGTCTATGATCCTCTGCAACCTGAGCTTGACTCATTTAAAGAAGAGCTGG
ACAAGTACTTCAAAAATCACACATCACCTGATGTTGATCTTGGCGACATTTCAGGCATTAATGCTTCTGT
CGTCAATATTCAGAAGGAAATTGACCGCCTCAATGAGGTTGCCAAAAATCTAAACGAATCGCTCATTGAT
CTTCAAGAACTTGGTAAATATGAGCAATACATCAAATGGCCTTGGTACGTTTGGCTCGGCTTCATTGCTG
GACTGATTGCTATCGTCATGGCCACTATACTGCTTTGTTGCATGACCAGCTGTTGCAGTTGCCTCAAGGG
TGCATGCTCTTGTGGTTCTTGCTGCAAATTTGATGAGGACGACTCTGAGCCAGTGCTCAAAGGAGTCAAA
TTACACTACACATAAACGAACTTAATGGATTTGTTTATGAGTATTTTCACACTTGGCTCAATCACACGTC
AACCGAGTAAGATTGAAAATGCTTCTCCTGCAAGTACTGTTCATGCTACTGCAACGATACCGCTACAAGC
CTCACTCCCTTTCAGATGGCTTGTTGTTGGCGTTGCACTTCTTGCTGTTTTTCAAAGCGCTTCCAAAGTG
ATTGCGTTTCATAAGAGGTGGCAGCTCGCTCTGCACAAAGGCATTCAGCTTGTTTGCAATTTGCTGCTAC
TCTTTGTAACAATTTACTCACACCTTCTACTTTTAGCTGCTGGCATGGAGGCACAATTTTTGTACATCTA
TGCTTTGATTTATGTTCTGCAAGCTGTCAGCTTTTGCAGATTTATTATGAGATGTTGGCTTTGCTGGAAG
TGCAAATCCAAAAACCCAATACTTTATGATGCCAACTACTTCGTTTGCTGGCATACACATAACTATGACT
ACTGTATACCATACAACAGTGTCACAGATACAATTGTCGTTACTGCAGGTGACGGCATTTCAACACCAAA
ACTCAAAGAAGACTACCAAATTGGTGGTTATTCTGAGGATTGGCACTCAGGTGTTAAAGACTATGTCGTT
GTACATGGCTATTTCACCGAAGTTTACTACCAGCTTGAGTCTACACAAATTACTACAGACACTGGTATTG
AAAATGCTACATTCTTCATCTTTAACAAGCTTGTTAAAGATCCACCGAATGTGCAAATACACACAATCGA
CGGCTCTTCAGGAGTTGTAAATCCAGCAATGGATCCAATTTATGATGAGCCGACGACGACTACTAGCGTG
CCTTTGTAAGCACAAGAAAGTGAGTACGAACTTATGTACTCATTCGTTTCGGAAGAAACAGGTACGTTAA
TAGTTAATAGCGTACTTCTTTTTCTTGCTTTCGTGGTATTCTTGCTAGTCACACTAGCCATCCTTACTGC
GCTTCGATTGTGTGCGTACTGCTGCAATATTGTTAACGTGAGTTTAGTAAAACCAACGGTTTACGTCTAC
TCGCGTGTTAAAAATCTGAACTCTTCTGAAGGAGTTCCTGATCTTCTGGTCTAAACGAACTAACTATTAT
TATTATTCTGTTTGGAACTTTAACATTGCTTGTCATGGCAGACAACGGTACTATTACTGTTGAGGAGCTT
AAACAACTCCTGGAACAATGGAACCTAGTAATAGGTTTCCTATTCCTCGCCTGGATTATGTTACTACAAT
TTGCCTATTCTAATCGGAACAGGTTTTTGTACATAATAAAGCTTGTTTTCCTCTGGCTCTTGTGGCCAGT
AACACTTGCTTGCTTTGTGCTTGCTGCTGTTTACAGAATTAATTGGGTGACTGGCGGGATTGCGATTGCA
ATGGCTTGTATTGTAGGCTTGATGTGGCTTAGCTACTTCGTTGCTTCCTTCAGGCTGTTTGCTCGTACCC
GCTCAATGTGGTCATTCAACCCAGAAACAAACATTCTTCTCAATGTGCCTCTCCGGGGGACAATTGTGAC
CAGACCGCTCATGGAAAGTGAACTTGTCATTGGTGCTGTGATCATTCGTGGTCACTTGCGAATGGCTGGA
CACTCCCTGGGGCGCTGTGACATTAAGGACCTGCCAAAAGAGATCACTGTGGCTACATCACGAACGCTTT
CTTATTACAAATTAGGAGCGTCGCAGCGTGTAGGCACTGATTCAGGTTTTGCTGCATACAACCGCTACCG
TATTGGAAATTACAAATTAAATACAGACCACGCCGGTAGCAACGACAATATTGCTTTGCTAGTACAGTAA
GTGACAACAGATGTTTCATCTTGTTGACTTCCAGGTTACAATAGCAGAGATATTGATTATCATTATGAGG
ACTTTCAGGATTGCCATATGGAATCTTGATATGATAATAAGTTCAATAGTGAGACAATTATTTAAGCCTC
TAACTAAGAAGAATTATTCTGAGTTAGATGATGAAGAACCTATGGAGTTAGATTATCCATAAAACGAACA
TGAAAATTATTCTCTTCCTGACATTGATTGCACTTGCATCTTGCGAGCTATATCACTATCAGGAGTGTGT
TAGAGGTACAACTGTACTACTAAAAGAACCTTGCCCATCTGGAACCTACGAGGGCAATTCACCATTTCAT
CCTCTTGCTGATAACAAATTTGCACTAACTTGCACTAGCACCCACTTTGCTTTTGCTTGTGCTGACGGTA
CTAGACATACCTATCAGCTTCGTGCAAGATCAGTTTCACCAAAACTTTTCATCAGACAAGAGGAAGTTCA
TCAGGAGCTCTACTCACCGCTTTTTCTCATTGTTGCTGCTCTAGTATTTATAATACTTTGCTTCACCATT
AAGATAAAGACAGAATGAATGAGCTCACTTTAATTGACTTCTATTTGTGCTTTTTAGCCTTTCTGCTATT
CCTTGTTCTAATAATGCTTATTATATTTTGGTTTTCACTTGAACTCCAGGATATAGAAGAACCTTGTAAC
AAAGTCTAAACGAACATGAAACTTCTCATTGTTTTAGGACTCTTAACATCAGTGTATTGCATGCATAAAG
AATGCAGTATACAAGAATGTTGTGAAAATCAACCATTCCAACTTGAAGACCCATGTCCAATACATTACTA
TTCGGACTGGTTTGTAAAAATTGGACCTCGCAAGTCTGCGCGCCTAGTACAACTTTGTGCTGGTGAATAT
GGACATAGAGTTCCAATACATTATGAAATGTTTGGCAATTATACTATCTCATGTGAACCACTTGAAATAA
ATTGTCAAAATCCACCAGTTGGAAGTCTCATTGTACGTTGTTCATATGATGTTGACTTTATGGAGTATCA
CGACGTTCGTGTTGTTCTAGATTTCATCTAAACGAACAAACTAAAATGTCTGATAATGGACCCCAATCAA
ACCAGCGTAGTGCCCCCCGCATTACATTTGGTGGACCCACAGATTCAACTGACAATAACCAGAATGGAGG
ACGCAATGGGGCAAGGCCAAAACAGCGCCGACCCCAAGGTTTACCCAATAATACTGCGTCTTGGTTCACA
GCTCTCACTCAGCATGGCAAGGAGGAACTTAGATTCCCTCGAGGCCAGGGCGTTCCAATCAACACCAATA
GTGGTCCAGATGACCAAATTGGCTACTACCGAAGAGCTACCCGACGAGTTCGTGGTGGTGACGGCAAAAT
GAAAGAGCTCAGCCCCAGATGGTACTTCTATTACCTAGGAACTGGCCCAGAAGCTTCACTTCCCTACGGC
GCTAACAAAGAAGGCATCGTATGGGTCGCAACTGAGGGAGCCTTGAACACACCTAAAGACCACATTGGCA
CCCGCAATCCTAATAACAATGCTGCCACCGTGCTACAACTTCCTCAAGGAACAACATTGCCAAAAGGCTT
CTACGCAGAGGGGAGCAGAGGCGGCAGTCAAGCCTCTTCTCGCTCTTCATCACGTAGTCGCGGTAATTCA
AGAAATTCAACTCCTGGCAGCAGTAGGGGAAATTCTCCTGCTCGAATGGCTAGCGGAGGTGGTGAAACTG
CCCTCGCGCTATTGCTGCTAGACAGATTGAACCAGCTTGAGAGCAAAGTTTCTGGTAAAGGCCAACAACA
ACAAGGCCAAACTGTCACTAAGAAATCTGCTGCTGAGGCATCCAAAAAGCCTCGCCAAAAACGTACTGCT
ACAAAACAGTACAACGTCACTCAAGCATTTGGGAGACGTGGTCCAGAACAAACCCAAGGAAACTTCGGGG
ACCAAGACCTAATCAGACAAGGAACTGATTACAAATATTGGCCGCAAATTGCACAATTTGCTCCGAGTGC
CTCTGCATTCTTCGGAATGTCACGCATTGGCATGGAAGTCACACCTTCGGGAACATGGCTGACTTATCAT
GGAGCCATTAAATTGGATGACAAAGATCCACAATTCAAAGACAACGTCATACTGCTGAACAAGCACATTG
ACGCATACAAAACATTCCCACCAACAGAGCCTAAAAAGGACAAAAAGAAAAAGACTGATGAAGCTCAGCC
TTTACCGCAGAGACAAAAGAAGCAGCCCACTGTGACTCTTCTTCCTGCGGCTGACATGGATGATTTCTCC
AGACAACTTCAAAATTCCATGAGTGGAGCTTCTGCTGATTCAACTCAGGCATAAACACTCATGATGACCA
CACAAGGCAGATGGGCTATGTAAACGTTTTCGCAATTCCGTTTACGATACATAGTCTACTCTTGTGCAGA
ATGAATTCTCGTAGCTAAACAGCACAAGTAGGTTTAGTTAACTTTAATCTCACATAGCAATCTTTAATCA
ATGTGTAACATTAGGGAGGACTTGAAAGAGCCACCACATTTTCACCGAGGCCACGCGGAGTACGATCGAG
GGTACAGTGAATAATGCTAGGGAGAGCTGCCTATATGGAAGAGCCCTAATGTGTAAAATTAATTTTAGTA
GTGCTATCC</t>
  </si>
  <si>
    <t>YNLF_31C</t>
  </si>
  <si>
    <t>AKZ19076</t>
  </si>
  <si>
    <t>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t>
  </si>
  <si>
    <t>spike glycoprotein [Bat SARS-like coronavirus YNLF_31C]</t>
  </si>
  <si>
    <t>KP886808.1</t>
  </si>
  <si>
    <t>21491..25216</t>
  </si>
  <si>
    <t xml:space="preserve">&gt;KP886808.1 Bat SARS-like coronavirus YNLF_31C, complete genome
ATATTAGGTTTTTACCTACCCAGGAAAAGCCAACCAACCTCGATCTCTTGTAGATCTGTTCTTTAAACGA
ACTTTAAAATCTGTGTGGCTGTCGCTCGGCTGTATGCCTAGTGCACCTACACAGTATAAATATTAATAAC
TTTACTGTCGTTGACAAGAAACGAGTAACTCGTCCTTCTTCTGCAGACTGCTTACGGTTTCGTCCGTGTT
GCAGTCGATCATCAGCATACCTAGGTTCCGTCCGGGTGTGACCGAAAGGTAAGATGGAGAGCCTTGTTCT
TGGTGTCAACGAGAAAACACACGTCCAACTCAGTTTACCTGTTCTTCAGGTTGGCGACGTGCTAGTGCGT
GGTTTCGGGGATACTGTGGAAGAAGCCCTAACGGAAGCACGTGAACATCTTAAAAATGGCACTTGTGGCC
TAGTAGAGCTGGAAAAAGGTGTCCTACGCCAGCTTGAAGAGCCCTACGTGTTCATTAAACGATCTGAAGC
TTTAAGCACCACTCACGGCCACAAGGTTGTTGAATTGGTAGCTGAAATGAATGGCATTCAGTTCGGTCGT
AGCGGTACAACACTGGGTGTTCTCGTGCCACATGTGGGCGAAACCCCAATTGCGTACCGCAATGTTCTTC
TTCGTAAGAGCGGTAATAAGGGAGCCGGTGGTCATAGCTACGGCATCGATCTAAAGTCTTATGACTTAGG
TGACGTGCTTAACACTGATCCCGTTGAAGATTATGAACAACAATGGAACACTAAGCATGGCAGTGGTGTT
CTCCGCGAACTCATTCGTGAGCTCAACGGAGGTGCAGTCACTCGCTATGTCGATAACAATTTCTGTGGCC
CTGATGGGTATCCTCTTGAATGCATCAAAGGTCTTCTCGCTCGTGCGGGTAAATCGATGTGCACTCTTTC
TGAACAACTCGATTTCATTGAATCGAAGCGTGGTGTCTATTGCTGCCGTGAACATGAGCATGAAATTGCT
TGGTACACCGAGCGCTCAGATAAGAGTTATGAGCATCAGACACCATTCGACATTAAGAGTGCCAAGAAAT
TTGACACGTTTAAAGAGGAATGCCCGAAGTTCGTATTTCCTCTCAACTCCACAGTCAAAGTCATTCAACC
ACGTGTTGAAAAGAAAAAGACTGAAGGTTTCATGGGGCGTATACGCTCTGTGTACCCTGTTGCATCTCCA
CAGGAGTGTAACAACATGCACTTGTCTACCTTGATGAAATGTAGTCATTGCGATGAAGTTTCATGGCAGA
CGTGCGACTTTCTGAAAGCCACTTGTGAACATTGTGGCACTGAAAATTTAGTCGTTGAAGGACCTACTAC
ATGTGGGTACCTACCTATTAATGCTGTAGTAAAGATGCCCTGTCCTGCCTGTCAGAACAAAGAAGTGGGA
CCTGAGCATAGTGTTGCAGACTATCACAACTACTCGAACATTGAAACTCGGCTCCGCAAGGGAGGTAGGA
CTAAATGTTTTGGAGGTTGTGTGTTTTCCTATGTTGGTTGCTATAACAAGCGTGCCTACTGGGTTCCTCG
TGCTAGTGCTGACATTGGTTCAAACCATACCGGCATTGTTGGTGACAACGTGGAGACCTTGAATGAGGAT
CTCCTTGAGATACTGAGTCGTGAACGTGTTAACATTAACATTGTTGGCGATTTTCAGTTGAATGAAGAAG
TTGCCATCATTTTGGCATCTCTCTCTGCTTCTACAAGTGCCTTTATTGACACTATAAAGAGTCTTGATTA
CAAGTCTTTTAAATCCATTGTTGAGTCTTGCGGTAACTACAAAGTTACCAAGGGAAAGCCCATAAAAGGT
GCTTGGAACATTGGACAACAGAGATCAGTTTTAACACCACTGTGTGGTTTTCCCTCACAGGCTGCTGGTG
TTATCAGATCAATTTTTGCACGCACACTTGACGCAGCAAATCACTCAATTCCTGACTTGCAAAGAGCAGC
TGTCACCATACTTGGTGGTATTTCTGAACAGTCATTGCGTCTTGTCGATGCCATGGTTTACACCTCAGAC
CTGCTCACCAACAGTGTCATTGTTATGGCATATGTAACTGGTGGTCTTGTACAACAGACTTCTCAGTGGT
TGTCTAATTTGTTGGGCACTACTGTTGAAAAACTCAGGCCCATCTTTGCATGGATTGAGGCGAAACTTAG
TGCAGGAGTTGAATTTCTCAAGGATGCTTGGGAGATTCTCAAATTTCTTATTACAGGTGTGTTTGACATC
GTCAAGGGTCAAATACAGGTTGCTTCAGATAATATCAAGGATTGTGTAAAATGCTTCATTGATATTGTTA
ACAAGGCACTCGAAATGTGCATTGACCAAGTCACTATTGCTGGCGTAAAGTTGCGATCACTCAACTTAGG
TGAAGTCTTCATCGCTCAAAGCAAGGGACTTTACCGCCAGTGTATACGTGGCAAGGAACAGCTGCAATTA
CTTATGCCTCTTAAGGCACCAAAAGAAGTTACCTTTCTTGAAGGTGATTCACATGACACAGTACTTACCT
CTGAGGAGGTTGTTCTAAAAAATGGTGAACTCGAGGCACTTGAGACACCAGTTGACAGTTTCACTAATGG
AGCTGTCGTTGGCACTCCAGTTTGTGTCAATGGCCTCATGCTCTTAGAGCTTAAAGATAAAGAGCAGTAT
TGTGCTTTGTCTCCAGGATTATTAGCTACAAACAATGTCTTCCGTCTAAAAGGGGGTGCACCAATTAAAG
GTGTAACCTTTGGAGAAAACACTGTTTTAGAAGTTCAAGGCTACAAGAATGTGAAAATCACATTTGAGCT
TGATGAACGTGTAGACAAAGTGCTTAATGAGAAGTGTTCCGTCTACACTGTTGAATCCGGTACAGAGGTC
AATGAATTCGCATGTGTTGTTGCAGAAACTGTCGTAAAAACTTTACAACCAGTTTCTGATCTTCTTACCG
AGATGGGTGTTGTTCTTGATGAGTGGAGTGTAGCTACATTCTATTTATTTGATGATGCTGGTGAAGAAAA
CCTTTCATCGCGTATGTACTGTTCCTTTTACCCTCCAGATGAGGAAGAAGAGGACGATGTAGAGTGTGAG
GAAGAAGAAATTGATGAAACCTGTGAACATGAGTATGGTACAGAGGATGATTATCAAGGTCTCCCTCTGG
AATTTGGTGCCTCAGCTGAAACAGTTCAAGTTGAGGAAGAAGAAGAGGAAGACTGGCTGGATGACACTAC
TGAGCAATCAGAGATTGAGCCTGAACCAGAATCTACACCTGAAGAACCAGTTAATCAGTTTACTGGTTAT
TTAAAACTTACTGATAATGTTGCCATTAAATGTGTTGACATCGTTAAGGAGGCACAAAGTGCTAATCCTA
TGGTGGTTGTAAATGCTGCTAACATACATCTGAAACATGGTGGTGGCGTAGCGGGTGCACTCAACAAGGC
AACCAACGGTGCCATGCAAAGGGAGAGTGATGATTACATTAAGCTAAATGGCCCTCTCACAGTTGGAGGT
TCATGTTTGCTTTCTGGACATAACCTTGCTAAGAAGTGTCTGCATGTTGTTGGACCTAACCTAAATGCAG
GTGAGGACATTCAGCTCCTTAAGGCAGCATATGAAAATTTCAATTCACAGGACACTTTACTTGCACCATT
GTTGTCAGCAGGCATATTTGGTGCTAAACCACTTCAGTCTTTACAAGTGTGCGTGCAGACAGTTCGTACA
CAGGTTTACATTGCAGTCAATGACAGAGCTCTTTACGAGCAGGTTGTCATGGATTACCTTGATAGTCTGA
AGCCTAGAGTTGAAGCACCTAAACAAGAGGAGCCACCAAAGACAGAACGTCCTAAAGTTGAGGAGAAATC
TGTCGTACAGAAGCCTGTTGATGTGAAGCCAAAAATTAAGGCTTGTATCAATGAGGTCACCACAACACTG
GAGGAAACTAAGTTTCTTACCAATAAGTTACTCTTGTTTGCTGATATCAATGGTAAGCTTTACCGTGATT
CTCAGAACATGCTTAGAGGTGAAGATATGTCTTTCCTTGAGAAGGATGCACCTTACATGGTAGGTGATGT
TATCACTAGTGGTGATATCACTTGTGTTGTAATACCCTCAAAAAAGGCTGGTGGCACTACTGAGATGCTC
TCAAGAGCTTTGAAGAAAGTACCAGTTGGTGAGTATATAACCACATACCCTGGACAAGGATGTGCTGGTT
ATACACTTGAGGAAGCTAAGACTATTCTTAAGAAATGCAAATCTGAATTTTACGTGCTACCTTCAGAAAC
ACCTAATGCTAAGGAAGAGGTTCTAGGAACCGTATCCTGGAATTTGAGAGAAATGCTTGCTCATGCTGAA
GAGACAAGAAAATTAATGCCTATCTGCATGGATATTAGAGCCATAATGGCCACCATCCAACGCAAGTACA
AAGGAATTAAAATTCAAGAAGGAATTGTTGACTATGGTGTCCGATTCTTCTTTTATACTAGCAAAGAGCC
TGTAGCTTCTATTATTACGAAGCTGAACTCTTTAAATGAACCACTTATCACAATGCCAATTGGTTATGTG
ACACATGGTTTTAATCTTGAAGAGGCCGCGCGTTGTATGCGTTCTCTTAAAGCTCCTGCTGTAGTGTCAG
TATCATCACCAGATGCTGTTACTACATATAATGGATACCTCACTTCGTCATCAAAGACACCTGAGGAGCA
CTTTGTGGAGACAGTTTCTTTAGCTGGCTCTTACAGAGATTGGTCCTATTCAGGACAGCGTACAGAATTA
GGTGTTGAGTTTCTTAAGCGTGGTGACAAAATTGTCTACCATACTTTAGAGAGCCCCATCGAGTTTCATC
TTGATGGTGAGGTTCAGCCACTCGACAAGCTAAAAAGTCTTTTATCCCTTCGTGAGGTTAAGACTATTAA
GGTATTCACAACAGTGGATAACACCAATCTCCACACACAAATTGTGGATATGTCTATGACATACGGACAA
CAGTTTGGTCCAACTTACTTGGATGGTGCTGATGTCACTAAAATTAAGCCTCATGTGAATCATGAGGGTA
AGACTTTCTATGTACTACCTAGTGATGATACACTACGTAGTGAAGCTTTTGAGTACTACCATACTCTTGA
TGAGAGTTTTCTTGGTAGGTACATGTCTGCTTTAAACCACACAAAGAAATGGAAGTTTCCTCAAGTTGGT
GGTTTAACTTCAATTAAGTGGGCTGATAACAATTGTTATTTGTCTAGTGTTTTATTAGCACTTCAACAGA
TTGAAGTTAAATTTAACGCACCAGCACTCCAAGAGGCTTATTATAGAGCTCGTGCTGGTGATGCTGCTAA
CTTTTGTGCACTCATACTCGCTTACAGTAATAAAACTGTTGGCGAGCTTGGTGATGTCAGAGAAACTATG
ACCCATCTTCTACAGCATGCTAATTTAGAATCCGCTAAGCGAGTTCTTAATGTGGTGTGTAAACATTGCG
GTCAGAAAACTACTACCTTAACGGGTGTAGAAGCTGTGATGTATATGGGTACTCTATCTTATGATAATCT
TAAGACAGGTGTTTCCATTCCATGTGTGTGTGGTCGTGATGCTACACAATATCTAATACAACAAGAGTCT
TCTTTTGTTATGATGTCTGCACCACCTGCTGAATACAAATTACAGCAAGGTACATTCTTATGTGCGAATG
AGTACACTGGTAATTATCAGTGTGGTCATTACACTCATGTAACTGCTAAGGAGACCCTCTATCGTATAGA
TGGAGCTCACCTTACAAAGATGTCAGAGTACAAAGGACCAGTGACTGATGTTTTCTATAAGGAAACATCT
TACACTACAACCATCAAGCCTGTGTCATATAAACTCGATGGAGTTACTTACACGGAGATTGAACCAAAAT
TGGATGGGTATTATAAAAAGGATAATGCTTATTATACAGAGCAGCCTATAGACCTTGTACCAACTCAACC
ACTACCAAATGCGAGTTTTGACAATTTCAAACTCACATGCTCTAACACAAAATTTGCTGATGACTTAAAT
CAAATGACAGGCTTTACAAAGCCCGCTTCACGAGAGCTATCTGTCACATTCTTCCCAGACTTGAATGGCG
ATGTAGTGGCTATTGACTATAGACACTATTCAGCGAGTTTCAAGAAAGGTGCTAAATTACTGCACAAGCC
AATTGTTTGGCATATTAATCAGGCTACAACCAAGACGACGTTTAAACCAAACACTTGGTGTTTACGTTGT
CTTTGGAGTACAAAGCCAGTAGATACTTCAAATTCATTTGAAGTTCTGGCAGTAGAAGACACACAAGGAA
TGGACAATCTTGCTTGTGAAAGTCAACAACCCAGCTCTGAAGAAGTAGTGGAAAATCCTACCATACAGAA
GGAAGTCATAGAGTGTGACGTGAAAACTACCGAAGTTGTAGGCAATGTCATACTTAAACCATCAGATGAA
GGTGTTAAAGTAACACAAGAGTTAGGTCATGAGGATCTTATGGCTGCTTATGTGGAAAACACAAGCATTA
CCATTAAGAAACCTAATGAGCTTTCACTAGCCTTAGGTTTAAAAACAATTGCCACTCATGGTATTGCTGC
AGTTAATAGTGTTCCTTGGAGTAAAATTTTGGCTTATGTCAAACCATTCCTAGGACAAGCAGCCACCACA
ACATCAAACTGTGCTAGGAGATTGGTGCAGCGTGTGTTCAACAACTACATGCCTTATGTGTTTACATTAT
TGTTCCAATTGTGTACTTTTACTAAAAGTACCAATTCTAGAATTAGAGCTTCACTACCTACAACTATTGC
TAAAAATAGTGTTAAGAGTGTTGTTAAATTATGTTTGGATGCCGGCATTAATTATGTGAAGTCACCCAAA
TTTTCTAAATTGTTCACAATCGCTATGTGGCTATTGTTGTTAAGTATTTGCTTAGGTTTTCTAATCTATG
TAATTGCTGCTTTTGGTGTACTCTTGTCTAATTTTGGTGCTCCTTCTTATTGTAATGGCGTTAGAGAATT
GTATCTTAATTCATCTAACGTTACTACTATGGATTTCTGTGAAGGTTCTTTTCCTTGCAGCATTTGTTTA
AGTGGATTAGATTCCCGTGATTCTTATCCAGCTCTTGAAACCATTCAGGTGACGATTTCATCGTACAAGC
TAGACTTGACAATTTTAGGTCTGGCTGCTGAGTGGGTTTTGGCATATATGTTGTTCACAAAATTCTTTTA
TTTATTAGGTCTTTCAGCTATAATGCAGGTGTTCTTTGGCTATTTTGCTAGTCATTTCATCAGCAATTCT
TGGCTCATGTGGTTTATCATTAGTATTGTACAAATGGCACCCGTTTCAGCAATGGTTAGGATGTACATCT
TCTTTGCTTCTTTCTATTACATATGGAAGAGCTATGTTCATATTATGGATGGTTGCACCTCTTCGACTTG
CATGATGTGCTATAAGCGCAATCGTGCCACACGCGTTGAGTGTACAACTATTGTTAATGGCATGAAGAGA
TCTTTCTATGTTTATGCAAATGGAGGCCGTGGCTTCTGCAAGACTCACAATTGGAATTGTCTCAATTGTG
ACACATTTTGCACTGGTAGTACATTCATTAGTGATGAAGTTGCTCGTGATTTGTCACTCCAGTTTAAAAG
ACCAATCAACCCTACTGATCAGTCATCGTATATTGTTGATAGTGTTGCTGTGAAAAATGGCGCGCTCCAC
CTCTACTTTGATAAGGCTGGTCAAAAGACTTATGAGAGACATCCACTTTCCCACTTTGTCAATTTAGACA
ATTTGAGAGGTAACAACACTAAGGGTTCACTACCTATTAATGTCATAGTTTTTGATGGCAAGTCCAAATG
CGACGAGTCTGCTGCTAAGTCTGCTTCTGTGTACTACAGTCAGTTAATGTGCCAACCCATTCTGTTGCTT
GATCAAGCTCTCGTATCAGATGTTGGAGATAGTACTGAAGTTTCTGTTAAGATGTTTGATGCTTATGTCG
ACATCTTTTCGTCAACTTTTAGTGTTCCCATGGAAAAACTTAAGGCACTTGTTGTTACAGCTCATAGCGA
GCTGGCAAAGGGTGTAGCCTTAGATGGTGTCCTTTCTACATTTGTGTCAGCTGCCCGTCAAGGTGTTGTT
GATACTGATGTCGACACAAAGGATGTCATTGAATGTCTCAAACTTTCACACCACTCTGACTTGGAAGTGA
CAGGTGACAGTTGTAACAACTTCATGCTCACCTATAACAAAGTTGAAAACATGACGCCTAGAGATCTTGG
CGCATGTATCGATTGTAATGCAAGGCATATCAATGCCCAAGTAGCAAAAAGTCACAATGTTTCACTCATC
TGGAATGTAAAAGACTACATGTCTTTATCTGAACAGCTGCGTAAACAAATTCGTAGTGCTGCCAAGAAGA
ACAACATACCTTTTAGACTAACTTGTGCTACAACTAGACAGGTTGTCAATGTCATAACTACTAAAATCTC
ACTCAAGGGTGGTAAGATTGTTAGTACTTGGTTTAAACTTATGCTTAAGGCCACATTATTGTGCGTCCTT
GCTGCATTGGTTTGTTACATCGTTATGCCAGTACATACATTGTCAATCCATGATGGTTACACAAATGAAA
TCATTGGTTACAAAGCCATTCAGGATGGTGTCACTCGTGACATCGTTTCTACTGATGATTGTTTTGCAAA
TAAACATGCTGGTTTTGACGCATGGTTTAGCCAGCGTGGTGGTTCATATAAAAATGACAAAAGCTGCCCT
GTAGTAGCTGCTATCATTACAAGAGAGATTGGTTTCATAGTGCCTGGCTTACCGGGTACTGTGCTGAGAG
CAATCAATGGTGACTTCTTGCATTTTCTACCTCGTGTTTTTAGTGCTGTTGGCAACATTTGCTACACACC
TTCCAAACTCATTGAGTATAGTGATTTTGCTACCTCTGCTTGCGTTCTTGCTGCTGAGTGTACAATTTTT
AAGGATGCTATGGGCAAACCTGTGCCATATTGTTATGACACTAATTTGCTAGAGGGTTCTATTTCTTATA
GTGAGCTTCGTCCAGACACTCGTTATGTGCTTATGGATGGTTCCATCATACAGTTTCCTAACACTTACCT
GGAGGGCTCTGTTAGAGTAGTAACAACTTTTGATGCTGAGTACTGTAGACATGGTACATGCGAAAGGTCA
GAAGTAGGTATTTGCCTATCTACCAGTGGTAGATGGGTTCTTAATAATGAGCATTACAGAGCTCTACCAG
GAGTTTTCTGTGGTGTTGATGCGATGAATCTCATAGCTAACATCTTTACTCCTCTTGTGCAACCTGTGGG
TGCTTTAGATGTGTCTGCTTCAGTAGTGGCTGGTGGTATTATTGCCATATTGGTGACTTGTGCTGCCTAC
TACTTTATGAAATTCAGACGTGCTTTTGGTGAGTACAACCATGTTGTTGCTGCTAATGCACTTTTGTTTT
TGATGTCTTTCACTATACTCTGTCTGGCACCAGCTTACAGCTTTCTGCCAGGAGTCTACTCAGTCTTTTA
CTTGTACTTGACATTCTATTTCACCAATGATGTTTCATTCTTGGCTCACCTTCAATGGTTTGCCATGTTT
TCTCCTATTGTGCCTTTTTGGATAACAGCAATCTATGCATTCTGTATTTCTCTGAAGCACTGCCATTGGT
TCTTTAACAACTATCTTAGGAAAAGAGTCATGTTTAATGGAGTTACATTTAGTACCTTCGAGGAGGCTGC
TTTGTGTACCTTTTTGCTTAACAAGGAAATGTACCTAAAATTGCGTAGTGAGACACTGTTGCCACTTACA
CAGTATAACAGGTATCTTGCTTTGTATAACAAGTACAAGTATTTCAGTGGAGCCTTAGACACTACTAGCT
ATCGTGAAGCAGCTTGCTGCCACTTAGCAAAGGCTCTTAATGACTTTAGCAATTCTGGTTCAGATGTTCT
CTACCAACCACCACAGACTTCAATCACTTCTGCCGTGTTGCAGAGTGGTTTTAGGAAAATGGCATTCCCA
TCAGGCAAAGTTGAAGGGTGCATGGTACAAGTAACCTGTGGAACTACAACTCTTAATGGATTGTGGTTAG
ATGACACAGTGTACTGTCCAAGACATGTCATTTGCACAGCAGAAGACATGCTTAATCCTAACTATGAAGA
TCTGCTCATTCGCAAATCCAACCATAGCTTTCTTGTTCAGGCTGGCAATGTTCAACTTCGTGTTATTGGC
CATTCCATGCAAAATTGTCTGCTTAGGCTTAAAGTTGATACTTCTAATCCTAAGACACCTAAGTACAAAT
TTGTCCGTATCCAACCAGGTCAGACATTTTCAGTTCTAGCATGCTACAATGGTTCACCATCTGGTGTTTA
TCAGTGTGCCATGAGACCTAATCACACCATTAAAGGTTCTTTCCTAAATGGATCATGTGGTAGTGTTGGT
TTTAACATAGACTATGATTGCGTGTCTTTCTGCTATATGCATCACATGGAACTCCCAACAGGAGTGCACG
CTGGTACTGACTTAGAAGGCAAATTCTATGGTCCTTTTGTTGACAGACAAACAGCACAGGCTGCAGGTAC
AGACACGACCATAACACTAAATGTGTTGGCATGGCTGTATGCTGCTGTTATCAATGGTGATAGGTGGTTT
CTTAATAGATTCACTACTACTTTGAATGACTTTAACCTTGTGGCAATGAAGTACAATTATGAACCCTTGA
CACAAGATCATGTTGACGTACTGGGACCTCTTTCTGCTCAAACAGGAATTGCCGTCTTAGATATGTGTGC
AGCTTTGAAAGAGTTACTGCAGAATGGTATGAATGGTCGTACTATCCTCGGTAGCACTATTTTAGAAGAT
GAGTTTACACCATTTGACGTAGTTAGACAATGTTCTGGTGTTACCTTCCAAGGTAAATTTAAGAAAATTG
TTAAGGGTACTCATCATTGGATGCTTTTAACTTTCTTGATGTCACTATTGATTCTTGTCCAAAGTACACA
GTGGTCACTGTTTTTCTTTGTTTACGAGAATGCTTTCTTGCCATTTACTCTTGGTATTATGGCAATTGCT
GCATGTGCTATGCTGCTTGTTAAGCATAAGCACGCATTCCTGTGCTTGTTTCTGTTACCTTCTCTTGCAA
CAGTTGCTTACTTTAATATGGTCTACATGCCTGCTAGCTGGGTGATGCGTATCATGACATGGCTTGAATT
GGCTGACACTAGCTTGTCTGGTTATCGGCTTAAGGACTGTGTTATGTATGCTTCAGCTTTAGTTTTGCTT
ATTCTCATGACAGCTCGCACTGTTTATGATGATGCTGCTAGACGTGTTTGGACACTGATGAATGTCATTA
CACTTGTTTACAAAGTCTATTATGGTAATGCTTTAGATCAAGCTATTTCCATGTGGGCCTTAGTTATTTC
TGTAACTTCTAACTATTCTGGTGTCGTTACGACTATCATGTTTTTAGCTAGAGCTATAGTGTTTGTGTGT
GTTGAGTATTACCCATTGTTATTTATTACTGGCAACACCTTACAGTGTATCATGCTTGTTTATTGTTTCT
TAGGCTATTGTTGCTGCTGCTACTTTGGCCTTTTCTGTTTACTCAACCGTTACTTCAGGCTTACTCTTGG
TGTTTATGACTACTTGGTCTCTACACAAGAATTTAGGTACATGAACTCCCAGGGACTTTTGCCTCCTAAG
AGTAGTATTGATGCTTTCAGGCTTAACATTAAGTTGTTGGGTATTGGAGGTAAACCATGTATCAAGGTTG
CTACTGTACAGTCAAAAATGTCTGACGTAAAGTGCACATCTGTAGTACTGCTCTCGGTTCTTCAACAACT
TAGAGTAGAGTCATCTTCTAAATTGTGGGCACAATGTGTACAACTCCACAATGATATTCTTCTTGCAAAA
GATACAACTGCAGCTTTCGAAAAGATGGTTTCTCTTTTGTCTGTTTTGCTATCCATGCAGGGTGCTGTAG
ATATTAGTAAGTTGTGCGAGGAAATGCTCGACAACCGTGCTACTCTTCAGGCTATTGCTTCAGAATTTAG
TTCTTTACCATCATATGCCGCTTATGCCACTGCCCAAGAGGCCTATGAGCAGGCTGTAGCTAATGGTGAT
TCTGAAGTCGTTCTCAAAAAGTTAAAGAAATCTTTGAATGTGGCTAAATCTGAGTTTGACCGTGATGCTG
CCATGCAACGCAAGTTGGAAAAGATGGCAGATCAGGCTATGACCCAAATGTACAAACAGGCAAGATCTGA
GGACAAGAGGGCAAAAGTAACTAGTGCTATGCAAACAATGCTTTTCACTATGCTTAGGAAGCTTGATAAT
GATGCACTTAACAACATTATCAACAATGCGCGTGATGGTTGTGTCCCACTCAACATCATACCATTGACTA
CAGCAGCCAAACTTATGGTTGTTGTCCCTGATTATGGTACCTACAAGAATACTTGTGATGGTAACACTTT
TACATATGCATCTGCACTCTGGGAAATCCAGCAAGTTGTTGATGCGGATAGCAAGATTATTCAACTTAGT
GAAATTAACATGGACAATTCACCAAATTTGGCTTGGCCTCTTATTGTTACAGCTCTAAGAGCCAACTCAG
CTGTTAAACTACAGAATAATGAACTGAGTCCAGTAGCACTACGACAGATGTCCTGTGCGGCTGGTACCAC
ACAAACAGCTTGTACTGATGACAATGCACTTGCCTACTATAACAATTCGAAGGGAGGTAGGTTTGTGCTG
GCATTACTATCAGACCACCAAGATCTCAAATGGGCTAGATTCCCTAAGAGTGATGGTACAGGTACAATTT
ACACAGAACTGGAACCACCTTGTAGGTTTGTTACAGACACACCAAAAGGGCCTAAAGTGAAATACTTGTA
CTTCATCAAAGGCTTAAACAACCTAAATAGAGGTATGGTGCTGGGCAGTTTAGCTGCTACAGTACGTCTT
CAGGCTGGAAATGCTACAGAAGTACCTGCCAATTCAACTGTGCTTTCCTTCTGTGCTTTTGCAGTAGACC
CTGCTAAAGCATATAAGGATTACCTAGCAAGTGGAGGACAACCAATCACCAACTGTGTGAAGATGTTGTG
TACACACACTGGTACAGGACAGGCAATTACTGTAACACCAGAAGCCAACATGGACCAAGAGTCCTTTGGT
GGTGCCTCATGTTGTCTGTATTGTAGATGCCACATTGACCATCCAAATCCTAAAGGATTCTGTGACTTGA
AAGGTAAGTACATCCAAATACCCACCACTTGTGCTAATGACCCAGTGGGTTTTACACTTAGAAACACAGT
CTGTACCGTCTGCGGAATGTGGAAAGGTTATGGCTGTAGTTGTGATCAACTCCGCGAACCCATGATGCAG
TCTGCGGATGCGTCAACGTTTTTAAACGGGTTTGCGGTGTAAGTGCAGCCCGTCTTACACCGTGCGGCAC
AGGCATTAGTACTGATGTCGTCTACAGGGCTTTTGATATTTACAACGAAAAAGTTGCTGGTTTTGCAAAG
TTCCTAAAAACTAATTGCTGCCGCTTCCAGGAGAAGGATGAGGAAGGCAATTTATTAGACTCTTACTTTG
TAGTTAAGAGGCATACTATGTCTAACTACCAACATGAAGAGACTATTTATAACTTGGTTAAAGATTGTCC
AGCAGTTGCTGTCCATGACTTTTTCAAGTTTAGAGTAGATGGTGACATGGTACCACATATATCACGCCAG
CGTCTAACTAAATACACAATGGCTGATTTAGTCTATGCTCTACGTCATTTTGATGAGGGTAATTGTGATA
CATTAAAAGAAATACTCGTCACATACAATTGTTGTGATGATGATTATTTCAATAAGAAGGATTGGTATGA
TTTCGTAGAGAATCCTGACATCTTACGCGTATATGCTAACTTAGGTGAGCGTGTACGCCAAGCATTATTA
AAGACTGTACAATTCTGCGATGCTATGCGTGATGCAGGCATTGTAGGCGTACTGACATTAGATAATCAGG
ATCTTAATGGGAACTGGTACGATTTCGGTGACTTCGTACAAGTAGCACCAGGCTGCGGAGTTCCTATTGT
GGATTCATATTACTCATTGCTGATGCCCATCCTCACTATGACTAGGGCATTGGCTGCTGAGTCCCACATG
GATGCTGATCTCGCAAAACCACTTATTAAGTGGGATTTGCTGAAATATGATTTTACGGAAGAGAGACTTT
GTCTCTTCGACCGTTATTTTAAATATTGGGACCAGACATACCATCCCAATTGTATTAACTGTTTGGATGA
TAGGTGTATCCTTCATTGTGCAAACTTTAATGTGTTATTTTCTACTGTGTTTCCACCTACAAGTTTTGGA
CCACTAGTAAGAAAAATATTTGTAGATGGTGTTCCTTTTGTTGTTTCAACTGGATACCATTTTCGTGAGT
TAGGAGTTGTACATAATCAGGATGTAAACTTACATAGCTCACGTCTCAGTTTCAAGGAACTTTTAGTGTA
TGCTGCTGATCCAGCTATGCATGCAGCTTCTGGCAATTTATTGCTAGATAAACGCACTACATGCTTTTCA
GTAGCTGCACTAACAAACAATGTTGCTTTTCAAACTGTCAAACCCGGTAATTTTAATAAAGACTTTTATG
ACTTTGCTGTGTCTAAAGGTTTCTTTAAGGAAGGAAGTTCTGTTGAACTAAAACATTTCTTCTTTGCTCA
GGATGGCAACGCTGCTATCAGTGATTATGACTATTATCGTTATAATCTGCCAACAATGTGTGATATCAGA
CAACTCCTATTTGTAGTTGAAGTTGTTGATAAATACTTTGATTGTTACGATGGTGGCTGTATTAATGCCA
ACCAAGTAATCGTTAACAATCTGGATAAATCAGCTGGTTTCCCATTTAATAAATGGGGTAAGGCTAGACT
TTATTATGACTCAATGAGTTATGAGGATCAAGATGCACTTTTCGCGTATACTAAGCGTAATGTCATCCCT
ACTATAACTCAAATGAATCTTAAGTATGCCATTAGTGCAAAGAATAGAGCTCGCACCGTAGCTGGTGTCT
CTATCTGTAGTACTATGACAAATAGACAGTTTCATCAGAAATTATTGAAGTCAATAGCCGCCACTAGAGG
AGCTACTGTGGTAATTGGAACAAGCAAGTTTTACGGTGGCTGGCATAATATGTTAAAAACTGTTTACAGT
GATGTAGAAACTCCACACCTTATGGGTTGGGATTATCCAAAATGTGACAGAGCCATGCCTAACATGCTTA
GGATAATGGCCTCTCTTGTTCTTGCTCGCAAACATAGCACTTGCTGTAACTTATCACACCGTTTCTACAG
GTTAGCTAACGAGTGTGCGCAAGTATTAAGTGAGATGGTCATGTGTGGCGGCTCACTATATGTTAAACCA
GGTGGAACATCATCCGGTGATGCTACAACTGCTTATGCTAATAGTGTCTTTAACATTTGTCAAGCTGTTA
CAGCCAATGTAAATGCACTTCTTTCAACTGATGGTAATAAGATAGCTGACAAGTATGTCCGCAATCTACA
ACACAGGCTCTATGAGTGTCTCTATAGAAATAGGGATGTTGATCATGAATTCGTGGATGAGTTTTACGCT
TACCTGCGTAAACATTTCTCCATGATGATTCTTTCTGATGATGCCGTTGTGTGCTATAACAGTAACTATG
CGGCTCAAGGTTTAGTAGCTAGCATTAAGAACTTTAAGGCAGTTCTTTATTATCAAAATAATGTGTTCAT
GTCTGAGGCAAAATGTTGGACTGAGACTGACCTTACTAAAGGACCCCACGAATTTTGCTCACAGCATACG
ATGCTAGTTAAACAAGGAGATGATTATGTGTACCTGCCTTACCCAGATCCATCAAGAATATTAGGCGCAG
GCTGTTTTGTCGATGATATTGTAAAAACAGATGGTACACTTATGATTGAGAGGTTCGTGTCATTAGCTAT
TGACGCCTACCCTCTTACTAAACATCCTAATCAGGAATATGCTGATGTCTTTCACTTGTATTTACAATAC
ATTAGGAAGTTACATGATGAGCTTACTGGTCACATGTTAGACATGTATTCTGTAATGCTAACTAATGATA
ACACCTCACGGTATTGGGAACCTGAGTTTTATGAAGCCATGTACACACCACACACAGTCTTGCAGGCTGT
AGGTGCTTGTGTATTGTGTAATTCACAGACCTCACTTCGTTGCGGTGCCTGCATTAGGAGACCATTCCTT
TGTTGCAAGTGCTGCTATGACCATGTCATTTCAACCTCACATAAATTAGTGTTGTCTGTTAATCCCTATG
TTTGCAATGCTCCAGGTTGTGATGTCACTGATGTGACACAACTGTATCTAGGAGGTATGAGCTATTACTG
TAAGTCACACAAGCCTCCCATTAGTTTTCCATTATGTGCTAATGGTCAGGTTTTTGGTTTATACAAGAAC
ACATGTGTAGGCAGTGACAATGTCACTGACTTCAATGCAATAGCAACATGTGATTGGACTAATGCTGGCG
ATTACATACTTGCCAACACTTGTACTGAGAGACTCAAGCTCTTCGCAGCTGAAACGCTCAAAGCCACTGA
GGAAACATTTAAGCTGTCATATGGTATTGCCACTGTACGTGAAGTACTCTCTGACAGAGAATTACACCTT
TCATGGGAGGTTGGAAAACCTAGACCACCATTGAATAGGAACTATGTCTTTACTGGTTACCGTGTAACTA
AAAATAGTAAAGTACAGATTGGAGAGTACACCTTTGAAAAAGGTGACTATGGTGATGCTGTTGTGTACAG
AGGTACTACGACATACAAATTGAATGTTGGTGATTACTTTGTGTTGACATCTCACACTGTAATGCCACTT
AGTGCACCTACTCTAGTGCCACAAGAGTACTATGTGAGAATTACTGGCTTGTACCCAACACTCAACATCT
CAGATGAGTTTTCTAGCAATGTTGCAAATTACCAAAAGGTCGGTATGCAAAAGTACTCTACACTCCAAGG
ACCACCTGGTACTGGTAAGAGTCATTTTGCCATCGGACTTGCTCTCTATTACCCATCTGCTCGCATAGTG
TATACGGCATGCTCTCATGCAGCTGTTGATGCCCTATGTGAAAAGGCATTAAAATATTTGCCCATAGATA
AATGTAGTAGAATCATACCTGCGCGTGCGCGCGTAGAGTGTTTTGATAAATTCAAAGTGAATTCAACACT
AGAACAGTATGTTTTCTGCACTGTAAATGCATTGCCAGAAACAACTGCTGACATTGTAGTCTTTGATGAA
ATCTCTATGGCTACTAATTATGACTTGAGTGTTGTCAATGCTAGACTTCGTGCAAAACACTACGTCTATA
TTGGCGATCCTGCCCAATTACCAGCCCCTCGCACATTGCTGACTAAAGGCACACTAGAACCAGAATACTT
TAATTCAGTGTGCAGACTTATGAAAACAATAGGTCCAGACATGTTCCTTGGAACTTGTCGCCGTTGTCCT
GCTGAAATTGTCGACACTGTGAGTGCTTTAGTTTATGACAATAAGCTAAAAGCACATAAGGAGAAGTCAG
CTCAATGCTTCAAAATGTTCTACAAAGGTGTTATTACACATGATGTTTCATCTGCAATCAACAGACCTCA
AATAGGCGTTGTAAGAGAATTTCTTACACGCAATCCTGCTTGGAGAAAAGCTGTTTTTATCTCACCTTAT
AATTCACAGAATGCTGTAGCTTCAAAAATCTTAGGATTGCCTACGCAGACTGTTGATTCATCACAGGGTT
CTGAATATGACTACGTCATATTCACACAAACTACTGAAACAGCACACTCTTGTAATGTTAACCGCTTCAA
TGTGGCTATCACAAGAGCAAAAATTGGCATTTTGTGCATAATGTCTGATAGAGATCTCTATGACAAACTG
CAATTCACAAGTCTAGAAGTACCACGCCGTAATGTGGCTACATTACAGGCAGAAAATGTAACTGGACTTT
TTAAGGACTGTAGTAAGATCATTACCGGTCTTCATCCAACACAGGCACCTACACACCTCAGCGTTGATAC
AAAATTTAAGACTGAGGGACTATGTGTTGATATACCAGGCATACCAAAGGACATGACCTATCGTAGACTC
ATCTCTATGATGGGTTTCAAAATGAATTACCAAGTCAATGGTTACCCTAACATGTTCATCACCCGCGAAG
AAGCTATTCGTCACGTTCGTGCATGGATTGGCTTCGACGTAGAGGGCTGTCATGCAACTAGAGATGCTGT
TGGTACTAACCTACCTCTCCAGCTAGGATTTTCTACAGGTGTTAACTTAGTAGCTGTACCGACTGGCTAT
GTTGACACTGAAAATAACACAGAATTCACCAGAGTTAATGCAAAACCTCCACCAGGTGACCAGTTTAAAC
ATCTTATACCACTCATGTACAAAGGCTTGCCCTGGAATGTAGTGCGTATTAAGATAGTACAAATGCTCAG
TGATACACTGAAAGGATTGTCAGACAGAGTCGTGTTTGTCCTTTGGGCGCATGGCTTTGAGCTTACATCA
ATGAAGTATTTTGTCAAGATTGGACCTGAACGAACGTGTTGTCTGTGCGACAAACGTGCAACTTGCTTTT
CTACTTCATCAGATACTTATGCCTGCTGGAATCATTCTGTGGGTTTTGACTATGTCTACAACCCATTTAT
GATTGATGTTCAGCAGTGGGGTTTTACGGGTAACCTTCAGAGTAACCACGACCAACATTGTCAAGTGCAT
GGAAATGCACACGTGGCTAGTTGTGATGCTATCATGACTAGATGCTTGGCAGTCCATGAGTGCTTTGTTA
AGCGCGTTGATTGGTCTGTTGAATACCCTATTATAGGAGATGAACTGAAGATTAATTCCGCTTGCAGAAA
AGTACAGCATATGGTTGTAAAGTCTGCATTGCTTGCTGATAAGTTTCCAGTTCTTCATGACATTGGAAAT
CCAAAGGCTATCAAGTGTGTGCCTCAGGCTGAAGTAGAATGGAAGTTCTATGACGCTCAGCCATGCAGTG
ACAAAGCGTATAAAATAGAGGAACTCTTCTATTCTTATGCTACACATCATGATAAATTCACTGATGGTGT
TTGTTTGTTTTGGAACTGTAACGTTGATCGTTACCCAGCCAATGCAATTGTGTGTAGGTTTGACACCAGA
GTTTTGTCAAACTTGAATTTACCAGGTTGTGACGGTGGTAGTTTGTATGTGAATAAGCATGCATTCCATA
CTCCAGCTTTTGATAAAAGTGCATTTACCAATTTAAAGCAATTGCCTTTCTTTTATTATTCTGATAGTCC
TTGTGAGTCTCATGGCAAACAAGTAGTGTCAGATATTGATTATGTACCACTTAAATCTGCTACGTGTATT
ACACGTTGCAATTTGGGTGGTGCTGTTTGCAGACATCACGCAAATGAGTATCGACAGTACTTAGATGCAT
ATAACATGATGATTTCTGCTGGATTTAGCCTATGGATTTACAAACAGTTTGATACTTATAACCTGTGGAA
TACATTTACCAGGTTACAGAGTTTAGAAAATGTGGCTTACAATGTTGTTAACAAAGGACACTTCGATGGA
CAAGCTGGTGAAGCACCTGTTTCCATCATTAATAATGCTGTTTACACAAAGGTAGATGGTGTTGATGTAG
AGATCTTTGAAAACAAGACAACACTTCCTGTTAATGTTGCATTTGAGCTTTGGGCTAAGCGTAACATTAA
ACCAGTGCCAGAGATTAAGATACTCAATAATTTGGGTGTCGATATCGCTGCTAATACTGTAATCTGGGAC
TACAAGAGAGAAGCACCAGCGCATATGTCAACAATAGGTGTCAGCACAATGACTGACATTGCCAAGAAAC
CTACTGAGAGTGCTTGTTCCTCGCTTACTGTCTTATTTGATGGTAGAGTGGAAGGACAGGTAGACCTTTT
TAGAAATGCCCGTAATGGTGTTTTAATAACAGAAGGTTCAGTTAAAGGTTTAACACCTTCAAAGGGACCA
GCACAAGCTAGTGTCAATGGAGTCACATTAATTGGAGAATCAGTAAAAACACAGTTTAACTATTTTAAGA
AAGTAGATGGCATTATACAACAGTTGCCTGAAACCTACTTTACTCAGAGTCGAGACTTAGAGGATTTCAA
GCCCAGATCACAAATGGAAACTGACTTTCTCGAGCTCGTTATGGATGAATTCATACAACGGTATAAGCTA
GAGGGCTATGCCTTCGAACATATCGTTTATGGGGATTTTAGTCATGGACAACTTGGCGGCCTTCATCTAA
TGATTGGTTTAGCCAAGCGCTCACAAGATTCACCGCTTAAATTAGAGGATTTTATCCCTATGGATAGCAC
AGTGAAAAATTATTTCATAACAGACGCACAAACAGGTTCGTCAAAATGTGTGTGCTCTGTCATTGACCTC
TTGCTCGATGACTTTGTTGAGATAATAAAGTCACAGGATTTGTCAGTAATCTCTAAGGTAGTCAAGGTTA
CAATTGACTACGTTGAGATTTCATTCATGCTTTGGTGTAAAGATGGTCATGTCGAAACCTTCTACCCAAA
ATTACAAGCAAGTCAGGCATGGCAGCCAGGAGTTGCAATGCCTAACTTGTATAAGATGCAAAGAATGCTT
CTTGAAAAGTGTGACCTTCAGAATTATGGTGAAAATGCTGTTATACCAAAAGGAATAATGATGAATGTCG
CAAAGTATACTCAACTGTGTCAATACTTAAATACACTTACTTTAGCTGTACCCTACAACATGAGAGTTAT
TCACTTTGGTGCTGGCTCTGATAAAGGAGTTGCACCAGGTACAGCTGTACTCAGACAATGGTTGCCAACT
GGCACACTACTTGTCGATTCAGATCTTAATGACTTCGTCTCCGACGCAGATTCTACTTTAATTGGAGACT
GTGCAACAGTACATACGGCTAATAAATGGGACCTTATTATTAGCGATATGTATGACCCTAAGACCAAACA
TGTGACAAAAGAGAATGACTCAAAGGAAGGGTTTTTCACCTACCTGTGTGGATTTATAAAACAAAAACTA
GCCTTGGGAGGCTCCGCAGCTGTAAAAATAACGGAGCATTCTTGGAATGCTGATCTCTACAAGCTTATGG
GGCATTTCTCATGGTGGACAGCTTTTGTTACAAATGTAAATGCATCGTCATCAGAGGCATTTTTAATTGG
GGTTAACTATCTTGGCAAGCCGAAGGAACAAATTGACGGCTATACCATGCATGCTAACTACATCTTTTGG
AGGAACACAAATCCTATTCAATTGTCTTCCTATTCGTTATTTGACATGAGCAAATTCCCTCTTAAATTAA
GAGGGACTGCTGTTATGTTTTTAAAAGAGAATCAAATTAATGATATGATTTATTCCTTGTTGGAAAAGGG
TAGACTTATCATTAGAGAAAACAACACAGTTGTAGTCTCAAGTGATGTTCTTGTTAATCATTAAACGAAC
ATGAAAATTTTAATTTTTGCTTTCCTAGTTACTCTAGTTAAAGCACAAGAAGGTTGTGGTGTAATTAACC
TCAGGACACAACCTAAATTATCACAAGTCTCCTCTTCTCGTAGAGGTGTTTATTATAATGATGACATATT
TCGTTCTGATGTTTTACATCTCACACAGGATTATTTTTTACCATTCCATTCTAACCTAACACAGTACTTT
TCTCTCAGTATTCAGTCAGATAAAATTGTTTATTTTGACAATCCCATATTGAAATTTGGGGATGGTATTT
ATTTCGCAGCCACTGAAAAGTCTAATGTAATAAGAGGCTGGGTGTTTGGTTCCACCTTTGATAACACCAC
TCAGTCTGCTATTATAGTTAATAATTCCACACACATTATTATACGTGTGTGTTATTTTAATCTTTGTAAA
GATCCCATGTATACCGTGTCTGCTGGCACCCAAATATCTTCATGGGTTTATCAGAATGCTTTTAATTGCA
CATATGATAGAGTGGAAAAAAGCTTCCAATTAGACACAGCCCCTAAGAGTGGTAATTTTATTGCCTTACG
TGAGTTTGTCTTTAAAAATCGTGATGGGTTTTTCACTGTTTATCAGGATTATACACCTGTTAACCTCCTT
CGAGGTTTGCCAGCAGGCCTTTCAGTTCTAAAACCCATTCTTAAATTGCCATTTGGAATTAATATTACTT
CTTTTAGAGTGGTTATGGCCATGTTCAGTAAAACCACTTCTAATTATGTGCCAGAAAGTGCTGCCTATTA
TGTAGGTAACCTTAAGCAGTCCACCTTTATGCTTAGTTTTAATCAGAATGGAACTATTACAGATGCTGTG
GATTGTTCTCAAAATCCACTTGCAGAGTTAAAGTGTACTACAAAGAGTTTTAATGTCTCTAAAGGCATTT
ATCAAACTTCCAATTTCAGAGTAGCACCTGTTACTGAGGTTGTTAGATTTCCAAATATTACAAACCTCTG
TCCTTTTGACAAGGTTTTTAATGCTACACGCTTTCCTAGTGTGTATGCATGGGAAAGAACAAAGATTTCT
GACTGTGTTGCAGATTACACTGTTTTCTACAATTCAACTTCTTTTTCGACTTTCAATTGTTACGGAGTGT
CTCCTTCCAAATTGATAGATTTGTGTTTTACAAGTGTGTATGCAGATACATTTTTGATAAGATTTTCTGA
AGTCAGACAAGTAGCACCTGGTCAGACTGGTGTTATTGCAGACTACAATTATAAATTGCCTGACGATTTT
ACAGGCTGTGTTATAGCTTGGAACACAGCCAAGTATGATGTCGGTAGTTATTTTTATAGGTCTCATCGTT
CGAGTAAATTAAAACCGTTTGAGAGAGACCTGTCATCAGAAGAAAATGGTGCCCGTACACTTAGTACTTA
TGATTTTAACCAAAATGTACCCCTTGAATATCAAGCCACTAGAGTTGTTGTTCTCTCATTTGAACTCCTT
AATGCACCTGCTACAGTGTGCGGACCAAAATTATCCACTTCACTAGTCAAGAACCAGTGCGTTAACTTCA
ACTTTAATGGATTTAAAGGTACTGGTGTTTTGACTGACTCGTCTAAAACGTTTCAGTCATTTCAACAATT
TGGTCGGGATGCATCTGATTTTACTGACTCAGTGCGTGACCCGAAAACTTTACAGATACTTGACATTTCA
CCATGTTCTTTTGGTGGTGTAAGTGTCATAACACCTGGAACTAACACTTCATCCGCAGTGGCTGTTCTTT
ACCAAGATGTAAACTGCACTGATGTTCCCAAAACAATACATGCAGATCAATTAGCACCCTCTTGGCGTGT
TTACACCAGTGGACCCTTTGTTTTTCAAACACAAGCAGGGTGCCTTATAGGAGCTGAACATGTCAACTCA
TCCTATGAGTGTGACATTCCAATTGGTGCTGGCATTTGTGCTAGCTATCATACAGCTTCAGTTTTACGAA
GTACAGGTCAAAAATCTATTGTGGCCTATACTATGTCATTAGGTGCTGAAAATTCTGTGGCATATGCTAA
TAATTCAATTGCCATACCTACTAATTTTTCTATTAGTGTCACTACTGAAGTGATGCCTGTTTCTATGGCT
AAAACATCTGTCGATTGTACTATGTACATCTGTGGTGATTCTGCAGAGTGCAGCAACTTACTGCTTCAGT
ATGGTAGTTTCTGTACTCAACTCAATCGTGCCCTTTCTGGCATTGCTGTAGAACAGGACAAAAACACCCA
AGAGGTGTTCGCCCAGGTTAAACAGATGTATAAAACACCAACCCTAAGAGATTTTGGTGGATTTAATTTC
TCTCAGATATTACCAGACCCTTTGAAACCCACTAAGCGTTCTTTTATAGAGGACTTGCTCTATAATAAAG
TTACACTCGCGGATGCAGGTTTCATGAAACAGTACGCAGACTGTTTGGGTGGTATTAACGCTAGAGATCT
CATCTGTGCTCAAAAGTTTAATGGACTTACAGTCCTACCACCTTTGCTCACTGATGATATGATTGCTGCC
TATACTGCAGCGCTCATTAGTGGCACCGCTACCGCAGGCTGGACTTTTGGTGCGGGTGCTGCTCTTCAAA
TACCTTTTGCTATGCAAATGGCTTATAGGTTTAATGGCATTGGAGTTACCCAAAATGTTCTCTATGAGAA
CCAAAAACAAATTGCCAATCAGTTCAATAAGGCTATTACTCAAATTCAAGAATCACTTACAACCACATCA
ACAGCATTGGGCAAGCTGCAAGACGTTGTCAACCAGAATGCTCAAGCATTAAATACACTTGTTAAACAAC
TTAGCTCCAATTTTGGTGCTATTTCAAGTGTTTTAAATGACATCCTCTCACGACTTGACAAAGTTGAGGC
AGAGGTGCAAATTGACAGGTTGATTACAGGCAGATTACAAAGTCTGCAAACCTATGTGACACAACAACTA
ATCAGAGCTGCTGAAATCAGAGCTTCTGCCAACCTTGCTGCTACTAAAATGTCTGAGTGTGTTCTTGGAC
AATCAAAAAGAGTTGATTTCTGTGGAAAGGGCTACCACTTGATGTCCTTCCCTCAAGCCGCTCCTCATGG
TGTTGTCTTCCTACATGTCACATATGTGCCATCTCAGGAGAAAAATTTCACCACGGCCCCAGCGATTTGC
CATGAAGGCAAAGCATACTTCCCTCGCGAAGGTGTTTTTGTGTTTAATGGCACTTCTTGGTTCATTACAC
AGAGGAACTTCTATTCACCACAAACAATTACAACAGATAATACATTTGTTGCTGGAAATTGTGATGTCGT
AATTGGCATCATTAACAACACAGTTTACGATCCTCTGCAACCTGAGCTTGACTCATTCAAAGAAGAGCTG
GATAAGTACTTCAAAAATCACACATCACCAGATGTTGATCTTGGCGACATCTCGGGCATTAATGCTTCTG
TCGTCAATATTCAAAAAGAAATTGACCGCCTCAATGAGGTCGCCAAAAATCTAAATGATTCGCTCATTGA
CCTTCAAGAACTTGGCAAATATGAGCAATATATTAAATGGCCTTGGTATGTCTGGCTTGGCTTTATAGCA
GGGTTAGTAGGATTATTTATGGCCATCATTCTTCTTTGTTATTTTACTAGCTGCTGCAGCTGCTGTAAAG
GCATGTGTTCCTGTGGTTCTTGCTGCAGATTTGATGAAGACGACTCTGAGCCAGTGCTCAAAGGAGTCAA
ATTACATTATACATAAACGAACTTATGGATTTGTTTATGAGTATTTTCACACTTGGATCAATTACACGTC
AACCAAGTAAGATTGAAAATGCTTTTCTTGCAAGTACTGTTCATGCTACTGCAACGATACCGCTACAAGC
CTCATTCTCTTTCCGATGGCTTGTTGTTGGCGTTGCACTTCTTGCTGTTTTTCAAAGCGCTTCCAAAGTG
ATTGCGCTTCATAAGAGGTGGCAGCTTGCCTTATACAAAGGCACCCAATTTGTTTGTAACTTGCTGCTAC
TCTTTGTGACAATTTATTCACATCTTTTACTCTTAGCTGCTGGCATGGAGGTACAATTTTTGTACATCTA
TGCTTTGATTTATATTCTGCAAATCTTAAACTTTTGCAGATTTATCATGAGATGCTGGCTTTGTTGGAAG
TGCAAATCCAAGAATCCATTACTATACGATGCCAACTACTTTGTTTGCTGGCATACATATAATTATGACT
ACTGTATACCATACAACAGTGTCACAAATACAATTGTCGTTACTGCAGGTGACGGCATTTCAACACCAGA
ACTCAAAGAAGACTACCAAATTGGTGGTTATTCTGAGGATTGGCATTCAGGTGTTAAAGACTATGTCGTT
GTACATGGCTATTTCACTGAAGTTCACTACCAGCTTGAGTCTACACAAATTAGTACAGACACAGGTATTC
AAAATGCTACATTCTTTATCTTTAACAAGCTTGTTAAAGATCCACCGAATGTGCAAATACACACAATCGA
CGGCTCTTCAGGAGTTGTAAATCCAGCAATGGATCCAATTTATGACGAGCCGACGACGACTACTAGCGTG
CCTTTGTAAGCACAAGAAAGTGAGTACGAACTTATGTACTCATTCGTTTCGGAAGAAACAGGTACGTTAA
TAGTTAATAGCGTACTTCTTTTTCTTGCTTTCGTGGTATTCTTGTTAGTCACACTAGCCATCCTTACTGC
GCTTCGATTGTGTGCGTACTGCTGCAATATTGTTAACGTGAGTTTAGTAAAACCAACGGTTTACGTCTAC
TCGCGTGTTAAAAATCTGAACTCTTCTGAAGGAGTTCCTGATCTTCTGGTCTAAACGAACTAACTATTAT
TATTCTGTTTGGAACTTTAACATTGCTTGTCATGGCAGAGAACGGGACAATCTCCGTTGAGGAGCTTAAA
AGACTCCTTGAACAATGGAACCTAGTAATAGGTTTCCTCTTCCTCGCCTGGATTATGCTACTACAATTTG
CCTATTCTAACCGGAACAGGTTTTTGTACATAATTAAGCTTGTTTTCCTCTGGCTCTTGTGGCCAGTAAC
ACTCGCTTGCTTTGTGCTTGCTGCTGTTTACAGAATCAATTGGGTGACTGGCGGTATTGCGATTGCAATG
GCTTGTATTGTAGGCTTGATGTGGCTTAGCTACTTCGTTGCTTCCTTCAGGCTGTTTGCTCGTACCCGCT
CAATGTGGTCATTCAACCCAGAAACAAACATTCTTCTCAATGTGCCTCTTCGAGGGACAATTGTGACCAG
ACCGCTCATGGAAAGTGAACTTGTCATTGGCGCTGTGATCATTCGTGGTCACTTGCGAATGGCTGGACAC
TCCCTAGGGCGCTGTGATATTAAGGACCTGCCAAAAGAGATCACTGTGGCTACATCACGAACGCTTTCTT
ATTACAAATTAGGAGCGTCGCAGCGTGTAGGCACCGATTCAGGTTTTGCTGCATACAACCGCTACCGTAT
TGGAAACTACAAACTAAACACAGACCACGCTGGTAGCAACGACAATATTGCTTTGCTAGTACAGTAAGTG
ACAACAGATGTTTCATCTTGTTGACTTCCAGGTTACAATAGCAGAGATATTGGTTATCATTATGAGAACT
TTCAGGATTGCCATTTGGAATCTTGATATGATAACAAGTTCAATAGTGACACAATTATTTAAGCCTCTAA
CTAAGAAGAAATATTCAGAGTTAGATGATGAAGTACCTATGGAGATAGATTATCCTTTAAACGAACATGA
AAATTATTCTCTTCTTGACATTGATTGTACTTGCAACTTGCGAGTTATATCACTATCAGGAGTGTGTTAG
AGGTACTACTGTACTATTAGAAGAACCTTGCCCGTCAGGAACATACGAGGGCAACTCACCATTTCACCCT
CTTGCTGACAATAAATTTGCACTAACTTGCACTAGCACACACTTTGCTTTTGCTTGTGCTGACGGTACCC
GACATACCTATCAGCTGCGTGCAAGATCAGTTTCACCAAAACTTTTCATCAGACAAGAGGAGGTTCAACA
GGAGCTCTACTCGCCACTTTTTCTCATTGTTGCTGCTCTAGTATTTTTAATACTTTGCTTCACCATTAAG
AGAAAGACAGAATGAATGAGCTCACTTTAATTGACTTCTATTTGTGCTTTTTAGCCTTTCTGCTATTCCT
TGTTTTAATAATGCTTATTATATTTTGGTTTTCACTTGAACTCCAGGATATAGAAGAACCTTGTAACAAA
GTCTAAACGAACATGAAACTTCTCATTGTTTTGACTTGTATTTCTCTTTGCTGCTGTATACGTACTGTGG
TACAGCGCTGTGTATCTAATACACCTTATGTTCTTGAAAATCCATGTCCCACTGGTTATCGGCCAGAGTG
GAACATTAGGTATAACACTAGGGGTAATACATATAACACTGCTAGGCTGTGTGCTTTAGGAAAGGTTTTG
TCTTTTCATAGATGGCACACTATGGTTCAAGCATGTACACCTAATATCACCATTAATTGTCAAGATCCGG
TGGGTGGTGCACTTGTAGCGAGATGTTGGTACTTTCACAAAGGTTCCCAGACTGCTACATTTAGAGACAT
ACACGTAGATCTGTTCTTTAAACGAACTTAATATGTCTGATAATGGACCCCACAACCAACGTAGTGCTTC
CCGCATTACATTTGGTGGACCCACAGATTCAACTGACAATAACCAGAATGGAGGACGCAATGGGGCTAGG
CCAAAACAGCGCCGACCCCAAGGTTTACCCAATAATACTGCGTCTTGGTTCACAGCTCTCACTCAGCATG
GCAAGGAGGAGCTTAGATTCCCTCAAGGCCAGGGTGTTCCAATCAACACCAATAGTGGTCCAGATGACCA
AATTGGCTACTACCGAAGAGCTACCCGACGAGTTCGTGGTGGTGACGGCAAAATGAAAGAGCTCAGCCCC
AGATGGTACTTCTATTACCTAGGAACTGGCCCAGAAGCTTCACTTCCCTATGGTGCTAACAAAGAAGGCA
TCATATGGGTCGCAACTGAGGGAGCCTTGAACACACCTAAAGACCACATTGGCACCCGCAACCCTAATAA
CAATGCTGCTACCGTGCTACAACTTCCTCAAGGAACAACATTGCCCAAAGGCTTCTACGCAGAAGGGAGC
AGAGGCGGCAGTCAAGCCTCTTCTCGCTCTTCATCACGTAGTCGTGGTAATTCAAGAAATTCAACTCCTG
GCAGCAGTAGGGGAACTTCTCCTGCTCGAATTGCTAGTGGAGGTGGTGAAACTGCCCTCGCGCTATTGCT
GCTAGACAGATTGAACCAGCTTGAGAGCAAAGTTTCTGGTAAAGGCCAACAACAACAAGGCCAAACTGTC
ACTAAGAAATCTGCTGCTGAGGCATCCAAAAAGCCTCGCCAAAAACGTACTGCTACAAAACAGTACAATG
TCACTCAAGCTTTTGGGAGACGTGGTCCAGACCAAACCCAAGGAAACTTCGGGGACCAAGACCTAATCAG
ACAAGGAACTGATTATAAACATTGGCCGCAAATTGCACAATTTGCTCCAAGTGCCTCTGCATTCTTCGGA
ATGTCACGCATTGGCATGGAAGTCACACCTTCGGGAACATGGCTGACTTATCATGGAGCCATTAAATTGG
ATGACAAAGATCCACAATTCAAAGACAACGTCATACTGCTGAACAAGCACATTGACGCATACAAAACATT
CCCACCAACAGAGCCTAAAAAGGACAAAAAGAAAAAGACTGATGAAGCTCAGCCTTTACCGCAGAGACAA
AAGAAGCAGCCCACCGTGACTCTTCTTCCTGCGGCTGATATGGATGATTTCTCCAGACAACTTCAAAATT
CCATGAGTGGAGCTTCTGCTGATTCAACTCAGGCATAAACACTCATGATGACCACACAAGGCAGATGGGC
TATGTAAACGTTTTCGCAATTCCGTTTACGATACATAGTCTACTCTTGTGCAGAATGAATTCTCGTAACT
AAACAGCACAAGTAGGTTTAGTTAACTTTAATTTCACATAGCAATCTTCAATCAATGTGTAACATTAGGG
AGGACTTAAAAGAGCCACCACACTTTCACCGAGGCCACGCGGAGTACGATCGAGGGTACAGTGAATAATG
CTAGGGAGAGCTGCCTATATGGAAGAGCCCTAATGTGTAAAATTAATTTTAGTAGTGCTACCCCCATGTG
ATTTTAATAGCTTCTTAGGAGAATGACAAAAAAAAAAAAAAAA
</t>
  </si>
  <si>
    <t>Yu-RmYN02_2019</t>
  </si>
  <si>
    <t>6/25/19</t>
  </si>
  <si>
    <t xml:space="preserve">FROM GISAID. BetaCoV/Rm/Yunnan/YN02/2019  Zhou et al The closest from SARS-CoV-2 includes the Furin site !!! BUT RECONSTRUCTED FROM METAGENOMICS !!! </t>
  </si>
  <si>
    <t>ZC45</t>
  </si>
  <si>
    <t>2017</t>
  </si>
  <si>
    <t>very close to SARS-CoV-2</t>
  </si>
  <si>
    <t>btSARS-like ZC45</t>
  </si>
  <si>
    <t>Bat SARS-like coronavirus</t>
  </si>
  <si>
    <t>AVP78031</t>
  </si>
  <si>
    <t>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t>
  </si>
  <si>
    <t>MG772933.1</t>
  </si>
  <si>
    <t>21549..25289</t>
  </si>
  <si>
    <t>&gt;MG772933.1 Bat SARS-like coronavirus isolate bat-SL-CoVZC45, complete genome
ATATTAGGTTTTTACCTTCCCAGGTAACAAACCAACTAACTCTCGATCTCTTGTAGATCTGTTCTCTAAA
CGAACTTTAAAATCTGTGTGACTGTCACTTAGCTGCATGCTTAGTGCACTCACGCAGTTTAATTATAATT
AATTACTGTCGTTGACAGGACACGAGTAACTCGTCTATCTTCTGCAGGTTGCTTACGGTTTCGTCCGTGT
TGCAGCCGATCATCAGCATACCTTGGTTTCGTCCGGGTGTGACCGAGAGGTAAGATGGAGAGCCTTGTCC
CTGGTTTCAACGAGAAAACACACGGTCCACTCAGTTTGCCTGTTTTACAGGTTCGTGACGTGCTTGTACG
TGGCTTTGGAGACTCCGTAGAGGAAGCTTTATCAGAGGCACGTCAACATCTTAAAGATGGCACTTGTGGC
TTAGTAGAAGTTGAAAAAGGTGTTTTACCTCAACTTGAACAGCCCTATGTGTTCATCAAACGTTCTGATG
CCCGAACTGCACCTCACGGCCATGTTATGGTCGAATTAGTAGCAGAACTCGATGGCATTCAGTATGGTCG
TAGTGGTGAGACACTTGGTGTTCTTGTCCCTCATGTAGGAGAGGTACCAGTTGCTTACCGTAAAGTTCTT
CTTCGTAAGAACGGTAATAAAGGAGCTGGTGGCCATAGTTACGGCGCCGATCTAAAGTCTTTTGACTTAG
GCGACGAGCTTGGTACTGATCCTATTGAAGATTTTCAAGAAAATTGGAACACTAAACATGGCAGTGGTGT
TACCCGTGAACTCAAGCGTGAGCTTAACGGAGGTGCATACACTCGCTATGTAGACAACAACTTTTGTGGC
CCAGATGGCTACCCTCTTGAGTGCATTAAAGACCTTCTGGCTCGTGCTGGTAAGGCTTCTTATGCTTTGT
CTGAACAATTGGATTTTATTGACACTAAGAGAGGTGTGTACTGCTGCCGTGAACACGAGCATGAAATTGC
TTGGTACACGGAACGCTCTGAAAAGAGCTATGAATTGCAGACACCTTTTGAAATTAAGTTGGCAAAGAAA
TTTGACACCTTCAATGGGGAATGTCCAAATTTTGTATTTCCTCTAAATTCAACAATCAAGACCATTCAAC
CAAGGGTTGAAAAGAAAAAGCTTGATGGTTTCATGGGTAGAATTCGATCTGTCTATCCTGTTGCTTCACC
AAATGAATGCAACCAAATGTGCCTCTCAATTCTCATGAAGTGTGACCATTGTGGTGAAACTTCATGGCAG
ACGGGTGATTTTGTTAGAGCCACTTGCGAATTCTGTGGTACTGAAAATTTGACTAAAGAAGGTGCCACAA
CTTGTGGTTACTTACCTCAAAATGCTGTTGTAAAACTTTATTGTCCAGCATGTCATAATCCAGAAGTAGG
ACCTGAGCATAGTCTTGCTGAATATCATAATGAGTCTGGTTTGAAAACCGTTCTTCGTAAGGGTGGTCGT
ACCATTGCTTATGGGGGCTGTGTGTTTGCTTATGTTGGTTGCTACAACAAGTGTGCCTATTGGGTTCCAC
GTGCTAGTGCTAACATAGGCTGTAATCACACAGGTGTTGTTGGAGAAGGTTCTGAAAGTCTAAACGACAA
CCTTCTTGAAATATTGCAAAAGGAGAAAGTCAACATCAATATTGTTGGTGACTTTAAACTTAATGAAGAG
ATTGCCATTATTTTGGCATCTTTTTCTGCCTCTATAAGTGCTTTTGTAGAAACTGTAAAAGGTTTGGATT
ACAAAACATTCAAACAAATTGTTGAATCCTGTGGTAACTTTAAAGTTACGAAGGGAAAAGCAAAGAAAGG
TGCCTGGAACATAGGTGAACAAAGTTCAATACTGAGTCCGCTCTATGCGTTCCCTTCAGATGCTGCTCAT
GTTGTACGGTCTATCTTCTCACGCACACTAGAAACTGCTCACCATTCTGTGCATGTCTTACAAAAGGCTG
CTATAATTATCTTAGATGGAATTTCACAGTATTCATTGAGACTCATTGATGCTATGATGTTCACATCTGA
TTTGGTTACTAACAATCTAGTTGTAATGGCTTACATTACGGGTGGTGTTGTACAAATGACTTCACAGTGG
CTAACAAATATCTTTGGCACTGTTTATGAAAAACTTAAACCGGTTCTTGATTGGCTCGAAGAGAAATTCA
AAGAAGGTATAGAGTTTCTTAGAGACGGTTGGGAAATTGTTAAATTTATCTCAACTTGTGCTTGTGAAAT
AGTCGGTGGACAAATTGTCACCTGTGCAAAGGAAATTAAGGAGAGTGTTCAGACATTCTTTAAGCTCGTA
AATAAATTTTTGGCTTTGTGTGCTGACTCCATCATTATTGGTGGAGCTAAACTTAAAGCCTTGAATTTAG
GTGAAACATTTGTCACACACTCAAAGGGATTGTACAGAAAGTGTGTTAGATCCAGAGAAGAAACTGGCTT
ACTCTTGCCTCTGAAAGCTCCAAAAGAAATTATTTTCTTAGAGGGAGAAACACTTCCCACAGAAGTGTTA
ACAGAGGAAGTTGTCTTGAAAACTGGTGTTTTACAACCATTAGAACAACCTACTAATGAGGCTGTTGAAG
CTCCATTGATTGGTACACCAGTCTGTATTAACGGGCTCATGTTGCTCGAAATTAAAGACACAGAAAAGTA
CTGTGCCCTTGCACCTAATATGATGGTAACAAATAATACCTTCACACTTAAAGGTGGTGCACCAACAAAA
GTCACTTTTGGTGATGACACTGTGATTGAAGTGCAGGGTTACAAGAGTGTAAACATCACTTTTGAACTTG
ATGAAAGGATTGATAAAGTACTTAATGAGAAGTGCTCTAATTACACAGTTGAACTCGGTACAGAGGTAAA
CGAGTTCGCTTGTGTTGTTGCTGATGCTGTCATAAAAACTTTACAACCAGTATCTGAACTAATCATACCA
CTGGGCATTGATTTAGACGAGTGGAGTATGGCTACATACTACTTGTTTGATGAGTCCGGTGAATTTAAAT
TGTCTTCACATATGTACTGTTCTTTCTACCCTCCTGAAGATGAAGGGGAAGATGATTGTGAAGAAGGACA
GTGTGAACCATCAACTCAATATGAGTATGGTACTGAGGATGACTACCAAGGTAAACCTTTGGAGTTTGGT
GCTACTTCTTTTTCTTCTTCTTCACAGGAAGAAGAACAAGAAGAGGATTGGTTAGAATCTGATAGTCAGG
ACGGCCAAGAGACTGCAGTTGAAGAAAATAAAATACCGAGTGTTGAAGTTCCACCTGTTTTGCAGGTGGA
ATCAACACCAGTTGTTACTGAAACTAGTGAACAAAATAATTTCACAGGTTATTTAAAATTAACTGACAAT
GTCTTCATTAAAAATGCTGACATTGTAGAAGAAGCTAAAAAGGTAAAGCCTACAGTAGTTGTTAATGCAG
CTAATGTTTACCTTAAACATGGAGGAGGTGTTGCTGGAGCTTTAAATAAGGCAACTAACAACGCCATGCA
GGTTGAATCTGATAAGTACATAACTACCAATGGGCCACTAATTGTGGGTGGTGGTTGTGTTTTGAGTGGA
CATAACCTTGCTAAAAATTGTCTTCATGTTGTTGGCCCTAATGTCAACAGAGGTGAAGACATTCAATTGC
TTAAAAATGCTTATGAAAATTTCAATCAACATGAGATTTTACTCGCACCATTATTATCAGCTGGTATTTT
TGGTGCTGATCCTGTACATTCTTTAAGAGTTTGTGTAGAAACTGTTCACACAAATGTCTATCTAGTTGTC
TTTGACAAAAATCTCTATGACAAACTTGTTTCAAGCTTTTTAGAGATGAAGAGTGAAAAACAAGTAGAAC
AAAAAGTTGCTGAAAATCCTAAAGAGGAAGTTAAGCCATTTTTTACTGAAAATAAACCTTCAGTTGAACA
AAGACAACAAGCTGAAGAGAAGAAAATCAAAGCCAGTATTGAAGAAGTTACAACTACTCTAGAGGAGACC
AAGTTCCTTACAGAAAACTTGTTACTTTATATTGACATCAATGGCAATCTTCACCCAGATTCTGCCACTC
TTGTTAAAGATATTGACACCACTTTCTTGAAGAAAGATGTTCCATATATAGTGGGTGATGTTATTAAAGA
AGGCGCTTTAACTGCTGTAGTTATACCTACTAAAAAGGCTGGTGGCACTACCGAAATGCTTGCTAAAGCT
TTAAGAAAAGTGCCAACAGATAATTATATAACCACCTACCCTGGTCAGGGTTTAAATGGTTACACTGTAG
AAGAAGCAAAGACAGTGCTTAAAAAGTGTAAAAGTGCTTTTTACATTTTACCATCTATTATCTCTAATGC
GAAGCAAGAAATTCTAGGAACTGTTTCTTGGAACTTGCGAGAGATGCTCGCACATGCAGAAGAAACACGT
AAGTTAATGCCTGTTTGTATGGAGACTAAAGCTATAGTTTCAACTATACAACGTAAGTACAAAGGCATTA
AAATACAGGAGGGTGTGGTTGATTATGGTGCTAGATTTTACTTTTACACTAGTAAAACTACTGTAGCATC
ACTTATTAACACACTTAACAATCTAAATGAGACTCTTGTCACAATGCCATTAGGATATGTGACGCACGGT
CTAAATTTAGAAGAAGCTGCTCGGTACATGAGGTCTCTCAAAGTACCGGCTACAGTCTCTGTTTCTTCAC
CAGATGCTGTTACAGCATATAATGGTTATCTTACTTCTTCTTCAAAAACACCTGAAGAACACTTTATTGA
AACCGTTTCACTTGCTGGTTCCTATAAAGATTGGTCTTATTCTGGACAGTCTACACAACTAGGCATAGAA
TTTCTTAAGAGAGGTGATAAGAGTGTATATTACACCAGTAATCCCACTACATTTCACCTAGATGGTGAAA
CTATCACCTTTGATAATCTTAAGACACTTCTCTCTTTGAGAGAAGTGAGGAATATTAAAGTGTTTACAAC
AGTAGACAACATTAACCTCCACACGCAAGTTGTGGATATGTCTATGACATATGGACAACAGTTCGGTCCA
ATTTATTTGGATGGAGCTGATGTTACTAAAATAAAACCTCACAATTCACATGAAGGTAAAACATTTTATG
TTTTGCCTAATGATGATACCTTACGTGCAGAGGCTTTTGAGTACTACCATACAACTGATCCTAGTTTTCT
GGGTAGGTACATGTCAGCTTTAAACCACACTAAAAAGTGGAAATACCCACAAGTAAATGGTTTAACTTCT
ATAAAATGGGCAGATAACAATTGTTATCTTGCTACTGCATTGTTAACAATCCAACAAATAGAGTTGAAAT
TTAATCCACCAGCTTTACAAGACGCCTATTATAGGGCAAGAGCTGGTGAGGCTGCTAATTTTTGTGCACT
TATCCTGGCCTATTGTAATAAGACAGTAGGTGAGTTAGGTGATGTCAGAGAAACAATGAATTATTTGTTT
CAACATGCCAATTTAGATTCTTGTAAAAGAGTCTTGAATGTGGTGTGTAAAACTTGTGGACAACAGCAAA
CAACTCTCAAGGGTGTAGAAGCTGTTATGTATATGGGCACACTTTCTTATGAACAACTTAAGAAGGGTGT
GCAGATACCTTGTATGTGTGGTAAACAAGCTACACAATATCTGGTACAACAAGAGTCACCTTTTGTTATG
ATGTCTGCACCGCCCGCCCAATATGAACTTAAGCATGGTACATTTGTTTGTGCTAGTGAGTATACTGGTA
ATTACCAGTGTGGTCACTACAAACATATAACTTCTAAAGAAACCTTGTATTGCATAGATGGCGCTTTACT
TACAAAGTCCTCTGAGTATAAAGGTTCTATTACAGATGTTTTCTATAAAGAAAACAGTTATACAACAACC
ATAAAACCAGTTACATACAAGTTGGATGGTGTTGTTTGTACAGAAATTGATCCTAAGTTGGATGGTTATT
ATAAGAAAGATAATTCTTATTTCACAGAGCAACCAATTGATCTTGTACCAAACCAACCTTACCCGAATGC
AAGCTTTGACAATTTTAAGTTTGTATGTGATAATACCAAATTTGCCGATGATTTAAATCAATTGTCTGGT
TATAAGAAACCTGCCTCGAGAGAGCTTAAGGTTACATTCTTTCCTGACTTAAATGGTGATGTAGTGGCTA
TTGATTATAAGCACTACACACCTTCTTTTAAGAAAGGAGCTAAATTGCTGCATAAGCCAATTGTTTGGCA
TGTTAACAATGCAACTAACAAAGCAACGTACAAACCAAATATTTGGTGCATACGTTGTCTTTGGAGTACA
AAACCGGTTGAAACATCAAATTCTTTTGATGCACTGGAATTAGGGGACACACAGGGAATGGATAATCTTG
CCTGTGAAGTTCTAAAACCAGTCTCTGAAGAAGTAGTGGAAAATCCTACCATACAGAAAGACATTCTTGA
GTGTAATGTGAAAACTACCGAAGTTGTAGGAGACATTATACTTAAACCGGCAAGTGATGGTCTAAAAATT
ACAAAAGAGGTTGGTCATACAGACCTAATGGCTGCTTATGTTGACAATTCAAGTCTTACTATTAAGAAAC
CTAATGAATTATCCAGAGTATTAGGTTTGAAAACTTTAGCCACTCATGGCTTGGCTGCTATTAATAGTGT
TCCTTGGGACACTATAGCTAATTATGTTAAGCCTTTCCTTAATAAGGTTGTTAGCACAACTACTAACATA
GTTACACGGTGTCTAAACCGTGTTTGTACTAATTATATGCCTTATTTGTTTACTTTATTGCTACAATTGT
GTACTTTTACTAAAAGTACAAATTCTAGAATAAGAGCATCTATGCCAACCACTATAGCAAAGAATACTGT
TAAAAGTGTTGGTAAATTTTGTATAGAGGCTTCATTTAATTATTTGAAGTCACCTAATTTTTCTAAATTG
ATAAATATTGTAATTTGGTTTTTATTATTAAGTGTTTGCCTAGGTTCTTTAATCTATTCAACTGCTGCTT
TAGGTGTCTTAATGTCTAATTTAGGCATGCCTTCTTATTGTACTGTTTACAGAGAAGGTTATTTGAACTC
TACTAATGTCACTACTGCAACCTACTGCACTGGTTCTATACCTTGTAGTGTTTGTCTTAGTGGTTTAGAT
TCTTTGGATACTTACCCATCCTTAGAAACTATACAAATTACCATTTCGTCTTTTAAATGGGATTTAACTG
CTTTTGGTCTAGTTGCAGAGTGGTTTTTGGCATATATTCTTTTTACTAGGTTCTTTTATGTACTTGGATT
GGCTGCAATCATGCAATTGTTTTTCAGCTATTTTGCAGTACATTTTATTAGTAATTCTTGGCTTATGTGG
TTAATAATTAATCTTGTACAAATGGCCCCAATTTCAGCTATGGTTAGAATGTATATTTTCTTTGCATCAT
TTTATTATGTATGGAAAAGTTATGTGCATGTTGTAGATGGTTGTACTTCATCAACTTGTATGATGTGTTA
TAAACGTAATAGAGCAACAAGAGTTGAATGTACAACTATTGTTAATGGTGTTAGAAGGTCCTTTTATGTC
TATGCTAATGGAGGTAAAGGCTTTTGCAAACTACATAACTGGAATTGTATTAATTGTGATACATTCTGTG
CTGGTAGTACATTTATTAGTGACGAAGTTGCTAGAGACTTATCACTACAGTTTAAAAGACCAATAAATCC
TACTGACCAGTCTTCCTATATTGTTGATAGTGTTACAGTGAAGAATGGTTCCATCCATCTTTACTTTGAT
AAGGCTGGTCAAAAGACTTATGAAAGACATTCTCTCTCTCATTTTGTTAACTTAGACAATCTGAGAGCTA
ATAACACTAAGGGTTCATTGCCTATTAATGTTATAGTTTTTGATGGTAAATCAAAATGTGAAGAATCATC
TGCTAAATCAGCGTCTGTTTATTATAGTCAGCTTATGTGTCAACCTATACTGTTACTGGACCAGGCATTA
GTGTCTGATGTTGGTGACAGTGCAGAAGTTGCAGTTAAGATGTTTGATGCTTATGTTAATATATTTTCAT
CAACTTTCAATGTTCCAATGGAAAAACTCAAAGCATTAGTTGCGACTGCAGAAGCTGAACTTGCAAAGAA
TGTGTCTTTAGACAACGTCTTATCTACTTTTATTTCAGCAGCTCGTCAAGGGTTTGTTGATTCAGATGTA
GAAACTAAAGATGTTGTTGAATGTCTTAAATTGTCACACCAATCTGACATAGAAGTTACAGGTGACAGTT
GTAACAATTACATGCTCACTTATAACAAAGTTGAAAACATGACACCTCGGGATCTTGGTGCTTGTATTGA
TTGTAGTGCACGTCATATCAATGCACAGGTGGCAAAAAGTCATAACATAGCTTTGATTTGGAATGTTAAA
GATTTCATGTCATTGTCTGAACAACTACGAAAACAAATACGCAGTGCTGCTAAGAAGAATAACTTGCCTT
TTAGATTGACATGTGCAACCACTAGACAAGTTGTTAATGTTGTTACAACAAAAATAGCACTTAAGGGTGG
TAAAATTGTTAACAACTGGTTGAAGCAGCTGATTAAGGTTACACTTGTGTTTCTTTTCATCACTGTTATC
TTCTATTTAATAACACCTGTTCATGTCATGTTTAAACACAATGACTTTTCAAGTGAAATTATAGGATACA
AGGCTATTGATGGTGGTGTCACTCGTGACATAGCGTCAACAGATACTTGTTTTGCTAACAAACATGCTGA
CTTTGACTCTTGGTTTAGTCAGCGCGGTGGTAGTTATACTAATGATAAAGCTTGCCCATTGGTAGCAGCT
GTTATCACAAGGGAAGTTGGCTTTGTTGTGCCCGGTTTGCCTGGCACAATATTACGCACAATTAATGGTG
ATTTTTTGCATTTTCTTCCTAGAGTGTTTAGTGCGGTAGGTAACATTTGTTACACTCCTTCTAAACTTAT
AGAGTACACTGACTTTGCAACATCGGCATGCGTTTTAGCTGCTGAATGTACCATTTTTAAAGATGCTTCT
GGTAAACCAGTACCTTATTGTTATGATACTAATGTACTAGAAGGTTCTGTTGCGTATGAAAGTCTCCGCC
CTGACACACGCTATGTGCTCATGGACGGTTCTATAATTCAATTCCCTAACACTTACCTTGAAGGTTCTGT
TAGAGTAGTAACAACTTTTGATTCAGAGTATTGTAGACATGGTACTTGCGAAAGATCAGAGGCTGGCATT
TGTGTATCTACTAGTGGTAGATGGGTACTTAATAATGATTATTACAGATCCTTGCCAGGAGTTTTTTGTG
GTGTAGATGCTGTGAATTTACTTACTAATATGTTCACGCCATTAATTCAACCTATTGGTGCTTTGGACAT
ATCTGCATCTATTGTAGCAGGTGGTGTTGTAGCTATTATAGTAACTTGTCTAGCCTACTACTTCATGAGG
TTTAGAAGAGCTTTTGGTGAATACAGTCATGTAGTTGCCTTTAACACTCTACTATTCTTTATGTCATTCA
CTGTACTCTGTTTAACACCAGTCTATTCATTCTTACCTGGTGTTTATTCTGTTATTTACTTGTACTTGAC
ATTTTATCTTACTAATGATGTTTCTTTCTTAGCACATATCCAATGGATGGTTATGTTCACACCCTTAGTG
CCTTTCTGGATGACAATTGTTTATGTCATTTGCATTTCCACAAAGCATTTTTATTGGTTCTTTAGTAACT
ACCTAAAGAGACGTGTAGTCTTTAATGGTGTTTCCTTTAGTACATTTGAGGAGGCTGCATTATGTACCTT
TTTGTTAAATAAAGAAATGTATCTGAAATTGCGTAGTGATGTACTTCTACCTCTTACGCAATACAATAGA
TATTTAGCTCTTTATAATAAGTACAAGTATTTTAGTGGGGCCATGGACACTACCAGTTATAGAGAAGCAG
CTTGCTGTCATCTGGCTAAGGCTATAAATGATTTCAGTAATTCAGGTTCTGATGTCCTCTACCAACCACC
ACAAACTTCAATCACATCAGCGGTTTTGCAGAGTGGTTTTAGAAAAATGGCATTCCCATCTGGTAAAGTT
GAAGGTTGCATGGTACAAGTTACTTGTGGTACCACTACACTTAATGGTCTTTGGCTTGATGATGTAGTTT
ACTGTCCACGACATGTGATCTGCACTTCTGAAGACATGCTCAATCCTAATTATGAAGATTTACTTATACG
TAAATCTAACCATAATTTTTTAGTTCAGGCTGGTAATGTTCAACTTAGAGTTGTTGGACATTCTATGCAA
AATTGTGTTCTTAAGCTTAAAGTAGATACAGCTAATCCTAAGACACCTAAGTATAAGTTTGTGCGCATTC
AACCCGGACAGACTTTTTCAGTATTAGCCTGTTACAATGGTTCACCATCTGGTGTTTACCAATGTGCCAT
GAGACCTAATTTTACTATTAAGGGTTCATTCCTTAATGGTTCATGTGGTAGTGTTGGTTTTAATATAGAC
TATGACTGTGTCTCTTTTTGTTATATGCATCATATGGAGTTACCAACGGGAGTTCATGCTGGCACAGACT
TAGAAGGTACCTTCTACGGACCTTTTGTTGACAGACAGACAGCACAAGCGGCTGGTACTGACACAACTAT
TACAGTTAATGTTCTAGCTTGGTTGTATGCAGCTGTTATAAACGGAGATAGATGGTTCCTTAATAGGTTT
ACCACAACTCTAAACGATTTTAATCTTGTGGCTATGAAGTATAATTATGAACCTCTAACACAAGACCATC
TTGACATACTAGGACCTCTTTCAGCTCAAACTGGAATTGCAGTCCTAGATATGTGTGCTTCATTAAAAGA
ATTATTACAAAATGGTATGAATGGACGTACCATATTGGGTAGTGCTTTATTAGAAGATGAATTTACACCT
TTCGATGTTGTTAGACAATGTTCAGGTGTCACCTTTCAAAGTGCAGTGAAAAGGACAATCAAGGGCACGC
ACCATTGGTTGTTGCTTACAGTTTTGACTTCACTCTTAGTTTTAGTTCAGAGTACTCAATGGTCTTTGTT
CTTCTTTGTGTATGAAAATGCCTTTATGCCTTTTGCTATGGGTATTATTGCTATGTCTGCTTTTGCTATG
ATGTTTGTCAAACATAAGCATGCATTCCTCTGTTTGTTCCTGTTACCTTCTCTTGCTACTGTAGCTTATT
TTAATATGGTCTACATGCCTGCTAGTTGGGTGATGCGTATTATGACATGGTTGGATATAGTTGATACTAG
TTTGTCTGGTTTCAAGCTAAAGGACTGTGTTATGTATGCATCAGCTGTAGTGTTATTAATCCTCATGACA
GCAAGAACCGTATATGATGATGGTGCTAGAAGAGTTTGGACACTTATGAATGTCCTGACACTCGTTTATA
AAGTTTATTATGGTAATGCTTTAGACCAAGCTATTTCCATGTGGGCTCTTATAATCTCTGTTACTTCTAA
CTACTCAGGTGTAGTTACAACTGTCATGTTTTTGGCCAGAGGTATTGTTTTTATGTGTGTTGAGTATTGT
CCTATCTTCTTTATAACTGGCAATACACTCCAGTGTATAATGCTAGTTTATTGTTTCTTAGGTTATTTCT
GTACTTGTTATTTTGGTCTCTTCTGTTTACTCAACCGCTATTTTAGGCTTACTCTTGGTGTTTATGACTA
TTTAGTCTCTACACAAGAATTTAGGTACATGAACTCTCAGGGGCTCCTGCCACCTAAGAGTAGTATTGAC
GCTTTCAAGCTTAACATTAAATTGTTGGGCATTGGAGGTAAACCTTGTATTAAGGTTGCTACTGTACAGT
CTAAAATGTCTGACGTAAAGTGCACATCAGTAGTGCTTCTCTCAGTTCTTCAGCAACTTAGAGTAGAGTC
ATCTTCTAAATTGTGGGCACAGTGTGTACAACTTCACAATGATATTCTTCTTGCCAAGGACACTACTGAA
GCTTTTGAGAAGATGGTTTCACTTTTGTCTGTTTTGCTGTCCATGCAGGGTGCTGTAGACATTAACAAGT
TGTGCGAGGAAATGCTCGACAACCGTGCTACCCTTCAGGCTATTGCTTCAGAATTCAGTTCTTTACCTTC
ATATGCTGCTTATGCCACTGCTCAAGAGGCTTATGAGCAGGCTGTAGCAAATGGTGATTCTGAAGTTGTT
CTTAAAAAGTTAAAGAAATCTTTGAATGTGGCTAAATCTGAGTTTGACCGTGATGCTGCCATGCAACGTA
AGTTGGAAAAGATGGCGGATCAGGCTATGACCCAAATGTACAAGCAGGCAAGATCTGAGGACAAGAGGGC
AAAAGTAACTAGTGCAATGCAAACTATGCTTTTCACTATGCTTAGAAAACTTGATAATGATGCACTTAAC
AACATTATCAACAATGCACGTGATGGTTGTGTACCACTCAACATCATACCACTCACAACAGCAGCAAAAC
TCATGGTTGTTGTCCCTGACTATGGAACCTACAAGAATACTTGTGATGGTAACACTTTTACATATGCATC
AGCACTCTGGGAAATCCAGCAAGTTGTTGATGCAGATAGTAAAATTGTGCAGCTTAGTGAAATCAACATG
GACAACTCACCAAATTTGGCTTGGCCTCTTATTGTTACTGCTTTAAGAGCCAATTCAGCTGTCAAACTAC
AGAACAATGAGCTGAGTCCAGTAGCACTACGACAGATGTCCTGTGCGGCTGGTACTACACAGACAGCTTG
TACTGATGACAACGCACTTGCCTACTATAACAATTCTAAGGGAGGTAGGTTTGTGCTTGCATTACTATCA
GACCACCAGGATCTCAAATGGGCTAGATTCCCTAAGAGTGATGGTACAGGTACTATCTATACAGAATTGG
AACCACCTTGCAGGTTTGTTACAGACACACCTAAAGGACCTAAAGTGAAGTATTTGTACTTTATTAAGGG
TCTTAACAACCTAAATAGAGGTATGGTACTGGGTAGTTTGGCTGCCACAGTACGTCTTCAGGCTGGTAAT
GCGACAGAAGTGCCTGCCAATTCAACTGTGCTTTCTTTTTGTGCTTTTGCTGTAGACCCAGCTAAAGCTT
ACAAAGATTACCTAGCAAGTGGTGGACAACCAATCACGAATTGTGTGAAGATGTTGTGTACACACACTGG
TACAGGACAGGCAATCACGGTAACACCAGAAGCCAATATGGATCAAGAATCCTTTGGTGGTGCTTCATGC
TGTCTGTATTGTAGATGCCACATTGATCATCCAAATCCTAAGGGATTTTGTGACTTGAAAGGTAAGTATG
TTCAAATACCTACCACTTGTGTTAATGACCCTGTGGGGTTTACACTCAGAAACACAGTCTGTACCGTCTG
CGGAATGTGGAAAGGTTATGGCTGTAGTTGTGATCAACTCCGCGAACCCATGATGCAGTCTGCGGATGCG
TCAACGTTTTTAAACGGGTTTGCGGTGTAAGTGCGGCCCGTCTTACACCGTGCGGCACAGGCACTAGCAC
TGATGTCGTTTATAGGGCTTTTGATATTTACAACGAGAAAGTTGCTGGTTTTGCAAAGTTCCTAAAAACT
AATTGCTGTCGCTTCCAAGAAAAGGATGAGGAAGGCAATTTATTAGACTCTTATTTCGTAGTTAAGAGGC
ACACAATGTCCAACTACCAACATGAAGAGACTATTTACAACTTGGTTAAAGGGTGTCCAGCCGTTGCTGT
TCATGACTTTTTCAAGTTTAGAGTAGATGGTGACATGGTACCACATATATCACGTCAACGTCTAACTAAA
TACACAATGGCTGATTTAGTCTATGCTCTACGTCATTTTGACGAGGGCAATTGTGATACATTAAAGGAAA
TACTTGTCACATACAAATGTTGTGATGACAACTATTTCAATAAGAAGGATTGGTATGACTTTGTAGAAAA
TCCTGATGTTCTACGCGTATACGCGAACCTAGGTGAGCGTGTACGTCAAGCCTTATTGAAAACTGTGCAA
TTCTGCGATGCTATGCGCGATGCGGGTATCGTAGGTGTACTGACACTAGACAATCAGGATCTGAATGGGA
ATTGGTACGACTTCGGAGATTTCGTACAGGTAGCACCAGGCTGCGGAGTCCCTATTGTGGATTCATACTA
TTCTTTGCTGATGCCTATTCTGACACTCACAAGGGCTTTGGCTGCTGAGTCCCATATGGACGCTGATCTC
GCGAAGCCACTTATTAAGTGGGATTTGCTGAAATATGATTTCACGGAAGAGAGACTATGTCTTTTCGACC
GTTATTTTAAATATTGGGACCAGACGTACCATCCTAATTGTATTAATTGTTTGGATGACAGGTGTATCCT
TCATTGTGCAAACTTTAATGTGTTATTTTCTACTGTGTTTCCACCTACGAGTTTTGGACCACTAGTAAGA
AAGATATTTGTAGATGGTGTACCTTTTGTTGTTTCAACGGGATACCATTTCCGTGAGCTAGGGGTTGTAC
ATAATCAGGATGTAAACTTACATAACTCGCGTCTCAGTTTTAAGGAACTTTTAGTGTACGCTGCTGATCC
AGCTATGCATGCTGCCTCTGGCAATTTGTTGTTAGACAAACGCACTACATGCTTTTCAGTAGCTGCACTA
ACAAACAATGTTGCTTTTCAAACTGTCAAACCCGGTAATTTTAATAAAGACTTTTATGACTTTGCTGTGT
CTAAAGGCTTCTTTAAGGAAGGAAGTTCTGTTGAATTAAAACACTTCTTCTTTGCTCAGGATGGCAATGC
TGCTATCAGTGATTATGACTATTACCGTTATAATCTGCCAACAATGTGTGATATTAGACAACTCCTATTC
GTAGTTGAGGTTGTCGATAAATATTTTGATTGTTACGACGGTGGCTGTATCAATGCCAACCAAGTTATCG
TTAACAATCTGGACAAATCAGCCGGTTTCCCATTTAATAAGTGGGGTAAGGCTAGACTTTATTATGACTC
AATGAGTTATGAGGATCAAGATGCACTGTTCGCATACACTAAGCGTAACGTCATCCCTACAATAACTCAA
ATGAATCTTAAGTATGCCATTAGTGCAAAGAATAGAGCTCGCACTGTTGCTGGTGTCTCTATCTGTAGTA
CTATGACCAATAGACAGTTTCATCAGAAATTATTAAAGTCAATAGCCGCCACTAGAGGAGCTACTGTGGT
AATTGGAACAAGCAAATTTTATGGTGGCTGGCATAACATGTTAAAAACTGTTTACAGTGATGTAGAAAGT
CCTCACCTTATGGGTTGGGACTACCCAAAATGTGACAGAGCCATGCCTAATATGCTTAGAATCATGGCTT
CCCTCGTTCTTGCTCGCAAACATAGCACTTGTTGTAACTTGTCACACCGTTTCTATAGATTAGCTAATGA
GTGTGCACAAGTATTAAGTGAGATGGTCATGTGTGGCGGCTCATTATATGTGAAACCAGGTGGAACATCA
TCCGGTGATGCCACAACTGCTTATGCTAATAGTGTGTTTAACATCTGTCAAGCAGTAACAGCTAATGTAA
ATGCACTTCTTTCAACTGATGGTAATAAGATTGCTGATAAGTATGTCCGCAACCTTCAACACAGACTTTA
CGAGTGTCTCTATAGAAATAGAGACGTAGATCAGGAATTCGTGGATGAATTTTATGCATATTTGCGTAAG
CATTTCTCCATGATGATTCTTTCTGATGATGCCGTCGTATGCTATAATAGTAATTACGCGGCACAGGGTC
TAGTAGCTAGCATTAAGAACTTTAAAGCAGTTCTTTATTACCAAAATAATGTATTCATGTCTGAGGCAAA
ATGTTGGACTGAGACTGACCTTACTAAAGGACCTCATGAATTTTGTTCTCAGCATACCATGCTAGTTAAA
CAGGGAGATGATTATGTGTACCTGCCTTATCCAGATCCATCCAGAATATTAGGCGCAGGCTGTTTTGTCG
ATGACATTGTCAAAACAGATGGTACACTTATGATTGAAAGGTTTGTGTCATTAGCAATTGACGCCTATCC
ACTTACAAAGCACCCTAATCAAGAGTATGCTGATGTTTTCCATTTATACTTACAGTATATTAGGAAATTA
CATGATGAGCTTACTGGTCACATGTTGGACATGTACTCTGTAATGCTAACTAATGACAACACCTCGAGGT
ACTGGGAACCTGAGTTTTATGAGGCAATGTACACACCACACACAGTTTTGCAAGCTGTAGGTGCGTGTGT
GTTATGCAATTCACAGACTTCACTTCGTTGCGGTGCTTGTATTAGGAGACCTTTCCTTTGTTGCAAGTGC
TGCTATGATCACGTCATCTCAACATCACATAAATTAGTGTTGTCTGTTAATCCCTATGTTTGCAATGCAC
CCGGTTGTGATGTCACAGACGTAACACAACTCTATTTGGGAGGTATGAGCTATTACTGCAAGTCACATAA
ACCACCCATTAGTTTTCCGTTGTGTGCTAATGGTCAGGTTTTTGGTTTGTACAAAAACACATGTGTGGGC
AGTGATAACGTAACTGACTTCAATGCAATAGCGACATGCGACTGGACTAATGCTGGCGATTACATACTTG
CCAACACTTGCACAGAGAGACTCAAACTTTTTGCAGCGGAAACGCTCAAAGCTACTGAGGAAACATTCAA
ACTATCTTATGGTATTGCCACTGTTCGTGAAGTACTGTCAGATAGAGAACTTCATCTTTCATGGGAGGTA
GGAAAACCTAGACCACCATTGAATAGAAATTACGTCTTTACTGGTTACCGTGTGACCAAAAATAGTAAAG
TACAGATTGGAGAGTATACCTTTGAAAAAGGTGACTATGGTGATGCTGTTGTGTACAGAGGTACTACAAC
TTATAAATTGAATGTTGGTGATTACTTTGTGTTAACATCACACACAGTAATGCCACTAAGTGCACCAACA
CTAGTGCCACAAGAGCACTATGTGCGAATAACTGGCTTATACCCTACACTTAATATCTCTGATGAGTTTT
CTAGCAATGTTGCAAATTACCAAAAGGTCGGCATGCAGAAGTACTCCACACTCCAGGGACCACCTGGTAC
TGGTAAGAGTCACTTTGCTATTGGACTTGCCCTCTACTACCCATCTGCCCGCATAGTGTATACAGCTTGC
TCTCATGCTGCTGTTGATGCGCTATGTGAGAAGGCATTAAAATACTTGCCTATAGATAAGTGTAGTAGAA
TTATTCCTGCACGTGCGCGTGTAGAGTGTTTTGACAAATTCAAAGTGAATTCAACCTTAGAACAGTATGT
TTTCTGCACTGTCAATGCGCTGCCTGAAACTACTGCTGATATAGTGGTCTTTGATGAAATTTCAATGGCC
ACTAATTATGATTTGAGTGTTGTCAATGCCAGACTACGTGCAAAACACTACGTTTACATTGGTGATCCGG
CTCAATTACCTGCACCACGCACATTGCTAACAAAAGGCACACTTGAACCAGAATATTTCAATTCAGTGTG
CAGACTTATGAAAACAATAGGTCCAGACATGTTCCTTGGGACTTGTCGTCGTTGTCCCGCTGAAATTGTT
GACACAGTGAGTGCTTTAGTTTATGATAATAAGCTAAAAGCACACAAAGAGAAGTCAGCTCAATGCTTCA
AGATGTTTTACAAGGGTGTGATTACGCATGATGTGTCATCCGCAATCAACAGACCACAAATAGGTGTAGT
AAGAGAATTTCTTACGCGCAATCCAGCTTGGAGAAAAGCTGTTTTTATTTCACCATATAATTCACAGAAT
GCAGTGGCATCAAAGATTTTAGGGTTGCCTACTCAAACTGTTGATTCTTCACAGGGTTCTGAATATGACT
ATGTCATATTCACACAAACCACTGAGACTGCACACTCTTGTAATGTAAACCGCTTTAATGTGGCCATTAC
AAGAGCAAAGATTGGCATTTTGTGCATAATGTCTGATAGAGACCTTTATGACAAGCTTCAATTTATGAGT
CTAGAAGTACCGCGTCGAAATGTGGCTACTTTACAAGCAGAAAATGTGACTGGACTCTTTAAGGACTGTA
GCAAGATCATTACTGGTCTTCATCCAACACAGGCACCTACGCATCTCAGTGTTGATACTAAATTCAAGAC
TGAAGGACTTTGTGTCGACATACCAGGAATACCAAAGGACATGACCTATCGTAGACTCATCTCTATGATG
GGCTTTAAAATGAATTACCAAGTTAATGGTTACCCTAATATGTTTATCACCCGTGAAGAAGCTATTCGTC
ACGTTCGTGCATGGATAGGCTTTGATGTTGAGGGTTGTCATGCGACTAGAGATGCTGTAGGAACAAATCT
ACCACTCCAGTTAGGGTTTTCAACAGGTGTTAACCTAGTGGCTGTACCAACTGGCTATGTTGACACTGAG
CACAGCACAGAATTTACCAGAGTTAATGCAAAACCTCCTCCAGGTGATCAATTTAAGCATCTTATACCAC
TTATGTACAAAGGCTTGCCCTGGAACGTGGTGCGTATTAAGATTGTTCAAATGCTCAGTGATACACTGAA
AGGATTATCAGACAGAGTTGTGTTTGTCCTTTGGGCACATGGCTTTGAACTTACATCGATGAAGTATTTT
GTTAAGATCGGACCAGAAAGAACGTGTTGTCTGTGTGACAAACGCGCGACTTGCTTCTCTACTTCATCTG
ACACTTATGCCTGTTGGAATCACTCTGTGGGCTTTGACTATGTCTATAACCCGTTTATGATTGATGTCCA
GCAGTGGGGTTTTACAGGTAACCTTCAAAGTAACCATGATCAACACTGCCAAGTGCATGGTAATGCCCAT
GTAGCTAGTTGTGATGCTATCATGACTAGATGTCTTGCAGTCCATGAGTGCTTTGTTAAGCGCGTTGATT
GGTCTGTTGAATACCCGATTATTGGAGATGAACTGAAGATTAATGCCGCATGCAGAAAAGTACAGCATAT
GGTTGTTAAATCTGCATTGCTTGCTGATAAATTCCCAGTTCTTCATGATATAGGAAACCCAAAGGCTATT
AGATGTGTGCCGCAGTCTGAAGTGGACTGGAAATTCTACGACGCTCAGCCTTGCAGTGACAAAGCTTATA
AAATAGAAGAACTCTTCTACTCATATGCCACACATCATGACAAGTTCACAGATGGTGTTTGCTTGTTTTG
GAACTGTAACGTTGATCGTTACCCGGCTAATGCTATTGTGTGTAGGTTTGATACTAGAGTGCTTTCTAAT
TTAAACCTACCAGGTTGTGATGGTGGTAGTTTGTATGTTAATAAGCATGCGTTCCACACTCCAGCTTTTG
ATAAGAGTGCATTTACACATTTGAAACAACTGCCTTTCTTTTATTACTCTGACAGTCCGTGTGAGTCTCA
TGGTAAACAGGTTGTGTCAGATATTGATTATGTCCCACTAAAGTCTGCTACGTGTATTACACGATGCAAC
TTAGGTGGTGCCGTTTGTAGACATCATGCAAACGAGTACAGACAGTACTTGGATGCATATAATATGATGA
TTTCTGCTGGATTTAGCCTTTGGATTTATAAACAATTTGATACTTACAACTTGTGGAACACTTTCACCAA
GTTGCAGAGTTTAGAAAATGTGGCTTATAATGTTATCAACAAGGGACACTTTGATGGACAGAATGGTGAA
GCACCTGTGTCTATCGTTAATAATGCTGTTTACACTAAGTTAGATGGTGTTGATGTGGAGATCTTTGAAA
ATAAGACAACACTTCCTGTTAATGTTGCATTTGAGCTTTGGGCTAAACGTAACATTAAACCGGTGCCAGA
GATTAAAATACTCAATAATTTGGGTGTTGATATCGCTGCTAATACTGTTATATGGGACTACAAGAGAGAA
GCGCCAGCGCATGTTTCTACAATAGGTGTCTGTACAATGACTGACATTGCAAAGAAACCTACTGAGAGTG
CTTGTTCATCACTTACTGTCTTATTTGATGGTAGAGTTGAGGGACAGGTAGACCTTTTTAGAAACGCCCG
TAATGGTGTTTTAATAACAGAAGGTTCAGTTAAGGGCTTAACACCTTCGAAAGGACCTGCACAGGCTAGT
GTCAACGGAGTCACATTAATTGGAGAATCAGTAAAAACACAGTTCAATTACTTTAAGAAAGTGGATGGCA
TTATTCAGCAATTGCCAGAAACCTACTTTACTCAAAGCAGAGACTTAGAGGATTTCAAGCCCAGATCACA
AATGGAAACTGATTTCCTTGAGCTCGCTATGGATGAATTCATAGAACGATATAAGCTAGATGGCTATGCT
TTCGAGCACATCGTTTATGGAGATTTTAGTCATGGACAATTAGGCGGACTTCATTTATTGATAGGACTGG
CCAAAAGGTCACAGGACTCACTGTTAAAGCTAGAGGATTTTATTCCTATGGATAGCACAGTGAAAAACTA
CTTCATAACAGATGCGCAAACGGGTTCATCTAAGTGTGTATGCTCTGTTATCGACCTTTTACTTGATGAC
TTTGTTGAAATAATAAAGTCACAAGATCTTTCAGTGGTTTCAAAAGTAGTCAAAGTTACGATTGATTATA
CAGAAATTTCATTTATGCTTTGGTGTAAAGATGGGCATGTGGAAACTTTTTACCCAAAATTACAATCTAG
TCAAGCATGGCAACCAGGTGTTGCTATGCCTAATCTCTATAAAATGCAGAGAATGTTACTGGAAAAGTGT
GATCTTCAAAATTATGGTGATAGTGCTATATTGCCTAAAGGCATAATGATGAATGTCGCAAAGTACACTC
AACTGTGTCAGTATTTAAATACACTTACTTTAGCTGTGCCCTATAATATGAGAGTTATACATTTTGGCGC
GGGCTCTGATAAAGGAGTAGCACCTGGCACAGCTGTTCTTAGACAGTGGTTGCCAACTGGTACACTACTT
GTCGATTCTGATTTAAATGATTTTGTTTCTGATGCAGACTCAACATTAATTGGTCATTGTGCAACCGTAC
ATACGGCTAATAAATGGGATCTCATTATTAGCGATATGTATGATCCTAAGACTAAAAATGTTACAAAAGA
GAATGATTCCAAAGAAGGATTTTTCACTTACATTTGTGGATTTATACAGCAAAAATTAGCCCTCGGAGGT
TCCGTAGCTGTAAAGATAACAGAGCATTCCTGGAATGCTGATCTTTATAAGCTCATGGGACACTTCGCAT
GGTGGACAGCTTTTGTTACTAATGTTAATGCTTCATCTTCAGAGGCTTTCTTAATTGGTTGTAATTATCT
TGGCAAACCACGTGAGCAGATAGATGGTTATGTCATGCATGCAAATTACATATTTTGGAGGAACACAAAT
CCAATACAATTGTCTTCCTACTCATTATTTGACATGAGTAAGTTTCCTCTTAAATTAAGAGGTACTGCTG
TTATGTCATTAAAAGATGGACAAATCAATGATATGATTTTGTCTCTTCTTAGTAAAGGCAGACTTATTGT
TAGAGAGAATAATAGAGTTATTATCTCTAGTGATGTTCTTGTTAACAACTAAACGAACATGTTGTTTTTC
TTGTTTCTTCAGTTCGCCTTAGTAAACTCCCAGTGTGTTAACTTGACAGGCAGAACCCCACTCAATCCCA
ATTATACTAATTCTTCACAAAGAGGTGTTTATTACCCTGACACAATTTATAGATCAGACACACTTGTGCT
CAGCCAGGGTTATTTTCTTCCATTTTATTCTAATGTTAGCTGGTATTACTCATTAACAACCAACAATGCT
GCCACAAAGAGGACTGATAATCCTATATTAGATTTCAAGGACGGCATATACTTTGCTGCCACTGAACACT
CAAATATTATCAGGGGCTGGATCTTTGGAACAACTCTTGACAACACTTCTCAATCTCTCTTGATAGTTAA
CAACGCAACGAATGTTATTATCAAGGTTTGTAATTTTGATTTTTGTTATGATCCCTACCTTAGTGGTTAC
TATCATAACAACAAAACATGGAGCATCAGAGAATTTGCTGTCTATTCTTCTTATGCTAATTGTACTTTTG
AGTATGTTTCGAAATCCTTTATGTTGAACATTTCTGGTAATGGTGGTCTGTTCAACACTCTTAGAGAGTT
TGTTTTCAGAAATGTCGATGGGCATTTCAAGATTTACTCAAAGTTTACACCAGTAAATTTAAATCGTGGC
TTGCCTACTGGTCTCTCAGTGCTTCAGCCATTGGTTGAATTACCAGTTAGCATAAATATTACTAAATTCA
GAACACTCCTCACTATTCATAGAGGAGACCCTATGCCTAATAACGGCTGGACTGCTTTTTCAGCTGCTTA
TTTCGTGGGCTATCTTAAACCACGTACCTTTATGCTGAAATATAATGAGAATGGCACCATTACTGATGCT
GTTGATTGTGCACTTGACCCTCTTTCGGAGACAAAGTGTACGTTAAAATCTCTTACTGTCCAAAAGGGCA
TCTATCAGACTTCTAACTTCCGAGTGCAACCCACTCAGTCTGTAGTTAGATTTCCTAATATTACCAATGT
GTGTCCATTTCACAAGGTTTTTAATGCCACGAGGTTTCCTTCCGTCTATGCGTGGGAAAGAACTAAAATT
TCTGATTGCATTGCAGATTACACTGTTTTCTACAATTCAACTTCTTTTTCTACTTTTAAATGTTATGGTG
TTTCACCTTCTAAATTGATTGATTTGTGCTTTACGAGTGTGTATGCTGATACATTTCTCATAAGATTCTC
AGAAGTCAGACAGGTGGCACCAGGACAAACTGGTGTCATTGCTGACTATAATTATAAATTACCTGATGAT
TTTACAGGTTGTGTCATAGCTTGGAACACTGCCAAACAGGATGTAGGTAATTATTTCTACAGGTCTCATC
GTTCTACCAAATTGAAACCATTTGAAAGAGATCTTTCCTCAGACGAGAATGGTGTCCGTACACTTAGTAC
TTATGACTTCAACCCTAATGTACCACTTGAATACCAAGCTACAAGGGTTGTTGTTTTGTCATTTGAGCTT
CTAAATGCACCAGCTACAGTTTGTGGACCAAAACTATCCACACAACTAGTAAAAAATCAGTGCGTTAATT
TCAACTTTAACGGACTCAAGGGCACTGGTGTCTTGACTGATTCTTCCAAGAGGTTTCAGTCATTCCAACA
ATTTGGTAAAGATGCGTCTGACTTTATTGATTCAGTACGTGATCCTCAAACACTTGAGATACTTGACATT
ACACCTTGCTCTTTTGGTGGTGTCAGTGTTATAACACCAGGAACAAACACTTCTTTAGAGGTGGCTGTTC
TTTACCAAGATGTTAACTGCACTGATGTACCAACTACTATACATGCAGACCAACTAACACCTGCTTGGCG
TATTTATGCTACTGGCACTAATGTGTTTCAAACTCAAGCAGGCTGTCTTATAGGAGCTGAACATGTCAAT
GCTTCTTATGAGTGTGACATCCCAATTGGTGCTGGTATTTGTGCTAGCTACCATACGGCTTCTATATTAC
GCAGTACAAGCCAGAAAGCTATTGTGGCTTATACTATGTCCCTTGGTGCTGAGAACTCTATCGCTTATGC
TAACAATTCTATAGCCATACCTACAAATTTTTCAATTAGTGTTACCACTGAAGTTATGCCTGTATCAATG
GCTAAAACTTCTGTAGATTGTACTATGTATATCTGTGGTGACTCTATAGAGTGTAGCAACTTGTTGTTAC
AATATGGCAGTTTTTGCACACAACTAAATCGTGCTTTAAGTGGGATTGCTATTGAGCAAGACAAGAACAC
CCAAGAGGTTTTTGCTCAAGTTAAGCAAATCTATAAAACACCACCTATTAAGGATTTTGGTGGTTTTAAT
TTTTCACAGATACTACCTGACCCATCTAAACCCAGCAAGAGGTCGTTTATTGAAGACTTACTCTTCAATA
AAGTCACTCTTGCTGATGCCGGTTTTATCAAACAGTACGGTGATTGTTTGGGTGGTATTTCTGCTAGAGA
TTTGATTTGTGCTCAAAAGTTCAATGGACTTACTGTCTTACCACCATTGCTCACAGATGAAATGATCGCT
GCTTATACAGCTGCATTAATTAGCGGCACTGCCACTGCTGGATGGACCTTTGGTGCTGGTGCTGCTCTTC
AAATACCATTTGCCATGCAAATGGCTTATAGGTTTAATGGAATTGGAGTTACTCAGAATGTTCTCTATGA
GAATCAGAAATTAATAGCCAATCAGTTTAATAGTGCTATTGGAAAAATCCAAGAGTCTTTGACATCTACA
GCTAGTGCACTTGGAAAATTGCAGGATGTTGTTAACCAAAATGCACAAGCTTTAAACACGCTTGTTAAAC
AACTTAGTTCCAATTTTGGTGCAATTTCAAGCGTGTTGAATGACATTCTTTCACGCCTTGACAAAGTCGA
GGCTGAGGTTCAGATTGATAGGTTGATCACAGGTAGACTTCAGAGTTTACAGACGTATGTGACTCAACAA
TTAATCAGAGCTGCAGAAATCAGAGCTTCTGCTAATCTTGCTGCGACTAAAATGTCCGAGTGTGTACTAG
GACAATCTAAAAGAGTTGATTTTTGTGGAAAAGGTTATCACCTAATGTCTTTTCCCCAGTCAGCGCCTCA
TGGTGTTGTCTTCTTACATGTGACTTACATTCCTTCGCAAGAAAAGAACTTCACAACAGCTCCTGCCATT
TGCCATGAAGGTAAAGCACACTTCCCACGTGAAGGTGTTTTCGTTTCGAATGGCACACACTGGTTTGTAA
CACAAAGGAACTTTTATGAACCTAAAATTATAACCACTGACAATACATTTGTCTCTGGTAACTGTGATGT
TGTAATTGGAATTATCAACAACACAGTTTATGATCCTTTACAACCAGAACTTGATTCATTTAAGGAGGAG
TTAGATAAATATTTTAAAAATCATACATCACCTGATATTGATCTTGGTGATATTTCTGGCATTAATGCTT
CTGTTGTCAATATTCAAAAGGAAATTGACCGCCTCAATGAGGTTGCCAGAAATTTAAATGAATCACTCAT
TGATCTCCAAGAACTTGGAAAATATGAGCAATATATCAAATGGCCATGGTATGTTTGGCTCGGCTTCATT
GCTGGACTCATTGCTATAGTCATGGTTACAATCCTGCTTTGTTGCATGACAAGTTGTTGCAGTTGTCTCA
AGGGCTGTTGTTCTTGCGGATCTTGCTGTAAATTTGATGAAGACGACTCTGAGCCTGTGCTCAAAGGAGT
CAAATTACATTACACATAAACGAACTTATGGATTTGTTTATGAGAATTTTCACTCTTGGAACTGTTACTC
TTAAACAAGGTGAAATCAAAGGTGCTACTCCTACAAATTCTGTTCGCACTACTGCAACAATACCGATACA
AGCCACACTCCCTTTCGGATGGCTTGTTGTTGGCGTTGCAATTCTTGCTGTTTTTCAAAGCGCTTCAAAA
ATAATTACACTCAAAAAGAGATGGCAGTTAGCCCTCTCTAAAGGTGTTCATTTTGTTTGCAACTTGCTTC
TGCTGTTTTTAACAGTTTATTCTCACTTGTTGCTTCTTGCTGGTGGCTTGGAAGCCACTTTTCTCTTTCT
TTATGCATTAGCTTATTGCTTGCAAACTGTAAATTTTGTGAGAATAATAATGCGATTCTGGTTGTGCTGG
AAGTGCCGTTCCAAGAATCCTTTACTCTATGATGCCAACTACTTTCTTTGTTGGCATACTAATTGTTATG
ACTATTGTATACCATACAATAGTGTAACCTCTTCAATTGTCATCACATGTGGTGATGGTACTACGAATCC
CATTTCTGAGGACGACTACCAAATTGGTGGTTACACGGAAAAGTGGGAGTCTGGTGTTAAGGACTGTGTT
GTATTACATAGTTATTTCACCTCAGATTACTACCAGCTGTACTCAACACAAGTGAGTACAGACACTGGTG
TTGAACATGTTACTTTCTTCATCTACAATAAAATTGTTGATGAGCCTGAAGAACATGTTCAAATTCACAC
AATCGACGGTACATCTGGAGTTGTTAATCCAGCAATGGAACCAATTTATGATGAACCGACGACGACTACT
AGCGTGCCTTTGTAAGCACAAGCTGATGAGTACGAACTTATGTACTCATTCGTTTCGGAAGAGACAGGTA
CGTTAATAGTTAATAGCGTACTTCTTTTTCTTGCTTTTGTGGTATTCTTGCTAGTCACACTAGCCATCCT
TACTGCGCTTCGATTGTGTGCGTACTGCTGCAATATTGTTAACGTGAGTCTTGTAAAACCTTCTTTTTAC
GTTTACTCTCGTGTTAAAAATCTGAATTCTTCTAGAGTTCCTGATCTTTTGGTCTAAACGAACTAAATAT
TATATTAGTCTTTCTGTTTGGAACTTTAATTTTAGCCATGTCAGGTGACAACGGTACCATTACCGTTGAA
GAGCTTAAAAAGCTCTTAGAACAATGGAACCTAGTAATAGGATTCTTGTTTCTTACATGGATTTGTTTGT
TACAATTTGCCTATGCCAACAGGAATAGGTTTTTGTACATAATTAAGTTAATTTTCCTCTGGCTGCTTTG
GCCAGTAACTTTAGCTTGCTTTGTGCTTGCTGCTGTTTACAGAATAAACTGGATCACTGGTGGAATTGCC
ATTGCAATGGCCTGTCTTGTAGGCTTGATGTGGCTTAGCTACTTCATTGCTTCTTTCAGGCTGTTTGCTC
GTACGCGTTCCATGTGGTCATTTAACCCAGAAACTAACATTCTTTTGAACGTGCCTCTTCATGGCACAAT
TCTGACCAGGCCGCTTCTAGAGAGTGAACTCGTAATTGGAGCTGTGATCCTTCGTGGACATCTTCGTATT
GCAGGACACCATCTGGGACGCTGTGACATCAAGGACCTGCCCAAAGAAATCACTGTAGCTACATCACGAA
CGCTTTCTTATTACAAATTGGGAGCTTCGCAGCGTGTAGCAGGTGACTCAGGTTTTGCTGCATACAGTCG
CTACAGGATTGGTAATTACAAATTAAATACAGACCATTCCAGTAGCAGTGACAATATTGCTTTGCTTGTA
CAGTAAGTGACAACAGATGTTTCATCTCGTTGACTTTCAGGTTACTATAGCAGAGATATTATTAATTATT
ATGAGGACTTTTAAAGTTTCCATTTGGAATCTTGATTATATCATAAATCTCATAATTAAAAATCTATCTA
AGCCTCCAACTGAGAATAACTGTTCTCAATTAGATGAAGAGCAACCAATGGAGATTGATTAAACTAACAT
GAAAATTATTTTCTTCTTGGTACTGATAACACTTGTTACTGGCGAGCTTTACCACTACCAAGAGTGTATA
AAAGGTACAACTGTACTTTTAAAAGAACCTTGCTCTTCAGGAACATATGAAGGCAATTCACCATTTCATC
CTCTAGCTGATAATAAATTTGCACTGGCTTGCTTTAGCACTCAATTTGCTTTTGCTTGTCCTGACGGTGT
TAGACACACCTTTCAGTTACGTGCGAGATCAGTTTCACCCAAACTGTTTACCAGACAAGAGGAAGTTCAA
GAATTATACTCACCTGTTTTCCTTATCGTTGCAGCTATAGTGTTCATAATACTTTGCTTCACATTCAAAA
GAAAAATAGAATGAGTGAATTTTCATTAATTGACTTCTATTTGTGCTTCTTAGCCTTTCTGCTATTCCTT
GTTTTAATTATGCTCATTATCTTTTGGTTCTCACTAGAACTGCAAGATCATAATGAAACTTTCCACGCCT
AAACGAACATGAAATTTCTTGTTTTCTTAGGAATTCTTACAACAGTAGCTGCATTCCATCAGGAATGTAG
TTTACAGTCATGTGCTCAGCATCAACCCTATGTAGTTGATGACCCTTGTCCAATTCACTTCTACTCACGA
TGGTATATCAGAGTGGGAGCTAGAAAATCAGCACCTTTGATTGAATTGTGTGTTGATGAGGTAGGCTCTA
AGTCACCCATTCAATACATTGACATTGGTAATTACACAGTTTCCTGTTCTCCTTTTACAATTAATTGCCA
GGAACCTAAATTAGGTAGTCTCGTAGTACGGTGTTCGTATTATGAAGACTTTCTAGAGTACCATGACATT
CGTGTTGTCTTAGATTTCATCTAAACGAACTAACTAAAATGTCTGATAATGGACCCCAAAACCAACGTAG
TGCACCCCGCATTACATTTGGTGGACCCTCAGATTCAAGTGACAATAGCAAAAACGGAGAGCGCAATGGT
GCACGACCTAAACAACGTCGACCCCAAGGCTTACCCAATAATACTGCATCTTGGTTCACCGCTCTCACTC
AACATGGCAAGGAAAACCTTACGTTCCCTCGAGGGCAAGGTGTTCCAATCAACACCAATAGCTCTAAAGA
TGACCAAATTGGCTACTACCGTAGAGCTACCAGACGAATTCGTGGTGGTGACGGTAAAATGAAAGAGCTC
AGCCCCAGATGGTATTTTTACTATCTAGGAACTGGACCAGAAGCTGGACTTCCCTATGGTGCTAACAAAG
AAGGCATCATATGGGTTGCAACTGAGGGAGCCTTAAACACACCGAAAGACCACATTGGCACCCGCAATCC
TGCTAACAATGCTGCAATCGTGCTACAACTTCCTCAAGGAACAACATTGCCAAAAGGCTTCTACGCAGAA
GGGAGCAGAGGCGGCAGTCAAGCTTCTTCACGCTCCTCATCACGTAGTCGCAACAGTTCAAGAAACTCAA
CTCCAGGCAGCAGTAGGGGAACTTCTCCTGCTAGAATGGCTGGCAATGGCGGTGACACTGCTCTTGCTTT
GCTGCTGCTAGATAGGTTGAACCAGCTTGAGAACAAAGTATCTGGCAAAGGCCAACAACAACAGGGCCAA
ACTGTCACTAAGAAATCTGCTGCTGAGGCATCTAAAAAGCCTCGCCAAAAACGTACTGCTACAAAACAGT
ACAACGTCACTCAAGCATTTGGGAGACGTGGTCCAGAACAAACCCAAGGAAATTTTGGGGACCAAGAATT
AATCAGACAAGGAACTGATTACAAACATTGGCCGCAAATTGCACAATTTGCTCCAAGTGCCTCTGCATTC
TTTGGAATGTCACGCATTGGCATGGAAGTCACACCTTCGGGAACATGGCTGACTTATCATGGAGCCATTA
AATTGGATGACAAAGATCCACAATTCAAAGATAACGTCATACTGCTGAATAAGCACATTGACGCATACAA
AACATTCCCACCAACAGAGCCTAAAAAGGACAAAAAGAAAAAGGCTGATGAACTTCAGGCTTTACCGCAG
AGACAGAAGAAACAACAAACTGTGACCCTTCTTCCTGCTGCAGATTTGGATGAATTCTCCAAACAGTTGC
AACAATCCATGAGTGGTACTGATTCAACCCAGGCTTAAACTCGTGCAGACCACACAAGGCAGATGGGCTA
TATAAACGTTTTCGCTTTTCCGTTTACGATATATAGTCTACTCTTGTGCAGAATGAATTCTCGTAACTAC
ATAGCACAAGTAGATGTAGTTAACTTTAATTTCACATAGCAATCTTTAATCAATGTGTAACATTGGGGAG
GACTTGAAAGAGCCACCACGTTTTCACCGAGGCCACGCGGAGTACGATCGAGGGTACAGCCAATAATGTT
AGGGAGAGCAGCCTATATGGAAGAGCCCTAATGTGTAAAATTAATTTTAGTAGTGCTATCCCCATGTGAT
TTTAATAGCTTCAACCACTCGACAAGAAAAAAAAAAAAAAAAAAAAAAAAAA</t>
  </si>
  <si>
    <t>ZXC21</t>
  </si>
  <si>
    <t>2015</t>
  </si>
  <si>
    <t>bt SARS-like ZXC21</t>
  </si>
  <si>
    <t>AVP78042</t>
  </si>
  <si>
    <t>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t>
  </si>
  <si>
    <t>MG772934.1</t>
  </si>
  <si>
    <t>21483..25220</t>
  </si>
  <si>
    <t xml:space="preserve">&gt;MG772934.1 Bat SARS-like coronavirus isolate bat-SL-CoVZXC21, complete genome
ATATTAGGTTTTTACCTTCCCAGGTAACAAACCAACTAACTCTCGATCTCTTGTAGATCTGTTCTCTAAA
CGAACTTTAAAATCTGTGTGACTGTCACTTAGCTGCATGCTTAGTGCACTCACGCAGTTTAATTATAATT
AATTACTGTCGTTGACAGGACACGAGTAACTCGTCTATCTTCTGCAGGTTGCTTACGGTTTCGTCCGTGT
TGCAGCCGATCATCAGCATACCTTGGTTTCGTCCGGGTGTGACCGAGAGGTAAGATGGAGAGCCTTGTCC
CTGGTTTCAACGAGAAAACACACGTCCAACTCAGTTTGCCTGTTTTACAGGTTTGTGACGTGCTTGTACG
TGGCTTTGGAGACTCCGTAGAGGAGGCTTTATCAGAGGCACGTCAACATCTTAAAGATGGCACTTGTGGC
TTAGTAGAAGTTGAAAAAGGTGTTTTACCTCAACTTGAACAGCCCTATGTGTTCATCAAACGTTCTGATG
CCCGAACTGCACATCATGGCCATGTTATGGTCGAATTAGTAGCAGAACTCGATGGCATTCAGTACGGTCG
TAGTGGTGAGACACTTGGTGTTCTTGTCCCTCATGTGGGAGAGGTACCAGTTGCTTACCGTAAAGTTCTT
CTTCGTAAGAACGGTAATAAAGGAGCTGGTGGCCATAGTTACGGCGCCGATCTAAAGTCTTTTGACTTAG
GCGACGAGCTTGGTACTGATCCTATTGAAGATTTTCAAGAAAATTGGAACACTAAACATGGCAGTGGTGT
TACCCGTGAACTCAAGCGTGAGCTTAACGGGGGTGCATACACTCGCTATGTAGACAACAACTTTTGTGGC
CCAGATGGCTACCCTCTTGAGTGCATTAAAAACTTTTTAGCTCGTGCTGGTAAGGCTTCATGCACTTTAT
CTGAACAACTGGATTTTATTGACACTAAAAGAGGTGTATACTGCTGCCGTGAACATGAGCATGAAATTGC
TTGGTACACGGAACGCTCCGAAAAGAGCTATGAATCGCAGACACCTTTTGAAATTAAGTTGGCAAAGAAA
TTTGACACCTTCAATGGAGAATGTCCAAATTTTGTATTTCCTCTAAATTCAACAATCAAGACCATTCAAC
CAAGGGTTGAAAAGAAAAAGCTTGATGGTTTCATGGGTAGAATTCGATCTGTCTATCCTGTTGCTTCACC
AAATGAATGCAACCAAATGTGCCTCTCAACTCTCATGAAGTGTGACCATTGTGGTGAAACTTCATGGCAG
ACGGGTGATTTTGTTAGAGCCACTTGCGAATTCTGTGGTACTGAAAATTTGACTAAAGAAGGCGCCACAA
CTTGTGGTTACTTACCTCAAAATGCTGTTGTAAAAATTTATTGTCCAGCATGTCATAATCCAGAAGTGGG
ACCTGAGCATAGTCTTGCTGAATATCATAACGAGTCTGGTTTGAAAACCGTTCTTCGTAAGGGTGGTCGT
ACCATTGCTTATGGGGGCTGTGTGTTTGCTTATGTTGGTTGCTACAACAAGTGTGCCTATTGGGTTCCAC
GTGCTAGTGCTAACATAGGCTGTAATCACACAGGTGTTGTTGGAGAAGGTTCTGAAAGTCTAAACGACAA
CCTTCTTGAAATATTGCAAAAGGAGAAAGTCAACATCAATATTGTTGGTGACTTCAAACTTAATGAAGAG
ATTGCCATTATTTTGGCATCTTTTTCTGCTTCTACAAGTGCTTTTGTAGAAACTGTAAAAGGTTTGGATT
ACAAAACATTCAAACAAATTGTTGAATCCTGTGGTAACTTTAAAGTTACTAAAGGAAAGGCTAAGAAGGG
TGCCTGGAACATTGGGGAACAGAAATCAATACTGAGTCCTCTTTATGCATTTGCATCAGAGGCTGCTCGT
GTTGTGCGCTCCATTTTTTCTCGTACTCTTGAAACTGCTCAATACTCTGTGCGTGTCTTACAACAGGCCG
CCATAACAATCTTAGATGGAATTTCACAGTATTCCCTGAGACTCATTGATGCTATGATGTTCACATCTGA
CTTGGTTACTAACAATCTAGTTGTAATGGCTTACATTACGGGTGGTGTTGTACAAATGACTTCACAGTGG
CTAACAAATATCTTTGGCACTGTTTATGAAAAACTTAAACCGGTTCTTGATTGGCTCGAAGAGAAATTCA
AGGAAGGTGTAGAGTTTCTTAGAGACGGTTGGGAAATTGTTAAATTTATCTCTACTTGTGCTTGTGAAAT
TGTCGGTGGACAAATTGTCACCCGTGCAAAGGAAGTTAAGGAGAGTGTTCAGACATTCTTTAAGCTTGTA
AATAAATTTTTGGCTTTGTGTGCTGACTCCATCATTATTGGTGGAGCTAAACTTAAAGCCTTGAATTTAG
GTGAAACATTTGTCACACACTCAAAGGGATTGTACAGAAAGTGTGTTAGATCCAGAGAAGAAACTGGCTT
ACTCTTGCCTCTGAAAGCCCCAAAAGAAATTATTTTCTTAGAGGGAGAAACACTTCCCACAGAAGTGTTA
ACAGAGGAAGTTGTCTTGAAAACTGGTGTTTTACAACCATTAGAACAACCTACTAATGAGGCTGTTGAAG
CCCCATTGATTGGTACACCAGTCTGTATTAACGGGCTCATGTTGCTCGAAATTAAAGACACAGAAAAGTA
CTGTGCCCTTGCACCTAATATGATGGTAACAAATAATACCTTTACACTTAAAGGCGGTGCACCAACAAAA
GTCACTTTTGGTGATGACACTGTGATTGAAGTGCAGGGTTACAAGAGTGTAAACATCACTTTTGAACTTG
ATGAAAGGATTGATAAAGTACTTAATGAGAAGTGCTCTAGTTATACAGTTGAACTCGGTACAGATGTAAA
CGAGTTCGCTTGTGTTGTTGCTGATGCTGTCATAAAAACTTTACAACCAGTATCTGAACTACTCACACCA
CTGGGCATTGATTTAGACGAGTGGAGTATGGCTACATACTACTTGTTTGATGAGTCCGGTGAATTTAAAT
TGTCTTCACATATGTACTGTTCTTTTTACCCTCCTGAAGATGAAGGGGAAGATGATTGTGAAGAAGGACA
GTTTGAACCATCAACTCAATATGAGTATGGTACTGAGGATGACTACCAAGGTAAACCTTTGGAGTTTGGT
GCTACTTCTTTTTCTTCTTCTTCACAGGAAGAAGAACAAGAAGAGGATTGGTTAGAATCTGATAGTCAGG
ACGGCCAAGAGACTGCTGTTACTAAAACTAGTGAACAAAATAATTTCACAGGTTATTTAAAATTAACTGA
CAATGTTTTCATTAAAAATGCTGACATTGTAGAAGAAGCTAAAAAGGTAAAGCCTACAGTAGTTGTTAAT
GCAGCTAATATTTACCTTAAACATGGAGGAGGTGTTGCTGGAGCTTTAAATAAAGCAACTAACAACGCCA
TGCAGTTGAATCTGATTAGTAACATAACTACCAATGGGCCACTAATTGTGGGTGGTAGTTGTGTTTTGAG
TGGACATAACCTTGCTAAAAATTGTCTTCATGTTGTTGGCCCTAATGTCAATAGAGGTGAAGACATTCAA
TTGCTTAAAAATGCTTATGAAAATTTCAATCAACATGAGATTTTACTCGCACCATTATTATCGGCTGGTA
TTTTTGGTGTTGATCCTGTACATTCTTTAAGAGTTTGTGTAGAAACTGTTCACACAAATGTCTATCTAGT
TGTCTTTGACAAAAATCTTTATGACAAACTTGTTTCAAGCTTTTTAGAGATGAAGAGTGGAAAACAAGTA
GAACAAAAAGTTGCTGAAAATCCTAAAGAGGAAGTTAAGCCATTTTTTACTGAAAATAAACCTTCAGTTG
AACAAAGACAACAAGCTGAAGAGAAGAAAATCAAAGCTAGTATTGAAGAAGTTACAACTACTCTAGAGGA
GACCAAGTTCCTTACAGAAAACTTGTTACTTTATATTGACATCAATGGCAATCTTCACCCAGATTCTGCC
ACTCTTGTTAAAGATATTGACATCACTTTCTTGAAGAAAGATGTTCCCTATATAGTGGGTGATGTTATTA
AAGAAGGTGCTTTAACTGCTGTAGTTATACCTACTAAAAAGGCTGGTGGCACTACTGAAATGCTTGCTAA
AGCTTTAAGAAAAGTGCCAACAGATAATCACATAACCACCTACCCTGGTCAGGGTTTAAATGGTTACACT
GTAGAAGAAGCAAAGACAGTGCTTAAAAAGTGTAAAAGTGTTTTTTACATTTTACCATCTATTCTCCCTA
ATGAGAAGCAAGAAATTCTAGGAACTGTTTCTTGGAACTTGCGAGAGATGCTCGCACATGCAGAAGAAAC
ACGTAAGTTAATGCCTGTTTGTATGGAGACTAAAGCTATAGTTTCAACTATACAACGTAAGTACAAAGGC
ATTAAAATACAGGAGGGTGTGGTTGACTATGGTGCTAGATTTTACTTTTATACTAGTAAAACTACTGTAG
CATCACTTATTAACACACTTAACAATCTAAATGAGACTCTTGTCACAATGCCATTAGGATATGTGACGCA
CGGTCTAAATTTAGAAGAAGCTGCGCGGTACATGAGGTCTCTCAAAGTACCGGCTACAGTCTCTGTTTCT
TCACCAGATGCTGTTACAGCATATAATGGTTATCTTACTTCTTCTTCAAAAACACCTGAAGAACACTTTA
TCGAAACCGTCTCACTTGCTGGTTCCTATAAAGATTGGTCTTATTCTGGACAGTCTACAGAACTAGGTAT
AGAATTTCTTAAGAGAGGTGATAAGAGTGTATATTACACCAGTAATCCTATCACATTCTATCTAGATGGT
GAAGTTATCACCTTTGATAATCTTAAGACAATTCTCTCTTTGAGGGAAGTGAGGTCTATTAAAGTGTTTA
CAACAGTAGATAACATTAATCTCCACACTCAAATTGTGGATATGTCTATGACATATGGGCAACAGTTCGG
CCCAACTTATTTGGATGGAGCTGATGTTACTAAAATAAAACCTCATAATTCACATGAAGGTAAAACATTT
TATGTTTTGCCTAATGATGACACTTTACGTGTGGAGGCTTTTGAGTACTACCATACAACTGACTCTAGTT
TTCTTGGTAGGTACATGTCAGCATTAAACCACACTAAAAAGTGGAAATACCCACAAGTAAATGGTTTAAC
TTCTATAAGATGGGCAGACAACAATTGTTATCTTGCTACTGCATTATTAACACTTCAACAAATAGAGTTG
AAATTTAATCCACCAGCTTTACAAGATGCCTATTATAGGGCAAGAGCTGGTGAGGCTGCTAATTTTTGTG
CACTTATCCTAGCCTATTGTAATAAGACAGTAGGTGAGTTAGGTGATGTCAGAGAAACAATGAATTATTT
GTTTCAACATGCCAATTTAGATTCTTGTAAAAGAGTCTTGAATGTGGTGTGTAAAACTTGTGGACAACAG
CAAACAACTCTTAAGGGTGTAGAAGCTGTTATGTATATGGGCACACTTTCTTATGAACAACTTAAGAAGG
GTGTGCAGATACCTTGTATGTGTGGTAAACAAGCTACACAATATCTAGTACAACAAGAGTCACCTTTTGT
TATGATGTCTGCACCACCCGCCCAATATGAACTTAAGCATGGTACATTTGTTTGTGCTAGTGAGTATACT
GGTAATTACCAGTGTGGTCACTACAAACATATAACTTCTAAAGAAACCTTGTATTGTATAGATGGTGCTT
TACTCACAAAGTCCTCTGAGTACAAAGGTTCTATTACAGATGTTTTCTATAAGGAAAACAGTTATACAAC
AACCATAAAACCAGTTACATACAAGTTGGATGGTGTTGTTTGTACAGAAATTGATCCTAAGTTGGATGGT
TATTATAAGAAAGACAATTCTTATTTCACAGAGCAACCAATTGATCTTGTACCAAACCAACCTTACCCGA
ATGCAAGCTTTGACAATTTTAGGTTTGTATGTGATAATATCAAATTTGCCGATGATTTAAATCAATTGTC
TGGTTATAAGAAACCTGCTTTGAGAGAGCTTAAGGTTACATTCTTTCCTGACTTAAATGGTGATGTAGTG
GCTATTGATTATAAGCACTACACACCTTCTTTTAAGAAAGGAGCTAAATTGTTGCATAAGCCAATTGTTT
GGCATGTTAACAATGCAACTAACAAAGCAACGTATAAACCAAATATTTGGTGCATACGTTGTCTTTGGAG
TACAAAACCGGTTGAAACATCAAATTCTTTTGATGCACTGAAATTAGGGGACACACAGGGAATGGATAAT
CTTGCCTGTGAAGTTCTAAAACCAGTCTCTGAAGAAGTAGTGGAAAATCCTACCATACAGAAAGACATTC
TTGAGTGTAATGTGAAAACTACCGAAGTTGTAGGAGACATTATACTTAAACCGGCAATTGATGGTCTAAA
AATTACAGAAGAGGTTGGTCATACAGACCTAATGGCTGCTTATGTTGACAATTCAAGTCTTACTATTAAG
AAACCTAGTGAATTATCCAGAGTATTAGGTTTGAAAACTTTAGCCACTCATGGCTTGGCTGCTATTAATA
GTGTTCCTTGGGACACTATAGCTAATTATGCTAAGCCTTTCCTTAATAAGGTTGTTAGCACAACTACTAA
CATAGTCACACGGTGTCTAAACCGTGTTTGTACTAATTATATGCCTTATTTGTTTACTTTATTGCTACAA
TTGTGTACTTTTACTAAAAGTACAACTTCTAGAATAAGAGCATCTATGCCAACCACTATAGCAAAGAATA
CTGTTAAAAGTGTTGGTAAATTTTGTATAGAGGCTTCATTTAATTATTTGAAGTCACCTAATTTTTCTAA
ATTGATAAATATTGTAATTTGGTTTTTATTATTAAGTGTTTGCCTAGGTTCTTTAATCTATTCAACTGCT
GCTTTAGGTGTCTTAATGTCTAATTTAGGCATGCCTTCTTATTGTACTGTTTACAGAGAAGGTTACTTGA
ACTCTACTAACGTCACTATTGCAACCTACTGCACTGGTTCTATACCTTGTAGTGTTTGTCTTAGTGGTTT
AGATTCTTTGGATACTTACCCATCCTTAGAAACTATACAAATTACCATTTCGTCTTTTAAATGGGATTTA
ACTGCTTTTGGTCTAGTTGCAGAGTGGTTTTTGGCATATATTCTTTTTACTAGGTTCTTTTATGTACTTG
GATTGGCTGCAATCATGCAATTGTTTTTCAGCTATTTTGCAGTACATTTTATTAGTAATTCTTGGCTTAT
GTGGTTAATAATTAATCTTGTACAAATGGCCCCAATTTCAGCTATGGTTAGAATGTATATTTTCTTTGCA
TCATTTTATTATGTATGGAAAAGTTATGTGCATGTTGTAGATGGTTGTACTTCATCAACTTGTATGATGT
GTTATAAACGTAATAGAGCAACAAGAGTTGAATGTACAACTATTGTTAATGGTGTTAGAAGGTCCTTTTA
TGTCTATGCTAATGGAGGTAAAGGCTTTTGCAAACTACACAACTGGAATTGTATCAATTGTGATACATTC
TGTGCTGGTAGTACATTTATTAGTGACGAAGTTGCTAGAGACTTATCACTACAGTTTAAAAGACCAATAA
ATCCTACTGACCAGTCTTCCTATATTGTTGATAGTGTTACAGTGAAGAATGGTTCCATCCACCTTTACTT
TGATAAGGCTGGTCAAAAGACTTATGAAAGACATTCTCTCTCTCATTTTGTTAACTTAGACAATCTGAGA
GCTAATAACACTAAGGGTTCATTGCCTATTAATGTTATAGTTTTTGATGGTAAATCAAAATGTGAAGAAT
CATCTGCTAAATCAGCGTCTGTTTATTATAGTCAGCTTATGTGCCAACCTATACTGTTACTGGACCAGGC
ATTAGTGTCTGATGTTGGTGACAGTGCAGAAGTTGCAGTTAAGATGTTTGATGCTTATGTTAATATATTT
TCATCAACTTTCAATGTTCCAATGGAAAAACTCAAAGCATTAGTTGCGACTGCAGAAGCTGAACTTGCAA
AGAATGTGTCTTTAGACAACGTCTTATCTACTTTTATTTCAGCAGCTCGCCAAGGGTTTGTTGATTCAGA
TGTAGAAACCAAAGATGTTGTTGAATGTCTTAAATTGTCACACCAATCTGACATAGAAGTTACAGGTGAC
AGTTGTAACAATTACATGCTCACTTATAACAAAGTTGAAAACATGACACCTCGGGACCTCGGTGCTTGTA
TTGATTGTAGTGCACGTCATATTAATGCACATGTGGCAAAGAGTCATAACATAGCTTTGATTTGGAATGT
TAAAGATTTCATGTCATTGTCTGAACAACTACGAAAACAAATACGCAGTGCTGCTAAGAAGAATAACTTG
CCTTTTAGATTGACATGTGCAACCACTAGACAAGTTGTTAATGTTGTTACAACAAAAATAGCACTTAGGG
GTGGTAAAATTGTTAACAACTGGTTGAAGCAGTTGATTAAGGTTACACTTGTGTTTCTTTTCATCACTGT
TATCTTCTATTTAATAACACCTGCTCATGTCATGTTTAAGCACAATGACTTTTCAAGTGAAATTATAGGA
TACAAGGCTATTGATGGTGGTGTCACTCGTGACATAGCGCCAACAGATACTTGTTTTGCTAACAAACATG
CTGACTTTGACTCTTGGTTTAGTCAGCGTGGTGGTAGCTATACTAATGATAAAGCTTGCCCATTGATAGC
AGCTGTTATCACAAGAGAAGTTGGCTTTGTTGTGCCCGGTTTACCTGGCACAATATTACGCACAATTAAT
GGTGACTTCTTACATTTTCTTCCTAGAGTGTTTAGTGCGGTAGGTAACATTTGTTACACTCCTTCTAAAC
TTATAGAGTACACTGACTTTGCAACATCGGCATGTGTTTTAGCTGCTGAATGTACCATCTTTAAAGATTC
TTCTGGTAAACCAGTGCCTTATTGTTATGACACTAATGTACTAGAAGGTTCTGTTGCGTATGAAAGTCTC
CGCCCTGACATACGCTATGTGCTCATGGACGGTTCTATAATTCAATTCCCTAACACCTACCTTGAAGGTT
CTGTTAGAGTAGTAACAACTTTTGATTCAGAGTATTGTAGACATGGTACTTGCGAAAGATCAGAGGCTGG
CATTTGTGTATCTACTAGTGGTAGATGGGTACTTAATAATGATTATTACAGATCCTTGCCAGGAGTTTTT
TGTGGTGTAGATGCTGTGAATTTACTTACTAATATGTTCACGCCATTAATTCAACCTATTGGTGCTTTGG
ACATATCTGCATCTATTGTAGCAGGTGGTGTTGTAGCTATTATAGTAACTTGTCTAGCCTACTACTTCAT
GAGGTTTAGAAGAGCTTTTGGTGAATACAGTCATGTAGTTGCCTTTAACACTCTACTATTCTTTATGTCA
TTCACTGTACTCTGTTTAACACCAGTCTATTCATTCTTACCTGGTGTTTATTCTGTTATTTACTTGTACT
TGACATTTTATCTTACTAATGATGTTTCTTTCTTAGCACATATCCAATGGATGGTTATGTTCACACCCTT
AGTGCCTTTCTGGATGACAATTGTTTATGTCATTTGCATTTCCACAAAGCATTTTTATTGGTTCTTTAGT
AACTACCTAAAGAGACGTGTAGTCTTTAATGGTGTTTCCTTTAGTACATTTGAGGAGGCTGCATTATGTA
CCTTTTTGTTAAATAAAGAAATGTATCTGAAATTGCGTAGTGATGTACTTCTACCTCTTACGCAATATAA
TAGATATTTAGCTCTTTATAATAAGTACAAGTATTTTAGTGGGGCCATGGACACTACCAGTTATAGAGAA
GCAGCTTGCTGTCATCTGGCTAAGGCTCTAAATGATTTCAGTAATTCAGGTTCTGATGTCCTCTACCAAC
CACCACAAACTTCAATCACATCAGCGATTTTGCAGAGTGGTTTTAGAAAAATGGCATTCCCATCTGGTAA
AGTTGAAGGTTGCATGGTACAAGTTACTTGTGGTACCACTACACTTAATGGTCTTTGGCTTGATGATGTA
GTTTACTGTCCACGACATGTGATCTGCACTTCTGAAGACATGCTCAATCCTAATTATGAAGATTTACTTA
TACGTAAATCTAACCATAATTTTTTAGTTCAGGCTGGTAATGTTCAACTTAGGGTTGTTGGACATTCTAT
GCAAAATTGTGTTCTTAAGCTTAAAGTAGATACAGCTAACCCTAAGACACCTAAGTATAAGTTTGTGCGC
ATTCAACCCGGACAGACTTTTTCAGTATTAGCCTGTTACAATGGTTCACCATCTGGTGTTTACCAATGTG
CCATGAGACCTAATTTTACTATTAAGGGTTCATTCCTTAATGGTTCATGTGGTAGTGTTGGTTTTAATAT
AGACTATGACTGTGTCTCTTTTTGTTATATGCATCATATGGAGTTACCAACGGGAGTTCATGCTGGCACA
GACTTAGAAGGTACCTTCTACGGACCTTTTGTTGACAGACAGACAGCACAAGCGGCTGGTACTGACACAA
CTATTACAGTTAATGTTCTAGCTTGGTTGTATGCAGCTGTTATAAACGGAGATAGATGGTTCCTTAACAG
GTTTACCACGACTCTAAACGATTTTAATCTTGTGGCTATGAAGTATAATTATGAACCTCTAACACAAGAC
CATCTTGACATACTAGGACCTCTTTCAGCTCAAACTGGAATTGCAGTCCTAGATATGTGTGCTTCATTAA
AAGAATTATTACAAAATGGTATGAATGGACGTACCATATTGGGTAGTGCTTTATTAGAAGATGAATTTAC
ACCTTTCGATGTTGTTAGACAATGTTCAGGTGTCACCTTTCAAAGTGCAGTGAAAAGGACAATCAAGGGC
ACGCACCATTGGTTGTTGCTTACAGTTTTGACTTCACTCTTAGTTTTAGTTCAGAGTACTCAATGGTCTT
TGTTCTTCTTTGTGTATGAAAATGCCTTTATGCCTTTTGCTATGGGTATTATTGCTATGTCTGCTTTTGC
TATGATGTTTGTCAAACATAAGCATGCATTCCTCTGTTTGTTCCTATTACCTTCTCTTGCTACTGTAGCT
TATTTTAATATGGTCTACATGCCTGCTAGTTGGGTGATGCGTATTATGACATGGTTGGATATAGTTGATA
CTAGTTTGTCTGGTTTCAAGCTAAAGGACTGTGTTATGTATGCATCAGCTGTAGTGTTATTAATCCTCAT
GACAGCAAGAACTGTATATGATGATAGTGCTAGAAGAGTTTGGACACTTATGAATGTCCTGACACTCGTT
TATAAAGTTTATTATGGTAATGCTTTAGACCAAGCTATTTCCATGTGGGCTCTTATAATCTCTGTTACTT
CTAACTACTCAGGTGTAGTTACAACTGTCATGTTTTTGGCCAGAGGTATTGTTTTTATGTGTGTTGAGTA
TTGTCCTATCTTCTTTATAACTGGCAATACACTCCAGTGTATAATGCTAGTTTATTGTTTCTTAGGTTAT
TTCTGTACTTGTTATTTTGGTCTCTTCTGTTTACTCAACCGCTATTTTAGGCTTACTCTTGGTGTTTATG
ACTATTTAGTCTCTACACAAGAATTTAGGTATATGAACTCTCAGGGACTTCTGCCTCCTAAGAGTAGTAT
TGATGCTTTCAAGCTTAATATTAAATTATTGGGTATTGGAGGTAAGCCATGCATTAAGGTTGCTACTGTA
CAGTCTAAAATGTCTGACGTAAAGTGCACATCTGTGGTACTGCTCTCTGTACTTCAACAACTTAGAGTAG
AGTCATCTTCTAAATTGTGGGCACAGTGTGTACAACTCCACAATGATATCCTTCTTGCTAAAGACACAAC
TGAAGCTTTTGAAAAGATGGTTTCTCTTCTGTCTGTTTTGCTATCCATGCAAGGTGCTGTAGACCTTAAC
AAGTTGTGCGAGGAAATGCTCGACAACCGTGCTACTCTTCAAGCTATTGCTTCAAAATTTAGTTCTTTAC
CATCATATGCCGCTTATGCAACAGCCCAAGAGGCTTATGAGCAGGCTGTAGTTAATGGTGATTCTGAAGT
TGTTCTTAAAAAGTTAAAGAAATCTTTGAATGTGGCTAAATCTGAGTTTGACCGTGATGCTGCCATGCAA
CGCAAGTTGGAAAAGATGGCGGATCAGACTATGACCCAAATGTACAAGCAGGCAAGATCTGAAGACAAGA
GGGCAAAAGTAACTAGTGCAATGCAAACTATGCTTTTCACTATGCTTAGAAAACTTGATAATGATGCACT
TAACAACATTATCAACAATGCACGTGATGGTTGTGTACCACTCAACATCATACCACTCACAACAGCAGCC
AAACTCATGGTTGTTGTGCCTGACTATGGAACCTACAAGAATACTTGTGATGGTAACACTTTTACATATG
CATCAGCACTCTGGGAAATCCAGCAAGTTGTTGATGCAGATAGTAAAATTGTGCAGCTTAGTGAAATCAA
CATGGACAACTCACCAAATTTGGCTTGGCCTCTTATTGTCACTGCTTTAAGAGCTAATTCAGCTGTCAAA
CTACAGAACAATGAGCTGAGTCCAGTAGCACTACGGCAGATGTCCTGTGCGGCTGGTACTACACAGACAG
CTTGTACTGATGACAACGCACTTGCCTACTATAACAATTCTAAGGGAGGTAGGTTTGTGCTGGCATTACT
ATCAGACCATCAAGATCTCAAATGGTCTAGATTTCCTAAGAGTGATGGCACAGGTACTATTTACACAGAG
CTGGAACCACCTTGTAGGTTTGTTACAGACACACCAAAAGGACCTAAAGTGAAGTACTTGTACTTTATTA
AGGGTCTTAACAACCTAAATAGAGGTATGGTACTGGGTAGTTTAGCTGCTACAGTACGTCTTCAGGCTGG
TAATGCGACAGAAGTGCCTGCCAACTCAACTGTGCTTTCTTTCTGTGCCTTCGCTGTTGACCCAGCTAAG
GCCTACAAAGATTACTTGGCAAGTGGTGGACAACCAATCACGAATTGTGTGAAGATGTTGTGTACACACA
CTGGTACTGGACAGGCAATTACGGTGACACCAGAAGCCAATATGGACCAGGAGTCCTTTGGTGGTGCTTC
GTGCTGTCTGTATTGTAGATGCCACATTGATCACCCAAATCCTAAGGGATTCTGTGATTTGAAAGGTAAG
TATGTTCAAATACCTACCACTTGTGCTAATGACCCTGTGGGTTTTACACTTAGAAACACAGTCTGTACCG
TCTGTGGAATGTGGAAAGGTTATGGCTGTAGTTGTGATCAACTCCGCGAACCCATGATGCAGTCTGCGGA
CGCGTCAACGTTTTTAAACGGGTTTGCGGTGTAAGTGCAGCCCGTCTTACACCGTGCGGCTCAGGCATTA
GCACTGATGTCGTTTACAGGGCTTTTGATATTTACAACGAGAAAGTTGCTGGTTTTGCAAAGTTCCTAAA
AACTAATTGCTGCCGCTTCCAGGAAAAGGATGAGGAAGGCAATTTATTAGACTCTTATTTCGTAGTTAAG
AGGCACACAATGTCCAACTACCAACATGAAGAGAATATTTATAACTTGGTCAAGGAGTGTCCAGCTGTTG
CTGTTCATGACTTTTTCAAGTTTAGAGTAGATGGTGACATGGTACCACATATATCACGTCAGCGTTTAAC
TAAGTACACAATGGCTGATTTAGTCTATGCTCTACGTCATTTTGATGAGGGCAATTGTGACACATTAAAA
GAAATACTTGTCACATACAATTGTTGTGATGGTGATTATTTCAATAAGAAGGATTGGTACGACTTCGTAG
AGAATCCTGACATCTTACGCGTATACGCTAACCTAGGTGAGCGTGTACGTCAAGCATTATTAAAGACTGT
ACAATTCTGCGATGCTATGCGCGATGCGGGCATTGTAGGTGTACTCACACTAGATAATCAGGATCTTAAT
GGGAACTGGTACGATTTCGGTGATTTCGTACAAGTAGCGCCAGGTTGCGGAGTTCCTATTGTTGACTCGT
ATTATTCATTGTTGATGCCCATTCTTACTCTGACAAGGGCATTAGCTGCTGAGTCCCATATGGATGCTGA
TCTTGCAAAACCACTTATTAAGTGGGATTTGTTGAAATATGATTTTACGGAAGAGAGACTTTGTCTCTTC
GACCGTTATTTTAAATATTGGGATCAGACATACCATCCCAATTGTATTAACTGTTTGGATGATAGGTGTA
TCCTTCATTGTGCAAACTTTAATGTCTTATTTTCTACTGTGTTTCCGCCTACAAGTTTTGGACCACTAGT
TAGAAAGATATTTGTAGATGGTGTACCTTTTGTTGTTTCAACGGGATACCATTTTCGTGAGCTAGGGGTT
GTACATAATCAGGATGTAAACCTACATAGCTCGCGCCTCAGTTTTAAGGAACTTTTAGTGTACGCTGCTG
ATCCAGCTATGCATGCTGCCTCTGGTAATTTGTTGTTAGATAAACGCACTACATGCTTTTCAGTAGCTGC
ACTAACAAATAATGTTGCTTTTCAAACTGTCAAACCCGGTAATTTTAATAAAGACTTTTATGACTTTGCT
GTGTCTAAAGGCTTCTTTAAGGAAGGAAGTTCTGTTGAATTAAAACACTTCTTCTTTGCTCAGGATGGCA
ATGCTGCTATCAGTGATTATGACTATTACCGTTATAATCTGCCAACAATGTGTGATATTACACAACTCCT
ATTCGTAATTGAGGTTGTCGATAAATACTTTGATTGTTACGATGGTGGCTGTATCAATGCCAACCAAGTT
ATCGTTAACAATCTAGACAAATCAGCCGGTTTCCCATTCAACAAATGGGGTAAGGCTAGACTTTATTATG
ATTCAATGAGTTATGAGGACCAAGATGCACTGTTCGCATACACTAAGCGTAACGTCATCCCTACAATAAC
TCAAATGAACCTTAAGTATGCCATTAGTGCAAAGAATAGAGCTCGCACCGTTGCTGGTGTCTCTATCTGT
AGTACTATGACCAATAGACAGTTTCACCAGAAATTATTAAAGTCAATAGCCGCCACTAGAGGAGCTACTG
TAGTAATTGGAACAAGTAAATTTTATGGTGGCTGGCATAACATGTTAAAAACTGTTTACAGTGATGTAGA
AAGTCCTCACCTTATGGGTTGGGACTACCCAAAATGTGACAGAGCCATGCCTAATATGCTTAGAATCATG
GCTTCCCTCGTTCTTGCTCGCAAACATAGCACTTGTTGTAACTTGTCACACCGTTTTTATAGATTAGCTA
ATGAGTGTGCACAAGTATTAAGTGAGATGGTCATGTGTGGCGGCTCATTATATGTGAAACCAAGTGGAAC
GTCATCCGGTGATGCCACAACTGCTTATGCTAATAGTGTGTTTAACATCTGTCAAGCAGTAACAGCTAAT
GTGAATGCACTTCTCTCAACTGATGGTAATAAGATTGCTGATAAGTACGTCCGCAACCTTCAACACAGAC
TTTATGAGTGTCTCTATAGAAATAGAGACGTGGATCATGAATTCGTGGATGAATTTTATGCATATTTGCG
TAAACATTTCTCCATGATGATACTCTCAGATGACGCAGTCGTATGCTATAATAGTAATTATGCGGCACAG
GGTTTAGTAGCTAGCATTAAGAACTTTAAAGCAGTTCTTTACTACCAAAACAATGTGTTTATGTCTGAGG
CAAAATGCTGGACTGAGACTGATCTTACTAAAGGACCTCACGAATTTTGCTCTCAGCATACGATGCTAGT
TAAACAAGGAGATGATTATGTGTACCTGCCTTATCCAGATCCATCTAGAATATTAGGCGCAGGCTGTTTT
GTCGATGACATCGTCAAGACAGATGGTACACTTATGATTGAAAGGTTTGTGTCATTAGCAATTGACGCCT
ACCCACTTACAAAGCACCCTAATCAAGAGTATGCTGATGTTTTCCATTTATACTTACAGTATATTAGGAA
ATTACATGATGAGCTTACCGGTCACATGTTGGACATGTACTCTGTAATGCTAACTAATGACAACACCTCA
AGGTACTGGGAACCTGAGTTTTACGAAGCAATGTACACACCACACACGGTTTTACAAGCTGTGGGTGCGT
GTGTATTATGTAATTCACAGACTTCACTTCGTTGCGGTGCTTGCATTAGGAGACCTTTCCTTTGTTGTAA
GTGCTGCTATGATCATGTCATTTCAACATCACATAAGTTAGTGTTGTCTGTTAATCCCTATGTTTGCAAC
GCACTAGGTTGTGATGTCACAGATGTGACACAACTCTACTTAGGAGGTATGAGCTATTATTGCAAGTTAC
ATAAACCACCCATTAGTTTTCCTTTGTGTGCTAATGGTCAGGTCTTTGGTTTGTATAAAAACACATGTGT
GGGCAGTGATAATGTAACTGACTTCAATGCAATAGCGACATGTGACTGGACTAATGCTGGCGATTATATA
CTTGCCAACACTTGCACAGAGAGACTCAAACTTTTTGCAGCGGAAACGCTCAAAGCTACTGAGGAAACAT
TTAAACTATCTTATGGTATAGCCACTGTTCGTGAAGTACTGTCAGATAGAGAGCTTTATCTTTCATGGGA
GGTTGGAAAACCTAGACCACCATTGAATAGAAACTACGTCTTTACTGGTTACCGCGTGACCAAAAATAGT
AAAGTACAGATTGGAGAGTATACCTTTGAAAAAGGTGACTATGGTGATGCTGTTGTGTACAGAGGTACTA
CAACATACAAATTGAATGTTGGCGATTACTTTGTGTTAACATCACACACAGTAATGCCACTAAGTGCACC
AACACTAGTGCCACAAGAGCACTATGTGCGAATAACTGGCTTATACCCTACACTTAACATCTCTGATGAG
TTTTCTAGCAATGTTGCAAATTACCAAAAGGTCGGTATGCAGAAGTACTCCACACTCCAAGGACCACCTG
GTACTGGTAAGAGTCACTTTGCTATTGGACTTGCCCTCTACTACCCATCTGCTCGCATAGTGTATACAGC
TTGCTCTCATGCTGCTGTTGATGCGCTATGTGAAAAGGCATTAAAATATTTGCCTATAGATAAGTGTAGT
AGAATTATCCCTGCACGTGCGCGTGTAGAGTGTTTTGATAAATTCAAAGTGAATTCAACCTTAGAACAGT
ATGTTTTCTGCACTGTTAATGCTCTGCCTGAAACTACTGCTGATATAGTGGTCTTTGATGAAATTTCAAT
GGCCACTAATTATGATTTGAGTGTTGTCAATGCTAGACTACGTGCAAAACACTACGTTTACATTGGCGAT
CCAGCTCAATTACCTGCACCACGCACATTGCTAACAAAAGGCACACTTGAACCAGAATATTTCAATTCAG
TGTGCAGACTTATGAAAACAATAGGTCCAGACATGTTCCTTGGAACTTGTCGTCGTTGTCCTGCTGAAAT
TGTTGACACAGTGAGTGCTTTAGTTTATGATAATAAGCTAAAAGCACACAAAGAGAAGTCAGCGCAATGC
TTTAAGATGTTTTATAAGGGTGTGATTACGCATGATGTGTCATCCGCAATAAACAGACCACAAATAGGTG
TAGTAAGAGAATTTCTTACACGCAACCCTGCTTGGAGAAAAGCTGTCTTCATCTCACCATATAATTCACA
GAACACAGTGGCATCAAAGATTTTAGGGTTGCCAACTCAAACTGTTGATTCTTCACAGGGTTCTGAATAT
GACTATGTCATATTCACGCAAACCACTGAGACTGCACACTCTTGTAATGTAAACCGCTTTAATGTGGCCA
TCACAAGAGCAAAAATTGGCATTTTGTGCATAATGTCTGATAGAGACCTTTATGACAAGCTGCAATTTAC
GAGTCTAGAAGTACCGCGTCGTAATGTGGCTACTTTACAAGCAGAAAATGTGACTGGACTCTTTAAGGAC
TGTAGCAAGATCATTACTGGTCTTCATCCAACACAGGCACCTACACATCTTAGTGTTGATACTAAATTCA
AAACTGAAGGACTTTGTGTCGACATACCAGGAATACCAAAAGACATGACCTATCGTAGACTCATCTCTAT
GATGGGTTTTAAAATGAATTACCAAGTTAATGGTTACCCTAATATGTTTATCACCCGTGAAGAAGCTATC
CGTCACGTTCGTGCGTGGATAGGCTTTGATGTTGAGGGTTGTCATGCGACTAGAGATGCTGTAGGAACAA
ATCTACCACTCCAGTTAGGGTTTTCAACAGGTGTTAACCTAGTGACTGTACCAACTGGCTATGTTGACAC
TGAGAATAGCACAGAATTCACCAGAGTTAATGCAAAACCTCCTCCAGGTGATCAATTTAAGCATCTTATA
CCACTTATGTACAAAGGCTTGCCCTGGAACGTGGTGCGTATTAAGATTGTTCAAATGCTCAGTGACACAC
TGAAAGGATTATCAGACAGAGTTGTGTTTGTCCTTTGGGCGCATGGCTTTGAACTCACATCGATGAAGTA
CTTTGTCAAGATCGGACCAGAAAGAACGTGTTGTCTGTGTGACAAACGCGCGACTTGCTTCTCTACTTCA
TCTGATACTTACGCCTGTTGGAATCACTCTGTGGGCTTTGACTATGTCTATAACCCATTCATGATTGATG
TCCAGCAGTGGGGTTTTACAGGTAACCTTCAAAGTAACCATGACCAGCACTGCCAAGTGCATGGTAATGC
TCATGTAGCTAGTTGTGATGCTATCATGACTAGATGTCTTGCAGTCCATGAGTGCTTTGTTAAGCGTGTT
GATTGGTCTGTTGAATACCCAATTATTGGAGATGAACTGAAGATTAACGCCGCGTGCAGAAAAGTACAGC
ATATGGTTGTTAAATCTGCATTGCTTGCTGATAAATTCCCAGTTCTTCATGACATAGGAAACCCAAAGGC
TATTAGATGTGTGCCGCAGGCTGAAGTGGACTGGAAATTCTACGACGCTCAGCCTTGCAGTGATAAAGCT
TATAAAATAGAAGAACTCTTCTACTCATATGCCACACATCATGACAAGTTCACAGATGGTGTCTGCTTGT
TTTGGAACTGTAACGTTGATCGTTACCCGGCTAATGCTATTGTGTGTAGGTTTGATACTAGAGTGCTTTC
TAATTTAAACCTACCAGGTTGTGATGGTGGTAGTTTGTATGTTAATAAGCATGCATTCCACACTCCAGCT
TTTGATAAGAGTGCATTTACACATTTGAAACAACTGCCTTTCTTTTATTACTCTGACAGTCCGTGTGAGT
CTCATGGCAAACAGGTTGTGTCAGATATTGATTATGTCCCACTAAAGTCTGCTACGTGTATTACACGATG
CAACTTAGGTGGTGCCGTTTGTAGACATCATGCAAACGAGTATAGACAGTACTTGGATGCATATAATATG
ATGATTTCTGCTGGATTTAGCCTTTGGATTTATAAACAATTTGATACTTACAACTTGTGGAACACTTTCA
CCAAGTTGCAGAGTTTAGAAAATGTGGCTTATAATGTTATTAACAAGGGACACTTTGATGGACAGAGTGG
TGAAGCACCTGTGTCTATCATTAATAATGCTGTTTACACTAAGGTAGATGGTATTGATGTGGAGATCTTT
GAAAATAAGACAACACTTCCTGTTAATGTTGCATTTGAGCTTTGGGCTAAACGTAACATTAAACCTGTGC
CAGAGATTAAAATACTCAATAATTTGGGTGTTGATATCGCTGCTAATACTGTTATATGGGACCACAAGAG
AGAAGCTCCAGCGCATGTTTCTACAATAGGTGTCTGTACAATGACTGACATTGCAGAGAAACCTACTGAG
AATGCTTGTTCATCACTCACTGTCTTATTTGATGGTAGAGTTGAGGGACAGGCGAACCTTTTTAGAAACG
CTCGTAATGGTGTTTTAATAACAGAAGGTTCAGTTAAGGGCTTAACACCTTCGAAAGGACCTGCACAGGC
TAGTGTCAACGGGGTCACATTAATTGGAGAATCAGTAAAAACACAGTTCAATTACTTTAAGAAAGTGGAT
GGCATTATTCAGCAATTGCCAGAAACTTACTTTACTCAAAGCAGAGACTTAGAGGATTTCAAGCCCAGAT
CACAAATGGAAACTGATTTCCTTGAGCTCGCTATGGATGAATTCATAGAACGATATAAGCTAGACGGCTA
TGCTTTCGAGCACATCGTTTATGGAGATTTTAGTCATGGACAATTAGGCGGACTTCATTTATTGATAGGA
CTAGCCAAAAGGTCACAGGACTCACTGTTAAAGCTAGAGGATTTTATTCCTATGGATAGCACAGTGAAAA
ACTACTTCATAACAGATGCGCAAACGGGTTCATCTAAGTGTGTATGCTCTGTTATCGATCTTTTACTTGA
TGACTTTGTTGAAATAATAAAGTCACAAGATCTTTCAGTGGTTTCAAAAGTAGTCAAAGTTACGATTGAT
TATACAGAAATTTCATTTATGCTTTGGTGTAAAGATGGGCATGTGGAAACTTTTTACCCAAAATTACAAT
CTAGCCACGCATGGCAACCAGGTGTTGCTATGCCTAATCTTTATAAAATGCAGAGAATGTTACTGGAAAA
GTGTGACCTTCAAAATTATGGTGATAGTGCTACATTGCCTAAAGGCATAATGATGAACGTCGCAAAGTAT
ACTCAACTGTGTCAGTATTTAAATACACTTACTTTAGCTGTGCCCTACAATATGAGAGTTATACACTTTG
GCGCAGGCTCTGATAAAGGAGTAGCACCTGGCACAGCTGTTCTTAGACAATGGTTGCCAACTGGTACACT
ACTTGTCGATTCTGATTTAAATGATTTTGTTTCTGATGCAGATTCAACATTAATTGGTGATTGTGCAACC
GTACATACGGCTAATAAATGGGATCTCATTATTAGCGATATGTATGATCCTAAGACTAAAAATGTTACAA
AAGAGAATGATTCCAAAGAAGGATTTTTCACTTACATTTGTGGATTTATACAGCAAAAATTAGCCCTCGG
AGGTTCCGTAGCTGTAAAGATAACAGAACATTCCTGGAATGCCGATCTTTATAAGCTCATGGGATACTTC
GCATGGTGGACAGCTTTTGTTACTAATGTTAATGCTTCATCCTCAGAGGCTTTCTTAATTGGTTGTAATT
ACCTTGGCAAACCACGTGAGCAGATAGATGGTTATGTCATGCATGCAAATTACATATTTTGGAGGAACAC
AAATCCAATACAATTGTCTTCCTACTCATTATTTGACATGAGTAAGTTTCCTCTTAAATTAAGAGGTACT
GCTGTTATGTCATTAAAAGATGGACAAATCAATGATATGATTTTGTCTCTTCTTAGTAAAGGCAGACTTA
TTGTTAGAGAGAATAATAGAGTTATTATCTCTAGTGATGTTCTTGTTAACAACTAAACGAACATGTTGTT
TTTCTTGTTTCTTCAGTTCGCCTTAGTAAACTCCCAGTGTGATTTGACAGGTAGAACTCCACTCAATCCC
AATTATACTAATTCTTCACAAAGAGGTGTTTATTACCCTGACACAATTTATAGATCTGACACACTAGTGC
TTAGTCAGGGTTATTTTCTTCCATTTTATTCCAATGTTAGCTGGTATTATTCATTAACAACCAACAATGC
TGCCACAAAGAGGACTGACAACCCTATATTAGATTTCAAGGACGGCATATATTTTGCTGCCACTGAACAC
TCAAATATTGTCAGGGGCTGGATCTTTGGAACAACTCTTGACAACACTTCTCAATCTCTCTTGATAGTTA
ACAATGCAACGAATGTTATTATCAAGGTTTGTAATTTTGACTTTTGTTACGATCCCTACCTTAGTGGTTA
CTATCATAACAACAAAACCTGGAGCATCAGAGAATTTGCTGTCTATTCCTTTTATGCTAATTGTACTTTT
GAGTATGTCTCAAAATCCTTTATGTTGAACATTTCTGGTAATGGTGGTCTGTTCAACACTCTCAGAGAGT
TTGTTTTTAGAAATGTCGATGGGCATTTCAAGATTTACTCAAAATTTACACCAGTAAACTTAAATCGTGG
CTTACCTACTGGTCTTTCAGTACTTCAACCGTTGGTTGAATTACCAGTTAGCATAAATATTACTAAATTT
AGAACACTCCTCACTATTCATAGAGGAGACCCTATGTCTAATAATGGCTGGACTGCTTTTTCAGCTGCTT
ATTTCGTGGGCTATCTTAAACCACGTACCTTTATGCTGAAATATAATGAGAATGGCACCATTACTGATGC
TGTTGATTGTGCACTTGACCCTCTTTCGGAGACAAAGTGTACGTTAAAATCTCTTAGTGTTCAAAAGGGT
ATCTATCAGACTTCTAACTTTCGAGTGCAACCCACTCAGTCTATAGTTAGATTTCCTAATATTACCAATG
TGTGTCCATTTCACAAGGTTTTTAATGCCACAAGGTTTCCTTCTGTTTACGCGTGGGAAAGAACTAAAAT
TTCTGATTGCATTGCAGACTACACTGTTTTCTACAATTCAACTTCTTTTTCTACTTTCAAATGTTATGGT
GTTTCACCCTCTAAATTGATTGATTTGTGTTTTACGAGTGTGTATGCTGATACATTTCTCATAAGATTTT
CAGAGGTCAGACAAGTGGCACCAGGACAGACTGGTGTTATTGCTGACTACAATTATAAATTACCTGATGA
TTTTACAGGTTGTGTCATAGCCTGGAACACAGCAAAACAGGACACAGGTCATTATTTCTATAGGTCTCAT
CGCTCTACCAAATTAAAACCATTTGAAAGAGACCTTTCTTCAGATGAGAATGGTGTCCGTACACTTAGTA
CTTATGACTTTAACCCTAATGTACCGCTTGAATATCAAGCTACAAGGGTTGTTGTCTTGTCATTTGAGCT
TCTAAATGCACCAGCTACAGTTTGTGGACCAAAATTATCCACACAACTAGTAAAAAATCAGTGCGTTAAT
TTCAATTTTAACGGACTCAAGGGCACTGGTGTCTTGACTGATTCTTCTAAGAGGTTTCAGTCATTCCAAC
AATTTGGTAAAGATGCGTCTGACTTTATTGATTCAGTACGTGATCCTCAAACACTTGAGATACTTGACAT
TACACCTTGCTCTTTTGGTGGTGTCAGTGTTATAACACCAGGAACAAACACTTCTTCAGAGGTGGCTGTT
CTTTACCAAGATGTTAACTGCACTGATGTACCAACTACTATACATGCAGACCAATTAACACCTGCTTGGC
GCATTTATGCTATTGGCACTAGTGTGTTTCAAACTCAAGCAGGCTGTCTTATAGGAGCTGAACATGTCAA
TGCTTCTTATGAGTGTGACATCCCAATTGGTGCTGGTATTTGTGCTAGCTACCATACGGCTTCTATATTA
CGTAGTACAGGCCAGAAAGCTATTGTGGCTTATACTATGTCCCTTGGTGCTGAGAACTCTATTGCTTATG
CTAACAATTCTATAGCCATACCTACAAATTTTTCAATCAGTGTCACCACTGAAGTTATGCCTGTATCAAT
GGCTAAAACTTCTGTAGATTGCACTATGTATATCTGCGGTGACTCTATAGAGTGTAGCAACTTGTTGTTA
CAATATGGCAGTTTTTGCACACAACTAAATCGTGCTTTAAGTGGAATTGCTATTGAACAAGACAAGAACA
CTCAAGAGGTTTTTGCTCAAGTCAAGCAAATCTATAAAACACCACCTATTAAGGATTTTGGTGGTTTCAA
TTTTTCACAGATATTACCCGATCCTTCTAAACCCAGCAAGAGGTCGTTTATTGAAGATTTACTCTTCAAT
AAAGTCACTCTTGCTGATGCTGGTTTTATAAAACAGTACGGTGATTGTTTGGGTGATATTTCTGCTAGAG
ATTTGATTTGTGCTCAAAAGTTCAATGGACTCACTGTCTTACCACCATTGCTCACAGATGAAATGATCGC
TGCTTATACAGCTGCATTAATTAGCGGCACTGCCACTGCTGGATGGACCTTTGGTGCTGGTGCTGCTCTT
CAAATACCATTTGCCATGCAAATGGCTTATAGATTTAATGGAATTGGAGTTACTCAGAATGTTCTCTATG
AGAATCAGAAATTAATAGCCAATCAGTTTAATAGTGCTATTGGAAAAATCCAAGAGTCTTTGACATCTAC
AGCTAGTGCACTTGGAAAATTGCAGGATGTTGTTAACCAAAATGCACAAGCTTTAAACACGCTTGTTAAA
CAACTTAGTTCCAATTTTGGTGCAATTTCAAGCGTGTTGAATGATATTCTTTCACGCCTTGACAAAGTCG
AGGCTGAGGTTCAGATTGATAGGTTGATCACAGGTAGACTTCAGAGTTTACAGACGTATGTGACTCAACA
ATTAATCAGAGCTGCAGAAATCAGAGCTTCTGCTAATCTTGCTGCGACTAAAATGTCCGAGTGTGTACTA
GGACAATCTAAAAGAGTTGATTTTTGTGGAAAAGGTTATCACCTAATGTCTTTTCCCCAGTCAGCGCCTC
ATGGTGTTGTTTTCTTACATGTGACTTACATTCCTTCGCAAGAAAAGAACTTCACAACAGCTCCTGCCAT
TTGTCATGAAGGTAAAGCACACTTCCCACGTGAAGGTGTTTTCGTTTCGAATGGCACACACTGGTTTGTA
ACACAAAGGAACTTTTACGAACCCCAAATTATAACCACTGACAATACATTTGTCTCCGGTAACTGTGATG
TTGTAATTGGAATTATCAATAACACAGTTTATGATCCTTTACAACCAGAACTTGATTCATTTAAGGAGGA
GTTAGATAAATATTTTAAAAATCATACATCACCTGATATTGATCTTGGTGATATTTCTGGCATTAATGCT
TCTGTTGTCAATATTCAAAAGGAAATTGACCGCCTCAATGAGGTTGCCAGAAATTTAAATGAATCACTCA
TTGATCTCCAAGAACTTGGAAAATATGAGCACTATATCAAATGGCCATGGTATGTTTGGCTCGGCTTCAT
TGCTGGACTCATTGCTATAGTCATGGTTACAATCCTGCTTTGTTGCATGACAAGTTGTTGCAGTTGTCTC
AAGGGCTGTTGTTCTTGCGGATTTTGCTGTAAATTTGATGAAGATGACTCTGAGCCTGTGCTCAAAGGAG
TCAAATTACATTACACGTAAACGAACTTATGGATTTGTTTATGAGAATTTTCACACTTGGAACTGTAAGT
CTGAAACAAGGTGAAATTAAGGATGCTACTCCTTCAGATTCTATTCGCGCTACTGCAACAATACCGATAC
AAGCCACACTCCCTTTCGGATGGCTTGTTGTTGGCGTTGCAATTCTTGCTGTTTTTCAAAGCGCTTCAAA
AATAATTACACTCAAAAAGAGATGGCAGTTAGCCCTCTCTAAAGGTGTCCACTTTGTTTGCAACTTGCTT
CTGCTGTTTTTAACAGTTTACTCACACCTATTGCTTGTTGCTGGTGGCTTAGAAGCCACTTTTCTTTTTC
TTTATGCATTAGCTTATTGCTTGCAAACTGTAAATTTTGTGAGAATAATAATGCGATTCTGGTTGTGCTG
GAAGTGCCGCTCCAAGAATCCTGTACTTTATGATGCCAACTACTTTCTTTGTTGGCATACTAATTGTTAT
GACTATTGTATACCATACAATAGTGTAACCTCTTCAATCGTCATCACATGTGGTGATGGTACTACGAATC
CCATTTCTGAGGATGACTACCAAATTGGTGGTTACACGGAAAAGTGGGAGTCTGGTGTTAAGGACTGTGT
TGTATTACATAGTTATTTCACCTCAGACTACTACCAGCTGTACTCAACACAATTGAGCACAGACACTGGT
GTTGAACATGTTACTTTCTTCATCTACAATAAAATTGTTGATGAGCCTGAAGAACATGTCCAAATTCACA
CAATCGACGGTACATCTGGAGTTGTTAATCCAGCAATGGAACCAATTTATGATGAACCGACGACGACTAC
TAGCGTGCCTTTGTAAGCACAAGCTGATGAGTACGAACTTATGTACTCATTCGTTTCGGAAGAGACAGGT
ACGTTAATAGTTAATAGCGTACTTCTTTTTCTTGCTTTTGTGGTATTCTTGCTAGTCACACTAGCCATCC
TTACTGCGCTTCGATTGTGTGCGTACTGCTGCAATATTGTTAACGTGAGTCTTGTAAAACCTTCTTTTTA
CGTTTACTCTCGTGTTAAAAATCTGAATTCTTCTAGAGTTCCTGATCTTTTGGTCTAAACGAACTAAATA
TTATATTAGTCTTTCTGTTTGGAACTTTAATTTTAGCCATGTCAGGTGACAACGGTACCATTACCGTTGA
AGAGCTTAAAAAGCTCTTAGAACAATGGAACCTAGTAATAGGATTCTTGTTTCTTACATGGATTTGTTTG
TTACAATTTGCCTATGCCAACAGGAATAGGTTTTTGTACATAATTAAGTTAATTTTCCTCTGGCTGCTTT
GGCCAGTAACTTTAGCTTGCTTTGTGCTTGCTGCTGTTTACAGAATAAACTGGATCACTGGTGGAATTGC
CATTGCAATGGCCTGTCTTGTAGGCTTGATGTGGCTTAGCTACTTCATTGCTTCTTTCAGGCTGTTTGCT
CGTACGCGTTCCATGTGGTCATTTAACCCAGAAACTAACATTCTTTTGAACGTGCCTCTTCATGGCACAA
TTCTGACCAGGCCGCTTCTAGAGAGTGAACTCGTAATTGGAGCTGTGATCCTTCGTGGACATCTTCGTAT
TGCAGGACACCATCTGGGACGCTGTGACATCAAGGACCTGCCCAAAGAAATCACTGTAGCTACATCACGA
ACGCTTTCTTATTACAAATTGGGAGCTTCGCAGCGTGTAGCAGGTGACTCAGGTTTTGCTGCATACAGTC
GCTACAGGATTGGTAATTACAAATTAAATACAGACCATTCCAGTAGCAGTGACAATATTGCTTTGCTTGT
ACAGTAAGTGACAACAGATGTTTCATCTCGTTGACTTTCAGGTTACTATAGCAGAGATATTATTAATTAT
TATGAGGACTTTTAAAGTTTCCATTTGGAATCTTGATTATATCATAAATCTCATAATTAAAAATCTATCT
AAGCCTCCAACTGAGAATAACTGTTCTCAATTAGATGAAGAGCAACCAATGGAGATTGATTAAACGAACA
TGAAAATTATTTTCTTCTTGGTACTGATAACACTTGTTACTGGCGAGCTTTACCACTACCAAGAGTGTAT
AAAAGGTACAACTGTACTTTTAAAAGAACCTTGCTCTTCAGGAACATATGAAGGCAATTCACCATTTCAT
CCTCTAGCTGATAATAAATTTGCACTGACTTGCTTTAGCACTCAATTTGCTTTTGCTTGTCCTGACGGTG
TTAGACACACCTTTCAGTTACGTGCGAGATCAGTTTCACCCAAACTGTTTACCAGACAAGAGGAAGTTCA
AGAATTATACTCACCTGTTTTCCTTATCGTTGCAGCTATAGTGTTCATAATACTTTGCTTCACATTCAAA
AGAAAAATAGAATGAGTGAATTTTCATTAATTGACTTCTATTTGTGCTTCTTAGCCTTTCTGCTATTCCT
TGTTTTAATTATGCTCATTATCTTTTGGTTCTCACTAGAACTGCAAGATCATAATGAAACTTCTCACGCC
TAAACGAATATGAAATTTCTTGTTTTCTTAGGAATTCTTACAACAGTAGCTGCATTCCATCAGGAATGTA
GTTTACAGTCATGTGCTCAACATCAACCCTATGTAGTTGATGACCCTTGTCCAATTCACTTCTACTCACG
ATGGTATATCAGAGTGGGAGCTAGAAAATCAGCACCTTTGATTGAATTGTGTGTTGACGAGGTAGGCTCT
AAGTCACCCATTCAATACATTGACATTGGTAATTACACAGTTTCCTGTTCTCCTTTTACAATTAATTGCC
AGGAACCTAAATTAGGTAGTCTCGTAGTACGGTGTTCGTATTATGAAGACTTTCTAGAGTACCATGACAT
TCGTGTTGTCTTAGATTTCATCTAAACGAACTAACTAAAATGTCTGATAATGGACCCCAAAACCAGAGTA
GTGCACCCCGCATTACATTTGGTGGACCCTCAGATTCAAGTGACAATAGCCAAAACGGAGAGCGCAATGG
TGCACGACCTAAACAACGTCGACCCCAAGGCTTACCCAATAATACTGCATCTTGGTTCACCGCTCTCACT
CAACATGGCAAGGAAAACCTTACGTTCCCTCGAGGGCAAGGTGTTCCAATTAACACCAATAGCTCTAAAG
ATGACCAAATTGGCTACTACCGTAGAGCTACCAGACGAATTCGTGGCGGTGACGGTAAAATGAAAGAGCT
CAGCCCCAGATGGTATTTTTACTATCTGGGAACTGGACCAGAAGCTGGACTTCCCTATGGTGCTAACAAA
GAAGGCATCATATGGGTTGCAACTGAGGGAGCCTTAAACACACCAAAAGACCACATTGGCACCCGCAATC
CTGCTAACAATGCTGCAATCGTGCTACAACTTCCTCAAGGAACAACATTGCCAAAAGGCTTCTACGCAGA
AGGGAGCAGAGGCGGCAGTCAAGCTTCTTCACGCTCCTCATCACGTAGTCGCAACAGTTCAAGAAACTCA
ACTCCAGGCAGCAGTAGGGGAACTTCTCCTGCTAGAATGGCTGGCAATGGCGGTGACACTGCTCTTGCTT
TGCTGCTGCTAGATAGGTTGAACCAGCTTGAGAACAAGATATCTGGCAAAGGCCAACAACAACAAGGCCA
AACTGTCACTAAGAAATCTGCTGCTGAGGCATCTAAAAAGCCTCGCCAAAAACGTACTGCCACAAAACAG
TACAACGTCACTCAAGCATTTGGGAGACGTGGTCCAGAACAAACCCAAGGAAATTTCGGGGACCAAGAAT
TAATCAGACAAGGAACTGATTACAAACATTGGCCGCAAATTGCACAATTTGCTCCAAGTGCCTCTGCATT
CTTTGGAATGTCTCGCATTGGCATGGAAGTCACACCTTCGGGAACATGGCTGACTTATCATGGAGCCATT
AAATTGGATGACAAAGATCCACAATTCAAAGACAACGTCATACTGCTGAATAAGCACATTGACGCATACA
AAACATTCCCACCAACAGAGCCTAAAAAGGACAAAAAGAAAAAGGCTGATGAACTTCAGGCTTTACCGCA
GAGACAGAAGAAGCAACAAACTGTGACTCTTCTTCCTGCTGCAGATTTGGATGAATTCTCCAAACAGTTG
CAACAATCCATGAGTGGTACTGATTCAACCCAGGCTTAAACTCATGCAGACCACACAAGGCAGATGGGCT
ATATAAACGTTTTCGCTTTCCGTTTACGATATATAGTCTACTCTTGTGCAGAATGAATTCTCGTAACTAC
ATAGCACAAGTAGATGTAGTTAACTTTAATCTCACATAGCAATCTTTAATCAATGTGTAACATTAGGGAG
GATTTGAAAGAGCCACCACGTTCTCACCGAGGCCACGCGGAGTACGATCGAGGGTACAGTGAATAATGTT
AGGGAGAGCAGCCTATATGGAAGAGCCCTAATGTGTAAAATTAATTTTAGTAGTGCTATCCCCATGTGAT
TTTAATAGCTTCAACCACTCGACAAGAAAAAAAAAAAAAAAAAAAAAAAAAA
</t>
  </si>
  <si>
    <t>Cm</t>
  </si>
  <si>
    <t>MERS</t>
  </si>
  <si>
    <t>Camel</t>
  </si>
  <si>
    <t>Camel MERS</t>
  </si>
  <si>
    <t>c-MERS CoV</t>
  </si>
  <si>
    <t>Middle East respiratory syndrome-related coronavirus</t>
  </si>
  <si>
    <t>AHE78097.1</t>
  </si>
  <si>
    <t>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t>
  </si>
  <si>
    <t>S [Middle East respiratory syndrome-related coronavirus]</t>
  </si>
  <si>
    <t>21450..25511</t>
  </si>
  <si>
    <t>&gt;KF917527.1 Middle East respiratory syndrome coronavirus isolate MERS-CoV-Jeddah-Camel-1, complete genome
AGTGAATAGCTTGGCTATCTCACTTCCCTTCGTTCTCTTGCAGAACTTTGATTTTAACGAACTTAAATAA
AAGCCCTGTTGTTTAGCGTATTGTTGCACTTGTCTGGTGGGATTGTGGCATTAATTTGCCTGCTCATCTA
GGCAGTGGACATATGCTCAACACTGGGTATAATTCTAATTGAATACTATTTTTCAGTTAGAGCGTCGTGT
CTCTTGTACGTCTCGGTCACAATACACGGTTTCGTCCGGTGCGTGGCAATTCGGGGCACATCATGTCTTT
CGTGGCTGGTGTGACCGCGCAAGGTGCGCGCGGTACGTATCGAGCAGCGCTCAACTCTGAAAAACATCAA
GACCATGTGTCTCTAACTGTGCCACTCTGTGGTTCAGGAAACCTGGTTGAAAAACTTTCACCATGGTTCA
TGGATGGCGAAAATGCCTATGAAGTGGTGAAGGCCATGTTACTTAAAAAGGAGCCACTTCTCTATGTGCC
CATCCGGCTGGCTGGACACACTAGACACCTCCCAGGTCCTCGTGTATACCTGGTTGAGAGGCTCATTGCT
TGTGAAAATCCATTCATGGTTAACCAATTGGCTTATAGCTCTAGTGCAAATGGCAGCTTGGTTGGCACAA
CTTTGCAGGGCAAGCCTATTGGTATGTTCTTCCCTTATGACATCGAACTTGTCACAGGAAAGCAAAATAT
TCTCCTGCGCAAGTATGGCCGTGGTGGTTATCACTACACCCCATTCCACTATGAGCGAGACAACACCTCT
TGCCCTGAGTGGATGGACGATTTTGAGGCGGATCCTAAAGGCAAATATGCCCAGAATCTGCTTAAGAAGT
TGATTGGCGGTGATGTCACTCCAGTTGACCAATACATGTGTGGCGTTGATGGAAAACCCATTAGTGCCTA
CGCATTTTTAATGGCCAAGGATGGAATAACCAAACTGGCTGATGTTGAAGCGGACGTCGCAGCACGTGCT
GATGACGAAGGCTTCATCACATTAAAGAACAATCTATATAGATTGGTTTGGCATGTTGAGCGTAAAGACG
TTCCATATCCTAAGCAATCTATTTTTACTATTAATAGTGTGGTCCAAAAGGATGGTGTTGAAAACACTCC
TCCTCACTATTTTACTCTTGGATGCAAAATTTTAACGCTCACCCCACGCAACAAGTGGAGTGGCGTTTCT
GACTTGTCCCTCAAACAAAAACTCCTTTACACCTTCTATGGTAAGGAGTCACTTGAGAACCCAACCTACA
TTTACCACTCCGCATTCATTGAGTGTGGAAGTTGTGGTAATGATTCCTGGCTTACAGGGAATGCTATCCA
AGGGTTTGCCTGTGGATGTGGGGCATCATATACAGCTAATGATGTCGAAGTCCAATCATCTGGCATGATT
AAGCCAAATGCTCTTCTTTGTGCTACTTGCCCCTTTGCTAAGGGTGATAGCTGTTCTTCTAATTGCAAAC
ATTCAGTTGCTCAGTTGGTTAGTTACCTTTCTGAACGTTGTAATGTTATTGCTGATTCTAAGTCCTTCAC
ACTTATCTTTGGTGGCGTAGCTTACGCCTACTTTGGATGTGAGGAAGGTACTATGTACTTTGTGCCTAGA
GCTAAGTCTGTTGTCTCAAGGATTGGAGACTCCATCTTTACAGGCTGTACTGGCTCTTGGAACAAGGTTA
CTCAAATTGCTAACATGTTCTTGGAACAGACTCAGCATTCCCTTAACTTTGTGGGAGAGTTCGTTGTCAA
CGATGTTGTCCTCGCAATTCTCTCTGGAACCACAACTAATGTTGACAAAATACGCCAGCTTCTCAAAGGT
GTCACCCTTGACAAGTTGCGTGATTATTTAGCTGACTATGACGTAGCAGTCACTGCCGGCCCATTCATGG
ATAATGCTATTAATGTTGGTGGTACAGGATTACAGTATGCCGCCATTACTGCACCTTATGTAGTTCTCAC
TGGCTTAGGTGAGTCCTTTAAGAAAGTTGCAACCATACCGTACAAGGTTTGCAACTCTGTTAAGGATACT
CTGACTTATTATGCTCACAGCGTGTTGTACAGAGTTTTTCCTTATGACATGGATTCTGGTGTGTCATCCT
TTAGTGAACTACTTTTTGATTGCGTTGATCTTTCAGTAGCTTCTACCTATTTTTTAGTCCGCCTCTTGCA
AGGTAAGACTGGCGACTTTATGTCTACAATTATTACTTCCTGCCAAACTGCTGTTAGTAAGCTTCTAGAT
ACATGTTTTGAAGCTACAGAAGCAACATTTAACTTCTTGTTAGATTTGGCAGGATTGTTCAGAATCTTTC
TTCGCAATGCCTATGTGTACACTTCACAAGGGTTTGTGGTGGTCAATGGCAAAGTTTCTACACTTGTCAA
ACAAGTGTTAGACTTGCTTAATAAGGGTATGCAACTTTTGCATACAAAGGTCTCCTGGGCTGGTTTTAAT
ATCAGTGCTGTTATCTACAGCGGCAGGGAGTCTCTAATATTCCCATCGGGAACCTATTACTGTGTCACCA
CTAAGGCTAAGTCCGTTCAACAAGATCTTGACGTTATTTTGCCTGGTGAGTTTTCCAAGAAGCAGTTAGG
ACTGCTCCAACCTACTGACAATTCTACAACTGTTAGTGTTACTGTATCCAGTAACATGGTTGAAACTGTT
GTGGGTCAACTTGAGCAAACTAATATGCATAGTCCTGATGTTATAGTAGGTGACTATGTCATTATTAGTG
AAAAATTGTTTGTGCGTAGTAAGGAAGAAGATGGATTTGCCTTCTACCCTGCTTGCACTAATGGTCATGC
TGTACCGACTCTCTTTAGACTTAAGGGAGGTGCACCTGTAAAAAAAGTAGCCTTTGGCGGTGATCAAGTA
CATGAGGTTGCTGCTGTAAGAAGTGTTACTGTCGAGTACAACATTCATGCTGTATTAGACACACTACTTG
CTTCTTCTAGTCTTAGAACCTTTGTTGTAGATAAGTCTTTGTCAATTGAGGAGTTTGCTGACGTAGTAAA
GGAACAAGTCTCAGACTTGCTTGTTAAATTACTGCGTGGAATGCCGATTCCAGATTTTGATTTAGACGAT
TTTATTGACGCACCATGCTATTGCTTTAACGCTGAGGGTGATGCATCTTGGTCTTCTACTATGATCTTCT
CTCTTCACCCCGTCGAGTGTGACGAGGAGTGTTCTGAAGTAGAGGCTTCAGATTTAGAAGAAGGTGAATC
AGAGTGCATTTCTGAGACTTCAACTGAACAAGTTGACGTTTCTCATGAGATTTCTGACGACGAGTGGGCT
GCTGCAGTTGATGAAGCGTTCCCCCTCGATGAAGCAGAAGATGTTACTGAATCTGTGCAAGAAGAAGCAC
AACCAGTAGAAGTACCTGTTGAAGATATTGTGCAGGTTGTCATAGCTGACACCTTACAGGAAACTCCTGT
TGTGTCTGATACTGTTGAAGTCCCACCGCAAGTGGTGAAACTTCCGTCTGAACCTCAGACTATCCAGCCC
GAGGTAAAAGAAGTTGCACCTGTCTATGAGGCTGATACCGAACAGACACAGAGTGTTACTGTTAAACCTA
AGAGGTTACGCAAAAAGCGTAATGTTGACCCTTTGTCCAATTTTGAACATAAGGTTATTACAGAGTGCGT
TACCATAGTTTTAGGTGACGCAATTCAAGTAGCCAAGTGCTATGGGGAGTCTGTGTTAGTCAATGCTGCT
AACACACATCTTAAGCATGGCGGTGGTATCGCTGGTGCTATTAATGCGGCTTCAAAAGGGGCTGTCCAAA
AAGAGTCAGATGAGTATATTCTGGCTAAAGGGCCGTTACAAGTAGGAGATTCAGTTCTCTTGCAAGGCCA
TTCTCTAGCTAAGAATATCCTGCATGTCGTAGGCCCAGATGCCCGCGCTAAACAGGATGTTTCTCTCCTT
AGTAAGTGCTATAAGGCTATGAATGCATATCCTCTTGTAGTCACTCCTCTTGTTTCAGCAGGCATATTTG
GTGTAAAACCAGCTGTGTCTTTTGATTATCTTATTAGAGAGGCTAAGACTAGAGTTTTAGTCGTCGTTAA
TTCCCAAGATGTCTATAAGAGTCTTACCATAGTTGACATTCCACAGAGTTTGACTTTTTCATATGATGGG
TTACGTGGCGCAATACGTAAAGCTAAAGATTATGGTTTTACTGTTTTTGTGTGCACAGACAACTCTGCTA
ACACTAAAGTTCTTAGGAACAAGGGTGTTGATTATACTAAGAAGTTTCTTACAGTTGACGGTGTGCAATA
TTATTGCTACACGTCTAAGGACACTTTAGATGATATCTTACAACAGGCTAATAAGTCTGTTGGTATTATA
TCTATGCCTTTGGGATATGTGTCTCATGGTTTAGACTTAATTCAAGCAGGGAGTGTCGTGCGTAGAGTTA
ACGTGCCCTACGTGTGTCTCCTAGCTAATAAAGAGCAAGAAGCTATTTTGATGTCTGAAGACGTTAAGTT
AAACCCTTCAGAAGATTTTATAAAGCACGTCCGCACTAATGGTGGTTACAATTCTTGGCATTTAGTCGAG
GGTGAACTATTGGTGCAAGACTTACGCTTAAATAAGCTCCTGCATTGGTCTGATCAAACCATATGCTACA
AGGATAGTGTGTTTTATGTTGTAAAGAATAGTACAGCTTTTCCATTTGAAACACTTTCAGCATGTCGTGC
GTATTTGGATTCACGCACGACACAGCAGTTAACAATCGAAGTCTTAGTGACTGTCGATGGTGTAAATTTT
AGAACAGTCGTTCTAAATAATAAGAACACTTATAGATCACAGCTTGGATGCGTTTTCTTTAATGGTGCTG
ATATTTCTGACACCATTCCTGATGAGAAACAGAATGGTCACAGTTTATATCTAGCAGACAATTTGACTGC
TGATGAAACAAAGGCGCTTAAAGAGTTATATGGCCCCGTTGATCCTACTTTCTTACACAGATTCTATTCA
CTTAAGGCTGCAGTCCATGAGTGGAAGATGGTTGTGTGTGATAAGGTACGTTCTCTCAAATTGAGTGATA
ATAATTGTTATCTTAATGCAGTTATTATGACACTTGATTTATTGAAGGACATTAAATTTGTTATACCTGC
TCTACAGCATGCATTTATGAAACATAAGGGCGGTGATTCAACTGACTTCATAGCCCTCATTATGGCTTAT
GGCAATTGCACATTTGGTGCTCCAGATGATGCCTCTCGGTTACTTCATACCGTGCTTGCAAAGGCTGAGT
TATGCTGTTCTGCACGCATGGTTTGGAGAGAGTGGTGCAATGTCTGTGGCATAAAAGATGTTGTTCTACA
AGGCTTAAAAGCTTGTTGTTACGTGGGTGTGCAAACTGTTGAAGATCTGCGTGCTCGCATGACATATGTA
TGCCAGTGTGGTGGTGAACGTCATCGGCAAATAGTCGAACACACCACCCCCTGGTTGCTGCTCTCAGGCA
CACCAAATGAAAAATTGGTGACAACCTCCACGGCGCCTGATTTTGTAGCGTTTAATGTCTTTCAGGGCAT
TGAAACGGCTGTTGGCCATTATGTTCATGCTCGCCTGAAGGGTGGTCTTATTTTAAAGTTTGACTCTGGC
ACCGTTAGCAAGACTTCAGACTGGAAGTGCAAGGTGACAGATGTACTTTTCCCCGGCCAAAAATACAGTA
GCGATTGTAATGTCGTACGGTATTCTTTGGACGGTAATTTCAGAACAGAGGTTGATCCCGACCTATCTGC
TTTCTATGTTAAGGATGGTAAATACTTTACAAGTGAACCACCCGTAACATATTCACCAGCTACAATTTTA
GCTGGTAGTGTCTACACTAATAGCTGCCTTGTATCGTCTGATGGACAACCTGGCGGTGATGCTATTAGTT
TGAGTTTTAATAACCTTTTAGGGTTTGATTCTAGTAAACCAGTCATTAAGAAATACACTTACTCCTTCTT
GCCTAAAGAAGACGGCGATGTGTTGTTGGCTGAGTTTGACACTTATGACCCTATTTATAAGAATGGTGCC
ATGTATAAAGGCAAACCAATTCTTTGGGTCAACAAAGCATCTTATGATACTAATCTTAATAAGTTCAATA
GAGCTAGTTTGCGTCAAATTTTTGACGTAGCCCCCATTGAACTCGAAAATAAATTCACACCTTTGAGTGT
GGAGTCTACACCAGTTGAACCTCCAACTGTAGATGTGGTAGCACTTCAACAGGAAATGACAATTGTCAAA
TGTAAGGGTTTAAATAAACCTTTCGTGAAGGACAATGTCAGTTTCGTTGCTGATGACTCAGGTACTCCCG
TTGTTGAGTATCTGTCTAAAGAAGACCTACATACATTGTATGTAGACCCTAAGTATCAAGTCATTGTCTT
AAAAGACAATGTACTTTCTTTTATGCTTAGATTGCACACCGTTGAGTCAGGTGATATTAACGTTGTTGCA
GCTTCCGGATCTTTGACACGTAAAGTGAAGTTACTATTTAGGGCTTCATTTTATTTCAAAGAATTTGCTA
CCCGCACTTTCACTGCTACCACTGCTGTAGGTAGTTGTATAAAGAGTGTAGTGCGGCATCTAGGTGTTAC
TAAAGGCATATTGACAGGCTGTTTTAGTTTTGTCAAGATGTTATTTATGCTTCCACTAGCTTACTTTAGT
GATTCAAAACTCGGCACCACAGAGGTTAAAGTGAGTGCTTTGAAAACAGCTGGCGTTGTGACAGGTAATG
TTGTAAAACAGTGTTGCACTGCTGCTGTTGATTTAAGTATGGATAAGTTGCGCCGTGTGGATTGGAAATC
AACCCTACGGTTGTTACTTATGTTATGCACAACTATGGTATTGTTGTCTTCTGTGTATCACTTGTATGTC
TTCAATCAGGTCTTATCAAGTGATGTTATGTTTGAAGATGCCCAAGGTTTGAAAAAGTTCTACAAAGAAG
TTAGAGCTTACCTAGGAATCTCTTCTGCTTGTGACGGTCTTGCTTCAGCTTATAGGGCGAATTCCTTTGA
TGTACCTACATTCTGCGCAAACCGTTCTGCAATGTGTAATTGGTGCTTGATTAGCCAAGATTCCATAACT
CACTACCCAGCTCTTAAGATGGTTCAAACACATCTTAGCCACTATGTTCTTAACATAGATTGGTTGTGGT
TTGCATTTGAGACTGGTTTGGCATACATGCTCTATACCTCGGCCTTCAACTGGTTGTTGTTGGCAGGTAC
ATTGCATTATTTCTTTGCACAGACTTCCATATTTGTAGACTGGCGGTCATACAATTATGCTGTGTCTAGT
GCCTTCTGGTTATTCACCCACATTCCAATGGCGGGTTTGGTACGAATGTATAATTTGTTAGCATGCCTTT
GGCTTTTACGCAAGTTTTATCAGCATGTAATCAATGGTTGCAAAGATACGGCATGCTTGCTCTGCTATAA
GAGGAACCGACTTACTAGAGTTGAAGCTTCTACCGTTGTCTGTGGTGGAAAACGTACGTTTTATATCACA
GCAAATGGCGGTATTTCATTCTGTCGTAGGCATAATTGGAATTGTGTGGATTGTGACACTGCAGGTGTGG
GGAATACCTTCATCTGTGAAGAAGTCGCAAATGACCTCACTACCGCCCTACGCAGGCCTATTAACGCTAC
GGATAGATCACATTATTATGTGGATTCCGTTACAGTTAAAGAGACTGTTGTTCAGTTTAATTATCGTAGA
GACGGTCAACCATTCTACGAGCGGTTTCCCCTCTGCGCTTTTACAAATCTAGATAAGTTGAAGTTCAAAG
AGGTCTGTAAAACTACTACTGGTATACCTGAATACAACTTTATCATCTACGACTCATCAGATCGTGGCCA
GGAAAGTTTAGCTAGGTCTGCATGTGTTTATTATTCTCAAGTCTTGTGTAAATCAATTCTTTTGGTTGAC
TCAAGTTTGGTTACTTCTGTTGGTGATTCTAGTGAAATCGCCACTAAAATGTTTGATTCCTTTGTTAATA
GTTTCGTCTCGCTGTATAATGTCACACGCGATAAGTTGGAAAAACTTATCTCTACTGCTCGTGATGGCGT
AAGGCGAGGCGATAACTTCCATAGTGTCTTAACAACATTCATTGACGCAGCACGAGGCCCCGCAGGTGTG
GAGTCTGATGTTGAGACCAATGAAATTGTTGACTCTGTGCAGTATGCTCATAAACATGACATACAAATTA
CTAATGAGAGTTACAATAATTATGTACCCTCATATGTTAAACCTGATAGTGTGTCTACCAGTGATTTAGG
TAGTCTCATTGATTGTAATGCGGCTTCAGTTAACCAAATTGTCTTGCGTAATTCTAATGGTGCTTGTATT
TGGAACGCTGCTGCATATATGAAACTCTCGGATGCACTTAAACGACAGATTCGCATTGCATGCCGTAAGT
GTAATTTAGCTTTCCGGTTAACCACCTCAAAGCTACGCGCTAATGATAATATCTTATCAGTTAGATTCAC
TGCTAACAAAATTGTTGGTGGTGCTTCTACATGGTTTAATGCGTTGCGTGACTTTACGTTAAAGGGTTAC
GTTCTTGCTACCATTATTGTGTTTCTGTGTGCTGTACTGATGTATTTGTGTTTACCTACATTTTCTATGG
TACCTGTTGAATTTTATGAAGACCGCATCTTGGACTTTAAAGTTCTTGATAATGGTATCATTAGGGATGT
AAATCCTGATGATAAGTGCTTTGCTAATAAGCACCGGTCCTTCACACAATGGTATCATGAGCATGTTGGT
GGTGTCTATGACAACTCTATCACATGCCCATTGACAGTTGCAGTAATTGCTGGAGTTGCTGGTGCTCGCA
TTCCAGACGTACCTACTACATTGGCTTGGGTGAACAATCAGATAATTTTCTTTGTTTCTCGAGTCTTTGC
TAATACAGGCAGTGTTTGCTACACTCCTATAGATGAGATACCCTATAAGAGTTTCTCTGATAGTGGTTGC
ATTCTTCCATCTGAGTGCACTATGTTTAGGGATGCAGAGGGCCGTATGACACCATACTGCCATGATCCTA
CTGTTTTGCCTGGGGCTTTTGCGTACAGTCAGATGAGGCCTCATGTTCGTTACGACTTGTATGATGGTAA
CATGTTTATTAAATTTCCTGAAGTAGTATTTGAAAGTACACTTAGGATTACTAGAACTCTGTCAACTCAG
TACTGCCGGTTCGGTAGTTGTGAGTATGCACAAGAGGGTGTTTGTATTACCACAAATGGCTCGTGGGCCA
TTTTTAATGACCACCATCTTAATAGACCTGGTGTCTATTGTGGCTCTGATTTTATTGACATTGTCAGGCG
GTTAGCAGTATCACTGTTCCAGCCTATTACTTATTTCCAATTGACTACCTCATTGGTCTTGGGTATAGGT
TTGTGTGCGTTCCTGACTTTGCTCTTCTATTATATTAATAAAGTAAAACGTGCTTTTGCAGATTACACCC
AGTGTGCTGTAATTGCTGTTGTTGCTGCTGTTCTTAATAGCTTGTGCATCTGCTTTGTTGCCTCTATACC
ATTGTGTATAGTACCTTACACTGCATTGTACTATTATGCTACATTCTATTTTACTAATGAGCCTGCATTT
ATTATGCATGTTTCTTGGTACATTATGTTCGGGCCTATCGTTCCCATATGGATGACCTGCGTCTATACAG
TTGCAATGTGCTTTAGACACTTCTTCTGGGTTTTAGCTTATTTTAGTAAGAAACATGTAGAAGTTTTTAC
TGATGGTAAGCTTAATTGTAGTTTCCAGGACGCTGCCTCTAATATCTTTGTTATTAACAAGGACACTTAT
GCAGCTCTTAGAAACTCTTTAACTAATGATGCCTATTCACGATTTTTGGGGTTGTTTAACAAGTATAAGT
ACTTCTCTGGTGCTATGGAAACAGCCGCTTATCGTGAAGCTGCAGCATGTCATCTTGCTAAAGCCTTACA
AACATACAGCGAGACTGGTAGTGATCTTCTTTACCAACCACCCAACTGTAGTATAACCTCTGGCGTGTTG
CAAAGCGGTTTGGTGAAAATGTCACATCCCAGTGGAGATGTTGAGGCTTGTATGGTTCAGGTTACCTGCG
GTAGCATGACTCTTAATGGTCTTTGGCTTGACAACACAGTCTGGTGTCCACGACACGTAATGTGCCCAGC
TGATCAGTTGTCTGATCCTAATTATGATGCCTTGTTGATTTCTATGACTAATCATAGTTTCAGTGTGCAA
AAACACATTGGCGCTCCAGCAAACTTGCGTGTTGTTGGTCATGCCATGCAAGGCACTCTTTTGAAGTTGA
CTGTCGATGTTGCTAACCCTAGCACTCCAGCCTACACTTTTACAACAGTGAAACCTGGCGCAGCATTTAG
TGTGTTAGCATGCTATAATGGTCGTCCGACTGGTACATTCACTGTTGTAATGCGCCCTAACTACACAATT
AAGGGTTCCTTTCTGTGTGGTTCTTGTGGTAGTGTTGGTTACACCAAGGAGGGTAGTGTGATCAATTTTT
GTTACATGCATCAAATGGAACTTGCTAATGGTACACATACCGGTTCAGCATTTGATGGTACTATGTATGG
TGCCTTTATGGATAAACAAGTGCACCAAGTTCAGTTAACAGACAAATACTGCAGTGTTAATGTAGTAGCT
TGGCTTTACGCAGCAATACTTAATGGTTGCGCTTGGTTTGTAAAACCTAATCGCACTAGTGTTGTTTCTT
TTAATGAATGGGCTCTTGCCAACCAATTCACTGAATTTGTTGGCACTCAATCCGTTGACATGTTAGCTGT
CAAAACAGGCGTTGCTATTGAACAGCTGCTTTATGCGATCCAACAACTTTATACTGGGTTCCAGGGAAAG
CAAATCCTTGGCAGTACCATGTTGGAAGATGAATTCACACCTGAGGATGTTAATATGCAGATTATGGGTG
TGGTTATGCAGAGTGGTGTGAGAAAAGTTACATATGGTACTGCGCATTGGTTGTTCGCGACCCTTGTCTC
AACCTATGTGATAATCTTACAAGCCACTAAATTTACTTTGTGGAACTACTTGTTTGAGACTATTCCCACA
CAGTTGTTCCCACTCTTATTTGTGACTATGGCCTTCGTTATGTTGTTGGTTAAACACAAACACACCTTTT
TGACACTTTTCTTGTTGCCTGTGGCTATTTGTTTGACTTATGCAAACATAGTCTACGAGCCCACTACTCC
CATTTCGTCAGCGCTGATTGCAGTTGCAAATTGGCTTGCCCCCACTAATGCTTATATGCGCACTACACAT
ACTGATATTGGTGTCTACATTAGTATGTCACTTGTATTAGTCATTGTAGTGAAGAGATTGTACAACCCAT
CACTTTCTAACTTTGCGTTAGCATTGTGCAGTGGTGTAATGTGGTTGTACACTTATAGCATTGGAGAAGC
CTCAAGCCCCATTGCCTATCTGGTTTTTGTCACTACACTCACTAGTGATTATACGATTACAGTCTTTGTT
ACTGTTAACCTTGCAAAAGTTTGCACTTATGCCATCTTTGCTTACTCGCCACAGCTTACACTTGTGTTTC
CGGAAGTGAAGATGATACTTTTATTATACACATGTTTAGGTTTCATGTGTACTTGCTATTTTGGTGTCTT
CTCTCTTTTGAACCTTAAGCTTAGAGCACCTATGGGTGTCTATGACTTTAAGGTCTCAACACAAGAGTTC
AGATTCATGACTGCTAACAATCTAACTGCACCTAGAAATTCTTGGGAGGCTATGGCTCTGAACTTTAAGT
TAATAGGTATTGGCGGTACACCTTGTATAAAGGTTGCTGCTATGCAGTCTAAACTTACAGATCTTAAATG
CACATCTGTGGTTCTCCTCTCTGTGCTCCAACAGTTACACTTAGAGGCTAATAGTAGGGCCTGGGCTTTC
TGTGTTAAATGCCATAATGATATATTGGCAGCAACAGACCCCAGTGAGGCTTTCGAGAAATTCGTAAGTC
TCTTTGCCACTTTAATGACTTTTTCTGGTAATGTAGATCTTGATGCGTTAGCTAGTGATATTTTTGACAC
TCCTAGCGTACTTCAAGCTACTCTTTCTGAGTTTTCACACTTAGCTACCTTTGCTGAGTTGGAAGCTGCG
CAGAAAGCCTATCAGGAAGCTATGGACTCTGGTGACACCTCACCACAAGTTCTTAAGGCTTTGCAGAAGG
CTGTTAATATAGCTAAAAACGCCTATGAGAAGGATAAGGCAGTGGCCCGTAAGTTAGAACGTATGGCTGA
TCAGGCTATGACTTCTATGTATAAGCAAGCACGTGCTGAAGACAAGAAAGCAAAAATTGTCAGTGCTATG
CAAACTATGTTGTTTGGTATGATTAAGAAGCTCGACAACGATGTTCTTAATGGTATCATTTCTAACGCTA
GGAATGGTTGTATACCTCTTAGTGTCATTCCACTGTGTGCTTCAAATAAACTTCGCGTTGTAATTCCTGA
CTTCACCGTCTGGAATCAGGTAGTCACATATCCCTCGCTTAACTACGCTGGGGCTTTGTGGGACATTACA
GTTATAAACAATGTGGACAATGAAATTGTTAAGTCTTCAGATGTTGTAGACAGCAATGAAAATTTAACAT
GGCCACTTGTTTTAGAATGCACTAGGGCATCCACTTCTGCCGTTAAGTTGCAAAATAATGAGATCAAACC
TTCAGGTTTAAAAACCATGGTTGTGTCTGCAGGTCAAGAGCAAACTAACTGTAATACTAGTTCCTTAGCT
TATTACGAACCTGTGCAGGGTCGTAAAATGCTGATGGCTCTTCTTTCTGATAATGCCTATCTCAAATGGG
CGCGTGTTGAAGGTAAGGACGGATTTGTTAGTGTAGAGCTACAACCTCCTTGCAAATTCTTGATTGCGGG
ACCAAAAGGACCTGAAATCCGATATCTCTATTTTGTTAAAAATCTTAACAACCTTCATCGCGGGCAAGTG
TTAGGGCACATTGCTGCGACTGTTAGATTGCAAGCTGGTTCTAACACCGAGTTTGCCTCTAATTCTTCGG
TGTTGTCACTTGTTAACTTCACCGTTGATCCTCAAAAAGCTTATCTCGATTTCGTCAATGCGGGAGGTGC
CCCATTGACAAATTGTGTTAAGATGCTTACTCCTAAAACTGGTACAGGTATAGCTATATCTGTTAAACCA
GAGAGTACAGCTGATCAAGAGACTTATGGTGGAGCTTCAGTGTGTCTCTATTGCCGTGCGCATATAGAAC
ATCCTGATGTCTCTGGTGTTTGTAAATATAAGGGTAAGTTTGTCCAAATCCCTGCTCAGTGTGTCCGTGA
CCCTGTGGGATTTTGTTTGTCAAATACCCCCTGTAATGTCTGTCAATATTGGATTGGATATGGGTGCAAT
TGTGACTCGCTTAGGCAAGCAGCACTGCCCCAATCTAAAGATTCCAATTTTTTAAACGAGTCCGGGGTTC
TATTGTAAATGCCCGAATAGAACCCTGTTCAAGTGGTTTGTCCACTGATGTCGTCTTTAGGGCATTTGAC
ATCTGCAACTATAAGGCTAAGGTTGCTGGTATTGGAAAATACTACAAGACTAATACTTGTAGGTTTGTAG
AATTAGATGACCAAGGGCATCATTTAGACTCCTATTTTGTCGTTAAGAGGCATACTATGGAGAATTATGA
ACTAGAGAAGCACTGTTACGATTTGTTACGTGACTGTGATGCTGTAGCTCCCCATGATTTCTTCATCTTT
GATGTAGACAAAGTTAAAACACCTCATATTGTACGTCAGCGTTTAACTGAGTACACTATGATGGATCTTG
TATATGCCCTGAGGCACTTTGATCAAAATAGCGAAGTGCTTAAGGCTATCTTAGTGAAGTATGGTTGCTG
TGATGTTACCTACTTTGAAAATAAACTCTGGTTTGATTTTGTTGAAAATCCCAGTGTTATTGGTGTTTAT
CATAAACTTGGAGAACGTGTACGCCAAGCTATCTTAAACACTGTTAAATTTTGTGACCACATGGTCAAGG
CTGGTTTAGTCGGTGTGCTCACACTAGACAACCAGGACCTTAATGGCAAGTGGTATGATTTTGGTGACTT
CGTAATCACTCAACCTGGTTCAGGAGTAGCTATAGTTGATAGCTACTATTCTTATTTGATGCCTGTGCTC
TCAATGACCGATTGTCTGGCCGCTGAGACACATAGGGATTGTGATTTTAATAAACCACTCATTGAGTGGC
CACTTACTGAGTATGATTTTACTGATTATAAGGTACAACTCTTTGAGAAGTACTTTAAATATTGGGATCA
GACGTATCACGCAAATTGCGTTAATTGTACTGATGACCGTTGTGTGTTACATTGTGCTAATTTCAATGTA
TTGTTTGCTATGACCATGCCTAAGACTTGTTTCGGACCCATAGTCCGAAAGATCTTTGTTGATGGCGTGC
CATTTGTAGTATCTTGTGGTTATCACTACAAAGAATTAGGTTTAGTCATGAATATGGATGTTAGTCTCCA
TAGACATAGGCTCTCTCTTAAGGAGTTGATGATGTATGCCGCTGATCCAGCCATGCACATTGCCTCCTCT
AACGCTTTTCTTGATTTGAGGACATCATGTTTTAGTGTCGCTGCACTTACAACTGGTTTGACTTTTCAAA
CTGTGCGGCCTGGCAATTTTAACCAAGACTTCTATGATTTCGTGGTATCTAAAGGTTTCTTTAAGGAGGG
CTCTTCAGTGACGCTCAAACATTTTTTCTTTGCTCAAGATGGTAATGCTGCTATTACAGATTATAATTAC
TATTCTTATAATCTGCCTACTATGTGTGACATCAAACAAATGTTGTTCTGCATGGAAGTTGTAAACAAGT
ACTTCGAAATCTATGACGGTGGTTGTCTTAATGCTTCTGAAGTGGTTGTTAATAATTTAGACAAGAGTGC
TGGCCATCCTTTTAATAAGTTTGGCAAAGCTCGTGTCTATTATGAGAGCATGTCTTACCAGGAGCAAGAT
GAACTCTTTGCCATGACAAAGCGTAACGTCATTCCTACCATGACTCAAATGAATCTAAAATATGCTATTA
GTGCTAAGAATAGAGCTCGCACTGTTGCAGGCGTGTCCATACTTAGCACAATGACTAATCGCCAGTACCA
TCAGAAAATGCTTAAGTCCATGGCTGCAACTCGTGGAGCGACTTGCGTCATTGGTACTACAAAGTTCTAT
GGTGGCTGGGATTTCATGCTTAAAACATTGTACAAAGATGTTGATAATCCGCATCTTATGGGTTGGGATT
ACCCTAAGTGTGATAGAGCTATGCCTAATATGTGTAGAATCTTCGCTTCACTCATATTAGCTCGTAAACA
TGGCACTTGTTGTACTACAAGGGACAGATTTTATCGCTTGGCAAATGAGTGTGCTCAGGTGCTAAGCGAA
TATGTTCTATGTGGTGGTGGTTACTACGTCAAACCTGGAGGTACCAGTAGCGGAGATGCCACCACTGCAT
ATGCCAATAGTGTCTTTAACATTTTGCAGGCGACAACTGCTAATGTCAGTGCACTTATGGGTGCTAATGG
CAACAAGATTGTTGACAAAGAAGTTAAAGACATGCAGTTTGATTTGTATGTCAATGTTTACAGGAGCACT
AGCCCAGACCCCAAATTTGTTGATAAATACTATGCTTTTCTTAATAAGCACTTTTCTATGATGATACTGT
CTGATGACGGTGTCGTTTGCTATAATAGTGATTATGCAGCTAAGGGTTACATTGCTGGAATACAGAATTT
TAAGGAAACGCTGTATTATCAGAACAATGTCTTTATGTCTGAAGCTAAATGCTGGGTGGAAACCGATCTG
AAGAAAGGGCCACATGAATTCTGTTCACAGCATACGCTTTATATTAAGGATGGCGACGATGGTTACTTCC
TTCCTTATCCAGACCCTTCAAGAATTTTGTCTGCCGGTTGCTTTGTAGATGATATCGTTAAGACTGACGG
TACACTCATGGTAGAGCGGTTTGTGTCTTTGGCTATAGATGCTTACCCTCTCACAAAGCATGAAGATATA
GAATACCAGAATGTATTCTGGGTCTACTTACAGTATATAGAAAAACTGTATAAAGACCTTACAGGACACA
TGCTTGACAGTTATTCTGTCATGCTATGTGGTGATAATTCTGCTAAGTTTTGGGAAGAGGCATTCTATAG
AGATCTCTATAGTTCGCCTACCACTTTGCAGGCTGTCGGTTCATGCGTTGTATGCCATTCACAGACTTCC
CTACGCTGTGGGACATGCATCCGTAGACCATTTCTCTGCTGTAAATGCTGCTATGATCATGTTATAGCAA
CTCCACATAAGATGGTTTTGTCTGTTTCTCCTTACGTTTGTAATGCCCCTGGTTGTGGCGTTTCAGACGT
TACTAAGCTATATTTAGGTGGTATGAGCTACTTTTGTGTAGATCATAGACCTGTGTGTAGTTTTCCACTT
TGCGCTAATGGTCTTGTATTCGGCTTATACAAGAATATGTGCACAGGTAGTCCTTCTATAGTTGAATTTA
ATAGGTTGGCTACCTGTGACTGGACTGAAAGTGGTGATTACACCCTTGCCAATACTACAACAGAACCACT
CAAACTTTTTGCTGCTGAGACTTTACGTGCCACTGAAGAGGCGTCTAAGCAGTCTTATGCTATTGCCACC
ATCAAAGAAATTGTTGGTGAGCGCCAACTATTACTTGTGTGGGAGGCTGGCAAGTCCAAACCACCACTCA
ATCGTAATTATGTTTTTACTGGTTATCATATAACCAAAAATAGTAAAGTGCAGCTCGGTGAGTACATCTT
CGAGCGCATTGATTATAGTGATGCTGTATCCTACAAGTCTAGTACAACGTATAAACTGACTGTAGGTGAC
ATCTTCGTACTTACCTCTCACTCTGTGGCTACCTTGACGGCGCCCACAATTGTGAATCAAGAGAGGTATG
TTAAAATTACTGGGTTGTACCCAACCATTACGGTACCTGAAGAGTTCGCAAGTCATGTTGCCAACTTCCA
AAAATCAGGTTATAGTAAATATGTCACTGTTCAGGGACCACCTGGCACTGGCAAAAGTCATTTTGCTATA
GGGTTAGCGATTTACTACCCTACAGCACGTGTTGTTTATACAGCATGTTCACACGCAGCTGTTGATGCTT
TGTGTGAAAAAGCTTTTAAATATTTGAACATTGCTAAATGTTCCCGTATCATTCCTGCAAAGGCACGTGT
TGAGTGCTATGACAGGTTTAAAGTTAATGAGACAAATTCTCAATATTTGTTTAGTACTATTAATGCTCTA
CCAGAAACTTCTGCCGATATTCTGGTGGTTGATGAGGTTAGTATGTGCACTAATTATGATCTTTCAATTA
TTAATGCACGTATTAAAGCTAAGCACATTGTCTATGTAGGAGATCCAGCACAGTTGCCAGCTCCTAGGAC
TTTGTTGACTAGAGGCACATTGGAACCAGAAAATTTCAATAGTGTCACTAGATTGATGTGTAACTTAGGT
CCTGACATATTTTTAAGTATGTGCTACAGGTGTCCTAAGGAAATAGTAAGCACTGTGAGCGCTCTTGTCT
ACAATAATAAATTGTTAGCCAAGAAGGAGCTTTCAGGCCAGTGCTTTAAAATACTCTATAAGGGCAATGT
GACGCATGATGCTAGCTCTGCCATTAATAGACCACAACTCACATTTGTGAAGAATTTTATTACTGCCAAT
CCGGCATGGAGTAAGGCAGTCTTTATTTCGCCTTATAATTCACAGAATGCTGTGGCTCGTTCAATGCTGG
GTCTTACTACTCAGACTGTTGATTCCTCACAGGGTTCAGAATACCAGTACGTTATCTTCTGTCAAACAGC
AGATACGGCACATGCTAACAACATTAACAGATTTAATGTTGCAATCACTCGTGCCCAAAAAGGTATTCTT
TGTGTTATGACATCTCAGGCACTCTTTGAGTCCTTAGAGTTTACTGAATTGTCTTTTACTAATTACAAGC
TCCAGTCTCAGATTGTAACTGGCCTTTTTAAAGATTGCTCTAGAGAAACTTCTGGCCTCTCACCTGCTTA
TGCACCAACATACGTTAGTGTTGATGACAAGTATAAGACGAGTGATGAGCTTTGCGTGAATCTTAATTTA
CCCGCAAATGTCCCATACTCTCGTGTTATTTCCAGGATGGGCTTTAAACTCGATGCAACAGTTCCTGGAT
ATCCTAAGCTTTTCATTACTCGTGAAGAGGCTGTAAGGCAAGTTCGAAGCTGGATAGGCTTCGATGTTGA
GGGTGCTCATGCTTCCCGTAATGCATGTGGCACCAATGTGCCTCTACAATTAGGATTTTCAACTGGTGTG
AACTTTGTTGTTCAGCCAGTTGGTGTTGTAGACACTGAGTGGGGTAACATGTTAACGGGCATTGCTGCCC
GTCCTCCACCAGGTGAACAGTTTAAGCACCTCGTGCCTCTTATGCATAAGGGGGCTGCGTGGCCTATTGT
TAGACGACGTATAGTGCAAATGTTGTCAGACACTTTAGACAAATTGTCTGATTACTGTACGTTTGTTTGT
TGGGCTCATGGCTTTGAATTAACGTCTGCATCATACTTTTGCAAGATAGGTAAGGAACAGAAGTGTTGCA
TGTGCAATAGACGCGCTGCAGCGTACTCTTCACCTCTGCAATCTTATGCCTGCTGGACTCATTCCTGCGG
TTATGATTATGTCTACAACCCTTTCTTTGTCGATGTTCAACAGTGGGGTTATGTAGGCAATCTTGCTACT
AATCACGATCGTTATTGCTCTGTCCATCAAGGAGCTCATGTGGCTTCTAATGATGCAATAATGACTCGTT
GTTTAGCTATTCATTCTTGTTTTATAGAACGTGTGGATTGGGATATAGAGTATCCTTATATCTCACATGA
AAAGAAATTGAATTCCTGTTGTAGAATCGTTGAGCGCAACGTCGTACGTGCTGCTCTTCTTGCCGGTTCA
TTTGACAAAGTCTATGATATTGGCAATCCTAAAGGAATTCCTATTGTTGATGACCCTGTGGTTGATTGGC
ATTATTTTGATGCACAGCCCTTGACCAGAAAGGTACAACAGCTTTTCTATACAGAGGACATGGCCTCAAG
ATTTGCTGATGGGCTCTGCTTATTTTGGAACTGTAATGTACCAAAATATCCTAATAATGCAATTGTATGC
AGGTTTGACACACGTGTGCATTCTGAGTTCAATTTGCCAGGTTGTGATGGCGGTAGTTTGTATGTTAACA
AGCACGCTTTTCATACACCAGCATATGATGTGAGTGCATTCCGTGATCTGAAACCTTTACCATTCTTTTA
TTATTCTACTACACCATGTGAAGTGCATGGTAATGGTAGTATGATAGAGGATATTGATTATGTACCCCTA
AAATCTGCAGTCTGTATTACAGCTTGTAATTTAGGGGGCGCTGTTTGTAGGAAGCATGCTACAGAGTACA
GAGAGTATATGGAAGCATATAATCTTGTCTCTGCATCAGGTTTCCGCCTTTGGTGTTATAAGACCTTTGA
TATTTATAATCTCTGGTCTACTTTTACAAAAGTTCAAGGTTTGGAAAACATTGCTTTTAATGTTGTTAAA
CAAGGCCATTTTATTGGTGTTGAGGGTGAACTACCTGTAGCTGTAGTCAATGATAAGATCTTCACCAAGA
GTGGCGTTAATGACATTTGTATGTTTGAGAATAAAACCACTTTGCCTACTAATATAGCTTTTGAACTCTA
TGCTAAGCGTGCTGTACGCTCGCATCCCGATTTCAAATTGCTACACAATTTACAAGCAGACATTTGCTAC
AAGTTCGTCCTTTGGGATTATGAACGTAGCAATATTTATGGTACTGCTACTATTGGTGTATGTAAGTACA
CTGATATTGATGTTAATTCAGCTTTGAATATATGTTTTGACATACGCGATAATGGTTCATTGGAGAAGTT
TATGTCTACTCCCAATGCCATCTTTATTTCTGATAGAAAAATTAAGAAATACCCTTGTATGGTAGGTCCT
GATTATGCTTACTTCAATGGTGCTATCATCCGTGATAGTGATGTTGTTAAACAACCAGTGAAGTTCTACT
TGTATAAGAAAGTCAATAATGAGTTTATTGATCCTACTGAGTGTATTTACACTCAGAGTCGCTCTTGTAG
TGACTTCCTACCCCTGTCTGACATGGAGAAAGACTTTCTATCTTTTGATAGTGATGTTTTCATTAAGAAG
TATGGCTTGGAAAACTATGCTTTTGAGCACGTAGTCTATGGAGACTTCTCTCATACTACGTTAGGCGGTC
TTCACTTGCTTATTGGTTTATACAAGAAGCAACAGGAAGGTCATATTATTATGGAAGAAATGCTAAAAGG
TAGCTCAACTATTCATAACTATTTTATTACTGAGACTAACACAGCGGCTTTTAAGGCGGTGTGTTCTGTT
ATAGATTTAAAGCTTGACGACTTTGTTATGATTTTAAAGAGTCAAGACCTTGGCGTAGTATCCAAGGTTG
TCAAGGTTCCTATTGACTTAACAATGATTGAGTTTATGTTATGGTGTAAGGATGGACAGGTTCAAACCTT
CTACCCTCGACTCCAGGCTTCTGCAGATTGGAAACCTGGTCATGCAATGCCATCCCTCTTTAAAGTTCAA
AATGTAAACCTTGAACGTTGTGAGCTTGCTAATTACAAGCAATCTATTCCTATGCCTCGCGGTGTGCACA
TGAACATCGCTAAATATATGCAATTGTGCCAGTATTTAAATACTTGCACATTAGCCGTGCCTGCCAATAT
GCGTGTTATACATTTTGGCGCTGGTTCTGATAAAGGTATCGCTCCTGGTACATCAGTTTTACGACAGTGG
CTTCCTACAGATGCCATTATTATAGATAATGATTTAAATGAGTTCGTGTCAGATGCTGACATAACTTTAT
TTGGAGATTGTGTAACTGTACGTGTCGGCCAACAAGTGGATCTTGTTATTTCCGACATGTATGATCCTAC
TACTAAGAATGTAACAGGTAGTAATGAGTCAAAGGCTTTATTCTTTACTTACCTGTGTAACCTCATTAAT
AATAATCTTGCTCTTGGTGGGTCTGTTGCTATTAAAATAACAGAACACTCTTGGAGCGTTGAACTTTATG
AACTTATGGGAAAATTTGCTTGGTGGACTGTTTTCTGCACCAATGCAAATGCATCCTCATCTGAAGGATT
CCTCTTAGGTATTAATTACTTGGGTACTATTAAAGAAAATATAGATGGTGGTGCTATGCACGCCAACTAT
ATATTTTGGAGAAATTCCACTCCTATGAATCTGAGTACTTACTCACTTTTTGATTTATCCAAGTTTCAAT
TAAAATTAAAAGGAACACCAGTTCTTCAATTAAAGGAGAGTCAAATTAACGAACTCGTAATATCTCTCCT
GTCGCAGGGTAAGTTACTTATCCGTGACAATGATACACTCAGTGTTTCTACTGATGTTCTTGTTAACACC
TACAGAAAGTTACGTTGATGTAGGGCCAGATTCTGTTAAGTCTGCTTGTATTGAGGTTGATATACAACAG
ACTTTCTTTGATAAAACTTGGCCTAGGCCAATTGATGTTTCTAAGGCTGACGGTATTATATACCCTCAAG
GCCGTACATATTCTAACATAACTATCACTTATCAAGGTCTTTTTCCCTATCAGGGAGACCATGGTGATAT
GTATGTTTACTCTGCAGGACATGCTACAGGCACAACTCCACAAAAGTTGTTTGTAGCTAACTATTCTCAG
GACGTCAAACAGTTTGCTAATGGGTTTGTCGTCCGTATAGGAGCAGCTGCCAATTCCACTGGCACTGTTA
TTATTAGCCCATCTACCAGCGCTACTATACGAAAAATTTACCCTGCTTTTATGCTGGGTTCTTCAGTTGG
TAATTTCTCAGATGGTAAAATGGGCCGCTTCTTCAATCATACTCTAGTTCTTTTGCCCGATGGATGTGGC
ACTTTACTTAGAGCTTTTTATTGTATTCTAGAGCCTCGCTCTGGAAATCATTGTCCTGCTGGCAATTCCT
ATACTTCTTTTGCCACTTATCACACTCCTGCAACAGATTGTTCTGATGGCAATTACAATCGTAATGCCAG
TCTGAACTCTTTTAAGGAGTATTTTAATTTACGTAACTGCACCTTTATGTACACTTATAACATTACCGAA
GATGAGATTTTAGAGTGGTTTGGCATTACACAAACTGCTCAAGGTGTTCACCTCTTCTCATCTCGGTATG
TTGATTTGTACGGCGGCAATATGTTTCAATTTGCCACCTTGCCTGTTTATGATACTATTAAGTATTATTC
TATCATTCCTCACAGTATTCGTTCTATCCAAAGTGATAGAAAAGCTTGGGCTGCCTTCTACGTATATAAA
CTTCAACCGTTAACTTTCCTGTTGGATTTTTCTGTTGATGGTTATATACGCAGAGCTATAGACTGTGGTT
TTAATGATTTGTCACAACTCCACTGCTCATATGAATCCTTCGATGTTGAATCTGGAGTTTATTCAGTTTC
GTCTTTCGAAGCAAAACCTTCTGGCTCAGTTGTGGAACAGGCTGAAGGTGTTGAATGTGATTTTTCACCT
CTTCTGTCTGGCACACCTCCTCAGGTTTATAATTTCAAGCGTTTGGTTTTTACCAATTGCAATTATAATC
TTACCAAATTGCTTTCACTTTTTTCTGTGAATGATTTTACTTGTAGTCAAATATCTCCAGCAGCAATTGC
TAGCAACTGTTATTCTTCACTGATTTTGGATTATTTTTCATACCCACTTAGTATGAAATCCGATCTCAGT
GTTAGTTCTGCTGGTCCAATATCCCAGTTTAATTATAAACAGTCCTTTTCTAATCCCACATGTTTGATTT
TAGCGACTGTTCCTCATAACCTTACTACTATTACTAAGCCTCTTAAGTACAGCTATATTAACAAGTGCTC
TCGTCTTCTTTCTGATGATCGTACTGAAGTACCTCAGTTAGTGAACGCTAATCAATACTCACCCTGTGTA
TCCATTGTCCCATCCACTGTGTGGGAAGACGGTGATTATTATAGGAAACAACTATCTCCACTTGAAGGTG
GTGGCTGGCTTGTTGCTAGTGGCTCAACTGTTGCCATGACTGAGCAATTACAGATGGGCTTTGGTATTAC
AGTTCAATATGGTACAGACACCAATAGTGTTTGCCCCAAGCTTGAATTTGCTAATGACACAAAAATTGCC
TCTCAATTAGGCAATTGCGTGGAATATTCCCTCTATGGTGTTTCGGGCCGTGGTGTTTTTCAGAATTGCA
CAGCTGTAGGTGTTCGACAGCAGCGCTTTGTTTATGATGCGTACCAGAATTTAGTTGGCTATTATTCTGA
TGATGGCAACTACTACTGTTTGCGTGCTTGTGTTAGTGTTCCTGTTTCTGTCATCTATGATAAAGAAACT
AAAACCCACGCTACTCTATTTGGTAGTGTTGCATGTGAACACATTTCCTCTACCATGTCTCAATACTCCC
GTTCTACGCGATCAATGCTTAAACGGCGAGATTCTACATATGGTCCCCTTCAGACACCTGTTGGTTGTGT
CCTAGGACTTGTTAATTCCTCTTTGTTCGTAGAGGACTGCAAGTTGCCTCTTGGTCAATCTCTCTGTGCT
CTTCCTGACACACCTAGTACTCTCACACCTCGCAGTGTGCGCTCTGTTCCAGGTGAAATGCGCTTGGCAT
CCATTGCTTTTAATCATCCTATTCAGGTTGATCAACTTAATAGTAGTTATTTTAAATTAAGTATACCCAC
TAATTTTTCCTTTGGTGTGACTCAGGAGTACATTCAGACAACCATTCAGAAAGTTACTGTTGATTGTAAA
CAGTACGTTTGCAATGGTTTCCAGAAGTGTGAGCAATTACTGCGCGAGTATGGCCAGTTTTGTTCCAAAA
TAAACCAGGCTCTCCATGGTGCCAATTTACGCCAGGATGATTCTGTACGTAATTTGTTTGCGAGCGTGAA
AAGCTCTCAATCATCTCCTATCATACCAGGTTTTGGAGGTGACTTTAATTTGACACTTCTAGAACCTGTT
TCTATATCTACTGGCAGTCGTAGTGCACGTAGTGCTATTGAGGATTTGCTATTTGACAAAGTCACTATAG
CTGATCCTGGTTATATGCAAGGTTACGATGATTGCATGCAGCAAGGTCCAGCATCAGCTCGTGATCTTAT
TTGTGCTCAATATGTGGCTGGTTACAAAGTATTACCTCCTCTTATGGATGTTAATATGGAAGCCGCGTAT
ACCTCATCTTTGCTTGGCAGCATAGCAGGTGTTGGCTGGACTGCTGGCTTATCCTCCTTTGCTGCTATTC
CATTTGCACAGAGTATCTTTTATAGGTTAAACGGTGTTGGCATTACTCAACAGGTTCTTTCAGAGAACCA
AAAGCTTATTGCCAATAAGTTTAATCAGGCTCTGGGAGCTATGCAAACAGGCTTCACTACAACTAATGAA
GCTTTTCACAAGGTTCAGGATGCTGTGAACAACAATGCACAGGCTCTATCCAAATTAGCTAGCGAGCTAT
CTAATACTTTTGGTGCTATTTCCGCCTCTATTGGAGACATCATACAACGTCTTGATGTTCTCGAACAGGA
CGCCCAAATAGACAGACTTATTAATGGCCGTTTGACAACACTAAATGCTTTTGTTGCACAGCAGCTTGTT
CGTTCCGAATCAGCTGCTCTTTCGGCTCAATTGGCTAAAGATAAAGTCAATGAGTGTGTCAAGGCACAAT
CCAAGCGTTCTGGATTTTGCGGTCAAGGCACACATATAGTGTCCTTTGTTGTAAATGCCCCTAATGGCCT
TTACTTCATGCATGTTGGTTATTACCCTAGCAACCACATTGAGGTTGTTTCTGCTTATGGTCTTTGCGAT
GCAGCTAACCCTACTAATTGTATAGCCCCTGTTAATGGCTACTTTATTAAAACTAATAACACTAGGATTG
TTGATGAGTGGTCATATACTGGCTCGTCCTTCTATGCACCTGAGCCCATCACCTCTCTTAATACTAAGTA
TGTTGCACCACAGGTGACATACCAAAACATTTCTACTAACCTCCCTCCTCCTCTTCTCGGCAATTCCACC
GGGATTGACTTCCAAGATGAGTTGGATGAGTTTTTCAAAAATGTTAGCACCAGTATACCTAATTTTGGTT
CTCTAACACAGATTAATACTACATTACTCGATCTTACCTACGAGATGTTGTCTCTTCAACAAGTTGTTAA
AGCCCTTAATGAGTCTTACATAGACCTTAAAGAGCTTGGCAATTATACTTATTACAACAAATGGCCGTGG
TACATTTGGCTTGGTTTCATTGCTGGGCTTGTTGCCTTAGCTCTATGCGTCTTCTTCATACTGTGCTGCA
CTGGTTGTGGCACAAACTGTATGGGAAAACTTAAGTGTAATCGTTGTTGTGATAGATACGAGGAATACGA
CCTCGAGCCGCATAAGGTTCATGTTCACTAATTAACGAACTATCAATGAGAGTTCAAAGACCACCCACTC
TCTTGTTAGTGTTCTCACTCTCTCTTTTGGTCACTGCATTTTCAAAACCTCTCTATGTACCTGAGCATTG
TCAGAATTATTCTGGTTGCATGCTTAGGGCTTGTATTAAAACTGCCCAAGCTGATACAGCTGGTCTTTAT
ACAAATTTTCGAATTGACGTCCCATCTGCAGAATCAACTGGTACTCAATCAGTTTCTGTCGATCGTGAGT
CAACTTCAACTCATGATGGTCCTAACGAACATGTTACTATTGTGAATCTTTTAGACGTTGGTTACTCAGT
TAATTAACGAACTCTATGGATTACGTGTCTCTGCTTAATCAAATTTGGCAGAAGTACCTTAATTCACCGT
ATACTACTTGTTTGTATATCCCTAAACCCACAGCTAAGTATACACCTTTAGTTGGCACTTCATTGCACCC
TGTGCTGTGGAACTGTCAGCTATCCTTTGCTGGTTATACTGAATCTGCTGTTAATTCTACAAAAGCTTTG
GCCAAACAGGACGCAGCTCAGCGAATCGCTTGGTTGCTACATAAGGATGGAGGAATCCCTGATGGATGTT
CCCTCTACCTCCGGCACTCAAGTTTATTCGCGCAAAGCGAGGAAGAGGAGCCATTCTCCAACTAAGAAAC
TGCGCTACGTTAAGCGTAGATTTTCTCTTCTGCGCCCTGAAGACCTTAGTGTTATTGTCCAACCAACACA
CTATGTCAGGGTTACATTTTCAGACCCCAACATGTGGTATCTACGTTCGGGTCATCATTTACACTCAGTT
CACAATTGGCTTAAACCTTATGGCTGCCAACCTGTTTCTGAGTACCATATTACTCTAGCTTTGCTAAATC
TCACTGATGAAGATTTAGCTAGAGATTTTTCACCCATTGCGCTCTTTTTGCGCAATGTCAGATTTGAGCT
ACATGAGTTCGCCTTGCTGCGCAAAACTCTTGTTCTTAATGCATCAGAGATCTACTGTGCTAACATACAT
AGATTTAAGCCTGTGTATAGAGTTAACACGGCAATCCCTACTATTAAGGATTGGCTTCTCGTTCAGGGAT
TTTCCCTTTACCATAGTGGCCTCCCTTTACATATGTCAATCTCTAAATTGCATGCACTGGATGATGTTAC
TCGCAATTACATCATTACAATGCCATGCTTTAGAACTTATCCTCAACAAATGTTTGTTACTCCTTTGGCC
GTAGATGTTGTCTCCATACGGTCTTCCAATCAGGGTAATAAACAAATTGTTCATTCTTACCCCATTTTAC
ATCATCCAGGATTTTAACGAACTATGGCTTTCTCGGCGTCTTTATTTAAACCCGTCCAGCTAGTTCCAGT
TTCTCCTGCATTTCATCGCATTGAGTCTACTGACTCTATTGTTTTCACATACATTCCTGCTAGCGGCTAT
GTAGCTGCTTTAGCTGTCAATGTGTGTCTCATTCCCCTATTATTACTGCTACGTCAAGATACTTGTCGTC
GCAGCATTATCAGAACTATGGTTCTCTATTTCCTTGTTCTGTATAACTTTTTATTAGCCATTGTACTAGT
CAATGGTGTACATTATCCAACTGGAAGTTGCCTGATAGCCTTCTTAGTTATCCTCATAATACTTTGGTTT
GTAGATAGAATTCGTTTCTGTCTCATGCTGAATTCCTACATTCCACTGTTTGACATGCGTTCTCACTTTA
TTCGTGTTAGTACAGTTTCTTCTCATGGTATGGTCCCTGTCATACACACCAAACCATTATTTATTAGAAA
CTTCGATCAGCGTTGCAGCTGTTCTCGTTGTTTTTATTTGCACTCTTCCACTTATATAGAGTGCACTTAT
ATTAGCCGTTTTAGTAAGATTAGCCTAGTTTCTGTAACTGACTTCTCCTTAAACGGCAATGTTTCCACTG
TTTTCGTGCCTGCAACGCGCGATTCAGTTCCTCTTCACATAATCGCCCCGAGCTCGCTTATCGTTTAAGC
AGCTCTGCGCTACTATGGGTCCCGTGTAGAGGCTAATCCATTAGTCTCTCTTTGGACATATGGAAAACGA
ACTATGTTACCCTTTGTCCAAGAACGAATAGGGTTGTTCATAGTAAACTTTTTCATTTTTACCGTAGTAT
GTGCTATAACACTCTTGGTGTGTATGGCTTTCCTTACGGCTACTAGATTATGTGTGCAATGTATGACAGG
CTTCAATACCCTGTTAGTTCAGCCCGCATTATACTTGTATAATACTGGACGTTCAGTCTATGTAAAATTC
CAGGATAGTAAACCCCCTCTACCACCTGACGAGTGGGTTTAACGAACTCCTTCATAATGTCTAATATGAC
GCAACTCACTGAGGCGCAGATTATTGCCATTATTAAAGACTGGAACTTTGCATGGTCCCTGATCTTTCTC
TTAATTACTATCGTACTACAGTATGGATACCCATCCCGTAGTATGACTGTCTATGTCTTTAAAATGTTTG
TTTTATGGCTCCTATGGCCATCTTCCATGGCGCTATCAATATTTAGCGCCATTTATCCAATTGATCTAGC
TTCCCAGATAATCTCTGGCATTGTAGCAGCTGTTTCAGCTATGATGTGGATTTCCTACTTTGTGCAGAGT
ATCCGGCTGTTTATGAGAACTGGATCATGGTGGTCATTCAATCCTGAGACTAATTGCCTTTTGAACGTTC
CATTTGGTGGTACAACTGTCGTACGTCCACTCGTAGAGGACTCTACCAGTGTAACTGCTGTTGTAACCAA
TGGCCACCTCAAAATGGCTGGCATGCATTTCGGTGCTTGTGACTACGACAGACTTCCTAATGAAGTCACC
GTGGCCAAACCCAATGTGCTGATTGCTTTAAAAATGGTGAAGCGGCAAAGCTACGGAACTAATTCCGGCG
TTGCCATTTACCATAGATATAAGGCAGGTAATTACAGGAGTCCGCCTATTACGGCGGATATTGAACTTGC
ATTGCTTCGAGCTTAGGCTCTTTAGTAAGAGTATCTTAATTGATTTTAACGAATCTCAATTTCATTGTTA
TGGCATCCCCTGCTGCACCTCGTGCTGTTTCCTTTGCCGATAACAATGATATAACAAATACAAACCTGTC
TCGAGGTAGAGGACGTAATCCAAAACCACGAGCTGCACCAAATAACACTGTCTCTTGGTACACTGGGCTT
ACCCAACACGGGAAAGTCCCTCTTACCTTTCCACCTGGGCAGGGTGTACCTCTTAATGCCAATTCCACCC
CTGCGCAAAATGCTGGGTATTGGCGGAGACAGGACAGAAAAATTAATACCGGGAATGGAATTAAGCAACT
GGCTCCCAGGTGGTACTTCTACTACACTGGAACTGGACCCGAAGCAGCACTCCCATTCCGGGCTGTTAAG
GATGGCATCGTTTGGGTCCATGAAGATGGCGCCACTGATGCTCCTTCAACTTTTGGGACGCGGAACCCTA
ACAATGATTCAGCTATTGTTACACAATTCGCTCCCGGTACTAAGCTTCCTAAAAACTTCCACATTGAGGG
GACTGGAGGCAATAGTCAATCATCTTCAAGAGCCTCTAGCGTAAGCAGAAACTCTTCCAGATCTAGTTCA
CAAGGTTCAAGATCAGGAAATTCTACCCGCGGCACTTCTCCAGGTCCATCTGGAATCGGAGCAGTAGGAG
GTGATCTACTTTACCTTGATCTTCTGAACAGACTACAAGCCCTTGAGTCTGGCAAAGTAAAGCAATCGCA
GCCAAAAGTAATCACTAAGAAAGATGCTGCTGCTGCTAAAAATAAGATGCGCCACAAGCGCACTTCCACC
AAAAGTTTCAACATGGTGCAAGCTTTTGGTCTTCGCGGACCAGGAGACCTCCAGGGAAACTTTGGTGATC
TTCAATTGAATAAACTCGGCACTGAGGACCCACGTTGGCCCCAAATTGCTGAGCTTGCTCCTACAGCCAG
TGCTTTTATGGGTATGTCGCAATTTAAACTTACCCATCAGAACAATGATGATCATGGCAACCCTGTGTAC
TTCCTTCGGTACAGTGGAGCCATTAAACTTGACCCAAAGAATCCCAACTACAATAAGTGGTTGGAGCTTC
TTGAGCAAAATATTGATGCCTACAAAACCTTCCCTAAGAAGGAAAAGAAACAAAAGGCACCAAAAGAAGA
ATCAACAGACCAAATGTCTGAACCTCCTAAGGAGCAGCGTGTGCAAGGTAGCATCACTCAGCGCACTCGC
ACCCGTCCAAGTGTTCAGCCTGGTCCAATGATTGATGTTAACACTGATTAGTGTCACTCAAAGTAACAAG
ATCGCGGCAATCGTTTGTGTTTGGTAACCCC</t>
  </si>
  <si>
    <t>Cv</t>
  </si>
  <si>
    <t>007-2004</t>
  </si>
  <si>
    <t>AAU04646</t>
  </si>
  <si>
    <t>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t>
  </si>
  <si>
    <t>spike glycoprotein [Civet SARS CoV 007/2004]</t>
  </si>
  <si>
    <t>AY572034.1</t>
  </si>
  <si>
    <t>21466..25233</t>
  </si>
  <si>
    <t>&gt;AY572034.1 SARS coronavirus civet007, complete genome
AAGCCAACCAACCTCGATCTCTTGTAGATCTGTTCTCTAAACGAACTTTAAAATCTGTGTAGTTGTCGCT
CGGCTGCATGCCTAGTGCACCTACGCAGTATAAACAATAATAAATTTTACTGTCGTTGACAAGAAACGAG
TAACTCGTCCCTCTTCTGCAGACTGCTTACGGTTTCGTCCGTGTTGCAGTCGATCATCAGCATACCTAGG
TTTCGTCCGGGTGTGACCGAAAGGTAAGATGGAGAGCCTTGTTCTTGGTGTCAACGAGAAAACACACGTC
CAACTCAGTTTGCCTGTCCTTCAGGTTAGAGACGTGCTAGTGCGTGGCTTCGGGGACTCTGTGGAAGAGG
CCCTATCGGAGGCACGTGAACACCTCAAAAATGGCACTTGTGGTCTAGTAGAGCTGGAAAAAGGCGTACT
GCCCCAGCTTGAACAGCCCTATGTGTTCATTAAACGTTCTGATGCCTTAAGCACCAATCACGGCCACAAG
GTCGTTGAGCTGGTTGCAGAAATGGACGGCATTCAGTACGGTCGTAGCGGTATAACACTGGGAGTACTCG
TGCCACATGTGGGCGAAACCCCAATTGCATACCGCAATGTTCTTCTTCGTAAGAACGGTAATAAGGGAGC
CGGTGGTCATAGCTATGGCATCGATCTAAAGTCTTATGACTTAGGTGACGAGCTTGGCACTGATCCCATT
GAAGATTATGAACAAAACTGGAACACTAAGCATGGCAGTGGTGCACTCCGTGAACTCACTCGTGAGCTCA
ATGGAGGTGCAGTCACTCGCTATGTCGACAACAATTTCTGTGGCCCAGATGGGTACCCTCTTGATTGCAT
CAAAGATTTTCTCGCACGCGCGGGCAAGTCAATGTGCACTCTTTCCGAACAACTTGATTACATCGAGTCG
AAGAGAGGTGTCTACTGCTGCCGTGACCATGAGCATGAAATTGCCTGGTTCACTGAGCGCTCTGATAAGA
GCTACGAGCACCAGACACCCTTCGAAATTAAGAGTGCCAAGAAATTTGACACTTTCAAAGGGGAATGCCC
AAAGTTTGTGTTTCCTCTTAACTCAAAAGTCAAAGTCATTCAACCACGTGTTGAAAAGAAAAAGACTGAG
GGTTTCATGGGGCGTATACGCTCTGTGTACCCTGTTGCATCTCCACAGGAGTGTAACAACATGCACTTGT
CTACCTTGATGAAATGTAATCATTGCGATGAAGTTTCATGGCAAACGTGCGACTTTCTGAAAGCCACTTG
TGAACATTGTGGCACTGAAAATTTAGTTATTGAAGGACCTACTACATGTGGGTACCTACCTACTAATGCT
GTAGTGAAAATGCCATGTCCTGCCTGTCAAGACCCAGAGATTGGACCTGAGCATAGTGTTGCAGATTATC
ACAACCACTCAAACATTGAAACTCGACTCCGCAAGGGAGGTAGGACTAGATGTTTTGGAGGCTGTGTGTT
TGCCTATGTTGGCTGCTATAATAAGCGTGCCTACTGGGTTCCTCGTGCTAGTGCTGATATTGGCTCAGGC
CATACTGGCATTACTGGTGACAATGTGGAGACCTTGAATGAGGATCTCCTTGAGATACTGAGTCGTGAAC
GTGTTAACATTAACATTGTTGGCGATTTTCATTTGAATGAAGAGGTTGCCATCATTTTGGCATCTTTCTC
TGCTTCTACAAGTGCCTTTATTGACACTATAAAGAGTCTTGATTACAAGTCTTTCAAAACCATTGTTGAG
TCCTGCGGTAACTATAAAGTTACCAAGGGAAAGCCCGTAAAAGGTGCTTGGAACATTGGACAACAGAGAT
CAGTTTTAACACCACTGTGTGGTTTTCCCTCACAGGCTGCTGGTGTTATCAGATCAATTTTTGCGCGCAC
ACTTGATGCAGCAAACCACTCAATTCCTGATTTGCAAAGAGCAGCTGTCACCATACTTGATGGTATTTTT
GAACAGTCATTACGTCTTGTCGACGCAATGGTTTATACTTCAGACCTGCTCACCAACAGTGTCATTATTA
TGGCATATGTAACTGGTGGTCTTGTACAACAGACTTCTCAGTGGTTGTCTAATCTTTTGGGCACTACTGT
TGAAAAACTCAGGCCTATCTTTGAATGGATTGAGGCGAAACTTAGTGCAGGAGTTGAATTTCTCAAGGAT
GCTTGGGAGATTCTCAAATTTCTCATTACAGGTGTTTTTGACATCGTCAAGGGTCAAATACAGGTTGCTT
CAGATAACATCAAGGATTGTGTAAAATGCTTCATTGATGTTGTTAACAAGGCACTCGAAATGTGCATTGA
TCAAGTCACTATCGCTGGCGCAAAGTTGCGATCACTCAACTTAGGTGAAGTCTTCATCGCTCAAAGCAAG
GGACTTTACCGTCAGTGTATACGTGGCAAGGAGCAGCTGCAACTACTCATGCCTCTTAAGGCACCAAAAG
AAGTAACCTTTCTTGAAGGTGATTCACATGACACAGTACTTACCTCTGAGGAGGTTGTTCTCAAGAACGG
TGAACTCGAAGCACTCGAGACGCCCGTTGATAGCTTCACAAATGGAGCTATCGTTGGCATACCAGTCTGT
GTAAATGGCCTCATGCTCTTAGAGATTAAGGACAAAGAACAATACTGCGCATTGTCTCCTGGTTTACTGG
CTACAAACAATGTCTTTCGCTTAAAAGGGGGTGCACCAATTAAAGGTGTAACCTTTGGAGAAGATACTGT
TTTTGAAGTTCAAGGTTACAAGAATGTGAGAATCACATTTGAGCTTGATGAACGTGTTGACAAAGTGCTT
AATGAAAAGTGCTCTGTCTACACTGTTGAATCCGGTACCGAAGTTACTGAGTTTGCATGTGTTGTAGCAG
AGGCTGTTGTGAAGACTTTACAACCAGTTTCTGATCTCCTTACCAACATGGGTATTGATCTTGATGAGTG
GAGTGTAGCTACATTCTACTTATTTGATGATGCTGGTGAAGAAAACTTTTCATCACGTATGTATTGTTCC
TTTTACCCTCCAGATGAGGAAGAAGAGGACGATGCAGAGTGTGAGGAAGAAGAAATTGATGAAACCTGTG
AACATGAGTACGGTACAGAGGATGATTATCAAGGTCTCCCTCTGGAATTTGGTGCCTCAGCTGAAACAGT
TCGAGTTGAGGAAGAAGAAGAGGAAGACTGGCTGGATGATACTACTGAGCAATCAGAGATTGAGCCAGAA
CCAGAACCTACACCTGAAGAACCAGTTAATCAGTTTACTGGTTATTTAAAACTTACTGACAATGTTGCCA
TTAAATGTGTTGACATCGTTAAGGAGGCACAAAGTGCTAATCCTATGGTGATTGTAAATGCTGCTAACAT
ACACCTGAAACATGGTGGTGGTGTAGCAGGTGCACTCAACAAGGCAACCAATGGTGCCATGCAAAAGGAG
AGTGATGATTACATTAAGCTAAATGGCCCTCTTACAGTAGGAGGGTCTTGTTTGCTTTCTGGACATAATC
TTGCTAAGAAGTGTCTGCATGTTGTTGGACCTAACCTAAACGCAGGTGAGGACATCCGGCTTCTTAAGGC
AGCATATGAAAATTTCAATTCACAGGACACCTTACTTGCACCATTGTTGTCAGCAGGCATATTTGGTGCT
AAACCACTTCAGTCTTTACAAGTGTGCGTGCAGACGGTTCGTACACAGGTTTATATTGCAGTCAATGACA
AAGCTCTTTATGAGCAGGTTGTCATGGATTATCTTGATAACCTGAAGCCTAGAGTGGAAGCACCTAAACA
AGAGGAGCCACCAAACACAGAAGATTCCAAAACTGAGGAGAAATCTGTCGTACAGAAGCCTGTCGATGTG
AAGCCAAAAATTAAGGCCTGCATTGATGAGGTTACCACAACACTGGAAGAAACTAAGTTTCTTACCAATA
AGTTACTCTTGTTTGCTGATATCAATGGTAAGCTTTACCATGATTCTCAGAACATGCTTAGAGGTGAAGA
TATGTCTTTCCTTGAGAAGGATGCACCTTACATGGTAGGTGATGTTATCACTAGTGGTGATATCACTTGT
GTTGTAATACCCTCCAAAAAGACTGGTGGCACTACTGAGATGCTCTCAAGAGCTTTGAAGAAAGTGCCAG
TTGATGAGTATATAACCACGTACCCTGGACAAGGATGTGCTGGTTATACACTTGAGGAAGCTAAGACTGC
TCTTAAGAAATGCAAATCTGCATTTTATGTACTACCTTCAGAAGCACCTAATGCTAAGGAAGAGATTCTA
GGAACTGTATCCTGGAATTTGAGAGAAATGCTTGCTCATGCTGAAGAGACAAGAAAATTAATGCCTATAT
GCATGGATGTTAGAGCCATAATGGCAACCATCCAACGTAAGTATAAAGGAATTAAAATTCAAGAGGGCAT
CGTTGACTATGGTGTCCGATTCTTCTTTTATACTAGTAAAGAGCCTGTAGCTTCTATTATTACGAAGCTG
AACTCTCTAAATGAGCCGCTTGTCACAATGCCAATTGGTTATGTGACACATGGTTTTAATCTTGAAGAGG
CTGCGCGCTGTATGCGTTCTCTTAAAGCTCCTGCCGTAGTGTCAGTATCATCACCAGATGCTGTTACTAC
ATATAATGGATACCTCACTTCGTCATCAAAGACATCTGAGGAGCACTTTGTAGAAACAGTTTCTTTGGCT
GGCTCTTACAGAGATTGGTCCTATTCAGGACAGCGTACAGAGTTAGGTGTTGAATTTCTTAAGCGTGGTG
ACAAAATTGTGTACCACACTCTGGAGAGCCCCGTCGAGTTTCATCTTGACGGTGAGGTTCTTTCACTTGA
CAAACTAAAGAGTCTCTTATCCCTGCGGGAGGTTAAGACTATAAAAGTGTTCACAACTGTGGACAACACT
AATCTCCACACACAGCTTGTGGATATGTCTATGACATATGGACAGCAGTTTGGTCCAACATACTTGGATG
GTGCTGATGTTACAAAAATTAAACCTCATGTAAATCATGAGGGTAAGACTTTCTTTGTACTACCTAGTGA
TGACACACTACGTAGTGAAGCTTTCGAGTACTACCATACTCTTGATGAGAGTTTTCTTGGTAGGTACATG
TCTGCGTTAAACCACACAAAGAAATGGAAATTTCCTCAAGTTGGTGGTTTAACTTCAATTAAATGGGCTG
ATAACAATTGTTATTTGTCTAGTGTTTTATTAGCACTTCAACAGATTGAAGTCAAATTCAATGCACCAGC
ACTTCAAGAGGCTTATTATAGAGCCCGTGCTGGTGATGCTGCTAACTTTTGTGCACTCATACTCGCTTAC
AGTAATAAAACTGTTGGCGAGCTTGGTGATGTCAGAGAAACTATGACCCATCTTCTACAGCATGCTAATT
TGGAATCTGCAAAGCGAGTTCTTAATGTGGTGTGTAAACATTGTGGTCAGAAAACTACTACCTTAACGGG
TGTAGAAGCTGTGATGTATATGGGTACTCTATCTTATGATAATCTTAAGACAGGTGTTTCCATTCCATGT
GTGTGTGGTCGTGATGCTACACAATATCTAGTACAACAAGAGTCTTCTTTTGTTATGATGTCTGCACCAC
CTGCTGAGTATAAATTACAGCAAGGTACATTCTTATGTGCGAATGAGTACACTGGTAACTATCAGTGTGG
TCATTACACTCATATAACTGCTAAGGAGACCCTCTATCGTATTGACGGAGCTCACCTTACAAAGATGTCA
GAGTACAAAGGACCAGTGACTGATGTTTTCTACAAGGAAACATCCTACACTACAACCATCAAGCCTGTGT
CGTATAAACTCGATGGAGTTACTTACACAGAGATTGAACCAAAATTGGATGGGTATTATAAAAAGGATAA
TGCTTACTATACAGAGCAGCCTATAGACCTTGTACCAACTCAACCATTACCAAATGCGAGTTTTGATAAT
TTCAAACTCACATGTTCTAACACAAAATTTGCTGATGATTTAAATCAAATGACAGGCTTCACAAAGCCAG
CTTCACGAGAGCTATCTGTCACATTCTTCCCAGACTTGAATGGCGATGTAGTGGCTATTGACTATAGACA
CTATTCAGCGAGTTTCAAGAAAGGTGCTAAATTACTGCATAAGCCAATTGTTTGGCACATTAACCAGGCT
ACAACCAAGACAACGTTCAAACCAAACACTTGGTGTTTACGTTGTCTTTGGAGTACAAAGCCAGTAGATA
CTTCAAATTCATTTGAAGTTCTGGCAGTAGAAGACACACAAGGAATGGACAATCTTGCTTGTGAAAGTCA
ACAACCCACCTCTGAAGAAGTAGTGGAAAATCCTACCATACAGAAGGAAGTCATAGAGTGTGACGTGAAA
ACTACCGAAGTTGTAGGCAATGTCATACTTAAACCATCAGATGAAGGTGTTAAAGTAACACAAGAGTTAG
GTCATGAGGATCTTATGGCTGCTTATGTGGAAAACACAAGCATTACCATTAAGAAACCTAATGAGCTTTC
ACTAGCCTTAGGTTTAAAAACAATTGCCACTCATGGTATTGCTGCAATTAATAGTGTTCCTTGGAGTAAA
ATTTTGGCTTATGTCAAACCATTCTTAGGACAAGCAGCAATTACAACATCAAATTGCGCTAAGAGATTAG
CACAACGTGTGTTTAACAATTATATGCCTTATGTGTTTACATTATTGTTCCAATTGTGTACTTTTACTAA
AAGTACCAATTCTAGAATTAGAGCTTCACTACCTACAACTATTGCTAAAAATAGTGTTAAGAGTGTTGCT
AAATTATGTTTGGATGCCGGCATTAATTATGTGAAGTCACCCAAATTTTCTAAATTGTTCACAATCGCTA
TGTGGCTATTGTTGTTAAGTATTTGCTTAGGTTCTCTAATCTGTGTAACTGCTGCTTTTGGTGTACTCTT
ATCTAATTTTGGTGCTCCTTCTTATTGTAATGGTGTTAGAGAATTGTATCTTAATTCGTCTAACGTTACT
ACTATGGATTTCTGTGAAGGTTCTTTTCCTTGCAGCATTTGTTTAAGTGGATTAGACTCCCTTGATTCTT
ATCCAGCTCTTGAAACCATTCAGGTGACGATTTCATCGTATAAGCTAGACTTGACAATTTTAGGTCTGGC
CGCTGAGTGGGTTTTGGCATATATGTTGTTCACAAAATTCTTTTATTTATTAGGTCTTTCAGCTATAATG
CAGGTGTTCTTTGGCTATTTTGCTAGTCATTTCATCAGCAATTCTTGGCTCATGTGGTTTATCATTAGTA
TTGTACAAATGGCACCCGTTTCTGCAATGGTTAGGATGTACATCTTCTTTGCTTCTTTCTACTACATATG
GAAGAGCTATGTTCATATCATGGATGGTTGCACCTATTCGACTTGCATGATGTGCTATAAGCGCAATCGT
GCCACACGCGTTGAGTGTACAACTATTGTTAATGGCATGAAGAGATCTTTCTATGTCTATGCAAATGGAG
GCCGTGGCTTCTGCAAGACTCACAATTGGAATTGTCTCAATTGTGACACATTTTGCACTGGTAGTACATT
CATTAGTGATGAAGTTGCTCGTGATTTGTCACTCCAGTTTAAAAGACCAATCAACCCTACTGACCAGTCA
TCGTATATTGTTGATAGTGTTGCTGTGAAAAATGGCGCGCTTCACCTCTACTTTGACAAGGCTGGTCAAA
AGACCTATGAGAGACATCCGCTCTCCCATTTTGTCAATTTAGACAATTTGAGAGCTAACAACACTAAAGG
TTCACTGCCTATTAATGTCATAGTTTTTGATGGCAAGTCCAAATGCGACGAGTCTGCTTCTAAGTCTGCT
TCTGTGTACTACAGCCAGCTGATGTGCCAACCTATTCTGTTGCTTGACCAAGCTCTTGTATCAGACGTTG
GAGATAGTACTGAAGTTTCCGTTAAGATGTTTGATGCTTATGTCGACACCTTTTCAGCAACTTTTAGTGT
TCCTATGGAAAAACTTAAGGCACTTGTTGCTACAGCTCACAGCGAGTTAGCAAAGGGTGTAGCTTTAGAT
GGTGTCCTTTCTACATTCGTGTCAGCTGCCCGACAAGGTGTTGTTGATACCGATGTTGACACAAAGGATG
TTATTGAATGTCTCAAACTTTCACATCACTCTGACTTAGAAGTGACAGGTGACAGTTGTAACAATTTCAT
GCTCACCTATAATAAGGTTGAAAACATGACGCCCAGAGATCTTGGCGCATGTATTGACTGTAATGCAAGG
CATATCAATGCCCAAGTAGCAAAAAGTCACAATGTTTCACTCATCTGGAATGTAAAAGACTACATGTCTT
TATCTGAACAGCTGCGTAAACAAATTCGTAGTGCTGCCAAGAAGAACAACATACCTTTTAGACTAACTTG
TGCTACAACTAGACAGGTTGTCAATGTCATAACTACTAAAATCTCACTCAAGGGTGGTAAGATTGTTAGT
ACTTGGTTTAAACTTATGCTTAAGGCCACATTATTGTGCGTTCTTGCTGCATTGGTTTGTTACATCGTTA
TGCCAGTACATACATTGTCAATCCATGATGGTTACACAAATGAAATCATTGGTTACAAAGCCATTCAGGA
TGGTGTCACTCGTGACATCATTTCTACTGATGATTGTTTTGCAAATAAACATGCTGGTTTTGACGCATGG
TTTAGCCAGCGTGGTGGTTCATACAAAAATGACAAAAGCTGCCCTGTAGTAGCTGCTATCATTACAAGAG
AGATTGGTTTCATAGTGCCTGGCTTACCGGGTACTGTGCTGAGAGCAATCAATGGTGACTTCTTGCATTT
TCTACCTCGTGTTTTTAGTGCTGTTGGCAACATTTGCTACACACCTTCCAAACTCATTGAGTATAGTGAT
TTTGCTACCTCTGCTTGCGTTCTTGCTGCTGAGTGTACAATTTTTAAGGATGCTATGGGCAAACCTGTGC
CATATTGTTATGACACTAATTTGCTAGAGGGTTCTATTTCTTATAGTGAGCTTCGTCCAGACACTCGTTA
TGTGCTTATGGATGGTTCCATCATACAGTTTCCTAACACTTACCTGGAGGGTTCTGTTAGAGTAGTAACA
ACTTTTGATGCTGAGTACTGTAGACATGGTACATGCGAAAGGTCAGAAGCAGGTATTTGCCTATCTACCA
GTGGTAGATGGGTTCTTAATAATGAGCATTACAGAGCTCTATCAGGAGTTTTCTGTGGTGTTGATGCGAT
GAATCTCATAGCTAACATCTTTACTCCTCTTGTGCAACCTGTGGGTGCTTTAGATGTGTCTGCTTCAGCA
GTGGCTGGTGGTATTATTGCCATATTGGTGACTTGTGCTGCCTACTACTTTATGAAATTCAGACGTGCTT
TTGGTGAGTACAACCATGTTGTTGCTGCTAATGCACTTTTGTTTTTGATGTCTTTCACTATACTCTGTCT
GGCACCAGCTTACAGCTTTCTGCCGGGAGTCTACTCAGTCTTTTACTTGTACTTGACATTCTATTTCACC
AATGATGTTTCATTCTTGGCTCACCTTCAATGGTTTGCCATGTTTTCTCCTATTGTGCCTTTTTGGATAA
CAGCAATTTATGTATTCTGTATTTCTCTGAAGCACTGCCATTGGTTCTTTAACAACTATCTTAGGAAAAG
AGTCATGTTTAATGGAGTTACATTTAGTACCTTCGAGGAGGCTGCTTTGTGTACCTTTTTGCTCAACAAG
GAAATGTACCTAAAATTGCGTAGCGAGACACTGTTGCCACTTACACAGTATAACAGGTATCTTGCTCTAT
ATAACAAGTACAAGTATTTCAGTGGAGCCTTAGATACTACCAGCTATCGTGAAGCAGCTTGCTGCCACTT
AGCAAAGGCTCTAAATGACTTTAGCAACTCAGGTGCTGATGTTCTCTACCAACCACCACAGACATCAATC
ACTTCTGCTGTTCTGCAGAGTGGTTTTAGGAAAATGGCATTCCCGTCAGGCAAAGTTGAAGGGTGCATGG
TACAAGTAACCTGTGGAACTACAACTCTTAATGGATTGTGGTTGGATGACACAGTATACTGTCCAAGACA
TGTCATTTGCACAGCAGAAGACATGCTTAATCCTAACTATGAAGATCTGCTCATTCGCAAATCCAACCAT
AGCTTTCTTGTTCAGGCTGGCAATGTTCAACTTCGTGTTATTGGCCATTCTATGCAAAATTGTCTGCTTA
GGCTTAAAGTTGATACTTCTAACCCTAAGACACCCAAGTATAAATTTGTCCGTATCCAACCTGGTCAAAC
ATTTTCAGTTCTAGCATGCTACAATGGTTCACCATCTGGTGTTTATCAGTGTGCCATGAGACCTAATCAT
ACCATTAAAGGTTCTTTCCTTAATGGATCATGTGGTAGTGTTGGTTTTAACATTGATTATGATTGCGTGT
CTTTCTGCTATATGCATCATATGGAGCTTCCAACAGGAGTACACGCTGGTACTGACTTAGAAGGTAAATT
CTATGGTCCATTTGTTGACAGACAAACTGCACAGGCTGCAGGTACAGACACAACCATAACATTAAATGTT
TTGGCATGGCTGTATGCTGCTGTTATCAATGGTGATAGGTGGTTTCTTAATAGATTCACCACTACTTTGA
ATGACTTTAACCTTGTGGCAATGAAGTACAACTATGAACCTTTGACACAAGATCATGTTGACATATTGGG
ACCTCTTTCTGCTCAAACAGGAATTGCCGTCTTAGATATGTGTGCTGCTTTGAAAGAGCTGCTGCAGAAT
GGTATGAATGGTCGTACTATCCTTGGTAGCACTATTTTAGAAGATGAGTTTACACCATTTGATGTTGTTA
GACAATGCTCTGGTGTTACCTTCCAAGGTAAGTTCAAGAAAATTGTTAAGGGCACTCATCATTGGATGCT
TTTAACTTTCTTGACATCACTATTGATTCTAGTTCAAAGTACACAGTGGTCACTGTTTTTCTTTGTTTAC
GAGAATGCTTTCTTGCCATTTACTCTTGGTATTATGGCAATTGCTGCATGTGCTATGCTGCTTGTTAAGC
ATAAGCACGCATTCTTGTGCTTGTTTCTGTTACCTTCTCTTGCAACAGTTGCTTACTTTAATATGGTCTA
CATGCCTGCTAGCTGGGTGATGCGTATCATGACATGGCTTGAATTGGCTGACACTAGCTTGTCTGGTTAT
AGGCTTAAGGATTGTGTTATGTATGCTTCAGCTTTAGTTTTGCTTATTCTCATGACAGCTCGCACTGTTT
ATGATGATGCTGCTAGACGTGTTTGGACACTGATGAATGTCATTACACTTGTTTACAAAGTCTACTATGG
TAATGCTTTAGATCAAGCTATTTCCATGTGGGCCTTAGTTATTTCTGTAACCTCTAACTATTCTGGTGTC
GTTACGACTATCATGTTTTTAGCTAGAGCTATAGTGTTTGTGTGTGTTGAGTATTACCCATTGTTATTTA
TTACTGGCAACACCTTACAGTGTATCATGCTTGTTTATTGTTTCTTAGGCTATTGTTGCTGCTGCTACTT
TGGCCTTTTCTGTTTACTCAACCGTTACTTCAGGCTTACTCTTGGTGTTTATGACTACTTGGTCTCTACA
CAAGAATTTAGGTATATGAACTCCCAGGGGCTTTTGCCTCCTAAGAGTAGTATTGATGCTTTCAAGCTTA
ACATTAAGTTGTTGGGTATTGGAGGTAAACCATGTATCAAGGTTGCTACTGTACAGTCTAAAATGTCTGA
CGTAAAGTGCACATCTGTGGTACTGCTCTCGGTTCTTCAACAACTTAGAGTAGAGTCATCTTCTAAATTG
TGGGCACAATGTGTACAACTCCACAATGATATTCTTCTTGCAAAAGACACAACTGAAGCTTTCGAGAAGA
TGGTTTCTCTTTTGTCTGTTTTGCTATCCATGCAGGGTGCTGTAGACATTAATAGGTTGTGCGAGGAAAT
GCTCGATAACCGTGCTACTCTTCAGGCTATTGCTTCAGAATTTAGTTCTTTACCATCATATGCCGCTTAT
GCCACTGCCCAGGAGGCCTATGAGCAGGCTGTAGCTAATGGTGATTCTGAAGCCGTTCTCAAAAAGTTAA
AGAAATCTTTGAATGTGGCTAAATCTGAGTTTGACCGTGATGCTGCCATGCAACGCAAGTTGGAAAAGAT
GGCAGATCAGGCTATGACCCAAATGTACAAACAGGCAAGATCTGAGGACAAGAGGGCAAAAGTAACTAGT
GCTATGCAAACAATGCTCTTCACTATGCTTAGGAAGCTTGATAATGATGCACTTAACAACATTATCAACA
ATGCGCGTGATGGTTGTGTTCCACTCAACATCATACCATTGACTACAGCAGCCAAACTCATGGTTGTTGT
CCCTGATTATGGTACCTACAAGAACACTTGTGATGGTAACACCTTTACATATGCATCTGCACTCTGGGAA
ATCCAGCAAGTTGTTGATGCGGATAGCAAGATTGTTCAACTTAGTGAAATTAACATGGACAATTCACCAA
ATTTGGCTTGGCCTCTTATTGTTACAGCTCTAAGAGCCAACTCAGCTGTTAAACTACAGAATAATGAACT
GAGTCCAGTAGCACTACGACAGATGTCCTGTGCGGCTGGTACCACACAAACAGCTTGTACTGATGACAAT
GCACTTGCCTACTATAACAATTCGAAGGGAGGTAGGTTTGTGCTGGCATTACTATCAGACCACCAAGATC
TCAAATGGGCTAGATTCCCTAAGAGTGATGGTACAGGTACAATTTACACAGAACTGGAACCACCTTGTAG
GTTTGTTACAGACACACCAAAAGGGCCTAAAGTGAAATACTTGTACTTCATCAAAGGCTTAAACAACCTA
AATAGAGGTATGGTGCTGGGCAGTTTAGCTGCTACAGTACGTCTTCAGGCTGGAAATGCTACAGAAGTAC
CTGCCAATTCAACTGTGCTTTCCTTCTGTGCTTTTGCAGTAGACCCTGCTAAAGCATATAAGGATTACCT
AGCAAGTGGAGGACAACCAATCACCAACTGTGTGAAGATGTTGTGTACACACACTGGTACAGGACAGGCA
ATTACTGTAACACCAGAAGCTAACATGGACCAAGAGTCCTTTGGTGGTGCTTCATGTTGTCTGTATTGTA
GATGCCACATTGACCATCCAAATCCTAAAGGATTCTGTGACTTGAAAGGTAAGTACGTCCAAATACCTAC
CACTTGTGCTAATGACCCAGTGGGTTTTACACTTAGAAACACAGTCTGTACCGTCTGCGGAATGTGGAAA
GGTTATGGCTGTAGTTGTGACCAACTCCGCGAACCCTTGATGCAGTCTGCGGATGCATCAACGTTTTTAA
ACGGGTTTGCGGTGTAAGTGCAGCCCGTCTTACACCGTGCGGCACAGGCACTAGTACTGATGTCGTCTAC
AGGGCTTTTGATATTTACAACGAAAAAGTTGCTGGTTTTGCAAAGTTCCTAAAAACTAATTGCTGTCGCT
TCCAGGAGAAGGATGAGGAAGGCAATTTATTAGACTCTTACTTTGTAGTTAAGAGGCATACTATGTCTAA
CTACCAACATGAAGAGACTATTTATAACTTGGTTAAAGATTGTCCAGCGGTTGCTGTCCATGACTTTTTC
AAGTTTAGAGTAGATGGTGACATGGTACCACATATATCACGTCAGCGTCTAACTAAATACACAATGGCTG
ATTTAGTCTATGCGCTACGTCATTTTGATGAGGGTAATTGTGATACATTAAAAGAAATACTCGTCACGTA
CAATTGCTGTGATGATGATTATTTCAATAAGAAGGATTGGTATGACTTCGTAGAGAATCCTGACATCTTA
CGCGTATATGCTAACTTAGGTGAGCGTGTACGCCAATCATTATTAAAGACTGTACAATTCTGCGATGCTA
TGCGTGATGCAGGCATTGTAGGCGTACTGACATTAGATAATCAGGATCTTAATGGGAACTGGTACGATTT
CGGTGATTTCGTACAAGTAGCACCAGGCTGCGGAGTTCCTATTGTGGATTCATATTACTCATTGCTGATG
CCCATCCTCACTTTGACTAGAGCATTGGCTGCTGAGTCCCATATGGATGCTGATCTCGCAAAACCACTTA
TTAAGTGGGATTTGCTGAAATATGATTTTACGGAAGAGAGACTTTGTCTCTTCGACCGTTATTTTAAATA
TTGGGACCAGACATACCATCCCAATTGTATTAACTGTTTGGATGATAGGTGTATCCTTCATTGCGCAAAC
TTTAATGTGTTATTTTCTACTGTGTTTCCACCTACAAGTTTTGGACCACTAGTAAGAAAAATATTTGTAG
ATGGTGTTCCTTTTGTTGTTTCAACTGGATACCATTTTCGTGAGTTAGGAGTCGTACATAATCAGGATGT
AAACTTACATAGCTCGCGTCTCAGTTTCAAGGAACTTTTAGTGTATGCTGCTGATCCAGCTATGCATGCA
GCTTCTGGCAATTTATTGCTAGATAAACGCACTACATGCTTTTCAGTAGCTGCACTAACAAACAATGTTG
CTTTTCAAACTGTCAAACCCGGTAATTTTAATAAAGACTTTTATGACTTTGCTGTGTCTAAAGGTTTCTT
TAAGGAAGGAAGTTCTGTTGAACTAAAACACTTCTTCTTTGCTCAGGATGGCAACGCTGCTATCAGTGAT
TATGACTATTATCGTTATAATCTGCCAACAATGTGTGATATCAGACAACTCCTATTCGTAGTTGAAGTTG
TTGATAAATACTTTGATTGTTACGATGGTGGCTGTATTAATGCCAACCAAGTAATCGTTAACAATCTGGA
TAAATCAGCTGGTTTCCCATTTAATAAATGGGGTAAGGCTAGACTTTATTATGACTCAATGAGTTATGAG
GATCAAGATGCACTTTTCGCGTATACTAAGCGTAATGTCATCCCTACTATAACTCAAATGAATCTTAAGT
ATGCCATTAGTGCAAAGAATAGAGCTCGCACCGTAGCTGGTGTCTCTATCTGTAGTACTATGACAAATAG
ACAGTTTCATCAGAAATTATTGAAGTCAATAGCCGCCACTAGAGGAGCTACTGTGGTAATTGGAACAAGC
AAGTTTTACGGTGGCTGGCATAATATGTTAAAAACTGTTTACAGTGATGTAGAAACTCCACACCTTATGG
GTTGGGATTATCCAAAATGTGACAGAGCCATGCCTAACATGCTTAGGATAATGGCCTCTCTTGTTCTTGC
TCGCAAACATAACACTTGCTGTAACTTATCACACCGTTTCTACAGGTTAGCTAACGAGTGTGCGCAAGTA
TTAAGTGAGATGGTCATGTGTGGCGGCTCACTATATGTTAAACCAGGTGGAACATCATCCGGTGATGCTA
CAACTGCTTATGCTAATAGTGTCTTTAACATTTGTCAAGCTGTTACAGCCAATGTAAATGCACTTCTTTC
AACTGATGGTAATAAGATAGCTGACAAGTATGTCCGCAATCTACAACACAGGCTCTATGAGTGTCTCTAT
AGAAATAGGGATGTTGATCATGAATTCGTGGATGAGTTTTACGCTTACCTGCGTAAACATTTCTCCATGA
TGATTCTTTCTGATGATGCCGTTGTGTGCTATAACAGTAACTATGCGGCTCAAGGTTTAGTAGCTAGCAT
TAAGAACTTTAAGGCAGTTCTTTATTATCAAAATAATGTGTTCATGTCTGAGGCAAAATGTTGGACTGAG
ACTGACCTTACTAAAGGACCTCACGAATTTTGCTCACAGCATACAATGCTAGTTAAACAAGGAGATGATT
ACGTGTACCTGCCTTACCCAGATCCATCAAGAATATTAGGCGCAGGCTGTTTTGTCGATGATATTGTCAA
AACAGATGGTACACTTATGATTGAAAGGTTCGTGTCACTGGCTATTGATGCTTACCCACTTACAAAACAT
CCTAATCAGGAGTATGCTGATGTCTTTCACTTGTATTTACAATACATTAGAAAGTTACATGATGAGCTTA
CTGGCCACATGTTGGACATGTATTCCGTAATGCTAACTAATGATAACACCTCACGGTACTGGGAACCTGA
GTTTTATGAGGCTATGTACACACCACATACAGTCTTGCAGGCTGTAGGTGCTTGTGTATTGTGCAATTCA
CAGACTTCACTTCGTTGCGGTGCCTGTATTAGGAGACCATTCCTATGTTGCAAGTGCTGCTATGACCATG
TCATTTCAACATCACACAAATTAGTGTTGTCTGTTAATCCCTATGTTTGCAATGCCCCAGGTTGTGATGT
CACTGATGTGACACAACTGTATCTAGGAGGTATGAGCTATTATTGCAAGTCACATAAGCCTCCCATTAGT
TTTCCATTATGTGCTAATGGTCAGGTTTTTGGTTTATACAAAAACACATGTGTAGGCAGTGACAATGTCA
CTGACTTCAATGCGATAGCAACATGTGATTGGACTAATGCTGGCGATTACATACTTGCCAACACTTGTAC
TGAGAGACTCAAGCTTTTCGCAGCAGAAACGCTCAAAGCCACTGAGGAAACATTTAAGCTGTCATATGGT
ATTGCCACTGTACGCGAAGTACTCTCTGACAGAGAATTGCATCTTTCATGGGAGGTTGGAAAACCTAGAC
CACCATTGAACAGAAACTATGTCTTTACTGGTTACCGTGTAACTAAAAATAGTAAAGTACAGATTGGAGA
GTACACCTTTGAAAAAGGTGACTATGGTGATGCTGTTGTGTACAGAGGTACTACGACATACAAGTTGAAT
GTTGGTGATTACTTTGTGTTGACATCTCACACTGTAATGCCACTTAGTGCACCTACTCTAGTGCCACAAG
AGCACTATGTGAGAATTACTGGCTTGTACCCAACACTCAACATCTCAGATGAGTTTTCTAGCAATGTTGC
AAATTATCAAAAGGTCGGCATGCAAAAGTACTCTACACTCCAAGGACCACCTGGTACTGGTAAGAGTCAT
TTTGCCATCGGACTTGCTCTCTATTACCCATCTGCTCGCATAGTGTATACGGCATGCTCTCATGCAGCTG
TTGATGCCCTATGTGAAAAGGCATTAAAATATTTGCCCATAGATAAATGTAGTAGAATCATACCTGCGCG
TGCGCGCGTAGAGTGTTTTGATAAATTCAAAGTGAATTCAACACTAGAACAGTATGTTTTCTGCACTGTA
AATGCATTGCCAGAAACAACTGCTGACATTGTAGTCTTTGATGAAATCTCTATGGCTACTAATTATGACT
TGAGTGTTGTCAATGCTAGACTTCGTGCAAAACACTACGTCTATATTGGCGATCCTGCTCAATTACCAGC
CCCCCGCACATTGCTGACTAAAGGCACACTAGAACCAGAATATTTTAATTCAGTGTGCAGACTTATGAAA
ACAATAGGTCCAGACATGTTCCTTGGAACTTGTCGCCGTTGTCCTGCTGAAATTGTTGACACTGTGAGTG
CTTTAGTTTATGACAATAAGCTAAAAGCACACAAGGAGAAGTCAGCTCAATGCTTCAAAATGTTCTACAA
AGGTGTTATTACACATGATGTTTCATCTGCAATCAACAGACCTCAAATAGGCGTTGTAAGAGAATTTCTT
ACACGCAATCCTGCTTGGAGAAAAGCTGTTTTTATCTCACCTTATAATTCACAGAACGCTGTAGCTTCAA
AAATCTTAGGATTGCCTACGCAGACTGTTGATTCATCACAGGGTTCTGAATATGACTATGTCATATTCAC
ACAAACTACTGAAACAGCACACTCTTGTAATGTCAACCGCTTCAATGTGGCTATCACAAGGGCAAAAATT
GGCATTTTGTGCATAATGTCTGATAGAGATCTTTATGACAAACTGCAATTTACAAGTCTAGAAATACCAC
GTCGCAATGTGGCTACATTACAAGCAGAAAATGTAACTGGACTTTTTAAGGACTGTAGTAAGATCATTAC
TGGTCTTCATCCTACACAGGCACCTACACACCTCAGCGTTGATATAAAGTTCAAGACTGAAGGATTATGT
GTTGACATACCAGGCATACCAAAGGACATGACCTACCGTAGACTCATCTCTATGATGGGTTTCAAAATGA
ATTACCAAGTCAATGGTTACCCTCATATGTTTATCACCCGCGAAGAAGCTATTCGTCACGTTCGTGCGTG
GATTGGCTTTGATGTAGAGGGCTGTCATGCAACTAGAGATGCTGTGGGTACTAACCTACCTCTCCAGCTA
GGATTTTCTACAGGTGTTAACTTAGTAGCTGTACCGACTGGTTATGTTGACACTGAAAATAACACAGAAT
TCACCAGAGTTAATGCAAAACCTCCACCAGGTGACCAGTTTAAACATCTTATACCACTCATGTATAAAGG
CTTGCCCTGGAATGTAGTGCGTATTAAGATAGTACAAATGCTCAGTGATACACTGAAAGGATTGTCAGAC
AGAGTCGTGTTCGTCCTTTGGGCGCATGGCTTTGAGCTTACATCAATGAAGTACTTTGTCAAGATTGGAC
CTGAAAGAACGTGTTGTCTGTGTGACAAACGTGCAACTTGCTTTTCTACTTCATCAGATACTTATGCCTG
CTGGAATCATTCTGTGGGTTTTGACTATGTCTATAACCCATTTATGATTGATGTTCAGCAGTGGGGCTTT
ACGGGTAACCTTCAGAGTAACCATGACCAACATTGCCAGGTACATGGAAATGCACATGTGGCTAGTTGTG
ATGCTATCATGACTAGATGTTTAGCAGTCCATGAGTGCTTTGTTAAGCGCGTTGATTGGTCTGTTGAATA
CCCTATTATAGGAGATGAACTGAGGGTTAATTCTGCTTGCAGAAAAGTACAACACATGGTTGTGAAGTCT
GCATTGCTTGCTGATAAGTTTCCAGTTCTTCATGACATTGGAAATCCAAAGGCTATCAAGTGTGTGCCTC
AGGCTGAAGTAGAATGGAAGTTCTACGATGCTCAGCCATGTAGTGACAAAGCTTACAAAATAGAGGAACT
CTTCTATTCTTATGCTACACATCACGATAAATTCACTGATGGTGTTTGTTTGTTTTGGAATTGTAACGTT
GATCGTTACCCAGCCAATGCAATTGTGTGTAGGTTTGACACAAGAGTCTTGTCAAACTTGAACTTACCAG
GCTGTGATGGTGGTAGTTTGTATGTGAATAAGCATGCATTCCACACTCCAGCTTTCGATAAAAGTGCATT
TACTAATTTAAAGCAATTGCCTTTCTTTTACTATTCTGATAGTCCTTGTGAGTCTCATGGCAAACAAGTA
GTGTCGGATATTGATTATGTTCCACTCAAATCTGCTACGTGTATTACACGATGCAATTTGGGTGGTGCTG
TTTGCAGACACCATGCAAATGAGTACCGACAGTACTTGGATGCATATAATATGATGATTTCTGCTGGATT
TAGCCTATGGATTTACAAACAATTTGATACTTATAACCTGTGGAATACATTTACCAGGTTACAGAGTTTA
GAAAATGTGGCTTATAATGTTGTTAATAAAGGACACTTTGATGGACACGCCGGCGAAGCACCTGTTTCCA
TCATTAATAATGCTGTTTACACAAAGGTAGATGGTATTGATGTGGAGATCTTTGAAAATAAGACAACACT
TCCTGTTAATGTTGCATTTGAGCTTTGGGCTAAGCGTAACATTAAACCAGTGCCAGAGATTAAGATACTC
AATAATTTGGGTGTTGATATCGCTGCTAATACTGTAATCTGGGACTACAAAAGAGAAGCCCCAGCACATG
TATCTACAATAGGTGTCTGCACAATGACTGACATTGCCAAGAAACCTACTGAGAGTGCTTGTTCTTCACT
TACTGTCTTGTTTGATGGTAGAGTGGAAGGACAGGTAGACCTTTTTAGAAACGCCCGTAATGGTGTTTTA
ATAACAGAAGGTTCAGTCAAAGGTCTAACACCTTCAAAGGGACCAGCACAAGCTAGCGTCAATGGAGTCA
CATTAATTGGAGAATCAGTAAAAACACAGTTTAACTACTTTAAGAAAGTAGACGGCATTATTCAACAGTT
GCCTGAAACCTACTTTACTCAGAGCAGAGACTTAGAGGATTTTAAGCCCAGATCACAAATGGAAACTGAC
TTTCTCGAGCTCGCTATGGATGAATTCATACAGCGATATAAGCTCGAGGGCTATGCCTTCGAACACATCG
TTTATGGAGATTTCAGTCATGGACAACTTGGCGGTCTTCATTTAATGATAGGCTTAGCCAAGCGCTCACA
AGATTCACCACTTAAATTAGAGGATTTTATCCCTATGGACAGCACAGTGAAAAATTACTTCATAACAGAT
GCGCAAACAGGTTCATCAAAATGTGTGTGTTCTGTGATTGATCTTTTACTTGATGACTTTGTCGAGATAA
TAAAGTCACAAGATTTGTCAGTGATTTCAAAAGTGGTCAAGGTTACAATTGACTATGCTGAAATTTCATT
CATGCTTTGGTGTAAGGATGGACATGTTGAAACCTTCTACCCAAAACTACAAGCAAGTCAAGCGTGGCAA
CCAGGTGTTGCGATGCCTAACTTGTACAAGATGCAAAGAATGCTTCTTGAAAAGTGTGACCTTCAGAATT
ATGGTGAAAATGCTGTTATACCAAAAGGAATAATGATGAATGTCGCAAAGTATACTCAACTGTGTCAATA
CTTAAATACACTTACTTTAGCTGTACCCTACAACATGAGAGTTATTCACTTTGGTGCTGGCTCTGATAAA
GGAGTTGCACCAGGTACAGCTGTACTCAGACAATGGTTGCCAACTGGCACACTACTTGTCGATTCAGATC
TTAATGACTTCGTCTCCGACGCAGATTCTACTTTAATTGGAGACTGTGCAACAGTACATACGGCTAATAA
ATGGGACCTTATTATTAGCGATATGTATGACCCTAGGACCAAACATGTGACAAAAGAGAATGACTCTAAA
GAAGGGTTTTTCACTTATCTGTGTGGATTTATAAAGCAAAAACTAGCCCTGGGTGGTTCTATAGCTGTAA
AGATAACAGAGCATTCTTGGAATGCTGACCTTTACAAGCTTATGGGCCATTTCTCATGGTGGACAGCTTT
TGTTACAAATGTAAATGCATCATCATCGGAAGCATTTTTAATTGGGGCTAACTATCTTGGCAAGCTGAAG
GAACAAATTGATGGCTATACCATGCATGCTAACTACATTTTCTGGAGGAACACAAATCCTATCCAGTTGT
CTTCCTATTCACTCTTTGACATGAGCAAATTTCCTCTTAAATTAAGAGGAACTGCTGTAATGTCTCTTAA
GGAGAATCAAATCAATGATATGATTTATTCTCTTCTGGAAAAAGGTAGGCTTATCATTAGAGAAAACAAC
AGAGTTGTGGTTTCAAGTGATATTCTTGTTAACAACTAAACGAACATGTTTATTTTCTTATTATTTCTTA
CTCTCACTAGTGGTAGTGACCTTGACCGGTGCACCACTTTTGATGATGTTCAAGCTCCTAATTACACTCA
ACATACTTCATCTATGAGGGGGGTTTACTATCCTGATGAAATTTTTAGATCAGACACTCTTTATTTAACT
CAGGATTTATTTCTTCCATTTTATTCTAATGTTACAGGGTTTCATACTATTAATCATACGTTTGACAACC
CTGTCATACCTTTTAAGGATGGTATTTATTTTGCTGCCACAGAGAAATCAAATGTTGTCCGTGGTTGGGT
TTTTGGTTCTACCATGAACAACAAGTCACAGTCGGTGATTATTATTAACAATTCTACTAATGTTGTTATA
CGAGCATGTAACTTTGAATTGTGTGACAACCCTTTCTTTGTTGTTTCTAAACCCATGGGTACACAGACAC
ATACTATGATATTCGATAATGCATTTAATTGCACTTTCGAGTACATATCTGATGCCTTTTCGCTTGATGT
TTCAGAAAAGTCAGGTAATTTTAAACACTTACGAGAGTTTGTGTTTAAAAATAAAGATGGGTTTCTCTAT
GTTTATAAGGGCTATCAACCTATAGATGTAGTTCGTGATCTACCTTCTGGTTTTAACACTTTGAAACCTA
TTTTTAAGTTGCCTCTTGGTATTAAGATTACAAATTTTAGAGCCATTCTTACAGCCTTTTCACCTGCTCA
AGGCACTTGGGGCACGTCAGCTGCAGCCTATTTTGTTGGCTATTTAAAGCCAACTACATTTATGCTCAAG
TATGATGAAAATGGTACAATCACAGATGCTGTTGATTGTTCTCAAAATCCACTTGCTGAACTCAAATGCT
CTGTTAAGAGCTTTGAGATTGACAAAGGAATTTACCAGACCTCTAATTTCAGGGTTGTTCCCTCAGGAGA
TGTTGTGAGATTCCCTAATATTACAAACTTGTGTCCTTTTGGAGAGGTTTTTAATGCTACTAAATTCCCT
TCTGTCTATGCATGGGAGAGGAAAAGAATTTCTAATTGTGTTGCTGATTACTCTGTGCTCTACAACTCAA
CATCTTTTTCAACCTTTAAGTGCTATGGCGTTTCTGCCACTAAGTTGAATGATCTTTGCTTCTCCAATGT
CTATGCAGATTCTTTTGTAGTCAAGGGAGATGATGTAAGACAAATAGCGCCAGGACAAACTGGTGTTATT
GCTGATTATAATTATAAATTGCCAGATGATTTCATGGGTTGTGTCCTTGCTTGGAATACTAGGAACATTG
ATGCTACTTCAACTGGTAATTATAATTATAAATATAGGTATCTTAGACATGGCAAGCTTAGGCCCTTTGA
GAGAGACATATCTAATGTGCCTTTCTCTTCTGATGGCAAACCTTGCACCCCACCTGCTCCTAATTGTTAT
TGGCCATTAAGAGGTTATGGTTTTTACACCACTAGTGGCATTGGCTACCAACCTTACAGAGTTGTAGTAC
TTTCTTTTGAACTTTTAAATGCACCGGCCACGGTTTGTGGACCAAAATTATCCACTGACCTTATTAAGAA
CCAGTGTGTCAATTTTAATTTTAATGGACTCACTGGTACTGGTGTGTTAACTCCTTCTTCAAAGAGATTT
CAACCATTTCAACAATTTGGCCGTGATGTTTCTGATTTCACTGATTCCGTTCGAGATCCTAAAACATCTG
AAATATTAGACATTTCACCTTGCTCTTTTGGGGGTGTAAGTGTAATTACACCTGGAACAAATGCTTCATC
TGAAGTTGCTGTTCTATATCAAGATGTTAACTGCACTGATGTTTCTACATTAATTCATGCAGAACAACTC
ACACCAGCTTGGCGCATATATTCTACTGGAAACAATGTATTCCAGACTCAAGCAGGCTGTCTTATAGGAG
CTGAGCATGTCGACACTTCTTATGAGTGCGACATTCCTATTGGAGCTGGCATTTGTGCTAGTTACCATAC
AGTTTCTTCATTACGTAGTACTAGCCAAAAATCTATTGTGGCTTATACTATGTCTTTAGGTGCTGATAGT
TCAATTGCTTACTCTAATAACACCATTGCTATACCTACTAACTTTTCAATTAGCATTACTACAGAAGTAA
TGCCTGTTTCTATGGCTAAAACCTCCGTAGATTGTAATATGTACATCTGCGGAGATTCTACTGAATGTGC
TAATTTGCTTCTCCAATATGGTAGCTTTTGCAGACAACTAAATCGTGCACTCTCAGGTATTGCTGCTGAA
CAGGATCGCAACACACGTGAAGTGTTCGTTCAAGTCAAACAAATGTACAAAACCCCAACTTTGAAAGATT
TTGGTGGTTTTAATTTTTCACAAATATTACCTGACCCTCTAAAGCCAACTAAGAGGTCTTTTATTGAGGA
CTTGCTCTTTAATAAGGTGACACTCGCTGATGCTGGCTTCATGAAGCAATATGGCGAATGCCTAGGTGAT
ATTAATGCTAGAGATCTCATTTGTGCGCAGAAGTTCAATGGACTTACAGTGTTGCCACCTCTGCTCACTG
ATGATATGATTGCTGCCTACACTGCTGCTCTAGTTAGTGGTACTGCCACTGCTGGATGGACATTTGGTGC
TGGCGCTGCTCTTCAAATACCTTTTGCTATGCAAATGGCATATAGGTTCAATGGCATTGGAGTTACCCAA
AATGTTCTCTATGAGAACCAAAAACAAATCGCCAACCAATTTAACAAGGCGATTAGTCAAATTCAAGAAT
CACTTACAACAACATCAACTGCATTGGGCAAGCTGCAAGACGTTGTTAACCAGAATGCTCAAGCATTAAA
CACACTTGTTAAACAACTTAGCTCTAATTTTGGTGCAATTTCAAGTGTGCTAAATGATATCCTTTCGCGA
CTTGATAAAGTCGAGGCGGAGGTACAAATTGACAGGTTAATTACAGGCAGACTTCAAAGCCTTCAAACCT
ATGTAACACAACAACTAATCAGGGCTGCTGAAATCAGGGCTTCTGCTAATCTTGCTGCTACTAAAATGTC
TGAGTGTGTTCTTGGACAATCAAAAAGAGTTGACTTTTGCGGAAAGGGCTACCACCTTATGTCCTTCCCA
CAAGCAGCCCCGCATGGTGTTGTCTTCCTACATGTCACGTATGTGCCATCCCAGGAGAGGAACTTCACCA
CAGCGCCAGCAATTTGTCATGAAGGCAAAGCATACTTCCCTCGTGAAGGTGTTTTTGTGTTTAGTGGCAC
TTCTTGGTTTATTACACAGAGGAACTTCTTTTCTCCACAAATAATTACTACAGACAATACATTTGTCTCA
GGAAATTGTGATGTCGTTATTGGCATCATTAACAACACAGTTTATGATCCTCTGCAACCTGAGCTTGACT
CATTCAAAGAAGAGCTGGACAAGTACTTCAAAAATCATACATCACCAGATGTTGATCTTGGCGACATTTC
AGGCATTAACGCTTCTGTCGTCAACATTCAAGAAGAAATTGACCGCCTCAATGAGGTCGCTAAAAATTTA
AATGAATCACTCATCGACCTTCAAGAATTGGGAAAATATGAGCAATATATTAAATGGCCTTGGTATGTTT
GGCTCGGCTTCATTGCTGGACTAATTGCCATCGTCATGGTTACAATCTTGCTTTGTTGCATGACTAGTTG
TTGCAGTTGCCTCAAGGGTGCATGCTCTTGTGGTTCTTGCTGCAAGTTTGATGAGGATGACTCTGAGCCA
GTTCTCAAGGGTGTCAAATTACATTACACATAAACGAACTTATGGATTTGTTTATGAGAATTTTTACTCT
TGGATCAATTACTGCACAGCCAGTAAAAATTGACAATGCTTCTCATGCAAGTACTGTTCGTGCTACAGCA
ACGATACCGCTACAAGCCTCACTCCCTTTCGGATGGCTTGTTATTGGCGTTGCATTTCTTGCTGTTTTTC
AGAGCGCTACCAAAATAATTGCGCTCAATAAAAGATGGCAGCTAGCCCTTTATAAGGGCTTCCAGTTCAT
TAGCAATTTACTGCTGCTATTTGTTACCATCTATTCACATCTTTTGCTTGTCGCTGCAGGTATGGAGGCG
CAATTTTTGTACCTCTATGCCTTGATATATTTTCTACAATGCATCAACGCAGGTAGAATTATTATGAGAT
GTTGGCTTTGTTGGAAGTGCAAATCCAAGAACCCATTACTTTATGAAGCCAACTACTTTGTTTGCTGGCA
CACACATAACTATGACTACTGTATACCATATAACAGTGTCACAGATACAATTGTCGTTACTGAAGGTGAC
GGCATTTCAACACCAAAACTCAAAGAAGACTACCAAATTGGTGGTTATTCTGAGGATAGGCACTCAGGTG
TTAAAGACTATGTCGTTGTACATGGCTATTTCACCGAAGTTTACTACCAGCTTGAGTCTACACAAATTAC
TACAGACACTGGTATTGAAAATGCTACATTCTTCATCTTTAACAAGCTTGTTAAAGACCCACCGAATGTG
CAAATACACACAATCGACGGCTCTTCAGGAGTTGCTAATCCAGCAACGGATCCAATTTATGATGAGCCGA
CGACGACTACTAGCGTGCCTTTGTAAGCACAAGAAAGTGAGTACGAACTTATGTACTCATTCGTTTCGGA
AGAAACAGGTACGTTAATAGTTAATAGCGTACTTCTTTTTCTTGCTTTCGTGGTATTCTTGCTAGTCACA
CTAGCCATCCTTACTGCGCTTCGATTGTGTGCGTACTGCTGCAATATTGTTAACGTGAGTTTAGTAAAAC
CAACGGTTTACGTCTACTCGCGTGTTAAAAATCTGAACTCTTCTGAAGGAGTTCCTGATCTTCTGGTCTA
AACGAACTAACTATTATTATTATTCTGTTTGGAACTTTAACATTGCTTATCATGGCAGACAACAGTACTA
TTACCGTTGAGGAGCTTAAGCAACTCCTGGAACAATGGAACCTAGTAATAGGTTTCCTATTCCTAGCCTG
GATTATGTTACTACAATTTGCCTATTCTAATCGGAACAGGTTTTTGTACATAATAAAGCTTGTTTTCCTC
TGGCTCTTGTGGCCAGTAACACTTGCTTGCTTTGTGCTTGCTGCTGTCTACAGAATTAATTGGGTGACTG
GCGGGATTGCGATTGCAATGGCTTGTATTGTAGGCTTGATGTGGCTTAGCTACTTCGTTGCTTCCTTCAG
GCTGTTTGCTCGTACCCGCTCAATGTGGTCATTCAACCCAGAAACAAACATTCTTCTCAATGTGCCTCTC
CGGGGGACAATTGTGACCAGACCGCTCATGGAAAGTGAACTTGTCATTGGTGCTGTGATCATTCGTGGTC
ACTTGCGAATGGCCGGACACTCCCTAGGGCGCTGTGACATTAAGGACCTGCCAAAAGAGATCACTGTGGC
TACATCACGAACGCTTTCTTATTACAAATTAGGAGCGTCGCAGCGTGTAGGCACTGATTCAGGTTTTGCT
GCATACAACCGCTACCGTATTGGAAACTATAAATTAAATACAGACCACGCCGGTAGCAACGACAATATTG
CTTTGCTAGTACAGTAAGTGACAACAGATGTTTCATCTTGTTGACTTCCAGGTTACAATAGCAGAGATAT
TGATTATCATTATGAGGACTTTCAGGATTGCTATTTGGAATCTTGACGTTATAATAAGTTCAATAGTGAG
ACAATTATTTAAGCCTCTAACTAAGAAGAATTATTCGGAGTTAGATGATGAAGAACCTATGGAGTTAGAT
TATCCATAAAACGAACATGAAAATTATTCTCTTCCTGACATTGATTGTATTTACATCTTGCGAGCTATAT
CACTATCAGGAGTGTGTTAGAGGTACGACTGTACTACTAAAAGAACCTTGCCCATCAGGAACATACGAGG
GCAATTCACCATTTCACCCTCTTGCTGATAATAAATTTGCACTAACTTGCACTAGCACACACTTTGCTTT
TGCTTGTGCTGACGGTACTCGACACACCTATCAGCTGCGTGCAAGATCAGTTTCACCAAAACTTTTCATC
AGACAAGAGGAGGTTCAACAAGAGCTCTACTCGCCACTTTTTCTCATTGTTGCTGCTCTAGTATTTTTAA
TACTTTGCTTCACCATTAAGAGAAAGACAGAATGAATGAGCTCACTTTAATTGACTTCTATTTGTGCTTT
TTAGCCTTTCTGCTATTCCTTGTTTTAATAATGCTTATTATATTTTGGTTTTCACTCGAAATCCAGGATC
TAGAAGAACCTTGTACCAAAGTCTAAACGAACATGAAACTTCTCATTGTTTTGACTTGTATTTCTCTATG
CAGTTGCATACGCACTGTAGTACAGCGCTGTGCATCTAATAAACCTCATGTGCTTGAAGATCCTTGTCCT
ACTGGTTACCAACCTGAATGGAATATAAGGTACAAAACTAGGGGTAATACTTATAGCACTGCTTGGCTTT
GTGCTCTAGGAAAGGTTTTACCTTTTCATAGATGGCACACTATGGTTCAAACATGCACACCTAATGTTAC
TATCAACTGTCAAGATCCAGCTGGTGGTGCGCTTATAGCTAGGTGTTGGTACCTTCATGAAGGTCACCAA
ACTGCTGCATTTAGAGACGTACTTGTTGTTTTAAATAAACGAACAAATTAAAATGTCTGATAATGGACCC
CAATCAAACCAACGTAGTGCCCCCCGCATTACATTTGGTGGACCTACAGATTCAACTGACAACAACCAGA
ATGGAGGACGCAATGGGGCAAGGCCAAAACAGCGCCGACCCCAAGGTTTACCCAATAATACTGCGTCTTG
GTTCACAGCTCTCACTCAGCATGGCAAGGAGGAACTTAGATTCCCTCGAGGCCAGGGCGTTCCAATCAAC
ACCAATAGTGGTCCAGATGACCAAATTGGCTACTACCGAAGAGCTACCCGACGAGTTCGTGGTGGTGACG
GCAAAATGAAAGAGCTCAGCCCCAGATGGTACTTCTATTACCTAGGAACTGGCCCAGAAGCTTCACTTCC
CTACGGCGCTAACAAAGAAGGCATCGTATGGGTTGCAACTGAGGGAGCCTTGAATACACCCAAAGACCAC
ATTGGCACCCGCAATCCTAATAACAATGCTGCCACCGTGCTACAACTTCCTCAAGGAACAACATTGCCAA
AAGGCTTCTACGCAGAGGGAAGCAGAGGCGGCAGTCAAGCCTCTTCTCGCTCCTCATCACGTAGTCGCGG
TAATTCAAGAAATTCAACTCCTGGCAGCAGTAGGGGAAATTCTCCTGCTCGAATGGCTAGCGGAGGTGGT
GAAACTGCCCTCGCGCTATTGCTGCTAGACAGATTGAACCAGCTTGAGAGCAAAGTTTCTGGTAAAGGCC
AACAACAACAAGGCCAAACTGTCACTAAGAAATCTGCTGCTGAGGCATCTAAAAAGCCTCGCCAAAAACG
TACTGCCACAAAACAGTACAACGTCACTCAAGCATTTGGGAGACGTGGTCCAGAACAAACCCAAGGAAAT
TTCGGGGACCAAGACCTAATCAGACAAGGAACTGATTACAAACAGTGGCCGCAAATTGCACAATTTGCTC
CAAGTGCCTCTGCATTCTTTGGAATGTCACGCATTGGCATGGAAGTCACACCTTCGGGAACATGGCTGAC
TTATCATGGAGCCATTAAATTGGATGACAAAGATCCACAATTCAAAGACAACGTCATACTGCTGAACAAG
CACATTGACGCATACAAAACATTCCCACCAACAGAGCCTAAAAAGGACAAAAAGAAAAAGACTGATGAAG
CTCAGCCTTTGCTGCAGAGACAAAAGAAGCAGCCCACTGTGACTCTTCTTCCTGCGGCTGACATGGATGA
TTTCTCCAGACAACTTCAAAATTCCATGAGTGGAGCTTCTGCTGATTCAACTCAGGCATAAACACTCATG
ATGACCACACAAGGCAGATGGGCTATGTAAACGTTTTCGCAATTCCGTTTACGATACATAGTCTACTCTT
GTGCAGAATGAATTCTCGTAACTAAACAGCACAAGTAGGTTTAGTTAACTTTAATCTCACATAGCAATCT</t>
  </si>
  <si>
    <t>SZ3</t>
  </si>
  <si>
    <t>Civ SARS-CoV SZ3</t>
  </si>
  <si>
    <t>P59594.1</t>
  </si>
  <si>
    <t>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t>
  </si>
  <si>
    <t>RecName: Full=Spike glycoprotein; Short=S glycoprotein; AltName: Full=E2; AltName: Full=Peplomer protein; Contains: RecName: Full=Spike protein S1; Contains: RecName: Full=Spike protein S2; Contains: RecName: Full=Spike protein S2'; Flags: Precursor</t>
  </si>
  <si>
    <t>Hu</t>
  </si>
  <si>
    <t>229E</t>
  </si>
  <si>
    <t>Alphacoronavirus; Duvinacovirus</t>
  </si>
  <si>
    <r>
      <rPr>
        <b/>
      </rPr>
      <t>outgroup</t>
    </r>
    <r>
      <t>, alphacoronaviridae, PARTIAL SEQUENCE</t>
    </r>
  </si>
  <si>
    <t>AAG48592.1</t>
  </si>
  <si>
    <t>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t>
  </si>
  <si>
    <t>surface glycoprotein [Human coronavirus 229E]</t>
  </si>
  <si>
    <t>20570..24091</t>
  </si>
  <si>
    <t xml:space="preserve">&gt;AF304460.1 Human coronavirus 229E, complete genome
ACTTAAGTACCTTATCTATCTACAGATAGAAAAGTTGCTTTTTAGACTTTGTGTCTACTTTTCTCAACTA
AACGAAATTTTTGCTATGGCCGGCATCTTTGATGCTGGAGTCGTAGTGTAATTGAAATTTCATTTGGGTT
GCAACAGTTTGGAAGCAAGTGCTGTGTGTCCTAGTCTAAGGGTTTCGTGTTCCGTCACGAGATTCCATTC
TACAAACGCCTTACTCGAGGTTCCGTCTCGTGTTTGTGTGGAAGCAAAGTTCTGTCTTTGTGGAAACCAG
TAACTGTTCCTAATGGCCTGCAACCGTGTGACACTTGCCGTAGCAAGTGATTCTGAAATTTCTGCAAATG
GCTGTTCTACTATTGCGCAAGCCGTCCGCCGTTATAGCGAGGCCGCTAGCAATGGTTTTAGGGCATGCCG
ATTTGTTTCATTAGATTTGCAGGATTGCATCGTTGGCATTGCAGACGATACATATGTTATGGGTCTGCAT
GGCAATCAGACGTTGTTTTGCAACATAATGAAATTTTCTGACCGTCCTTTTATGCTTCATGGGTGGTTGG
TTTTTTCCAATTCAAATTACCTTTTGGAGGAATTTGATGTTGTCTTCGGTAAGAGAGGTGGTGGTAATGT
GACATACACTGACCAGTATCTCTGTGGCGCCGATGGCAAACCTGTTATGAGTGAAGATTTATGGCAGTTT
GTTGACCATTTCGGTGAGAACGAAGAAATTATCATCAATGGTCATACTTACGTTTGTGCTTGGCTTACTA
AGCGTAAGCCCTTAGATTACAAACGTCAGAACAACCTTGCCATTGAAGAGATTGAATATGTGCATGGTGA
TGCTTTGCATACACTACGCAATGGTTCTGTTCTTGAAATGGCTAAGGAAGTGAAGACATCTAGTAAAGTT
GTGTTAAGCGATGCTCTTGACAAACTTTACAAAGTCTTTGGTTCTCCTGTTATGACAAATGGTTCCAACA
TCCTAGAGGCCTTTACTAAACCTGTGTTTATTAGTGCATTAGTTCAATGTACTTGTGGTACCAAGTCTTG
GTCTGTTGGTGATTGGACCGGTTTTAAATCCTCTTGTTGCAACGTGATCAGTAATAAACTGTGTGTTGTT
CCCGGTAATGTTAAACCTGGTGATGCTGTGATTACCACTCAGCAAGCTGGTGCTGGTATTAAGTATTTTT
GTGGCATGACTCTTAAGTTTGTTGCAAATATTGAAGGTGTCTCTGTTTGGAGAGTGATTGCTCTTCAGAG
TGTGGATTGCTTTGTTGCTTCTTCCACTTTTGTAGAAGAGGAACATGTTAATAGAATGGATACATTCTGC
TTCAATGTACGCAATAGTGTTACTGATGAGTGTCGTCTGGCCATGTTGGGTGCTGAAATGACTAGTAATG
TCAGAAGACAAGTTGCTTCAGGTGTCATAGACATTAGTACCGGTTGGTTTGATGTTTATGATGACATCTT
TGCTGAAAGCAAACCATGGTTTGTTCGCAAGGCTGAAGACATTTTTGGCCCTTGTTGGTCCGCTCTTGCT
TCTGCACTTAAACAACTTAAAGTCACTACAGGTGAACTTGTGAGATTTGTTAAGTCTATTTGCAATTCAG
CTGTTGCTGTCGTGGGTGGTACTATACAAATTCTCGCTAGTGTGCCTGAGAAGTTTTTGAATGCGTTTGA
CGTGTTTGTCACAGCTATTCAAACTGTCTTTGACTGTGCTGTTGAAACTTGTACTATTGCCGGTAAAGCA
TTTGACAAGGTTTTTGACTATGTTTTGCTTGATAATGCGCTTGTAAAACTTGTCACCACAAAGCTTAAGG
GTGTTCGTGAACGTGGCCTTAATAAAGTTAAGTATGCAACAGTTGTTGTTGGTTCCACTGAAGAAGTTAA
ATCTTCACGTGTTGAACGTAGCACTGCTGTACTTACAATCGCCAACAATTATTCCAAACTTTTTGATGAA
GGGTATACTGTTGTAATTGGCGATGTGGCGTACTTTGTTAGTGACGGCTACTTCCGTCTTATGGCCAGTC
CAAATAGTGTGTTGACTACTGCAGTCTATAAACCATTGTTTGCTTTTAATGTGAATGTTATGGGTACTAG
ACCTGAAAAATTTCCAACCACTGTGACTTGTGAAAATTTAGAGTCTGCTGTTTTGTTTGTTAATGACAAA
ATTACTGAATTCCAATTGGATTACAGTATTGATGTCATTGATAATGAAATAATTGTCAAACCTAATATCA
GCCTATGTGTTCCACTTTATGTGAGAGACTATGTTGACAAATGGGATGATTTTTGCAGACAATATAGTAA
CGAGTCTTGGTTTGAGGATGATTACAGGGCTTTTATCAGTGTTTTGGACATCACTGATGCTGCTGTGAAA
GCTGCAGAGTCTAAAGCTTTCGTTGATACTATTGTTCCACCTTGCCCATCTATTTTGAAAGTTATAGATG
GAGGCAAAATATGGAATGGTGTTATTAAAAATGTTAACTCTGTTAGAGACTGGCTTAAGTCTTTGAAGTT
AAATCTCACACAACAGGGTTTGCTTGGAACATGTGCAAAGCGTTTTAAACGTTGGCTTGGCATTTTGCTA
GAGGCCTATAATGCGTTTTTAGACACTGTGGTTTCTACTGTTAAAATTGGTGGCTTGACCTTTAAAACAT
ATGCTTTTGATAAACCTTACATTGTGATACGTGATATCGTGTGTAAGGTTGAAAATAAAACAGAAGCAGA
ATGGATTGAGCTTTTTCCACATAATGACAGGATTAAGTCTTTTAGTACTTTCGAGAGTGCTTACATGCCA
ATTGCAGACCCTACACATTTTGACATTGAAGAAGTTGAACTTTTAGATGCAGAGTTTGTAGAACCAGGCT
GTGGTGGTATTTTGGCAGTAATAGATGAGCACGTCTTTTATAAGAAGGATGGTGTTTATTATCCATCAAA
TGGTACTAACATTCTACCTGTTGCATTTACAAAAGCCGCTGGTGGTAAAGTTTCATTTTCTGATGACGTT
GAAGTAAAAGACATTGAACCTGTTTACAGAGTCAAGCTTTGCTTTGAGTTTGAAGATGAAAAACTTGTAG
ATGTTTGTGAAAAGGCAATTGGCAAGAAAATTAAACATGAAGGTGACTGGGATAGCTTTTGTAAGACTAT
TCAATCAGCACTTTCTGTTGTTTCTTGCTATGTAAATCTACCTACTTATTACATTTATGATGAAGAAGGC
GGTAATGACTTGAGTTTGCCCGTTATGATTTCTGAATGGCCTCTTTCTGTTCAACAAGCTCAACAAGAAG
CTACTTTACCTGATATTGCTGAGGATGTTGTTGACCAAGTTGAAGAAGTCAATAGCATTTTTGACATTGA
GACAGTGGATGTTAAACATGATGTGAGTCCTTTTGAAATGCCATTTGAAGAGTTAAATGGTTTAAAGATA
CTCAAACAATTGGATAACAACTGCTGGGTTAACTCAGTTATGTTACAAATACAATTAACTGGTATACTTG
ATGGTGACTATGCTATGCAGTTTTTTAAAATGGGCCGAGTTGCCAAGATGATTGAACGCTGCTACACTGC
TGAGCAATGTATACGTGGTGCTATGGGTGATGTTGGTTTGTGTATGTATAGACTGCTTAAAGACTTACAC
ACTGGTTTTATGGTTATGGATTATAAATGTAGTTGTACCAGTGGTAGGCTTGAAGAATCGGGAGCTGTTT
TGTTTTGTACGCCCACTAAGAAGGCGTTTCCTTATGGTACTTGTCTAAATTGTAACGCACCTCGCATGTG
TACAATTAGGCAGTTACAAGGTACCATAATATTTGTGCAACAAAAACCAGAACCTGTTAATCCTGTTTCT
TTTGTTGTTAAACCAGTCTGCTCATCAATTTTTCGTGGTGCTGTGTCTTGTGGTCATTACCAGACTAACA
TCTATTCACAAAATTTGTGTGTGGATGGTTTTGGTGTTAACAAGATTCAGCCCTGGACAAATGATGCACT
TAATACTATTTGTATTAAGGATGCAGATTATAATGCAAAAGTTGAAATATCTGTTACACCAATTAAAAAT
ACAGTTGATACAACACCTAAGGAAGAATTTGTTGTTAAAGAGAAGTTGAACGCCTTCCTCGTTCATGACA
ATGTAGCTTTCTACCAAGGTGATGTTGATACTGTTGTTAATGGTGTTGACTTTGACTTTATTGTAAATGC
TGCTAATGAGAACCTTGCTCATGGTGGAGGACTTGCCAAAGCTTTAGATGTGTACACTAAAGGTAAACTT
CAACGTTTATCTAAAGAACACATTGGATTAGCGGGTAAAGTAAAAGTTGGTACAGGAGTTATGGTTGAGT
GTGATAGCCTTAGAATTTTTAATGTTGTTGGTCCACGCAAGGGTAAACATGAACGTGATTTACTCATAAA
AGCTTACAACACTATTAATAATGAACAAGGCACACCTTTAACACCAATTTTGAGCTGTGGTATTTTTGGT
ATCAAACTCGAAACTTCATTAGAAGTTTTGCTTGATGTTTGTAATACAAAAGAAGTTAAAGTTTTTGTTT
ATACAGACACAGAGGTTTGTAAGGTTAAGGATTTTGTGTCTGGTTTAGTGAATGTTCAAAAAGTTGAGCA
ACCTAAAATAGAACCAAAACCAGTGTCCGTAATTAAAGTTGCACCCAAGCCTTACAGGGTAGATGGTAAA
TTTAGTTACTTTACAGAAGACTTGTTGTGTGTCGCTGATGACAAACCCATTGTTTTGTTTACTGACTCTA
TGCTTACTTTGGATGACCGTGGTTTAGCTCTAGACAATGCACTTAGTGGTGTGCTTAGTGCTGCTATTAA
GGATTGTGTTGACATAAATAAAGCTATACCTTCTGGTAATCTTATTAAGTTTGATATAGGTTCTGTTGTT
GTCTACATGTGTGTTGTGCCATCCGAAAAGGACAAACATTTAGATAATAATGTTCAACGATGCACACGTA
AGTTGAATAGACTTATGTGTGATATAGTTTGTACTATACCAGCTGACTACATCTTGCCATTGGTGTTGTC
TAGTTTGACTTGTAATGTTTCTTTTGTAGGTGAACTTAAAGCTGCTGAAGCTAAAGTTATAACTATAAAG
GTGACAGAGGATGGTGTTAATGTTCATGATGTGACCGTGACAACAGACAAGTCATTTGAACAACAAGTTG
GTGTTATTGCTGATAAGGACAAAGATCTTTCTGGTGCAGTACCAAGTGATCTTAACACATCTGAATTGCT
TACTAAAGCAATAGATGTTGATTGGGTCGAATTTTATGGCTTTAAAGATGCTGTTACTTTTGCAACAGTT
GATCATAGTGCTTTTGCCTATGAAAGTGCTGTTGTTAATGGTATTAGAGTGTTAAAAACTAGTGATAATA
ATTGTTGGGTGAATGCTGTTTGTATTGCACTACAGTATTCGAAACCCCATTTTATTTCACAAGGTCTTGA
TGCTGCGTGGAATAAATTTGTTTTAGGCGATGTTGAAATTTTTGTTGCATTTGTTTACTATGTTGCAAGA
CTAATGAAAGGTGACAAGGGTGATGCTGAAGACACTTTGACTAAGTTGTCTAAGTATCTTGCTAATGAAG
CTCAAGTTCAATTAGAACATTATAGTTCTTGTGTTGAATGTGATGCTAAATTTAAAAACTCTGTTGCATC
TATCAATTCTGCTATAGTTTGTGCTAGTGTCAAACGTGATGGTGTGCAAGTTGGTTATTGTGTCCATGGT
ATTAAGTACTATTCACGTGTTAGAAGTGTTAGAGGTAGAGCTATTATAGTCAGTGTCGAACAGCTTGAAC
CGTGTGCTCAGTCTAGACTTTTGAGTGGTGTTGCTTATACTGCTTTTTCTGGACCTGTTGACAAAGGTCA
TTATACTGTTTATGATACTGCAAAGAAATCAATGTATGATGGTGATCGTTTTGTTAAACATGATCTTTCT
CTGCTGTCTGTCACATCAGTTGTTATGGTTGGTGGTTATGTTGCACCTGTTAATACAGTGAAACCTAAAC
CAGTCATTAATCAACTTGATGAAAAGGCACAGAAGTTCTTTGATTTTGGTGATTTTTTGATTCATAATTT
TGTTATTTTTTTCACATGGTTATTGAGTATGTTTACTTTGTGTAAAACTGCAGTAACTACAGGTGATGTT
AAAATAATGGCCAAAGCACCACAAAGGACGGGTGTTGTTTTAAAACGTAGTCTTAAATATAACTTAAAAG
CGTCAGCAGCTGTTCTTAAATCTAAGTGGTGGCTGCTTGCTAAGTTTACGAAACTACTGTTACTCATATA
TACATTGTACTCAGTAGTTTTGCTTTGTGTACGTTTTGGACCGTTTAATTTTTGTAGTGAGACTGTTAAT
GGTTATGCTAAGTCAAACTTTGTCAAGGATGATTACTGTGATGGTTCATTGGGCTGCAAGATGTGTCTTT
TTGGTTACCAAGAGTTAAGTCAATTTAGCCATTTGGATGTTGTGTGGAAGCATATAACAGACCCTTTGTT
TAGTAATATGCAACCTTTCATTGTCATGGTTTTGCTGCTTATATTTGGTGACAATTATTTGAGATGCTTC
TTGCTGTATTTTGTTGCTCAGATGATAAGCACAGTTGGTGTTTTTCTAGGTTACAAGGAAACAAATTGGT
TCTTGCACTTTATTCCATTTGATGTTATTTGTGATGAACTGCTTGTCACTGTTATTGTTATTAAGGTTAT
TTCTTTTGTCAGACATGTGCTTTTTGGTTGTGAAAACCCAGATTGTATTGCGTGTTCTAAGAGTGCTAGA
CTTAAGAGATTCCCTGTTAACACAATTGTCAATGGTGTGCAACGTTCATTTTATGTTAATGCAAATGGTG
GTAGTAAGTTTTGTAAGAAACATAGATTTTTCTGTGTTGATTGTGACTCTTATGGTTATGGCAGCACGTT
TATAACACCCGAAGTTTCTAGAGAACTTGGTAACATTACCAAAACAAATGTGCAACCAACAGGGCCGGCC
TATGTCATGATTGACAAAGTGGAGTTTGAAAATGGTTTTTACAGATTGTATTCCTGTGAAACATTTTGGC
GTTACAACTTTGATATAACTGAAAGCAAGTATTCTTGCAAAGAGGTTTTTAAAAATTGTAATGTTTTGGA
TGATTTCATCGTGTTTAACAATAATGGGACCAATGTAACGCAGGTTAAAAATGCTAGTGTTTACTTTTCA
CAGTTGTTGTGTAGGCCCATTAAATTAGTTGACAGTGAACTTTTGTCCACTTTGTCAGTTGATTTTAATG
GTGTCTTACACAAGGCATACATTGATGTACTACGTAATAGCTTTGGTAAAGATCTTAATGCTAATATGTC
TTTAGCCGAGTGCAAGAGAGCTTTAGGCCTGTCTATTAGTGATCATGAATTTACTAGTGCTATTTCTAAT
GCACATCGTTGTGACGTGTTGTTATCTGATTTGTCATTTAACAACTTTGTCAGTTCGTATGCTAAACCTG
AGGAAAAATTATCAGCTTATGACTTGGCGTGTTGTATGCGTGCAGGTGCTAAGGTTGTTAATGCCAATGT
TCTGACAAAGGACCAAACTCCTATTGTTTGGCATGCAAAGGATTTTAACAGTCTTTCTGCTGAAGGTCGC
AAGTATATTGTAAAAACTAGCAAAGCTAAGGGTTTGACTTTCTTGTTGACAATTAATGAAAACCAAGCTG
TCACGCAAATACCTGCAACTAGCATTGTTGCTAAGCAAGGTGCTGGTGATGCTGGCCATTCATTAACATG
GCTGTGGCTACTGTGTGGTCTTGTGTGTTTGATTCAATTCTACTTGTGCTTTTTCATGCCCTATTTTATG
TACGATATCGTGAGTAGTTTTGAGGGTTATGATTTTAAGTATATAGAAAATGGTCAGTTGAAGAATTTTG
AAGCGCCACTTAAATGCGTCAGAAACGTTTTTGAAAACTTTGAGGACTGGCATTATGCTAAGTTTGGCTT
CACACCTTTAAACAAGCAAAGCTGTCCTATTGTAGTTGGAGTTTCTGAAATTGTTAATACTGTCGCTGGC
ATTCCATCTAATGTGTATCTTGTTGGTAAAACTTTAATTTTTACACTACAAGCTGCTTTTGGTAATGCTG
GTGTTTGTTATGACATTTTTGGAGTCACAACACCTGAAAAGTGCATTTTTACTTCTGCTTGTACTAGATT
AGAAGGTTTGGGTGGTAACAATGTTTATTGTTATAACACAGCGCTTATGGAAGGTTCTTTGCCTTACAGT
TCAATACAAGCTAATGCATATTATAAATATGACAATGGCAATTTTATTAAGTTGCCAGAAGTTATTGCAC
AAGGCTTTGGTTTTAGAACAGTGCGTACTATTGCCACCAAATACTGCCGCGTAGGTGAATGTGTTGAATC
CAATGCAGGTGTGTGTTTTGGCTTTGACAAGTGGTTTGTTAACGATGGACGTGTTGCCAATGGTTACGTT
TGTGGTACTGGTTTGTGGAACCTTGTATTTAACATACTTTCCATGTTTTCATCTTCATTCTCTGTTGCTG
CAATGTCAGGTCAAATTTTACTTAATTGTGCATTAGGTGCTTTTGCTATTTTTTGTTGTTTTCTTGTGAC
AAAGTTTAGACGCATGTTTGGTGACCTTTCTGTAGGTGTTTGCACTGTTGTTGTGGCTGTTTTGCTTAAC
AATGTCTCTTACATTGTAACTCAGAATTTAGTAACAATGATTGCTTATGCCATATTGTATTTCTTTGCTA
CTAGAAGCTTACGCTATGCATGGATTTGGTGTGCTGCATATTTAATTGCGTATATTTCTTTTGCTCCATG
GTGGTTGTGTGCTTGGTACTTTCTTGCTATGTTGACAGGTTTGTTACCTAGTTTGCTGAAGCTTAAAGTT
TCGACAAATCTTTTCGAAGGTGACAAATTTGTAGGTACATTTGAAAGTGCTGCTGCAGGAACATTTGTCA
TTGACATGCGTTCTTATGAGAAACTTGCTAATAGCATCTCTCCAGAAAAGTTGAAAAGTTATGCTGCTAG
CTATAATAGATATAAGTACTATAGTGGTAATGCAAATGAAGCTGATTACCGTTGCGCTTGTTATGCCTAT
TTAGCAAAAGCAATGTTGGACTTTTCGCGTGATCATAATGACATCTTGTACACACCTCCGACTGTCAGTT
ATGGTTCTACATTACAGGCTGGTTTGCGCAAAATGGCACAACCATCTGGCTTTGTGGAGAAATGTGTTGT
CCGTGTCTGCTATGGAAACACTGTGTTGAATGGGTTGTGGCTTGGTGATATTGTTTATTGCCCACGTCAT
GTTATCGCATCTAACACAACTTCTGCTATAGATTATGATCACGAATATAGTATTATGCGGTTGCATAATT
TTTCTATAATATCTGGTACAGCATTTCTTGGTGTTGTAGGTGCTACTATGCATGGAGTAACTCTTAAAAT
TAAGGTTTCACAGACTAACATGCACACACCTAGACATTCTTTTAGAACACTAAAATCTGGTGAAGGTTTT
AACATCTTAGCATGCTATGATGGTTGTGCTCAAGGTGTTTTTGGTGTGAACATGAGAACTAATTGGACTA
TCCGTGGTTCATTTATTAATGGTGCGTGTGGTTCCCCTGGCTACAATCTTAAAAATGGCGAGGTGGAATT
TGTTTATATGCATCAAATTGAACTCGGAAGTGGTAGCCATGTAGGTTCTAGCTTTGATGGTGTTATGTAT
GGTGGTTTTGAAGACCAACCTAATCTTCAAGTTGAATCTGCAAACCAGATGTTAACAGTTAATGTGGTTG
CATTTCTTTATGCTGCTATATTGAATGGTTGCACATGGTGGCTTAAAGGTGAAAAATTGTTTGTGGAGCA
TTATAATGAGTGGGCACAGGCTAATGGTTTCACAGCTATGAATGGTGAAGACGCTTTTTCCATTCTTGCT
GCTAAAACTGGTGTCTGTGTGGAAAGATTACTTCATGCTATTCAAGTTTTGAATAATGGCTTTGGTGGTA
AACAAATTTTGGGTTATTCTAGTCTCAATGATGAGTTCAGTATTAATGAAGTTGTCAAACAAATGTTTGG
TGTTAACCTGCAAAGTGGTAAAACCACTAGTATGTTTAAATCCATAAGCTTATTTGCTGGCTTCTTTGTC
ATGTTCTGGGCTGAATTATTTGTTTATACCACCACTATTTGGGTTAACCCTGGTTTTCTTACTCCGTTTA
TGATTTTGCTTGTTGCTTTGTCACTCTGTCTTACATTTGTTGTTAAACATAAGGTTTTGTTTTTGCAAGT
GTTTTTGTTGCCTTCAATTATTGTGGCTGCTATTCAAAACTGTGCTTGGGACTACCATGTTACAAAGGTG
TTGGCAGAGAAGTTTGATTATAATGTTTCTGTTATGCAAATGGACATCCAGGGTTTTGTTAACATTTTTA
TTTGTCTTTTTGTTGCACTGTTGCATACTTGGCGCTTTGCTAAAGAGCGTTGTACACATTGGTGCACTTA
TTTGTTCTCACTCATTGCTGTTTTATACACTGCATTGTATAGTTATGACTACGTTAGTTTGCTGGTTATG
CTACTTTGTGCAATTTCTAATGAATGGTATATTGGTGCTATTATTTTTAGAATTTGTCGTTTTGGTGTTG
CATTTTTACCAGTGGAATACGTGTCTTACTTTGATGGTGTTAAAACTGTGCTGTTGTTTTACATGTTGTT
AGGCTTTGTTAGCTGTATGTACTATGGTTTGTTGTACTGGATTAACAGGTTCTGTAAGTGCACATTAGGT
GTTTATGATTTCTGTGTTAGTCCAGCCGAATTTAAGTATATGGTTGCTAATGGTTTGAATGCACCAAATG
GCCCTTTTGATGCGCTCTTTCTGTCTTTTAAACTAATGGGTATTGGCGGTCCTAGAACCATTAAAGTTTC
TACTGTACAGTCTAAATTGACTGATCTTAAGTGCACAAACGTCGTTCTAATGGGCATTTTGTCTAACATG
AACATAGCTTCTAATTCAAAGGAGTGGGCATATTGTGTTGAAATGCACAATAAAATAAACTTGTGTGACG
ACCCTGAAACTGCTCAAGAGTTATTGCTGGCGTTGTTGGCCTTTTTCTTGTCTAAGCATAGTGATTTTGG
TCTTGGTGATCTTGTCGATTCTTATTTTGAGAACGACTCCATTTTGCAAAGTGTTGCATCTTCTTTTGTT
GGTATGCCATCTTTTGTTGCATATGAAACAGCAAGACAAGAGTATGAAAATGCTGTTGCAAATGGTTCCT
CACCACAAATAATCAAACAATTGAAGAAGGCTATGAATGTTGCAAAAGCTGAGTTTGACAGGGAATCATC
TGTTCAAAAGAAAATTAACAGAATGGCTGAACAAGCTGCTGCAGCTATGTACAAAGAAGCACGTGCTGTT
AATAGAAAATCAAAAGTTGTTAGTGCCATGCATAGTTTACTCTTTGGCATGCTCCGACGTTTGGACATGT
CTAGTGTTGACACTATCCTTAATATGGCACGTAATGGTGTTGTCCCTCTTTCCGTTATCCCTGCTACTTC
TGCAGCCAGGCTCGTCGTCGTAGTACCAGATCATGATTCATTTGTGAAAATGATGGTAGATGGTTTTGTG
CACTACGCTGGTGTTGTTTGGACATTACAGGAAGTTAAGGATAATGATGGTAAGAATGTGCATCTTAAAG
ATGTTACAAAGGAAAACCAGGAAATACTTGTTTGGCCTCTGATTTTGACTTGTGAACGTGTCGTTAAATT
GCAGAACAATGAAATAATGCCGGGCAAGATGAAGGTCAAGGCCACCAAAGGTGAAGGTGATGGAGGCATT
ACTAGTGAAGGTAATGCTCTATACAACAATGAAGGTGGACGTGCATTCATGTATGCATATGTGACTACGA
AGCCTGGCATGAAGTATGTTAAATGGGAACATGACTCTGGTGTGGTTACAGTTGAATTGGAACCACCTTG
CAGATTTGTTATAGACACACCTACTGGACCCCAAATTAAGTATCTTTATTTTGTTAAGAATCTTAACAAT
TTAAGGAGAGGTGCTGTTTTGGGTTACATTGGTGCCACTGTGAGATTGCAAGCTGGCAAACAGACTGAGT
TTGTTTCAAACTCCCATTTATTAACACATTGTTCTTTTGCTGTTGACCCAGCTGCAGCCTATCTTGATGC
TGTTAAACAAGGCGCAAAACCTGTTGGCAATTGTGTAAAGATGTTGACTAATGGTTCTGGTAGCGGTCAG
GCTATTACTTGTACCATTGATTCCAACACTACGCAGGACACATATGGTGGCGCGTCTGTTTGTATTTATT
GCAGAGCACATGTTGCACATCCAACCATGGACGGTTTTTGTCAGTACAAAGGCAAGTGGGTACAAGTGCC
TATAGGTACAAATGACCCTATAAGATTTTGTCTTGAAAATACTGTTTGTAAAGTTTGTGGTTGTTGGCTT
AATCATGGCTGTACATGTGACCGGACTGCTATCCAAAGTTTTGATAACAGTTATTTAAACGAGTCCGGGG
CTCTAGTGCCGCTCGACTAGAGCCCTGTAATGGTACAGACATAGATTACTGTGTCCGTGCATTTGACGTT
TACAATAAAGATGCGTCTTTTATCGGAAAAAATCTGAAGTCCAATTGTGTGCGCTTCAAGAATGTAGATA
AGGATGACGCGTTCTATATTGTTAAACGTTGCATTAAGTCAGTTATGGACCACGAGCAGTCCATGTATAA
CTTACTTAAAGGCTGTAATGCTGTTGCTAAGCATGATTTCTTTACTTGGCATGAGGGCAGAACCATTTAT
GGTAATGTTAGTAGACAGGATCTTACTAAATACACCATGATGGATTTGTGCTTCGCTCTGCGTAACTTTG
ATGAAAAAGACTGTGAAGTTTTTAAGGAGATATTGGTTCTTACTGGTTGTTGTAGTACTGATTACTTTGA
AATGAAGAATTGGTTTGACCCCATAGAAAATGAGGACATACACCGTGTGTATGCTGCTTTAGGTAAGGTA
GTTGCAAATGCAATGCTTAAGTGTGTTGCTTTTTGCGACGAAATGGTGCTCAAAGGAGTTGTTGGTGTTT
TGACCTTAGACAACCAAGATCTTAATGGGAATTTCTATGACTTCGGTGACTTTGTATTGTGTCCTCCTGG
AATGGGAATACCCTACTGCACGTCATACTATTCTTATATGATGCCTGTTATGGGTATGACTAATTGTTTA
GCTAGTGAGTGCTTTATGAAAAGTGACATCTTTGGTCAAGACTTCAAAACTTTTGATTTGTTGAAATATG
ATTTCACAGAACATAAGGAGGTTTTGTTTAACAAGTACTTTAAGTATTGGGGACAGGATTATCATCCTGA
TTGTGTTGATTGCCATGACGAGATGTGTATTTTGCATTGTTCAAATTTTAACACACTCTTCGCAACCACA
ATTCCAAACACGGCTTTTGGACCTCTATGCAGAAAAGTGTTTATTGATGGTGTACCCGTAGTTGCTACTG
CTGGTTACCACTTTAAACAATTAGGACTTGTGTGGAACAAAGATGTTAACACTCATTCTACCAGACTTAC
TATTACTGAACTCTTACAGTTTGTGACAGATCCAACGCTTATAGTTGCGTCATCGCCTGCCTTGGTGGAT
AAACGCACTGTTTGTTTTTCTGTCGCTGCTTTGAGTACAGGATTAACATCCCAAACAGTAAAACCTGGCC
ATTTTAATAAGGAGTTTTATGACTTCTTACGTTCTCAGGGGTTTTTCGATGAGGGTTCAGAATTAACATT
GAAGCATTTCTTTTTTACACAAAAGGGTGATGCTGCAATTAAAGATTTTGATTATTATCGTTACAACAGA
CCTACTATGCTGGATATTGGACAAGCTCGCGTAGCATATCAAGTGGCAGCTCGCTATTTTGACTGTTACG
AGGGTGGCTGTATTACATCTAGAGAGGTTGTTGTTACAAACCTTAATAAAAGCGCTGGTTGGCCCCTTAA
TAAGTTTGGTAAAGCTGGTTTATATTATGAGTCTATTAGTTATGAGGAACAAGATGCTATTTTTTCATTA
ACAAAGCGTAATATTCTCCCTACTATGACTCAGTTAAATCTTAAATACGCCATATCTGGTAAGGAACGCG
CACGTACAGTGGGTGGCGTCTCTTTATTAGCTACTATGACTACAAGACAGTTTCATCAGAAATGTCTGAA
ATCCATAGTAGCTACCAGAAATGCCACCGTTGTTATCGGCACTACCAAGTTTTATGGCGGGTGGGATAAT
ATGTTAAAGAACCTGATGGCCGATGTTGATGATCCTAAATTGATGGGATGGGACTATCCTAAGTGTGATA
GAGCTATGCCCTCAATGATTCGTATGTTGTCGGCTATGATCTTAGGTTCTAAGCATGTCACATGTTGTAC
GGCTAGTGATAAATTTTATAGACTTAGTAATGAGCTTGCTCAAGTTTTGACCGAGGTTGTTTATTCAAAT
GGTGGGTTTTATTTTAAACCTGGTGGTACAACTTCTGGTGATGCAACTACAGCCTACGCCAATTCTGTCT
TTAATATATTTCAGGCTGTAAGTTCTAACATTAATTGCGTTTTGAGCGTTAACTCGTCAAATTGCAATAA
TTTTAATGTTAAGAAGTTACAGAGACAACTTTATGATAATTGCTATAGAAATAGTAATGTTGATGAATCT
TTTGTGGATGACTTTTATGGTTATTTGCAAAAGCATTTTTCTATGATGATTCTTTCTGATGATAGTGTTG
TGTGCTATAATAAAACTTATGCTGGACTTGGTTACATTGCTGATATTAGTGCTTTTAAAGCCACTTTGTA
TTATCAGAATGGTGTGTTTATGAGTACAGCTAAGTGTTGGACTGAGGAAGATCTTTCTATAGGACCTCAT
GAATTTTGCTCACAGCACACTATGCAGATTGTAGATGAAAATGGTAAGTATTATCTACCATATCCAGATC
CTAGCCGTATTATTTCTGCTGGTGTTTTTGTGGATGACATCACTAAGACTGATGCTGTCATTCTTTTGGA
ACGCTATGTTTCTCTGGCTATAGATGCCTACCCATTGTCTAAGCATCCTAAACCTGAGTACAGGAAGGTG
TTTTACGCATTGTTAGACTGGGTCAAACATCTCAACAAGACTCTTAACGAAGGTGTTTTGGAGTCTTTTT
CTGTTACACTTTTAGATGAACATGAGTCTAAGTTTTGGGATGAAAGCTTTTATGCTAGTATGTATGAGAA
GTCTACAGTATTACAAGCTGCTGGTCTTTGTGTAGTATGTGGTTCTCAAACAGTTCTAAGATGCGGTGAT
TGTTTACGCAGACCGATGTTGTGCACTAAGTGCGCCTATGATCATGTGTTTGGCACTGATCATAAGTTCA
TTTTAGCTATTACACCATATGTGTGTAACACATCTGGCTGCAATGTAAATGACGTTACAAAACTGTATCT
TGGAGGTTTGAATTATTACTGTGTAGACCACAAACCACATCTTTCATTCCCACTGTGTTCAGCTGGTAAT
GTCTTTGGTTTGTACAAAAGTTCTGCTTTGGGTTCCATGGACATTGATGTCTTTAACAAACTTTCTACCT
CTGATTGGTCTGACATTCGCGACTACAAGCTTGCTAATGATGCAAAAGAGTCACTAAGGTTGTTTGCAGC
TGAAACGGTCAAGGCTAAAGAGGAAAGTGTTAAGTCATCATACGCTTATGCTACCCTAAAGGAGATTGTA
GGTCCTAAGGAACTTTTGCTCTTATGGGAAAGTGGAAAAGCCAAACCACCGTTAAACCGTAATTCTGTTT
TTACATGCTTCCAAATTACAAAAGACTCCAAGTTTCAAGTTGGTGAGTTTGTGTTTGAGAAAGTAGATTA
CGGTTCTGATACGGTTACTTACAAATCCACTGCTACTACTAAGTTAGTACCAGGTATGTTGTTTATTTTG
ACTTCTCATAATGTTGCTCCACTTAGAGCGCCAACAATGGCAAACCAGGAGAAATATTCTACCATTTACA
AGTTGCACCCATCATTTAATGTTAGTGATGCTTATGCAAATCTTGTACCTTATTACCAACTTATTGGCAA
ACAGCGTATAACCACAATACAGGGTCCTCCTGGTAGTGGAAAATCGCATTGTTCTATTGGTATTGGTGTG
TATTACCCTGGAGCGAGGATCGTGTTCACCGCTTGTTCTCACGCTGCTGTTGATTCGCTCTGTGCAAAAG
CTGTCACAGCCTATAGTGTTGATAAGTGTACACGTATTATTCCTGCACGTGCCAGAGTTGAGTGTTATAG
TGGTTTTAAACCTAACAATAATAGTGCACAATACGTGTTTAGTACTGTTAATGCGTTACCTGAAGTTAAT
GCAGACATTGTTGTCGTGGATGAGGTGTCTATGTGCACTAACTATGACTTGTCTGTGATTAACCAGCGTA
TATCATATAAACACATTGTATATGTTGGTGATCCTCAACAGCTTCCAGCTCCTAGAGTTCTTATCTCTAA
AGGTGTTATGGAACCAATTGACTATAATGTTGTGACACAACGTATGTGTGCTATAGGACCCGATGTCTTT
TTACACAAGTGTTACAGATGTCCTGCTGAAATAGTTAACACTGTTTCAGAGCTTGTTTATGAAAACAAGT
TTGTACCTGTCAAAGAAGCTAGTAAGCAGTGCTTCAAAATCTTTGAACGCGGTAGTGTTCAGGTAGACAA
TGGCTCCAGTATAAATAGGCGTCAACTTGATGTTGTTAAGCGATTTATACATAAAAACTCCACATGGAGC
AAGGCTGTGTTTATCTCACCTTACAATAGTCAAAATTATGTAGCTGCCAGGCTTTTAGGCTTACAAACTC
AGACAGTGGATTCTGCTCAAGGTAGTGAATATGACTATGTTATATTCGCACAGACATCAGATACTGCTCA
TGCCTGTAATGCCAATCGTTTTAACGTTGCCATTACTAGAGCAAAGAAAGGTATTTTCTGTATTATGTCT
GACAGAACTTTGTTTGATGCACTTAAGTTCTTTGAAATCACTATGACAGATTTACAGTCTGAAAGTAGTT
GTGGTTTGTTTAAGGATTGTGCACGTAACCCTATTGATTTACCACCAAGTCATGCCACTACTTATTTGTC
ATTGTCTGATAGATTTAAGACTAGTGGTGACTTGGCTGTTCAAATAGGTAACAACAATGTTTGTACCTAT
GAACATGTGATTTCATATATGGGTTTCAGGTTTGATGTTAGCATGCCTGGTAGTCATAGTTTGTTCTGTA
CTAGAGACTTTGCCATGCGTCATGTCAGAGGTTGGTTAGGAATGGATGTGGAAGGTGCACATGTCACAGG
TGACAATGTTGGCACTAATGTACCTCTACAAGTTGGTTTTTCCAATGGTGTTGATTTTGTAGCTCAACCT
GAAGGTTGTGTTCTAACAAACACTGGCAGTGTTGTAAAACCTGTTCGTGCTCGTGCACCACCTGGAGAAC
AATTCACTCACATTGTACCTCTGTTACGCAAGGGACAACCTTGGAGTGTGTTGAGAAAACGTATTGTTCA
AATGATAGCAGATTTTCTTGCTGGCTCATCTGATGTACTGGTGTTTGTACTTTGGGCTGGCGGTTTAGAG
TTGACCACTATGCGTTATTTTGTTAAGATTGGAGCTGTTAAACATTGCCAATGTGGTACTGTTGCAACAT
GCTACAATTCTGTTAGTAATGACTATTGTTGCTTTAAACATGCATTGGGCTGTGACTATGTTTATAATCC
ATATGTCATAGATATTCAACAATGGGGTTATGTTGGTTCACTCTCCACTAATCACCATGCAATTTGTAAT
GTTCATAGAAATGAGCATGTTGCTTCTGGTGATGCTATTATGACTAGATGTTTGGCTGTGTATGACTGCT
TTGTTAAGAATGTGGATTGGTCAATTACCTACCCTATGATAGCTAATGAAAATGCCATAAACAAGGGCGG
TCGCACTGTGCAGAGTCATATTATGCGTGCTGCTATTAAATTGTACAACCCTAAAGCAATCCATGACATT
GGTAATCCTAAGGGTATTCGTTGTGCTGTAACTGATGCCAAGTGGTATTGTTATGACAAGAACCCTATTA
ATTCTAATGTGAAAACATTGGAGTATGATTACATGACACATGGCCAAATGGATGGCTTGTGTTTGTTTTG
GAATTGTAATGTGGATATGTACCCTGAATTCTCAATTGTTTGCAGGTTTGACACACGTACACGATCTACA
TTGAACCTTGAAGGTGTAAATGGTGGGTCATTGTATGTCAATAATCATGCATTTCACACTCCTGCTTATG
ATAAACGTGCTATGGCTAAATTGAAACCAGCACCGTTTTTCTACTATGACGACGGTTCATGTGAGGTTGT
TCACGATCAAGTTAACTATGTTCCTTTGAGAGCCACTAATTGCATTACCAAGTGTAATATTGGTGGTGCT
GTATGTTCTAAGCACGCTAATCTCTATAGAGCATATGTTGAGTCATATAACATTTTTACTCAAGCTGGTT
TTAATATTTGGGTTCCTACCACGTTTGATTGTTATAATTTGTGGCAGACATTCACAGAGGTCAATTTACA
AGGTTTAGAGAACATTGCTTTTAACGTTGTTAATAAAGGTTCATTTGTTGGTGCTGATGGTGAATTACCA
GTAGCCATTAGTGGTGATAAAGTGTTCGTACGTGATGGTAACACTGATAATTTAGTCTTTGTTAACAAAA
CATCACTGCCTACAAACATAGCATTTGAACTTTTTGCTAAGAGGAAGGTTGGTTTAACACCACCTCTCAG
TATTCTCAAAAACCTTGGTGTTGTCGCCACATATAAGTTTGTCTTGTGGGATTATGAAGCTGAGCGTCCC
TTGACAAGCTTTACTAAGTCTGTTTGTGGTTATACAGACTTTGCAGAGGATGTTTGTACTTGTTACGATA
ATAGTATACAAGGTTCATACGAACGTTTTACTCTGTCAACTAATGCTGTGTTATTCTCTGCTACTGCTGT
GAAAACAGGTGGTAAGAGTTTGCCGGCTATTAAATTGAATTTTGGAATGCTTAATGGTAATGCAATTGCT
ACTGTCAAATCAGAAGATGGTAACATAAAAAATATTAACTGGTTTGTTTACGTACGCAAAGATGGCAAAC
CTGTTGATCATTATGATGGTTTTTATACCCAAGGTCGTAATTTACAAGACTTTTTGCCTCGCAGCACAAT
GGAAGAAGACTTTTTGAACATGGATATAGGCGTGTTTATTCAAAAGTATGGTCTAGAGGATTTCAACTTC
GAGCACGTTGTGTATGGTGATGTTTCAAAAACTACTCTAGGCGGTTTACACTTGTTGATTTCACAAGTAC
GTCTGAGTAAAATGGGCATCTTAAAGGCAGAGGAGTTTGTGGCAGCATCTGACATAACACTCAAATGTTG
TACTGTGACTTATCTTAATGATCCTAGTTCTAAGACTGTTTGTACTTACATGGATTTGTTGTTGGATGAT
TTTGTTTCTGTATTGAAGTCTTTGGATTTGACTGTTGTATCCAAGGTTCATGAGGTCATAATTGACAACA
AACCATGGAGATGGATGCTATGGTGTAAAGATAATGCCGTTGCTACATTCTATCCTCAGTTGCAGAGTGC
AGAATGGAAATGCGGGTATTCTATGCCTGGTATTTATAAGACACAACGTATGTGCTTAGAACCATGTAAT
TTGTATAATTATGGTGCAGGTTTGAAGTTGCCCAGTGGCATTATGTTCAATGTTGTTAAATACACTCAAT
TGTGTCAATATTTTAACAGTACCACGTTATGTGTTCCTCATAATATGAGAGTGTTACACTTGGGTGCTGG
CTCTGATTATGGTGTTGCACCAGGAACTGCTGTTCTTAAAAGGTGGTTGCCGCACGACGCAATTGTTGTT
GACAACGATGTTGTTGACTATGTGAGTGACGCTGATTTTAGTGTTACTGGTGATTGTGCAACCGTTTATT
TGGAAGACAAGTTTGACTTGTTAATCTCTGATATGTACGATGGTAGGACAAAGGCAATTGATGGTGAAAA
TGTTTCGAAAGAAGGATTTTTCACTTACATCAATGGTTTCATTTGTGAAAAACTTGCCATCGGAGGTTCG
ATTGCTATTAAAGTAACAGAGTATAGCTGGAATAAGAAATTGTATGAACTTGTACAAAGATTTTCTTTTT
GGACTATGTTTTGCACTTCTGTTAATACGTCATCATCAGAAGCCTTTGTTGTCGGAATTAACTATCTTGG
TGATTTCGCACAAGGACCTTTTATAGATGGTAACATAATACACGCAAATTATGTATTTTGGCGTAACTCC
ACTGTTATGAGTTTGTCCTACAACTCTGTTTTAGACCTGAGTAAATTTAATTGCAAACACAAAGCGACTG
TTGTTGTGCAATTAAAGGATAGTGATATTAATGAAATGGTGCTTAGTCTTGTTAGGAGTGGTAAGTTGCT
TGTAAGGGGTAATGGCAAGTGTTTGAGTTTTAGTAATCATTTAGTCTCAACTAAATAAAATGTTTGTTTT
GCTTGTTGCATATGCCTTGTTGCATATTGCTGGTTGTCAAACTACAAATGGGCTGAACACTAGTTACTCT
GTTTGCAACGGCTGTGTTGGTTATTCAGAAAATGTATTTGCTGTTGAGAGTGGTGGTTATATACCCTCCG
ACTTTGCATTCAATAATTGGTTCCTTCTAACTAATACCTCATCTGTTGTAGATGGTGTTGTGAGGAGTTT
TCAGCCTTTGTTGCTTAATTGCTTATGGTCTGTTTCTGGCTTGCGGTTTACTACTGGTTTTGTCTATTTT
AATGGTACTGGGAGAGGTGATTGTAAAGGTTTTTCCTCAGATGTTTTGTCTGATGTCATACGTTACAACC
TCAATTTTGAAGAAAACCTTAGACGTGGAACCATTTTGTTTAAAACATCTTATGGTGTTGTTGTGTTTTA
TTGTACCAACAACACTTTAGTTTCAGGTGATGCTCACATACCATTTGGTACAGTTTTGGGCAATTTTTAT
TGCTTTGTAAATACTACTATTGGCAATGAAACTACGTCTGCTTTTGTGGGTGCACTACCTAAGACAGTTC
GTGAGTTTGTTATTTCACGCACAGGACATTTTTATATTAATGGCTATCGCTATTTCACTTTAGGTAATGT
AGAAGCCGTTAATTTCAATGTCACTACTGCAGAAACCACTGATTTTTGTACTGTTGCGTTAGCTTCTTAT
GCTGACGTTTTGGTTAATGTGTCACAAACCTCTATTGCTAATATAATTTATTGCAACTCTGTTATTAACA
GACTGAGATGTGACCAGTTGTCCTTTGATGTACCAGATGGTTTTTATTCTACAAGCCCTATTCAATCCGT
TGAGCTACCTGTGTCTATTGTGTCGCTACCTGTTTATCATAAACATACGTTTATTGTGTTGTACGTTGAC
TTCAAACCTCAGAGTGGCGGTGGCAAGTGCTTTAACTGTTATCCTGCTGGTGTTAATATTACACTGGCCA
ATTTTAATGAAACTAAAGGGCCTTTGTGTGTTGACACATCACACTTCACTACCAAATACGTTGCTGTTTA
TGCCAATGTTGGTAGGTGGAGTGCTAGTATTAACACGGGAAATTGCCCTTTTTCTTTTGGCAAAGTTAAT
AACTTTGTTAAATTTGGCAGTGTATGTTTTTCGCTAAAGGATATACCCGGTGGTTGCGCAATGCCTATAG
TGGCTAATTGGGCTTATAGTAAGTACTATACTATAGGCTCATTGTATGTTTCTTGGAGTGATGGTGATGG
AATTACTGGCGTCCCACAACCTGTTGAGGGTGTTAGTTCCTTTATGAATGTTACATTGGACAAATGTACT
AAATATAATATTTATGATGTATCTGGTGTGGGTGTTATTCGCGTTAGCAATGACACCTTTCTTAATGGAA
TTACGTACACATCAACTTCAGGTAACCTTCTGGGTTTTAAAGATGTTACTAAGGGCACCATCTACTCTAT
CACTCCTTGTAACCCACCAGATCAGCTTGTTGTTTATCAGCAAGCTGTTGTTGGTGCTATGTTGTCTGAA
AATTTTACTAGTTACGGCTTTTCTAATGTTGTAGAACTGCCGAAATTTTTCTATGCGTCCAATGGCACTT
ATAATTGCACAGACGCTGTTTTAACTTATTCTAGTTTTGGCGTTTGTGCAGATGGTTCTATAATTGCTGT
TCAACCACGTAATGTTTCATATGATAGTGTTTCAGCTATCGTCACAGCTAATTTGTCTATACCTTCCAAT
TGGACCACTTCGGTCCAGGTTGAGTATTTACAAATTACAAGTACACCTATCGTAGTTGATTGCTCCACTT
ATGTTTGCAATGGTAATGTGCGCTGTGTTGAATTGCTTAAGCAGTATACTTCTGCTTGTAAAACTATTGA
AGACGCCTTAAGAAATAGCGCCAGGCTGGAGTCTGCAGATGTTAGTGAGATGCTCACTTTTGACAAGAAA
GCGTTTACACTTGCTAATGTTAGTAGTTTTGGTGACTACAACCTTAGCAGCGTCATACCTAGCTTGCCCA
CAAGTGGTAGTAGAGTGGCTGGTCGCAGTGCCATAGAAGACATACTTTTTAGCAAACTTGTTACTTCTGG
ACTTGGCACTGTGGACGCAGACTACAAAAAGTGCACTAAGGGTCTTTCCATTGCTGACTTGGCTTGTGCT
CAATATTATAATGGCATTATGGTTTTGCCTGGCGTCGCTGATGCTGAACGAATGGCCATGTATACAGGTT
CTTTAATTGGTGGAATTGCTTTAGGAGGTCTAACATCAGCCGTTTCAATACCATTTTCATTAGCAATTCA
GGCACGTTTAAATTATGTTGCATTGCAGACTGATGTTTTACAAGAAAATCAGAAAATTCTTGCTGCATCT
TTTAACAAAGCAATGACCAACATAGTAGATGCCTTTACTGGTGTTAATGATGCTATTACACAAACTTCAC
AAGCCCTACAAACAGTTGCTACTGCACTTAACAAGATCCAGGATGTTGTTAATCAACAAGGCAACTCATT
GAACCATTTAACTTCTCAGTTGAGGCAGAATTTTCAAGCTATCTCTAGCTCTATTCAGGCTATCTATGAC
AGACTTGACACTATTCAGGCTGATCAACAAGTAGATAGGCTGATTACTGGTAGATTGGCTGCTTTGAATG
TATTCGTTTCTCATACATTGACTAAGTACACTGAAGTTCGTGCTTCCAGACAGCTTGCACAACAAAAAGT
GAATGAGTGTGTCAAATCCCAGTCTAAGCGTTATGGCTTCTGTGGAAATGGCACTCACATTTTCTCAATT
GTTAATGCTGCTCCTGAGGGGCTTGTTTTTCTCCACACTGTCTTGTTGCCGACACAATATAAGGATGTTG
AAGCGTGGTCTGGGTTGTGCGTTGATGGTACAAACGGTTATGTGTTGCGACAACCTAATCTTGCTCTTTA
CAAAGAAGGCAATTATTATAGAATCACATCTCGCATAATGTTTGAACCACGTATTCCTACCATGGCAGAT
TTTGTTCAAATTGAAAATTGCAATGTCACATTTGTTAACATTTCTCGCTCTGAGTTGCAAACCATTGTGC
CAGAGTATATTGATGTTAATAAGACGCTGCAAGAATTAAGTTACAAATTGCCAAATTACACTGTTCCAGA
CCTAGTTGTCGAACAGTACAACCAGACTATTTTGAATTTGACCAGTGAAATTAGCACCCTTGAAAATAAA
TCTGCGGAGCTTAATTACACTGTTCAAAAATTGCAAACTCTGATTGACAACATAAATAGCACATTAGTCG
ACTTAAAGTGGCTCAACCGGGTTGAGACTTACATCAAGTGGCCGTGGTGGGTGTGGTTGTGCATTTCAGT
CGTGCTCATCTTTGTGGTGAGTATGTTGCTATTATGTTGTTGTTCTACTGGTTGCTGTGGCTTCTTTAGT
TGTTTTGCATCTTCTATTAGAGGTTGTTGTGAATCAACTAAACTTCCTTATTACGACGTTGAAAAGATCC
ACATACAGTAATGGCTCTAGGTTTGTTCACATTGCAACTTGTGTCTGCTGTTAATCAATCGCTTAGCAAT
GCGAAAGTTAGTGCTGAAGTTTCACGACAGGTTATCCAAGACGTGAAAGATGGCACTGTTACCTTCAACT
TGCTAGCGTATACACTAATGAGCCTCTTTGTTGTGTATTTTGCTTTATTTAAAGCAAGATCACACCGTGG
CAGAGCTGCTCTTATAGTGTTTAAAATTCTAATCCTTTTCGTTTATGTGCCATTGCTGTATTGGTCTCAA
GCATATATTTACGCAACTTTGATTGCTGTAATTTTGCTTGGAAGATTTTTCCATACAGCTTGGCACTGCT
GGCTCTACAAGACATGGGATTTCATTGTCTTCAATGTAACCACACTTTGCTATGCAAGGTAAGTGTTGGT
TTCTTGAAAATAAGGCTCTGAAACCATTCGTTTGTTTTTACGGAGGGGATCAATTCCTTTACATAGGCGA
CAGAATTGTTTCTTATTTCTCAACTAACGACTTGTACGTTGCTCTTAGAGGACGTATTGATAAAGACCTC
AGCCTTTCTAGAAAGGTTGAGTTATATAACGGTGAATGTGTATACTTGTTTTGTGAACACCCAGCTGTTG
GAATAGTCAACACAGATTTCAAATTAGAAATCCACTAAGATGTTCCTTAAGCTAGTGGATGATCATGCTT
TGGTTGTTAATGTACTACTCTGGTGTGTGGTGCTTATAGTGATACTACTAGTGTGTATTACAATAATTAA
ACTAATTAAGCTTTGTTTCACTTGCCATATGTTTTGTAATAGAACAGTTTATGGCCCCATTAAAAATGTG
TACCACATTTACCAATCATATATGCACATAGACCCTTTCCCTAAACGAGTTATTGATTTCTAAACTAAAC
GACAATGTCAAATGACAATTGTACGGGTGACATTGTCACCCATTTGAAGAATTGGAATTTTGGTTGGAAT
GTTATTCTAACCATATTCATTGTTATTCTTCAGTTTGGACACTATAAATACTCCAGATTGTTTTATGGTT
TGAAGATGCTTGTACTGTGGCTTCTTTGGCCACTCGTACTTGCTTTGTCAATCTTTGACACCTGGGCTAA
TTGGGATTCTAATTGGGCCTTTGTTGCATTTAGCTTTTTTATGGCCGTATCAACACTCGTTATGTGGGTG
ATGTACTTCGCAAACAGTTTCAGACTTTTCCGACGTGCTCGAACTTTTTGGGCATGGAATCCTGAGGTTA
ATGCAATCACTGTCACAACCGTGTTGGGACAGACATACTATCAACCCATTCAACAAGCTCCAACAGGCAT
TACTGTGACCTTGCTGAGCGGCGTGCTTTACGTTGACGGACATAGATTGGCTTCAGGTGTTCAGGTTCAT
AACCTACCTGAATACATGACAGTTGCCGTGCCGAGCACTACTATAATTTATAGTAGAGTCGGAAGGTCCG
TAAATTCACAAAATAGCACAGGCTGGGTTTTCTACGTACGAGTAAAACACGGTGATTTTTCTGCAGTGAG
CTCTCCCATGAGCAACATGACAGAAAACGAAAGATTGCTTCATTTTTTCTAAACTGAACGAAAAGATGGC
TACAGTCAAATGGGCTGATGCATCTGAACCACAACGTGGTCGTCAGGGTAGAATACCTTATTCTCTTTAT
AGCCCTTTGCTTGTTGATAGTGAACAACCTTGGAAGGTGATACCTCGTAATTTGGTACCCATCAACAAGA
AAGACAAAAATAAGCTTATAGGCTATTGGAATGTTCAAAAACGTTTCAGAACTAGAAAGGGCAAACGGGT
GGATTTGTCACCCAAGCTGCATTTTTATTATCTTGGCACAGGACCCCATAAAGATGCAAAATTTAGAGAG
CGTGTTGAAGGTGTCGTCTGGGTTGCTGTTGATGGTGCTAAAACTGAACCTACAGGTTACGGTGTTAGGC
GCAAGAATTCAGAACCAGAGATACCACACTTCAATCAAAAGCTCCCAAATGGTGTTACTGTTGTTGAAGA
ACCTGACTCCCGTGCTCCTTCCCGGTCTCAGTCGAGGTCGCAGAGTCGCGGTCGTGGTGAATCCAAACCT
CAATCTCGGAATCCTTCAAGTGACAGAAACCATAACAGTCAGGATGACATCATGAAGGCAGTTGCTGCGG
CTCTTAAATCTTTAGGTTTTGACAAGCCTCAGGAAAAAGATAAAAAGTCAGCGAAAACGGGTACTCCTAA
GCCTTCTCGTAATCAGAGTCCTGCTTCTTCTCAAACTTCTGCCAAGAGTCTTGCTCGTTCTCAGAGTTCT
GAAACAAAAGAACAAAAGCATGAAATGCAAAAGCCACGGTGGAAAAGACAGCCTAATGATGATGTGACAT
CTAATGTCACACAATGTTTTGGCCCCAGAGACCTTGACCACAACTTTGGAAGTGCAGGTGTTGTGGCCAA
TGGTGTTAAAGCTAAAGGCTATCCACAATTTGCTGAGCTTGTGCCGTCAACAGCTGCTATGCTGTTTGAT
AGTCACATTGTTTCCAAAGAGTCAGGCAACACTGTGGTCTTGACTTTCACTACTAGAGTGACTGTGCCCA
AAGACCATCCACACTTGGGTAAGTTTCTTGAGGAGTTAAATGCATTCACTAGAGAAATGCAACAACATCC
TCTTCTTAACCCTAGTGCACTAGAATTCAACCCATCTCAAACTTCACCTGCAACTGCTGAACCAGTGCGT
GATGAAGTTTCTATTGAAACTGACATAATTGATGAAGTAAACTAAACATGCCACTGTGTTGTTTGAAATT
CAGGCTTTAGTTGGAATTTTGCTTTTGTTCTTTCTTTTATTATCTTTCTTTTGCCTGTTTTTAGAGAGAT
TTGGCGCCTTGGTGCCGTAGATGAATACATTGCTTTTCTCTGATCTATGTATGATGGTACGATCAGAGCT
GCTTTTAATTAACATGATCCCTTGCTTTGGCTTGACAAGGATCTAGTCTTATACACAATGGTAAGCCAGT
GGTAGTAAAGGTATAAGAAATTTGCTACTATGTTACTGAACCTAGGTGAACGCTAGTATAACTCATTACA
AATGTGCTGGAGTAATCAAAGATCGCATTGACGAGCCAACAATGGAAGAGCCAGTCATTTGTCTTGAGAC
CTATCTAGTTAGTAACTGCTAATGGAACGGTTTCGATATGGATACACAAAAAAAAAAAAAAAAAAAAAAA
AAAAAAAAAAAAAAAAA
</t>
  </si>
  <si>
    <t>CoV2_WH01_2019</t>
  </si>
  <si>
    <t>12/23/2019</t>
  </si>
  <si>
    <t>QHU36824</t>
  </si>
  <si>
    <t>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t>
  </si>
  <si>
    <t>surface glycoprotein [Severe acute respiratory syndrome coronavirus 2]</t>
  </si>
  <si>
    <t>MT019529.1</t>
  </si>
  <si>
    <t>21563..25384</t>
  </si>
  <si>
    <t xml:space="preserve">&gt;MT019529.1 Severe acute respiratory syndrome coronavirus 2 isolate BetaCoV/Wuhan/IPBCAMS-WH-01/2019, complete genome
ATTAAAGGTTTATACCTTCCCAGGTAACAAACCAACCAACTTTCGATCTCTTGTAGATCTGTTCTCTAAA
CGAACTTTAAAATCTGTGTGGCTGTCACTCGGCTGCATGCTTAGTGCACTCACGCAGTATAATTAATAAC
TAATTACTGTCGTTGACAGGACACGAGTAACTCGTCTATCTTCTGCAGGCTGCTTACGGTTTCGTCCGTG
TTGCAGCCGATCATCAGCACATCTAGGTTTCGTCCGGGTGTGACCGAAAGGTAAGATGGAGAGCCTTGTC
CCTGGTTTCAACGAGAAAACACACGTCCAACTCAGTTTGCCTGTTTTACAGGTTCGCGACGTGCTCGTAC
GTGGCTTTGGAGACTCCGTGGAGGAGGTCTTATCAGAGGCACGTCAACATCTTAAAGATGGCACTTGTGG
CTTAGTAGAAGTTGAAAAAGGCGTTTTGCCTCAACTTGAACAGCCCTATGTGTTCATCAAACGTTCGGAT
GCTCGAACTGCACCTCATGGTCATGTTATGGTTGAGCTGGTAGCAGAACTCGAAGGCATTCAGTACGGTC
GTAGTGGTGAGACACTTGGTGTCCTTGTCCCTCATGTGGGCGAAATACCAGTGGCTTACCGCAAGGTTCT
TCTTCGTAAGAACGGTAATAAAGGAGCTGGTGGCCATAGTTACGGCGCCGATCTAAAGTCATTTGACTTA
GGCGACGAGCTTGGCACTGATCCTTATGAAGATTTTCAAGAAAACTGGAACACTAAACATAGCAGTGGTG
TTACCCGTGAACTCATGCGTGAGCTTAACGGAGGGGCATACACTCGCTATGTCGATAACAACTTCTGTGG
CCCTGATGGCTACCCTCTTGAGTGCATTAAAGACCTTCTAGCACGTGCTGGTAAAGCTTCATGCACTTTG
TCCGAACAACTGGACTTTATTGACACTAAGAGGGGTGTATACTGCTGCCGTGAACATGAGCATGAAATTG
CTTGGTACACGGAACGTTCTGAAAAGAGCTATGAATTGCAGACACCTTTTGAAATTAAATTGGCAAAGAA
ATTTGACACCTTCAATGGGGAATGTCCAAATTTTGTATTTCCCTTAAATTCCATAATCAAGACTATTCAA
CCAAGGGTTGAAAAGAAAAAGCTTGATGGCTTTATGGGTAGAATTCGATCTGTCTATCCAGTTGCGTCAC
CAAATGAATGCAACCAAATGTGCCTTTCAACTCTCATGAAGTGTGATCATTGTGGTGAAACTTCATGGCA
GACGGGCGATTTTGTTAAAGCCACTTGCGAATTTTGTGGCACTGAGAATTTGACTAAAGAAGGTGCCACT
ACTTGTGGTTACTTACCCCAAAATGCTGTTGTTAAAATTTATTGTCCAGCATGTCACAATTCAGAAGTAG
GACCTGAGCATAGTCTTGCCGAATACCATAATGAATCTGGCTTGAAAACCATTCTTCGTAAGGGTGGTCG
CACTATTGCCTTTGGAGGCTGTGTGTTCTCTTATGTTGGTTGCCATAACAAGTGTGCCTATTGGGTTCCA
CGTGCTAGCGCTAACATAGGTTGTAACCATACAGGTGTTGTTGGAGAAGGTTCCGAAGGTCTTAATGACA
ACCTTCTTGAAATACTCCAAAAAGAGAAAGTCAACATCAATATTGTTGGTGACTTTAAACTTAATGAAGA
GATCGCCATTATTTTGGCATCTTTTTCTGCTTCCACAAGTGCTTTTGTGGAAACTGTGAAAGGTTTGGAT
TATAAAGCATTCAAACAAATTGTTGAATCCTGTGGTAATTTTAAAGTTACAAAAGGAAAAGCTAAAAAAG
GTGCCTGGAATATTGGTGAACAGAAATCAATACTGAGTCCTCTTTATGCATTTGCATCAGAGGCTGCTCG
TGTTGTACGATCAATTTTCTCCCGCACTCTTGAAACTGCTCAAAATTCTGTGCGTGTTTTACAGAAGGCC
GCTATAACAATACTAGATGGAATTTCACAGTATTCACTGAGACTCATTGATGCTATGATGTTCACATCTG
ATTTGGCTACTAACAATCTAGTTGTAATGGCCTACATTACAGGTGGTGTTGTTCAGTTGACTTCGCAGTG
GCTAACTAACATCTTTGGCACTGTTTATGAAAAACTCAAACCCGTCCTTGATTGGCTTGAAGAGAAGTTT
AAGGAAGGTGTAGAGTTTCTTAGAGACGGTTGGGAAATTGTTAAATTTATCTCAACCTGTGCTTGTGAAA
TTGTCGGTGGACAAATTGTCACCTGTGCAAAGGAAATTAAGGAGAGTGTTCAGACATTCTTTAAGCTTGT
AAATAAATTTTTGGCTTTGTGTGCTGACTCTATCATTATTGGTGGAGCTAAACTTAAAGCCTTGAATTTA
GGTGAAACATTTGTCACGCACTCAAAGGGATTGTACAGAAAGTGTGTTAAATCCAGAGAAGAAACTGGCC
TACTCATGCCTCTAAAAGCCCCAAAAGAAATTATCTTCTTAGAGGGAGAAACACTTCCCACAGAAGTGTT
AACAGAGGAAGTTGTCTTGAAAACTGGTGATTTACAACCATTAGAACAACCTACTAGTGAAGCTGTTGAA
GCTCCATTGGTTGGTACACCAGTTTGTATTAACGGGCTTATGTTGCTCGAAATCAAAGACACAGAAAAGT
ACTGTGCCCTTGCACCTAATATGATGGTAACAAACAATACCTTCACACTCAAAGGCGGTGCACCAACAAA
GGTTACTTTTGGTGATGACACTGTGATAGAAGTGCAAGGTTACAAGAGTGTGAATATCACTTTTGAACTT
GATGAAAGGATTGATAAAGTACTTAATGAGAAGTGCTCTGCCTATACAGTTGAACTCGGTACAGAAGTAA
ATGAGTTCGCCTGTGTTGTGGCAGATGCTGTCATAAAAACTTTGCAACCAGTATCTGAATTACTTACACC
ACTGGGCATTGATTTAGATGAGTGGAGTATGGCTACATACTACTTATTTGATGAGTCTGGTGAGTTTAAA
TTGGCTTCACATATGTATTGTTCTTTCTACCCTCCAGATGAGGATGAAGAAGAAGGTGATTGTGAAGAAG
AAGAGTTTGAGCCATCAACTCAATATGAGTATGGTACTGAAGATGATTACCAAGGTAAACCTTTGGAATT
TGGTGCCACTTCTGCTGCTCTTCAACCTGAAGAAGAGCAAGAAGAAGATTGGTTAGATGATGATAGTCAA
CAAACTGTTGGTCAACAAGACGGCAGTGAGGACAATCAGACAACTACTATTCAAACAATTGTTGAGGTTC
AACCTCAATTAGAGATGGAACTTACACCAGTTGTTCAGACTATTGAAGTGAATAGTTTTAGTGGTTATTT
AAAACTTACTGACAATGTATACATTAAAAATGCAGACATTGTGGAAGAAGCTAAAAAGGTAAAACCAACA
GTGGTTGTTAATGCAGCCAATGTTTACCTTAAACATGGAGGAGGTGTTGCAGGAGCCTTAAATAAGGCTA
CTAACAATGCCATGCAAGTTGAATCTGATGATTACATAGCTACTAATGGACCACTTAAAGTGGGTGGTAG
TTGTGTTTTAAGCGGACACAATCTTGCTAAACACTGTCTTCATGTTGTCGGCCCAAATGTTAACAAAGGT
GAAGACATTCAACTTCTTAAGAGTGCTTATGAAAATTTTAATCAGCACGAAGTTCTACTTGCACCATTAT
TATCAGCTGGTATTTTTGGTGCTGACCCTATACATTCTTTAAGAGTTTGTGTAGATACTGTTCGCACGAA
TGTCTACTTAGCTGTCTTTGATAAAAATCTCTATGACAAACTTGTTTCAAGCTTTTTGGAAATGAAGAGT
GAAAAGCAAGTTGAACAAAAGATCGCTGAGATTCCTAAAGAGGAAGTTAAGCCATTTATAACTGAAAGTA
AACCTTCAGTTGAACAGAGAAAACAAGATGATAAGAAAATCAAAGCTTGTGTTGAAGAAGTTACAACAAC
TCTGGAAGAAACTAAGTTCCTCACAGAAAACTTGTTACTTTATATTGACATTAATGGCAATCTTCATCCA
GATTCTGCCACTCTTGTTAGTGACATTGACATCACTTTCTTAAAGAAAGATGCTCCATATATAGTGGGTG
ATGTTGTTCAAGAGGGTGTTTTAACTGCTGTGGTTATACCTACTAAAAAGGCTGGTGGCACTACTGAAAT
GCTAGCGAAAGCTTTGAGAAAAGTGCCAACAGACAATTATATAACCACTTACCCGGGTCAGGGTTTAAAT
GGTTACACTGTAGAGGAGGCAAAGACAGTGCTTAAAAAGTGTAAAAGTGCCTTTTACATTCTACCATCTA
TTATCTCTAATGAGAAGCAAGAAATTCTTGGAACTGTTTCTTGGAATTTGCGAGAAATGCTTGCACATGC
AGAAGAAACACGCAAATTAATGCCTGTCTGTGTGGAAACTAAAGCCATAGTTTCAACTATACAGCGTAAA
TATAAGGGTATTAAAATACAAGAGGGTGTGGTTGATTATGGTGCTAGATTTTACTTTTACACCAGTAAAA
CAACTGTAGCGTCACTTATCAACACACTTAACGATCTAAATGAAACTCTTGTTACAATGCCACTTGGCTA
TGTAACACATGGCTTAAATTTGGAAGAAGCTGCTCGGTATATGAGATCTCTCAAAGTGCCAGCTACAGTT
TCTGTTTCTTCACCTGATGCTGTTACAGCGTATAATGGTTATCTTACTTCTTCTTCTAAAACACCTGAAG
AACATTTTATTGAAACCATCTCACTTGCTGGTTCCTATAAAGATTGGTCCTATTCTGGACAATCTACACA
ACTAGGTATAGAATTTCTTAAGAGAGGTGATAAAAGTGTATATTACACTAGTAATCCTACCACATTCCAC
CTAGATGGTGAAGTTATCACCTTTGACAATCTTAAGACACTTCTTTCTTTGAGAGAAGTGAGGACTATTA
AGGTGTTTACAACAGTAGACAACATTAACCTCCACACGCAAGTTGTGGACATGTCAATGACATATGGACA
ACAGTTTGGTCCAACTTATTTGGATGGAGCTGATGTTACTAAAATAAAACCTCATAATTCACATGAAGGT
AAAACATTTTATGTTTTACCTAATGATGACACTCTACGTGTTGAGGCTTTTGAGTACTACCACACAACTG
ATCCTAGTTTTCTGGGTAGGTACATGTCAGCATTAAATCACACTAAAAAGTGGAAATACCCACAAGTTAA
TGGTTTAACTTCTATTAAATGGGCAGATAACAACTGTTATCTTGCCACTGCATTGTTAACACTCCAACAA
ATAGAGTTGAAGTTTAATCCACCTGCTCTACAAGATGCTTATTACAGAGCAAGGGCTGGTGAAGCTGCTA
ACTTTTGTGCACTTATCTTAGCCTACTGTAATAAGACAGTAGGTGAGTTAGGTGATGTTAGAGAAACAAT
GAGTTACTTGTTTCAACATGCCAATTTAGATTCTTGCAAAAGAGTCTTGAACGTGGTGTGTAAAACTTGT
GGACAACAGCAGACAACCCTTAAGGGTGTAGAAGCTGTTATGTACATGGGCACACTTTCTTATGAACAAT
TTAAGAAAGGTGTTCAGATACCTTGTACGTGTGGTAAACAAGCTACAAAATATCTAGTACAACAGGAGTC
ACCTTTTGTTATGATGTCAGCACCACCTGCTCAGTATGAACTTAAGCATGGTACATTTACTTGTGCTAGT
GAGTACACTGGTAATTACCAGTGTGGTCACTATAAACATATAACTTCTAAAGAAACTTTGTATTGCATAG
ACGGTGCTTTACTTACAAAGTCCTCAGAATACAAAGGTCCTATTACGGATGTTTTCTACAAAGAAAACAG
TTACACAACAACCATAAAACCAGTTACTTATAAATTGGATGGTGTTGTTTGTACAGAAATTGACCCTAAG
TTGGACAATTATTATAAGAAAGACAATTCTTATTTCACAGAGCAACCAATTGATCTTGTACCAAACCAAC
CATATCCAAACGCAAGCTTCGATAATTTTAAGTTTGTATGTGATAATATCAAATTTGCTGATGATTTAAA
CCAGTTAACTGGTTATAAGAAACCTGCTTCAAGAGAGCTTAAAGTTACATTTTTCCCTGACTTAAATGGT
GATGTGGTGGCTATTGATTATAAACACTACACACCCTCTTTTAAGAAAGGAGCTAAATTGTTACATAAAC
CTATTGTTTGGCATGTTAACAATGCAACTAATAAAGCCACGTATAAACCAAATACCTGGTGTATACGTTG
TCTTTGGAGCACAAAACCAGTTGAAACATCAAATTCGTTTGATGTACTGAAGTCAGAGGACGCGCAGGGA
ATGGATAATCTTGCCTGCGAAGATCTAAAACCAGTCTCTGAAGAAGTAGTGGAAAATCCTACCATACAGA
AAGACGTTCTTGAGTGTAATGTGAAAACTACCGAAGTTGTAGGAGACATTATACTTAAACCAGCAAATAA
TAGTTTAAAAATTACAGAAGAGGTTGGCCACACAGATCTAATGGCTGCTTATGTAGACAATTCTAGTCTT
ACTATTAAGAAACCTAATGAATTATCTAGAGTATTAGGTTTGAAAACCCTTGCTACTCATGGTTTAGCTG
CTGTTAATAGTGTCCCTTGGGATACTATAGCTAATTATGCTAAGCCTTTTCTTAACAAAGTTGTTAGTAC
AACTACTAACATAGTTACACGGTGTTTAAACCGTGTTTGTACTAATTATATGCCTTATTTCTTTACTTTA
TTGCTACAATTGTGTACTTTTACTAGAAGTACAAATTCTAGAATTAAAGCATCTATGCCGACTACTATAG
CAAAGAATACTGTTAAGAGTGTCGGTAAATTTTGTCTAGAGGCTTCATTTAATTATTTGAAGTCACCTAA
TTTTTCTAAACTGATAAATATTATAATTTGGTTTTTACTATTAAGTGTTTGCCTAGGTTCTTTAATCTAC
TCAACCGCTGCTTTAGGTGTTTTAATGTCTAATTTAGGCATGCCTTCTTACTGTACTGGTTACAGAGAAG
GCTATTTGAACTCTACTAATGTCACTATTGCAACCTACTGTACTGGTTCTATACCTTGTAGTGTTTGTCT
TAGTGGTTTAGATTCTTTAGACACCTATCCTTCTTTAGAAACTATACAAATTACCATTTCATCTTTTAAA
TGGGATTTAACTGCTTTTGGCTTAGTTGCAGAGTGGTTTTTGGCATATATTCTTTTCACTAGGTTTTTCT
ATGTACTTGGATTGGCTGCAATCATGCAATTGTTTTTCAGCTATTTTGCAGTACATTTTATTAGTAATTC
TTGGCTTATGTGGTTAATAATTAATCTTGTACAAATGGCCCCGATTTCAGCTATGGTTAGAATGTACATC
TTCTTTGCATCATTTTATTATGTATGGAAAAGTTATGTGCATGTTGTAGACGGTTGTAATTCATCAACTT
GTATGATGTGTTACAAACGTAATAGAGCAACAAGAGTCGAATGTACAACTATTGTTAATGGTGTTAGAAG
GTCCTTTTATGTCTATGCTAATGGAGGTAAAGGCTTTTGCAAACTACACAATTGGAATTGTGTTAATTGT
GATACATTCTGTGCTGGTAGTACATTTATTAGTGATGAAGTTGCGAGAGACTTGTCACTACAGTTTAAAA
GACCAATAAATCCTACTGACCAGTCTTCTTACATCGTTGATAGTGTTACAGTGAAGAATGGTTCCATCCA
TCTTTACTTTGATAAAGCTGGTCAAAAGACTTATGAAAGACATTCTCTCTCTCATTTTGTTAACTTAGAC
AACCTGAGAGCTAATAACACTAAAGGTTCATTGCCTATTAATGTTATAGTTTTTGATGGTAAATCAAAAT
GTGAAGAATCATCTGCAAAATCAGCGTCTGTTTACTACAGTCAGCTTATGTGTCAACCTATACTGTTACT
AGATCAGGCATTAGTGTCTGATGTTGGTGATAGTGCGGAAGTTGCAGTTAAAATGTTTGATGCTTACGTT
AATACGTTTTCATCAACTTTTAACGTACCAATGGAAAAACTCAAAACACTAGTTGCAACTGCAGAAGCTG
AACTTGCAAAGAATGTGTCCTTAGACAATGTCTTATCTACTTTTATTTCAGCAGCTCGGCAAGGGTTTGT
TGATTCAGATGTAGAAACTAAAGATGTTGTTGAATGTCTTAAATTGTCACATCAATCTGACATAGAAGTT
ACTGGCGATAGTTGTAATAACTATATGCTCACCTATAACAAAGTTGAAAACATGACACCCCGTGACCTTG
GTGCTTGTATTGACTGTAGTGCGCGTCATATTAATGCGCAGGTAGCAAAAAGTCACAGCATTGCTTTGAT
ATGGAACGTTAAAGATTTCATGTCATTGTCTGAACAACTACGAAAACAAATACGTAGTGCTGCTAAAAAG
AATAACTTACCTTTTAAGTTGACATGTGCAACTACTAGACAAGTTGTTAATGTTGTAACAACAAAGATAG
CACTTAAGGGTGGTAAAATTGTTAATAATTGGTTGAAGCAGTTAATTAAAGTTACACTTGTGTTCCTTTT
TGTTGCTGCTATTTTCTATTTAATAACACCTGTTCATGTCATGTCTAAACATACTGACTTTTCAAGTGAA
ATCATAGGATACAAGGCTATTGATGGTGGTGTCACTCGTGACATAGCATCTACAGATACTTGTTTTGCTA
ACAAACATGCTGATTTTGACACATGGTTTAGCCAGCGTGGTGGTAGTTATACTAATGACAAAGCTTGCCC
ATTGATTGCTGCAGTCATAACAAGAGAAGTGGGTTTTGTCGTGCCTGGTTTGCCTGGCACGATATTACGC
ACAACTAATGGTGACTTTTTGCATTTCTTACCTAGAGTTTTTAGTGCAGTTGGTAACATCTGTTACACAC
CATCAAAACTTATAGAGTACACTGACATTGCAACATCAGCTTGTGTTTTGGCTGCTGAATGTACAATTTT
TAAAGATGCTTCTGGTAAGCCAGTACCATATTGTTATGATACCAATGTACTAGAAGGTTCTGTTGCTTAT
GAAAGTTTACGCCCTGACACACGTTATGTGCTCATGGATGGCTCTATTATTCAATTTCCTAACACCTACC
TTGAAGGTTCTGTTAGAGTGGTAACAACTTTTGATTCTGAGTACTGTAGGCACGGCACTTGTGAAAGATC
AGAAGCTGGTGTTTGTGTATCTACTAGTGGTAGATGGGTACTTAACAATGATTATTACAGATCTTTACCA
GGAGTTTTCTGTGGTGTAGATGCTGTAAATTTACTTACTAATATGTTTACACCACTAATTCAACCTATTG
GTGCTTTGGACATATCAGCATCTATAGTAGCTGGTGGTATTGTAGCTATCGTAGTAACATGCCTTGCCTA
CTATTTTATGAGGTTTAGAAGAGCTTTTGGTGAATACAGTCATGTAGTTGCCTTTAATACTTTACTATTC
CTTATGTCATTCACTGTACTCTGTTTAACACCAGTTTACTCATTCTTACCTGGTGTTTATTCTGTTATTT
ACTTGTACTTGACATTTTATCTTACTAATGATGTTTCTTTTTTAGCACATATTCAGTGGATGGTTATGTT
CACACCTTTAGTACCTTTCTGGATAACAATTGCTTATATCATTTGTATTTCCACAAAGCATTTCTATTGG
TTCTTTAGTAATTACCTAAAGAGACGTGTAGTCTTTAATGGTGTTTCCTTTAGTACTTTTGAAGAAGCTG
CGCTGTGCACCTTTTTGTTAAATAAAGAAATGTATCTAAAGTTGCGTAGTGATGTGCTATTACCTCTTAC
GCAATATAATAGATACTTAGCTCTTTATAATAAGTACAAGTATTTTAGTGGAGCAATGGATACAACTAGC
TACAGAGAAGCTGCTTGTTGTCATCTCGCAAAGGCTCTCAATGACTTCAGTAACTCAGGTTCTGATGTTC
TTTACCAACCACCACAAACCTCTATCACCTCAGCTGTTTTGCAGAGTGGTTTTAGAAAAATGGCATTCCC
ATCTGGTAAAGTTGAGGGTTGTATGGTACAAGTAACTTGTGGTACAACTACACTTAACGGTCTTTGGCTT
GATGACGTAGTTTACTGTCCAAGACATGTGATCTGCACCTCTGAAGACATGCTTAACCCTAATTATGAAG
ATTTACTCATTCGTAAGTCTAATCATAATTTCTTGGTACAGGCTGGTAATGTTCAACTCAGGGTTATTGG
ACATTCTATGCAAAATTGTGTACTTAAGCTTAAGGTTGATACAGCCAATCCTAAGACACCTAAGTATAAG
TTTGTTCGCATTCAACCAGGACAGACTTTTTCAGTGTTAGCTTGTTACAATGGTTCACCATCTGGTGTTT
ACCAATGTGCTATGAGGCCCAATTTCACTATTAAGGGTTCATTCCTTAATGGTTCATGTGGTAGTGTTGG
TTTTAACATAGATTATGACTGTGTCTCTTTTTGTTACATGCACCATATGGAATTACCAACTGGAGTTCAT
GCTGGCACAGACTTAGAAGGTAACTTTTATGGACCTTTTGTTGACAGGCAAACAGCACAAGCAGCTGGTA
CGGACACAACTATTACAGTTAATGTTTTAGCTTGGTTGTACGCTGCTGTTATAAATGGAGACAGGTGGTT
TCTCAATCGATTTACCACAACTCTTAATGACTTTAACCTTGTGGCTATGAAGTACAATTATGAACCTCTA
ACACAAGACCATGTTGACATACTAGGACCTCTTTCTGCTCAAACTGGAATTGCCGTTTTAGATATGTGTG
CTTCATTAAAAGAATTACTGCAAAATGGTATGAATGGACGTACCATATTGGGTAGTGCTTTATTAGAAGA
TGAATTTACACCTTTTGATGTTGTTAGACAATGCTCAGGTGTTACTTTCCAAAGTGCAGTGAAAAGAACA
ATCAAGGGTACACACCACTGGTTGTTACTCACAATTTTGACTTCACTTTTAGTTTTAGTCCAGAGTACTC
AATGGTCTTTGTTCTTTTTTTTGTATGAAAATGCCTTTTTACCTTTTGCTATGGGTATTATTGCTATGTC
TGCTTTTGCAATGATGTTTGTCAAACATAAGCATGCATTTCTCTGTTTGTTTTTGTTACCTTCTCTTGCC
ACTGTAGCTTATTTTAATATGGTCTATATGCCTGCTAGTTGGGTGATGCGTATTATGACATGGTTGGATA
TGGTTGATACTAGTTTGTCTGGTTTTAAGCTAAAAGACTGTGTTATGTATGCATCAGCTGTAGTGTTACT
AATCCTTATGACAGCAAGAACTGTGTATGATGATGGTGCTAGGAGAGTGTGGACACTTATGAATGTCTTG
ACACTCGTTTATAAAGTTTATTATGGTAATGCTTTAGATCAAGCCATTTCCATGTGGGCTCTTATAATCT
CTGTTACTTCTAACTACTCAGGTGTAGTTACAACTGTCATGTTTTTGGCCAGAGGTATTGTTTTTATGTG
TGTTGAGTATTGCCCTATTTTCTTCATAACTGGTAATACACTTCAGTGTATAATGCTAGTTTATTGTTTC
TTAGGCTATTTTTGTACTTGTTACTTTGGCCTCTTTTGTTTACTCAACCGCTACTTTAGACTGACTCTTG
GTGTTTATGATTACTTAGTTTCTACACAGGAGTTTAGATATATGAATTCACAGGGACTACTCCCACCCAA
GAATAGCATAGATGCCTTCAAACTCAACATTAAATTGTTGGGTGTTGGTGGCAAACCTTGTATCAAAGTA
GCCACTGTACAGTCTAAAATGTCAGATGTAAAGTGCACATCAGTAGTCTTACTCTCAGTTTTGCAACAAC
TCAGAGTAGAATCATCATCTAAATTGTGGGCTCAATGTGTCCAGTTACACAATGACATTCTCTTAGCTAA
AGATACTACTGAAGCCTTTGAAAAAATGGTTTCACTACTTTCTGTTTTGCTTTCCATGCAGGGTGCTGTA
GACATAAACAAGCTTTGTGAAGAAATGCTGGACAACAGGGCAACCTTACAAGCTATAGCCTCAGAGTTTA
GTTCCCTTCCATCATATGCAGCTTTTGCTACTGCTCAAGAAGCTTATGAGCAGGCTGTTGCTAATGGTGA
TTCTGAAGTTGTTCTTAAAAAGTTGAAGAAGTCTTTGAATGTGGCTAAATCTGAATTTGACCGTGATGCA
GCCATGCAACGTAAGTTGGAAAAGATGGCTGATCAAGCTATGACCCAAATGTATAAACAGGCTAGATCTG
AGGACAAGAGGGCAAAAGTTACTAGTGCTATGCAGACAATGCTTTTCACTATGCTTAGAAAGTTGGATAA
TGATGCACTCAACAACATTATCAACAATGCAAGAGATGGTTGTGTTCCCTTGAACATAATACCTCTTACA
ACAGCAGCCAAACTAATGGTTGTCATACCAGACTATAACACATATAAAAATACGTGTGATGGTACAACAT
TTACTTATGCATCAGCATTGTGGGAAATCCAACAGGTTGTAGATGCAGATAGTAAAATTGTTCAACTTAG
TGAAATTAGTATGGACAATTCACCTAATTTAGCATGGCCTCTTATTGTAACAGCTTTAAGGGCCAATTCT
GCTGTCAAATTACAGAATAATGAGCTTAGTCCTGTTGCACTACGACAGATGTCTTGTGCTGCCGGTACTA
CACAAACTGCTTGCACTGATGACAATGCGTTAGCTTACTACAACACAACAAAGGGAGGTAGGTTTGTACT
TGCACTGTTATCCGATTTACAGGATTTGAAATGGGCTAGATTCCCTAAGAGTGATGGAACTGGTACTATC
TATACAGAACTGGAACCACCTTGTAGGTTTGTTACAGACACACCTAAAGGTCCTAAAGTGAAGTATTTAT
ACTTTATTAAAGGATTAAACAACCTAAATAGAGGTATGGTACTTGGTAGTTTAGCTGCCACAGTACGTCT
ACAAGCTGGTAATGCAACAGAAGTGCCTGCCAATTCAACTGTATTATCTTTCTGTGCTTTTGCTGTAGAT
GCTGCTAAAGCTTACAAAGATTATCTAGCTAGTGGGGGACAACCAATCACTAATTGTGTTAAGATGTTGT
GTACACACACTGGTACTGGTCAGGCAATAACAGTTACACCGGAAGCCAATATGGATCAAGAATCCTTTGG
TGGTGCATCGTGTTGTCTGTACTGCCGTTGCCACATAGATCATCCAAATCCTAAAGGATTTTGTGACTTA
AAAGGTAAGTATGTACAAATACCTACAACTTGTGCTAATGACCCTGTGGGTTTTACACTTAAAAACACAG
TCTGTACCGTCTGCGGTATGTGGAAAGGTTATGGCTGTAGTTGTGATCAACTCCGCGAACCCATGCTTCA
GTCAGCTGATGCACAATCGTTTTTAAACGGGTTTGCGGTGTAAGTGCAGCCCGTCTTACACCGTGCGGCA
CAGGCACTAGTACTGATGTCGTATACAGGGCTTTTGACATCTACAATGATAAAGTAGCTGGTTTTGCTAA
ATTCCTAAAAACTAATTGTTGTCGCTTCCAAGAAAAGGACGAAGATGACAATTTAATTGATTCTTACTTT
GTAGTTAAGAGACACACTTTCTCTAACTACCAACATGAAGAAACAATTTATAATTTACTTAAGGATTGTC
CAGCTGTTGCTAAACATGACTTCTTTAAGTTTAGAATAGACGGTGACATGGTACCACATATATCACGTCA
ACGTCTTACTAAATACACAATGGCAGACCTCGTCTATGCTTTAAGGCATTTTGATGAAGGTAATTGTGAC
ACATTAAAAGAAATACTTGTCACATACAATTGTTGTGATGATGATTATTTCAATAAAAAGGACTGGTATG
ATTTTGTAGAAAACCCAGATATATTACGCGTATACGCCAACTTAGGTGAACGTGTACGCCAAGCTTTGTT
AAAAACAGTACAATTCTGTGATGCCATGCGAAATGCTGGTATTGTTGGTGTACTGACATTAGATAATCAA
GATCTCAATGGTAACTGGTATGATTTCGGTGATTTCATACAAACCACGCCAGGTAGTGGAGTTCCTGTTG
TAGATTCTTATTATTCATTGTTAATGCCTATATTAACCTTGACCAGGGCTTTAACTGCAGAGTCACATGT
TGACACTGACTTAACAAAGCCTTACATTAAGTGGGATTTGTTAAAATATGACTTCACGGAAGAGAGGTTA
AAACTCTTTGACCGTTATTTTAAATATTGGGATCAGACATACCACCCAAATTGTGTTAACTGTTTGGATG
ACAGATGCATTCTGCATTGTGCAAACTTTAATGTTTTATTCTCTACAGTGTTCCCACCTACAAGTTTTGG
ACCACTAGTGAGAAAAATATTTGTTGATGGTGTTCCATTTGTAGTTTCAACTGGATACCACTTCAGAGAG
CTAGGTGTTGTACATAATCAGGATGTAAACTTACATAGCTCTAGACTTAGTTTTAAGGAATTACTTGTGT
ATGCTGCTGACCCTGCTATGCACGCTGCTTCTGGTAATCTATTACTAGATAAACGCACTACGTGCTTTTC
AGTAGCTGCACTTACTAACAATGTTGCTTTTCAAACTGTCAAACCCGGTAATTTTAACAAAGACTTCTAT
GACTTTGCTGTGTCTAAGGGTTTCTTTAAGGAAGGAAGTTCTGTTGAATTAAAACACTTCTTCTTTGCTC
AGGATGGTAATGCTGCTATCAGCGATTATGACTACTATCGTTATAATCTACCAACAATGTGTGATATCAG
ACAACTACTATTTGTAGTTGAAGTTGTTGATAAGTACTTTGATTGTTACGATGGTGGCTGTATTAATGCT
AACCAAGTCATCGTCAACAACCTAGACAAATCAGCTGGTTTTCCATTTAATAAATGGGGTAAGGCTAGAC
TTTATTATGATTCAATGAGTTATGAGGATCAAGATGCACTTTTCGCATATACAAAACGTAATGTCATCCC
TACTATAACTCAAATGAATCTTAAGTATGCCATTAGTGCAAAGAATAGAGCTCGCACCGTAGCTGGTGTC
TCTATCTGTAGTACTATGACCAATAGACAGTTTCATCAAAAATTATTGAAATCAATAGCCGCCACTAGAG
GAGCTACTGTAGTAATTGGAACAAGCAAATTCTATGGTGGTTGGCACAACATGTTAAAAACTGTTTATAG
TGATGTAGAAAACCCTCACCTTATGGGTTGGGATTATCCTAAATGTGATAGAGCCATGCCTAACATGCTT
AGAATTATGGCCTCACTTGTTCTTGCTCGCAAACATACAACGTGTTGTAGCTTGTCACACCGTTTCTATA
GATTAGCTAATGAGTGTGCTCAAGTATTGAGTGAAATGGTCATGTGTGGCGGTTCACTATATGTTAAACC
AGGTGGAACCTCATCAGGAGATGCCACAACTGCTTATGCTAATAGTGTTTTTAACATTTGTCAAGCTGTC
ACGGCCAATGTTAATGCACTTTTATCTACTGATGGTAACAAAATTGCCGATAAGTATGTCCGCAATTTAC
AACACAGACTTTATGAGTGTCTCTATAGAAATAGAGATGTTGACACAGACTTTGTGAATGAGTTTTACGC
ATATTTGCGTAAACATTTCTCAATGATGATACTCTCTGACGATGCTGTTGTGTGTTTCAATAGCACTTAT
GCATCTCAAGGTCTAGTGGCTAGCATAAAGAACTTTAAGTCAGTTCTTTATTATCAAAACAATGTTTTTA
TGTCTGAAGCAAAATGTTGGACTGAGACTGACCTTACTAAAGGACCTCATGAATTTTGCTCTCAACATAC
AATGCTAGTTAAACAGGGTGATGATTATGTGTACCTTCCTTACCCAGATCCATCAAGAATCCTAGGGGCC
GGCTGTTTTGTAGATGATATCGTAAAAACAGATGGTACACTTATGATTGAACGGTTCGTGTCTTTAGCTA
TAGATGCTTACCCACTTACTAAACATCCTAATCAGGAGTATGCTGATGTCTTTCATTTGTACTTACAATA
CATAAGAAAGCTACATGATGAGTTAACAGGACACATGTTAGACATGTATTCTGTTATGCTTACTAATGAT
AACACTTCAAGGTATTGGGAACCTGAGTTTTATGAGGCTATGTACACACCGCATACAGTCTTACAGGCTG
TTGGGGCTTGTGTTCTTTGCAATTCACAGACTTCATTAAGATGTGGTGCTTGCATACGTAGACCATTCTT
ATGTTGTAAATGCTGTTACGACCATGTCATATCAACATCACATAAATTAGTCTTGTCTGTTAATCCGTAT
GTTTGCAATGCTCCAGGTTGTGATGTCACAGATGTGACTCAACTTTACTTAGGAGGTATGAGCTATTATT
GTAAATCACATAAACCACCCATTAGTTTTCCATTGTGTGCTAATGGACAAGTTTTTGGTTTATATAAAAA
TACATGTGTTGGTAGCGATAATGTTACTGACTTTAATGCAATTGCAACATGTGACTGGACAAATGCTGGT
GATTACATTTTAGCTAACACCTGTACTGAAAGACTCAAGCTTTTTGCAGCAGAAACGCTCAAAGCTACTG
AGGAGACATTTAAACTGTCTTATGGTATTGCTACTGTACGTGAAGTGCTGTCTGACAGAGAATTACATCT
TTCATGGGAAGTTGGTAAACCTAGACCACCACTTAACCGAAATTATGTCTTTACTGGTTATCGTGTAACT
AAAAACAGTAAAGTACAAATAGGAGAGTACACCTTTGAAAAAGGTGACTATGGTGATGCTGTTGTTTACC
GAGGTACAACAACTTACAAATTAAATGTTGGTGATTATTTTGTGCTGACATCACATACAGTAATGCCATT
AAGTGCACCTACACTAGTGCCACAAGAGCACTATGTTAGAATTACTGGCTTATACCCAACACTCAATATC
TCAGATGAGTTTTCTAGCAATGTTGCAAATTATCAAAAGGTTGGTATGCAAAAGTATTCTACACTCCAGG
GACCACCTGGTACTGGTAAGAGTCATTTTGCTATTGGCCTAGCTCTCTACTACCCTTCTGCTCGCATAGT
GTATACAGCTTGCTCTCATGCCGCTGTTGATGCACTATGTGAGAAGGCATTAAAATATTTGCCTATAGAT
AAATGTAGTAGAATTATACCTGCACGTGCTCGTGTAGAGTGTTTTGATAAATTCAAAGTGAATTCAACAT
TAGAACAGTATGTCTTTTGTACTGTAAATGCATTGCCTGAGACGACAGCAGATATAGTTGTCTTTGATGA
AATTTCAATGGCCACAAATTATGATTTGAGTGTTGTCAATGCCAGATTACGTGCTAAGCACTATGTGTAC
ATTGGCGACCCTGCTCAATTACCTGCACCACGCACATTGCTAACTAAGGGCACACTAGAACCAGAATATT
TCAATTCAGTGTGTAGACTTATGAAAACTATAGGTCCAGACATGTTCCTCGGAACTTGTCGGCGTTGTCC
TGCTGAAATTGTTGACACTGTGAGTGCTTTGGTTTATGATAATAAGCTTAAAGCACATAAAGACAAATCA
GCTCAATGCTTTAAAATGTTTTATAAGGGTGTTATCACGCATGATGTTTCATCTGCAATTAACAGGCCAC
AAATAGGCGTGGTAAGAGAATTCCTTACACGTAACCCTGCTTGGAGAAAAGCTGTCTTTATTTCACCTTA
TAATTCACAGAATGCTGTAGCCTCAAAGATTTTGGGACTACCAACTCAAACTGTTGATTCATCACAGGGC
TCAGAATATGACTATGTCATATTCACTCAAACCACTGAAACAGCTCACTCTTGTAATGTAAACAGATTTA
ATGTTGCTATTACCAGAGCAAAAGTAGGCATACTTTGCATAATGTCTGATAGAGACCTTTATGACAAGTT
GCAATTTACAAGTCTTGAAATTCCACGTAGGAATGTGGCAACTTTACAAGCTGAAAATGTAACAGGACTC
TTTAAAGATTGTAGTAAGGTAATCACTGGGTTACATCCTACACAGGCACCTACACACCTCAGTGTTGACA
CTAAATTCAAAACTGAAGGTTTATGTGTTGACATACCTGGCATACCTAAGGACATGACCTATAGAAGACT
CATCTCTATGATGGGTTTTAAAATGAATTATCAAGTTAATGGTTACCCTAACATGTTTATCACCCGCGAA
GAAGCTATAAGACATGTACGTGCATGGATTGGCTTCGATGTCGAGGGGTGTCATGCTACTAGAGAAGCTG
TTGGTACCAATTTACCTTTACAGCTAGGTTTTTCTACAGGTGTTAACCTAGTTGCTGTACCTACAGGTTA
TGTTGATACACCTAATAATACAGATTTTTCCAGAGTTAGTGCTAAACCACCGCCTGGAGATCAATTTAAA
CACCTCATACCACTTATGTACAAAGGACTTCCTTGGAATGTAGTGCGTATAAAGATTGTACAAATGTTAA
GTGACACACTTAAAAATCTCTCTGACAGAGTCGTATTTGTCTTATGGGCACATGGCTTTGAGTTGACATC
TATGAAGTATTTTGTGAAAATAGGACCTGAGCGCACCTGTTGTCTATGTGATAGACGTGCCACATGCTTT
TCCACTGCTTCAGACACTTATGCCTGTTGGCATCATTCTATTGGATTTGATTACGTCTATAATCCGTTTA
TGATTGATGTTCAACAATGGGGTTTTACAGGTAACCTACAAAGCAACCATGATCTGTATTGTCAAGTCCA
TGGTAATGCACATGTAGCTAGTTGTGATGCAATCATGACTAGGTGTCTAGCTGTCCACGAGTGCTTTGTT
AAGCGTGTTGACTGGACTATTGAATATCCTATAATTGGTGATGAACTGAAGATTAATGCGGCTTGTAGAA
AGGTTCAACACATGGTTGTTAAAGCTGCATTATTAGCAGACAAATTCCCAGTTCTTCACGACATTGGTAA
CCCTAAAGCTATTAAGTGTGTACCTCAAGCTGATGTAGAATGGAAGTTCTATGATGCACAGCCTTGTAGT
GACAAAGCTTATAAAATAGAAGAATTATTCTATTCTTATGCCACACATTCTGACAAATTCACAGATGGTG
TATGCCTATTTTGGAATTGCAATGTCGATAGATATCCTGCTAATTCCATTGTTTGTAGATTTGACACTAG
AGTGCTATCTAACCTTAACTTGCCTGGTTGTGATGGTGGCAGTTTGTATGTAAATAAACATGCATTCCAC
ACACCAGCTTTTGATAAAAGTGCTTTTGTTAATTTAAAACAATTACCATTTTTCTATTACTCTGACAGTC
CATGTGAGTCTCATGGAAAACAAGTAGTGTCAGATATAGATTATGTACCACTAAAGTCTGCTACGTGTAT
AACACGTTGCAATTTAGGTGGTGCTGTCTGTAGACATCATGCTAATGAGTACAGATTGTATCTCGATGCT
TATAACATGATGATCTCAGCTGGCTTTAGCTTGTGGGTTTACAAACAATTTGATACTTATAACCTCTGGA
ACACTTTTACAAGACTTCAGAGTTTAGAAAATGTGGCTTTTAATGTTGTAAATAAGGGACACTTTGATGG
ACAACAGGGTGAAGTACCAGTTTCTATCATTAATAACACTGTTTACACAAAAGTTGATGGTGTTGATGTA
GAATTGTTTGAAAATAAAACAACATTACCTGTTAATGTAGCATTTGAGCTTTGGGCTAAGCGCAACATTA
AACCAGTACCAGAGGTGAAAATACTCAATAATTTGGGTGTGGACATTGCTGCTAATACTGTGATCTGGGA
CTACAAAAGAGATGCTCCAGCACATATATCTACTATTGGTGTTTGTTCTATGACTGACATAGCCAAGAAA
CCAACTGAAACGATTTGTGCACCACTCACTGTCTTTTTTGATGGTAGAGTTGATGGTCAAGTAGACTTAT
TTAGAAATGCCCGTAATGGTGTTCTTATTACAGAAGGTAGTGTTAAAGGTTTACAACCATCTGTAGGTCC
CAAACAAGCTAGTCTTAATGGAGTCACATTAATTGGAGAAGCCGTAAAAACACAGTTCAATTATTATAAG
AAAGTTGATGGTGTTGTCCAACAATTACCTGAAACTTACTTTACTCAGAGTAGAAATTTACAAGAATTTA
AACCCAGGAGTCAAATGGAAATTGATTTCTTAGAATTAGCTATGGATGAATTCATTGAACGGTATAAATT
AGAAGGCTATGCCTTCGAACATATCGTTTATGGAGATTTTAGTCATAGTCAGTTAGGTGGTTTACATCTA
CTGATTGGACTAGCTAAACGTTTTAAGGAATCACCTTTTGAATTAGAAGATTTTATTCCTATGGACAGTA
CAGTTAAAAACTATTTCATAACAGATGCGCAAACAGGTTCATCTAAGTGTGTGTGTTCTGTTATTGATTT
ATTACTTGATGATTTTGTTGAAATAATAAAATCCCAAGATTTATCTGTAGTTTCTAAGGTTGTCAAAGTG
ACTATTGACTATACAGAAATTTCATTTATGCTTTGGTGTAAAGATGGCCATGTAGAAACATTTTACCCAA
AATTACAATCTAGTCAAGCGTGGCAACCGGGTGTTGCTATGCCTAATCTTTACAAAATGCAAAGAATGCT
ATTAGAAAAGTGTGACCTTCAAAATTATGGTGATAGTGCAACATTACCTAAAGGCATAATGATGAATGTC
GCAAAATATACTCAACTGTGTCAATATTTAAACACATTAACATTAGCTGTACCCTATAATATGAGAGTTA
TACATTTTGGTGCTGGTTCTGATAAAGGAGTTGCACCAGGTACAGCTGTTTTAAGACAGTGGTTGCCTAC
GGGTACGCTGCTTGTCGATTCAGATCTTAATGACTTTGTCTCTGATGCAGATTCAACTTTGATTGGTGAT
TGTGCAACTGTACATACAGCTAATAAATGGGATCTCATTATTAGTGATATGTACGACCCTAAGACTAAAA
ATGTTACAAAAGAAAATGACTCTAAAGAGGGTTTTTTCACTTACATTTGTGGGTTTATACAACAAAAGCT
AGCTCTTGGAGGTTCCGTGGCTATAAAGATAACAGAACATTCTTGGAATGCTGATCTTTATAAGCTCATG
GGACACTTCGCATGGTGGACAGCCTTTGTTACTAATGTGAATGCGTCATCATCTGAAGCATTTTTAATTG
GATGTAATTATCTTGGCAAACCACGCGAACAAATAGATGGTTATGTCATGCATGCAAATTACATATTTTG
GAGGAATACAAATCCAATTCAGTTGTCTTCCTATTCTTTATTTGACATGAGTAAATTTCCCCTTAAATTA
AGGGGTACTGCTGTTATGTCTTTAAAAGAAGGTCAAATCAATGATATGATTTTATCTCTTCTTAGTAAAG
GTAGACTTATAATTAGAGAAAACAACAGAGTTGTTATTTCTAGTGATGTTCTTGTTAACAACTAAACGAA
CAATGTTTGTTTTTCTTGTTTTATTGCCACTAGTCTCTAGTCAGTGTGTTAATCTTACAACCAGAACTCA
ATTACCCCCTGCATACACTAATTCTTTCACACGTGGTGTTTATTACCCTGACAAAGTTTTCAGATCCTCA
GTTTTACATTCAACTCAGGACTTGTTCTTACCTTTCTTTTCCAATGTTACTTGGTTCCATGCTATACATG
TCTCTGGGACCAATGGTACTAAGAGGTTTGATAACCCTGTCCTACCATTTAATGATGGTGTTTATTTTGC
TTCCACTGAGAAGTCTAACATAATAAGAGGCTGGATTTTTGGTACTACTTTAGATTCGAAGACCCAGTCC
CTACTTATTGTTAATAACGCTACTAATGTTGTTATTAAAGTCTGTGAATTTCAATTTTGTAATGATCCAT
TTTTGGGTGTTTATTACCACAAAAACAACAAAAGTTGGATGGAAAGTGAGTTCAGAGTTTATTCTAGTGC
GAATAATTGCACTTTTGAATATGTCTCTCAGCCTTTTCTTATGGACCTTGAAGGAAAACAGGGTAATTTC
AAAAATCTTAGGGAATTTGTGTTTAAGAATATTGATGGTTATTTTAAAATATATTCTAAGCACACGCCTA
TTAATTTAGTGCGTGATCTCCCTCAGGGTTTTTCGGCTTTAGAACCATTGGTAGATTTGCCAATAGGTAT
TAACATCACTAGGTTTCAAACTTTACTTGCTTTACATAGAAGTTATTTGACTCCTGGTGATTCTTCTTCA
GGTTGGACAGCTGGTGCTGCAGCTTATTATGTGGGTTATCTTCAACCTAGGACTTTTCTATTAAAATATA
ATGAAAATGGAACCATTACAGATGCTGTAGACTGTGCACTTGACCCTCTCTCAGAAACAAAGTGTACGTT
GAAATCCTTCACTGTAGAAAAAGGAATCTATCAAACTTCTAACTTTAGAGTCCAACCAACAGAATCTATT
GTTAGATTTCCTAATATTACAAACTTGTGCCCTTTTGGTGAAGTTTTTAACGCCACCAGATTTGCATCTG
TTTATGCTTGGAACAGGAAGAGAATCAGCAACTGTGTTGCTGATTATTCTGTCCTATATAATTCCGCATC
ATTTTCCACTTTTAAGTGTTATGGAGTGTCTCCTACTAAATTAAATGATCTCTGCTTTACTAATGTCTAT
GCAGATTCATTTGTAATTAGAGGTGATGAAGTCAGACAAATCGCTCCAGGGCAAACTGGAAAGATTGCTG
ATTATAATTATAAATTACCAGATGATTTTACAGGCTGCGTTATAGCTTGGAATTCTAACAATCTTGATTC
TAAGGTTGGTGGTAATTATAATTACCTGTATAGATTGTTTAGGAAGTCTAATCTCAAACCTTTTGAGAGA
GATATTTCAACTGAAATCTATCAGGCCGGTAGCACACCTTGTAATGGTGTTGAAGGTTTTAATTGTTACT
TTCCTTTACAATCATATGGTTTCCAACCCACTAATGGTGTTGGTTACCAACCATACAGAGTAGTAGTACT
TTCTTTTGAACTTCTACATGCACCAGCAACTGTTTGTGGACCTAAAAAGTCTACTAATTTGGTTAAAAAC
AAATGTGTCAATTTCAACTTCAATGGTTTAACAGGCACAGGTGTTCTTACTGAGTCTAACAAAAAGTTTC
TGCCTTTCCAACAATTTGGCAGAGACATTGCTGACACTACTGATGCTGTCCGTGATCCACAGACACTTGA
GATTCTTGACATTACACCATGTTCTTTTGGTGGTGTCAGTGTTATAACACCAGGAACAAATACTTCTAAC
CAGGTTGCTGTTCTTTATCAGGATGTTAACTGCACAGAAGTCCCTGTTGCTATTCATGCAGATCAACTTA
CTCCTACTTGGCGTGTTTATTCTACAGGTTCTAATGTTTTTCAAACACGTGCAGGCTGTTTAATAGGGGC
TGAACATGTCAACAACTCATATGAGTGTGACATACCCATTGGTGCAGGTATATGCGCTAGTTATCAGACT
CAGACTAATTCTCCTCGGCGGGCACGTAGTGTAGCTAGTCAATCCATCATTGCCTACACTATGTCACTTG
GTGCAGAAAATTCAGTTGCTTACTCTAATAACTCTATTGCCATACCCACAAATTTTACTATTAGTGTTAC
CACAGAAATTCTACCAGTGTCTATGACCAAGACATCAGTAGATTGTACAATGTACATTTGTGGTGATTCA
ACTGAATGCAGCAATCTTTTGTTGCAATATGGCAGTTTTTGTACACAATTAAACCGTGCTTTAACTGGAA
TAGCTGTTGAACAAGACAAAAACACCCAAGAAGTTTTTGCACAAGTCAAACAAATTTACAAAACACCACC
AATTAAAGATTTTGGTGGTTTTAATTTTTCACAAATATTACCAGATCCATCAAAACCAAGCAAGAGGTCA
TTTATTGAAGATCTACTTTTCAACAAAGTGACACTTGCAGATGCTGGCTTCATCAAACAATATGGTGATT
GCCTTGGTGATATTGCTGCTAGAGACCTCATTTGTGCACAAAAGTTTAACGGCCTTACTGTTTTGCCACC
TTTGCTCACAGATGAAATGATTGCTCAATACACTTCTGCACTGTTAGCGGGTACAATCACTTCTGGTTGG
ACCTTTGGTGCAGGTGCTGCATTACAAATACCATTTGCTATGCAAATGGCTTATAGGTTTAATGGTATTG
GAGTTACACAGAATGTTCTCTATGAGAACCAAAAATTGATTGCCAACCAATTTAATAGTGCTATTGGCAA
AATTCAAGACTCACTTTCTTCCACAGCAAGTGCACTTGGAAAACTTCAAGATGTGGTCAACCAAAATGCA
CAAGCTTTAAACACGCTTGTTAAACAACTTAGCTCCAATTTTGGTGCAATTTCAAGTGTTTTAAATGATA
TCCTTTCACGTCTTGACAAAGTTGAGGCTGAAGTGCAAATTGATAGGTTGATCACAGGCAGACTTCAAAG
TTTGCAGACATATGTGACTCAACAATTAATTAGAGCTGCAGAAATCAGAGCTTCTGCTAATCTTGCTGCT
ACTAAAATGTCAGAGTGTGTACTTGGACAATCAAAAAGAGTTGATTTTTGTGGAAAGGGCTATCATCTTA
TGTCCTTCCCTCAGTCAGCACCTCATGGTGTAGTCTTCTTGCATGTGACTTATGTCCCTGCACAAGAAAA
GAACTTCACAACTGCTCCTGCCATTTGTCATGATGGAAAAGCACACTTTCCTCGTGAAGGTGTCTTTGTT
TCAAATGGCACACACTGGTTTGTAACACAAAGGAATTTTTATGAACCACAAATCATTACTACAGACAACA
CATTTGTGTCTGGTAACTGTGATGTTGTAATAGGAATTGTCAACAACACAGTTTATGATCCTTTGCAACC
TGAATTAGACTCATTCAAGGAGGAGTTAGATAAATATTTTAAGAATCATACATCACCAGATGTTGATTTA
GGTGACATCTCTGGCATTAATGCTTCAGTTGTAAACATTCAAAAAGAAATTGACCGCCTCAATGAGGTTG
CCAAGAATTTAAATGAATCTCTCATCGATCTCCAAGAACTTGGAAAGTATGAGCAGTATATAAAATGGCC
ATGGTACATTTGGCTAGGTTTTATAGCTGGCTTGATTGCCATAGTAATGGTGACAATTATGCTTTGCTGT
ATGACCAGTTGCTGTAGTTGTCTCAAGGGCTGTTGTTCTTGTGGATCCTGCTGCAAATTTGATGAAGACG
ACTCTGAGCCAGTGCTCAAAGGAGTCAAATTACATTACACATAAACGAACTTATGGATTTGTTTATGAGA
ATCTTCACAATTGGAACTGTAACTTTGAAGCAAGGTGAAATCAAGGATGCTACTCCTTCAGATTTTGTTC
GCGCTACTGCAACGATACCGATACAAGCCTCACTCCCTTTCGGATGGCTTATTGTTGGCGTTGCACTTCT
TGCTGTTTTTCAGAGCGCTTCCAAAATCATAACCCTCAAAAAGAGATGGCAACTAGCACTCTCCAAGGGT
GTTCACTTTGTTTGCAACTTGCTGTTGTTGTTTGTAACAGTTTACTCACACCTTTTGCTCGTTGCTGCTG
GCCTTGAAGCCCCTTTTCTCTATCTTTATGCTTTAGTCTACTTCTTGCAGAGTATAAACTTTGTAAGAAT
AATAATGAGGCTTTGGCTTTGCTGGAAATGCCGTTCCAAAAACCCATTACTTTATGATGCCAACTATTTT
CTTTGCTGGCATACTAATTGTTACGACTATTGTATACCTTACAATAGTGTAACTTCTTCAATTGTCATTA
CTTCAGGTGATGGCACAACAAGTCCTATTTCTGAACATGACTACCAGATTGGTGGTTATACTGAAAAATG
GGAATCTGGAGTAAAAGACTGTGTTGTATTACACAGTTACTTCACTTCAGACTATTACCAGCTGTACTCA
ACTCAATTGAGTACAGACACTGGTGTTGAACATGTTACCTTCTTCATCTACAATAAAATTGTTGATGAGC
CTGAAGAACATGTCCAAATTCACACAATCGACGGTTCATCCGGAGTTGTTAATCCAGTAATGGAACCAAT
TTATGATGAACCGACGACGACTACTAGCGTGCCTTTGTAAGCACAAGCTGATGAGTACGAACTTATGTAC
TCATTCGTTTCGGAAGAGACAGGTACGTTAATAGTTAATAGCGTACTTCTTTTTCTTGCTTTCGTGGTAT
TCTTGCTAGTTACACTAGCCATCCTTACTGCGCTTCGATTGTGTGCGTACTGCTGCAATATTGTTAACGT
GAGTCTTGTAAAACCTTCTTTTTACGTTTACTCTCGTGTTAAAAATCTGAATTCTTCTAGAGTTCCTGAT
CTTCTGGTCTAAACGAACTAAATATTATATTAGTTTTTCTGTTTGGAACTTTAATTTTAGCCATGGCAGA
TTCCAACGGTACTATTACCGTTGAAGAGCTTAAAAAGCTCCTTGAACAATGGAACCTAGTAATAGGTTTC
CTATTCCTTACATGGATTTGTCTTCTACAATTTGCCTATGCCAACAGGAATAGGTTTTTGTATATAATTA
AGTTAATTTTCCTCTGGCTGTTATGGCCAGTAACTTTAGCTTGTTTTGTGCTTGCTGCTGTTTACAGAAT
AAATTGGATCACCGGTGGAATTGCTATCGCAATGGCTTGTCTTGTAGGCTTGATGTGGCTCAGCTACTTC
ATTGCTTCTTTCAGACTGTTTGCGCGTACGCGTTCCATGTGGTCATTCAATCCAGAAACTAACATTCTTC
TCAACGTGCCACTCCATGGCACTATTCTGACCAGACCGCTTCTAGAAAGTGAACTCGTAATCGGAGCTGT
GATCCTTCGTGGACATCTTCGTATTGCTGGACACCATCTAGGACGCTGTGACATCAAGGACCTGCCTAAA
GAAATCACTGTTGCTACATCACGAACGCTTTCTTATTACAAATTGGGAGCTTCGCAGCGTGTAGCAGGTG
ACTCAGGTTTTGCTGCATACAGTCGCTACAGGATTGGCAACTATAAATTAAACACAGACCATTCCAGTAG
CAGTGACAATATTGCTTTGCTTGTACAGTAAGTGACAACAGATGTTTCATCTCGTTGACTTTCAGGTTAC
TATAGCAGAGATATTACTAATTATTATGAGGACTTTTAAAGTTTCCATTTGGAATCTTGATTACATCATA
AACCTCATAATTAAAAATTTATCTAAGTCACTAACTGAGAATAAATATTCTCAATTAGATGAAGAGCAAC
CAATGGAGATTGATTAAACGAACATGAAAATTATTCTTTTCTTGGCACTGATAACACTCGCTACTTGTGA
GCTTTATCACTACCAAGAGTGTGTTAGAGGTACAACAGTACTTTTAAAAGAACCTTGCTCTTCTGGAACA
TACGAGGGCAATTCACCATTTCATCCTCTAGCTGATAACAAATTTGCACTGACTTGCTTTAGCACTCAAT
TTGCTTTTGCTTGTCCTGACGGCGTAAAACACGTCTATCAGTTACGTGCCAGATCAGTTTCACCTAAACT
GTTCATCAGACAAGAGGAAGTTCAAGAACTTTACTCTCCAATTTTTCTTATTGTTGCGGCAATAGTGTTT
ATAACACTTTGCTTCACACTCAAAAGAAAGACAGAATGATTGAACTTTCATTAATTGACTTCTATTTGTG
CTTTTTAGCCTTTCTGCTATTCCTTGTTTTAATTATGCTTATTATCTTTTGGTTCTCACTTGAACTGCAA
GATCATAATGAAACTTGTCACGCCTAAACGAACATGAAATTTCTTGTTTTCTTAGGAATCATCACAACTG
TAGCTGCATTTCACCAAGAATGTAGTTTACAGTCATGTACTCAACATCAACCATATGTAGTTGATGACCC
GTGTCCTATTCACTTCTATTCTAAATGGTATATTAGAGTAGGAGCTAGAAAATCAGCACCTTTAATTGAA
TTGTGCGTGGATGAGGCTGGTTCTAAATCACCCATTCAGTACATCGATATCGGTAATTATACAGTTTCCT
GTTTACCTTTTACAATTAATTGCCAGGAACCTAAATTGGGTAGTCTTGTAGTGCGTTGTTCGTTCTATGA
AGACTTTTTAGAGTATCATGACGTTCGTGTTGTTTTAGATTTCATCTAAACGAACAAACTAAAATGTCTG
ATAATGGACCCCAAAATCAGCGAAATGCACCCCGCATTACGTTTGGTGGACCCTCAGATTCAACTGGCAG
TAACCAGAATGGAGAACGCAGTGGGGCGCGATCAAAACAACGTCGGCCCCAAGGTTTACCCAATAATACT
GCGTCTTGGTTCACCGCTCTCACTCAACATGGCAAGGAAGACCTTAAATTCCCTCGAGGACAAGGCGTTC
CAATTAACACCAATAGCAGTCCAGATGACCAAATTGGCTACTACCGAAGAGCTACCAGACGAATTCGTGG
TGGTGACGGTAAAATGAAAGATCTCAGTCCAAGATGGTATTTCTACTACCTAGGAACTGGGCCAGAAGCT
GGACTTCCCTATGGTGCTAACAAAGACGGCATCATATGGGTTGCAACTGAGGGAGCCTTGAATACACCAA
AAGATCACATTGGCACCCGCAATCCTGCTAACAATGCTGCAATCGTGCTACAACTTCCTCAAGGAACAAC
ATTGCCAAAAGGCTTCTACGCAGAAGGGAGCAGAGGCGGCAGTCAAGCCTCTTCTCGTTCCTCATCACGT
AGTCGCAACAGTTCAAGAAATTCAACTCCAGGCAGCAGTAGGGGAACTTCTCCTGCTAGAATGGCTGGCA
ATGGCGGTGATGCTGCTCTTGCTTTGCTGCTGCTTGACAGATTGAACCAGCTTGAGAGCAAAATGTCTGG
TAAAGGCCAACAACAACAAGGCCAAACTGTCACTAAGAAATCTGCTGCTGAGGCTTCTAAGAAGCCTCGG
CAAAAACGTACTGCCACTAAAGCATACAATGTAACACAAGCTTTCGGCAGACGTGGTCCAGAACAAACCC
AAGGAAATTTTGGGGACCAGGAACTAATCAGACAAGGAACTGATTACAAACATTGGCCGCAAATTGCACA
ATTTGCCCCCAGCGCTTCAGCGTTCTTCGGAATGTCGCGCATTGGCATGGAAGTCACACCTTCGGGAACG
TGGTTGACCTACACAGGTGCCATCAAATTGGATGACAAAGATCCAAATTTCAAAGATCAAGTCATTTTGC
TGAATAAGCATATTGACGCATACAAAACATTCCCACCAACAGAGCCTAAAAAGGACAAAAAGAAGAAGGC
TGATGAAACTCAAGCCTTACCGCAGAGACAGAAGAAACAGCAAACTGTGACTCTTCTTCCTGCTGCAGAT
TTGGATGATTTCTCCAAACAATTGCAACAATCCATGAGCAGTGCTGACTCAACTCAGGCCTAAACTCATG
CAGACCACACAAGGCAGATGGGCTATATAAACGTTTTCGCTTTTCCGTTTACGATATATAGTCTACTCTT
GTGCAGAATGAATTCTCGTAACTACATAGCACAAGTAGATGTAGTTAACTTTAATCTCACATAGCAATCT
TTAATCAGTGTGTAACATTAGGGAGGACTTGAAAGAGCCACCACATTTTCACCGAGGCCACGCGGAGTAC
GATCGAGTGTACAGTGAACAATGCTAGGGAGAGCTGCCTATATGGAAGAGCCCTAATGTGTAAAATTAAT
TTTAGTAGTGCTATCCCCATGTGATTTTAATAGCTTCTTAGGAGAATGACAAAAAAAAAAAAAAAAAAAA
AAAAAAAAA
</t>
  </si>
  <si>
    <t>CoV2_Whu1_2019</t>
  </si>
  <si>
    <t>12/1/2019</t>
  </si>
  <si>
    <t>Wuhan-Hu-1, COVID-19, YNLF_31C</t>
  </si>
  <si>
    <t>h SARS-CoV-2 Whu1</t>
  </si>
  <si>
    <t>Severe acute respiratory syndrome coronavirus 2</t>
  </si>
  <si>
    <t>YP_009724390</t>
  </si>
  <si>
    <t>NC_045512.2</t>
  </si>
  <si>
    <t>&gt;NC_045512.2 Severe acute respiratory syndrome coronavirus 2 isolate Wuhan-Hu-1, complete genome
ATTAAAGGTTTATACCTTCCCAGGTAACAAACCAACCAACTTTCGATCTCTTGTAGATCTGTTCTCTAAA
CGAACTTTAAAATCTGTGTGGCTGTCACTCGGCTGCATGCTTAGTGCACTCACGCAGTATAATTAATAAC
TAATTACTGTCGTTGACAGGACACGAGTAACTCGTCTATCTTCTGCAGGCTGCTTACGGTTTCGTCCGTG
TTGCAGCCGATCATCAGCACATCTAGGTTTCGTCCGGGTGTGACCGAAAGGTAAGATGGAGAGCCTTGTC
CCTGGTTTCAACGAGAAAACACACGTCCAACTCAGTTTGCCTGTTTTACAGGTTCGCGACGTGCTCGTAC
GTGGCTTTGGAGACTCCGTGGAGGAGGTCTTATCAGAGGCACGTCAACATCTTAAAGATGGCACTTGTGG
CTTAGTAGAAGTTGAAAAAGGCGTTTTGCCTCAACTTGAACAGCCCTATGTGTTCATCAAACGTTCGGAT
GCTCGAACTGCACCTCATGGTCATGTTATGGTTGAGCTGGTAGCAGAACTCGAAGGCATTCAGTACGGTC
GTAGTGGTGAGACACTTGGTGTCCTTGTCCCTCATGTGGGCGAAATACCAGTGGCTTACCGCAAGGTTCT
TCTTCGTAAGAACGGTAATAAAGGAGCTGGTGGCCATAGTTACGGCGCCGATCTAAAGTCATTTGACTTA
GGCGACGAGCTTGGCACTGATCCTTATGAAGATTTTCAAGAAAACTGGAACACTAAACATAGCAGTGGTG
TTACCCGTGAACTCATGCGTGAGCTTAACGGAGGGGCATACACTCGCTATGTCGATAACAACTTCTGTGG
CCCTGATGGCTACCCTCTTGAGTGCATTAAAGACCTTCTAGCACGTGCTGGTAAAGCTTCATGCACTTTG
TCCGAACAACTGGACTTTATTGACACTAAGAGGGGTGTATACTGCTGCCGTGAACATGAGCATGAAATTG
CTTGGTACACGGAACGTTCTGAAAAGAGCTATGAATTGCAGACACCTTTTGAAATTAAATTGGCAAAGAA
ATTTGACACCTTCAATGGGGAATGTCCAAATTTTGTATTTCCCTTAAATTCCATAATCAAGACTATTCAA
CCAAGGGTTGAAAAGAAAAAGCTTGATGGCTTTATGGGTAGAATTCGATCTGTCTATCCAGTTGCGTCAC
CAAATGAATGCAACCAAATGTGCCTTTCAACTCTCATGAAGTGTGATCATTGTGGTGAAACTTCATGGCA
GACGGGCGATTTTGTTAAAGCCACTTGCGAATTTTGTGGCACTGAGAATTTGACTAAAGAAGGTGCCACT
ACTTGTGGTTACTTACCCCAAAATGCTGTTGTTAAAATTTATTGTCCAGCATGTCACAATTCAGAAGTAG
GACCTGAGCATAGTCTTGCCGAATACCATAATGAATCTGGCTTGAAAACCATTCTTCGTAAGGGTGGTCG
CACTATTGCCTTTGGAGGCTGTGTGTTCTCTTATGTTGGTTGCCATAACAAGTGTGCCTATTGGGTTCCA
CGTGCTAGCGCTAACATAGGTTGTAACCATACAGGTGTTGTTGGAGAAGGTTCCGAAGGTCTTAATGACA
ACCTTCTTGAAATACTCCAAAAAGAGAAAGTCAACATCAATATTGTTGGTGACTTTAAACTTAATGAAGA
GATCGCCATTATTTTGGCATCTTTTTCTGCTTCCACAAGTGCTTTTGTGGAAACTGTGAAAGGTTTGGAT
TATAAAGCATTCAAACAAATTGTTGAATCCTGTGGTAATTTTAAAGTTACAAAAGGAAAAGCTAAAAAAG
GTGCCTGGAATATTGGTGAACAGAAATCAATACTGAGTCCTCTTTATGCATTTGCATCAGAGGCTGCTCG
TGTTGTACGATCAATTTTCTCCCGCACTCTTGAAACTGCTCAAAATTCTGTGCGTGTTTTACAGAAGGCC
GCTATAACAATACTAGATGGAATTTCACAGTATTCACTGAGACTCATTGATGCTATGATGTTCACATCTG
ATTTGGCTACTAACAATCTAGTTGTAATGGCCTACATTACAGGTGGTGTTGTTCAGTTGACTTCGCAGTG
GCTAACTAACATCTTTGGCACTGTTTATGAAAAACTCAAACCCGTCCTTGATTGGCTTGAAGAGAAGTTT
AAGGAAGGTGTAGAGTTTCTTAGAGACGGTTGGGAAATTGTTAAATTTATCTCAACCTGTGCTTGTGAAA
TTGTCGGTGGACAAATTGTCACCTGTGCAAAGGAAATTAAGGAGAGTGTTCAGACATTCTTTAAGCTTGT
AAATAAATTTTTGGCTTTGTGTGCTGACTCTATCATTATTGGTGGAGCTAAACTTAAAGCCTTGAATTTA
GGTGAAACATTTGTCACGCACTCAAAGGGATTGTACAGAAAGTGTGTTAAATCCAGAGAAGAAACTGGCC
TACTCATGCCTCTAAAAGCCCCAAAAGAAATTATCTTCTTAGAGGGAGAAACACTTCCCACAGAAGTGTT
AACAGAGGAAGTTGTCTTGAAAACTGGTGATTTACAACCATTAGAACAACCTACTAGTGAAGCTGTTGAA
GCTCCATTGGTTGGTACACCAGTTTGTATTAACGGGCTTATGTTGCTCGAAATCAAAGACACAGAAAAGT
ACTGTGCCCTTGCACCTAATATGATGGTAACAAACAATACCTTCACACTCAAAGGCGGTGCACCAACAAA
GGTTACTTTTGGTGATGACACTGTGATAGAAGTGCAAGGTTACAAGAGTGTGAATATCACTTTTGAACTT
GATGAAAGGATTGATAAAGTACTTAATGAGAAGTGCTCTGCCTATACAGTTGAACTCGGTACAGAAGTAA
ATGAGTTCGCCTGTGTTGTGGCAGATGCTGTCATAAAAACTTTGCAACCAGTATCTGAATTACTTACACC
ACTGGGCATTGATTTAGATGAGTGGAGTATGGCTACATACTACTTATTTGATGAGTCTGGTGAGTTTAAA
TTGGCTTCACATATGTATTGTTCTTTCTACCCTCCAGATGAGGATGAAGAAGAAGGTGATTGTGAAGAAG
AAGAGTTTGAGCCATCAACTCAATATGAGTATGGTACTGAAGATGATTACCAAGGTAAACCTTTGGAATT
TGGTGCCACTTCTGCTGCTCTTCAACCTGAAGAAGAGCAAGAAGAAGATTGGTTAGATGATGATAGTCAA
CAAACTGTTGGTCAACAAGACGGCAGTGAGGACAATCAGACAACTACTATTCAAACAATTGTTGAGGTTC
AACCTCAATTAGAGATGGAACTTACACCAGTTGTTCAGACTATTGAAGTGAATAGTTTTAGTGGTTATTT
AAAACTTACTGACAATGTATACATTAAAAATGCAGACATTGTGGAAGAAGCTAAAAAGGTAAAACCAACA
GTGGTTGTTAATGCAGCCAATGTTTACCTTAAACATGGAGGAGGTGTTGCAGGAGCCTTAAATAAGGCTA
CTAACAATGCCATGCAAGTTGAATCTGATGATTACATAGCTACTAATGGACCACTTAAAGTGGGTGGTAG
TTGTGTTTTAAGCGGACACAATCTTGCTAAACACTGTCTTCATGTTGTCGGCCCAAATGTTAACAAAGGT
GAAGACATTCAACTTCTTAAGAGTGCTTATGAAAATTTTAATCAGCACGAAGTTCTACTTGCACCATTAT
TATCAGCTGGTATTTTTGGTGCTGACCCTATACATTCTTTAAGAGTTTGTGTAGATACTGTTCGCACAAA
TGTCTACTTAGCTGTCTTTGATAAAAATCTCTATGACAAACTTGTTTCAAGCTTTTTGGAAATGAAGAGT
GAAAAGCAAGTTGAACAAAAGATCGCTGAGATTCCTAAAGAGGAAGTTAAGCCATTTATAACTGAAAGTA
AACCTTCAGTTGAACAGAGAAAACAAGATGATAAGAAAATCAAAGCTTGTGTTGAAGAAGTTACAACAAC
TCTGGAAGAAACTAAGTTCCTCACAGAAAACTTGTTACTTTATATTGACATTAATGGCAATCTTCATCCA
GATTCTGCCACTCTTGTTAGTGACATTGACATCACTTTCTTAAAGAAAGATGCTCCATATATAGTGGGTG
ATGTTGTTCAAGAGGGTGTTTTAACTGCTGTGGTTATACCTACTAAAAAGGCTGGTGGCACTACTGAAAT
GCTAGCGAAAGCTTTGAGAAAAGTGCCAACAGACAATTATATAACCACTTACCCGGGTCAGGGTTTAAAT
GGTTACACTGTAGAGGAGGCAAAGACAGTGCTTAAAAAGTGTAAAAGTGCCTTTTACATTCTACCATCTA
TTATCTCTAATGAGAAGCAAGAAATTCTTGGAACTGTTTCTTGGAATTTGCGAGAAATGCTTGCACATGC
AGAAGAAACACGCAAATTAATGCCTGTCTGTGTGGAAACTAAAGCCATAGTTTCAACTATACAGCGTAAA
TATAAGGGTATTAAAATACAAGAGGGTGTGGTTGATTATGGTGCTAGATTTTACTTTTACACCAGTAAAA
CAACTGTAGCGTCACTTATCAACACACTTAACGATCTAAATGAAACTCTTGTTACAATGCCACTTGGCTA
TGTAACACATGGCTTAAATTTGGAAGAAGCTGCTCGGTATATGAGATCTCTCAAAGTGCCAGCTACAGTT
TCTGTTTCTTCACCTGATGCTGTTACAGCGTATAATGGTTATCTTACTTCTTCTTCTAAAACACCTGAAG
AACATTTTATTGAAACCATCTCACTTGCTGGTTCCTATAAAGATTGGTCCTATTCTGGACAATCTACACA
ACTAGGTATAGAATTTCTTAAGAGAGGTGATAAAAGTGTATATTACACTAGTAATCCTACCACATTCCAC
CTAGATGGTGAAGTTATCACCTTTGACAATCTTAAGACACTTCTTTCTTTGAGAGAAGTGAGGACTATTA
AGGTGTTTACAACAGTAGACAACATTAACCTCCACACGCAAGTTGTGGACATGTCAATGACATATGGACA
ACAGTTTGGTCCAACTTATTTGGATGGAGCTGATGTTACTAAAATAAAACCTCATAATTCACATGAAGGT
AAAACATTTTATGTTTTACCTAATGATGACACTCTACGTGTTGAGGCTTTTGAGTACTACCACACAACTG
ATCCTAGTTTTCTGGGTAGGTACATGTCAGCATTAAATCACACTAAAAAGTGGAAATACCCACAAGTTAA
TGGTTTAACTTCTATTAAATGGGCAGATAACAACTGTTATCTTGCCACTGCATTGTTAACACTCCAACAA
ATAGAGTTGAAGTTTAATCCACCTGCTCTACAAGATGCTTATTACAGAGCAAGGGCTGGTGAAGCTGCTA
ACTTTTGTGCACTTATCTTAGCCTACTGTAATAAGACAGTAGGTGAGTTAGGTGATGTTAGAGAAACAAT
GAGTTACTTGTTTCAACATGCCAATTTAGATTCTTGCAAAAGAGTCTTGAACGTGGTGTGTAAAACTTGT
GGACAACAGCAGACAACCCTTAAGGGTGTAGAAGCTGTTATGTACATGGGCACACTTTCTTATGAACAAT
TTAAGAAAGGTGTTCAGATACCTTGTACGTGTGGTAAACAAGCTACAAAATATCTAGTACAACAGGAGTC
ACCTTTTGTTATGATGTCAGCACCACCTGCTCAGTATGAACTTAAGCATGGTACATTTACTTGTGCTAGT
GAGTACACTGGTAATTACCAGTGTGGTCACTATAAACATATAACTTCTAAAGAAACTTTGTATTGCATAG
ACGGTGCTTTACTTACAAAGTCCTCAGAATACAAAGGTCCTATTACGGATGTTTTCTACAAAGAAAACAG
TTACACAACAACCATAAAACCAGTTACTTATAAATTGGATGGTGTTGTTTGTACAGAAATTGACCCTAAG
TTGGACAATTATTATAAGAAAGACAATTCTTATTTCACAGAGCAACCAATTGATCTTGTACCAAACCAAC
CATATCCAAACGCAAGCTTCGATAATTTTAAGTTTGTATGTGATAATATCAAATTTGCTGATGATTTAAA
CCAGTTAACTGGTTATAAGAAACCTGCTTCAAGAGAGCTTAAAGTTACATTTTTCCCTGACTTAAATGGT
GATGTGGTGGCTATTGATTATAAACACTACACACCCTCTTTTAAGAAAGGAGCTAAATTGTTACATAAAC
CTATTGTTTGGCATGTTAACAATGCAACTAATAAAGCCACGTATAAACCAAATACCTGGTGTATACGTTG
TCTTTGGAGCACAAAACCAGTTGAAACATCAAATTCGTTTGATGTACTGAAGTCAGAGGACGCGCAGGGA
ATGGATAATCTTGCCTGCGAAGATCTAAAACCAGTCTCTGAAGAAGTAGTGGAAAATCCTACCATACAGA
AAGACGTTCTTGAGTGTAATGTGAAAACTACCGAAGTTGTAGGAGACATTATACTTAAACCAGCAAATAA
TAGTTTAAAAATTACAGAAGAGGTTGGCCACACAGATCTAATGGCTGCTTATGTAGACAATTCTAGTCTT
ACTATTAAGAAACCTAATGAATTATCTAGAGTATTAGGTTTGAAAACCCTTGCTACTCATGGTTTAGCTG
CTGTTAATAGTGTCCCTTGGGATACTATAGCTAATTATGCTAAGCCTTTTCTTAACAAAGTTGTTAGTAC
AACTACTAACATAGTTACACGGTGTTTAAACCGTGTTTGTACTAATTATATGCCTTATTTCTTTACTTTA
TTGCTACAATTGTGTACTTTTACTAGAAGTACAAATTCTAGAATTAAAGCATCTATGCCGACTACTATAG
CAAAGAATACTGTTAAGAGTGTCGGTAAATTTTGTCTAGAGGCTTCATTTAATTATTTGAAGTCACCTAA
TTTTTCTAAACTGATAAATATTATAATTTGGTTTTTACTATTAAGTGTTTGCCTAGGTTCTTTAATCTAC
TCAACCGCTGCTTTAGGTGTTTTAATGTCTAATTTAGGCATGCCTTCTTACTGTACTGGTTACAGAGAAG
GCTATTTGAACTCTACTAATGTCACTATTGCAACCTACTGTACTGGTTCTATACCTTGTAGTGTTTGTCT
TAGTGGTTTAGATTCTTTAGACACCTATCCTTCTTTAGAAACTATACAAATTACCATTTCATCTTTTAAA
TGGGATTTAACTGCTTTTGGCTTAGTTGCAGAGTGGTTTTTGGCATATATTCTTTTCACTAGGTTTTTCT
ATGTACTTGGATTGGCTGCAATCATGCAATTGTTTTTCAGCTATTTTGCAGTACATTTTATTAGTAATTC
TTGGCTTATGTGGTTAATAATTAATCTTGTACAAATGGCCCCGATTTCAGCTATGGTTAGAATGTACATC
TTCTTTGCATCATTTTATTATGTATGGAAAAGTTATGTGCATGTTGTAGACGGTTGTAATTCATCAACTT
GTATGATGTGTTACAAACGTAATAGAGCAACAAGAGTCGAATGTACAACTATTGTTAATGGTGTTAGAAG
GTCCTTTTATGTCTATGCTAATGGAGGTAAAGGCTTTTGCAAACTACACAATTGGAATTGTGTTAATTGT
GATACATTCTGTGCTGGTAGTACATTTATTAGTGATGAAGTTGCGAGAGACTTGTCACTACAGTTTAAAA
GACCAATAAATCCTACTGACCAGTCTTCTTACATCGTTGATAGTGTTACAGTGAAGAATGGTTCCATCCA
TCTTTACTTTGATAAAGCTGGTCAAAAGACTTATGAAAGACATTCTCTCTCTCATTTTGTTAACTTAGAC
AACCTGAGAGCTAATAACACTAAAGGTTCATTGCCTATTAATGTTATAGTTTTTGATGGTAAATCAAAAT
GTGAAGAATCATCTGCAAAATCAGCGTCTGTTTACTACAGTCAGCTTATGTGTCAACCTATACTGTTACT
AGATCAGGCATTAGTGTCTGATGTTGGTGATAGTGCGGAAGTTGCAGTTAAAATGTTTGATGCTTACGTT
AATACGTTTTCATCAACTTTTAACGTACCAATGGAAAAACTCAAAACACTAGTTGCAACTGCAGAAGCTG
AACTTGCAAAGAATGTGTCCTTAGACAATGTCTTATCTACTTTTATTTCAGCAGCTCGGCAAGGGTTTGT
TGATTCAGATGTAGAAACTAAAGATGTTGTTGAATGTCTTAAATTGTCACATCAATCTGACATAGAAGTT
ACTGGCGATAGTTGTAATAACTATATGCTCACCTATAACAAAGTTGAAAACATGACACCCCGTGACCTTG
GTGCTTGTATTGACTGTAGTGCGCGTCATATTAATGCGCAGGTAGCAAAAAGTCACAACATTGCTTTGAT
ATGGAACGTTAAAGATTTCATGTCATTGTCTGAACAACTACGAAAACAAATACGTAGTGCTGCTAAAAAG
AATAACTTACCTTTTAAGTTGACATGTGCAACTACTAGACAAGTTGTTAATGTTGTAACAACAAAGATAG
CACTTAAGGGTGGTAAAATTGTTAATAATTGGTTGAAGCAGTTAATTAAAGTTACACTTGTGTTCCTTTT
TGTTGCTGCTATTTTCTATTTAATAACACCTGTTCATGTCATGTCTAAACATACTGACTTTTCAAGTGAA
ATCATAGGATACAAGGCTATTGATGGTGGTGTCACTCGTGACATAGCATCTACAGATACTTGTTTTGCTA
ACAAACATGCTGATTTTGACACATGGTTTAGCCAGCGTGGTGGTAGTTATACTAATGACAAAGCTTGCCC
ATTGATTGCTGCAGTCATAACAAGAGAAGTGGGTTTTGTCGTGCCTGGTTTGCCTGGCACGATATTACGC
ACAACTAATGGTGACTTTTTGCATTTCTTACCTAGAGTTTTTAGTGCAGTTGGTAACATCTGTTACACAC
CATCAAAACTTATAGAGTACACTGACTTTGCAACATCAGCTTGTGTTTTGGCTGCTGAATGTACAATTTT
TAAAGATGCTTCTGGTAAGCCAGTACCATATTGTTATGATACCAATGTACTAGAAGGTTCTGTTGCTTAT
GAAAGTTTACGCCCTGACACACGTTATGTGCTCATGGATGGCTCTATTATTCAATTTCCTAACACCTACC
TTGAAGGTTCTGTTAGAGTGGTAACAACTTTTGATTCTGAGTACTGTAGGCACGGCACTTGTGAAAGATC
AGAAGCTGGTGTTTGTGTATCTACTAGTGGTAGATGGGTACTTAACAATGATTATTACAGATCTTTACCA
GGAGTTTTCTGTGGTGTAGATGCTGTAAATTTACTTACTAATATGTTTACACCACTAATTCAACCTATTG
GTGCTTTGGACATATCAGCATCTATAGTAGCTGGTGGTATTGTAGCTATCGTAGTAACATGCCTTGCCTA
CTATTTTATGAGGTTTAGAAGAGCTTTTGGTGAATACAGTCATGTAGTTGCCTTTAATACTTTACTATTC
CTTATGTCATTCACTGTACTCTGTTTAACACCAGTTTACTCATTCTTACCTGGTGTTTATTCTGTTATTT
ACTTGTACTTGACATTTTATCTTACTAATGATGTTTCTTTTTTAGCACATATTCAGTGGATGGTTATGTT
CACACCTTTAGTACCTTTCTGGATAACAATTGCTTATATCATTTGTATTTCCACAAAGCATTTCTATTGG
TTCTTTAGTAATTACCTAAAGAGACGTGTAGTCTTTAATGGTGTTTCCTTTAGTACTTTTGAAGAAGCTG
CGCTGTGCACCTTTTTGTTAAATAAAGAAATGTATCTAAAGTTGCGTAGTGATGTGCTATTACCTCTTAC
GCAATATAATAGATACTTAGCTCTTTATAATAAGTACAAGTATTTTAGTGGAGCAATGGATACAACTAGC
TACAGAGAAGCTGCTTGTTGTCATCTCGCAAAGGCTCTCAATGACTTCAGTAACTCAGGTTCTGATGTTC
TTTACCAACCACCACAAACCTCTATCACCTCAGCTGTTTTGCAGAGTGGTTTTAGAAAAATGGCATTCCC
ATCTGGTAAAGTTGAGGGTTGTATGGTACAAGTAACTTGTGGTACAACTACACTTAACGGTCTTTGGCTT
GATGACGTAGTTTACTGTCCAAGACATGTGATCTGCACCTCTGAAGACATGCTTAACCCTAATTATGAAG
ATTTACTCATTCGTAAGTCTAATCATAATTTCTTGGTACAGGCTGGTAATGTTCAACTCAGGGTTATTGG
ACATTCTATGCAAAATTGTGTACTTAAGCTTAAGGTTGATACAGCCAATCCTAAGACACCTAAGTATAAG
TTTGTTCGCATTCAACCAGGACAGACTTTTTCAGTGTTAGCTTGTTACAATGGTTCACCATCTGGTGTTT
ACCAATGTGCTATGAGGCCCAATTTCACTATTAAGGGTTCATTCCTTAATGGTTCATGTGGTAGTGTTGG
TTTTAACATAGATTATGACTGTGTCTCTTTTTGTTACATGCACCATATGGAATTACCAACTGGAGTTCAT
GCTGGCACAGACTTAGAAGGTAACTTTTATGGACCTTTTGTTGACAGGCAAACAGCACAAGCAGCTGGTA
CGGACACAACTATTACAGTTAATGTTTTAGCTTGGTTGTACGCTGCTGTTATAAATGGAGACAGGTGGTT
TCTCAATCGATTTACCACAACTCTTAATGACTTTAACCTTGTGGCTATGAAGTACAATTATGAACCTCTA
ACACAAGACCATGTTGACATACTAGGACCTCTTTCTGCTCAAACTGGAATTGCCGTTTTAGATATGTGTG
CTTCATTAAAAGAATTACTGCAAAATGGTATGAATGGACGTACCATATTGGGTAGTGCTTTATTAGAAGA
TGAATTTACACCTTTTGATGTTGTTAGACAATGCTCAGGTGTTACTTTCCAAAGTGCAGTGAAAAGAACA
ATCAAGGGTACACACCACTGGTTGTTACTCACAATTTTGACTTCACTTTTAGTTTTAGTCCAGAGTACTC
AATGGTCTTTGTTCTTTTTTTTGTATGAAAATGCCTTTTTACCTTTTGCTATGGGTATTATTGCTATGTC
TGCTTTTGCAATGATGTTTGTCAAACATAAGCATGCATTTCTCTGTTTGTTTTTGTTACCTTCTCTTGCC
ACTGTAGCTTATTTTAATATGGTCTATATGCCTGCTAGTTGGGTGATGCGTATTATGACATGGTTGGATA
TGGTTGATACTAGTTTGTCTGGTTTTAAGCTAAAAGACTGTGTTATGTATGCATCAGCTGTAGTGTTACT
AATCCTTATGACAGCAAGAACTGTGTATGATGATGGTGCTAGGAGAGTGTGGACACTTATGAATGTCTTG
ACACTCGTTTATAAAGTTTATTATGGTAATGCTTTAGATCAAGCCATTTCCATGTGGGCTCTTATAATCT
CTGTTACTTCTAACTACTCAGGTGTAGTTACAACTGTCATGTTTTTGGCCAGAGGTATTGTTTTTATGTG
TGTTGAGTATTGCCCTATTTTCTTCATAACTGGTAATACACTTCAGTGTATAATGCTAGTTTATTGTTTC
TTAGGCTATTTTTGTACTTGTTACTTTGGCCTCTTTTGTTTACTCAACCGCTACTTTAGACTGACTCTTG
GTGTTTATGATTACTTAGTTTCTACACAGGAGTTTAGATATATGAATTCACAGGGACTACTCCCACCCAA
GAATAGCATAGATGCCTTCAAACTCAACATTAAATTGTTGGGTGTTGGTGGCAAACCTTGTATCAAAGTA
GCCACTGTACAGTCTAAAATGTCAGATGTAAAGTGCACATCAGTAGTCTTACTCTCAGTTTTGCAACAAC
TCAGAGTAGAATCATCATCTAAATTGTGGGCTCAATGTGTCCAGTTACACAATGACATTCTCTTAGCTAA
AGATACTACTGAAGCCTTTGAAAAAATGGTTTCACTACTTTCTGTTTTGCTTTCCATGCAGGGTGCTGTA
GACATAAACAAGCTTTGTGAAGAAATGCTGGACAACAGGGCAACCTTACAAGCTATAGCCTCAGAGTTTA
GTTCCCTTCCATCATATGCAGCTTTTGCTACTGCTCAAGAAGCTTATGAGCAGGCTGTTGCTAATGGTGA
TTCTGAAGTTGTTCTTAAAAAGTTGAAGAAGTCTTTGAATGTGGCTAAATCTGAATTTGACCGTGATGCA
GCCATGCAACGTAAGTTGGAAAAGATGGCTGATCAAGCTATGACCCAAATGTATAAACAGGCTAGATCTG
AGGACAAGAGGGCAAAAGTTACTAGTGCTATGCAGACAATGCTTTTCACTATGCTTAGAAAGTTGGATAA
TGATGCACTCAACAACATTATCAACAATGCAAGAGATGGTTGTGTTCCCTTGAACATAATACCTCTTACA
ACAGCAGCCAAACTAATGGTTGTCATACCAGACTATAACACATATAAAAATACGTGTGATGGTACAACAT
TTACTTATGCATCAGCATTGTGGGAAATCCAACAGGTTGTAGATGCAGATAGTAAAATTGTTCAACTTAG
TGAAATTAGTATGGACAATTCACCTAATTTAGCATGGCCTCTTATTGTAACAGCTTTAAGGGCCAATTCT
GCTGTCAAATTACAGAATAATGAGCTTAGTCCTGTTGCACTACGACAGATGTCTTGTGCTGCCGGTACTA
CACAAACTGCTTGCACTGATGACAATGCGTTAGCTTACTACAACACAACAAAGGGAGGTAGGTTTGTACT
TGCACTGTTATCCGATTTACAGGATTTGAAATGGGCTAGATTCCCTAAGAGTGATGGAACTGGTACTATC
TATACAGAACTGGAACCACCTTGTAGGTTTGTTACAGACACACCTAAAGGTCCTAAAGTGAAGTATTTAT
ACTTTATTAAAGGATTAAACAACCTAAATAGAGGTATGGTACTTGGTAGTTTAGCTGCCACAGTACGTCT
ACAAGCTGGTAATGCAACAGAAGTGCCTGCCAATTCAACTGTATTATCTTTCTGTGCTTTTGCTGTAGAT
GCTGCTAAAGCTTACAAAGATTATCTAGCTAGTGGGGGACAACCAATCACTAATTGTGTTAAGATGTTGT
GTACACACACTGGTACTGGTCAGGCAATAACAGTTACACCGGAAGCCAATATGGATCAAGAATCCTTTGG
TGGTGCATCGTGTTGTCTGTACTGCCGTTGCCACATAGATCATCCAAATCCTAAAGGATTTTGTGACTTA
AAAGGTAAGTATGTACAAATACCTACAACTTGTGCTAATGACCCTGTGGGTTTTACACTTAAAAACACAG
TCTGTACCGTCTGCGGTATGTGGAAAGGTTATGGCTGTAGTTGTGATCAACTCCGCGAACCCATGCTTCA
GTCAGCTGATGCACAATCGTTTTTAAACGGGTTTGCGGTGTAAGTGCAGCCCGTCTTACACCGTGCGGCA
CAGGCACTAGTACTGATGTCGTATACAGGGCTTTTGACATCTACAATGATAAAGTAGCTGGTTTTGCTAA
ATTCCTAAAAACTAATTGTTGTCGCTTCCAAGAAAAGGACGAAGATGACAATTTAATTGATTCTTACTTT
GTAGTTAAGAGACACACTTTCTCTAACTACCAACATGAAGAAACAATTTATAATTTACTTAAGGATTGTC
CAGCTGTTGCTAAACATGACTTCTTTAAGTTTAGAATAGACGGTGACATGGTACCACATATATCACGTCA
ACGTCTTACTAAATACACAATGGCAGACCTCGTCTATGCTTTAAGGCATTTTGATGAAGGTAATTGTGAC
ACATTAAAAGAAATACTTGTCACATACAATTGTTGTGATGATGATTATTTCAATAAAAAGGACTGGTATG
ATTTTGTAGAAAACCCAGATATATTACGCGTATACGCCAACTTAGGTGAACGTGTACGCCAAGCTTTGTT
AAAAACAGTACAATTCTGTGATGCCATGCGAAATGCTGGTATTGTTGGTGTACTGACATTAGATAATCAA
GATCTCAATGGTAACTGGTATGATTTCGGTGATTTCATACAAACCACGCCAGGTAGTGGAGTTCCTGTTG
TAGATTCTTATTATTCATTGTTAATGCCTATATTAACCTTGACCAGGGCTTTAACTGCAGAGTCACATGT
TGACACTGACTTAACAAAGCCTTACATTAAGTGGGATTTGTTAAAATATGACTTCACGGAAGAGAGGTTA
AAACTCTTTGACCGTTATTTTAAATATTGGGATCAGACATACCACCCAAATTGTGTTAACTGTTTGGATG
ACAGATGCATTCTGCATTGTGCAAACTTTAATGTTTTATTCTCTACAGTGTTCCCACCTACAAGTTTTGG
ACCACTAGTGAGAAAAATATTTGTTGATGGTGTTCCATTTGTAGTTTCAACTGGATACCACTTCAGAGAG
CTAGGTGTTGTACATAATCAGGATGTAAACTTACATAGCTCTAGACTTAGTTTTAAGGAATTACTTGTGT
ATGCTGCTGACCCTGCTATGCACGCTGCTTCTGGTAATCTATTACTAGATAAACGCACTACGTGCTTTTC
AGTAGCTGCACTTACTAACAATGTTGCTTTTCAAACTGTCAAACCCGGTAATTTTAACAAAGACTTCTAT
GACTTTGCTGTGTCTAAGGGTTTCTTTAAGGAAGGAAGTTCTGTTGAATTAAAACACTTCTTCTTTGCTC
AGGATGGTAATGCTGCTATCAGCGATTATGACTACTATCGTTATAATCTACCAACAATGTGTGATATCAG
ACAACTACTATTTGTAGTTGAAGTTGTTGATAAGTACTTTGATTGTTACGATGGTGGCTGTATTAATGCT
AACCAAGTCATCGTCAACAACCTAGACAAATCAGCTGGTTTTCCATTTAATAAATGGGGTAAGGCTAGAC
TTTATTATGATTCAATGAGTTATGAGGATCAAGATGCACTTTTCGCATATACAAAACGTAATGTCATCCC
TACTATAACTCAAATGAATCTTAAGTATGCCATTAGTGCAAAGAATAGAGCTCGCACCGTAGCTGGTGTC
TCTATCTGTAGTACTATGACCAATAGACAGTTTCATCAAAAATTATTGAAATCAATAGCCGCCACTAGAG
GAGCTACTGTAGTAATTGGAACAAGCAAATTCTATGGTGGTTGGCACAACATGTTAAAAACTGTTTATAG
TGATGTAGAAAACCCTCACCTTATGGGTTGGGATTATCCTAAATGTGATAGAGCCATGCCTAACATGCTT
AGAATTATGGCCTCACTTGTTCTTGCTCGCAAACATACAACGTGTTGTAGCTTGTCACACCGTTTCTATA
GATTAGCTAATGAGTGTGCTCAAGTATTGAGTGAAATGGTCATGTGTGGCGGTTCACTATATGTTAAACC
AGGTGGAACCTCATCAGGAGATGCCACAACTGCTTATGCTAATAGTGTTTTTAACATTTGTCAAGCTGTC
ACGGCCAATGTTAATGCACTTTTATCTACTGATGGTAACAAAATTGCCGATAAGTATGTCCGCAATTTAC
AACACAGACTTTATGAGTGTCTCTATAGAAATAGAGATGTTGACACAGACTTTGTGAATGAGTTTTACGC
ATATTTGCGTAAACATTTCTCAATGATGATACTCTCTGACGATGCTGTTGTGTGTTTCAATAGCACTTAT
GCATCTCAAGGTCTAGTGGCTAGCATAAAGAACTTTAAGTCAGTTCTTTATTATCAAAACAATGTTTTTA
TGTCTGAAGCAAAATGTTGGACTGAGACTGACCTTACTAAAGGACCTCATGAATTTTGCTCTCAACATAC
AATGCTAGTTAAACAGGGTGATGATTATGTGTACCTTCCTTACCCAGATCCATCAAGAATCCTAGGGGCC
GGCTGTTTTGTAGATGATATCGTAAAAACAGATGGTACACTTATGATTGAACGGTTCGTGTCTTTAGCTA
TAGATGCTTACCCACTTACTAAACATCCTAATCAGGAGTATGCTGATGTCTTTCATTTGTACTTACAATA
CATAAGAAAGCTACATGATGAGTTAACAGGACACATGTTAGACATGTATTCTGTTATGCTTACTAATGAT
AACACTTCAAGGTATTGGGAACCTGAGTTTTATGAGGCTATGTACACACCGCATACAGTCTTACAGGCTG
TTGGGGCTTGTGTTCTTTGCAATTCACAGACTTCATTAAGATGTGGTGCTTGCATACGTAGACCATTCTT
ATGTTGTAAATGCTGTTACGACCATGTCATATCAACATCACATAAATTAGTCTTGTCTGTTAATCCGTAT
GTTTGCAATGCTCCAGGTTGTGATGTCACAGATGTGACTCAACTTTACTTAGGAGGTATGAGCTATTATT
GTAAATCACATAAACCACCCATTAGTTTTCCATTGTGTGCTAATGGACAAGTTTTTGGTTTATATAAAAA
TACATGTGTTGGTAGCGATAATGTTACTGACTTTAATGCAATTGCAACATGTGACTGGACAAATGCTGGT
GATTACATTTTAGCTAACACCTGTACTGAAAGACTCAAGCTTTTTGCAGCAGAAACGCTCAAAGCTACTG
AGGAGACATTTAAACTGTCTTATGGTATTGCTACTGTACGTGAAGTGCTGTCTGACAGAGAATTACATCT
TTCATGGGAAGTTGGTAAACCTAGACCACCACTTAACCGAAATTATGTCTTTACTGGTTATCGTGTAACT
AAAAACAGTAAAGTACAAATAGGAGAGTACACCTTTGAAAAAGGTGACTATGGTGATGCTGTTGTTTACC
GAGGTACAACAACTTACAAATTAAATGTTGGTGATTATTTTGTGCTGACATCACATACAGTAATGCCATT
AAGTGCACCTACACTAGTGCCACAAGAGCACTATGTTAGAATTACTGGCTTATACCCAACACTCAATATC
TCAGATGAGTTTTCTAGCAATGTTGCAAATTATCAAAAGGTTGGTATGCAAAAGTATTCTACACTCCAGG
GACCACCTGGTACTGGTAAGAGTCATTTTGCTATTGGCCTAGCTCTCTACTACCCTTCTGCTCGCATAGT
GTATACAGCTTGCTCTCATGCCGCTGTTGATGCACTATGTGAGAAGGCATTAAAATATTTGCCTATAGAT
AAATGTAGTAGAATTATACCTGCACGTGCTCGTGTAGAGTGTTTTGATAAATTCAAAGTGAATTCAACAT
TAGAACAGTATGTCTTTTGTACTGTAAATGCATTGCCTGAGACGACAGCAGATATAGTTGTCTTTGATGA
AATTTCAATGGCCACAAATTATGATTTGAGTGTTGTCAATGCCAGATTACGTGCTAAGCACTATGTGTAC
ATTGGCGACCCTGCTCAATTACCTGCACCACGCACATTGCTAACTAAGGGCACACTAGAACCAGAATATT
TCAATTCAGTGTGTAGACTTATGAAAACTATAGGTCCAGACATGTTCCTCGGAACTTGTCGGCGTTGTCC
TGCTGAAATTGTTGACACTGTGAGTGCTTTGGTTTATGATAATAAGCTTAAAGCACATAAAGACAAATCA
GCTCAATGCTTTAAAATGTTTTATAAGGGTGTTATCACGCATGATGTTTCATCTGCAATTAACAGGCCAC
AAATAGGCGTGGTAAGAGAATTCCTTACACGTAACCCTGCTTGGAGAAAAGCTGTCTTTATTTCACCTTA
TAATTCACAGAATGCTGTAGCCTCAAAGATTTTGGGACTACCAACTCAAACTGTTGATTCATCACAGGGC
TCAGAATATGACTATGTCATATTCACTCAAACCACTGAAACAGCTCACTCTTGTAATGTAAACAGATTTA
ATGTTGCTATTACCAGAGCAAAAGTAGGCATACTTTGCATAATGTCTGATAGAGACCTTTATGACAAGTT
GCAATTTACAAGTCTTGAAATTCCACGTAGGAATGTGGCAACTTTACAAGCTGAAAATGTAACAGGACTC
TTTAAAGATTGTAGTAAGGTAATCACTGGGTTACATCCTACACAGGCACCTACACACCTCAGTGTTGACA
CTAAATTCAAAACTGAAGGTTTATGTGTTGACATACCTGGCATACCTAAGGACATGACCTATAGAAGACT
CATCTCTATGATGGGTTTTAAAATGAATTATCAAGTTAATGGTTACCCTAACATGTTTATCACCCGCGAA
GAAGCTATAAGACATGTACGTGCATGGATTGGCTTCGATGTCGAGGGGTGTCATGCTACTAGAGAAGCTG
TTGGTACCAATTTACCTTTACAGCTAGGTTTTTCTACAGGTGTTAACCTAGTTGCTGTACCTACAGGTTA
TGTTGATACACCTAATAATACAGATTTTTCCAGAGTTAGTGCTAAACCACCGCCTGGAGATCAATTTAAA
CACCTCATACCACTTATGTACAAAGGACTTCCTTGGAATGTAGTGCGTATAAAGATTGTACAAATGTTAA
GTGACACACTTAAAAATCTCTCTGACAGAGTCGTATTTGTCTTATGGGCACATGGCTTTGAGTTGACATC
TATGAAGTATTTTGTGAAAATAGGACCTGAGCGCACCTGTTGTCTATGTGATAGACGTGCCACATGCTTT
TCCACTGCTTCAGACACTTATGCCTGTTGGCATCATTCTATTGGATTTGATTACGTCTATAATCCGTTTA
TGATTGATGTTCAACAATGGGGTTTTACAGGTAACCTACAAAGCAACCATGATCTGTATTGTCAAGTCCA
TGGTAATGCACATGTAGCTAGTTGTGATGCAATCATGACTAGGTGTCTAGCTGTCCACGAGTGCTTTGTT
AAGCGTGTTGACTGGACTATTGAATATCCTATAATTGGTGATGAACTGAAGATTAATGCGGCTTGTAGAA
AGGTTCAACACATGGTTGTTAAAGCTGCATTATTAGCAGACAAATTCCCAGTTCTTCACGACATTGGTAA
CCCTAAAGCTATTAAGTGTGTACCTCAAGCTGATGTAGAATGGAAGTTCTATGATGCACAGCCTTGTAGT
GACAAAGCTTATAAAATAGAAGAATTATTCTATTCTTATGCCACACATTCTGACAAATTCACAGATGGTG
TATGCCTATTTTGGAATTGCAATGTCGATAGATATCCTGCTAATTCCATTGTTTGTAGATTTGACACTAG
AGTGCTATCTAACCTTAACTTGCCTGGTTGTGATGGTGGCAGTTTGTATGTAAATAAACATGCATTCCAC
ACACCAGCTTTTGATAAAAGTGCTTTTGTTAATTTAAAACAATTACCATTTTTCTATTACTCTGACAGTC
CATGTGAGTCTCATGGAAAACAAGTAGTGTCAGATATAGATTATGTACCACTAAAGTCTGCTACGTGTAT
AACACGTTGCAATTTAGGTGGTGCTGTCTGTAGACATCATGCTAATGAGTACAGATTGTATCTCGATGCT
TATAACATGATGATCTCAGCTGGCTTTAGCTTGTGGGTTTACAAACAATTTGATACTTATAACCTCTGGA
ACACTTTTACAAGACTTCAGAGTTTAGAAAATGTGGCTTTTAATGTTGTAAATAAGGGACACTTTGATGG
ACAACAGGGTGAAGTACCAGTTTCTATCATTAATAACACTGTTTACACAAAAGTTGATGGTGTTGATGTA
GAATTGTTTGAAAATAAAACAACATTACCTGTTAATGTAGCATTTGAGCTTTGGGCTAAGCGCAACATTA
AACCAGTACCAGAGGTGAAAATACTCAATAATTTGGGTGTGGACATTGCTGCTAATACTGTGATCTGGGA
CTACAAAAGAGATGCTCCAGCACATATATCTACTATTGGTGTTTGTTCTATGACTGACATAGCCAAGAAA
CCAACTGAAACGATTTGTGCACCACTCACTGTCTTTTTTGATGGTAGAGTTGATGGTCAAGTAGACTTAT
TTAGAAATGCCCGTAATGGTGTTCTTATTACAGAAGGTAGTGTTAAAGGTTTACAACCATCTGTAGGTCC
CAAACAAGCTAGTCTTAATGGAGTCACATTAATTGGAGAAGCCGTAAAAACACAGTTCAATTATTATAAG
AAAGTTGATGGTGTTGTCCAACAATTACCTGAAACTTACTTTACTCAGAGTAGAAATTTACAAGAATTTA
AACCCAGGAGTCAAATGGAAATTGATTTCTTAGAATTAGCTATGGATGAATTCATTGAACGGTATAAATT
AGAAGGCTATGCCTTCGAACATATCGTTTATGGAGATTTTAGTCATAGTCAGTTAGGTGGTTTACATCTA
CTGATTGGACTAGCTAAACGTTTTAAGGAATCACCTTTTGAATTAGAAGATTTTATTCCTATGGACAGTA
CAGTTAAAAACTATTTCATAACAGATGCGCAAACAGGTTCATCTAAGTGTGTGTGTTCTGTTATTGATTT
ATTACTTGATGATTTTGTTGAAATAATAAAATCCCAAGATTTATCTGTAGTTTCTAAGGTTGTCAAAGTG
ACTATTGACTATACAGAAATTTCATTTATGCTTTGGTGTAAAGATGGCCATGTAGAAACATTTTACCCAA
AATTACAATCTAGTCAAGCGTGGCAACCGGGTGTTGCTATGCCTAATCTTTACAAAATGCAAAGAATGCT
ATTAGAAAAGTGTGACCTTCAAAATTATGGTGATAGTGCAACATTACCTAAAGGCATAATGATGAATGTC
GCAAAATATACTCAACTGTGTCAATATTTAAACACATTAACATTAGCTGTACCCTATAATATGAGAGTTA
TACATTTTGGTGCTGGTTCTGATAAAGGAGTTGCACCAGGTACAGCTGTTTTAAGACAGTGGTTGCCTAC
GGGTACGCTGCTTGTCGATTCAGATCTTAATGACTTTGTCTCTGATGCAGATTCAACTTTGATTGGTGAT
TGTGCAACTGTACATACAGCTAATAAATGGGATCTCATTATTAGTGATATGTACGACCCTAAGACTAAAA
ATGTTACAAAAGAAAATGACTCTAAAGAGGGTTTTTTCACTTACATTTGTGGGTTTATACAACAAAAGCT
AGCTCTTGGAGGTTCCGTGGCTATAAAGATAACAGAACATTCTTGGAATGCTGATCTTTATAAGCTCATG
GGACACTTCGCATGGTGGACAGCCTTTGTTACTAATGTGAATGCGTCATCATCTGAAGCATTTTTAATTG
GATGTAATTATCTTGGCAAACCACGCGAACAAATAGATGGTTATGTCATGCATGCAAATTACATATTTTG
GAGGAATACAAATCCAATTCAGTTGTCTTCCTATTCTTTATTTGACATGAGTAAATTTCCCCTTAAATTA
AGGGGTACTGCTGTTATGTCTTTAAAAGAAGGTCAAATCAATGATATGATTTTATCTCTTCTTAGTAAAG
GTAGACTTATAATTAGAGAAAACAACAGAGTTGTTATTTCTAGTGATGTTCTTGTTAACAACTAAACGAA
CAATGTTTGTTTTTCTTGTTTTATTGCCACTAGTCTCTAGTCAGTGTGTTAATCTTACAACCAGAACTCA
ATTACCCCCTGCATACACTAATTCTTTCACACGTGGTGTTTATTACCCTGACAAAGTTTTCAGATCCTCA
GTTTTACATTCAACTCAGGACTTGTTCTTACCTTTCTTTTCCAATGTTACTTGGTTCCATGCTATACATG
TCTCTGGGACCAATGGTACTAAGAGGTTTGATAACCCTGTCCTACCATTTAATGATGGTGTTTATTTTGC
TTCCACTGAGAAGTCTAACATAATAAGAGGCTGGATTTTTGGTACTACTTTAGATTCGAAGACCCAGTCC
CTACTTATTGTTAATAACGCTACTAATGTTGTTATTAAAGTCTGTGAATTTCAATTTTGTAATGATCCAT
TTTTGGGTGTTTATTACCACAAAAACAACAAAAGTTGGATGGAAAGTGAGTTCAGAGTTTATTCTAGTGC
GAATAATTGCACTTTTGAATATGTCTCTCAGCCTTTTCTTATGGACCTTGAAGGAAAACAGGGTAATTTC
AAAAATCTTAGGGAATTTGTGTTTAAGAATATTGATGGTTATTTTAAAATATATTCTAAGCACACGCCTA
TTAATTTAGTGCGTGATCTCCCTCAGGGTTTTTCGGCTTTAGAACCATTGGTAGATTTGCCAATAGGTAT
TAACATCACTAGGTTTCAAACTTTACTTGCTTTACATAGAAGTTATTTGACTCCTGGTGATTCTTCTTCA
GGTTGGACAGCTGGTGCTGCAGCTTATTATGTGGGTTATCTTCAACCTAGGACTTTTCTATTAAAATATA
ATGAAAATGGAACCATTACAGATGCTGTAGACTGTGCACTTGACCCTCTCTCAGAAACAAAGTGTACGTT
GAAATCCTTCACTGTAGAAAAAGGAATCTATCAAACTTCTAACTTTAGAGTCCAACCAACAGAATCTATT
GTTAGATTTCCTAATATTACAAACTTGTGCCCTTTTGGTGAAGTTTTTAACGCCACCAGATTTGCATCTG
TTTATGCTTGGAACAGGAAGAGAATCAGCAACTGTGTTGCTGATTATTCTGTCCTATATAATTCCGCATC
ATTTTCCACTTTTAAGTGTTATGGAGTGTCTCCTACTAAATTAAATGATCTCTGCTTTACTAATGTCTAT
GCAGATTCATTTGTAATTAGAGGTGATGAAGTCAGACAAATCGCTCCAGGGCAAACTGGAAAGATTGCTG
ATTATAATTATAAATTACCAGATGATTTTACAGGCTGCGTTATAGCTTGGAATTCTAACAATCTTGATTC
TAAGGTTGGTGGTAATTATAATTACCTGTATAGATTGTTTAGGAAGTCTAATCTCAAACCTTTTGAGAGA
GATATTTCAACTGAAATCTATCAGGCCGGTAGCACACCTTGTAATGGTGTTGAAGGTTTTAATTGTTACT
TTCCTTTACAATCATATGGTTTCCAACCCACTAATGGTGTTGGTTACCAACCATACAGAGTAGTAGTACT
TTCTTTTGAACTTCTACATGCACCAGCAACTGTTTGTGGACCTAAAAAGTCTACTAATTTGGTTAAAAAC
AAATGTGTCAATTTCAACTTCAATGGTTTAACAGGCACAGGTGTTCTTACTGAGTCTAACAAAAAGTTTC
TGCCTTTCCAACAATTTGGCAGAGACATTGCTGACACTACTGATGCTGTCCGTGATCCACAGACACTTGA
GATTCTTGACATTACACCATGTTCTTTTGGTGGTGTCAGTGTTATAACACCAGGAACAAATACTTCTAAC
CAGGTTGCTGTTCTTTATCAGGATGTTAACTGCACAGAAGTCCCTGTTGCTATTCATGCAGATCAACTTA
CTCCTACTTGGCGTGTTTATTCTACAGGTTCTAATGTTTTTCAAACACGTGCAGGCTGTTTAATAGGGGC
TGAACATGTCAACAACTCATATGAGTGTGACATACCCATTGGTGCAGGTATATGCGCTAGTTATCAGACT
CAGACTAATTCTCCTCGGCGGGCACGTAGTGTAGCTAGTCAATCCATCATTGCCTACACTATGTCACTTG
GTGCAGAAAATTCAGTTGCTTACTCTAATAACTCTATTGCCATACCCACAAATTTTACTATTAGTGTTAC
CACAGAAATTCTACCAGTGTCTATGACCAAGACATCAGTAGATTGTACAATGTACATTTGTGGTGATTCA
ACTGAATGCAGCAATCTTTTGTTGCAATATGGCAGTTTTTGTACACAATTAAACCGTGCTTTAACTGGAA
TAGCTGTTGAACAAGACAAAAACACCCAAGAAGTTTTTGCACAAGTCAAACAAATTTACAAAACACCACC
AATTAAAGATTTTGGTGGTTTTAATTTTTCACAAATATTACCAGATCCATCAAAACCAAGCAAGAGGTCA
TTTATTGAAGATCTACTTTTCAACAAAGTGACACTTGCAGATGCTGGCTTCATCAAACAATATGGTGATT
GCCTTGGTGATATTGCTGCTAGAGACCTCATTTGTGCACAAAAGTTTAACGGCCTTACTGTTTTGCCACC
TTTGCTCACAGATGAAATGATTGCTCAATACACTTCTGCACTGTTAGCGGGTACAATCACTTCTGGTTGG
ACCTTTGGTGCAGGTGCTGCATTACAAATACCATTTGCTATGCAAATGGCTTATAGGTTTAATGGTATTG
GAGTTACACAGAATGTTCTCTATGAGAACCAAAAATTGATTGCCAACCAATTTAATAGTGCTATTGGCAA
AATTCAAGACTCACTTTCTTCCACAGCAAGTGCACTTGGAAAACTTCAAGATGTGGTCAACCAAAATGCA
CAAGCTTTAAACACGCTTGTTAAACAACTTAGCTCCAATTTTGGTGCAATTTCAAGTGTTTTAAATGATA
TCCTTTCACGTCTTGACAAAGTTGAGGCTGAAGTGCAAATTGATAGGTTGATCACAGGCAGACTTCAAAG
TTTGCAGACATATGTGACTCAACAATTAATTAGAGCTGCAGAAATCAGAGCTTCTGCTAATCTTGCTGCT
ACTAAAATGTCAGAGTGTGTACTTGGACAATCAAAAAGAGTTGATTTTTGTGGAAAGGGCTATCATCTTA
TGTCCTTCCCTCAGTCAGCACCTCATGGTGTAGTCTTCTTGCATGTGACTTATGTCCCTGCACAAGAAAA
GAACTTCACAACTGCTCCTGCCATTTGTCATGATGGAAAAGCACACTTTCCTCGTGAAGGTGTCTTTGTT
TCAAATGGCACACACTGGTTTGTAACACAAAGGAATTTTTATGAACCACAAATCATTACTACAGACAACA
CATTTGTGTCTGGTAACTGTGATGTTGTAATAGGAATTGTCAACAACACAGTTTATGATCCTTTGCAACC
TGAATTAGACTCATTCAAGGAGGAGTTAGATAAATATTTTAAGAATCATACATCACCAGATGTTGATTTA
GGTGACATCTCTGGCATTAATGCTTCAGTTGTAAACATTCAAAAAGAAATTGACCGCCTCAATGAGGTTG
CCAAGAATTTAAATGAATCTCTCATCGATCTCCAAGAACTTGGAAAGTATGAGCAGTATATAAAATGGCC
ATGGTACATTTGGCTAGGTTTTATAGCTGGCTTGATTGCCATAGTAATGGTGACAATTATGCTTTGCTGT
ATGACCAGTTGCTGTAGTTGTCTCAAGGGCTGTTGTTCTTGTGGATCCTGCTGCAAATTTGATGAAGACG
ACTCTGAGCCAGTGCTCAAAGGAGTCAAATTACATTACACATAAACGAACTTATGGATTTGTTTATGAGA
ATCTTCACAATTGGAACTGTAACTTTGAAGCAAGGTGAAATCAAGGATGCTACTCCTTCAGATTTTGTTC
GCGCTACTGCAACGATACCGATACAAGCCTCACTCCCTTTCGGATGGCTTATTGTTGGCGTTGCACTTCT
TGCTGTTTTTCAGAGCGCTTCCAAAATCATAACCCTCAAAAAGAGATGGCAACTAGCACTCTCCAAGGGT
GTTCACTTTGTTTGCAACTTGCTGTTGTTGTTTGTAACAGTTTACTCACACCTTTTGCTCGTTGCTGCTG
GCCTTGAAGCCCCTTTTCTCTATCTTTATGCTTTAGTCTACTTCTTGCAGAGTATAAACTTTGTAAGAAT
AATAATGAGGCTTTGGCTTTGCTGGAAATGCCGTTCCAAAAACCCATTACTTTATGATGCCAACTATTTT
CTTTGCTGGCATACTAATTGTTACGACTATTGTATACCTTACAATAGTGTAACTTCTTCAATTGTCATTA
CTTCAGGTGATGGCACAACAAGTCCTATTTCTGAACATGACTACCAGATTGGTGGTTATACTGAAAAATG
GGAATCTGGAGTAAAAGACTGTGTTGTATTACACAGTTACTTCACTTCAGACTATTACCAGCTGTACTCA
ACTCAATTGAGTACAGACACTGGTGTTGAACATGTTACCTTCTTCATCTACAATAAAATTGTTGATGAGC
CTGAAGAACATGTCCAAATTCACACAATCGACGGTTCATCCGGAGTTGTTAATCCAGTAATGGAACCAAT
TTATGATGAACCGACGACGACTACTAGCGTGCCTTTGTAAGCACAAGCTGATGAGTACGAACTTATGTAC
TCATTCGTTTCGGAAGAGACAGGTACGTTAATAGTTAATAGCGTACTTCTTTTTCTTGCTTTCGTGGTAT
TCTTGCTAGTTACACTAGCCATCCTTACTGCGCTTCGATTGTGTGCGTACTGCTGCAATATTGTTAACGT
GAGTCTTGTAAAACCTTCTTTTTACGTTTACTCTCGTGTTAAAAATCTGAATTCTTCTAGAGTTCCTGAT
CTTCTGGTCTAAACGAACTAAATATTATATTAGTTTTTCTGTTTGGAACTTTAATTTTAGCCATGGCAGA
TTCCAACGGTACTATTACCGTTGAAGAGCTTAAAAAGCTCCTTGAACAATGGAACCTAGTAATAGGTTTC
CTATTCCTTACATGGATTTGTCTTCTACAATTTGCCTATGCCAACAGGAATAGGTTTTTGTATATAATTA
AGTTAATTTTCCTCTGGCTGTTATGGCCAGTAACTTTAGCTTGTTTTGTGCTTGCTGCTGTTTACAGAAT
AAATTGGATCACCGGTGGAATTGCTATCGCAATGGCTTGTCTTGTAGGCTTGATGTGGCTCAGCTACTTC
ATTGCTTCTTTCAGACTGTTTGCGCGTACGCGTTCCATGTGGTCATTCAATCCAGAAACTAACATTCTTC
TCAACGTGCCACTCCATGGCACTATTCTGACCAGACCGCTTCTAGAAAGTGAACTCGTAATCGGAGCTGT
GATCCTTCGTGGACATCTTCGTATTGCTGGACACCATCTAGGACGCTGTGACATCAAGGACCTGCCTAAA
GAAATCACTGTTGCTACATCACGAACGCTTTCTTATTACAAATTGGGAGCTTCGCAGCGTGTAGCAGGTG
ACTCAGGTTTTGCTGCATACAGTCGCTACAGGATTGGCAACTATAAATTAAACACAGACCATTCCAGTAG
CAGTGACAATATTGCTTTGCTTGTACAGTAAGTGACAACAGATGTTTCATCTCGTTGACTTTCAGGTTAC
TATAGCAGAGATATTACTAATTATTATGAGGACTTTTAAAGTTTCCATTTGGAATCTTGATTACATCATA
AACCTCATAATTAAAAATTTATCTAAGTCACTAACTGAGAATAAATATTCTCAATTAGATGAAGAGCAAC
CAATGGAGATTGATTAAACGAACATGAAAATTATTCTTTTCTTGGCACTGATAACACTCGCTACTTGTGA
GCTTTATCACTACCAAGAGTGTGTTAGAGGTACAACAGTACTTTTAAAAGAACCTTGCTCTTCTGGAACA
TACGAGGGCAATTCACCATTTCATCCTCTAGCTGATAACAAATTTGCACTGACTTGCTTTAGCACTCAAT
TTGCTTTTGCTTGTCCTGACGGCGTAAAACACGTCTATCAGTTACGTGCCAGATCAGTTTCACCTAAACT
GTTCATCAGACAAGAGGAAGTTCAAGAACTTTACTCTCCAATTTTTCTTATTGTTGCGGCAATAGTGTTT
ATAACACTTTGCTTCACACTCAAAAGAAAGACAGAATGATTGAACTTTCATTAATTGACTTCTATTTGTG
CTTTTTAGCCTTTCTGCTATTCCTTGTTTTAATTATGCTTATTATCTTTTGGTTCTCACTTGAACTGCAA
GATCATAATGAAACTTGTCACGCCTAAACGAACATGAAATTTCTTGTTTTCTTAGGAATCATCACAACTG
TAGCTGCATTTCACCAAGAATGTAGTTTACAGTCATGTACTCAACATCAACCATATGTAGTTGATGACCC
GTGTCCTATTCACTTCTATTCTAAATGGTATATTAGAGTAGGAGCTAGAAAATCAGCACCTTTAATTGAA
TTGTGCGTGGATGAGGCTGGTTCTAAATCACCCATTCAGTACATCGATATCGGTAATTATACAGTTTCCT
GTTTACCTTTTACAATTAATTGCCAGGAACCTAAATTGGGTAGTCTTGTAGTGCGTTGTTCGTTCTATGA
AGACTTTTTAGAGTATCATGACGTTCGTGTTGTTTTAGATTTCATCTAAACGAACAAACTAAAATGTCTG
ATAATGGACCCCAAAATCAGCGAAATGCACCCCGCATTACGTTTGGTGGACCCTCAGATTCAACTGGCAG
TAACCAGAATGGAGAACGCAGTGGGGCGCGATCAAAACAACGTCGGCCCCAAGGTTTACCCAATAATACT
GCGTCTTGGTTCACCGCTCTCACTCAACATGGCAAGGAAGACCTTAAATTCCCTCGAGGACAAGGCGTTC
CAATTAACACCAATAGCAGTCCAGATGACCAAATTGGCTACTACCGAAGAGCTACCAGACGAATTCGTGG
TGGTGACGGTAAAATGAAAGATCTCAGTCCAAGATGGTATTTCTACTACCTAGGAACTGGGCCAGAAGCT
GGACTTCCCTATGGTGCTAACAAAGACGGCATCATATGGGTTGCAACTGAGGGAGCCTTGAATACACCAA
AAGATCACATTGGCACCCGCAATCCTGCTAACAATGCTGCAATCGTGCTACAACTTCCTCAAGGAACAAC
ATTGCCAAAAGGCTTCTACGCAGAAGGGAGCAGAGGCGGCAGTCAAGCCTCTTCTCGTTCCTCATCACGT
AGTCGCAACAGTTCAAGAAATTCAACTCCAGGCAGCAGTAGGGGAACTTCTCCTGCTAGAATGGCTGGCA
ATGGCGGTGATGCTGCTCTTGCTTTGCTGCTGCTTGACAGATTGAACCAGCTTGAGAGCAAAATGTCTGG
TAAAGGCCAACAACAACAAGGCCAAACTGTCACTAAGAAATCTGCTGCTGAGGCTTCTAAGAAGCCTCGG
CAAAAACGTACTGCCACTAAAGCATACAATGTAACACAAGCTTTCGGCAGACGTGGTCCAGAACAAACCC
AAGGAAATTTTGGGGACCAGGAACTAATCAGACAAGGAACTGATTACAAACATTGGCCGCAAATTGCACA
ATTTGCCCCCAGCGCTTCAGCGTTCTTCGGAATGTCGCGCATTGGCATGGAAGTCACACCTTCGGGAACG
TGGTTGACCTACACAGGTGCCATCAAATTGGATGACAAAGATCCAAATTTCAAAGATCAAGTCATTTTGC
TGAATAAGCATATTGACGCATACAAAACATTCCCACCAACAGAGCCTAAAAAGGACAAAAAGAAGAAGGC
TGATGAAACTCAAGCCTTACCGCAGAGACAGAAGAAACAGCAAACTGTGACTCTTCTTCCTGCTGCAGAT
TTGGATGATTTCTCCAAACAATTGCAACAATCCATGAGCAGTGCTGACTCAACTCAGGCCTAAACTCATG
CAGACCACACAAGGCAGATGGGCTATATAAACGTTTTCGCTTTTCCGTTTACGATATATAGTCTACTCTT
GTGCAGAATGAATTCTCGTAACTACATAGCACAAGTAGATGTAGTTAACTTTAATCTCACATAGCAATCT
TTAATCAGTGTGTAACATTAGGGAGGACTTGAAAGAGCCACCACATTTTCACCGAGGCCACGCGGAGTAC
GATCGAGTGTACAGTGAACAATGCTAGGGAGAGCTGCCTATATGGAAGAGCCCTAATGTGTAAAATTAAT
TTTAGTAGTGCTATCCCCATGTGATTTTAATAGCTTCTTAGGAGAATGACAAAAAAAAAAAAAAAAAAAA
AAAAAAAAAAAAA</t>
  </si>
  <si>
    <t>CoV2_WIV04°2019</t>
  </si>
  <si>
    <t>12/30/2019</t>
  </si>
  <si>
    <t>QHR63260</t>
  </si>
  <si>
    <t xml:space="preserve">&gt;MN996528.1 Severe acute respiratory syndrome coronavirus 2 isolate WIV04, complete genome
ATTAAAGGTTTATACCTTCCCAGGTAACAAACCAACCAACTTTCGATCTCTTGTAGATCTGTTCTCTAAA
CGAACTTTAAAATCTGTGTGGCTGTCACTCGGCTGCATGCTTAGTGCACTCACGCAGTATAATTAATAAC
TAATTACTGTCGTTGACAGGACACGAGTAACTCGTCTATCTTCTGCAGGCTGCTTACGGTTTCGTCCGTG
TTGCAGCCGATCATCAGCACATCTAGGTTTCGTCCGGGTGTGACCGAAAGGTAAGATGGAGAGCCTTGTC
CCTGGTTTCAACGAGAAAACACACGTCCAACTCAGTTTGCCTGTTTTACAGGTTCGCGACGTGCTCGTAC
GTGGCTTTGGAGACTCCGTGGAGGAGGTCTTATCAGAGGCACGTCAACATCTTAAAGATGGCACTTGTGG
CTTAGTAGAAGTTGAAAAAGGCGTTTTGCCTCAACTTGAACAGCCCTATGTGTTCATCAAACGTTCGGAT
GCTCGAACTGCACCTCATGGTCATGTTATGGTTGAGCTGGTAGCAGAACTCGAAGGCATTCAGTACGGTC
GTAGTGGTGAGACACTTGGTGTCCTTGTCCCTCATGTGGGCGAAATACCAGTGGCTTACCGCAAGGTTCT
TCTTCGTAAGAACGGTAATAAAGGAGCTGGTGGCCATAGTTACGGCGCCGATCTAAAGTCATTTGACTTA
GGCGACGAGCTTGGCACTGATCCTTATGAAGATTTTCAAGAAAACTGGAACACTAAACATAGCAGTGGTG
TTACCCGTGAACTCATGCGTGAGCTTAACGGAGGGGCATACACTCGCTATGTCGATAACAACTTCTGTGG
CCCTGATGGCTACCCTCTTGAGTGCATTAAAGACCTTCTAGCACGTGCTGGTAAAGCTTCATGCACTTTG
TCCGAACAACTGGACTTTATTGACACTAAGAGGGGTGTATACTGCTGCCGTGAACATGAGCATGAAATTG
CTTGGTACACGGAACGTTCTGAAAAGAGCTATGAATTGCAGACACCTTTTGAAATTAAATTGGCAAAGAA
ATTTGACACCTTCAATGGGGAATGTCCAAATTTTGTATTTCCCTTAAATTCCATAATCAAGACTATTCAA
CCAAGGGTTGAAAAGAAAAAGCTTGATGGCTTTATGGGTAGAATTCGATCTGTCTATCCAGTTGCGTCAC
CAAATGAATGCAACCAAATGTGCCTTTCAACTCTCATGAAGTGTGATCATTGTGGTGAAACTTCATGGCA
GACGGGCGATTTTGTTAAAGCCACTTGCGAATTTTGTGGCACTGAGAATTTGACTAAAGAAGGTGCCACT
ACTTGTGGTTACTTACCCCAAAATGCTGTTGTTAAAATTTATTGTCCAGCATGTCACAATTCAGAAGTAG
GACCTGAGCATAGTCTTGCCGAATACCATAATGAATCTGGCTTGAAAACCATTCTTCGTAAGGGTGGTCG
CACTATTGCCTTTGGAGGCTGTGTGTTCTCTTATGTTGGTTGCCATAACAAGTGTGCCTATTGGGTTCCA
CGTGCTAGCGCTAACATAGGTTGTAACCATACAGGTGTTGTTGGAGAAGGTTCCGAAGGTCTTAATGACA
ACCTTCTTGAAATACTCCAAAAAGAGAAAGTCAACATCAATATTGTTGGTGACTTTAAACTTAATGAAGA
GATCGCCATTATTTTGGCATCTTTTTCTGCTTCCACAAGTGCTTTTGTGGAAACTGTGAAAGGTTTGGAT
TATAAAGCATTCAAACAAATTGTTGAATCCTGTGGTAATTTTAAAGTTACAAAAGGAAAAGCTAAAAAAG
GTGCCTGGAATATTGGTGAACAGAAATCAATACTGAGTCCTCTTTATGCATTTGCATCAGAGGCTGCTCG
TGTTGTACGATCAATTTTCTCCCGCACTCTTGAAACTGCTCAAAATTCTGTGCGTGTTTTACAGAAGGCC
GCTATAACAATACTAGATGGAATTTCACAGTATTCACTGAGACTCATTGATGCTATGATGTTCACATCTG
ATTTGGCTACTAACAATCTAGTTGTAATGGCCTACATTACAGGTGGTGTTGTTCAGTTGACTTCGCAGTG
GCTAACTAACATCTTTGGCACTGTTTATGAAAAACTCAAACCCGTCCTTGATTGGCTTGAAGAGAAGTTT
AAGGAAGGTGTAGAGTTTCTTAGAGACGGTTGGGAAATTGTTAAATTTATCTCAACCTGTGCTTGTGAAA
TTGTCGGTGGACAAATTGTCACCTGTGCAAAGGAAATTAAGGAGAGTGTTCAGACATTCTTTAAGCTTGT
AAATAAATTTTTGGCTTTGTGTGCTGACTCTATCATTATTGGTGGAGCTAAACTTAAAGCCTTGAATTTA
GGTGAAACATTTGTCACGCACTCAAAGGGATTGTACAGAAAGTGTGTTAAATCCAGAGAAGAAACTGGCC
TACTCATGCCTCTAAAAGCCCCAAAAGAAATTATCTTCTTAGAGGGAGAAACACTTCCCACAGAAGTGTT
AACAGAGGAAGTTGTCTTGAAAACTGGTGATTTACAACCATTAGAACAACCTACTAGTGAAGCTGTTGAA
GCTCCATTGGTTGGTACACCAGTTTGTATTAACGGGCTTATGTTGCTCGAAATCAAAGACACAGAAAAGT
ACTGTGCCCTTGCACCTAATATGATGGTAACAAACAATACCTTCACACTCAAAGGCGGTGCACCAACAAA
GGTTACTTTTGGTGATGACACTGTGATAGAAGTGCAAGGTTACAAGAGTGTGAATATCACTTTTGAACTT
GATGAAAGGATTGATAAAGTACTTAATGAGAAGTGCTCTGCCTATACAGTTGAACTCGGTACAGAAGTAA
ATGAGTTCGCCTGTGTTGTGGCAGATGCTGTCATAAAAACTTTGCAACCAGTATCTGAATTACTTACACC
ACTGGGCATTGATTTAGATGAGTGGAGTATGGCTACATACTACTTATTTGATGAGTCTGGTGAGTTTAAA
TTGGCTTCACATATGTATTGTTCTTTCTACCCTCCAGATGAGGATGAAGAAGAAGGTGATTGTGAAGAAG
AAGAGTTTGAGCCATCAACTCAATATGAGTATGGTACTGAAGATGATTACCAAGGTAAACCTTTGGAATT
TGGTGCCACTTCTGCTGCTCTTCAACCTGAAGAAGAGCAAGAAGAAGATTGGTTAGATGATGATAGTCAA
CAAACTGTTGGTCAACAAGACGGCAGTGAGGACAATCAGACAACTACTATTCAAACAATTGTTGAGGTTC
AACCTCAATTAGAGATGGAACTTACACCAGTTGTTCAGACTATTGAAGTGAATAGTTTTAGTGGTTATTT
AAAACTTACTGACAATGTATACATTAAAAATGCAGACATTGTGGAAGAAGCTAAAAAGGTAAAACCAACA
GTGGTTGTTAATGCAGCCAATGTTTACCTTAAACATGGAGGAGGTGTTGCAGGAGCCTTAAATAAGGCTA
CTAACAATGCCATGCAAGTTGAATCTGATGATTACATAGCTACTAATGGACCACTTAAAGTGGGTGGTAG
TTGTGTTTTAAGCGGACACAATCTTGCTAAACACTGTCTTCATGTTGTCGGCCCAAATGTTAACAAAGGT
GAAGACATTCAACTTCTTAAGAGTGCTTATGAAAATTTTAATCAGCACGAAGTTCTACTTGCACCATTAT
TATCAGCTGGTATTTTTGGTGCTGACCCTATACATTCTTTAAGAGTTTGTGTAGATACTGTTCGCACAAA
TGTCTACTTAGCTGTCTTTGATAAAAATCTCTATGACAAACTTGTTTCAAGCTTTTTGGAAATGAAGAGT
GAAAAGCAAGTTGAACAAAAGATCGCTGAGATTCCTAAAGAGGAAGTTAAGCCATTTATAACTGAAAGTA
AACCTTCAGTTGAACAGAGAAAACAAGATGATAAGAAAATCAAAGCTTGTGTTGAAGAAGTTACAACAAC
TCTGGAAGAAACTAAGTTCCTCACAGAAAACTTGTTACTTTATATTGACATTAATGGCAATCTTCATCCA
GATTCTGCCACTCTTGTTAGTGACATTGACATCACTTTCTTAAAGAAAGATGCTCCATATATAGTGGGTG
ATGTTGTTCAAGAGGGTGTTTTAACTGCTGTGGTTATACCTACTAAAAAGGCTGGTGGCACTACTGAAAT
GCTAGCGAAAGCTTTGAGAAAAGTGCCAACAGACAATTATATAACCACTTACCCGGGTCAGGGTTTAAAT
GGTTACACTGTAGAGGAGGCAAAGACAGTGCTTAAAAAGTGTAAAAGTGCCTTTTACATTCTACCATCTA
TTATCTCTAATGAGAAGCAAGAAATTCTTGGAACTGTTTCTTGGAATTTGCGAGAAATGCTTGCACATGC
AGAAGAAACACGCAAATTAATGCCTGTCTGTGTGGAAACTAAAGCCATAGTTTCAACTATACAGCGTAAA
TATAAGGGTATTAAAATACAAGAGGGTGTGGTTGATTATGGTGCTAGATTTTACTTTTACACCAGTAAAA
CAACTGTAGCGTCACTTATCAACACACTTAACGATCTAAATGAAACTCTTGTTACAATGCCACTTGGCTA
TGTAACACATGGCTTAAATTTGGAAGAAGCTGCTCGGTATATGAGATCTCTCAAAGTGCCAGCTACAGTT
TCTGTTTCTTCACCTGATGCTGTTACAGCGTATAATGGTTATCTTACTTCTTCTTCTAAAACACCTGAAG
AACATTTTATTGAAACCATCTCACTTGCTGGTTCCTATAAAGATTGGTCCTATTCTGGACAATCTACACA
ACTAGGTATAGAATTTCTTAAGAGAGGTGATAAAAGTGTATATTACACTAGTAATCCTACCACATTCCAC
CTAGATGGTGAAGTTATCACCTTTGACAATCTTAAGACACTTCTTTCTTTGAGAGAAGTGAGGACTATTA
AGGTGTTTACAACAGTAGACAACATTAACCTCCACACGCAAGTTGTGGACATGTCAATGACATATGGACA
ACAGTTTGGTCCAACTTATTTGGATGGAGCTGATGTTACTAAAATAAAACCTCATAATTCACATGAAGGT
AAAACATTTTATGTTTTACCTAATGATGACACTCTACGTGTTGAGGCTTTTGAGTACTACCACACAACTG
ATCCTAGTTTTCTGGGTAGGTACATGTCAGCATTAAATCACACTAAAAAGTGGAAATACCCACAAGTTAA
TGGTTTAACTTCTATTAAATGGGCAGATAACAACTGTTATCTTGCCACTGCATTGTTAACACTCCAACAA
ATAGAGTTGAAGTTTAATCCACCTGCTCTACAAGATGCTTATTACAGAGCAAGGGCTGGTGAAGCTGCTA
ACTTTTGTGCACTTATCTTAGCCTACTGTAATAAGACAGTAGGTGAGTTAGGTGATGTTAGAGAAACAAT
GAGTTACTTGTTTCAACATGCCAATTTAGATTCTTGCAAAAGAGTCTTGAACGTGGTGTGTAAAACTTGT
GGACAACAGCAGACAACCCTTAAGGGTGTAGAAGCTGTTATGTACATGGGCACACTTTCTTATGAACAAT
TTAAGAAAGGTGTTCAGATACCTTGTACGTGTGGTAAACAAGCTACAAAATATCTAGTACAACAGGAGTC
ACCTTTTGTTATGATGTCAGCACCACCTGCTCAGTATGAACTTAAGCATGGTACATTTACTTGTGCTAGT
GAGTACACTGGTAATTACCAGTGTGGTCACTATAAACATATAACTTCTAAAGAAACTTTGTATTGCATAG
ACGGTGCTTTACTTACAAAGTCCTCAGAATACAAAGGTCCTATTACGGATGTTTTCTACAAAGAAAACAG
TTACACAACAACCATAAAACCAGTTACTTATAAATTGGATGGTGTTGTTTGTACAGAAATTGACCCTAAG
TTGGACAATTATTATAAGAAAGACAATTCTTATTTCACAGAGCAACCAATTGATCTTGTACCAAACCAAC
CATATCCAAACGCAAGCTTCGATAATTTTAAGTTTGTATGTGATAATATCAAATTTGCTGATGATTTAAA
CCAGTTAACTGGTTATAAGAAACCTGCTTCAAGAGAGCTTAAAGTTACATTTTTCCCTGACTTAAATGGT
GATGTGGTGGCTATTGATTATAAACACTACACACCCTCTTTTAAGAAAGGAGCTAAATTGTTACATAAAC
CTATTGTTTGGCATGTTAACAATGCAACTAATAAAGCCACGTATAAACCAAATACCTGGTGTATACGTTG
TCTTTGGAGCACAAAACCAGTTGAAACATCAAATTCGTTTGATGTACTGAAGTCAGAGGACGCGCAGGGA
ATGGATAATCTTGCCTGCGAAGATCTAAAACCAGTCTCTGAAGAAGTAGTGGAAAATCCTACCATACAGA
AAGACGTTCTTGAGTGTAATGTGAAAACTACCGAAGTTGTAGGAGACATTATACTTAAACCAGCAAATAA
TAGTTTAAAAATTACAGAAGAGGTTGGCCACACAGATCTAATGGCTGCTTATGTAGACAATTCTAGTCTT
ACTATTAAGAAACCTAATGAATTATCTAGAGTATTAGGTTTGAAAACCCTTGCTACTCATGGTTTAGCTG
CTGTTAATAGTGTCCCTTGGGATACTATAGCTAATTATGCTAAGCCTTTTCTTAACAAAGTTGTTAGTAC
AACTACTAACATAGTTACACGGTGTTTAAACCGTGTTTGTACTAATTATATGCCTTATTTCTTTACTTTA
TTGCTACAATTGTGTACTTTTACTAGAAGTACAAATTCTAGAATTAAAGCATCTATGCCGACTACTATAG
CAAAGAATACTGTTAAGAGTGTCGGTAAATTTTGTCTAGAGGCTTCATTTAATTATTTGAAGTCACCTAA
TTTTTCTAAACTGATAAATATTATAATTTGGTTTTTACTATTAAGTGTTTGCCTAGGTTCTTTAATCTAC
TCAACCGCTGCTTTAGGTGTTTTAATGTCTAATTTAGGCATGCCTTCTTACTGTACTGGTTACAGAGAAG
GCTATTTGAACTCTACTAATGTCACTATTGCAACCTACTGTACTGGTTCTATACCTTGTAGTGTTTGTCT
TAGTGGTTTAGATTCTTTAGACACCTATCCTTCTTTAGAAACTATACAAATTACCATTTCATCTTTTAAA
TGGGATTTAACTGCTTTTGGCTTAGTTGCAGAGTGGTTTTTGGCATATATTCTTTTCACTAGGTTTTTCT
ATGTACTTGGATTGGCTGCAATCATGCAATTGTTTTTCAGCTATTTTGCAGTACATTTTATTAGTAATTC
TTGGCTTATGTGGTTAATAATTAATCTTGTACAAATGGCCCCGATTTCAGCTATGGTTAGAATGTACATC
TTCTTTGCATCATTTTATTATGTATGGAAAAGTTATGTGCATGTTGTAGACGGTTGTAATTCATCAACTT
GTATGATGTGTTACAAACGTAATAGAGCAACAAGAGTCGAATGTACAACTATTGTTAATGGTGTTAGAAG
GTCCTTTTATGTCTATGCTAATGGAGGTAAAGGCTTTTGCAAACTACACAATTGGAATTGTGTTAATTGT
GATACATTCTGTGCTGGTAGTACATTTATTAGTGATGAAGTTGCGAGAGACTTGTCACTACAGTTTAAAA
GACCAATAAATCCTACTGACCAGTCTTCTTACATCGTTGATAGTGTTACAGTGAAGAATGGTTCCATCCA
TCTTTACTTTGATAAAGCTGGTCAAAAGACTTATGAAAGACATTCTCTCTCTCATTTTGTTAACTTAGAC
AACCTGAGAGCTAATAACACTAAAGGTTCATTGCCTATTAATGTTATAGTTTTTGATGGTAAATCAAAAT
GTGAAGAATCATCTGCAAAATCAGCGTCTGTTTACTACAGTCAGCTTATGTGTCAACCTATACTGTTACT
AGATCAGGCATTAGTGTCTGATGTTGGTGATAGTGCGGAAGTTGCAGTTAAAATGTTTGATGCTTACGTT
AATACGTTTTCATCAACTTTTAACGTACCAATGGAAAAACTCAAAACACTAGTTGCAACTGCAGAAGCTG
AACTTGCAAAGAATGTGTCCTTAGACAATGTCTTATCTACTTTTATTTCAGCAGCTCGGCAAGGGTTTGT
TGATTCAGATGTAGAAACTAAAGATGTTGTTGAATGTCTTAAATTGTCACATCAATCTGACATAGAAGTT
ACTGGCGATAGTTGTAATAACTATATGCTCACCTATAACAAAGTTGAAAACATGACACCCCGTGACCTTG
GTGCTTGTATTGACTGTAGTGCGCGTCATATTAATGCGCAGGTAGCAAAAAGTCACAACATTGCTTTGAT
ATGGAACGTTAAAGATTTCATGTCATTGTCTGAACAACTACGAAAACAAATACGTAGTGCTGCTAAAAAG
AATAACTTACCTTTTAAGTTGACATGTGCAACTACTAGACAAGTTGTTAATGTTGTAACAACAAAGATAG
CACTTAAGGGTGGTAAAATTGTTAATAATTGGTTGAAGCAGTTAATTAAAGTTACACTTGTGTTCCTTTT
TGTTGCTGCTATTTTCTATTTAATAACACCTGTTCATGTCATGTCTAAACATACTGACTTTTCAAGTGAA
ATCATAGGATACAAGGCTATTGATGGTGGTGTCACTCGTGACATAGCATCTACAGATACTTGTTTTGCTA
ACAAACATGCTGATTTTGACACATGGTTTAGCCAGCGTGGTGGTAGTTATACTAATGACAAAGCTTGCCC
ATTGATTGCTGCAGTCATAACAAGAGAAGTGGGTTTTGTCGTGCCTGGTTTGCCTGGCACGATATTACGC
ACAACTAATGGTGACTTTTTGCATTTCTTACCTAGAGTTTTTAGTGCAGTTGGTAACATCTGTTACACAC
CATCAAAACTTATAGAGTACACTGACTTTGCAACATCAGCTTGTGTTTTGGCTGCTGAATGTACAATTTT
TAAAGATGCTTCTGGTAAGCCAGTACCATATTGTTATGATACCAATGTACTAGAAGGTTCTGTTGCTTAT
GAAAGTTTACGCCCTGACACACGTTATGTGCTCATGGATGGCTCTATTATTCAATTTCCTAACACCTACC
TTGAAGGTTCTGTTAGAGTGGTAACAACTTTTGATTCTGAGTACTGTAGGCACGGCACTTGTGAAAGATC
AGAAGCTGGTGTTTGTGTATCTACTAGTGGTAGATGGGTACTTAACAATGATTATTACAGATCTTTACCA
GGAGTTTTCTGTGGTGTAGATGCTGTAAATTTACTTACTAATATGTTTACACCACTAATTCAACCTATTG
GTGCTTTGGACATATCAGCATCTATAGTAGCTGGTGGTATTGTAGCTATCGTAGTAACATGCCTTGCCTA
CTATTTTATGAGGTTTAGAAGAGCTTTTGGTGAATACAGTCATGTAGTTGCCTTTAATACTTTACTATTC
CTTATGTCATTCACTGTACTCTGTTTAACACCAGTTTACTCATTCTTACCTGGTGTTTATTCTGTTATTT
ACTTGTACTTGACATTTTATCTTACTAATGATGTTTCTTTTTTAGCACATATTCAGTGGATGGTTATGTT
CACACCTTTAGTACCTTTCTGGATAACAATTGCTTATATCATTTGTATTTCCACAAAGCATTTCTATTGG
TTCTTTAGTAATTACCTAAAGAGACGTGTAGTCTTTAATGGTGTTTCCTTTAGTACTTTTGAAGAAGCTG
CGCTGTGCACCTTTTTGTTAAATAAAGAAATGTATCTAAAGTTGCGTAGTGATGTGCTATTACCTCTTAC
GCAATATAATAGATACTTAGCTCTTTATAATAAGTACAAGTATTTTAGTGGAGCAATGGATACAACTAGC
TACAGAGAAGCTGCTTGTTGTCATCTCGCAAAGGCTCTCAATGACTTCAGTAACTCAGGTTCTGATGTTC
TTTACCAACCACCACAAACCTCTATCACCTCAGCTGTTTTGCAGAGTGGTTTTAGAAAAATGGCATTCCC
ATCTGGTAAAGTTGAGGGTTGTATGGTACAAGTAACTTGTGGTACAACTACACTTAACGGTCTTTGGCTT
GATGACGTAGTTTACTGTCCAAGACATGTGATCTGCACCTCTGAAGACATGCTTAACCCTAATTATGAAG
ATTTACTCATTCGTAAGTCTAATCATAATTTCTTGGTACAGGCTGGTAATGTTCAACTCAGGGTTATTGG
ACATTCTATGCAAAATTGTGTACTTAAGCTTAAGGTTGATACAGCCAATCCTAAGACACCTAAGTATAAG
TTTGTTCGCATTCAACCAGGACAGACTTTTTCAGTGTTAGCTTGTTACAATGGTTCACCATCTGGTGTTT
ACCAATGTGCTATGAGGCCCAATTTCACTATTAAGGGTTCATTCCTTAATGGTTCATGTGGTAGTGTTGG
TTTTAACATAGATTATGACTGTGTCTCTTTTTGTTACATGCACCATATGGAATTACCAACTGGAGTTCAT
GCTGGCACAGACTTAGAAGGTAACTTTTATGGACCTTTTGTTGACAGGCAAACAGCACAAGCAGCTGGTA
CGGACACAACTATTACAGTTAATGTTTTAGCTTGGTTGTACGCTGCTGTTATAAATGGAGACAGGTGGTT
TCTCAATCGATTTACCACAACTCTTAATGACTTTAACCTTGTGGCTATGAAGTACAATTATGAACCTCTA
ACACAAGACCATGTTGACATACTAGGACCTCTTTCTGCTCAAACTGGAATTGCCGTTTTAGATATGTGTG
CTTCATTAAAAGAATTACTGCAAAATGGTATGAATGGACGTACCATATTGGGTAGTGCTTTATTAGAAGA
TGAATTTACACCTTTTGATGTTGTTAGACAATGCTCAGGTGTTACTTTCCAAAGTGCAGTGAAAAGAACA
ATCAAGGGTACACACCACTGGTTGTTACTCACAATTTTGACTTCACTTTTAGTTTTAGTCCAGAGTACTC
AATGGTCTTTGTTCTTTTTTTTGTATGAAAATGCCTTTTTACCTTTTGCTATGGGTATTATTGCTATGTC
TGCTTTTGCAATGATGTTTGTCAAACATAAGCATGCATTTCTCTGTTTGTTTTTGTTACCTTCTCTTGCC
ACTGTAGCTTATTTTAATATGGTCTATATGCCTGCTAGTTGGGTGATGCGTATTATGACATGGTTGGATA
TGGTTGATACTAGTTTGTCTGGTTTTAAGCTAAAAGACTGTGTTATGTATGCATCAGCTGTAGTGTTACT
AATCCTTATGACAGCAAGAACTGTGTATGATGATGGTGCTAGGAGAGTGTGGACACTTATGAATGTCTTG
ACACTCGTTTATAAAGTTTATTATGGTAATGCTTTAGATCAAGCCATTTCCATGTGGGCTCTTATAATCT
CTGTTACTTCTAACTACTCAGGTGTAGTTACAACTGTCATGTTTTTGGCCAGAGGTATTGTTTTTATGTG
TGTTGAGTATTGCCCTATTTTCTTCATAACTGGTAATACACTTCAGTGTATAATGCTAGTTTATTGTTTC
TTAGGCTATTTTTGTACTTGTTACTTTGGCCTCTTTTGTTTACTCAACCGCTACTTTAGACTGACTCTTG
GTGTTTATGATTACTTAGTTTCTACACAGGAGTTTAGATATATGAATTCACAGGGACTACTCCCACCCAA
GAATAGCATAGATGCCTTCAAACTCAACATTAAATTGTTGGGTGTTGGTGGCAAACCTTGTATCAAAGTA
GCCACTGTACAGTCTAAAATGTCAGATGTAAAGTGCACATCAGTAGTCTTACTCTCAGTTTTGCAACAAC
TCAGAGTAGAATCATCATCTAAATTGTGGGCTCAATGTGTCCAGTTACACAATGACATTCTCTTAGCTAA
AGATACTACTGAAGCCTTTGAAAAAATGGTTTCACTACTTTCTGTTTTGCTTTCCATGCAGGGTGCTGTA
GACATAAACAAGCTTTGTGAAGAAATGCTGGACAACAGGGCAACCTTACAAGCTATAGCCTCAGAGTTTA
GTTCCCTTCCATCATATGCAGCTTTTGCTACTGCTCAAGAAGCTTATGAGCAGGCTGTTGCTAATGGTGA
TTCTGAAGTTGTTCTTAAAAAGTTGAAGAAGTCTTTGAATGTGGCTAAATCTGAATTTGACCGTGATGCA
GCCATGCAACGTAAGTTGGAAAAGATGGCTGATCAAGCTATGACCCAAATGTATAAACAGGCTAGATCTG
AGGACAAGAGGGCAAAAGTTACTAGTGCTATGCAGACAATGCTTTTCACTATGCTTAGAAAGTTGGATAA
TGATGCACTCAACAACATTATCAACAATGCAAGAGATGGTTGTGTTCCCTTGAACATAATACCTCTTACA
ACAGCAGCCAAACTAATGGTTGTCATACCAGACTATAACACATATAAAAATACGTGTGATGGTACAACAT
TTACTTATGCATCAGCATTGTGGGAAATCCAACAGGTTGTAGATGCAGATAGTAAAATTGTTCAACTTAG
TGAAATTAGTATGGACAATTCACCTAATTTAGCATGGCCTCTTATTGTAACAGCTTTAAGGGCCAATTCT
GCTGTCAAATTACAGAATAATGAGCTTAGTCCTGTTGCACTACGACAGATGTCTTGTGCTGCCGGTACTA
CACAAACTGCTTGCACTGATGACAATGCGTTAGCTTACTACAACACAACAAAGGGAGGTAGGTTTGTACT
TGCACTGTTATCCGATTTACAGGATTTGAAATGGGCTAGATTCCCTAAGAGTGATGGAACTGGTACTATC
TATACAGAACTGGAACCACCTTGTAGGTTTGTTACAGACACACCTAAAGGTCCTAAAGTGAAGTATTTAT
ACTTTATTAAAGGATTAAACAACCTAAATAGAGGTATGGTACTTGGTAGTTTAGCTGCCACAGTACGTCT
ACAAGCTGGTAATGCAACAGAAGTGCCTGCCAATTCAACTGTATTATCTTTCTGTGCTTTTGCTGTAGAT
GCTGCTAAAGCTTACAAAGATTATCTAGCTAGTGGGGGACAACCAATCACTAATTGTGTTAAGATGTTGT
GTACACACACTGGTACTGGTCAGGCAATAACAGTTACACCGGAAGCCAATATGGATCAAGAATCCTTTGG
TGGTGCATCGTGTTGTCTGTACTGCCGTTGCCACATAGATCATCCAAATCCTAAAGGATTTTGTGACTTA
AAAGGTAAGTATGTACAAATACCTACAACTTGTGCTAATGACCCTGTGGGTTTTACACTTAAAAACACAG
TCTGTACCGTCTGCGGTATGTGGAAAGGTTATGGCTGTAGTTGTGATCAACTCCGCGAACCCATGCTTCA
GTCAGCTGATGCACAATCGTTTTTAAACGGGTTTGCGGTGTAAGTGCAGCCCGTCTTACACCGTGCGGCA
CAGGCACTAGTACTGATGTCGTATACAGGGCTTTTGACATCTACAATGATAAAGTAGCTGGTTTTGCTAA
ATTCCTAAAAACTAATTGTTGTCGCTTCCAAGAAAAGGACGAAGATGACAATTTAATTGATTCTTACTTT
GTAGTTAAGAGACACACTTTCTCTAACTACCAACATGAAGAAACAATTTATAATTTACTTAAGGATTGTC
CAGCTGTTGCTAAACATGACTTCTTTAAGTTTAGAATAGACGGTGACATGGTACCACATATATCACGTCA
ACGTCTTACTAAATACACAATGGCAGACCTCGTCTATGCTTTAAGGCATTTTGATGAAGGTAATTGTGAC
ACATTAAAAGAAATACTTGTCACATACAATTGTTGTGATGATGATTATTTCAATAAAAAGGACTGGTATG
ATTTTGTAGAAAACCCAGATATATTACGCGTATACGCCAACTTAGGTGAACGTGTACGCCAAGCTTTGTT
AAAAACAGTACAATTCTGTGATGCCATGCGAAATGCTGGTATTGTTGGTGTACTGACATTAGATAATCAA
GATCTCAATGGTAACTGGTATGATTTCGGTGATTTCATACAAACCACGCCAGGTAGTGGAGTTCCTGTTG
TAGATTCTTATTATTCATTGTTAATGCCTATATTAACCTTGACCAGGGCTTTAACTGCAGAGTCACATGT
TGACACTGACTTAACAAAGCCTTACATTAAGTGGGATTTGTTAAAATATGACTTCACGGAAGAGAGGTTA
AAACTCTTTGACCGTTATTTTAAATATTGGGATCAGACATACCACCCAAATTGTGTTAACTGTTTGGATG
ACAGATGCATTCTGCATTGTGCAAACTTTAATGTTTTATTCTCTACAGTGTTCCCACCTACAAGTTTTGG
ACCACTAGTGAGAAAAATATTTGTTGATGGTGTTCCATTTGTAGTTTCAACTGGATACCACTTCAGAGAG
CTAGGTGTTGTACATAATCAGGATGTAAACTTACATAGCTCTAGACTTAGTTTTAAGGAATTACTTGTGT
ATGCTGCTGACCCTGCTATGCACGCTGCTTCTGGTAATCTATTACTAGATAAACGCACTACGTGCTTTTC
AGTAGCTGCACTTACTAACAATGTTGCTTTTCAAACTGTCAAACCCGGTAATTTTAACAAAGACTTCTAT
GACTTTGCTGTGTCTAAGGGTTTCTTTAAGGAAGGAAGTTCTGTTGAATTAAAACACTTCTTCTTTGCTC
AGGATGGTAATGCTGCTATCAGCGATTATGACTACTATCGTTATAATCTACCAACAATGTGTGATATCAG
ACAACTACTATTTGTAGTTGAAGTTGTTGATAAGTACTTTGATTGTTACGATGGTGGCTGTATTAATGCT
AACCAAGTCATCGTCAACAACCTAGACAAATCAGCTGGTTTTCCATTTAATAAATGGGGTAAGGCTAGAC
TTTATTATGATTCAATGAGTTATGAGGATCAAGATGCACTTTTCGCATATACAAAACGTAATGTCATCCC
TACTATAACTCAAATGAATCTTAAGTATGCCATTAGTGCAAAGAATAGAGCTCGCACCGTAGCTGGTGTC
TCTATCTGTAGTACTATGACCAATAGACAGTTTCATCAAAAATTATTGAAATCAATAGCCGCCACTAGAG
GAGCTACTGTAGTAATTGGAACAAGCAAATTCTATGGTGGTTGGCACAACATGTTAAAAACTGTTTATAG
TGATGTAGAAAACCCTCACCTTATGGGTTGGGATTATCCTAAATGTGATAGAGCCATGCCTAACATGCTT
AGAATTATGGCCTCACTTGTTCTTGCTCGCAAACATACAACGTGTTGTAGCTTGTCACACCGTTTCTATA
GATTAGCTAATGAGTGTGCTCAAGTATTGAGTGAAATGGTCATGTGTGGCGGTTCACTATATGTTAAACC
AGGTGGAACCTCATCAGGAGATGCCACAACTGCTTATGCTAATAGTGTTTTTAACATTTGTCAAGCTGTC
ACGGCCAATGTTAATGCACTTTTATCTACTGATGGTAACAAAATTGCCGATAAGTATGTCCGCAATTTAC
AACACAGACTTTATGAGTGTCTCTATAGAAATAGAGATGTTGACACAGACTTTGTGAATGAGTTTTACGC
ATATTTGCGTAAACATTTCTCAATGATGATACTCTCTGACGATGCTGTTGTGTGTTTCAATAGCACTTAT
GCATCTCAAGGTCTAGTGGCTAGCATAAAGAACTTTAAGTCAGTTCTTTATTATCAAAACAATGTTTTTA
TGTCTGAAGCAAAATGTTGGACTGAGACTGACCTTACTAAAGGACCTCATGAATTTTGCTCTCAACATAC
AATGCTAGTTAAACAGGGTGATGATTATGTGTACCTTCCTTACCCAGATCCATCAAGAATCCTAGGGGCC
GGCTGTTTTGTAGATGATATCGTAAAAACAGATGGTACACTTATGATTGAACGGTTCGTGTCTTTAGCTA
TAGATGCTTACCCACTTACTAAACATCCTAATCAGGAGTATGCTGATGTCTTTCATTTGTACTTACAATA
CATAAGAAAGCTACATGATGAGTTAACAGGACACATGTTAGACATGTATTCTGTTATGCTTACTAATGAT
AACACTTCAAGGTATTGGGAACCTGAGTTTTATGAGGCTATGTACACACCGCATACAGTCTTACAGGCTG
TTGGGGCTTGTGTTCTTTGCAATTCACAGACTTCATTAAGATGTGGTGCTTGCATACGTAGACCATTCTT
ATGTTGTAAATGCTGTTACGACCATGTCATATCAACATCACATAAATTAGTCTTGTCTGTTAATCCGTAT
GTTTGCAATGCTCCAGGTTGTGATGTCACAGATGTGACTCAACTTTACTTAGGAGGTATGAGCTATTATT
GTAAATCACATAAACCACCCATTAGTTTTCCATTGTGTGCTAATGGACAAGTTTTTGGTTTATATAAAAA
TACATGTGTTGGTAGCGATAATGTTACTGACTTTAATGCAATTGCAACATGTGACTGGACAAATGCTGGT
GATTACATTTTAGCTAACACCTGTACTGAAAGACTCAAGCTTTTTGCAGCAGAAACGCTCAAAGCTACTG
AGGAGACATTTAAACTGTCTTATGGTATTGCTACTGTACGTGAAGTGCTGTCTGACAGAGAATTACATCT
TTCATGGGAAGTTGGTAAACCTAGACCACCACTTAACCGAAATTATGTCTTTACTGGTTATCGTGTAACT
AAAAACAGTAAAGTACAAATAGGAGAGTACACCTTTGAAAAAGGTGACTATGGTGATGCTGTTGTTTACC
GAGGTACAACAACTTACAAATTAAATGTTGGTGATTATTTTGTGCTGACATCACATACAGTAATGCCATT
AAGTGCACCTACACTAGTGCCACAAGAGCACTATGTTAGAATTACTGGCTTATACCCAACACTCAATATC
TCAGATGAGTTTTCTAGCAATGTTGCAAATTATCAAAAGGTTGGTATGCAAAAGTATTCTACACTCCAGG
GACCACCTGGTACTGGTAAGAGTCATTTTGCTATTGGCCTAGCTCTCTACTACCCTTCTGCTCGCATAGT
GTATACAGCTTGCTCTCATGCCGCTGTTGATGCACTATGTGAGAAGGCATTAAAATATTTGCCTATAGAT
AAATGTAGTAGAATTATACCTGCACGTGCTCGTGTAGAGTGTTTTGATAAATTCAAAGTGAATTCAACAT
TAGAACAGTATGTCTTTTGTACTGTAAATGCATTGCCTGAGACGACAGCAGATATAGTTGTCTTTGATGA
AATTTCAATGGCCACAAATTATGATTTGAGTGTTGTCAATGCCAGATTACGTGCTAAGCACTATGTGTAC
ATTGGCGACCCTGCTCAATTACCTGCACCACGCACATTGCTAACTAAGGGCACACTAGAACCAGAATATT
TCAATTCAGTGTGTAGACTTATGAAAACTATAGGTCCAGACATGTTCCTCGGAACTTGTCGGCGTTGTCC
TGCTGAAATTGTTGACACTGTGAGTGCTTTGGTTTATGATAATAAGCTTAAAGCACATAAAGACAAATCA
GCTCAATGCTTTAAAATGTTTTATAAGGGTGTTATCACGCATGATGTTTCATCTGCAATTAACAGGCCAC
AAATAGGCGTGGTAAGAGAATTCCTTACACGTAACCCTGCTTGGAGAAAAGCTGTCTTTATTTCACCTTA
TAATTCACAGAATGCTGTAGCCTCAAAGATTTTGGGACTACCAACTCAAACTGTTGATTCATCACAGGGC
TCAGAATATGACTATGTCATATTCACTCAAACCACTGAAACAGCTCACTCTTGTAATGTAAACAGATTTA
ATGTTGCTATTACCAGAGCAAAAGTAGGCATACTTTGCATAATGTCTGATAGAGACCTTTATGACAAGTT
GCAATTTACAAGTCTTGAAATTCCACGTAGGAATGTGGCAACTTTACAAGCTGAAAATGTAACAGGACTC
TTTAAAGATTGTAGTAAGGTAATCACTGGGTTACATCCTACACAGGCACCTACACACCTCAGTGTTGACA
CTAAATTCAAAACTGAAGGTTTATGTGTTGACATACCTGGCATACCTAAGGACATGACCTATAGAAGACT
CATCTCTATGATGGGTTTTAAAATGAATTATCAAGTTAATGGTTACCCTAACATGTTTATCACCCGCGAA
GAAGCTATAAGACATGTACGTGCATGGATTGGCTTCGATGTCGAGGGGTGTCATGCTACTAGAGAAGCTG
TTGGTACCAATTTACCTTTACAGCTAGGTTTTTCTACAGGTGTTAACCTAGTTGCTGTACCTACAGGTTA
TGTTGATACACCTAATAATACAGATTTTTCCAGAGTTAGTGCTAAACCACCGCCTGGAGATCAATTTAAA
CACCTCATACCACTTATGTACAAAGGACTTCCTTGGAATGTAGTGCGTATAAAGATTGTACAAATGTTAA
GTGACACACTTAAAAATCTCTCTGACAGAGTCGTATTTGTCTTATGGGCACATGGCTTTGAGTTGACATC
TATGAAGTATTTTGTGAAAATAGGACCTGAGCGCACCTGTTGTCTATGTGATAGACGTGCCACATGCTTT
TCCACTGCTTCAGACACTTATGCCTGTTGGCATCATTCTATTGGATTTGATTACGTCTATAATCCGTTTA
TGATTGATGTTCAACAATGGGGTTTTACAGGTAACCTACAAAGCAACCATGATCTGTATTGTCAAGTCCA
TGGTAATGCACATGTAGCTAGTTGTGATGCAATCATGACTAGGTGTCTAGCTGTCCACGAGTGCTTTGTT
AAGCGTGTTGACTGGACTATTGAATATCCTATAATTGGTGATGAACTGAAGATTAATGCGGCTTGTAGAA
AGGTTCAACACATGGTTGTTAAAGCTGCATTATTAGCAGACAAATTCCCAGTTCTTCACGACATTGGTAA
CCCTAAAGCTATTAAGTGTGTACCTCAAGCTGATGTAGAATGGAAGTTCTATGATGCACAGCCTTGTAGT
GACAAAGCTTATAAAATAGAAGAATTATTCTATTCTTATGCCACACATTCTGACAAATTCACAGATGGTG
TATGCCTATTTTGGAATTGCAATGTCGATAGATATCCTGCTAATTCCATTGTTTGTAGATTTGACACTAG
AGTGCTATCTAACCTTAACTTGCCTGGTTGTGATGGTGGCAGTTTGTATGTAAATAAACATGCATTCCAC
ACACCAGCTTTTGATAAAAGTGCTTTTGTTAATTTAAAACAATTACCATTTTTCTATTACTCTGACAGTC
CATGTGAGTCTCATGGAAAACAAGTAGTGTCAGATATAGATTATGTACCACTAAAGTCTGCTACGTGTAT
AACACGTTGCAATTTAGGTGGTGCTGTCTGTAGACATCATGCTAATGAGTACAGATTGTATCTCGATGCT
TATAACATGATGATCTCAGCTGGCTTTAGCTTGTGGGTTTACAAACAATTTGATACTTATAACCTCTGGA
ACACTTTTACAAGACTTCAGAGTTTAGAAAATGTGGCTTTTAATGTTGTAAATAAGGGACACTTTGATGG
ACAACAGGGTGAAGTACCAGTTTCTATCATTAATAACACTGTTTACACAAAAGTTGATGGTGTTGATGTA
GAATTGTTTGAAAATAAAACAACATTACCTGTTAATGTAGCATTTGAGCTTTGGGCTAAGCGCAACATTA
AACCAGTACCAGAGGTGAAAATACTCAATAATTTGGGTGTGGACATTGCTGCTAATACTGTGATCTGGGA
CTACAAAAGAGATGCTCCAGCACATATATCTACTATTGGTGTTTGTTCTATGACTGACATAGCCAAGAAA
CCAACTGAAACGATTTGTGCACCACTCACTGTCTTTTTTGATGGTAGAGTTGATGGTCAAGTAGACTTAT
TTAGAAATGCCCGTAATGGTGTTCTTATTACAGAAGGTAGTGTTAAAGGTTTACAACCATCTGTAGGTCC
CAAACAAGCTAGTCTTAATGGAGTCACATTAATTGGAGAAGCCGTAAAAACACAGTTCAATTATTATAAG
AAAGTTGATGGTGTTGTCCAACAATTACCTGAAACTTACTTTACTCAGAGTAGAAATTTACAAGAATTTA
AACCCAGGAGTCAAATGGAAATTGATTTCTTAGAATTAGCTATGGATGAATTCATTGAACGGTATAAATT
AGAAGGCTATGCCTTCGAACATATCGTTTATGGAGATTTTAGTCATAGTCAGTTAGGTGGTTTACATCTA
CTGATTGGACTAGCTAAACGTTTTAAGGAATCACCTTTTGAATTAGAAGATTTTATTCCTATGGACAGTA
CAGTTAAAAACTATTTCATAACAGATGCGCAAACAGGTTCATCTAAGTGTGTGTGTTCTGTTATTGATTT
ATTACTTGATGATTTTGTTGAAATAATAAAATCCCAAGATTTATCTGTAGTTTCTAAGGTTGTCAAAGTG
ACTATTGACTATACAGAAATTTCATTTATGCTTTGGTGTAAAGATGGCCATGTAGAAACATTTTACCCAA
AATTACAATCTAGTCAAGCGTGGCAACCGGGTGTTGCTATGCCTAATCTTTACAAAATGCAAAGAATGCT
ATTAGAAAAGTGTGACCTTCAAAATTATGGTGATAGTGCAACATTACCTAAAGGCATAATGATGAATGTC
GCAAAATATACTCAACTGTGTCAATATTTAAACACATTAACATTAGCTGTACCCTATAATATGAGAGTTA
TACATTTTGGTGCTGGTTCTGATAAAGGAGTTGCACCAGGTACAGCTGTTTTAAGACAGTGGTTGCCTAC
GGGTACGCTGCTTGTCGATTCAGATCTTAATGACTTTGTCTCTGATGCAGATTCAACTTTGATTGGTGAT
TGTGCAACTGTACATACAGCTAATAAATGGGATCTCATTATTAGTGATATGTACGACCCTAAGACTAAAA
ATGTTACAAAAGAAAATGACTCTAAAGAGGGTTTTTTCACTTACATTTGTGGGTTTATACAACAAAAGCT
AGCTCTTGGAGGTTCCGTGGCTATAAAGATAACAGAACATTCTTGGAATGCTGATCTTTATAAGCTCATG
GGACACTTCGCATGGTGGACAGCCTTTGTTACTAATGTGAATGCGTCATCATCTGAAGCATTTTTAATTG
GATGTAATTATCTTGGCAAACCACGCGAACAAATAGATGGTTATGTCATGCATGCAAATTACATATTTTG
GAGGAATACAAATCCAATTCAGTTGTCTTCCTATTCTTTATTTGACATGAGTAAATTTCCCCTTAAATTA
AGGGGTACTGCTGTTATGTCTTTAAAAGAAGGTCAAATCAATGATATGATTTTATCTCTTCTTAGTAAAG
GTAGACTTATAATTAGAGAAAACAACAGAGTTGTTATTTCTAGTGATGTTCTTGTTAACAACTAAACGAA
CAATGTTTGTTTTTCTTGTTTTATTGCCACTAGTCTCTAGTCAGTGTGTTAATCTTACAACCAGAACTCA
ATTACCCCCTGCATACACTAATTCTTTCACACGTGGTGTTTATTACCCTGACAAAGTTTTCAGATCCTCA
GTTTTACATTCAACTCAGGACTTGTTCTTACCTTTCTTTTCCAATGTTACTTGGTTCCATGCTATACATG
TCTCTGGGACCAATGGTACTAAGAGGTTTGATAACCCTGTCCTACCATTTAATGATGGTGTTTATTTTGC
TTCCACTGAGAAGTCTAACATAATAAGAGGCTGGATTTTTGGTACTACTTTAGATTCGAAGACCCAGTCC
CTACTTATTGTTAATAACGCTACTAATGTTGTTATTAAAGTCTGTGAATTTCAATTTTGTAATGATCCAT
TTTTGGGTGTTTATTACCACAAAAACAACAAAAGTTGGATGGAAAGTGAGTTCAGAGTTTATTCTAGTGC
GAATAATTGCACTTTTGAATATGTCTCTCAGCCTTTTCTTATGGACCTTGAAGGAAAACAGGGTAATTTC
AAAAATCTTAGGGAATTTGTGTTTAAGAATATTGATGGTTATTTTAAAATATATTCTAAGCACACGCCTA
TTAATTTAGTGCGTGATCTCCCTCAGGGTTTTTCGGCTTTAGAACCATTGGTAGATTTGCCAATAGGTAT
TAACATCACTAGGTTTCAAACTTTACTTGCTTTACATAGAAGTTATTTGACTCCTGGTGATTCTTCTTCA
GGTTGGACAGCTGGTGCTGCAGCTTATTATGTGGGTTATCTTCAACCTAGGACTTTTCTATTAAAATATA
ATGAAAATGGAACCATTACAGATGCTGTAGACTGTGCACTTGACCCTCTCTCAGAAACAAAGTGTACGTT
GAAATCCTTCACTGTAGAAAAAGGAATCTATCAAACTTCTAACTTTAGAGTCCAACCAACAGAATCTATT
GTTAGATTTCCTAATATTACAAACTTGTGCCCTTTTGGTGAAGTTTTTAACGCCACCAGATTTGCATCTG
TTTATGCTTGGAACAGGAAGAGAATCAGCAACTGTGTTGCTGATTATTCTGTCCTATATAATTCCGCATC
ATTTTCCACTTTTAAGTGTTATGGAGTGTCTCCTACTAAATTAAATGATCTCTGCTTTACTAATGTCTAT
GCAGATTCATTTGTAATTAGAGGTGATGAAGTCAGACAAATCGCTCCAGGGCAAACTGGAAAGATTGCTG
ATTATAATTATAAATTACCAGATGATTTTACAGGCTGCGTTATAGCTTGGAATTCTAACAATCTTGATTC
TAAGGTTGGTGGTAATTATAATTACCTGTATAGATTGTTTAGGAAGTCTAATCTCAAACCTTTTGAGAGA
GATATTTCAACTGAAATCTATCAGGCCGGTAGCACACCTTGTAATGGTGTTGAAGGTTTTAATTGTTACT
TTCCTTTACAATCATATGGTTTCCAACCCACTAATGGTGTTGGTTACCAACCATACAGAGTAGTAGTACT
TTCTTTTGAACTTCTACATGCACCAGCAACTGTTTGTGGACCTAAAAAGTCTACTAATTTGGTTAAAAAC
AAATGTGTCAATTTCAACTTCAATGGTTTAACAGGCACAGGTGTTCTTACTGAGTCTAACAAAAAGTTTC
TGCCTTTCCAACAATTTGGCAGAGACATTGCTGACACTACTGATGCTGTCCGTGATCCACAGACACTTGA
GATTCTTGACATTACACCATGTTCTTTTGGTGGTGTCAGTGTTATAACACCAGGAACAAATACTTCTAAC
CAGGTTGCTGTTCTTTATCAGGATGTTAACTGCACAGAAGTCCCTGTTGCTATTCATGCAGATCAACTTA
CTCCTACTTGGCGTGTTTATTCTACAGGTTCTAATGTTTTTCAAACACGTGCAGGCTGTTTAATAGGGGC
TGAACATGTCAACAACTCATATGAGTGTGACATACCCATTGGTGCAGGTATATGCGCTAGTTATCAGACT
CAGACTAATTCTCCTCGGCGGGCACGTAGTGTAGCTAGTCAATCCATCATTGCCTACACTATGTCACTTG
GTGCAGAAAATTCAGTTGCTTACTCTAATAACTCTATTGCCATACCCACAAATTTTACTATTAGTGTTAC
CACAGAAATTCTACCAGTGTCTATGACCAAGACATCAGTAGATTGTACAATGTACATTTGTGGTGATTCA
ACTGAATGCAGCAATCTTTTGTTGCAATATGGCAGTTTTTGTACACAATTAAACCGTGCTTTAACTGGAA
TAGCTGTTGAACAAGACAAAAACACCCAAGAAGTTTTTGCACAAGTCAAACAAATTTACAAAACACCACC
AATTAAAGATTTTGGTGGTTTTAATTTTTCACAAATATTACCAGATCCATCAAAACCAAGCAAGAGGTCA
TTTATTGAAGATCTACTTTTCAACAAAGTGACACTTGCAGATGCTGGCTTCATCAAACAATATGGTGATT
GCCTTGGTGATATTGCTGCTAGAGACCTCATTTGTGCACAAAAGTTTAACGGCCTTACTGTTTTGCCACC
TTTGCTCACAGATGAAATGATTGCTCAATACACTTCTGCACTGTTAGCGGGTACAATCACTTCTGGTTGG
ACCTTTGGTGCAGGTGCTGCATTACAAATACCATTTGCTATGCAAATGGCTTATAGGTTTAATGGTATTG
GAGTTACACAGAATGTTCTCTATGAGAACCAAAAATTGATTGCCAACCAATTTAATAGTGCTATTGGCAA
AATTCAAGACTCACTTTCTTCCACAGCAAGTGCACTTGGAAAACTTCAAGATGTGGTCAACCAAAATGCA
CAAGCTTTAAACACGCTTGTTAAACAACTTAGCTCCAATTTTGGTGCAATTTCAAGTGTTTTAAATGATA
TCCTTTCACGTCTTGACAAAGTTGAGGCTGAAGTGCAAATTGATAGGTTGATCACAGGCAGACTTCAAAG
TTTGCAGACATATGTGACTCAACAATTAATTAGAGCTGCAGAAATCAGAGCTTCTGCTAATCTTGCTGCT
ACTAAAATGTCAGAGTGTGTACTTGGACAATCAAAAAGAGTTGATTTTTGTGGAAAGGGCTATCATCTTA
TGTCCTTCCCTCAGTCAGCACCTCATGGTGTAGTCTTCTTGCATGTGACTTATGTCCCTGCACAAGAAAA
GAACTTCACAACTGCTCCTGCCATTTGTCATGATGGAAAAGCACACTTTCCTCGTGAAGGTGTCTTTGTT
TCAAATGGCACACACTGGTTTGTAACACAAAGGAATTTTTATGAACCACAAATCATTACTACAGACAACA
CATTTGTGTCTGGTAACTGTGATGTTGTAATAGGAATTGTCAACAACACAGTTTATGATCCTTTGCAACC
TGAATTAGACTCATTCAAGGAGGAGTTAGATAAATATTTTAAGAATCATACATCACCAGATGTTGATTTA
GGTGACATCTCTGGCATTAATGCTTCAGTTGTAAACATTCAAAAAGAAATTGACCGCCTCAATGAGGTTG
CCAAGAATTTAAATGAATCTCTCATCGATCTCCAAGAACTTGGAAAGTATGAGCAGTATATAAAATGGCC
ATGGTACATTTGGCTAGGTTTTATAGCTGGCTTGATTGCCATAGTAATGGTGACAATTATGCTTTGCTGT
ATGACCAGTTGCTGTAGTTGTCTCAAGGGCTGTTGTTCTTGTGGATCCTGCTGCAAATTTGATGAAGACG
ACTCTGAGCCAGTGCTCAAAGGAGTCAAATTACATTACACATAAACGAACTTATGGATTTGTTTATGAGA
ATCTTCACAATTGGAACTGTAACTTTGAAGCAAGGTGAAATCAAGGATGCTACTCCTTCAGATTTTGTTC
GCGCTACTGCAACGATACCGATACAAGCCTCACTCCCTTTCGGATGGCTTATTGTTGGCGTTGCACTTCT
TGCTGTTTTTCAGAGCGCTTCCAAAATCATAACCCTCAAAAAGAGATGGCAACTAGCACTCTCCAAGGGT
GTTCACTTTGTTTGCAACTTGCTGTTGTTGTTTGTAACAGTTTACTCACACCTTTTGCTCGTTGCTGCTG
GCCTTGAAGCCCCTTTTCTCTATCTTTATGCTTTAGTCTACTTCTTGCAGAGTATAAACTTTGTAAGAAT
AATAATGAGGCTTTGGCTTTGCTGGAAATGCCGTTCCAAAAACCCATTACTTTATGATGCCAACTATTTT
CTTTGCTGGCATACTAATTGTTACGACTATTGTATACCTTACAATAGTGTAACTTCTTCAATTGTCATTA
CTTCAGGTGATGGCACAACAAGTCCTATTTCTGAACATGACTACCAGATTGGTGGTTATACTGAAAAATG
GGAATCTGGAGTAAAAGACTGTGTTGTATTACACAGTTACTTCACTTCAGACTATTACCAGCTGTACTCA
ACTCAATTGAGTACAGACACTGGTGTTGAACATGTTACCTTCTTCATCTACAATAAAATTGTTGATGAGC
CTGAAGAACATGTCCAAATTCACACAATCGACGGTTCATCCGGAGTTGTTAATCCAGTAATGGAACCAAT
TTATGATGAACCGACGACGACTACTAGCGTGCCTTTGTAAGCACAAGCTGATGAGTACGAACTTATGTAC
TCATTCGTTTCGGAAGAGACAGGTACGTTAATAGTTAATAGCGTACTTCTTTTTCTTGCTTTCGTGGTAT
TCTTGCTAGTTACACTAGCCATCCTTACTGCGCTTCGATTGTGTGCGTACTGCTGCAATATTGTTAACGT
GAGTCTTGTAAAACCTTCTTTTTACGTTTACTCTCGTGTTAAAAATCTGAATTCTTCTAGAGTTCCTGAT
CTTCTGGTCTAAACGAACTAAATATTATATTAGTTTTTCTGTTTGGAACTTTAATTTTAGCCATGGCAGA
TTCCAACGGTACTATTACCGTTGAAGAGCTTAAAAAGCTCCTTGAACAATGGAACCTAGTAATAGGTTTC
CTATTCCTTACATGGATTTGTCTTCTACAATTTGCCTATGCCAACAGGAATAGGTTTTTGTATATAATTA
AGTTAATTTTCCTCTGGCTGTTATGGCCAGTAACTTTAGCTTGTTTTGTGCTTGCTGCTGTTTACAGAAT
AAATTGGATCACCGGTGGAATTGCTATCGCAATGGCTTGTCTTGTAGGCTTGATGTGGCTCAGCTACTTC
ATTGCTTCTTTCAGACTGTTTGCGCGTACGCGTTCCATGTGGTCATTCAATCCAGAAACTAACATTCTTC
TCAACGTGCCACTCCATGGCACTATTCTGACCAGACCGCTTCTAGAAAGTGAACTCGTAATCGGAGCTGT
GATCCTTCGTGGACATCTTCGTATTGCTGGACACCATCTAGGACGCTGTGACATCAAGGACCTGCCTAAA
GAAATCACTGTTGCTACATCACGAACGCTTTCTTATTACAAATTGGGAGCTTCGCAGCGTGTAGCAGGTG
ACTCAGGTTTTGCTGCATACAGTCGCTACAGGATTGGCAACTATAAATTAAACACAGACCATTCCAGTAG
CAGTGACAATATTGCTTTGCTTGTACAGTAAGTGACAACAGATGTTTCATCTCGTTGACTTTCAGGTTAC
TATAGCAGAGATATTACTAATTATTATGAGGACTTTTAAAGTTTCCATTTGGAATCTTGATTACATCATA
AACCTCATAATTAAAAATTTATCTAAGTCACTAACTGAGAATAAATATTCTCAATTAGATGAAGAGCAAC
CAATGGAGATTGATTAAACGAACATGAAAATTATTCTTTTCTTGGCACTGATAACACTCGCTACTTGTGA
GCTTTATCACTACCAAGAGTGTGTTAGAGGTACAACAGTACTTTTAAAAGAACCTTGCTCTTCTGGAACA
TACGAGGGCAATTCACCATTTCATCCTCTAGCTGATAACAAATTTGCACTGACTTGCTTTAGCACTCAAT
TTGCTTTTGCTTGTCCTGACGGCGTAAAACACGTCTATCAGTTACGTGCCAGATCAGTTTCACCTAAACT
GTTCATCAGACAAGAGGAAGTTCAAGAACTTTACTCTCCAATTTTTCTTATTGTTGCGGCAATAGTGTTT
ATAACACTTTGCTTCACACTCAAAAGAAAGACAGAATGATTGAACTTTCATTAATTGACTTCTATTTGTG
CTTTTTAGCCTTTCTGCTATTCCTTGTTTTAATTATGCTTATTATCTTTTGGTTCTCACTTGAACTGCAA
GATCATAATGAAACTTGTCACGCCTAAACGAACATGAAATTTCTTGTTTTCTTAGGAATCATCACAACTG
TAGCTGCATTTCACCAAGAATGTAGTTTACAGTCATGTACTCAACATCAACCATATGTAGTTGATGACCC
GTGTCCTATTCACTTCTATTCTAAATGGTATATTAGAGTAGGAGCTAGAAAATCAGCACCTTTAATTGAA
TTGTGCGTGGATGAGGCTGGTTCTAAATCACCCATTCAGTACATCGATATCGGTAATTATACAGTTTCCT
GTTTACCTTTTACAATTAATTGCCAGGAACCTAAATTGGGTAGTCTTGTAGTGCGTTGTTCGTTCTATGA
AGACTTTTTAGAGTATCATGACGTTCGTGTTGTTTTAGATTTCATCTAAACGAACAAACTAAAATGTCTG
ATAATGGACCCCAAAATCAGCGAAATGCACCCCGCATTACGTTTGGTGGACCCTCAGATTCAACTGGCAG
TAACCAGAATGGAGAACGCAGTGGGGCGCGATCAAAACAACGTCGGCCCCAAGGTTTACCCAATAATACT
GCGTCTTGGTTCACCGCTCTCACTCAACATGGCAAGGAAGACCTTAAATTCCCTCGAGGACAAGGCGTTC
CAATTAACACCAATAGCAGTCCAGATGACCAAATTGGCTACTACCGAAGAGCTACCAGACGAATTCGTGG
TGGTGACGGTAAAATGAAAGATCTCAGTCCAAGATGGTATTTCTACTACCTAGGAACTGGGCCAGAAGCT
GGACTTCCCTATGGTGCTAACAAAGACGGCATCATATGGGTTGCAACTGAGGGAGCCTTGAATACACCAA
AAGATCACATTGGCACCCGCAATCCTGCTAACAATGCTGCAATCGTGCTACAACTTCCTCAAGGAACAAC
ATTGCCAAAAGGCTTCTACGCAGAAGGGAGCAGAGGCGGCAGTCAAGCCTCTTCTCGTTCCTCATCACGT
AGTCGCAACAGTTCAAGAAATTCAACTCCAGGCAGCAGTAGGGGAACTTCTCCTGCTAGAATGGCTGGCA
ATGGCGGTGATGCTGCTCTTGCTTTGCTGCTGCTTGACAGATTGAACCAGCTTGAGAGCAAAATGTCTGG
TAAAGGCCAACAACAACAAGGCCAAACTGTCACTAAGAAATCTGCTGCTGAGGCTTCTAAGAAGCCTCGG
CAAAAACGTACTGCCACTAAAGCATACAATGTAACACAAGCTTTCGGCAGACGTGGTCCAGAACAAACCC
AAGGAAATTTTGGGGACCAGGAACTAATCAGACAAGGAACTGATTACAAACATTGGCCGCAAATTGCACA
ATTTGCCCCCAGCGCTTCAGCGTTCTTCGGAATGTCGCGCATTGGCATGGAAGTCACACCTTCGGGAACG
TGGTTGACCTACACAGGTGCCATCAAATTGGATGACAAAGATCCAAATTTCAAAGATCAAGTCATTTTGC
TGAATAAGCATATTGACGCATACAAAACATTCCCACCAACAGAGCCTAAAAAGGACAAAAAGAAGAAGGC
TGATGAAACTCAAGCCTTACCGCAGAGACAGAAGAAACAGCAAACTGTGACTCTTCTTCCTGCTGCAGAT
TTGGATGATTTCTCCAAACAATTGCAACAATCCATGAGCAGTGCTGACTCAACTCAGGCCTAAACTCATG
CAGACCACACAAGGCAGATGGGCTATATAAACGTTTTCGCTTTTCCGTTTACGATATATAGTCTACTCTT
GTGCAGAATGAATTCTCGTAACTACATAGCACAAGTAGATGTAGTTAACTTTAATCTCACATAGCAATCT
TTAATCAGTGTGTAACATTAGGGAGGACTTGAAAGAGCCACCACATTTTCACCGAGGCCACGCGGAGTAC
GATCGAGTGTACAGTGAACAATGCTAGGGAGAGCTGCCTATATGGAAGAGCCCTAATGTGTAAAATTAAT
TTTAGTAGTGCTATCCCCATGTGATTTTAATAGCTTCTTAGGAGAATGACAAAAAAAAAAAAAAAAAAAA
A
</t>
  </si>
  <si>
    <t>HK04-02</t>
  </si>
  <si>
    <t>Betacoronavirus; Embecovirus</t>
  </si>
  <si>
    <t>OC43</t>
  </si>
  <si>
    <t>HCoV-OC43</t>
  </si>
  <si>
    <t>Human coronavirus OC43</t>
  </si>
  <si>
    <t>AEN19366.1</t>
  </si>
  <si>
    <t>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t>
  </si>
  <si>
    <t>spike glycoprotein [Human coronavirus OC43]</t>
  </si>
  <si>
    <t>JN129835.1</t>
  </si>
  <si>
    <t>23640..27725</t>
  </si>
  <si>
    <t>&gt;JN129835.1 Human coronavirus OC43 strain HK04-02, complete genome
ATTGTGAGCGATTTGCGTGCGTGCATCCCGCTTCACTGATCTCTTGTTAGATCTTTTTGTAATCTAAACT
TTATAAAAACATCCACTCCCTGTAATCTATGCTTGTGGGCGTAGATTTTTCATAGTGGTGTTTATATTCA
TTTCTGCTGTTAACAGCTTTCAGCCAGGGACGTGTTGTATCCTAGGCAGTGGCCCTCCCATAGGTCACAA
TGTCGAAGATCAACAAATACGGTCTCGAACTACACTGGGCTCCAGAATTTCCATGGATGTTTGAGGACGC
AGAGGAGAAGTTGGACAACCCTAGTAGTTCAGAGGTGGATATGATTTGCTCCACCACTGCGCAAAAGCTG
GAAACAGACGGAATTTGTCCTGAAAATCATGTGATGGTGGATTGTCGCCGACTTCTTAAACAAGAGTGTT
GTGTGCAGTCTAGCCTAATACGTGAAATTGTTATGAATGCAAGTCCATATCATTTGGAGGTGCTACTTCA
AGATGCTTTGCAGTCCCGTGAAGCAGTTTTGGTTACAACCCCCTTAGGTATGTCCTTAGAGGCATGCTAT
GTGAGAGGTTGTAATCCTAAAGGATGGACCATGGGTTTGTTTCGGCGTAGAAGTGTGTGTAACACTGGTC
GTTGCACTGTTAATAAGCATGTGGCCTATCAGTTATATATGATTGATCCTGCGGGTGTCTGTCTTGGTGC
AGGTCAATTCGTGGGTTGGGTCATACCCTTAGCCTTTATGCCTGTGCAATCCCGGAAATTTATTGTTCCA
TGGGTTATGTACTTGCGTAAGCGTGGCGAAAAGGGTGCTTACAATAAAGATCATGGATGTGGCGGTTTTG
GACATGTTTATGATTTTAAAGTTGAAGATGCTTATGACCAGGTGCATGATGAGCCTAAGGGTAAGTTTTC
TAAGAAGGCTTATGCTTTAATTAGAGGGTATCGTGGTGTTAAACCACTTCTCTATGTAGACCAGTATGGT
TGTGATTATACTGGTAGTCTTGCAGATGGCTTAGAGGCTTATGCTGATAAGACATTGCAAGAAATGAAGG
CATTATTTCCTACTTGGAGTCAGGAACTCCTTTTTGATGTAATTGTGGCATGGCATGTTGTGCGTGATCC
ACGTTATGTTATGAGATTGCAGAGTGCTGCTACTATATGTAGTGTTGCATATGTTGCTAATCCTACTGAA
GACTTGTGTGATGGTTCTGTTGTTATAAAAGAACCTGTGCATGTTTATGCAGATGACTCTATTATTTTAC
GTCAATATAATTTATTTGACATTATGAGTCATTTTTATATGGAGGCAGATACAGTTGTAAATGCTTTTTA
TGGTGTTGCTTTGAAAGATTGTGGTTTTGTTATGCAGTTTGGTTACATTGATTGCGAACAAGACTCGTGT
GATTTTAAAGGTTGGATTCCTGGTAACATGATAGATGGTTTTGCTTGCACCACTTGTGGTCATGTTTATG
AAGTAGGTGATTTGATAGCACAATCTTCAGGTGTTTTGCCTGTTAACCCTGTATTGCATACTAAGAGTGC
AGCAGGTTATGGTGGTTTTGGTTGTAAAGATTCTTTTACTCTGTATGGCCAAACTGTAGTTTATTTTGGA
GGTTGTGTGTATTGGAGTCCAGCACGTAATATATGGATTCCTATATTAAAATCCTCTGTTAAGTCATATG
ACAGTTTGGTTTATACTGGAGTTTTAGGTTGCAAGGCTATTGTAAAGGAAACAAATCTCATTTGCAAAGC
TCTGTACCTTGATTATGTTCAACACAAGTGTGGCAATTTACACCAACGGGAGTTGCTAGGTGTTTCAGAT
GTGTGGCATAAACAATTGCTAATAAATAGAGGTGTTTATAAACCTCTGTTAGAGAATATTGATTATTTTA
ATATGCGACGCGCTAAATTTAGTTTAGAAACTTTTACTGTTTGTGCAGATGGCTTTATGCCTTTTCTTTT
AGATGATTTAGTTCCACGCGCATATTATTTGGCAGTAAGTGGTCAAGCATTTTGTGATTATGCAGATAAA
CTTTGCCATGCTGTTGTGTCTAAGAGTAAAGAGTTACTTGATGTGTCTCTGGATTCTTTAGGTGCAGCTA
TACATTATTTGAATTCTAAGATTGTTGATTTGGCTCAACATTTTAGTGATTTTGGAACAAGTTTTGTTTC
TAAAATTGTTCATTTCTTTAAGACTTTTACTACTAGCACTGCTCTTGCATTTGCATGGGTTTTATTTCAT
GTTTTGCATGGTGCTTATATAGTAGTGGAGAGTGATATATATTTTGTTAAAAACATTCCTCGTTATGCTA
GTGCTGTTGCACAAGCATTTCAGAGTGTTGCTAAAGTTGTACTGGACTCTTTAAGAGTTACTTTTATTGA
TGGCCTTTCTTGTTTTAAGATTGGACGTAGAAGAATTTGTCTTTCAGGCAGAAAAATTTATGAAGTTGAG
CGTGGCTTGTTACATTCATCCCAATTGCCATTAGATGTTTATGATTTAACCATGCCTAGTCAAGTTCAGA
AAGCCAAGCAAAAACCTATTTATTTAAAAGGTTCTGGTTCTGATTTTTCATTAGCGGATAGTGTAGTTGA
AGTTGTTACAACTTCACTTACACCATGTGGCTATTCTGAACCACCTAAAGTTGCAGATAAAATTTGCATT
GTGGATAATGTTTATATGGCCAAGGTTGGTGATAAATATTACCCTGTTGTGGTTGATGATCATGTTGGAC
TCTTGGATCAAGCATGGAGATTTCCTTGTGCTGGACGGCGTGTTACATTTAAGGAACAGCCTACAGTAAA
GGAGATTATAAGCATGCCTAAGATTATTAAGGTTTTTTATGAGCTTGACAATGATTTTAATACTATTTTA
AATACTGCGTGTGGAGTGTTTGAAGTGGATGATACTGTTGATATGGAGGAATTTTATGCTGTGGTGATTG
ATGCCATAGAAGAGAAACTTTCTCCATGTAAGGAGCTTGAAGGTGTAGGTGCTAAAGTTAGTGCCTTTTT
ACAGAAATTAGAGGATAATCCCCTATTTTTATTTGATGAGGCTGGCGAAGAAGTTTTTGCTCCTAAATTG
TATTGTGCCTTTACAGCTCCTGAAGATGATGACTTTCTTGAGGAAAGTGATGTTGAAGAAGATGATGTAG
AAGGTGAGGAAACTGATTTAACTATCACAAGTGCTGGACAGCCTTGTGTTGCTAGTGAACAGGAGGAATC
TTCTGAAGTCTTAGAGGACACTTTGGATGATGGTCCAAGTGTGGAGACATCTGATTCACAAGTTGAAGAA
GATGTAGAAATGTCGGATTTTGTTGATCTTGAATCTGTGATTCAGGATTATGAAAATGTTTGTTTTGAGT
TTTATACTACAGAGCCAGAATTTGTTAAAGTTTTGGGTCTGTATGTGCCTAAAGCAACTCGCAACAATTG
CTGGTTGCGATCAGTTTTGGCAGTGATGCAGAAATTGCCCTGTCAATTTAAAGATAAAAATTTGCAGGAT
CTTTGGGTGTTATACAAGCAACAGTATAGTCAGTTGTTTGTTGATACCTTGGTTAATAAGATACCTGCTA
ATATTGTACTTCCACAAGGTGGTTATGTTGCTGATTTTGCATATTGGTTTTTAACCTTATGTGATTGGCA
GTGTGTTGCATACTGGAAATGCATTAAATGTGATTTAGCTCTTAAGCTTAAAGGCTTGGATGCTATGTTC
TTTTATGGTGATGTTGTCTCACATATATGCAAGTGTGGTGAGTCTATGGTACTTATTGATGTTGATGTGC
CATTTACAGCCCACTTTGCTCTTAAAGATAAGTTGTTTTGTGCATTTATTACTAAGCGTATTGTGTATAA
AGCAGCTTGTGTTGTGGATGTTAATGATAGTCATTCTATGGCTGTTGTTGATGGTAAACAAATTGATGAT
CATCGTATCACTAGTATTACTAGTGATAAGTTTGATTTTATTATTGGTCATGGTATGTCATTTTCAATGA
CTACTTTTGAAATTGCCCAATTGTATGGTTCTTGTATAACACCTAATGTGTGTTTTGTTAAAGGTGATAT
AATTAAAGTGTCTAAGCTTGTTAAAGCAGAAGTTGTTGTAAACCCTGCTAATGGCCATATGGTACATGGT
GGTGGTGTTGCAAAAGCTATTGCAGTAGCAGCTGGACAGCAGTTTGTTAAAGAGACTACCAATATGGTTA
AGTCTAAAGGAGTTTGTGCTACTGGAGATTGTTATGTCTCTACAGGGGGCAAATTATGTAAAACTGTGCT
TAATGTTGTTGGACCTGATGCGAGAACACAGGGTAAACAAAGTTATGTATTGTTAGAGCGTGTTTATAAA
CATTTTAACAACTATGACTGTGTTGTTACAACTTTGATCTCAGCTGGTATATTTAGTGTGCCTTCTGATG
TGTCTTTAACATATCTACTTGGTACTGCTAAGAAACAAGTTGTTCTTGTTAGCAATAATCAAGAGGATTT
TGATCTTATTTCTAAGTGTCAGATAACTGCTGTTGAGGGCACTAAGAAATTGGCAGCGCGTCTTTCCTTT
AATGTTGGACGTTCCATTGTTTACGAAACAGATGCTAATAAGTTGATTTTAATCAATGATGTTGCATTTG
TTTCGACATTTAATGTTTTACAGGATGTTTTATCCTTAAGACATGATATAGCACTTGATGATGATGCACG
AACCTTCGTTCAGAGCAATGTTGATGTTCTACCTGAGGGTTGGCGTGTTGTCAATAAGTTTTATCAAATT
AATGGTGTTAGAACCGTTAAGTATTTTGAGTGTACTGGAGGCATAGATATATGCAGCCAGGATAAAGTTT
TTGGTTATGTACAGCAGGGTATTTTTAATAAGGCTACTGTTGCTCAAATTAAAGCCTTGTTTTTGGATAA
AGTGGACATCTTGCTAACTGTTGATGGTGTTAATTTCACTAATAGGTTTGTGCCTGTTGGTGAAAGTTTT
GGTAAGAGTCTAGGAAATGTGTTTTGTGATGGAGTTAATGTCACGAAGCATAAGTGTGATATAAATTATA
AAGGTAAAGTCTTTTTCCAGTTTGATAATCTTTCTAGTGAAGATTTAAAGGCTGTAAGAAGTTCCTTTAA
TTTTGATCAGAAGGAATTGCTTGCCTATTACAACATGCTTGTTAATTGTTTTAAGTGGCAGGTTGTTGTT
AATGGTAAGTATTTCACTTTTAAGCAAGCTAATAACAATTGTTTTGTTAATGTTTCTTGCTTAATGCTCC
AGAGCTTGCATCTGACATTTAAAATTGTTCAATGGCAAGAGGCATGGCTTGAATTTCGTTCTGGCCGCCC
TGCTAGATTTGTAGCTTTGGTTTTGGCCAAAGGTGGGTTTAAATTTGGAGATCCTGCTGATTCTAGAGAT
TTCTTGCGTGTTGTGTTTAGTCAAGTTGATTTGACTGGGGCAATATGTGATTTTGAAATTGCATGTAAAT
GTGGTGTAAAGCAGGAACAGCGTACTGGTCTAGATGCTGTTATGCATTTTGGTACATTGAGTCGTGAAGA
TCTTGAGATTGGTTATACCGTGGACTGTTCTTGCGGTAAAAAGCTAATTCATTGTGTACGATTTGATGTA
CCATTTTTAATTTGCAGTAATACACCTGCTAGTGTAAAATTACCTAAGGGTGTAGGAAGTGCAAATATTT
TTATAGGTGATAATGTTGGTCATTATGTTCATGTTAAGTGTGAACAATCTTATCAGCTTTATGATGCTTC
TAATGTTAAGAAGGTTACAGATGTTACTGGCAAATTGTCAGATTGTCTGTATCTTAAAAATTTGAAACAA
ACTTTTAAATCTGTGTTAACCACCTATTATTTGGATGATGTTAAGAAAATTGAGTATAAACCTGACTTGT
CACAATACTATTGTGACGGAGGTAAGTATTATACTCAGCGTATTATTAAAGCCCAATTTAAAACATTCGA
GAAAGTAGATGGTGTGTATACTAATTTTAAATTGATAGGACACACCGTCTGTGACAGTCTTAATTCTAAG
TTGGGTTTTGATAGCTCTAAAGAGTTTGTTGAATATAAGATTACTGAGTGGCCAACAGCTACAGGTGATG
TGGTGTTGGCTAATGATGATTTGTATGTTAAGAGATATGAGAGGGGTTGTATTACTTTTGGTAAACCTGT
TATATGGTTAAGCCATGAGAAAGCTTCTCTCAATTCTTTAACATATTTTAATAGACCTTTATTGGTTGAT
GATAATAAATTTGATGTTTTAAAAGTGGATGATGTTGATGATAGTGGTGACAGCTCAGAGAGTGGTGCCA
AAGAAACCAAAGAAATCAACATTATTAAGTTAAGTGGTGTTAAAAAACCATTTAAGGTTGAAGATAGTGT
CATTGTTAACGATGATACTAGTGAAACCAAATACGTTAAGAGTTTGTCTATTGTTGATGTGTATGATATG
TGGCTTACAGGTTGTAAGTATGTTGTTAGAACTGCTAATGCTTTGAGCAGAGCAGTTAACGTACCTACAA
TACGTAAGTTTATAAAATTTGGTATGACTCTTGTTAGTATACCAATTGATTTGTTAAATTTAAGAGAGAT
TAAGCCTGCTGTTAATGTGGTTAAAGCTGTGCGAAATAAAACTTCTGCATGCTTTAATTTTATTAAATGG
CTTTTTGTCTTATTATTTGGCTGGATTAAAATATCCGCTGATAATAAAGTAATCTACACCACAGAAATTG
CATCAAAGCTTACGTGTAAGCTTGTAGCTTTAGCTTTTAAAAATGCATTTTTGACATTTAAGTGGAGTAT
GGTTGCTAGAGGTGCTTGCATTATAGCGACTATATTTCTATTGTGGTTTAATTTTATATATGCCAATGTA
ATTTTTAGTGATTTTTATTTGCCTAAAATCGGTTTCTTGCCGACTTTTGTTGGTAAGATTGCACAGTGGA
TTAAGAACACTTTTAGTCTTGTAACTATTTGTGATCTATATTCCATTCAGGATGTGGGTTTTAAGAATCA
GTATTGTAATGGAAGTATTGCATGTCAGTTCTGCTTGGCAGGATTTGATATGTTAGATAATTATAAAGCC
ATTGATGTAGTACAGTATGAAGCTGATAGGAGAGCATTTGTTGATTATACAGGTGTGTTAAAGATTGTCA
TTGAATTGATAGTAAGTTATGCCCTGTATACGGCATGGTTTTATCCATTGTTTGCCCTTATCAGTATTCA
GATTTTGACCACTTGGCTGCCTGAGCTTTTTATGCTTAGTACATTACATTGGAGTTTTAGGTTGTTGGTG
GCTTTAGCTAATATGTTACCAGCACATGTGTTTATGAGGTTTTATATTATTATTGCCTCTTTTATTAAGC
TCTTTAGCTTGTTTAAGCATGTTGCCTATGGTTGTAGTAAATCTGGTTGTTTGTTTTGTTACAAGAGGAA
TCGTAGTCTACGTGTTAAATGTAGTACTATCGTTGGTGGCATGATACGCTATTACGATGTTATGGCTAAT
GGTGGCACTGGCTTTTGTTCAAAACATCAATGGAATTGCATTGATTGTGATTCTTATAAACCAGGTAATA
CTTTTATTACTGTTGAGGCCGCTCTTGATCTATCTAAGGAATTGAAACGGCCCATTCAGCCTACAGATGT
TGCTTATCATACGGTTACTGATGTTAAGCAAGTTGGTTGTTCTATGCGCTTGTTCTATGATCGTGATGGA
CAGCGCATATATGATGATGTTAATGCTAGTTTGTTTGTGGATTATAGTAATTTGCTACATTCTAAGGTTA
AGAGTGTGCCTAATATGCATGTTGTGGTAGTGGAAAATGATGCTGATAAAGCCAATTTTCTGAATGCTGC
TGTATTTTATGCACAGTCTTTGTTTAGACCTATTTTAATGGTTGATAAAAATCTGATAACTACTGCTAAC
ACTGGTACGTCTGTTACAGAAACTATGTTTGATGTTTATGTGGATACATTTTTGTCTATGTTTGATGTGG
ATAAAAAGAGTCTTAATGCTTTAATAGCAACTGCGCATTCTTCTATAAAACAGGGTACGCAGATTTATAA
AGTTTTGGATACCTTTTTAAGCTGTGCTCGTAAAAGTTGTTCTATTGATTCAGATGTTGATACTAAGTGT
TTAGCTGATTCTGTCATGTCTGCTGTATCGGCAGGTCTCGAATTGACGGATGAAAGTTGTAATAACTTGG
TGCCAACATATTTGAAGAGTGACAACATTGTAGCAGCTGATTTAGGTGTTCTGATTCAAAATTCTGCAAA
GCATGTGCAGGGTAATGTTGCTAAAATAGCTGGTGTTTCCTGTATATGGTCTGTGGATGCTTTTAATCAG
TTTAGTTCTGATTTCCAGCATAAATTGAAGAAAGCATGTTGTAAAACTGGTTTGAAACTGAAGCTTACTT
ATAATAAGCAGATGGCTAATGTCTCTGTTTTAACTACACCCTTTAGTCTTAAAGGGGGTGCAGTTTTTAG
TTATTTTGTTTATGTGTGTTTTGTGTTGAGTTTGGTCTGTTTTATTGGACTGTGGTGCTTAATGCCCACT
TACACAGTACACAAATCAGATTTTCAGCTTCCTGTTTATGCCAGTTATAAAGTTTTAGATAATGGTGTTA
TTAGAGATGTTAGCGTTGAAGATGTTTGTTTCGCTAACAAATTTGAGCAATTTGATCAATGGTATGAGTC
TACATTTGGTCTAAGTTATTATAGTAACAGTATGGCTTGTCCCATTGTTGTTGCTGTAATAGATCAGGAT
TTTGGCTCTACAGTGTTTAATGTCCCTACCAAAGTGTTACGATATGGTTATCATGTGTTGCACTTTATTA
CACATGCACTTTCTGCTGATGGAGTGCAGTGTTATACTCCACATAGTCAAATATCGTATTCTAATTTTTA
TGCTAGTGGCTGTGTGCTTTCCTCTGCTTGCACTATGTTTACAATGGCCGATGGTAGTCCACAACCTTAT
TGTTATACAGATGGGCTTATGCAAAATGCTTCTCTGTATAGTTCATTGGTACCTCACGTGCGGTATAATC
TTGCTAATGCTAAAGGTTTTATCCGTTTTCCAGAAGTGTTGCGAGAAGGGCTTGTACGTGTCGTGCGTAC
TCGTTCTATGTCGTATTGCAGAGTTGGATTATGTGAGGAAGCTGATGAGGGTATATGCTTTAATTTTAAT
GGTTCTTGGGTGCTTAATAATGATTATTATAGATCATTGCCTGGGACCTTTTGTGGTAGAGATGTTTTTG
ATTTAATTTATCAGCTATTTAAAGGTTTAGCACAGCCTGTGGATTTTTTGGCATTGACTGCTAGTTCCAT
TGCTGGTGCTATACTCGCTGTAATTGTTGTTTTGGTGTTTTATTACCTAATAAAGCTTAAACGTGCTTTT
GGTGATTACACCAGTGTTGTTTTTGTTAATGTGATTGTGTGGTGTGTAAATTTTATGATGCTTTTTGTGT
TTCAAGTTTACCCCACACTTTCTTGTGTATATGCTATTTGTTATTTTTATGCCACGCTTTATTTCCCTTC
GGAGATAAGTGTGATAATGCACTTACAATGGCTAGTTATGTATGGCACTATTATGCCTTTATGGTTTTGT
TTGCTATATATAGCTGTTGTTGTTTCAAATCATGCTTTTTGGGTATTTTCTTACTGCAGAAAGCTTGGTA
CTTCTGTTCGTAGTGATGGTACATTTGAAGAAATGGCTCTCACTACTTTTATGATTACAAAAGATTCTTA
TTGTAAGCTTAAGAATTCTTTGTCTGATGTTGCTTTTAATAGATATTTGAGTTTGTATAATAAATATAGG
TATTACAGCGGTAAAATGGACACTGCTGCATATAGGGAGGCTGCTTGCTCTCAGTTGGCTAAAGCAATGG
ACACATTTACCAATAATAATGGTAGTGATGTGCTTTACCAACCGCCTACTGCTTCCGTTTCAACTTCATT
CTTGCAATCCGGTATTGTGAAAATGGTAAATCCTACTTCTAAGGTAGAACCATGTGTTGTCAGTGTTACC
TATGGTAATATGACATTGAATGGTTTATGGTTGGATGACAAGGTCTACTGTCCCAGACATGTAATATGTT
CTGCTTCAGATATGACTAATCCAGATTATACAAATTTGTTGTGTAGAGTAACATCAAGTGATTTTACTGT
ATTGTTTGATCGTCTAAGCCTTACAGTGATGTCTTATCAAATGCGGGGTTGTATGCTTGTTCTTACAGTG
ACCCTGCAAAATTCTCGTACGCCAAAATATACATTTGGTGTGGTTAAACCTGGTGAGACTTTTACTGTTT
TAGCTGCTTATAACGGCAAACCACAAGGAGCCTTTCATGTAACTATGCGTAGTAGTTATACCATTAAGGG
TTCCTTTTTATGCGGATCTTGTGGATCTGTTGGTTATGTAATAATGGGTGATTGTGTTAAATTTGTTTAT
ATGCATCAATTGGAGCTTAGTACTGGTTGTCATACTGGTACTGACTTCAATGGGGATTTTTATGGTCCTT
ATAAGGATGCTCAGGTTGTTCAGTTGCCCATTCAGGATTATATACAATCTGTTAATTTTTTAGCATGGCT
TTATGCTGCTATACTTAACAATTGTAATTGGTTTATACAAAGTGATAAGTGTTCTGTAGAAGATTTTAAT
GTGTGGGCTCTGTCCAATGGATTTAGCCAAGTTAAATCTGACCTTGTTATAGATGCTTTAGCTTCTATGA
CTGGTGTGTCTTTGGAAACACTGTTGGCTGCTATTAAGCGTCTTAAGAATGGTTTCCAAGGACGTCAGAT
TATGGGTAGTTGCTCTTTTGAGGATGAATTGACACCTAGCGATGTTTATCAACAACTCGCTGGTATCAAG
TTACAATCAAAACGCACTAGATTGTTTAAAGGCACTGTTTGTTGGATTATGGCTTCTACATTTTTGTTTA
GTTGCATAATTACAGCATTTGTGAAATGGACTATGTTCATGTATGTAACTACTAATATGTTTAGTATTAC
GTTTTGTGCACTTTGTGTTATAAGTTTGGCCATGTTGTTGGTTAAGCATAAGCATCTTTATTTGACTATG
TATATAACTCCTGTGCTTTTTACATTGTTGTATAACAACTATTTGGTTGTGTACAAGCATACATTTAGAG
GCTATGTTTATGCATGGCTATCGTATTATGTTCCATCAGTTGAGTACACTTATACTGATGAAGTTATTTA
TGGCATGTTATTGCTTGTAGGAATGGTCTTTGTTACATTACGTAGCATTAACCATGATTTGTTTTCTTTT
ATAATGTTTGTTGGTCGTTTGATTTCTGTTTTCTCTTTGTGGTACAAGGGTTCTAACTTAGAGGAAGAAA
TTCTTCTTATGTTGGCTTCCCTTTTTGGTACTTACACATGGACAACAGTTTTATCTATGGCTGTAGCAAA
GGTTATTGCTAAGTGGGTTGCTGTGAATGTCTTGTATTTCACAGATATACCTCAAATTAAGATAGTGCTT
TTGTGCTATTTGTTTATTGGTTATATTATTAGCTGTTATTGGGGTTTGTTTTCCTTGATGAACAGTTTGT
TTAGAATGCCTTTGGGTGTTTATAATTATAAAATTTCAGTACAGGAATTAAGATATATGAATGCTAATGG
ATTGCGCCCTCCTAAGAATAGTTTTGAAGCCCTTATGCTTAATTTTAAGCTGTTGGGTATTGGAGGTGTT
CCAATCATTGAAGTATCTCAATTTCAATCAAAATTGACTGATGTCAAATGTGCTAATGTCGTCTTGCTTA
ATTGCTTGCAACATTTGCATGTTGCTTCTAATTCTAAGTTGTGGCATTATTGTAGCACTTTGCACAATGA
AATACTTGCCACTTCGGATCTGAGTGTTGCTTTTGAAAAGCTTGCTCAGTTATTAATTGTTTTGTTTGCT
AATCCAGCTGCTGTGGATAGCAAGTGCCTGACTAGTATTGAAGAAGTTTGCGATGATTACGCAAAGGACA
ATACTGTTTTGCAGGCTTTACAGAGTGAATTTGTTAATATGGCTAGCTTCGTTGAATATGAAGTTGCTAA
GAAAAATCTTGATGAGGCGCGTTTTAGTGGTTCTGCTAATCAACAGCAGTTAAAACAGCTAGAGAAAGCC
TGTAATATTGCTAAATCTGCTTATGAACGCGACCGTGCTGTAGCAAAAAAGTTGGAGCGTATGGCTGATT
TAGCTCTTACTAATATGTATAAAGAAGCTAGAATTAATGATAAGAAGAGTAAGGTTGTTTCTGCCTTGCA
AACTATGCTTTTTAGTATGGTGCGTAAGTTAGATAATCAAGCTCTGAATTCAATATTAGATAACGCTGTG
AAGGGTTGTGTACCATTGAATGCAATACCTTCATTGGCAGCAAATACTCTGAATATAATTGTACCAGATA
AAAGTGTTTATGACCAGATAGTTGATAATATCTATGTTACCTATGCGGGTAATGTATGGCAGATTCAAAC
TATCCAGGATTCAGATGGTACAAATAAGCAGTTGAATGAGATATCTGATGATTGTAACTGGCCACTAGTT
ATTATTGCAAATCGGTATAATGAGGTATCTGCTACTGTTTTGCAAAATAATGAATTAATGCCTGCTAAGT
TGAAAATTCAGGTTGTTAATAGTGGTCCAGATCAGACTTGTAATACACCTACTCAATGTTACTATAATAA
TAGTAACAATGGGAAGATTGTTTATGCTATACTTAGTGATGTTGATGGTCTTAAGTATACAAAAATTCTT
AAAGATGATGGCAATTTTGTTGTTTTGGAGTTAGATCCTCCTTGTAAATTTACTGTTCAAGATGCTAAAG
GTCTTAAAATTAAGTACCTTTATTTTGTAAAAGGTTGTAACACACTAGCAAGAGGCTGGGTTGTTGGTAC
AATTTCTTCTACAGTTAGATTGCAAGCTGGAACTGCTACTGAATATGCTTCCAACTCATCTATATTGTCT
TTATGTGCGTTTTCTGTAGATCCTAAGAAAACGTATTTAGATTTTATACAACAAGGAGGAACACCTATTG
CCAATTGTGTTAAAATGTTGTGTGACCATGCTGGTACCGGTATGGCCATTACTGTTAAACCCGATGCTAC
CACTAGTCAGGATTCATATGGTGGTGCGTCTGTTTGTATATATTGCCGCGCACGAGTTGAACACCCAGAT
GTTGATGGGTTGTGCAAATTACGCGGCAAGTTTGTACAAGTGCCTGTAGGTATAAAAGATCCTGTGTCTT
ATGTTTTGACACATGATGTTTGTCGAGTTTGTGGATTTTGGCGGGATGGAAGTTGTTCATGTGTTAGCAC
TGACACTACTGTTCAATCAAAAGATACTAATTTTTTAAACGGGTTCGGGGTGCGAGTGTAGATGCCCGTC
TCGTACCCTGCGCCAGTGGTTTATCTACTGATGTACAATTAAGGGCATTTGATATTTACAATGCTAGTGT
TGCTGGCATTGGTTTACATTTAAAAGTTAATTGTTGCCGTTTTCAGCGTGTTGATGAGAACGGTGATAAA
TTAGATCAGTTCTTTGTTGTTAAGAGGACAGATCTGACTATATATAATAGAGAGATGAAATGCTATGAGC
GTGTAAAAGATTGTAAGTTTGTGGCTGAACACGATTTCTTTACATTTGATGTAGAAGGTAGTCGTGTGCC
ACACATTGTACGCAAGGATTTAACAAAGTATACTATGTTGGATCTTTGCTATGCATTGCGACATTTTGAT
CGCAATGATTGCATGCTGCTTTGTGACATTCTCTCTATATATGCTGGTTGTGAACAATCCTATTTTACTA
AGAAGGATTGGTATGATTTTGTTGAAAATCCTGATATTATTAATGTGTATAAAAAGCTAGGACCTATTTT
TAATAGAGCCCTAGTTAGCGCTACTGAGTTTGCGGACAAATTGGTGGAGGTAGGCTTAGTAGGCGTTTTA
ACACTTGATAATCAAGATTTAAATGGTAAATGGTATGATTTTGGTGACTATGTTATTGCAGCCCCAGGAT
GTGGTGTTGCTATAGCAGATTCTTATTATTCTTATATCATGCCTATGCTGACCATGTGTCATGCATTGGA
TTGCGAATTGTATGTGAATAATGCTTATAGACTATTTGATCTTGTACAGTATGATTTTACTGATTACAAG
CTTGAATTGTTTAATAAGTATTTTAAGCACTGGAGTATGCCATATCATCCTAACACGGTTGATTGTCAGG
ATGATCGGTGTATTATACATTGTGCTAATTTTAACATACTTTTTAGTATGGTTTTACCTAATACATGTTT
TGGGCCTCTTGTTAGGCAAATTTTTGTGGATGGTGTGCCTTTTGTTGTTTCAATTGGCTACCATTATAAA
GAACTTGGTATTGTGATGAATATGGATGTGGATACACATCGTTATCGCTTGTCTTTAAAAGACTTGCTTT
TATATGCTGCTGATCCAGCTTTGCATGTAGCTTCTGCTAGTGCATTGTATGATTTACGCACTTGCTGTTT
TAGTGTTGCCGCTATAACAAGCGGTGTAAAATTTCAAACAGTTAAACCTGGTAATTTTAATCAGGATTTT
TATGATTTTGTTTTAAGTAAAGGCCTGCTTAAAGAGGGTAGCTCAGTTGATCTGAAGCACTTTTTCTTTA
CACAGGATGGTAATGCTGCTATTACTGATTATAATTATTATAAGTATAATTTGCCCACCATGGTGGACAT
TAAGCAGTTGTTGTTTGTTTTGGAAGTTGTTTATAAGTATTTTGAGATTTATGATGGTGGTTGTATACCG
GCATCACAAGTCATTGTTAATAATTATGATAAGAGTGCTGGCTATCCATTTAACAAATTTGGAAAAGCCA
GGCTCTATTATGAAGCATTATCATTTGAGGAACAGGATGAAATTTACGCTTATACTAAGCGTAATGTCCT
GCCAACACTTACTCAAATGAATTTGAAATACGCTATTAGTGCTAAGAACAGAGCCCGCACTGTTGCTGGT
GTTTCCATACTTAGTACTATGACTGGCAGAATGTTTCATCAAAAATGTTTGAAAAGTATAGCAGCTACAC
GTGGTGTTCCTGTAGTTATAGGCACCACTAAATTTTATGGTGGCTGGGATGATATGTTACGCCGCCTTAT
TAAAGATGTCGACAATCCTGTACTTATGGGTTGGGATTATCCTAAGTGTGATCGTGCTATGCCAAACATA
CTACGTATTGTTAGTAGTTTGGTATTAGCCCGAAAACATGAGACATGTTGTTCGCAAAGCGATAGGTTTT
ATCGACTTGCGAATGAATGCGCACAAGTTTTGAGTGAAATTGTTATGTGTGGTGGCTGTTATTATGTTAA
GCCTGGTGGCACTAGTAGTGGTGATGCAACTACTGCTTTTGCTAATTCAGTCTTTAACATATGTCAAGCT
GTTTCAGCCAATGTATGTGCCTTAATGTCATGCAATGGCAATAAGATTGAAGATCTTAGTATACGTGCTC
TTCAGAAGCGCTTATACTCACATGTGTATAGAAGTGATAAGGTTGATTCAACCTTTGTCACAGAATATTA
TGAATTTTTAAATAAGCATTTTAGTATGATGATTTTGAGTGATGATGGGGTTGTGTGTTATAATTCTGAT
TATGCGTCTAAAGGGTATATTGCTAATATAAGTGCCTTTCAACAGGTATTATATTATCAAAATAACGTTT
TTATGTCAGAATCCAAATGTTGGGTTGAACATGACATAAATAATGGACCTCATGAATTTTGTTCACAACA
CACAATGCTTGTAAAGATGGATGGTGACGATGTCTACCTTCCATATCCTAATCCTAGTCGTATATTAGGA
GCTGGATGTTTTGTAGATGATTTGTTAAAGACTGATAGTGTTCTTTTAATAGAACGATTTGTAAGTCTTG
CAATAGATGCTTATCCACTTGTGTATCATGAAAATGAAGAATACCAAAAGGTTTTTCGTGTTTATTTGGC
GTATATAAAGAAGTTGTACAATGACCTGGGTAATCAGATCTTGGATAGCTACAGTGTTATTTTAAGTACT
TGTGATGGACAAAAGTTCACTGATGAGTCCTTTTACAAGAACATGTATTTAAGAAGTGCAGTCATGCAGA
GTGTTGGAGCTTGCGTGGTCTGCTCTTCTCAAACATCATTACGTTGTGGCAGTTGCATCAGAAAGCCTCT
TCTTTGCTGCAAGTGTTGTTATGATCATGTTATGGCGACTGATCATAAATATGTCTTGAGTGTTTCACCA
TATGTGTGTAATGCACCAGGATGTGATGTAAATGATGTTACCAAATTGTATCTAGGTGGTATGTCATATT
ATTGTGAAGACCATAAGCCACAATATTCATTCAAGTTGGTAATGAATGGTCTGGTTTTTGGTCTATATAA
ACAATCTTGTACAGGATCTCCGTACATAGACGATTTTAATCGTATAGCTAGTTGTAAATGGACCGATGTG
GATGATTACATACTAGCTAATGAATGTACAGAGCGCTTGAAATTGTTTGCTGCAGAAACGCAAAAGGCAA
CCGAGGAAGCCTTTAAGCAGAGTTATGCATCAGCAACAATACAAGAGATTGTTAGTGAGCGCGAATTGAT
TCTCTCTTGGGAGATTGGAAAAGTTAAGCCACCACTTAATAAAAATTATGTTTTTACTGGCTACCATTTT
ACTAAAAACGGTAAGACAGTTTTAGGTGAGTATGTTTTTGATAAGAGTGAGTTGACTAATGGTGTGTATT
ATCGCGCCACAACCACTTATAAGCTATCTGTAGGAGATGTTTTTGTTTTAACCTCTCATTCAGTAGCTAA
TTTAAGTGCTCCTACGCTTGTTCCGCAGGAGAATTATAGTAGTATTAGATTTGCTAGTGTTTATAGTGTG
CTTGAGACGTTTCAGAACAATGTTGTTAATTATCAACACATTGGTATGAAACGTTACTGTACCGTGCAAG
GACCTCCAGGTACAGGGAAGTCACATCTTGCTATTGGTCTTGCTGTATTTTATTGTACAGCACGTGTTGT
ATACACAGCGGCCAGCCATGCAGCTGTTGACGCATTGTGTGAAAAAGCATATAAATTTTTGAATATAAAT
GATTGCACTCGTATTGTTCCGGCCAAGGTCAGGGTAGAGTGCTATGATAAGTTTAAAATTAATGACACCA
CTCGTAAGTATGTGTTTACTACCATAAATGCATTACCTGAGATGGTGACTGATATTGTTGTTGTAGATGA
AGTTAGCATGCTTACCAATTATGAGCTTTCTGTTATTAATGCTCGTATTCGTGCTAAGCATTATGTTTAT
ATTGGTGATCCTGCTCAATTGCCAGCACCACGTGTGTTATTGAGCAAGGGTACACTTGAACCTAAATATT
TTAACACTGTTACTAAGCTCATGTGTTGCTTAGGGCCAGACATTTTTCTTGGTACATGTTATAGATGTCC
TAAGGAAATCGTTGATACAGTGTCCGCCTTGGTTTATGAAAATAAGCTTAAGGCTAAGAATGAGAGTAGT
TCATTGTGTTTTAAGGTCTATTATAAGGGCGTTACAACACATGAAAGTTCTAGTGCTGTAAATATGCAGC
AGATTTATTTGATTAATAAGTTTTTGAAGGCTAACCCTTTGTGGCATAAAGCTGTTTTTATTAGCCCATA
TAATAGTCAGAACTTTGCAGCTAAGCGTGTTTTGGGTTTACAAACCCAAACCGTGGATTCTGCTCAAGGT
TCTGAATACGATTATGTTATATATTCACAGACTGCAGAAACAGCGCATTCTGTAAATGTTAATCGCTTCA
ATGTTGCCATTACTCGAGCCAAGAAAGGTATTCTTTGTGTTATGAGTAATATGCAGTTGTTTGAAGCATT
ACAGTTTACTACATTGACCTTAGATAAAGTGCCACAGGCCGTTGAAACTAAAGTTCAATGTAGTACTAAT
TTATTTAAAGATTGTAGCAAGAGTTATAGCGGTTACCACCCAGCTCATGCTCCTTCATTTTTGGCAGTAG
ATGACAAATATAAGGCAACTGGCGATTTAGCCGTGTGTCTTGGCATTGGTGATTCTGCTGTTACATATTC
AAGATTAATATCACTCATGGGTTTTAAATTGGATGTTACCCTTGATGGGTATTGTAAGCTTTTTATAACT
AAAGAAGAAGCTGTTAAACGCGTGCGTGCCTGGGTTGGCTTTGATGCTGAAGGTGCTCATGCCACGCTTG
ATAGCATTGGGACAAATTTCCCCCTCCAATTAGGATTTTCCACAGGAATTGATTTTGTTGTGGAAGCCAC
TGGTTTGTTTGCTGATAGAGATGGTTACAGCTTTAAAAAGGCTGTGGCGAAAGCTCCTCCTGGTGAACAG
TTTAAGCACCTCATCCCTTTGATGACGAGAGGTCATCGCTGGGATGTTGTTAGACCTAGAATAGTACAAA
TGTTTGCAGATCATTTAATTGATCTGTCTGATTGTGTTGTGCTAGTTACATGGGCAGCCAACTTTGAGCT
CACTTGTCTCCGCTACTTTGCAAAAGTAGGTCGTGAGATTTCTTGTAATGTATGCACTAAACGTGCTACA
GTTTACAATTCTAGAACTGGTTACTATGGTTGTTGGCGCCATAGTGTTACATGTGATTACTTGTATAATC
CACTTATTGTTGATATTCAACAGTGGGGATATATTGGTTCTTTATCAAGTAATCATGATTTATATTGTAG
TGTCCATAAAGGAGCACATGTTGCTTCCTCTGATGCTATAATGACACGGTGTTTGGCCGTTTATGATTGC
TTTTGCAATAATATTAATTGGAATGTGGAGTATCCCATCATTTCAAATGAGTTAAGTATTAATACCTCTT
GTAGAGTCTTGCAGCGTGTGATTCTTAAAGCTGCCATGCTCTGCAACAGATATACTTTGTGTTATGATAT
TGGCAACCCAAAAGGGATTGCCTGTGTCAAAGATTTTGATTTTAAGTTCTATGATGCCCAACCAATTGTT
AAGTCTGTTAAGACTCTTTTGTATTCTTTTGAGGCACATAAGGACTCTTTTAAAGACGGTTTGTGTATGT
TTTGGAACTGTAATGTGGATAAGTATCCACCGAATGCAGTTGTATGTAGATTTGACACTAGAGTGTTGAA
TAATTTAAATCTTCCTGGCTGTAATGGAGGTAGTTTGTATGTTAATAAACATGCATTCCACACTAAACCC
TTTGCTAGGGCAGCCTTTGAGCATTTGAAGCCTATGCCATTCTTCTATTATTCAGATACGCCTTGTGTGT
ATATGGATGGTATGGATGCTAAGCAGGTTGATTATGTACCTTTGAAATCTGCCACGTGCATCACAAGATG
CAATTTAGGTGGTGCAGTTTGTTTAAAACATGCTGAAGAGTATCGTGAGTACTTAGAGTCTTACAATACA
GCTACTACAGCAGGTTTTACTTTTTGGGTCTATAAGACATTTGATTTTTATAATTTGTGGAATACGTTCA
CCAAGCTACAAAGCTTGGAGAATGTTGTATATAATTTAGTCAAGACTGGTCATTATACAGGACAGGCTGG
TGAAATGCCTTGTGCCATTATAAATGATAAAGTTGTGACTAAGATCGATAAGGAGGATGTTGTCATTTTT
ATTAATAATACAACATACCCTACTAATGTGGCCGTTGAATTATTTGCCAAGCGCAGTGTTCGACACCACC
CAGAGCTTAAGCTCTTTAGAAATTTAAATATAGACGTGTGTTGGAAGCACGTCATTTGGGATTATGCTAG
AGAAAGTATATTTTGCAGTAATACCTATGGTGTCTGCATGTATACAGATTTAAAGTTCATTGATAAATTG
AATGTCCTTTTTGATGGTCGTGATAATGGTGCTTTTGAAGCTTTTAAACGTTCTAATAATGGCGTTTACA
TTTCCACGACAAAAGTTAAGAGTCTTTCGATGATAAGAGGTCCACCGCGTGCTGAATTAAATGGCGTGGT
GGTGGACAAGGTTGGAGACACTGATTGTGTGTTTTATTTTGCTGTGCGTAAAGAAGGTCAGGATGTCATC
TTCAGCCAATTCGACAGCCTGGGAGTCAGCTCTAACCAGAGCCCACAAGGTAATCTGGGGAGTAATGGTA
AACCCGGTAATGTCGGTGGTAATGATGCTCTGTCAATCTCTACTATCTTTACACAAAGCCGTGTTATTAG
CTCTTTTACATGTCGTACTGATATGGAAAAAGATTTTATAGCTTTAGATCAAGATGTGTTTATTCAGAAG
TATGGTTTGGAGGACTATGCCTTTGAACACATTGTTTATGGTAATTTCAACCAGAAGATTATTGGTGGTT
TGCACTTGTTAATAGGCTTGTACCGAAGACAGCAAACTTCCAATCTGGTTGTTCAGGAGTTTGTCTCATA
TGACTCCAGCATACACTCTTATTTTATCACTGACGAGAAGAGTGGTGGTAGTAAGAGTGTTTGCACTGTT
ATAGACATTTTGTTGGATGATTTTGTGACTCTTGTTAAGTCACTTAATCTTAATTGTGTGAGTAAGGTTG
TTAATGTTAATGTTGATTTTAAAGATTTTCAGTTTATGCTTTGGTGTAACGATGAGAAAGTTATGACTTT
CTATCCTCGTTTGCAAGCTGCATCTGACTGGAAGCCTGGTTATTCTATGCCTGTATTATATAAGTATTTG
AATTCTCCAATGGAAAGAGTTAGTCTCTGGAATTATGGGAAGCCAGTTACTTTGCCTACAGGCTGTATGA
TGAATGTTGCTAAGTATACTCAGTTATGTCAATATCTGAATACTACAACATTAGCTGTACCTGTTAATAT
GCGAGTTTTGCATTTAGGTGCAGGTTCAGAAAAAGGAGTAGCACCGGGTTCTGCAGTTCTTAGGCAGTGG
TTGCCTGCTGGTACTATTCTTGTAGATAATGATTTATACCCATTTGTTAGTGACAGTGTCGCTACATATT
TTGGGGATTGTATAACTTTACCCTTTGATTGTCAATGGGATTTGATAATTTCTGATATGTATGACCCTAT
TACTAAGAACATAGGTGAGTACAATGTGAGTAAAGATGGTTTCTTTACATACATTTGTCATATGATTCGA
GACAAGTTAGCTCTTGGTGGCAGTGTTGCTATAAAAATAACAGAGTTTTCTTGGAATGCAGAATTATATA
AGTTAATGGGGTATTTTGCATTTTGGACTGTGTTTTGCACAAATGCAAATGCTTCTTCTAGTGAAGGATT
TTTAATTGGCATAAATTATTTGTGTAAGCCCAAGGTTGAGATAGATGGAAATGTTATGCATGCCAATTAT
TTGTTTTGGAGAAATTCCACAGTTTGGAACGGGGGTGCTTATAGCCTGTTTGACATGGCTAAATTCCCGC
TTAAGTTGGCTGGTACTGCCGTTATAAATTTAAGAGCAGACCAGATTAATGATATGGTTTATTCCCTTCT
TGAAAAGGGTAAACTACTTATTAGAGATACAAATAAAGAAGTTTTCGTTGGTGACAGTTTGGTTAATGTA
ATCTAAACTTTAAAAATGGCTGTCGCTTATGCAGACAAGCCTAATCATTTTATTAATTTTCCACTTACCC
ATTTTCAGGGTTTTGTGTTAAATTATAAAGGTTTACAATTTCAAATTCTCGATGAAGGAGTGGATTGTAA
AATACAAACAGCGCCACACATTAGTCTTACTATGCTGGACATACAGCCTGAAGACTATAAAAGTGTTGAT
GTCGCTATTCAAGAAGTTATTGATGATATGCATTGGGGTGATGGTTTTCAGATTAAATTTGAGAATCCTC
ACATCCTAGGAAGATGCATAGTTTTAGATGTTAAAGGTGTAGAAGAATTGCATGACGATTTAGTTAATTA
CATTCGTGATAAAGGTTGTGTTGCTGACCAATCCAGGAAATGGATTGGCCATTGTACCATAGCTCAACTC
ACGGATGCAGCACTGTCCATTAAGGAAAATGTTGATTTTATAAACAGCATGCAATTCAATTATAAAATCA
CCATCAACCCCTCATCACCAGCTAGACTTGAAATAGTTAAGCTCGGTGCTGAAAAGAAAGATGGTTTTTA
TGAAACCATAGTTAGTCACTGGATGGGAATTCGTTTTGAATACACATCACCCACTGATAAGCTAGCTATG
ATTATGGGTTATTGTTGTTTAGATGTGGTACGTAAAGAGCTAGAAGAAGGCGATCTTCCCGAGAATGATG
ATGATGCTTGGTTTAAGCTATCGTACCATTATGAAAACAATTCTTGGTTCTTCCGACATGTCTACAGGAA
AAGTTTTCATTTCCGTAAGGCTTGTCAAAATTTAGATTGTAATTGTTTGGGGTTTTATGAATCTTCAGTT
GAAGAATATTAAACTCAGTGAAAATGTTTTTGCTTCCTAGATTTATTCTAGTTAGCTGCATAATTGGTAG
CTTAGGTTTTTATAACCCTCCTACCAATGTTGTTTCGCATGTAAATGGAGATTGGTTTTTATTTGGTGAC
AGTCGTTCAGATTGTAATCATATTGGTAATATCAACCCCCATAATTATTCTTATATGGACCTTAATCCTG
CTCTATGTGATTCTGGTAAAATATCATCTAAAGCTGGCAACTCCATTTTCAGGAGTTTTCACTTTACCGA
TTTTTATAATTACACAGGCGAAGGTCAACAAATTATTTTTTATGAGGGTGTTAATTTTACGCCTTATCAT
GCCTTTAAATGCAACCGTTCTGGTAGTAATGATATTTGGATGCAGAATAAAGGCTTGTTTTATACTCAGG
TTTATAAGAATATGGCTGTGTATCGCAGCCTTACTTTTGTTAATGTATCATATGTTTATAATGGCTCCGC
ACAAGCTACAGCTTTTTGTAAATCTGGTAGTTTAGTCCTTAATAACCCTGCTTATATAGCTCCTCAAGCT
AACTCTGGGATTATTACTAAGGTTGAAGCTGATTTTCATTTGTCAGGTTGTGACGAGTATATCGTACCAC
TTTGTATTTTTAACGGCAAGTTTTTGTCGAATACAAAGTATTATGATCATAGTCAATATTATTTTAATAA
AGACACTGGTGTTATTTATGGTCTCAATTCAACAGAAACCATTACCACTGGTTTTGATCTTAATTGTCAT
TATTTAGTTTTACCCTCTGGTAATTATTTAGCCATTTCAAATGAGCTATTGTTAACTGTTCCTACGAAAG
CAATCTGTTTTAATAAGCGTAAGGATTTTACGCCTGTACAGGTTGTTGATTCGCGGTGGAACAATGCCAG
GCAGTCTGATAACATGACGGCGGTTGCTTGTCAACCTCCGTACTGTTATTTTCGTAATTCTACTACCAAC
TATGTTGGTGTTTATGATATTAATCATGGAGATGCTGGTTTCACTAGCATACTCAGTGGTTTGTTATATA
ATTCATCTTGTTTTTCGCAGCAAGGTGTTTTTAGGTATGATAATATTAGCAGTGTTTGGCCTCTCTACCC
CTATGGCAGATGTCCCACTGCTGCTTATATTAATATCCCTGATTTACCCATTTGTGTGTATGATCCGCTA
CCAGTTATTTTGCTTGGCATTCTTTTGGGCGTTGCGATTGTAATTATTGTAGTTTTGTTGTTACATTTTA
TGGTGGATAATGTTACTAGGCTGCATGATGCTTAGACCATAATCTAAACATGTTTTTGATACTTTTAATT
TCCTTACCAACGGCTTTTGCTGTTATAGGAGATTTAAATTGTCCTTTAGATACTAGGCTTAAAGGTAGCT
TTAATAATAGAGACACCGGTCCTCCTTCTATAAGTACTGATACTGTTGATGTTACTAATGGTTTGGGTAC
TTATTATGTTTTAGATCGTGTGTATTTAAACACTACGTTGTTTCTTAATGGTTATTACCCCACTTCAGGT
TCCACATATCGTAATATGGCACTGAAGGGAACTGACAAATTGAGCACATTATGGTTTAAACCACCATTTC
TTTCTGATTTTATTAATGGTATTTTTGCTAAGGTCAAAAATACCAAGGTTTTTAAAGATGGTGTAATGTA
TAGTGAGTTCCCTGCTATAACTATAGGTAGTACTTTTGTAAATACATCCTATAGTGTGGTAGTACAACCA
CGTACAATTAATTTAACACAGGATGGTGTTAATAAATTACAAGGTCTTTTAGAGGTCTCTGTTTGCCAGT
ATAATATGTGTGAGTACCCACATACGATTTGTCATCCTAAATTGGGTAACCACTTCAAAGAACTATGGCA
TTTGGATACAGGTGTTGTTTCCTGTTTATATAAGCGTAATTTCACATATGATGTGAATGCTACTTATTTG
TATTTTCATTTTTATCAAGAAGGTGGTACTTTTTATGCATATTTTACAGACACTGGTTTTGTTACTAAGT
TTTTGTTTAATGTTTATTTAGGCATGGCACTTTCACACTATTATGTCATGCCTCTGACTTGTATTAGTAG
GCTTGATATTGGTTTTACTTTAGAATATTGGGTTACACCCCTCACTTCTAGACAATATTTACTCGCTTTC
AATCAAGATGGTATTATTTTTAATGCTGTTGATTGTATGAGTGATTTTATGAGTGAGATTAAGTGTAAAA
CACAATCTATAGCACCACCTACTGGTGTTTATGAATTAAACGGTTACACTGTTCAGCCAATCGCAGATGT
TTACCGACGCAAACCTGATCTTCCCAATTGCAATATAGAAGCTTGGCTTAATGATAAGTCGGTGCCCTCT
CCATTAAATTGGGAACGTAAGACATTTTCAAATTGTAATTTTAATATGAGCAGCCTGATGTCTTTTATTC
AGGCAGACTCATTTACTTGTAATAATATTGATGCTGCTAAGATATATGGTATGTGTTTTTCCAGCATAAC
TATAGATAAGTTTGCTATACCCAATCGCAGGAAGGTTGACCTACAATTGGGCAATTTGGGCTATTTGCAG
TCATCCAACTATAGAATTGATACTACTGCAACAAGTTGTCAGTTGTATTATAATTTACCTGCTGCTAATG
TCTCTGTTAGCAGGTTTAATCCTTCTACTTGGAATAAGAGATTTGGTTTTATAGAAGATTCTGTTTTTGT
GCCTCAACCTACAGGTGTTTTTACTAATCACAGTGTAGTTTATGCACAACACTGTTTCAAAGCCCCTAAA
AATTTCTGTCCGTGTAAATTGAATGGTTCCTGTCCTGGTAAAAATAATGGTATAGGCACTTGTCCTGCAG
GTACTAATTATTTAACTTGTGATAATTTATGTACGCTTGATCCTATTACATTTAAAGCTCCAGGTACTTA
TAAGTGCCCCCAAACTAAATCTTTAGTTGGTATAGGTGAGCACTGTTCGGGTCTTGCTGTTAAAAGTGAT
TATTGTGGAAACAATTCTTGTACTTGCCAACCACAAGCATTTTTGGGTTGGTCTGCAGACTCTTGTTTAC
AAGGAGACAAGTGTAATATTTTTGCTAATTTCATTTTGCATGATGTTAATAATGGTCTTACTTGTTCTAC
TGATTTACAAAAAGCTAACACAGAAATAGAACTTGGTGTTTGTGTTAATTATGACCTCTATGGTATTTCA
GGCCAAGGCATTTTTGTTGAGGTTAATGCGACTTATTATAATAGTTGGCAGAACCTTTTATATGATTCTA
ATGGTAACCTCTACGGTTTTAGAGACTACATAACAAACAGAACTTTTATGATTCGTAGTTGCTATAGCGG
TCGTGTTTCTGCGGCCTATCATGCCAACTCTTCCGAACCAGCATTGCTATTTCGGAATATTAAATGCAAC
TACGTTTTTAATAATAGTCTTACACGACAGCTGCAACCCATTAACTATTCGTTTGATAGTTATCTTGGTT
GTGTTGTCAATGCTTATAATAGTACTGCTATTTCTGTTCAAACATGTGATCTCACAGTAGGTAGTGGTTA
CTGTGTGGATTACTCTAAAAACAGACGAAGTCGTAGAGCGATCACCACTGGTTATCGGTTTACTAATTTT
GAGCCATTTACTGTTAATTCAGTAAATGATAGTTTGGAACCTGTAGGTGGTTTGTATGAAATTCAAATAC
CTTCAGAGTTTACTATAGGTAATATGGAGGAGTTTATTCAAACAAGCTCTCCCAAAGTTACTATTGATTG
TGCTGCATTTGTCTGTGGTGATTATGCAGCATGTAAATTACAGTTGGTTGAATATGGTAGTTTCTGTGAT
AACATTAATGCCATACTCACAGAAGTAAATGAACTACTTGATACTACACAGTTGCAAGTAGCTAATAGTT
TAATGAATGGTGTTACTCTTAGCACTAAGCTTAAAGATGGTGTTAATTTCAATGTAGACGACATCAATTT
TTCCCCTGTATTAGGTTGTCTAGGCAGCGAATGTAGTAAAGCTTCCAGTAGATCTGCTATAGAGGATTTA
CTTTTTGATAAAGTAAAGTTATCTGATGTCGGTTTCGTTGAGGCTTATAATAATTGTACAGGAGGTGCCG
AAATTAGGGACCTCATTTGTGTGCAAAGTTATAAAGGCATCAAAGTGTTGCCCCCACTGCTCTCAGAAAA
TCAGATCAGTGGATATACTTTGGCTGCCACCTCTGCTAGTCTATTTCCTCCTTGGACAGCAGCAGCAGGT
GTACCATTTTATTTAAATGTTCAGTATCGCATTAATGGGCTTGGTGTCTCCATGGATGTGCTAAGTCAAA
ATCAAAAGCTTATTGCTAATGCATTTAACAATGCCCTTCATGCTATTCAGCAAGGGTTCGATGCAACTAA
TTCTGCTTTAGTTAAAATTCAAGCTGTTGTTAATGCAAATGCTGAAGCTCTTAATAACTTATTGCAACAA
CTCTCTAATAGATTTGGTGCTATAAGTGCTTCTTTACAAGAAATTCTATCTAGACTTGATGCTCTTGAAG
CGGAAGCTCAGATAGATAGACTTATTAATGGTCGTCTCACCGCTCTTAATGCTTATGTTTCTCAACAGCT
TAGTGATTCTACACTGGTAAAATTTAGTGCAGCACAAGCTATGGAGAAGGTTAATGAATGTGTCAAAAGC
CAATCATCTAGGATAAATTTCTGTGGTAATGGTAATCATATTATATCATTAGTGCAGAATGCTCCATATG
GTTTGTATTTTATCCACTTTAATTATGTCCCTACTAAGTATGTCACAGCGAAGGTTAGTCCTGGTCTGTG
CATTGCTGGTAATAGAGGTATAGCTCCTAAGAGTGGTTATTTTGTTAATGTAAATAATACTTGGATGTAC
ACTGGTAGTGGTTACTACTACCCTGAACCTATAACTGAAAATAATGTTGTTGTTATGAGTACCTGCGCTG
TTAATTATACTAAAGCGCCGTATGTAATGCTGAACACCTCAATACCCAACCTTCCTGATTTTAAGGAAGA
GTTGGACCAATGGTTCAAAAATCAAACATCAGTGGCACCAGATTTGTCACTTGATTATATAAATGTCACA
TTCTTGGACCTACAAGTTGAAATGAATAGGTTACAGGAGGCAATAAAAGTCTTAAATCATAGCTACATCA
ATCTCAAGGACATTGGTACATATGAATATTATGTAAAATGGCCTTGGTATGTATGGCTTTTAATCTGCCT
TGCTGGTGTAGCTATGCTTGTTTTACTATTCTTCATATGCTGTTGTACAGGATGTGGGACTAGTTGTTTT
AAGAAATGTGGTGGTTGTTGTGATGATTATACTGGATACCAGGAGTTAGTAATCAAAACTTCACATGACG
ACTAAGTTCGTCTTTGATTCATTGCATTGATCTTTTGTTAGATCTTTTTCCAATCTAGCATTTGTTACCA
CGCCCTTTTAATGGACATTTGGAGACCTGAGAAGAAATTTCTCCGTTATATTAACGGTTTTAATGTCTCA
GAATTAGAAGATGCTTGTTTTAAATTTAACTATCAATTTCCTAAAGTAGGATATTGTAGAGTTCCTAGTC
ATGCTTGGTGCCGTAATCAAGGTAGATTTTGTGCTACATTCACTCTTTATGGTAAATCCAAACATTATGA
TAAATATTTTGGAGTAATAAATGGTTTCACAGCATTCGCTAATACTGTAGAGGATGCTGTTAACAAACTG
GTTTTCTTAGCTGTTGACTTTATTACCTGGCGCAGACAGGAGTTAAATGTTTATGGCTGATGCTTATCTT
GCAGACACTGTGTGGTATGTGGGGCAAATAATTTTTATAGTTGCCATTTGTTTATTGGTTACAATAGTTG
TAGTGGCATTTTTGGCAACTTTTAAATTGTGTATTCAACTTTGCGGTATGTGTAATACCTTAGTACTGTC
CCCTTCTATTTATGTGTTTAATAGAGGTAGGCAGTTTTATGAGTTTTACAATGATATAAAACCACCAGTC
CTTGATGTGGATGACGTTTAGGTAATCCAAACATTATGAGTAGTAAAACTACACCAGCACCAGTTTATAT
CTGGACTGCTGATGAAGCTATTAAATTCCTAAAGGAATGGAATTTTTCTTTGGGTATTATACTACTTTTT
ATTACAATCATATTGCAATATGGATATACAAGTCGCAGTATGTTTGTTTATGTTATTAAGATGATTATTT
TGTGGCTTATGTGGCCCATTACTATAATCTTAACTACTTTCAATTGCGTATACGCATTGAATAACGTGTA
TCTTGGCCTTTCTATAGTTTTTACCATAGTGGCCATTATTATGTGGATTGTGTATTTTGTGAATAGTATC
AGGTTGTTTATTAGAACTGGAAGTTTTTGGAGTTTTAACCCAGAAACAAACAACTTGATGTGTATAGATA
TGAAAGGAACAATGTATGTTAGGCCGATAATTGAGGACTATCATACCCTGACGGTCACAATAATACGCGG
TCATCTTTATATTCAAGGTATAAAACTAGGTATTGGCTATTCTTTGGCAGATTTGCCAGCTTATATGACT
GTTGCTAAGGTTACACACCTGTGCACATATAAGCGTGGTTTTCTTGACAGGATAAGCGATACTAGTGGTT
TTGCTGTTTATGTTAAGTCCAAAGTCGGTAATTACCGACTGCCATCAACCCAAAAGGGTTCTGGCATGGA
CACCGCATTGTTGAGAAATAATATCTAAATTTTAAGGATGTCTTTTACTCCTGGTAAGCAATCCAGTAGT
AGAGCGTCCTCTGGAAATCGGTCTGGTAATGGCATCCTCAAGTGGGCCGATCAGTCCGACCAGTTTAGAA
ATGTTCAAACCAGGGGTAGAAGAGCTCAACCCAAGCAAACTGCTACTTCTCAGCAACCATCAGGAGGGAA
TGTTGTACCCTACTATTCTTGGTTCTCTGGAATTACTCAGTTTCAAAAGGGAAAGGAGTTTGAGTTTGCA
GAAGGACAAGGTGTGCCTATTGCACCAGGAGTCCCAGCTACTGAAGCTAAGGGGTACTGGTACAGACACA
ACAGACGTTCTTTTAAAACAGCCGATGGCAACCAGCGTCAACTGCTGCCACGATGGTATTTTTACTATCT
GGGAACAGGACCGCATGCTAAAGACCAGTACGGCACCGATATTAACGGAGTCTACTGGGTCGCTAGCAAC
CAGGCTGATGTCAATACCCCGGCTGACATTGTCGATCGGGACCCAAGTAGCGATGAGGCTATTCCGACTA
GGTTTCCGCCTGGCACGGTACTCCCTCAGGGTTACTATATTGAAGGCTCAGGAAGGTCTGCTCCTAATTC
CAGATCTACTTCGCGCACATCCAGCAGAGCCTCTAGTGCAGGATCGCGTAGTAGAGCCAATTCTGGCAAT
AGAACCCCTACCTCTGGTGTAACACCTGACATGGCTGATCAAATTGCTAGTCTTGTTCTGGCAAAACTTG
GCAAGGATGCCACCAAACCTCAGCAAGTAACTAAGCATACTGCCAAAGAAGTCAGACAGAAAATTTTGAA
TAAACCCCGCCAGAAGAGGAGCCCCAATAAACAATGCACTGTTCAGCAGTGTTTTGGTAAGAGAGGCCCT
AATCAGAATTTTGGTGGTGGAGAAATGTTAAAACTTGGAACTAGTGACCCACAGTTCCCCATTCTTGCAG
AACTCGCACCCACAGCTGGTGCGTTTTTCTTTGGATCAAAATTAGAGTTGGCCAAAGTGCAGAATTTATC
TGGGAATCCTGACGAGCCTCAGAAGGATGTTTATGAATTGCGCTATAACGGCGCAATTAGGTTTGACAGT
ACACTTTCAGGCTTTGAGACCATAATGAAGGTGCTGAGTGAGAATTTGAATGCCTATCAACAACAAGATG
GTATGGTGAATATGAGTCCAAAACCACAGCGTCAGCGTGGTCATAAGAATGGACAAGGAGAAAATGATAA
TATAAGTGTTGCAGTGCCCAAAAGCCGCGTGCAGCAAAATAAGAGTATAGAGTTGACTGCAGAGGACATC
AGCCTTCTTAAGAAGATGGATGAGCCCTTTACTGAAGACACCTCAGAAATATAAGAGAATGAACCTTATG
TCGGCATCTGGTGGTAACCCCTCGCAGAAAAGTCGAGATAAGGCACTCTCTATCAGAATGGATGTCTTGC
TGCTATAATAGATAGAGAAGGTTATAGCAGACTATATATTAATTAGTTGAAAGTTTTGTGTTGTAATGTA
TAGTGTTGGAGAAAGTGAAAGACTTGCGGAAGTAATTGCCGACAAGTGCCAAAGGGAAGAGCCAGCATGT
TAAGTTACTACCCAGTAATTAGTAAATGAATGAAGTTAATTATGGCCAATTGGAAGAATCAC</t>
  </si>
  <si>
    <t>HKU1_N23</t>
  </si>
  <si>
    <t>HKU1</t>
  </si>
  <si>
    <t>h-HKU1</t>
  </si>
  <si>
    <t>Human coronavirus HKU1</t>
  </si>
  <si>
    <t>ABD96197.1</t>
  </si>
  <si>
    <t>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t>
  </si>
  <si>
    <t>spike glycoprotein [Human coronavirus HKU1]</t>
  </si>
  <si>
    <t>NC_006577.2</t>
  </si>
  <si>
    <t>22942..27012</t>
  </si>
  <si>
    <t>&gt;NC_006577.2 Human coronavirus HKU1, complete genome
GAGTTTGAGCGATTGACGTTCGTACCGTCTATCAGCTTACGATCTCTTGTCAGATCTCATTAAATCTAAA
CTTTTTAAACAAGATTCCCTGTTATCCATGCTTGTGAGTGTGGTTTAATCATAATCTTGTATTTTACTTT
CCACACTTTTCATCTCTCTGCCAGTGACGTGTTGGTTGTCCTCAGCGTCCCTCCCATAGGTCGCAATGAT
TAAAACCAGCAAATACGGTCTCGGCTTCAAGTGGGCGCCAGAATTTCGTTGGCTGCTTCCGGATGCAGCG
GAGGAGTTGGCTAGTCCTATGAAGTCAGATGAGGGTGGGTTATGCCCCTCTACTGGTCAAGCGATGGAAA
GTGTTGGATTCGTTTATGATAATCATGTGAAGATAGATTGTCGCTGCATTCTTGGACAAGAATGGCATGT
GCAGTCAAATCTTATCCGTGATATTTTTGTTCATGAAGATCTACATGTTGTAGAAGTTCTAACTAAAACA
GCCGTAAAGTCCGGTACGGCAATTTTAATTAAATCACCTTTGCATAGCTTGGGTGGTTTTCCTAAAGGGT
ATGTTATGGGCTTGTTCCGTTCATACAAGACTAAACGTTATGTTGTACATCATCTTTCTATGACTACATC
TACTACTAATTTTGGTGAAGATTTTTTGGGTTGGATTGTACCTTTTGGTTTTATGCCATCTTATGTTCAC
AAATGGTTTCAATTCTGTAGGTTGTATATTGAAGAGAGTGATTTAATAATTTCAAATTTTAAATTTGATG
ATTATGATTTTAGTGTAGAAGATGCTTATGCTGAGGTTCATGCTGAGCCTAAAGGTAAATATTCACAAAA
AGCTTATGCTTTACTTAGACAATATCGTGGTATTAAACCCGTACTTTTTGTAGACCAGTATGGTTGTGAC
TATTCTGGTAAATTAGCAGATTGTCTTCAAGCTTATGGTCATTATTCTTTGCAAGATATGAGACAAAAGC
AGTCTGTATGGCTTGCCAATTGTGACTTTGATATTGTAGTGGCTTGGCATGTAGTTCGTGATTCACGATT
TGTTATGCGCCTGCAGACTATAGCTACTATTTGTGGTATTAAATATGTTGCACAACCTACAGAAGATGTA
GTAGATGGAGATGTAGTTATACGTGAACCTGTACATTTATTATCTGCTGATGCAATAGTTTTAAAGCTTC
CTAGTTTGATGAAAGTTATGACTCATATGGATGATTTTTCTATTAAATCTATATATAATGTTGATTTGTG
TGATTGTGGTTTTGTTATGCAGTATGGTTATGTAGATTGTTTTAATGATAATTGTGATTTTTATGGTTGG
GTTTCAGGTAATATGATGGATGGTTTTTCTTGTCCATTGTGTTGTACAGTTTATGACTCTAGCGAAGTTA
AAGCCCAATCATCTGGTGTTATTCCTGAAAATCCTGTGTTATTTACTAATAGTACTGATACTGTTAACCA
TGATTCTTTTAATTTGTATGGTTATTCTGTCACACCATTTGGTTCTTGTATATATTGGTCGCCGCGTCCT
GGATTGTGGATTCCTATAATTAAATCTTCAGTCAAGTCTTATGATGATTTGGTTTATTCAGGTGTAGTAG
GTTGTAAATCTATTGTTAAAGAAACTGCTCTTATTACTCATGCACTTTACTTAGATTATGTTCAATGTAA
GTGTGGTAATCTTGAACAAAATCATATTCTTGGCGTTAATAATTCTTGGTGTAGGCAACTGTTGCTTAAT
AGAGGTGATTATAATATGCTTCTAAAAAATATTGACTTGTTTGTTAAGCGTCGTGCTGATTTTGCTTGCA
AGTTTGCAGTTTGTGGAGATGGTTTTGTACCTTTTTTACTAGATGGTTTAATTCCCCGTAGTTATTATCT
AATTCAGAGTGGTATTTTCTTTACATCTTTGATGTCTCAATTTTCACAAGAAGTTTCTGATATGTGTTTA
AAAATGTGTATTTTGTTTATGGACAGAGTTTCAGTTGCTACATTTTATATAGAGCATTATGTTAATAGGT
TGGTTACTCAATTTAAGTTATTGGGTACTACACTTGTTAATAAAATGGTTAATTGGTTTAATACCATGTT
AGATGCTAGTGCACCTGCTACAGGCTGGCTTCTTTACCAATTATTGAATGGTCTTTTTGTAGTATCTCAA
GCCAACTTTAATTTTGTTGCTTTAATACCTGATTATGCTAAAATTTTAGTTAATAAATTTTACACTTTTT
TTAAGTTATTATTAGAGTGTGTTACAGTTGATGTTTTAAAAGATATGCCTGTTCTTAAAACTATTAATGG
TTTAGTTTGTATTGTAGGCAATAAGTTTTATAACGTTAGTACAGGGTTAATTCCTGGTTTTGTTTTACCA
TGTAATGCACAGGAACAACAAATTTATTTTTTTGAAGGCGTTGCAGAATCTGTTATAGTAGAAGATGATG
TTATTGAGAATGTCAAATCTTCTTTATCATCTTATGAGTATTGTCAACCACCTAAATCTGTAGAAAAAAT
TTGTATTATAGATAATATGTACATGGGTAAGTGTGGTGATAAATTTTTCCCTATTGTCATGAATGATAAA
AATATTTGTCTTTTAGATCAGGCTTGGCGTTTTCCATGTGCAGGTAGAAAAGTTAATTTTAACGAGAAAC
CTGTTGTTATGGAGATTCCGTCTTTGATGACAGTTAAGGTTATGTTTGATTTAGATTCTACTTTTGATGA
TATTTTAGGTAAAGTTTGTTCAGAATTTGAAGTAGAAAAGGGTGTTACTGTAGATGATTTTGTTGCTGTT
GTTTGTGATGCTATAGAGAATGCTTTAAACTCTTGTAAAGAGCATCCAGTGGTTGGTTATCAAGTTCGTG
CATTTTTAAATAAACTTAATGAGAATGTTGTTTATTTATTTGATGAGGCTGGTGATGAAGCAATGGCCTC
TCGTATGTATTGTACTTTTGCTATTGAGGATGTTGAAGACGTTATCAGTAGTGAAGCTGTCGAAGATACT
ATTGATGGTGTCGTTGAAGACACTATTAATGACGATGAAGATGTTGTTACTGGTGACAATGACGATGAAG
ATGTTGTTACTGGTGACAATGACGATGAAGATGTTGTTACTGGTGACAATGACGATGAAGATGTTGTTAC
TGGTGACAATGACGATGAAGATGTTGTTACTGGTGACAATGACGATGAAGATGTTGTTACTGGTGACAAT
GACGATGAAGATGTTGTTACTGGTGACAATGACGATGAAGATGTTGTTACTGGTGACAATGACGATGAAG
ATGTTGTTACTGGTGACAATGACGATGAAGATGTTGTTACTGGTGACAATGACGATGAAGATGTTGTTAC
TGGTGACAATGACGATGAAGATGTTGTTACTGGTGACAATGACGATGAAGATGTTGTTACTGGTGACAAT
GACGATGAAGATGTTGTTACTGGTGACAATAACGATGAAGAGATTGTTACTGGTGACAATGATGACCAAA
TTGTTGTTACTGGTGATGATGTAGATGATATTGAAAGTATTTATGACTTTGATACTTATAAAGCTCTTTT
AGTTTTTAATGATGTCTATAATGATGCTTTGTTTGTTAGTTATGGTTCTAGTGTTGAAACAGAAACATAT
TTTAAAGTTAATGGTTTATGGTCACCTACTATTACACATACTAATTGTTGGTTGCGTTCTGTGTTACTTG
TAATGCAGAAATTACCTTTTAAGTTTAAGGATTTAGCTATTGAAAATATGTGGTTATCTTATAAGGTGGG
TTATAATCAAAGTTTTGTTGATTATTTACTGACCACTATTCCTAAAGCTATTGTTTTGCCTCAAGGTGGT
TTTGTAGCTGATTTTGCTTATTGGTTTTTAAACCAGTTTGATATTAATGCGTATGCTAATTGGTGTTGTT
TAAAATGTGGTTTTTCTTTTGATTTAAATGGTTTGGATGCTTTGTTTTTTTATGGAGATATTGTGTCTCA
TGTTTGTAAGTGTGGACATAATATGACTCTAATAGCAGCGGACTTACCTTGTACATTACATTTTTCATTA
TTTGATGACAATTTTTGTGCTTTTTGCACCCCTAAAAAAATTTTTATTGCTGCATGTGCTGTGGATGTAA
ACGTTTGTCATTCTGTAGCTGTTATAGGTGATGAACAAATAGATGGTAAGTTTGTTACTAAATTTAGTGG
TGATAAATTTGATTTTATAGTAGGTTATGGAATGTCATTTAGTATGTCTTCTTTTGAGTTACCTCAATTG
TATGGTTTGTGTATAACACCTAATGTATGTTTTGTTAAAGGTGATATTATAAATGTTGCTAGACTTGTTA
AAGCTGATGTTATTGTTAATCCTGCTAATGGGCATATGCTCCATGGTGGTGGAGTTGCAAAAGCTATAGC
TGTAGCTGCAGGTAAAAAATTTTCTAAAGAAACTGCTGCTATGGTTAAATCTAAAGGTGTTTGCCAAGTA
GGAGATTGTTATGTTTCTACCGGTGGTAAATTATGTAAAACAATTCTTAATATTGTAGGCCCTGATGCTA
GACAAGATGGAAGACAATCTTATGTTTTGTTAGCACGTGCTTATAAGCATCTTAATAATTATGATTGTTG
TTTGTCTACTCTCATATCGGCTGGTATATTTAGTGTTCCTGCTGATGTGTCATTAACTTACCTTCTAGGT
GTTGTTGATAAACAAGTTATCCTTGTTAGTAATAATAAAGAAGATTTTGATATTATTCAAAAATGTCAAA
TTACTTCAGTTGTTGGTACTAAAGCATTGGCTGTTAGATTAACTGCTAATGTAGGCCGTGTTATTAAATT
TGAGACAGATGCATACAAACTTTTTTTGAGTGGTGATGATTGTTTTGTTTCAAATTCTTCTGTTATACAA
GAAGTTTTATTGCTTCGTCATGATATACAATTGAATAATGACGTTCGTGATTATTTGTTGTCTAAGATGA
CTAGTCTTCCTAAAGATTGGCGTCTTATCAATAAATTTGATGTTATTAACGGTGTTAAAACTGTTAAGTA
TTTTGAGTGTCCTAATTCTATTTATATATGTAGTCAGGGTAAAGACTTTGGTTATGTATGTGATGGTTCT
TTTTATAAAGCAACTGTTAATCAAGTTTGTGTTTTATTAGCTAAGAAGATAGATGTTTTGCTTACTGTAG
ATGGTGTTAATTTTAAATCTATTTCTCTTACTGTAGGTGAAGTTTTTGGTAAAATACTTGGTAATGTTTT
CTGTGATGGCATTGATGTTACTAAGTTAAAGTGTAGTGATTTTTATGCCGATAAAATTTTATATCAGTAT
GAAAATTTGTCTTTAGCTGATATTTCTGCTGTACAAAGTTCATTTGGGTTTGATCAGCAACAATTGCTTG
CTTATTATAATTTTTTAACAGTATGTAAATGGTCTGTAGTTGTTAACGGTCCATTTTTTTCTTTTGAACA
GTCTCATAATAATTGTTATGTGAATGTAGCTTGTCTTATGTTGCAGCATATTAATCTTAAATTTAATAAA
TGGCAGTGGCAGGAAGCATGGTATGAATTTCGTGCTGGCAGACCACATAGGTTAGTTGCTCTTGTTTTAG
CTAAAGGTCATTTTAAATTTGATGAACCATCAGATGCTACTGATTTTATTCGTGTTGTTTTGAAACAAGC
TGATTTATCAGGTGCAATTTGTGAATTAGAACTTATTTGTGATTGTGGTATTAAACAAGAAAGTCGTGTT
GGTGTTGATGCTGTTATGCATTTTGGTACATTAGCAAAGACTGATCTTTTTAATGGTTATAAGATTGGCT
GTAATTGTGCAGGTAGAATTGTCCATTGTACTAAATTGAATGTACCATTTTTGATTTGTTCTAATACTCC
TCTGAGTAAGGATTTACCTGATGATGTTGTTGCAGCTAACATGTTTATGGGTGTAGGTGTAGGCCATTAT
ACACATTTGAAATGTGGTTCACCTTACCAACATTATGATGCTTGTAGTGTTAAAAAATATACAGGTGTTA
GTGGTTGTTTAACTGACTGCTTGTATCTTAAAAATTTAACCCAGACTTTTACATCTATGTTGACTAATTA
TTTTTTGGATGATGTTGAAATGGTTGCTTATAACCCTGATCTTTCACAATATTATTGTGATAATGGTAAG
TATTATACAAAACCTATTATAAAGGCTCAGTTTAAACCATTTGCTAAAGTTGACGGTGTTTATACTAACT
TTAAGTTAGTTGGACATGATATTTGTGCTCAATTGAATGATAAGTTAGGTTTTAATGTAGATTTGCCGTT
TGTTGAGTACAAAGTAACAGTCTGGCCTGTAGCTACTGGTGATGTTGTTTTGGCATCTGATGATTTATAT
GTGAAACGTTATTTTAAAGGATGTGAAACTTTTGGTAAGCCTGTTATTTGGTTTTGTCATGATGAAGCAT
CATTGAATTCTCTTACTTATTTTAATAAACCTAGTTTTAAATCTGAAAATAGATATAGTGTTTTGTCTGT
TGATTCTGTATCTGAGGAGTCACAAGGTAATGTGGTTACTTCTGTTATGGAATCGCAGATTAGTACTAAA
GAGGTTAAGTTAAAGGGTGTTAGAAAGACTGTTAAAATAGAAGATGCTATTATTGTTAATGATGAAAATA
GTTCTATTAAGGTTGTTAAAAGTTTATCTTTAGTTGATGTTTGGGATATGTATTTGACAGGTTGTGATTA
TGTTGTTTGGGTTGCTAATGAATTGTCACGCCTAGTTAAATCACCAACAGTTAGGGAATATATACGATAT
GGTATTAAACCTATTACTATACCTATAGATTTGTTATGTTTAAGAGATGATAATCAAACTCTTTTAGTTC
CTAAAATTTTTAAAGCAAGAGCTATAGAATTTTATGGTTTTTTGAAGTGGTTGTTTATTTATGTTTTTAG
TTTATTACATTTTACAAATGATAAAACCATTTTTTATACTACAGAAATAGCTTCTAAGTTTACTTTTAAT
TTGTTTTGTTTGGCTCTTAAAAATGCTTTTCAGACATTTAGATGGAGTATATTTATAAAAGGTTTTCTTG
TTGTAGCCACTGTGTTTTTGTTTTGGTTTAATTTTTTGTATATAAATGTTATTTTTAGTGACTTTTATCT
TCCTAATATTAGTGTTTTTCCTATTTTTGTGGGAAGAATTGTTATGTGGATAAAGGCTACTTTTGGTTTG
GTTACAATTTGTGATTTTTATTCTAAGTTAGGTGTAGGTTTTACAAGTCATTTTTGTAATGGTAGTTTTA
TATGTGAATTGTGTCATTCTGGTTTTGATATGTTGGATACATATGCAGCTATAGATTTTGTTCAGTATGA
AGTAGATAGACGTGTTTTATTTGATTATGTTAGTTTAGTCAAATTAATTGTTGAACTCGTTATTGGTTAT
TCATTATACACAGTATGGTTTTATCCATTATTTTGTCTTATTGGTTTACAATTATTTACTACATGGTTGC
CTGATTTGTTTATGTTAGAAACTATGCATTGGTTGATTAGATTTATTGTATTTGTAGCTAATATGTTACC
TGCTTTTGTCTTGTTGCGGTTTTATATAGTTGTTACTGCTATGTATAAAGTAGTTGGTTTTATTAGGCAT
ATTGTCTATGGTTGTAATAAAGCTGGTTGTTTATTTTGTTATAAACGAAATTGTAGTGTTCGTGTTAAGT
GTAGTACTATTGTTGGTGGTGTAATTCGTTATTATGATATTACTGCTAATGGTGGTACTGGTTTTTGTGT
TAAACATCAATGGAATTGTTTTAATTGCCATTCTTTTAAACCAGGTAACACTTTTATAACTGTAGAAGCT
GCTATAGAACTTTCTAAAGAGCTTAAACGACCTGTAAATCCAACTGATGCTTCACATTATGTAGTTACTG
ATATTAAGCAAGTTGGTTGTATGATGCGTTTGTTCTATGATAGAGATGGACAGCGTGTTTACGATGATGT
TGATGCTAGTTTATTTGTAGATATTAATAATCTGTTACATTCTAAAGTTAAAGTTGTTCCTAATTTGTAT
GTAGTTGTAGTAGAGAGTGATGCTGATAGAGCTAATTTTCTGAATGCTGTTGTGTTTTATGCACAATCAT
TGTATAGGCCTATATTACTTGTAGACAAAAAGTTAATTACTACAGCTTGTAATGGTATCTCTGTAACCCA
GACTATGTTTGATGTTTATGTTGATACTTTTATGTCTCATTTTGATGTTGATAGAAAGAGTTTTAATAAT
TTTGTTAACATTGCTCATGCTTCTCTTAGAGAGGGTGTGCAATTAGAAAAGGTTTTAGATACTTTTGTGG
GATGTGTACGTAAATGTTGTTCCATTGATTCAGATGTTGAAACAAGATTTATTACTAAATCTATGATATC
TGCAGTAGCTGCTGGTTTGGAATTTACTGATGAAAATTATAACAATTTGGTACCTACATATTTAAAGAGT
GATAATATTGTAGCTGCTGATTTAGGTGTTCTTATACAGAATGGTGCTAAGCATGTACAGGGTAATGTTG
CTAAGGCAGCTAATATTTCTTGTATATGGTTTATTGATGCTTTTAATCAACTTACTGCTGATTTACAGCA
TAAATTAAAAAAAGCATGTGTTAAAACTGGCTTGAAGTTAAAATTGACTTTTAATAAGCAAGAGGCAAGT
GTCCCTATTCTTACAACACCCTTTTCACTTAAAGGAGGTGTTGTATTGAGTAATTTGTTATATATATTAT
TTTTTGTTAGTTTAATCTGTTTTATATTATTGTGGGCTTTATTGCCTACATATAGTGTTTATAAGTCTGA
TATTCATTTGCCTGCTTATGCTAGTTTTAAAGTTATTGATAATGGTGTTGTTAGAGATATTTCAGTTAAT
GATTTATGTTTTGCTAATAAATTTTTCCAATTTGATCAATGGTATGAGTCCACTTTTGGGTCTGTTTACT
ATCATAATTCTATGGATTGCCCTATTGTAGTGGCAGTTATGGATGAAGATATCGGTTCTACTATGTTTAA
TGTTCCTACTAAAGTTTTGAGACATGGCTTTCATGTTTTACATTTTTTAACTTATGCATTTGCTAGTGAT
AGTGTTCAGTGCTATACACCACATATTCAGATTTCTTATAATGATTTTTATGCTAGTGGTTGTGTTTTAT
CATCTTTGTGTACTATGTTTAAAAGAGGTGATGGTACACCACATCCTTATTGTTATTCAGATGGTGTTAT
GAAGAATGCTTCTTTGTATACATCTTTGGTTCCACATACACGTTATAGCCTTGCTAATTCTAATGGTTTT
ATAAGATTTCCTGATGTTATTAGTGAAGGTATTGTACGTATTGTAAGAACGCGCTCTATGACTTATTGTA
GAGTGGGTGCATGTGAATACGCCGAAGAGGGTATATGTTTTAATTTTAATAGTTCCTGGGTTTTGAATAA
TGATTATTATAGAAGTATGCCTGGAACTTTTTGTGGTAGAGATCTTTTTGATTTGTTTTATCAATTTTTT
AGTAGTTTAATTCGTCCTATAGATTTCTTTTCTCTTACTGCTAGTTCTATTTTTGGAGCTATATTGGCTA
TAGTTGTTGTCTTGGTTTTTTATTATTTAATAAAACTTAAGCGTGCTTTTGGAGATTATACTAGTGTTGT
AGTTATAAATGTTGTTGTTTGGTGTATTAATTTTCTTATGCTTTTTGTTTTTCAAGTTTATCCTATTTGT
GCATGTGTTTATGCTTGTTTTTATTTTTATGTAACATTGTATTTTCCTTCTGAAATTAGTGTAATTATGC
ATTTGCAATGGATTGTTATGTATGGTGCTATAATGCCTTTTTGGTTTTGTGTCACATATGTAGCTATGGT
TATTGCAAACCATGTTTTATGGTTATTTTCATATTGTAGGAAAATTGGTGTTAATGTATGTAGTGATAGT
ACATTTGAAGAAACATCTCTTACTACTTTTATGATTACTAAAGATTCTTATTGTAGATTAAAGAATTCTG
TTTCTGATGTTGCCTACAATAGATATTTGAGTTTGTATAATAAGTATCGTTACTATAGTGGTAAAATGGA
TACTGCTGCCTATAGAGAAGCGGCGTGTTCTCAGTTAGCTAAAGCTATGGAAACATTTAATCACAATAAT
GGTAATGATGTCTTATACCAACCTCCTACAGCATCTGTTTCTACATCTTTTTTGCAATCAGGTATTGTAA
AGATGGTATCTCCTACGTCAAAAATTGAACCTTGTATTGTTAGTGTTACTTATGGTAGTATGACTTTGAA
TGGTTTATGGTTAGATGACAAAGTTTATTGTCCTCGTCATGTTATATGTTCATCCTCTAATATGAACGAA
CCTGATTATTCTGCCTTATTGTGTAGAGTTACTCTAGGTGATTTTACTATAATGTCTGGTCGGATGAGTT
TAACAGTTGTGTCTTACCAGATGCAGGGCTGTCAACTTGTTTTGACAGTCTCTTTACAAAATCCTTACAC
TCCAAAATATACTTTTGGTAATGTTAAACCTGGTGAAACTTTTACTGTTTTAGCTGCGTATAATGGCCGA
CCACAAGGGGCATTTCATGTTACTATGCGTAGTAGTTATACTATTAAAGGTTCTTTTTTGTGTGGGTCAT
GTGGATCTGTTGGTTATGTATTAACAGGTGATAGTGTTAAGTTTGTATATATGCATCAATTAGAGCTCAG
TACTGGTTGTCACACTGGCACTGATTTTACTGGTAATTTTTATGGTCCATATAGAGATGCTCAAGTTGTA
CAGTTGCCAGTTAAGGACTACGTCCAGACTGTTAATGTTATTGCTTGGCTCTATGCAGCTATACTTAATA
ATTGTGCTTGGTTTGTACAAAATGATGTTTGTTCTACTGAAGATTTTAATGTTTGGGCTATGGCAAATGG
TTTTAGCCAAGTAAAAGCAGATCTTGTCTTAGATGCTTTGGCTTCAATGACAGGTGTTTCTATTGAAACT
TTATTGGCTGCTATTAAGCGTCTATATATGGGATTTCAAGGTCGTCAAATACTAGGAAGTTGTACTTTTG
AAGATGAATTGGCACCTTCTGACGTTTATCAACAATTGGCTGGTGTTAAATTGCAATCTAAAACAAAAAG
ATTTATTAAAGAAACAATTTATTGGATTTTGATATCTACATTTTTGTTTAGTTGTATAATTTCTGCATTT
GTTAAATGGACTATATTTATGTATATTAATACACATATGATTGGTGTTACATTATGTGTACTTTGTTTTG
TTAGTTTTATGATGTTACTAGTTAAACATAAGCATTTTTATTTGACTATGTATATAATTCCTGTACTCTG
TACCTTGTTTTATGTAAATTATTTAGTTGTTTATAAGGAAGGTTTTAGAGGTTTTACTTATGTCTGGCTC
TCATATTTTGTTCCTGCTGTGAATTTTACTTATGTTTATGAAGTATTTTATGGTTGTATTTTATGTGTTT
TTGCTATTTTTATAACTATGCATAGTATTAATCATGACATTTTTTCTTTGATGTTTTTGGTTGGTAGAAT
AGTTACTTTAATTTCTATGTGGTATTTTGGGTCGAATTTAGAAGAGGATGTTTTGTTATTTATTACAGCC
TTTTTAGGTACTTATACATGGACCACTATTTTGTCATTAGCTATAGCAAAAATTGTTGCTAATTGGTTGT
CTGTTAATATATTTTATTTTACAGATGTACCTTATATTAAATTGATTCTCTTGAGTTACTTATTTATAGG
GTATATTTTATCTTGTTATTGGGGATTTTTCTCTCTTTTAAACAGTGTTTTTAGAATGCCTATGGGTGTT
TATAATTATAAAATTTCTGTTCAAGAATTGCGTTATATGAATGCTAATGGCTTACGTCCACCTCGTAATA
GTTTTGAGGCTATTTTGTTAAATTTAAAACTGCTTGGAATAGGTGGCGTGCCAGTTATTGAAGTCTCCCA
AATTCAATCAAAATTGACTGATGTGAAATGTGCTAATGTTGTTTTGTTAAATTGTTTACAGCATTTGCAT
GTTGCTTCTAATTCTAAGTTGTGGCAGTATTGTAGTGTTTTACATAATGAAATACTATCTACTTCAGATT
TGAGTGTAGCTTTTGATAAGCTTGCTCAATTATTGATTGTTTTATTCGCCAATCCTGCTGCAGTTGATAC
TAAGTGTCTTGCAAGTATAGATGAAGTTAGCGATGATTATGTTCAAGATAGTACCGTTTTGCAGGCTTTG
CAAAGTGAGTTTGTAAATATGGCTAGTTTTGTTGAATATGAAGTCGCAAAGAAAAATTTGGCTGATGCTA
AAAATAGTGGTTCTGTTAATCAACAACAGATAAAACAGTTAGAAAAAGCATGTAATATAGCTAAGTCTGT
GTATGAACGTGATAAAGCTGTAGCTCGCAAACTTGAACGTATGGCAGACCTAGCACTTACTAACATGTAT
AAAGAGGCTCGGATTAATGATAAGAAGAGTAAAGTTGTTTCCGCTTTGCAGACAATGCTTTTTAGCATGG
TTCGTAAATTGGATAATCAGGCTTTAAATTCTATTCTGGATAATGCTGTTAAAGGTTGTGTACCTTTGAG
TGCTATTCCAGCATTGGCTGCTAATACTTTAACTATAGTAATACCAGATAAACAAGTTTTTGATAAAGTT
GTTGATAATGTTTATGTTACATATGCTGGTAGTGTATGGCATATACAGACTGTTCAAGATGCTGATGGTA
TTAATAAACAGTTAACTGATATTAGTGTTGATTCTAATTGGCCTCTTGTTATCATTGCGAACAGGTATAA
TGAAGTTGCTAATGCTGTTATGCAGAATAATGAGTTGATGCCTCATAAATTAAAAATACAAGTTGTTAAT
AGTGGTTCTGATATGAATTGTAATATTCCTACTCAATGTTATTATAATAATGGTAGTAGTGGTAGAATAG
TTTATGCTGTTCTTAGTGATGTTGATGGTCTTAAGTATACTAAGATAATGAAAGATGATGGAAATTGTGT
TGTTTTAGAGCTTGATCCTCCTTGTAAATTTTCTATACAAGATGTTAAGGGACTTAAAATTAAGTATCTT
TATTTTATTAAAGGATGTAACACTTTAGCTAGAGGGTGGGTTGTTGGTACTTTATCTTCAACAATTAGAT
TGCAGGCTGGTGTTGCTACTGAGTATGCAGCTAATTCTTCTATACTTTCATTATGTGCATTTTCTGTAGA
TCCTAAGAAAACTTATTTAGATTATATACAACAAGGTGGTGTACCTATAATTAATTGTGTTAAAATGCTC
TGTGATCATGCTGGTACTGGTATGGCCATTACTATTAAACCTGAGGCTACTATTAACCAAGATTCTTATG
GTGGTGCCTCAGTTTGTATTTATTGCCGTGCACGTGTAGAGCATCCAGATGTAGATGGTATATGTAAATT
ACGTGGTAAATTTGTACAAGTCCCTTTGGGTATAAAAGATCCTATTCTTTATGTGTTAACACATGATGTT
TGTCAAGTCTGTGGTTTTTGGAGAGATGGCAGTTGTTCCTGTGTAGGTTCAAGTGTCGCTGTTCAATCTA
AAGATTTAAATTTTTTAAACGGGTTCGGGGTACTAGTGTGAATGCCCGGCTAGTACCCTGTGCTAGTGGT
TTATCTACTGATGTTCAATTAAGGGCATTTGACATTTGTAATACCAATAGAGCTGGTATAGGTTTATATT
ATAAAGTGAATTGTTGCCGTTTTCAGCGTATAGATGACGACGGTAATAAATTGGATAAGTTCTTTGTTGT
CAAAAGAACTAATTTAGAAGTTTATAATAAAGAGAAAACTTATTATGAGTTGACTAAAAGTTGTGGTGTT
GTGGCTGAACATGATTTCTTTACATTTGATATTGATGGTAGTCGCGTGCCACATATAGTTCGTAGGAATC
TTTCAAAGTATACTATGTTAGATCTTTGCTATGCATTGCGTCATTTTGATCGTAATGATTGTTCAATATT
GTGTGAAATTCTTTGTGAGTATGCTGATTGTAAAGAATCCTACTTTTCTAAGAAAGATTGGTATGATTTT
GTTGAAAATCCTGATATTATTAATATATATAAAAAATTAGGCCCTATTTTTAATAGAGCTTTACTTAATA
CTGTCATTTTTGCAGACACCTTAGTTGAAGTAGGTTTAGTTGGTGTTTTAACTTTAGATAACCAAGATTT
GTATGGTCAATGGTATGATTTTGGTGATTTTATACAAACAGCCCCAGGGTTTGGTGTGGCAGTTGCAGAT
TCTTACTATTCTTATATGATGCCTATGTTGACTATGTGTCATGTATTAGATTGTGAATTATTTGTTAATG
ATAGTTATAGACAATTCGATCTTGTACAGTATGATTTTACTGATTACAAGTTAGAGTTGTTTAATAAGTA
TTTTAAGTATTGGGGTATGAAGTATCATCCTAATACTGTGGATTGTGATAATGATAGGTGTATTATTCAT
TGTGCTAATTTTAATATACTATTTAGTATGGTTTTACCTAATACTTGTTTTGGTCCCCTTGTTAGACAAA
TTTTTGTAGATGGTGTACCGTTTGTTGTTTCTATTGGTTACCATTACAAAGAGTTAGGTGTAGTTATGAA
CTTAGATGTTGACACACACCGTTATCGTTTGTCTCTTAAAGATTTACTTCTTTATGCAGCAGATCCTGCT
ATGCACGTTGCATCTGCTAGTGCTCTGCTTGATTTACGAACTTGTTGTTTTAGTGTAGCTGCCATTACAA
GTGGTATAAAATTTCAAACTGTAAAACCAGGTAACTTTAACCAAGACTTTTACGAGTTTGTTAAAAGTAA
AGGCTTGTTTAAAGAGGGTAGTACAGTTGATTTGAAACATTTTTTCTTTACTCAAGATGGTAATGCTGCA
ATTACTGATTATAATTATTATAAGTATAATTTACCTACTATGGTTGATATTAAGCAGTTATTGTTTGTAT
TAGAAGTTGTTTATAAATATTTTGAAATTTATGATGGTGGTTGTATACCAGCATCACAAGTTATTGTTAA
TAATTATGATAAAAGTGCTGGTTATCCATTTAATAAATTTGGTAAAGCCAGACTTTATTATGAGGCATTA
TCATTTGAGGAACAGAATGAAATTTATGCATATACTAAACGTAATGTTCTGCCCACCTTAACTCAAATGA
ATTTAAAATATGCTATCAGTGCTAAGAATAGAGCTCGCACTGTAGCAGGTGTTTCTATTCTTAGTACTAT
GACAGGCCGAATGTTCCATCAAAAATGTTTGAAGAGTATAGCAGCTACCCGAGGTGTTCCTGTTGTTATA
GGAACCACTAAATTTTATGGTGGTTGGGACGATATGTTACGTCATCTTATAAAGGATGTTGACAACCCTG
TTCTTATGGGTTGGGATTATCCTAAATGTGATCGTGCTATGCCAAATATTTTGCGTATTGTTAGTAGTTT
AGTTTTGGCCCGCAAACATGAATTTTGTTGTTCACATGGTGATAGATTTTATCGCCTTGCGAATGAATGT
GCTCAAGTTTTGAGTGAAATAGTTATGTGTGGCGGTTGCTATTATGTTAAGCCTGGTGGTACTAGCAGTG
GTGATGCAACTACTGCTTTTGCTAATTCTGTTTTTAATATATGTCAGGCTGTTACTGCTAATGTTTGTTC
TCTTATGGCCTGTAATGGCCATAAGATTGAAGATTTAAGTATACGCAATTTACAAAAACGCTTATACTCT
AATGTTTATCGTACAGATTATGTTGATTATACATTTGTTAATGAGTATTATGAATTTTTATGTAAGCATT
TTAGTATGATGATTTTGAGTGATGATGGTGTTGTCTGTTATAACTCTGATTATGCTAGTAAGGGTTATAT
AGCTAATATAAGTGTTTTTCAACAAGTTTTGTACTATCAGAATAATGTCTTTATGTCTGAATCTAAATGT
TGGGTTGAAAATGATATTACTAATGGTCCTCATGAATTTTGTTCCCAACATACTATGTTAGTTAAGATAG
ATGGTGATTATGTTTATTTACCATATCCAGATCCTTCTAGAATTTTAGGAGCTGGTTGTTTTGTTGATGA
TTTATTGAAGACTGACAGTGTTCTTTTGATAGAGCGCTTTGTAAGTCTAGCTATAGATGCTTACCCTTTA
GTACATCATGAAAATGAAGAATACCAAAAAGTCTTTCGTGTATATTTAGAATATATAAAAAAACTGTATA
ATGATCTTGGTACTCAGATCTTAGATAGTTATAGTGTTATTTTAAGTACTTGTGATGGTTTAAAGTTTAC
TGAAGAATCATTTTACAAGAATATGTATTTAAAAAGTGCCGTGATGCAGAGTGTAGGTGCATGCGTTGTT
TGTTCATCACAAACTTCTTTGCGTTGTGGCAGTTGTATACGTAAGCCTTTGTTATGTTGTAAATGTTGTT
ATGACCATGTTATGGCAACTAATCATAAATATGTTTTGAGTGTCTCACCTTACGTTTGTAATGCACCTAA
CTGTGATGTGAGTGATGTCACCAAATTATATTTGGGCGGTATGTCTTACTATTGTGAAAACCATAAACCC
CATTATTCATTTAAGTTAGTTATGAATGGTATGGTCTTTGGTTTGTATAAACAATCTTGCACGGGTTCAC
CTTATATAGATGATTTTAATAAGATAGCTAGTTGTAAATGGACAGAAGTTGATGATTATGTTCTGGCAAA
TGAGTGTATTGAACGTTTAAAGTTATTTGCTGCAGAAACTCAAAAGGCAACTGAAGAGGCTTTTAAACAA
AGCTATGCTTCTGCTACCATTCAAGAGATTGTTAGTGATAGAGAAGTTATTTTGTGTTGGGAGACAGGTA
AAGTTAAACCACCACTTAATAAAAATTATGTTTTCACAGGCTACCATTTTACTAGTACTGGTAAGACAGT
TTTAGGTGAGTATGTTTTTGATAAAAGTGAATTAACTAACGGTGTGTATTACCGCGCTACAACTACTTAT
AAACTTTCTATAGGTGATGTTTTTGTTTTAACATCACATTCTGTAGCTAGTTTAAGTGCACCTACACTTG
TCCCACAAGAGAACTATGCTAGTATAAGATTTTCTAGTGTTTATAGTGTTCCATTGGTGTTTCAAAATAA
TGTTGCTAATTATCAGCACATTGGAATGAAACGTTATTGCACTGTTCAAGGTCCCCCTGGTACGGGAAAG
TCTCATCTTGCTATAGGTCTAGCTGTTTATTACTACACAGCACGTGTAGTTTATACTGCTGCTAGTCATG
CTGCTGTAGATGCATTGTGTGAAAAAGCTTATAAGTTTTTAAATATTAACGATTGTACACGTATTATTCC
TGCTAAAGTTCGTGTAGATTGTTATGATAAGTTTAAAATTAATGATACCACTTGTAAGTATGTTTTTACC
ACAATAAATGCATTACCAGAGTTGGTTACAGATATTGTTGTTGTTGATGAAGTTAGTATGCTTACTAATT
ATGAATTGTCTGTTATAAATGCTCGTATTAAAGCTAAACATTATGTATATATTGGAGATCCTGCTCAATT
ACCTGCACCACGTGTGCTGTTGAGCAAGGGTTCTTTAGAACCTAGGCACTTCAATTCTATTACTAAAATA
ATGTGTTGTTTAGGTCCTGATATCTTTTTGGGAAATTGTTATAGGTGTCCTAAAGAAATTGTAGAAACTG
TTTCAGCATTGGTTTATGATAATAAACTCAAGGCTAAAAATGATAATAGTTCATTATGTTTTAAAGTATA
TTTTAAGGGACAGACAACACATGAGAGTTCAAGTGCTGTAAATATTCAACAGATATATCTAATTAGTAAA
TTTTTAAAAGCTAATCCAGTTTGGAATAGTGCTGTTTTTATTAGTCCTTATAATAGTCAGAATTATGTTG
CTAAGCGTGTTTTAGGTGTTCAAACACAAACTGTAGATTCTGCTCAAGGTTCGGAATATGATTATGTTAT
ATATTCACAAACAGCAGAAACAGCCCATTCTGTTAATGTTAATCGATTTAATGTTGCCATAACTAGAGCC
AAGAAGGGCATTTTTTGTGTTATGAGTAATATGCAATTATTTGAATCTCTTAATTTTATTACTCTACCTT
TAGATAAAATTCAAAATCAAACTTTACCTCGTTTGCATTGCACAACTAATCTTTTTAAAGATTGTAGTAA
AAGTTGCTTAGGTTATCATCCAGCGCATGCCCCCTCATTTTTAGCAGTTGATGATAAATATAAGGTTAAT
GAAAATTTGGCTGTAAATTTAAATATTTGTGAACCTGTTTTAACATATTCTCGTTTAATATCTCTTATGG
GTTTTAAATTAGATTTGACTCTTGATGGTTATTCTAAATTGTTTATTACTAAAGATGAAGCCATTAAACG
TGTTAGAGGTTGGGTTGGTTTTGATGTTGAGGGCGCTCATGCTACTCGCGAAAACATTGGAACAAACTTT
CCACTGCAAATAGGTTTTTCAACTGGTGTGGATTTTGTAGTTGAAGCTACTGGCTTATTTGCTGAGAGAG
ATTGTTATACTTTTAAAAAAACTGTAGCTAAAGCTCCTCCTGGTGAAAAATTTAAACATTTAATACCCCT
TATGTCAAAAGGTCAAAAGTGGGATATTGTTAGAATTAGAATTGTTCAAATGTTATCTGATTATCTTTTA
GACCTTTCTGATAGTGTAGTATTTATTACTTGGTCTGCCAGTTTTGAACTTACTTGTTTAAGGTATTTTG
CTAAATTAGGCAGAGAGCTTAATTGTAATGTGTGTTCTAATCGTGCTACATGCTACAATTCTAGAACTGG
TTATTATGGTTGTTGGCGCCATAGTTATACTTGTGATTATGTGTATAATCCACTTATTGTAGATATACAA
CAGTGGGGTTATACAGGTTCTTTAACTAGTAATCACGATATAATTTGTAATGTACATAAAGGTGCACATG
TTGCGTCAGCTGATGCAATTATGACTCGTTGTTTAGCAATCTATGATTGTTTTTGTAAATCTGTTAATTG
GAATTTAGAGTATCCAATAATTTCTAATGAGGTCAGTATAAATACATCTTGTAGGTTATTGCAGCGTGTC
ATGCTTAAAGCTGCCATGCTATGTAATAGATACAACTTATGTTATGACATAGGCAATCCTAAAGGTTTAG
CTTGTGTCAAAGATTATGAATTTAAATTTTATGATGCTTTTCCTGTAGCCAAGTCTGTTAAACAGTTATT
TTATGTCTATGATGTGCATAAAGATAATTTTAAAGATGGTTTATGTATGTTTTGGAATTGTAATGTTGAT
AAATATCCATCTAATTCAATTGTTTGTAGATTTGACACTCGAGTGTTAAATAAATTAAACCTTCCTGGAT
GTAATGGTGGTAGTTTGTATGTTAATAAACATGCATTCCATACTAATCCTTTTACTAGAACTGTTTTTGA
AAATCTTAAGCCTATGCCTTTTTTCTATTATTCAGATACGCCTTGTGTGTACGTAGATGGTTTAGAATCT
AAACAAGTTGATTACGTTCCTTTAAGAAGCGCCACTTGTATCACACGGTGTAATCTAGGTGGAGCTGTTT
GTTCAAAGCATGCTGAAGAATATTGTAACTACCTTGAGTCTTATAATATAGTTACTACAGCAGGCTTTAC
TTTTTGGGTTTATAAGAATTTTGATTTTTATAATTTATGGAACACTTTTACTACGTTACAGAGTTTAGAA
AACGTAATATATAACTTGGTTAATGTTGGTCATTATGATGGACGTACAGGTGAATTACCTTGTGCTATTA
TGAATGACAAAGTTGTTGTTAAGATTAATAATGTAGATACTGTTATTTTTAAAAATAATACATCATTTCC
TACTAATATAGCTGTTGAATTGTTTACAAAACGTAGTATCCGGCACCACCCTGAACTTAAGATTCTTAGA
AATTTGAACATTGATATTTGTTGGAAGCATGTCCTGTGGGATTATGTTAAAGATAGTTTGTTTTGTAGTT
CCACTTATGGTGTTTGTAAATACACAGATTTGAAGTTCATCGAAAATTTGAATATACTTTTTGATGGTCG
TGACACTGGCGCTTTAGAAGCTTTTAGAAAAGCAAGAAATGGTGTTTTTATTAGTACTGAAAAATTAAGT
AGGTTATCAATGATTAAAGGTCCGCAACGAGCTGATTTAAATGGTGTGATTGTGGATAAAGTTGGAGAAC
TCAAAGTTGAGTTTTGGTTCGCTATGAGAAAAGATGGTGACGATGTTATCTTCAGCCGAACAGACAGCCT
ATGCTCAAGCCATTACTGGAGCCCACAAGGTAATCTAGGTGGTAATTGCGCGGGTAATGTCATTGGTAAT
GATGCTCTAACACGTTTTACTATCTTTACTCAGAGTCGTGTATTGTCAAGTTTTGAACCTCGCTCAGATT
TAGAACGGGATTTTATTGATATGGATGATAATCTGTTTATTGCTAAATATGGTTTAGAAGACTATGCATT
TGATCATATAGTTTATGGTAGTTTTAACCATAAAGTTATAGGAGGTTTGCATTTGCTTATAGGCTTATTT
CGTAGGAAAAAAAAATCTAATTTGTTAATTCAAGAGTTTTTACAGTATGATTCTAGTATTCATTCATATT
TTATTACTGATCAGGAGTGTGGTAGTAGTAAGAGTGTTTGTACAGTTATTGATTTATTATTAGATGATTT
TGTTTCTATTGTTAAGTCATTAAATTTGAGTTGTGTTAGTAAAGTTGTTAATATTAATGTTGATTTTAAG
GATTTTCAATTTATGTTGTGGTGTAATGATAATAAAATTATGACTTTTTATCCTAAAATGCAAGCCACTA
ATGATTGGAAACCTGGCTATTCTATGCCTGTTTTGTATAAGTATTTGAATGTTCCATTAGAGAGAGTCTC
TTTATGGAATTATGGTAAACCTATTAATTTGCCTACAGGCTGTATGATGAATGTTGCTAAGTACACTCAA
TTATGTCAGTATTTGAATACTACAACATTAGCTGTTCCTGTTAATATGCGTGTTTTACATTTAGGTGCAG
GGTCTGATAAAGAAGTAGCTCCAGGTTCTGCTGTTTTAAGACAGTGGTTACCATCTGGTAGTATTCTTGT
AGATAATGATTTAAACCCATTTGTTAGCGATAGTTTAGTTACTTATTTTGGAGATTGTATGACTTTACCA
TTTGATTGTCATTGGGATTTGATAATATCTGATATGTATGATCCTCTTACTAAAAATATTGGTGATTATA
ATGTGAGTAAGGATGGGTTTTTTACTTACATTTGTCATTTAATTCGTGATAAATTATCTTTGGGTGGTAG
TGTAGCTATAAAAATTACAGAGTTTTCTTGGAATGCTGATTTATATAAATTAATGAGTTGTTTTGCATTT
TGGACAGTTTTTTGTACTAATGTAAATGCTTCTTCTAGTGAAGGGTTTTTAATAGGTATAAATTACCTGG
GTAAATCTTCTTTTGAAATAGATGGCAATGTTATGCATGCTAACTATTTGTTTTGGAGAAATAGTACAAC
ATGGAATGGCGGTGCTTATAGTTTATTTGATATGACTAAATTTTCTTTGAAATTGGCTGGCACTGCTGTT
GTTAATTTAAGACCAGATCAATTAAATGATTTAGTTTATTCTCTTATTGAAAGAGGTAAATTATTAGTTC
GCGATACGCGTAAAGAGATTTTTGTTGGTGATAGTCTTGTAAATACTTGTTAGATCTCATTAAATCTAAA
CTATGTTAATTATTTTTTTATTTTTTTATTTCTGTTATGGTTTTAATGAACCTCTTAATGTTGTGTCTCA
TTTAAACCATGACTGGTTTTTATTTGGTGATAGTCGTTCTGATTGTAACCATATTAATAATTTAAAAATT
AAAAATTTTGATTATTTGGATATTCACCCTAGTTTGTGCAACAATGGTAAGATTTCATCTAGTGCCGGTG
ATTCTATTTTTAAGAGTTTTCATTTCACTCGATTTTATAATTACACTGGCGAAGGTGATCAAATTATTTT
TTATGAGGGTGTTAATTTTAATCCTTATCATAGATTTAAGTGTTTTCCTAATGGTAGTAATGATGTATGG
CTTCTTAACAAGGTAAGATTTTATCGTGCCTTATATTCTAATATGGCCTTTTTTCGTTATCTTACTTTTG
TTGATATTCCTTATAATGTTTCTCTTTCTAAGTTTAATTCTTGTAAAAGTGATATTTTATCACTTAACAA
TCCTATTTTTATTAATTATTCTAAGGAAGTTTATTTTACTTTATTAGGTTGTTCTCTTTATTTAGTACCG
CTTTGCCTTTTTAAATCTAACTTTAGTCAGTACTATTATAACATAGATACTGGCTCTGTTTATGGTTTTT
CTAATGTTGTTTATCCTGATTTAGACTGTATTTATATTTCTCTTAAACCAGGTTCTTATAAAGTTTCCAC
CACTGCACCTTTTTTATCCTTACCTACTAAAGCTCTCTGTTTTGATAAATCTAAACAATTTGTACCTGTA
CAGGTTGTTGATTCTAGATGGAACAACGAGCGTGCCTCAGATATTTCTTTATCTGTTGCATGTCAATTGC
CATATTGTTATTTTCGCAATTCTTCTGCTAATTATGTTGGCAAGTATGATATTAACCACGGTGATAGTGG
TTTTATTTCTATTTTATCTGGTCTTTTATATAATGTTTCTTGTATTTCATATTATGGTGTATTTTTATAT
GATAATTTTACATCCATTTGGCCCTATTATTCTTTTGGTAGGTGTCCTACATCTTCTATTATTAAACATC
CAATTTGTGTTTATGATTTTTTGCCTATTATTTTACAAGGTATTTTATTATGTTTAGCTTTACTTTTTGT
TGTTTTTCTATTATTTTTGTTATATAACGATAAATCTCATTAAATCTAAACATGTTATTAATTATTTTTA
TTTTGCCTACAACATTAGCTGTTATAGGTGATTTTAATTGTACTAATTTTGCTATTAATGATTTAAACAC
CACAGTTCCTCGCATAAGTGAGTATGTTGTGGATGTTTCTTATGGTTTGGGTACATATTATATACTTGAT
CGTGTTTATTTAAATACTACTATATTATTTACTGGTTATTTCCCTAAATCTGGTGCCAATTTTAGGGATC
TATCTTTAAAAGGTACTACATATTTGAGTACTCTTTGGTATCAGAAACCCTTTTTATCTGATTTTAATAA
TGGTATTTTTTCTAGAGTTAAGAATACTAAGTTGTATGTTAATAAAACTTTGTATAGTGAGTTTAGTACT
ATAGTTATAGGTAGTGTTTTTATTAACAACTCTTATACTATTGTTGTTCAACCTCATAATGGTGTTTTGG
AGATTACAGCTTGTCAATACACTATGTGTGAGTATCCTCATACTATTTGTAAATCTAAAGGTAGTTCTCG
TAATGAATCTTGGCATTTTGATAAATCTGAACCTTTGTGTCTGTTCAAGAAAAATTTTACTTATAATGTT
TCTACAGATTGGTTGTATTTTCATTTTTATCAAGAACGTGGCACTTTTTATGCTTATTATGCTGATTCTG
GCATGCCTACTACTTTTTTATTTAGTTTGTATCTTGGTACTCTTTTATCTCATTATTATGTTTTGCCTTT
GACTTGTAATGCTATATCTTCTAATACTGATAATGAGACTTTACAATATTGGGTCACACCTTTGTCTAAA
CGCCAATATCTTCTTAAATTTGACAACCGTGGTGTTATTACTAATGCTGTTGATTGTTCTAGTAGTTTCT
TTAGCGAGATTCAATGTAAAACTAAATCTTTATTACCTAATACTGGTGTTTATGACTTATCTGGTTTTAC
TGTTAAGCCTGTTGCAACTGTACATCGTCGTATTCCTGATTTACCTGATTGTGACATTGATAAATGGCTT
AACAATTTTAATGTACCCTCACCTCTTAATTGGGAACGTAAAATTTTTTCTAATTGCAACTTTAATTTGA
GTACTTTGCTTCGTTTAGTTCATACTGATTCTTTTTCTTGTAATAATTTTGATGAATCTAAGATATATGG
TAGTTGTTTTAAGAGTATTGTTTTAGATAAATTTGCCATACCCAACTCCAGACGATCTGATTTGCAGTTG
GGCAGTTCTGGTTTTCTGCAATCTTCTAATTATAAAATTGACACTACTTCTAGTTCTTGTCAATTGTATT
ATAGTTTGCCTGCAATTAATGTTACTATTAATAATTATAATCCTTCTTCTTGGAATAGAAGGTATGGTTT
TAATAATTTTAATTTGAGCTCTCATAGTGTTGTTTACTCACGTTATTGTTTTTCTGTTAATAATACTTTT
TGTCCTTGTGCTAAACCTTCTTTTGCTTCAAGTTGCAAGAGTCATAAACCACCTTCTGCTTCCTGTCCTA
TTGGTACTAATTATCGTTCTTGTGAGAGTACTACTGTACTCGACCACACTGACTGGTGTAGGTGTTCTTG
TTTACCTGATCCTATAACTGCTTATGACCCTAGGTCTTGTTCTCAAAAAAAGTCTCTGGTTGGTGTTGGT
GAACATTGTGCAGGGTTCGGTGTTGATGAAGAAAAGTGTGGTGTATTGGATGGATCATATAATGTTTCTT
GTCTTTGTAGTACTGATGCCTTTCTAGGTTGGTCTTATGACACTTGCGTCAGTAACAACCGTTGTAATAT
TTTTTCTAATTTTATTTTAAATGGTATCAATAGTGGTACCACTTGTTCTAATGATTTATTGCAGCCTAAT
ACTGAAGTTTTTACTGATGTTTGTGTTGATTACGACCTTTATGGTATTACAGGACAAGGTATTTTTAAAG
AAGTTTCTGCTGTTTATTATAATAGTTGGCAAAATCTTTTGTATGATTCTAATGGCAACATTATTGGTTT
TAAAGATTTTGTTACTAATAAAACATATAATATTTTCCCTTGTTATGCAGGAAGAGTTTCTGCTGCTTTT
CATCAAAATGCTTCCTCTTTGGCTTTACTTTATCGTAATTTAAAATGTAGCTATGTTTTGAATAATATTT
CTTTAACTACTCAGCCATATTTTGATAGTTATCTTGGTTGCGTTTTTAATGCTGATAATTTAACTGATTA
TTCTGTTTCTTCTTGTGCTCTTCGCATGGGTAGTGGTTTTTGTGTTGATTATAACTCACCTTCTTCTTCC
TCTTCGCGTCGTAAACGTAGAAGTATTTCTGCTTCTTATCGTTTTGTTACTTTTGAACCCTTTAATGTCA
GTTTTGTTAATGACAGTATTGAGTCTGTGGGTGGTCTTTATGAGATCAAAATTCCCACTAACTTTACTAT
AGTTGGTCAAGAGGAATTTATTCAAACTAATTCTCCTAAAGTTACTATTGATTGTTCTTTATTTGTCTGT
TCTAATTATGCAGCTTGCCATGACTTATTGTCAGAGTATGGCACTTTTTGTGATAATATTAATAGTATTT
TAGATGAAGTTAATGGTTTACTTGATACTACTCAATTGCATGTAGCTGATACTCTTATGCAAGGTGTCAC
ACTTAGCTCCAATCTTAATACTAATTTGCATTTTGATGTTGATAATATTAATTTTAAATCCCTAGTTGGA
TGTTTAGGTCCACACTGCGGTTCTTCTTCTCGTTCTTTTTTTGAAGATTTATTGTTTGACAAAGTTAAAC
TTTCAGATGTTGGTTTTGTTGAAGCTTATAACAATTGTACTGGTGGTAGTGAAATTAGAGATCTTCTTTG
TGTACAATCCTTTAATGGTATTAAAGTTTTGCCTCCTATTTTGTCTGAATCTCAAATTTCTGGTTACACC
ACAGCCGCTACTGTTGCTGCTATGTTTCCACCATGGTCAGCAGCAGCTGGCATACCATTTTCTCTTAATG
TACAATATAGAATTAATGGTTTGGGTGTTACTATGGATGTTCTTAATAAAAATCAAAAGTTGATAGCTAC
TGCTTTTAATAATGCTCTTCTTTCTATTCAGAATGGTTTTAGTGCTACCAACTCTGCACTTGCTAAAATA
CAAAGTGTTGTTAATTCTAATGCTCAAGCACTTAATAGTTTGTTACAGCAATTATTTAATAAATTTGGTG
CAATTAGTTCTTCTTTACAAGAAATTTTATCTCGTCTCGATGCTTTAGAGGCTCAGGTTCAGATTGATAG
GCTTATTAATGGTCGTTTAACTGCTTTAAATGCTTATGTCTCTCAACAGCTTAGTGATATTTCTCTTGTA
AAATTTGGTGCTGCTTTAGCTATGGAGAAGGTTAATGAGTGTGTTAAAAGTCAATCTCCTCGTATTAATT
TTTGTGGTAATGGTAATCATATTTTGTCATTAGTTCAAAATGCTCCTTATGGTTTGTTGTTTATGCATTT
TAGTTATAAACCTATTTCTTTTAAAACTGTTTTAGTAAGTCCTGGTTTGTGTATATCAGGTGATGTAGGT
ATTGCACCTAAACAAGGGTATTTTATTAAACATAATGATCATTGGATGTTCACTGGTAGTTCTTACTATT
ATCCTGAACCAATTTCAGATAAAAATGTTGTTTTTATGAATACTTGTTCTGTTAATTTTACTAAAGCGCC
TCTTGTTTATTTGAATCATTCTGTACCAAAATTGTCTGATTTTGAATCTGAGTTATCTCATTGGTTTAAA
AATCAAACATCCATTGCGCCTAATTTGACTTTAAATCTTCATACTATTAATGCTACTTTTTTAGATTTGT
ATTATGAGATGAATCTTATTCAAGAGTCTATTAAGTCTTTGAATAATAGTTATATCAATCTTAAAGATAT
AGGTACATATGAAATGTATGTAAAATGGCCTTGGTATGTTTGGCTACTAATTTCTTTTTCATTTATAATA
TTCCTTGTATTGCTCTTTTTTATATGTTGTTGTACTGGTTGTGGTTCTGCATGTTTTAGTAAATGTCATA
ATTGTTGTGATGAGTATGGTGGTCATCATGATTTTGTTATCAAAACATCTCATGATGATTAGAATCTCTT
GTCAGATCTCATTAAATCTAAACTTTATTTATGGACGTTTGGAGACCTAGCTACACACATTCTCTTGTTA
TTAGAGAATTTGGTGTTACAAACCTTGAAGATTTGTGTCTAAAGTATAATTACTGTCAACCTATTGTTGG
TTACTGTATTGTACCTTTAAATGTTTGGTGTCGCAAGTTTGGCAAATTTGCTTCTCACTTTACATTACGT
AGTCACGATATTTCCCATAGTAATAATTTTGGTGTTGTAACTAGTTTTACTACTTATGGTAATACTGTTT
CTGAGGCTGTGTCTAGATTAGTTGAATCAGCTTCTGAATTTATTGTTTGGCGTGCAGAGGCACTTAATAA
GTATGGTTGATTTATTTTTCAATGATACTGCTTGGTACATAGGACAGATTTTAGTTTTAGTTTTATTTTG
TCTTATTTCTTTAATCTTTGTTGTTGCTTTTTTAGCAACTATTAAGCTTTGTATGCAACTTTGTGGTTTT
TGTAATTTCTTTATTATTTCACCTTCGGCTTACGTTTATAAAAGAGGTATGCAGTTGTATAAGTCTTATA
GTGAACAAGTTATACCACCCACTTCAGATTATTTAATCTAAATCTAAACATTATGAATAAATCTTTTCTT
CCTCAATTTACTTCTGATCAAGCTGTTACATTCTTAAAAGAATGGAATTTCTCTTTGGGTGTAATACTAC
TTTTTATTACTATCATATTGCAGTTCGGTTATACGAGCCGTAGTATGTTTGTTTATCTTATCAAGATGAT
TATTCTTTGGCTTATGTGGCCATTGACTATCACCTTGACTATATTTAATTGTTTTTATGCTTTGAATAAT
GCTTTTCTTGCATTTTCTATAGTGTTTACTATTATTTCTATTGTTATATGGATTCTTTATTTTGTTAATA
GTATTCGGCTTTTTATTAGAACTGGCAGTTGGTGGAGTTTTAATCCAGAGACCAATAATCTTATGTGTAT
TGATATGAAAGGCAAGATGTTTGTTAGGCCAGTTATTGAGGACTATCACACATTAACTGCTACTGTTATT
CGTGGTCATCTTTATATACAGGGTGTCAAACTTGGCACTGGTTATACTCTTTCAGATTTGCCCGTATATG
TTACTGTAGCTAAGGTGCAAGTACTTTGTACCTATAAACGTGCCTTTTTAGATAAGTTAGATGTTAATAG
TGGTTTTGCTGTTTTTGTTAAGTCTAAAGTTGGTAACTATCGTTTACCGTCTAGTAAACCTAGTGGTATG
GATACTGCCTTGTTAAGAGCTTAAATCTAAACTATTAGGATGTCTTATACTCCCGGTCATTATGCTGGAA
GTAGAAGCTCCTCTGGAAATCGTTCAGGAATCCTCAAGAAAACTTCTTGGGCTGACCAATCTGAGCGAAA
TTACCAAACCTTTAATAGAGGCAGAAAAACCCAACCTAAATTCACTGTGTCTACTCAACCACAAGGAAAT
ACTATCCCACATTATTCCTGGTTCTCCGGGATCACTCAATTTCAAAAAGGTAGAGACTTTAAATTTTCAG
ATGGTCAAGGAGTTCCCATTGCTTTCGGAGTACCCCCTTCTGAAGCAAAAGGATATTGGTATAGACACAG
CCGGCGTTCTTTTAAAACAGCTGATGGTCAACAAAAGCAGTTGTTACCGAGATGGTATTTCTACTATCTC
GGTACCGGCCCATATGCCAATGCATCCTATGGTGAATCCCTCGAAGGGGTCTTCTGGGTTGCTAATCACC
AAGCTGACACTTCTACTCCCTCCGATGTTTCGTCAAGGGATCCTACTACTCAAGAAGCTATCCCTACTAG
GTTTCCGCCTGGTACGATTTTGCCTCAAGGCTATTATGTTGAAGGCTCAGGAAGGTCTGCTTCTAATAGT
CGACCAGGTTCACGTTCTCAATCACGTGGACCCAATAATCGTTCATTAAGTAGAAGTAATTCTAATTTTA
GACATTCAGATTCTATAGTAAAACCTGATATGGCTGATGAGATCGCTAATCTTGTTTTAGCCAAGCTTGG
TAAAGATTCTAAACCTCAGCAAGTCACTAAGCAAAATGCCAAGGAAATCAGGCATAAAATTTTAACAAAA
CCTCGCCAAAAGCGAACTCCTAATAAACATTGTAATGTTCAACAGTGTTTTGGTAAAAGAGGACCTTCTC
AAAATTTTGGTAATGCTGAAATGTTAAAGCTTGGTACTAATGATCCTCAGTTTCCTATTCTTGCAGAATT
AGCTCCTACACCAGGTGCTTTTTTCTTTGGTTCTAAATTAGACTTGGTTAAAAGAGATTCCGAGGCTGAC
TCACCTGTTAAAGATGTTTTTGAACTTCATTATTCTGGTTCTATTAGGTTTGATAGTACTTTACCAGGCT
TTGAGACAATTATGAAAGTTCTTGAAGAGAATTTAAATGCTTACGTTAATTCTAATCAGAACACTGATTC
TGATTCGTTGAGTTCTAAACCTCAGCGTAAAAGAGGTGTTAAACAATTACCAGAACAGTTTGACTCTCTT
AATTTAAGTGCTGGTACTCAGCACATTTCAAATGATTTTACTCCTGAGGATCATAGTTTACTTGCTACTC
TTGATGATCCTTATGTAGAAGACTCTGTTGCTTAATGAGAATGAATCCTAATTCGACACTAGGTGGTAAC
CCCTCGCTATTATTCGGAATAGGACACTCTCTATCAGAATGAATTCTTGCTGTAATAACAGATAGAGTAG
GTTGTTACAGACTATATATTAATTAGTAGAAATTTTATATTTAGACATTTGATTGTTAGAGTAGTTATAA
GGTTTAGCTGTAGTATAAACGCCTCCGGGAAGAGCTATCAATTGTAGTGTTTAATATATATATTAGTATA
TGATTGAAATTAATTATAGCCTTTTGGAGGAATTAC</t>
  </si>
  <si>
    <t>MERS_172-06_2015</t>
  </si>
  <si>
    <t xml:space="preserve">h-MERS CoV </t>
  </si>
  <si>
    <t>ALK80311.1</t>
  </si>
  <si>
    <t>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t>
  </si>
  <si>
    <t>spike glycoprotein [Middle East respiratory syndrome-related coronavirus]</t>
  </si>
  <si>
    <t>KT868877.1</t>
  </si>
  <si>
    <t>21436..25497</t>
  </si>
  <si>
    <t xml:space="preserve">&gt;KT868877.1 Middle East respiratory syndrome coronavirus isolate MERS-CoV/KOR/CNUH_SNU/172_06_2015, partial genome
CTATCTCACTTCCCCTCGTTCTCTTGCAGAACTTTGATTTTAACGAACTTAAATAAAAGCCCTGTTGTTT
AGCGTATTGTTGCACTTGTCTGGTGGGATTGTGGCATTAATTTGCCTGCTCATCTAGGCAGTGGACATAT
GCTCAACACTGGGTATAATTCTAATTGAATACTATTTTTCAGTTAGAGCGTCGTGTCTCTTGTACGTCTC
GGTCACAATATACGGTTTCGTCCGGTGCGTGGCAATTCGGGGCACATCATGTCTTTCGTGGCTGGTGTGA
TCGCGCAAGGTGCGCGCGGTACGTATCGAGCAGCGCTCAACTCTGAAAAACATCAAGACCATGTGTCTCT
AACTGTGCCACTCTGTGGTTCAGGAAACCTGGTTGAAAAACTTTCACCATGGTTCATGGATGGCGAAAAT
GCCTATGAAGTGGTGAAGGCCATGTTACTTAAAAAAGAGCCACTTCTCTATGTGCCCATCCGGCTGGCTG
GACACACTAGACACCTCCCAGGTCCTCGTGTGTACCTGGTTGAGAGGCTCATTGCTTGTGAAAATCCATT
CATGGTTAACCAATTGGCTTATAGCTCTAGTGCAAATGGCAGCCTGGTTGGCACAACTTTGCAGGGCAAG
CCTATTGGTATGTTCTTCCCTTATGACATCGAACTTGTCACAGGAAAGCAAAATATTCTCCTGCGCAAGT
ATGGCCGTGGTGGTTATCACTACACCCCAGTCCACTATGAGCGAGACAACACCTCTTGCCCTGAGTGGAT
GGACGATTTTGAGGCGGATCCTAAAGGCAAATATGCCCAGAATCTGCTTAAGAAGTTGATTGGCGGTGAT
GTCACTCCAGTTGACCAATACATGTGTGGCGTTGATGGAAAACCCATTAGTGCCTACGCATTTTTAATGG
CCAAGGATGGAATAACCAAACTGGCTGATGTTGAAGCGGACGTCGCAGCACGTGCTGATGACGAAGGCTT
CATCACATTAAAGAACAATCTATATAGATTGGTTTGGCATGTTGAGCGTAAAGACGTTCCATATCCTAAG
CAATCTATTTTTACTATTAATAGTGTGGTCCAAAAGGATGGTGTTGAAAACACTCCTCCTCACTATTTTA
CTCTTGGATGCAAAATTTTAACGCTCACCCCACGCAACAAGTGGAGTGGCGTTTCTGACTTGTCCCTCAA
ACAAAAACTCCTTTACACCTTCTATGGTAAGGAGTCACTTGAGAACCCAACCTACATTTACCACTCCGCA
TTCATTGAGTGTGGAAGTTGTGGTAATGATTCCTGGCTTACAGGGAATGCTATCCAAGGGTTTGCCTGTG
GATGTGGGGCATCATATACAGCTAATGATGTCGAAGTCCAATCATCTGGCATGATTAAGCCAAATGCTCT
TCTTTGTGCTACTTGCCCCTTTGCTAAGGGTGACAGCTGTTCTTCTAATTGCAAACATTCAGTTGCTCAG
TTGGTTAGTTACCTTTCTGAACGCTGTAATGTTATTGCTGATTCTAAGTCCTTCACACTTATCTTTGGTG
GCGTAGCTTACGCCTACTTTGGATGTGAGGAAGGTACTATGTACTTTGTGCCTAGAGCTAAGTCTGTTGT
CTCAAGGATTGGAGACTCCATCTTTACAGGCTGTACTGGCTCTTGGAACAAGGTCACTCAAATTGCTAAC
ATGTTCTTGGAACAGACTCAGCATTCCCTTAACTTTGTGGGAGAGTTCGTTGTCAACGATGTTGTCCTCG
CAATTCTCTCTGGAACCACAACTAATGTTGACAAAATACGCCAGCTTCTCAAAGGTGTCACCATTGACAA
GTTGCGTGATTATTTAGCTGACTATGACGTAGCAGTCACTGCCGGCCCATTCATGGATAATGCTATTAAT
GTTGGTGGTACAGGATTACAGTATGCCGCCATTACTGCACCTTATGTAGTTCTCACTGGCTTAGGTGAGT
CCTTTAAGAAAGTTGCAACCATACCGTACAAGGTTTGCAACTCTGTTAAGGATACTCTGACTTATTATGC
TCACAGCGTGTTGTACAGAGTTTTTCCTTATGACATGGATTCTGGTGTGTCATCCTTTAGTGAACTACTT
TTTGATTGCGTTGATCTTTCAGTAGCTTCTACCTATTTTTTAGTCCGCCTCTTGCAAGATAAGACTGGCG
ACTTTATGTCTACAATTATTACTTCCTGCCAAACTGCTGTTAGTAAGCTTCTAGATACATGTTTTGAAGC
TACAGAAGCAACATTTAACTTCTTGTTAGATTTGGCAGGATTGTTCAGAATCTTTCTTCGCAATGCCTAT
GTGTACACTTCACAAGGGTTTGTGGTGGTCAATGGCAAAGTTTCTACACTTGTCAAACAAGTGTTAGACT
TGCTTAATAAGGGTATGCAACTTTTGCATACAAAGGTCTCCTGGGCTGGTTCTAATATCAGTGCTGTTAT
CTACAGCGGCAGGGAGTCTCTAATATTCCCATCGGGAACCTATTACTGTGTCACCACTAAGGCTAAGTCC
GTTCAACAAGATCTTGACGTTATTTTGCCTGGTGAGTTTTCCAAGAAGCAGTTAGGACTGCTCCAACCTA
CTGACAATTCTACAACTGTTAGTGTTACTGTATCCAGTAACATGGTTGAAACTGTTGTGGGTCAACTTGA
GCAAACTAATATGCATAGTCCTGATGTTATAGTAGGTGACTATGTCATTATTAGTGAAAAATTGTTTGTG
CGTAGTAAGGAAGAAGACGGATTCGCCTTCTACCCTGCTTGCACTAATGGTCATGCTGTACCGACTCTCT
TTAGACTTAAGGGAGGTGCACCTGTAAAAAAAGTAGCCTTTGGCGGTGATCAAGTACATGAGGTTGCTGC
TGTAAGAAGTGTTACTGTCGAGTACAACATTCATGCTGTATTAGACACACTACTTGCTTCTTCTAGTCTT
AGAACCTTTGTTGTAGATAAGTCTTTGTCAATTGAGGAGTTTGCTGACGTAGTAAAGGAACAAGTCTCAG
ACTTGCTTGTTAAATTACTGCGTGGAATGCCGATTCCAGATTTTGATTTAGACGATTTTATTGACGCACC
ATGCTATTGCTTTAACGCTGAGGGTGATGCATCTTGGTCTTCTACTATGATCTTCTCTCTTCACCCCGTC
GAGTGTGACGAGGAGTGTTCTGAAGTAGAGGCTTCAGGTTTAGAAGAAGGTGAATCAGAGTGCATTTCTG
AGACTTCAACTGAACAAGTTGACGTTTCTCATGAGGTTTCTGACGACGAGTGGGCTGCTGCAGTTGATGA
AGCGTTCCCCCTCGATGAAGCAGAAGATGTTACTGAATCTGTGCAAGAAGAAGCACAACCAGTAGAAGTA
CCTGTTGAAGATATTGCGCAGGTTGTCATAGCTGACACCTTACAGGAAACTCCTGTTGTGTCTGATACTG
TTGAAGTCCCACCGCAAGTGGTGAAACTTCCGTCTGAACCTCAGACTATCCAGCCCGAGGTAAAAGAAGT
TGCACCTGTCTATGAGGCTGATACCGAACAGACACAGAGTGTTACTGTTAAACCTAAGAGGTTACGCAAA
AAGCGTAATGTTGACCCTTTGTCCAATTTTGAACATAAGGTTATTACAGAGTGCGTTACCATAGTTTTAG
GTGACGCAATTCAAGTAGCCAAGTGCTATGGGGAGTCTGTGTTAGTTAATGCTGCTAACACACATCTTAA
GCATGGCGGTGGTATCGCTGGTGCTATTAATGCGGCTTCAAAAGGGGCTGTCCAAAAAGAGTCAGATGAG
TATATTCTGGCTAAAGGGCCGTTACAAGTAGGAGATTCAGTTCTCTTGCAAGGCCATTCTCTAGCTAAGA
ATATCCTGCATGTCGTAGGCCCAGATGCCCGCGCTAAACAGGATGTTTCTCTCCTTAGTAAGTGCTATAA
GGCTATGAATGCATATCCTCTTGTAGTCACTCCTCTTGTTTCAACAGGCATATTTGGTGTAAAACCAGCT
GTGTCTTTTGATTATCTTATTAGAGAGGCTAAGACTAGAGTTTTAGTCGTCGTTAATTCCCAAGATGTCT
ATAAGAGTCTTACCATAGTTGACATTCCACAGAGTTTGACTTTTTCATATGATGGGTTACGTGGCGCAAT
ACGTAAAGCTAAAGATTATGGTTTTACTGTTTTTGTGTGCACAGACAACTCTGCTAACACTAAAGTTCTT
AGGAACAAGGGTGTTGATTATACTAAGAAGTTTCTTACAGTTGACGGTGTGCAATATTATTGCTACACGT
CTAAGGACACTTTAGATGATATCTTACAACAGGCTAATAAGTCTGTTGGTATTATATCTATGCCTTTGGG
ATATGTGTCTCATGGTTTAGACTTAATTCAAGCAGGGAGTGTCGTGCGTAGAGTTAACGTGCCCTACGTG
TGTCTCCTAGCTAATAAAGAGCAAGAAGCTATTTTGATGTCTGAAGACGTTAAGTTAAACCCTTCAGAAG
ATTTTATAAAGCACGTCCGCACTAATGGTGGTTACAATTCTTGGCATTTAGTCGAGGGTGAACTATTGGT
GCAAGACTTACGCTTAAATAAGCTCCTGCATTGGTCTGATCAAACCATATGCTACAAGGATAGTGTGTTT
TATGTTGTAAAGAATAGTACAGCTTTTCCATTTGAAACACTTTCAGCATGTCGTGCGTATTTGGATTCAC
GCACGACACAGCAGTTAACAATCGAAGTCTTAGTGACTGTCGATGGTGTAAATTTTAGAACAGTCGTTCT
AAATAATAAGAACACTTATAGATCACAGCTTGGATGCGTTTTCTTTAATGGTGCTGATATTTCTGATACC
ATTCCTGATGAGAAACAGAATGGTCACAGTTTATATCTAGCAGACAATTTGACTGCTGATGAAACAAAGG
CGCTTAAAGAGTTATATGGCCCCGTTGATCCTACTTTCTTACACAGATTCTATTCACTTAAGGCTGCAGT
CCATAAGTGGAAGATGGTTGTGTGTGATAAGGTACGTTCTCTCAAATTGAGTGATAATAATTGTTATCTT
AATGCAGTTATTATGACACTTGATTTATTGAAGGACATTAAATTTGTTATACCTGCTCTACAGCATGCAT
TTATGAAACATAAGGGCGGTGATTCAACTGACTTCATAGCCCTCATTATGGCTTATGGCAATTGCACATT
TGGTGCTCCAGATGATGCCTCTCGGTTACTTCATACCGTGCTTGCAAAGGCTGAGTTATGCTGTTCTGCA
CGCATGGTTTGGAGAGAGTGGTGCAATGTCTGTGGCATAAAAGATGTTGTTCTACAAGGCTTAAAAGCTT
GTTGTTACGTGGGTGTGCAAACTGTTGAAGATCTGCGTGCTCGCATGACATATGTATGCCAGTGTGGTGG
TGAACGTCATCGGCAAATAGTCGAACACACCACCCCCTGGTTGCTGCTCTCAGGCACACCAAATGAAAAA
TTGGTGACAACCTCCACGGCGCCTGATTTTGTAGCGTTTAATGTCTTTCAGGGCATTGAAACGGCTGTTG
GCCATTATGTTCATGCTTGCCTGAAGGGTGGTCTTATTTTAAAGTTTGACTCTGGCACCGTTAGCAAGAC
TTCAGACTGGAAGTGCAAGGTGACAGATGTACTTTTCCCCGGCCAAAAATACAGTAGCGATTGTAATGTC
GTACGGTATTCTTTGGACGGTAATTTCAGAACAGAGGTTGATCCCGACCTATCTGCTTTCTATGTTAAGG
ATGGTAAATACTTTACAAGTGAACCACCCGTAACATATTCACCAGCTACAATTTTAGCTGGTAGTGTCTA
CACTAATAGCTGCCTTGTATCGTCTGATGGACAACCTGGCGGTGATGCTATTAGTTTGAGTTTTAATAAC
CTTTTAGGGTTTGATTCTAGTAAACCAGTCACTAAGAAATACACTTACTCCTTCTTGCCTAAAGAAGACG
GCGATGTGTTGTTGGCTGAGTTTGACACTTATGACCCTATTTATAAGAATGGTGCCATGTATAAAGGCAA
ACCAATTCTTTGGGTCAACAAAGCATCTTATGATACTAATCTTAATAAGTTCAATAGAGCTAGTTTGCGT
CAAATTTTTGACGTAGCCCCCATTGAACTCGAAAATAAATTCACACCTTTGAGTGTGGCGTCCACACCAG
TTGAACCTCCAACTGTAGATGTGGTAGCACTTCAACAGGAAATGACAATTGTCAAATGTAAGGGTTTAAA
TAAACCTTTCGTGAAGGACAATGTCAGTTTCGTTGTTGATGACTCAGGTACTCCCGTTGTTGAGTATCTG
TCTAAAGAAGATCTACATACATTGTATGTAGACCCTAAGTATCAAGTCATTGTCTTAAAAGACAATGTAC
TTTCTTCTATGCTTAGATTGCACACCGTTGAGTCAGGTGATATTAACGTTGTTGCAGCTTCCGGATCTTT
GACACGTAAAGTGAAGTTACTATTTAGGGCTTCATTTTATTTCAAAGAATTTGCTACCCGCACTTTCACT
GCTACCACTGCTGTAGGTAGTTGTATAAAGAGTGTAGTGCGGCATCTAGGTGTTACTAAAGGCATATTGA
CAGGCTGTTTTAGTTTTGTCAAGATGTTATTTATTCTTCCACTAGCTTACTTTAGTGATTCAAAACTCGG
CACCACAGAGGTTAAAGTGAGTGCTTTGAAAACAGCTGGCGTTGTGACAGGTAATGTTGTAAAACAGTGT
TGCACTGCTGCTGTTGATTTAAGTATGGATAAGTTGCGCCGTGTGGATTGGAAATCAACCCTACGGTTGT
TACTTATGTTATGCACAACTATGGTATTGTTGTCTTCTGTGTATCACTTGTATGTCTTCAATCAGGTCTT
ATCAAGTGATGTTATGTTTGAAGATGCCCAAGGTTTGAAAAAGTTCTACAAAGAAGTTAGAGCTTACCTA
GGAATCTCTTCTGCTTGTGACGGTCTTGCTTCAGCTTATAGGGCGAATTCATTTGATGTACCTACATTCT
GCGCAAACCGTTCTGCAATGTGTAATTGGTGCTTGATTAGCCAAGATTCCATAACTCACTACCCAGCTCT
TAAGATGGTTCAAACACATCTTAGCCACTATGTTCTTAACATAGATTGGTTGTGGTTTGCATTCGAGACT
GGTTTGGCATACATGCTCTATACCTCGGCCTTCAACTGGTTGTTGTTGGCAGGTACATTGCATTATTTCT
TTGCACAGACTTCCATATTTGTAGACTGGCGGTCATACAATTATGCTGTGTCTAGTGCCTTCTGGTTATT
TACCCACATTCCAATGGCGGGTTTGGTACGAATGTATAATTTGTTAGCATGCCTTTGGCTTTTACGCAAG
TTTTATCAGCATGTAATCAATGGTTGCAAAGATACGGCATGCTTGCTCTGCTATAAGAGGAACCGACTTA
CTAGAGTTGAAGCTTCTACCGTTGTCTGTGGTGGAAAACGTACGTTTTATATCACAGCAAATGGCGGTAT
TTCATTCTGTCGTAGGCATAATTGGAATTGTGTGGATTGTGACATTGCAGGTGTGGGGAATACCTTCATC
TGTGAAGAAGTCGCAAATGACCTCACTACCGCCCTACGCAGGCCTATTAACGCTACGGATAGATCACATT
ATTATGTGGATTCCGTTACAGTTAAAGAGACTGTTGTTCAGTTTAATTATCGTAGAGACGGTCAACCATT
CTACGAGCGGTTTCCCCTCTGCGCTTTTACAAATCTAGATAAGTTGAAGTTCAAAGAGGTCTGTAAAACT
ACTACTGGTATACCTGAATACAACTTTATCATCTACGACTCATCAGATCGTGGCCAGGAAAGTTTAGCTA
GGTCTGCATGTGTTTATTATTCTCAAGTCTTGTGTAAATCAATTCTTTTGGTTGACTCAAGTTTGGTTAC
TTCTGTTGGTGATTCTAGTGAAATCGCCACTAAAATGTTTGATTCCTTTGTTAATAGTTTCGTCTCGCTG
TATAATGTCACACGCGATAAGTTGGAAAAACTTATCTCTACTGCTCGTGATGGCGTAAGGCGAGGCGATA
ACTTCCATAGTGTCTTAACAACATTCATTGACGCAGCACGAGGCCCCGCAGGTGTGGAGTCTGATGTTGA
GACCAATGAAATTGTTGACTCTGTGCAGTATGCTCATAAACATGACATACAAATTACTAATGAGAGTTAC
AATAATTATGTACCCTCATATGTTAAACCTGATAGTGTGTCTACCAGTGATTTAGGTAGTCTCATTGATT
GTAATGCGGCTTCAGTTAACCAAATTGTCTTGCGTAATTCTAATGGTGCTTGTATTTGGAACGCTGCTGC
ATATATGAAACTCTCGGATGCACTTAAACGACAGATTCGCATTGCATGCCGTAAGTGTAATTTAGCTTTC
CGGTTAACCACCTCAAAGCTACGCGCTAATGATAATATCTTATCAGTTAGATTCACTGCTAACAAAATTG
TTGGTGGTGCTCCTACATGGTTTAATGTGTTGCGTGACTTTACGTTAAAGGGTTACGTTCTTGCTACCAT
TATTGTGTTTCTGTGTGCTGTACTGATGTATTTGTGTTTACCTACATTTTCTATGGTACCTGTTGAATTT
TATGAAGACCGCATCTTGGACTTTAAAGTTCTTGATAATGGTATCATTAGGGATGTAAATCCTGATGATA
AGTGCTTTGCTAATAAGCACCGGTCCTTCACACAATGGTATCATGAGCATGTTGGTGGTGTCTATGACAA
CTCTATCACATGCCCATTGACAGTTGCAGTAATTGCTGGAGTTGCTGGTGCTCGCATTCCAGACGTACCT
ACTACATTGGCTTGGGTGAACAATCAGATAATTTTCTTTGTTTCTCGAGTCTTTGCTAATACAGGCAGTG
TTTGCTACACTCCTATAGATGAGATACCCTATAAGAGTTTCTCTGATAGTGGTTGCATTCTTCCATCTGA
GTGCACTATGTTTAGGGATGCAGAGGGCCGTATGACACCATACTGCCATGATCCTACTGTTTTGCCTGGG
GCTTTTGCGTACAGTCAGATGAGGCCTCATGTTCGTTACGACTTGTATGATGGTAACATGTTTATTAAAT
TTCCTGAAGTAGTATTTGAAAGTACACTTAGGATTACTAGAACTCTGTCAACTCAGTACTGCCGGTTCGG
TAGTTGTGAGTATGCACAAGAGGGTGTTTGTATTACCACAAATGGCTCGTGGGCCATTTTTAATGACCAC
CATCTTAATAGACCTGGTGTCTATTGTGGCTCTGATTTTATTGACATTGTCAGGCGGTTAGCAGTATCAC
TGTTCCAGCCTATTACTTATTTCCAATTGACTACCTCATTGGTCTTGGGTATAGGTTTGTGTGCATTCCT
GACTTTGCTCTTCTATTATATTAATAAAGTAAAACGTGCTTTTGCAGATTACACCCAGTGTGCTGTAATT
GCTGTTGTTGCTGCTGTTCTTAATAGCTTGTGCATCTGCTTTGTTGCCTCTATACCATTGTGTATAGTAC
CTTACACTGCATTGTACTATTATGCTACATTCTATTTTACTAATGAGCCTGCATTTATTATGCATGTTTC
TTGGTACATTATGTTCGGGCCTATCGTTCCCATATGGATGACCTGCGTCTATACAGTTGCAATGTGCTTT
AGACACTTCTTCTGGGTTTTAGCTTATTTTAGTAAGAAACATGTAGAAGTTTTTACTGATGGTAAGCTTA
ATTGTAGTTTCCAGGACGCTGCCTCTAATATCTTTGTTATTAACAAGGACACTTATGCAGCTCTTAGAAA
CTCTTTAACTAATGATGCCTATTCACGATTTTTGGGGTTGTTTAACAAGTATAAGTACTTCTCTGGTGCT
ATGGAAACAGCCGCTTATCGTGAAGCTGCAGCATGTCATCTTGCTAAAGCCTTACAAACATACAGTGAGA
CTGGTAGTGATCTTCTTTACCAACCACCCAACTGTAGCATAACCTCTGGCGTGTTGCAAAGCGGTTTGGT
GAAAATGTCACATCCCAGTGGAGATGTTGAGGCTTGTATGGTTCAGGTTACCTGCGGTAGCATGACTCTT
AATGGTCTTTGGCTTGACAACACAGTCTGGTGCCCACGACACGTAATGTGCCCGGCTGACCAGTTGTCTG
ATCCTAATTATGATGCCTTGTTGATTTCTATGACTAATCATAGTTTCAGTGTGCAAAAACACATTGGCGC
TCCAGCAAACTTGCGTGTTGTTGGTCATGCCATGCAAGGCACTCTTTTGAAGTTGACTGTCGATGTTGCT
AACCCTAGCACTCCAGCCTACACTTTTACAACAGTGAAACCTGGCGCAGCATTTAGTGTGTTAGCATGCT
ATAATGGTCGTCCGACTGGTACATTCACTGTTGTAATGCGCCCTAACTACACAATTAAGGGTTCCTTTCT
GTGTGGTTCTTGTGGTAGTGTTGGTTACACCAAGGAGGGTAGTGTGATCAATTTTTGTTACATGCATCAA
ATGGAACTTGCTAATGGTACACATACCGGTTCAGCATTTGATGGTACTATGTATGGTGCCTTTATGGATA
AACAAGTGCACCAAGTTCAGTTAACAGACAAATACTGCAGTGTTAATGTAGTAGCTTGGCTTTACGCAGC
AATACTTAATGGTTGCGCTTGGTTTGTAAAACCTAATCGCACTAGTGTTGTTTCTTTTAATGAATGGGCT
CTTGCCAACCAATTCACTGAATTTGTTGGCACTCAATCCGTTGACATGTTAGCTGTCAAAACAGGCGTTG
CTATTGAACAGCTGCTTTATGCGATCCAACAACTTTATACTGGGTTCCAGGGAAAGCAAATCCTTGGCAG
TACTATGTTGGAAGATGAATTCACACCTGAGGATGTTAATATGCAGATTATGGGTGTGGTTATGCAGAGT
GGTGTGAGAAAAGTTACATATGGTACTGCGCATTGGTTGTTCGCGACCCTTGTTTCAACCTATGTGATAA
TCTTACAAGCCACTAAATTTACTTTGTGGAACTACTTGTTTGAGACTATTCCCACACAGTTGTTCCCACT
CTTATTTGTGACTATGGCCTTCGTTATGTTGTTGGTTAAACACAAACACACCTTTTTGACACTTTTCTTG
TTGCCTGTGGCTATTTGTTTGACTTATGCAAACATAGTCTACGAGCCCACTACTCCCATTTCGTCAGCGC
TGATTGCAGTTGCAAATTGGCTTGCCCCCACTAATGCTTATATGCGCACTACACATACTGATATTGGTGT
CTACATTAGTATGTCACTTGTATTAGTCATTGTAGTGAAGAGATTGTACAACCCATCACTTTCTAACTTT
GCGTTAGCATTGTGCAGTGGTGTAATGTGGTTGTACACTTATAGCATTGGAGAAGCCTCAAGCCCCATTG
CCTATCTGGTTTTTGTCACTACACTCACTAGTGATTATACGATTACAGTCTTTGTTACTGTCAACCTTGC
AAAAGTTTGCACTTATGCCATCTTTGCTTACTCACCACAGCTTACACTTGTGTTTCCGGAAGTGAAGATG
ATACTTTTATTATACACATGTTTAGGTTTCATGTGTACTTGCTATTTTGGTGTCTTCTCTTTTTTGAACC
TTAAGCTTAGAGCACCTATGGGTGTCTATGACTTTAAGGTCTCAACACAAGAGTTCAGATTCATGACTGC
TAACAATCTAACTGCACCTAGAAATTCTTGGGAGGCTATGGCTCTGAACTTTAAGTTAATAGGTATTGGC
GGTACACCTTGTATAAAGGTTGCTGCTATGCAGTCTAAACTTACAGATCTTAAATGCACATCTGTGGTTC
TCCTCTCTGTGCTCCAACAGTTACACTTAGAGGCTAATAGTAGGGCCTGGGCTTTCTGTGTTAAATGCCA
TAATGACATATTGGCAGCAACAGACCCCAGTGAGGCTTTCGAGAAATTCGTAAGTCTCTTTGCCACTTTA
ATGACTTTTTCTGGTAATGTAGATCTTGATGCGTTAGCTAGTGATATTTTTGACACTCCTAGCGTACTTC
AAGCTACTCTTTCTGAGTTTTCACACTTAGCTACCTTTGCTGAGTTGGAAGCTGCGCAGAAAGCCTATCA
GGAAGCTATGGACTCTGGTGACACCTCACCACAAGTTCTTAAGGCTTTGCAGAAGGCTGTTAATATAGCT
AAAAACGCCTATGAGAAGGATAAGGCAGTGGCCCGTAAGTTAGAACGTATGGCTGATCAGGCTATGACTT
CTATGTATAAGCAAGCACGTGCTGAAGACAAGAAAGCAAAAATTGTCAGTGCTATGCAAACTATGTTGTT
TGGTATGATTAAGAAGCTCGACAACGATGTTCTTAATGGTATCATTTCTAACGCTAGGAATGGTTGTATA
CCTCTTAGTGTCATTCCACTGTGTGCTTCAAATAAACTTCGCGTTGTAATTCCTGACTTCACCGTCTGGA
ATCAGGTAGTCACATATCCCTCGCTTAACTACGCTGGGGCTTTGTGGGACATTACAGTTATAAACAATGT
GGACAATGAAATTGTTAAGTCTTCAGATGTTGTAGACAGCAATGAAAATTTAACATGGCCACTTGTTTTA
GAATGCACTAGGGCATCCACTTCTGCCGTTAAGTTGCAAAATAATGAGATCAAACCTTCAGGTTTAAAAA
CCATGGTTGTGTCTGCAGGTCAAGAGCAAACTAACTGTAATACTAGTTCCTTAGCTTATTACGAACCTGT
GCAGGGTCGTAAAATGCTGATGGCTCTTCTTTCTGATAATGCCTATCTCAAATGGGCGCGTGTTGAAGGT
AAGGACGGATTTGTTAGTGTAGAGCTACAACCTCCTTGCAAATTCTTGATTGCGGGACCAAAAGGACCTG
AAATCCGATATCTCTATTTTGTTAAAAATCTTAACAACCTTCATCGCGGGCAAGTGTTAGGGCACATTGC
TGCGACTGTTAGATTGCAAGCTGGTTCTAACACCGAGTTTGCCTCTAATTCTTCGGTGTTGTCACTTGTT
AACTTCACCGTTGATCCTCAAAAAGCTTATCTCGATTTCGTCAATGCGGGAGGTGCCCCATTGACAAATT
GTGTTAAGATGCTTACTCCTAAAACTGGTACAGGTATAGCTATATCTGTTAAACCAGAGAGTACAGCTGA
TCAAGAGACTTATGGTGGAGCTTCAGTGTGTCTCTATTGCCGTGCGCATATAGAACATCCTGATGTCTCT
GGTGTTTGTAAATATAAGGGTAAGTTTGTCCAAATCCCTGCTCAGTGTGTCCGTGACCCTGTGGGATTTT
GTTTGTCAAATACCCCCTGTAATGTCTGTCAATATTGGATTGGATATGGGTGCAATTGTGACTCGCTTAG
GCAAGTAGCACTGCCCCAATCTAAAGATTCCAATTTTTTAAACGAGTCCGGGGTTCTATTGTAAATGCCC
GAATAGAACCCTGTTCAAGTGGTTTGTCCACTGATGTCGTCTTTAGGGCATTTGACATCTGCAACTATAA
GGCTAAGGTTGCTGGTATTGGAAAATACTACAAGACTAATACTTGTAGGTTTGTAGAATTAGATGACCAA
GGGCATCATTTAGACTCCTATTTTGTCGTTAAGAGGCATACTATGGAGAATTATGAACTAGAGAAGCACT
GTTACGATTTGTTACGTGACTGTGATGCTGTAGCTCCCCATGATTTCTTCATCTTTGATGTAGACAAAGT
TAAAACACCTCATATTGTACGTCAGCGTTTAACTGAGTACACTATGATGGATCTTGTATATGCCCTGAGG
CACTTTGATCAAAATAGCGAAGTGCTTAAGGCTATCTTAGTGAAGTATGGTTGCTGTGATGTTACCTACT
TTGAAAATAAACTCTGGTTTGATTTTGTTGAAAATCCCAGTGTTATTGGTGTTTATCATAAACTTGGAGA
ACGTGTACGCCAAGCTATCTTAAACACTGTTAAATTTTGTGACCACATGGTCAAGGCTGGTTTAGTCGGT
GTGCTCACACTAGACAACCAGGACCTTAATGGCAAGTGGTATGATTTTGGTGACTTCGTAATCACTCAAC
CTGGTTCAGGAGTAGCTATAGTTGATAGCTACTATTCTTATTTGATGCCTGTGCTCTCAATGACCGATTG
TCTGGCCGCTGAGACACATAGGGATTGTGATTTTAATAAACCACTCATTGAGTGGCCACTTACTGAGTAT
GATTTTACTGATTATAAGGTACAACTCTTTGAGAAGTACTTTAAATATTGGGATCAGACGTATCACGCAA
ATTGCGTTAATTGTACTGATGACCGTTGTGTGTTACATTGTGCTAATTTCAATGTATTGTTTGCTATGAC
CATGCCTAAGACTTGTTTCGGACCCATAGTCCGAAAGATCTTTGTTGATGGCGTGCCATTTGTAGTATCT
TGTGGTTATCACTACAAAGAATTAGGTTTAGTCATGAATATGGATGTTAGTCTCCATAGACATAGGCTCT
CTCTTAAGGAGTTGATGATGTATGCCGCTGATCCAGCCATGCACATTGCCTCCTCTAACGCTTTTCTTGA
TTTGAGGACATCATGTTTTAGTGTCGCTGCACTTACAACTGGTTTGACTTTTCAAACTGTGCGGCCTGGC
AATTTTAACCAAGACTTCTATGATTTCGTGGTATCTAAAGGTTTCTTTAAGGAGGGCTCTTCAGTTACGC
TCAAACATTTTTTCTTTGCTCAAGATGGTAATGCTGCTATTACAGATTATAATTACTATTCTTATAATCT
GCCTACTATGTGTGACATCAAACAAATGTTGTTCTGCATGGAAGTTGTAAACAAGTACTTCGAAATCTAT
GACGGTGGTTGTCTTAATGCTTCTGAAGTGGTTGTTAATAATTTAGACAAGAGTGCTGGCCATCCTTTTA
ATAAGTTTGGCAAAGCTCGTGTCTATTATGAGAGCATGTCTTACCAGGAGCAAGATGAACTCTTTGCCAT
GACAAAGCGTAACGTCATTCCTACCATGACTCAAATGAATCTAAAATATGCTATTAGTGCTAAGAATAGA
GCTCGCACTGTTGCAGGCGTGTCCATACTTAGCACAATGACTAATCGCCAGTACCATCAGAAAATGCTTA
AGTCCATGGCTGCAACTCGTGGAGCGACTTGCGTCATTGGTACTACAAAGTTCTATGGTGGCTGGGATTT
CATGCTTAAAACATTGTACAAAGATGTTGATAATCCGCATCTTATGGGTTGGGATTACCCTAAGTGTGAT
AGAGCTATGCCTAATATGTGTAGAATCTTCGCTTCACTCATATTAGCTCGTAAACATGGCACTTGTTGTA
CTACAAGGGACAGATTTTATCGCTTGGCAAATGAGTGTGCTCAGGTGCTAAGCGAATATGTTCTATGTGG
TGGTGGTTACTACGTCAAACCTGGAGGTACCAGTAGCGGAGATGCCACCACTGCATATGCCAATAGTGTC
TTTAACATTTTGCAGGCGACAACTGCTAATGTCAGTGCACTTATGGGTGCTAATGGCAACAAGATTGTTG
ACAAAGAAGTTAAAGACATGCAGTTTGATTTGTATGTCAATGTTTACAGGAGCACTAGCCCAGACCCCAA
ATTTGTTGATAAATACTATGCTTTTCTTAATAAGCACTTTTCTATGATGATACTGTCTGATGACGGTGTC
GTTTGCTATAATAGTGATTATGCAGCTAAGGGTTACATTGCTGGAATACAGAATTTTAAGGAAACGCTGT
ATTATCAGAACAATGTCTTTATGTCTGAAGCTAAATGCTGGGTGGAAACCGATCTGAAGAAAGGGCCACA
TGAATTCTGTTCACAGCATACGCTTTATATTAAGGATGGCGACGATGGTTACTTCCTTCCTTATCCAGAC
CCTTCAAGAATTTTGTCTGCCGGTTGCTTTGTAGATGATATCGTTAAGACTGACGGTACACTCATGGTAG
AGCGGTTTGTGTCTTTGGCTATAGATGCTTACCCTCTCACAAAGCATGAAGATATAGAATACCAGAATGT
ATTCTGGGTCTACTTACAGTATATAGAAAAACTGTATAAAGACCTTACAGGACACATGCTTGACAGTTAT
TCTGTCATGCTATGTGGTGATAATTCTGCTAAGTTTTGGGAAGAGGCATTCTACAGAGATCTCTATAGTT
CGCCTACCACTTTGCAGGCTGTCGGTTCATGCGTTGTATGCCATTCACAGACTTCCCTACGCTGTGGGAC
ATGCATCCGTAGACCATTTCTCTGCTGTAAATGCTGCTATGATCATGTTATAGCAACTCCACATAAGATG
GTTTTGTCTGTTTCTCCTTACGTTTGTAATGCCCCTGGTTGTGGCGTTTCAGACGTTACTAAGCTATATT
TAGGTGGTATGAGCTACTTTTGTGTAGATCATAGACCTGTGTGTAGTTTTCCACTTTGCGCTAATGGTCT
TGTATTCGGCTTATACAAGAATATGTGCACAGGTAGTCCTTCTATAGTTGAATTTAATAGGTTGGCTACC
TGTGACTGGACTGAAAGTGGTGATTACACCCTTGCCAATACTACAACAGAACCACTCAAACTTTTTGCTG
CTGAGACTTTACGTGCCACTGAAGAGGCGTCTAAGCAGTCTTATGCTATTGCCACCATCAAAGAAATTGT
TGGTGAGCGCCAACTATTACTTGTGTGGGAGGCTGGCAAGTCCAAACCACCACTCAATCGTAATTATGTT
TTTACTGGTTATCATATAACCAAAAATAGTAAAGTGCAGCTCGGTGAGTACATCTTCGAGCGCATTGATT
ATAGTGATGCTGTATCCTACAAGTCTAGTACAACGTATAAACTGACTGTAGGTGACATCTTCGTACTTAC
CTCTCACTCTGTGGCTACCTTGACGGCGCCCACAATTGTGAATCAAGAGAGGTATGTTAAAATTACTGGG
TTGTACCCAACCATTACGGTACCTGAAGAGTTCGCAAGTCATGTTGCCAACTTCCAAAAATCAGGTTATA
GTAAATATGTCACTGTTCAGGGACCACCTGGCACTGGCAAAAGTCATTTTGCTATAGGGTTAGCGATTTA
CTACCCTACAGCACGTGTTGTTTATACAGCATGTTCACACGCAGCTGTTGATGCTTTGTGTGAAAAAGCT
TTTAAATATTTGAACATTGCTAAATGTTCCCGTATCATTCCTGCAAAGGCACGTGTTGAGTGCTATGACA
GGTTTAAAGTTAATGAGACAAATTCTCAATATTTGTTTAGTACTATTAATGCTCTACCAGAAACTTCTGC
CGATATTCTGGTGGTTGATGAGGTTAGTATGTGCACTAATTATGATCTTTCAATTATTAATGCACGTATT
AAAGCTAAGCACATTGTCTATGTAGGAGATCCAGCACAGTTGCCAGCTCCTAGGACTTTGTTGACTAGAG
GCACATTGGAACCAGAAAATTTCAATAGTGTCACTAGATTGATGTGTAACTTAGGTCCTGACATATTTTT
AAGTATGTGCTACAGGTGTCCTAAGGAAATAGTAAGCACTGTGAGCGCTCTTGTCTACAATAATAAATTG
TTAGCCAAGAAGGAGCTTTCAGGCCAGTGCTTTAAAATACTCTATAAGGGCAATGTGACGCATGATGCTA
GCTCTGCCATTAATAGACCACAACTCACATTTGTGAAGAATTTTATTACTGCCAATCCGGCATGGAGTAA
GGCAGTCTTTATTTCGCCTTATAATTCACAGAATGCTGTGGCTCGTTCAATGCTGGGTCTTACTACTCAG
ACTGTTGATTCCTCACAGGGTTCAGAATACCAGTACGTTATCTTCTGTCAAACAGCAGATACGGCACATG
CTAACAACATTAACAGATTTAATGTTGCAATCACTCGTGCCCAAAAAGGTATTCTTTGTGTTATGACATC
TCAGGCACTCTTTGAGTCCTTAGAGTTTACTGAATTGTCTTTTACTAATTACAAGCTCCAGTCTCAGATT
GTAACTGGCCTTTTTAAAGATTGCTCTAGAGAAACTTCTGGCCTCTCACCTGCTTATGCACCAACATACG
TTAGTGTTGATGACAAGTATAAGACGAGTGATGAGCTTTGCGTGAATCTTAATTTACCCGCAAATATCCC
ATACTCTCGTGTTATTTCCAGGATGGGCTTTAAACTCGATGCAACAGTTCCTGGATATCCTAAGCTTTTC
ATTACTCGTGAAGAGGCTGTAAGGCAAGTTCGAAGCTGGATAGGCTTCGATGTTGAGGGTGCTCATGCTT
CCCGTAATGCATGTGGCACCAATGTGCCTCTACAATTAGGATTTTCAACTGGTGTGAACTTTGTTGTTCA
GCCAGTTGGTGTTGTAGACACTGAGTGGGGTAACATGTTAACGGGCATTGCTGCCCGTCCTCCACCAGGT
GAACAGTTTAAGCACCTCGTGCCTCTTATGCATAAGGGGGCTGCGTGGCCTATTGTTAGACGACGTATAG
TGCAAATGTTGTCAGACACTTTAGACAAATTGTCTGATTACTGTACGTTTGTTTGTTGGGCTCATGGCTT
TGAATTAACGTCTGCATCATACTTTTGCAAGATAGGTAAGGAACAGAAGTGTTGCATGTGCAATAGACGC
GCTGCAGCGTACTCTTCACCTCTGCAATCTTATGCCTGCTGGACTCATTCCTGCGGTTATGATTATGTCT
ACAACCCTTTCTTTGTCGATGTTCAACAGTGGGGTTATGTAGGCAATCTTGCTACTAATCACGATCGTTA
TTGCTCTGTCCATCAAGGAGCTCATGTGGCTTCTAATGATGCAATAATGACTCGTTGTTTAGCTATTCAT
TCTTGTTTTATAGAACGTGTGGATTGGGATATAGAGTATCCTTATATCTCACATGAAAAGAAATTGAATT
CCTGTTGTAGAATCGTTGAGCGCAACGTCGTACGTGCTGCTCTTCTTGCCGGTTCATTTGACAAAGTCTA
TGATATTGGCAATCCTAAAGGAATTCCTATTGTTGATGACCCTGTGGTTGATTGGCATTATTTTGATGCA
CAGCCCTTGACCAGAAAGGTACAACAGCTTTTCTATACAGAGGACATGGCCTCAAGATTTGCTGATGGGC
TCTGCTTATTTTGGAACTGTAATGTACCAAAATATCCTAATAATGCAATTGTATGCAGGTTTGACACACG
TGTGCATTCTGAGTTCAATTTGCCAGGTTGTGATGGCGGTAGTTTGTATGTTAACAAGCACGCTTTTCAT
ACACCAGCATATGATGTGAGTGCATTCCGTGATCTGAAACCTTTACCATTCTTTTATTATTCTACTACAC
CATGTGAAGTGCATGGTAATGGTAGTATGATAGAGGATATTGATTATGTACCCCTAAAATCTGCAGTCTG
TATTACAGCTTGTAATTTAGGGGGCGCTGTTTGTAGGAAGCATGCTACAGAGTACAGAGAGTATATGGAA
GCATATAATCTTGTCTCTGCATCAGGTTTCCGCCTTTGGTGTTATAAGACCTTTGATATTTATAATCTCT
GGTCTACTTTTACAAAAGTTCAAGGTTTGGAAAACATTGCTTTTAATGTTGTTAAACAAGGCCATTTTAT
TGGTGTTGAGGGTGAACTACCTGTAGCTGTAGTCAATGATAAGATCTTCACCAAGAGTGGCGTTAATGAC
ATTTGTATGTTTGAGAATAAAACCACTTTGCCTACTAATATAGCTTTTGAACTCTATGCTAAGCGTGCTG
TACGCTCGCATCCCGATTTCAAATTGCTACACAATTTACAAGCAGACATTTGCTACAAGTTCGTCCTTTG
GGATTATGAACGTAGCAATATTTATGGTACTGCTACTATTGGTGTATGTAAGTACACTGATATTGATGTT
AATTCAGCTTTGAATATATGTTTTGACATACGCGATAATGGTTCATTGGAGAAGTTCATGTCTACTCCCA
ATGCCATCTTTATTTCTGATAGAAAAATTAAGAAATACCCTTGTATTGTAGGTCCTGATTATGCTTACTT
CAATGGTGCTATCATCCGTGATAGTGATGTTGTTAAACAACCAGTGAAGTTCTACTTGTATAAGAAAGTC
AATAATGAGTTTATTGATCCTACTGAGTGTATTTACACTCAGAGTCGCTCTTGTAGTGACTTCCTACCCC
TGTCTGACATGGAGAAAGACTTTCTATCTTTTGATAGTGATGTTTTCATTAAGAAGTATGGCTTGGAAAA
CTATGCTTTTGAGCACGTAGTCTATGGAGACTTCTCTCATACTACGTTAGGCGGTCTTCACTTGCTTATT
GGTTTATACAAGAAGCAACAGGAAGGTCATATTATTATGGAAGAAATGCTAAAAGGTAGCTCAACTATTC
ATAACTATTTTATTACTGAGACTAACACAGCGGCTTTTAAGGCGGTGTGTTCTGTTATAGATTTAAAGCT
TGACGACTTTGTTATGATTTTAAAGAGTCAAGACCTTGGCGTAGTATCCAAGGTTGTCAAGGTTCCTATT
GACTTAACAATGATTGAGTTTATGTTATGGTGTAAGGATGGACAGGTTCAAACCTTCTACCCTCGACTCC
AGGCTTCTGCAGATTGGAAACCTGGTCATGCAATGCCATCCCTCTTTAAAGTTCAAAATGTAAACCTTGA
ACGTTGTGAGCTTGCTAATTACAAGCAATCTATTCCTATGCCTCGCGGTGTGCACATGAACATCGCTAAA
TATATGCAATTGTGCCAGTATTTAAATACTTGCACATTAGCCGTGCCTGCCAATATGCGTGTTATACATT
TTGGCGCTGGTTCTGATAAAGGTATCGCTCCTGGTACATCAGTTTTACGACAGTGGCTTCCTACAGATGC
CATTATTATAGATAATGATTTAAATGAGTTCGTGTCAGATGCTGACATAACTTTATTTGGAGATTGTGTA
ACTGTACGTGTCAGCCAACAAGTGGATCTTGTTATTTCCGACATGTATGATCCTACTACTAAGAATGTAA
CAGGTAGTAATGAGTCAAAGGCTTTATTCTTTACTTACCTGTGTAACCTCATTAATAATAATCTTGCTCT
TGGTGGGTCTGTTGCTATTAAAATAACAGAACACTCTTGGAGCGTTGAACTTTATGAACTTATGGGAAAA
TTTGCTTGGTGGACTGTTTTCTGCACCAATGCAAATGCATCCTCATCTGAAGGATTCCTCTTAGGTATTA
ATTACTTGGGTACTATTAAAGAAAATATAGATGGTGGTGCTATGCACGCCAACTATATATTTTGGAGAAA
TTCCACTCCTATGAATCTGAGTACTTACTCACTTTTTGATTTATCCAAGTTTCAATTAAAATTAAAAGGA
ACACCAGTTCTTCAATTAAAGGAGAGTCAAATTAACGAACTCGTAATATCTCTCCTGTCGCAGGGTAAGT
TACTTATCCGTGACAATGATACACTCAGTGTTTCTACTGATGTTCTTGTTAACACCTACAGAAAGTTACG
TTGATGTAGGGCCAGATTCTGTTAAGTCTGCTTGTATTGAGGTTGATATACAACAGACTTTCTTTGATAA
AACTTGGCCTAGGCCAATTGATGTTTCTAAGGCTGACGGTATTATATACCCTCAAGGCCGTACATATTCT
AACATAACTATCACTTATCAAGGTCTTTTTCCCTATCAGGGAGACCATGGTGATATGTATGTCTACTCTG
CAGGACATGCTACAGGCACAACTCCACAAAAGTTGTTTGTAGCTAACTATTCTCAGGACGTCAAACAGTT
TGCTAATGGGTTTGTCGTCCGTATAGGAGCAGCTGCCAATTCCACTGGCACTGTTATTATTAGCCCATCT
ACCAGCGCTACTATACGAAAAATTTACCCTGCTTTTATGCTGGGTTCTTCAGTTGGTAATTTCTCAGATG
GTAAAATGGGCCGCTTCTTCAATCATACTCTAGTTCTTTTGCCCGATGGATGTGGCACTTTACTTAGAGC
TTTTTATTGTATTCTAGAGCCTCGCTCTGGAAATCATTGTCCTGCTGGCAATTCCTATACTTCTTTTGCC
ACTTATCACACTCCTGCAACAGATTGTTCTGATGGCAATTACAATCGTAATGCCAGTCTGAACTCTTTTA
AGGAGTATTTTAATTTACGTAACTGCACCTTTATGTACACTTATAACATTACCGAAGATGAGATTTTAGA
GTGGTTTGGCATTACACAAACTGCTCAAGGTGTTCACCTCTTCTCATCTCGGTATGTTGATTTGTACGGC
GGCAATATGTTTCAATTTGCCACCTTGCCTGTTTATGATACTATTAAGTATTATTCTATCATTCCTCACA
GTATTCGTTCTATCCAAAGTGATAGAAAAGCTTGGGCTGCCTTCTACGTATATAAACTTCAACCGTTAAC
TTTCCTGTTGGATTTTTCTGTTGATGGTTATATACGCAGAGCTATAGACTGTGGTTTTAATGATTTGTCA
CAACTCCACTGCTCAYATGAATCCTTCGATGTTGAATCTGGAGTTTATTCAGTTTCGTCTTTCGAAGCAA
AACCTTCTGGCTCAGTTGTGGAACAGGCTGAAGGTGTTGAATGTGATTTTTCACCTCTTCTGTCTGGCAC
ACCTCCTCAGGTTTATAATTTCAAGCGTTTGGTTTTTACCAATTGCAATTATAATCTTACCAAATTGCTT
TCACTTTTTTCTGTGAATGATTTTACTTGTAGTCAAATATCTCCAGCAGCAATTGCTAGCAACTGTTATT
CTTCACTGATTTTGGATTATTTTTCATACCCACTTAGTATGAAATCCGATCTCAGTGTTAGTTCTGCTGG
TCCAATATCCCAGTTTAATTATAAACAGTCCTTTTCTAATCCCACATGTTTGATTTTAGCGACTGTTCCT
CATAACCTTACTACTATTACTAAGCCTCTTAAGTACAGCTATATTAACAAGTGCTCTCGTCTTCTTTCTG
ATGATCGTACTGAAGTACCTCAGTTAGTGAACGCTAATCAATACTCACCCTGTGTATCCACTGTCCCATC
CACTGTGTGGGAAGACGGTGATTATTATAGGAAACAACTATCTCCACTTGAAGGTGGTGGCTGGCTTGTT
GCTAGTGGCTCAACTGTTGCCATGACTGAGCAATTACAGATGGGCTTTGGTATTACAGTTCAATATGGTA
CAGACACCAATAGTGTTTGCCCCAAGCTTGAATTTGCTAATGACACAAAAATTGCCTCTCAATTAGGCAA
TTGCGTGGAATATTCCCTCTATGGTGTTTCGGGCCGTGGTGTCTTTCAGAATTGCACAGCTGTAGGTGTT
CGACAGCAGCGCTTTGTTTATGATGCGTACCAGAATTTAGTTGGCTATTATTCTGATGATGGCAACTACT
ACTGTTTGCGTGCTTGTGTTAGTGTTCCTGTTTCTGTCATCTATGATAAAGAAACTAAAACCCACGCTAC
TCTATTTGGTAGTGTTGCATGTGAACACATTTCCTCTACCATGTCTCAATACTCCCGTTCTACGCGATCA
ATGCTTAAACGGCGAGATTCTACATATGGTCCCCTTCAGACACCTGTTGGTTGTGTCCTAGGACTTGTTA
ATTCCTCTTTGTTCGTAGAGGACTGCAAGTTGCCTCTTGGTCAATCTCTCTGTGCTCTTCCTGACACACC
TAGTACTCTCACACCTCGCAGTGTGCGCTCTGTTCCAGGTGAAATGCGCTTGGCATCCATTGCTTTTAAT
CATCCTATTCAGGTTGATCAACTTAATAGTAGTTATTTTAAATTAAGTATACCTACTAATTTTTCCTTTG
GTGTGACTCAGGAGTACATTCAGACAACCATTCAGAAAGTTACTGTTGATTGTAAACAGTACGTTTGCAA
TGGTTTCCAGAAGTGTGAGCAATTACTGCGCGAGTATGGCCAGTTTTGTTCCAAAATAAACCAGGCTCTC
CATGGTGCCAATTTACGCCAGGATGATTCTGTACGTAATTTGTTTGCGAGCGTGAAAAGCTCTCAATCAT
CTCCTATCATACCAGGTTTTGGAGGTGACTTTAATTTGACACTTCTAGAACCTGTTTCTATATCTACTGG
CAGTCGTAGTGCACGTAGTGCTATTGAGGATTTGCTATTTGACAAAGTCACTATAGCTGATCCTGGTTAT
ATGCAAGGTTACGATGATTGTATGCAGCAAGGTCCAGCATCAGCTCGTGATCTTATTTGTGCTCAATATG
TGGCTGGTTATAAAGTATTACCTCCTCTTATGGATGTTAATATGGAAGCCGCGTACACTTCATCTTTGCT
TGGCAGCATAGCAGGTGTTGGCTGGACTGCTGGCTTATCCTCCTTTGCTGCTATTCCATTTGCACAGAGT
ATTTTTTATAGGTTAAACGGTGTTGGCATTACTCAACAGGTTCTTTCAGAGAACCAAAAGCTTATTGCCA
ATAAGTTTAATCAGGCTCTGGGAGCTATGCAAACAGGCTTCACTACAACTAATGAAGCTTTTCGGAAGGT
TCAGGATGCTGTGAACAACAATGCACAGGCTCTATCCAAATTAGCTAGCGAGCTATCTAATACTTTTGGT
GCTATTTCCGCCTCTATTGGAGACATCATACAACGTCTTGACGTTCTCGAACAGGACGCCCAAATAGACA
GACTTATTAATGGCCGTTTGACAACACTAAATGCTTTTGTTGCACAGCAGCTTGTTCGTTCTGAATCAGC
TGCTCTTTCCGCTCAATTGGCTAAAGATAAAGTCAATGAGTGTGTCAAGGCACAATCCAAGCGTTCTGGA
TTTTGCGGTCAAGGCACACATATAGTGTCCTTTGTTGTAAATGCCCCTAATGGCCTTTACTTTATGCATG
TTGGTTATTACCCTAGCAACCACATTGAGGTTGTTTCTGCTTATGGTCTTTGCGATGCAGCTAACCCTAC
TAATTGTATAGCCCCTGTTAATGGCTACTTTATTAAAACTAATAACACTAGGATTGTTGATGAGTGGTCA
TATACTGGCTCGTCCTTCTATGCACCTGAGCCCATCACCTCTCTTAATACTAAGTATGTTGCACCACAGG
TGACATACCAAAACATTTCTACTAACCTCCCTCCTCCTCTTCTCGGCAATTCCACCGGGATTGACTTCCA
AGATGAGTTGGATGAGTTTTTCAAAAATGTTAGCACCAGTATACCTAATTTTGGTTCTCTAACACAGATT
AATACTACATTACTCGATCTTACCTACGAGATGTTGTCTCTTCAACAAGTTGTTAAAGCCCTTAATGAGT
CTTACATAGACCTTAAAGAGCTTGGCAATTATACTTATTACAACAAATGGCCGTGGTACATTTGGCTTGG
TTTCATTGCTGGGCTTGTTGCCTTAGCTCTATGCGTCTTCTTCATACTGTGCTGCACTGGTTGTGGCACA
AACTGTATGGGAAAACTTAAGTGTAATCGTTGTTGTGATAGATACGAGGAATACGACCTCGAGCCGCATA
AGGTTCATGTTCACTAATTAACGAACTATCAATGAGAGTTCAAAGACCACCCACTCTCTTGTTAGTGTTC
TCACTCTCTTTTTTGGTCACTGCATTTTCAAAACCTCTCTATGTACCTGAGCATTGTCAGAATTATTCTG
GTTGCATGCTTAGGGCTTGTATTAAAACTGCCCAAGCTGATACAGCTGGTCTTTATACAAATTTTCGAAT
TGATGTCCCATCTGCAGAATCAACTGGTACTCAATCAGTTTCTGTCGATCGTGAGTCTACTTCAACTCAT
GATGGTCTTACCGAACATGTTACTAGTGTGAATCTTTTTGACGTTGGTTACTCAGTTAATTAACGAACTC
TATGGATTACGTGTCTCTGCTTAATCAAATTTGGCAGAAGTACCTTAATTCACCGTATACTACTTGTTTG
TATATCCCTAAACCCACAGCTAAGTATACACCTTTAGTTGGCACTTCATTGCACCCTGTGCTGTGGAACT
GTCAGCTATCCTTTGCTGGTTATACTGAATCTGCTGTTAATTCTACAAAAGCTTTGGCCAAACAGGACGC
AGCTCAGCGAATCGCTTGGTTGCTACATAAGGATGGAGGAATCCCTGACGGATGTTCCCTCTACCTCCGG
CACTCAAGTTTATTCGCGCAAAGCGAGGAAGAGGAGTCATTCTCCAACTAAGAAACTGCGCTACGTTAAG
CGTAGATTTTCTCTTCTGCGCCCTGAAGACCTTAGTGTTATTGTCCAACCAACACACTATGTCAGGGTTA
CATTTTCAGACCCCAACATGTGGTATCTACGTTCGGGTCATCATTTACACTCAGTTCACAATTGGCTTAA
ACCTTATGGCGGCCAACCTGTTTCTGAGTACCATATTACTCTAGCTTTGCTAAATCTCACTGATGAAGAT
TTAGCTAGAGATTTTTCACCCATTGCGCTCTTTTTGCGCAATGTCAGATTTGAGCTACATGAGTTCGCCT
TGCTGCGCAAAACTCTTGTTCTTAATGCATCAGAGATCTACTGTGCTAACATACATAGATTTAAGCCTGT
GTATAGAGTTAACACGGCAATCCCTACTATTAAGGATTGGCTTCTCGTTCAGGGATTTTCCCTTTACCAT
AGTGGCCTCCCTTTACATATGTCAATCTCTAAATTGCATGCACTGGATGATGTTACTCGCAATTACATCA
TTACAATGCCATGCTTTAGAACTTATCCTCAACAAATGTTTGTTACTCCTTTGGCCGTAGATGTTGTCTC
CATACGGTCTTCCAATCAGGGTAATAAACAAATTGTTCATTCTTACCCCATTTTACATCATCCAGGATTT
TAACGAACTATGGCTTTCTCGGCGTCTTTATTTAAACCCGTCCAGCTAGTCCCAGTTTCTCCTGCATTTC
ATCGCATTGAGTCTACTGACTCTATTGTTTTCACATACATTCCTGCTAGCGGCTATGTAGCTGCTTTAGC
TGTCAATGTGTGTCTCATTCCCCTATTATTACTGCTACGTCAAGATACTTGTCGTCGCAGCATTATCAGA
ACTATGGTTCTCTATTTCCTTGTTCTTTATAACTTTTTATTAGCCATTGTACTAGTCAATGGTGTACATT
ATCCAACTGGAAGTTGCCTGATAGCCTTCTTAGTTATCCTCATAATACTTTGGTTTGTAGATAGAATTCG
TTTCTGTCTCATGCTGAATTCCTACATTCCACTGTTTGACATGCGTTCTCACTTTATTCGTGTTAGTACA
GTTTCTTCTCATGGTATGGTCCCTGTCATACACACCAAACCATTATTTATTAGAAACTTCGATCAGCGTT
GCAGCTGTTCTCGTTGTTTTTATTTGCACTCTTCTACTTATATAGAGTGCACTTATATTAGCCGTTTTAG
TAAGATTAGCCTAGTTTCTGTAACTGACTTCTCCTTAAACGGCAATGTTTCCACTGTTTTCGTGCCTGCA
ACGCGCGATTCAGTTCCTCTTCACATAATCGCCCCGAGCTCGCTTATCGTTTAAGCAGCTCTGCGCTACT
ATGGGTCCCGTGTAGAGGCTAATCCATTAGTCTCTCTTTGGACATATGGAAAACGAACTATGTTACCCTT
TGTCCAAGAACGAATAGGGTTGTTCATAGTAAACTTTTTCATTTTTACCGTAGTATGTGCTATAACACTC
TTGGTGTGTATGGCTTTCCTTACGGCTACTAGATTATGTGTGCAATGTATGACAGGCTTCAATACCCTGT
TAGTTCAGCCCGCATTATACTTGTATAATACTGGACGTTCAGTCTATGTAAAATTCCAGGATAGTAAACC
CCCTCTACCACCTGACGAGTGGGTTTAACGAACTCCTTCATAATGTCTAATATGACGCAACTCACTGAGG
CGCAGATTATTGCCATTATTAAAGACTGGAACTTTGCATGGTCCCTGATCTTTCTCTTAATTACTATCGT
ACTACAGTATGGATACCCATCCCGTAGTATGACTGTCTATGTCTTTAAAATGTTTGTTTTATGGCTCCTA
TGGCCATCTTCCATGGCGCTATCAATATTTAGCGCCATTTATCCAATTGATCTAGCTTCCCAGATAATCT
CTGGCATTGTAGCAGCTGTTTCAGCTATGATGTGGATTTCCTACTTTGTGCAGAGTATCCGGCTGTTTAT
GAGAACTGGATCATGGTGGTCATTCAATCCTGAGACTAATTGCCTTTTGAATGTTCCAATTGGTGGTACA
ACTGTCGTACGTCCACTCGTAGAGGACTCTACCAGTGTAACTGCTGTTGTAACCAATGGTCACCTCAAAA
TGGCTGGCATGCATTTCGGTGCTTGTGACTACGACAGACTTCCTAATGAAGTCACCGTGGCCAAACCCAA
TGTGCTGATTGCTTTAAAAATGGTGAAGCGGCAAAGCTACGGAACTAATTCCGGCGTTGCCATTTACCAT
AGATATAAGGCAGGTAATTACAGGAGTCCGCCTATTACGGCGGATATTGAACTTGCATTGCTTCGAGCTT
AGGCTCTTTAGTAAGAGTATCTTAATTGATTTTAACGAATCTCAATTTCATTGTTATGGCATCCCYTGCT
GCACCTCGTGCTGTTTCCTTTGCCGATAACAATGATATAACAAATACAAACCTGTCTCGAGGTAGAGGAC
GTAATCCAAAACCACGAGCTGCACCAAATAACACTGTCTCTTGGTACACTGGGCTTACCCAACACGGGAA
AGTCCCTCTTACCTTTCCACCTGGGCAGGGTGTACCTCTTAATGCCAATTCCACCCCTGCGCAAAATGCT
GGGTATTGGCGGAGACAGGACAGAAAAATTAATACCGGGAATGGAATTAAGCAACTGGCTCCCAGGTGGT
ACTTCTACTACACTGGAACTGGACCCGAAGCAGCACTCCCATTCCGGGCTGTTAAGGATGGCATCGTTTG
GGTCCATGAAGATGGCGCCACTGATGCTCCTTCAACTTTTGGGACGCGGAACCCTAACAATGATTCAGCT
ATTGTTACACAATTCGCGCCCGGTACTAAGCTTCCTAAAAACTTCCACATTGAGGGGACTGGAGGCAATA
GTCAATCATCTTCAAGAGCCTCTAGCGTAAGCAGAAACTCTTCCAGATCTAGTTCACAAGGTTCAAGATC
AGGAAACTCTACCCGCGGCACTTCTCCAGGTCCATCTGGAATCGGAGCAGTAGGAGGTGATCTACTTTAC
CTTGATCTTCTGAACAGACTACAAGCCCTTGAGTCTGGCAAAGTAAAGCAATCGCAGCCAAAAGTAATCA
CTAAGAAAGATGCTGCTGCTGCTAAAAATAAGATGCGCCACAAGCGCACTTCCACCAAAAGTTTCAACAT
GGTGCAAGCTTTTGGTCTTCGCGGACCAGGAGACCTCCAGGGAAACTTTGGTGATCTTCAATTGAATAAA
CTCGGCACTGAGGACCCACGTTGGCCCCAAATTGCTGAGCTTGCTCCTACAGCCAGTGCTTTTATGGGTA
TGTCGCAATTTAAACTTACCCATCAGAACAATGATGATCATGGCAACCCTGTGTACTTCCTTCGGTACAG
TGGAGCCATTAAACTTGACCCAAAGAATCCCAACTACAATAAGTGGTTGGAGCTTCTTGAGCAAAATATT
GATGCCTACAAAACCTTCCCTAAGAAGGAAAAGAAACAAAAGGCACCAAAAGAAGAATCAACAGACCAAA
TGTCTGAACCTCCAAAGGAGCAGCGTGTGCAAGGTAGCATCACTCAGCGCACTCGCACCCGTCCAAGTGT
TCAGCCTGGTCCAATGATTGATGTTAACACTGATTAGTGTCACTCAAAGTAACAAGATCGCGGCAATCGT
TTGTGTTTGGTAACCCCATCTCACCATCGCTTGTCCACTCTTGCACAGAATGGAATCATGTTGTAATTAC
AGTGCAATAAGGTAATTATAACCCATTTAATTGATAGCTATGCTTTATTAAAGTGTGTAGCTGTAGAGAG
AATGTTAAAGACTGTCACCTCTGCGTGATTGCAAGTGAACAGTGCCCCCCGGGAAGAGCTCTACAGTGTG
AAATGTAAATAAAAATAGCTATTATTCAATTAGATTAG
</t>
  </si>
  <si>
    <t>NL63</t>
  </si>
  <si>
    <t>Alphacoronavirus; Setracovirus</t>
  </si>
  <si>
    <t xml:space="preserve">Human coronavirus NL63 </t>
  </si>
  <si>
    <t>AAS58177.1</t>
  </si>
  <si>
    <t>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t>
  </si>
  <si>
    <t>Spike protein [Human coronavirus NL63]</t>
  </si>
  <si>
    <t>AY567487.2</t>
  </si>
  <si>
    <t>20472..24542</t>
  </si>
  <si>
    <t>&gt;AY567487.2 Human Coronavirus NL63, complete genome
CTTAAAGAATTTTTCTATCTATAGATAGAGAATTTTCTTATTTAGACTTTGTGTCTACTCTTCTCAACTA
AACGAAATTTTTCTAGTGCTGTCATTTGTTATGGCAGTCCTAGTGTAATTGAAATTTCGTCAAGTTTGTA
AACTGGTTAGGCAAGTGTTGTATTTTCTGTGTCTAAGCACTGGTGATTCTGTTCACTAGTGCATACATTG
ATATTTAAGTGGTGTTCCGTCACTGCTTATTGTGGAAGCAACGTTCTGTCGTTGTGGAAACCAATAACTG
CTAACCATGTTTTACAATCAAGTGACACTTGCTGTTGCAAGTGATTCGGAAATTTCAGGTTTTGGTTTTG
CCATTCCTTCTGTAGCCGTTCGCACCTATAGCGAAGCCGCTGCACAAGGTTTTCAGGCATGCCGTTTTGT
TGCTTTTGGCTTACAGGATTGTGTAACCGGTATTAATGATGATGATTATGTCATTGCATTGACTGGTACT
AATCAGCTCTGTGCCAAAATTTTACCTTTTTCTGATAGACCCCTTAATTTGCGAGGTTGGCTCATTTTTT
CTAACAGCAATTATGTTCTTCAGGACTTTGATGTTGTTTTTGGCCATGGTGCAGGAAGTGTGGTTTTTGT
GGATAAGTACATGTGTGGTTTTGATGGTAAACCTGTGTTACCTAAAAACATGTGGGAATTTAGGGATTAC
TTTAATAATAATACTGATAGTATTGTTATTGGTGGTGTCACTTATCAACTAGCATGGGATGTTATACGTA
AAGACCTTTCTTATGAACAGCAAAATGTTTTAGCCATTGAGAGCATTCATTACCTTGGTACTACAGGTCA
TACTTTGAAGTCTGGTTGCAAACTTACTAATGCTAAGCCGCCTAAATATTCTTCTAAGGTTGTTTTGAGT
GGTGAATGGAATGCTGTGTATAGGGCGTTTGGTTCACCATTTATTACAAATGGTATGTCATTGCTAGATA
TAATTGTTAAACCAGTTTTCTTTAATGCTTTTGTTAAATGCAATTGTGGTTCTGAGAGTTGGAGTGTTGG
TGCATGGGATGGTTACTTATCTTCTTGTTGTGGCACACCTGCTAAGAAACTTTGTGTTGTTCCTGGTAAT
GTCGTTCCTGGTGATGTGATCATCACCTCAACTAGTGCTGGTTGTGGTGTTAAATACTATGCTGGCTTAG
TTGTTAAACATATTACTAACATTACTGGTGTGTCTTTATGGCGTGTTACAGCTGTTCATTCTGATGGAAT
GTTTGTGGCATCATCTTCTTATGATGCACTCTTGCATAGAAATTCATTAGACCCTTTTTGCTTTGATGTT
AACACTTTACTTTCTAATCAATTACGTCTAGCTTTTCTTGGTGCTTCTGTTACAGAAGATGTTAAATTTG
CTGCTAGCACTGGTGTTATTGACATTAGTGCTGGTATGTTTGGTCTTTACGATGACATATTGACAAACAA
TAAACCTTGGTTTGTACGCAAAGCTTCTGGGCTTTTTGATGCAATCTGGGATGCTTTTGTTGCCGCTATT
AAGCTTGTACCAACTACTACTGGTGTTTTGGTTAGGTTTGTTAAGTCTATTGCTTCAACTGTTTTAACTG
TCTCTAATGGTGTTATTATTATGTGTGCAGATGTTCCAGATGCTTTTCAATCAGTTTATCGCACATTTAC
ACAAGCTATTTGTGCTGCATTTGATTTTTCTTTAGATGTATTTAAAATTGGTGATGTTAAATTTAAACGA
CTTGGTGATTATGTTCTTACTGAAAACGCTCTTGTTCGTTTGACTACTGAAGTTGTTCGTGGTGTTCGTG
ATGCTCGCATAAAGAAAGCCATGTTTACTAAAGTAGTTGTAGGTCCTACAACTGAAGTTAAGTTTTCTGT
TATTGAACTTGCCACTGTTAATTTGCGTCTTGTTGATTGTGCACCTGTAGTTTGCCCTAAAGGTAAGATT
GTTGTTATTGCTGGACAAGCTTTTTTCTATAGTGGTGGTTTTTATCGTTTTATGGTTGATCCTACAACTG
TATTAAATGATCCTGTTTTTACTGGTGATTTATTCTACACTATTAAGTTTAGTGGTTTTAAGCTTGATGG
TTTTAACCATCAGTTTGTTACTGCTAGTTCTGCTACAGATGCCATTATTGCTGTTGAGCTGTTGTTATTG
GATTTTAAAACTGCAGTTTTTGTGTACACATGTGTGGTTGATGGCTGTAGTGTCATTGTTAGACGTGATG
CTACATTCGCTACACATGTGTGTTTTAAGGACTGTTATAATGTTTGGGAGCAATTCTGCATTGATAATTG
TGGTGAGCCATGGTTTTTGACTGATTATAATGCTATCTTGCAGAGTAATAACCCTCAATGTGCTATTGTT
CAAGCATCAGAGTCTAAAGTTTTGCTTGAGAGGTTTTTACCTAAGTGTCCTGAAATACTGTTGAGTATTG
ATGATGGCCATTTATGGAATCTTTTTGTTGAAAAGTTTAATTTTGTTACAGATTGGTTAAAAACTCTTAA
GCTTACACTTACTTCTAATGGTCTTTTAGGTAATTGTGCCAAACGTTTTAGACGTGTTTTGGTAAAATTG
CTTGATGTCTATAATGGTTTTCTTGAAACTGTCTGTAGTGTCGCATACACTGCTGGTGTTTGCATCAAAT
ATTATGCTGTTAATGTTCCATATGTAGTTATTAGTGGTTTTGTAAGTCGTGTAATTCGTAGAGAAAGGTG
TGACATGACTTTTCCTTGTGTTAGTTGTGTCACCTTTTTCTATGAATTTTTAGACACTTGTTTTGGTGTT
AGTAAACCTAATGCCATTGATGTTGAACATTTAGAGCTTAAAGAAACTGTTTTTGTTGAACCTAAGGATG
GTGGTCAATTTTTTGTTTCTGGTGATTATCTTTGGTATGTTGTAGATGACATTTATTATCCAGCTTCATG
TAATGGTGTATTGCCTGTTGCTTTTACAAAATTAGCTGGTGGTAAAATATCTTTTTCTGATGATGTTATA
GTTCATGATGTTGAACCTACCCATAAAGTCAAGCTCATATTTGAGTTTGAAGATGATGTTGTTACCAGTC
TTTGTAAGAAGAGTTTTGGTAAGTCCATTATTTATACAGGTGATTGGGAAGGTCTACATGAAGTTCTTAC
ATCTGCAATGAATGTCATTGGGCAACATATTAAGTTGCCACAATTTTATATTTATGATGAAGAGGGTGGT
TATGATGTTTCTAAACCAGTTATGATTTCACAATGGCCTATTAGTAATGATAGTAATGGTTGTGTTGTTG
AAGCGAGCACTGATTTTCATCAATTAGAATGTATTGTTGATGACTCTGTTAGAGAAGAGGTTGATATAAT
TGAACAACCTTTTGAAGAAGTTGAACATGTGCTCTCAATTAAGCAACCTTTTTCTTTTTCTTTTAGAGAT
GAATTGGGTGTTCGTGTTTTAGATCAATCTGATAATAATTGTTGGATTAGTACCACACTTGTACAGTTGC
AACTTACAAAGCTTTTGGATGATTCTATTGAGATGCAATTGTTTAAAGTTGGTAAAGTTGATTCAATTGT
CCAAAAGTGTTATGAGTTGTCTCATTTAATTAGTGGTTCACTTGGTGATAGTGGTAAACTTCTTAGTGAA
CTTCTTAAAGAAAAATATACATGTTCTATAACTTTTGAGATGTCTTGTGATTGTGGTAAAAAGTTTGATG
ATCAGGTTGGTTGTTTGTTTTGGATTATGCCTTACACAAAACTTTTTCAAAAAGGTGAGTGTTGTATTTG
TCATAAAATGCAGACTTATAAGCTTGTTAGTATGAAAGGTACTGGTGTGTTTGTACAGGATCCAGCACCT
ATTGACATTGATGCTTTCCCTGTGAAACCTATATGTTCATCTGTATATTTAGGTGTTAAGGGTTCTGGTC
ATTATCAAACAAATTTATACAGTTTTAACAAAGCTATTGATGGTTTTGGTGTCTTTGACATTAAAAATAG
TAGTGTTAATACTGTTTGTTTTGTTGATGTTGATTTTCATAGTGTAGAAATAGAAGCTGGTGAAGTTAAA
CCTTTTGCTGTATATAAAAATGTTAAATTTTATTTAGGTGATATTTCACACCTTGTAAACTGTGTTTCTT
TTGACTTTGTTGTCAATGCTGCTAATGAAAATCTCTTGCATGGAGGCGGTGTTGCACGTGCTATTGATAT
TTTGACTGAAGGTCAACTTCAGTCATTATCTAAAGATTACATTAGTAGTAATGGTCCACTTAAGGTTGGA
GCAGGTGTTATGTTGGAGTGTGAAAAATTCAACGTATTTAATGTTGTTGGTCCGCGAACTGGTAAACATG
AGCATTCATTACTTGTTGAAGCTTATAATTCTATTTTATTTGAAAATGGTATTCCACTTATGCCTCTTCT
TAGTTGTGGTATTTTTGGTGTAAGGATTGAAAATTCTCTTAAAGCTTTGTTTAGTTGTGACATTAATAAA
CCATTGCAAGTTTTTGTTTATTCTTCAAATGAAGAACAAGCTGTTCTTAAGTTTTTAGATGGTTTAGATT
TAACACCAGTCATTGATGATGTTGATGTTGTTAAACCTTTTAGAGTTGAAGGTAATTTTTCATTCTTTGA
TTGTGGTGTCAATGCCTTGGATGGTGATATTTACTTATTATTTACTAACTCTATTTTAATGTTGGATAAA
CAAGGACAATTATTGGACACAAAACTTAATGGTATTTTGCAACAGGCAGCTCTTGATTATCTTGCTACAG
TTAAAACTGTACCAGCTGGTAATTTGGTTAAACTTTTTGTTGAGAGTTGTACCATTTATATGTGTGTTGT
ACCATCGATAAATGATCTTTCTTTTGATAAAAATCTTGGTCGTTGTGTGCGTAAACTTAATAGATTGAAA
ACTTGTGTTATTGCCAATGTTCCTGCTATTGATGTTTTGAAAAAGCTTCTTTCAAGTTTGACTTTAACTG
TTAAATTTGTTGTAGAGAGTAATGTTATGGATGTTAACGACTGTTTTAAGAATGATAATGTAGTTTTGAA
AATTACTGAAGATGGTATTAATGTTAAAGATGTTGTTGTTGAGTCTTCTAAGTCACTTGGTAAACAATTG
GGTGTTGTGAGTGATGGTGTTGACTCTTTTGAAGGTGTTTTACCTATTAATACTGATACTGTCTTATCTG
TAGCTCCAGAAGTTGACTGGGTTGCTTTTTACGGTTTTGAAAAGGCAGCACTTTTTGCTTCTTTGGATGT
AAAGCCATATGGTTACCCTAATGATTTTGTTGGTGGTTTTAGAGTTCTTGGGACCACCGACAATAATTGT
TGGGTTAATGCAACTTGTATAATTTTACAGTATCTTAAGCCTACTTTTAAATCTAAGGGTTTAAATGTTC
TTTGGAACAAATTTGTTACAGGTGATGTTGGACCTTTTGTTAGTTTTATTTATTTTATAACTATGTCTTC
AAAGGGTCAAAAGGGTGATGCTGAAGAGGCATTATCTAAATTGTCAGAGTATTTGATTAGTGATTCTATT
GTTACTCTTGAACAATATTCAACTTGTGACATTTGTAAAAGTACTGTAGTTGAAGTTAAAAGTGCTATTG
TCTGTGCTAGTGTGCTTAAAGATGGTTGTGATGTTGGTTTTTGTCCACACAGACATAAATTGCGTTCACG
TGTTAAGTTTGTTAATGGACGTGTTGTTATTACCAATGTTGGTGAACCTATAATTTCACAACCTTCTAAG
TTGCTTAATGGTATTGCTTATACAACATTTTCAGGTTCTTTTGATAACGGTCACTATGTAGTTTATGATG
CTGCTAATAATGCTGTCTATGATGGTGCTCGTTTATTTTCTTCAGATTTGTCTACTTTAGCTGTTACAGC
TATTGTTGTAGTAGGTGGTTGTGTAACATCTAATGTTCCAACAATTGTTAGTGAGAAAATTTCTGTTATG
GATAAACTTGATACTGGTGCACAAAAATTTTTCCAATTTGGTGATTTTGTTATGAATAACATTGTTCTGT
TTTTAACTTGGTTGCTTAGTATGTTTAGTCTTTTACGTACTTCTATTATGAAGCATGATATTAAAGTTAT
TGCCAAGGCTCCTAAACGTACAGGTGTTATTTTGACACGTAGTTTTAAGTATAACATTAGATCTGCTTTG
TTTGTTATAAAGCAGAAGTGGTGTGTTATTGTTACTTTGTTTAAGTTCTTATTATTATTATATGCTATTT
ATGCACTTGTTTTTATGATTGTGCAATTTAGTCCTTTTAATAGTCTTTTATGTGGTGACATTGTAAGTGG
TTATGAAAAATCCACTTTTAATAAGGATATTTATTGTGGTAATTCTATGGTTTGTAAGATGTGTTTGTTC
AGTTATCAAGAGTTTAATGATTTGGATCATACTAGTCTTGTTTGGAAGCACATTCGTGATCCTATATTAA
TCAGTTTACAACCATTTGTTATACTTGTTATTTTGTTAATTTTTGGTAATATGTATTTGCGTTTTGGACT
TTTATATTTTGTTGCACAATTTATTAGTACTTTTGGTTCTTTCTTAGGCTTTCATCAGAAACAGTGGTTT
TTACATTTTGTGCCGTTTGATGTTTTATGTAATGAGTTTTTAGCTACATTTATTGTCTGCAAAATCGTTT
TATTTGTTAGACATATTATTGTTGGCTGTAATAATGCTGACTGTGTAGCTTGTTCTAAAAGTGCTAGACT
TAAACGTGTACCACTTCAAACTATTATTAATGGTATGCATAAATCATTCTATGTTAATGCTAATGGTGGT
ACTTGTTTCTGTAATAAACATAACTTCTTTTGTGTTAATTGTGATTCTTTTGGGCCTGGTAATACTTTTA
TTAATGGTGATATTGCAAGAGAGCTTGGTAATGTTGTTAAAACAGCTGTTCAACCCACAGCTCCTGCATA
TGTTATTATTGATAAGGTAGATTTTGTTAATGGATTTTATCGTCTTTATAGTGGTGACACTTTTTGGCGG
TATGACTTTGACATTACTGAATCTAAGTATAGTTGTAAAGAGGTTCTGAAGAATTGTAATGTTTTAGAAA
ATTTTATTGTTTACAATAATAGTGGTAGTAACATTACACAGATTAAAAATGCTTGTGTTTATTTTTCTCA
ATTGTTGTGTGAACCTATAAAGTTGGTAAATTCAGAGTTGTTGTCAACTTTATCTGTTGATTTTAATGGT
GTTTTGCATAAGGCATATGTTGATGTTTTGTGTAATAGTTTTTTTAAGGAGTTAACTGCTAACATGTCCA
TGGCTGAATGTAAAGCTACACTTGGTTTGACTGTTTCTGATGATGATTTTGTTTCAGCTGTTGCCAATGC
ACATAGGTATGACGTTTTGCTTTCAGATTTGTCATTTAATAATTTTTTTATTTCTTATGCTAAACCTGAA
GATAAGTTGTCCGTTTATGACATTGCTTGTTGTATGCGTGCCGGTTCTAAGGTTGTTAACCATAATGTTT
TAATTAAAGAGTCAATACCTATTGTTTGGGGTGTCAAGGACTTTAATACTCTTTCTCAAGAAGGTAAGAA
GTACCTTGTTAAAACAACTAAAGCAAAGGGTTTGACTTTTTTATTAACTTTTAATGATAACCAAGCAATT
ACACAAGTTCCTGCTACTAGTATAGTTGCAAAACAGGGTGCTGGTTTTAAACGTACTTATAATTTTCTGT
GGTATGTATGTTTATTTGTTGTTGCATTGTTTATTGGTGTCTCATTTATTGATTATACAACCACTGTAAC
TAGCTTTCATGGTTATGATTTTAAGTACATTGAGAATGGTCAGTTGAAGGTGTTTGAAGCACCTTTACAC
TGTGTTCGTAATGTTTTTGATAATTTTAATCAATGGCATGAGGCTAAGTTTGGTGTTGTTACTACTAATA
GTGATAAATGTCCTATAGTTGTTGGTGTTTCAGAGCGTATTAATGTTGTTCCTGGTGTTCCAACAAATGT
ATATTTGGTAGGAAAGACTCTTGTTTTTACATTACAGGCTGCTTTTGGAAACACAGGTGTTTGTTATGAC
TTTGATGGTGTTACCACTAGTGATAAGTGTATTTTTAATTCTGCTTGTACTAGGTTGGAAGGTTTGGGTG
GTGACAATGTTTATTGTTACAACACTGATCTTATTGAAGGTTCTAAACCTTATAGTACTTTACAGCCCAA
TGCGTATTATAAGTATGATGCTAAAAATTATGTACGTTTTCCAGAAATTTTAGCTAGAGGTTTTGGCTTA
CGTACTATTAGAACTTTGGCTACACGTTATTGTAGAGTTGGTGAATGCCGTGACTCACATAAAGGTGTTT
GTTTTGGTTTTGATAAATGGTATGTTAATGATGGACGTGTTGATGACGGTTACATTTGTGGTGATGGTCT
TATAGACCTTCTTGTTAATGTACTCTCAATCTTTAGTTCATCTTTTAGCGTTGTGGCTATGTCTGGACAT
ATGTTGTTTAATTTTCTTTTTGCAGCATTTATTACATTTTTGTGCTTTTTAGTTACTAAATTTAAACGTG
TTTTTGGTGATCTTTCTTATGGTGTTTTTACTGTTGTTTGTGCAACTTTGATTAATAACATTTCTTATGT
TGTTACTCAAAATTTATTTTTTATGTTGCTTTATGCTATTTTGTATTTTGTTTTTACTAGGACAGTGCGT
TATGCTTGGATTTGGCATATTGCATACATTGTTGCATACTTCTTGTTAATACCATGGTGGCTTCTCACAT
GGTTTAGTTTTGCTGCATTTTTAGAGCTTTTACCTAATGTTTTTAAGTTAAAAATCTCTACTCAATTGTT
TGAAGGTGATAAGTTTATAGGTACTTTTGAGAGTGCTGCTGCAGGTACATTTGTTCTTGACATGCGTTCT
TATGAAAGGCTGATAAATACTATTTCACCTGAGAAACTTAAGAATTATGCTGCAAGTTATAATAAATATA
AATATTATAGTGGTAGTGCTAGTGAGGCTGATTATCGTTGTGCTTGTTATGCTCATTTAGCCAAGGCTAT
GTTAGATTATGCAAAAGATCATAATGACATGTTATATTCTCCACCTACTATTAGCTACAATTCCACCTTA
CAATCTGGTCTTAAGAAGATGGCACAACCATCTGGTTGTGTTGAGAGATGTGTGGTTCGCGTCTGTTATG
GTAGTACTGTGCTTAATGGAGTTTGGTTAGGTGACACTGTTACTTGTCCTAGACATGTCATAGCACCATC
AACCACTGTTCTTATTGATTATGATCATGCATATAGTACTATGCGTTTGCATAATTTTTCAGTGTCTCAT
AATGGTGTCTTCTTGGGAGTTGTCGGTGTTACAATGCATGGTTCTGTGTTGCGTATTAAGGTTTCACAAT
CTAATGTACATACACCTAAACATGTTTTTAAAACGTTGAAACCTGGTGATTCTTTTAATATTTTAGCATG
TTATGAAGGTATTGCATCTGGTGTTTTTGGTGTTAATTTACGTACAAACTTTACTATTAAAGGTTCTTTT
ATAAATGGAGCTTGTGGTTCTCCTGGTTATAATGTTAGAAATGATGGTACTGTTGAGTTTTGTTATTTAC
ACCAAATTGAGTTAGGTAGTGGTGCTCATGTTGGTTCTGATTTTACTGGTAGTGTTTATGGTAATTTTGA
TGACCAACCTAGTTTGCAAGTTGAGAGTGCCAACCTTATGCTATCAGATAATGTTGTTGCCTTTTTGTAT
GCTGCTTTGTTGAATGGTTGTAGGTGGTGGTTGTGTTCAACTAGAGTTAATGTTGATGGTTTTAATGAAT
GGGCTATGGCTAATGGTTATACAAGTGTTTCTAGTGTTGAGTGCTATTCTATTTTGGCAGCAAAAACTGG
TGTTAGTGTTGAACAATTGTTAGCTTCCATTCAACATCTTCATGAAGGTTTTGGTGGTAAAAACATACTT
GGTTATTCTAGTTTATGTGATGAGTTCACACTAGCTGAAGTTGTGAAGCAGATGTATGGTGTTAACTTGC
AAAGTGGTAAGGTTATTTTTGGTTTAAAAACAATGTTTTTATTTAGCGTTTTCTTCACAATGTTTTGGGC
AGAACTCTTTATTTATACAAACACTATATGGATAAACCCTGTGATACTTACACCTATATTTTGTCTACTT
TTGTTTTTGTCATTAGTTTTAACTATGTTTCTTAAACATAAGTTTTTGTTTTTGCAAGTATTTTTATTAC
CTACTGTTATTGCAACTGCTTTATATAATTGTGTTTTGGATTATTACATAGTAAAATTTTTGGCTGACCA
TTTTAACTATAATGTTTCAGTATTACAAATGGATGTTCAGGGTTTAGTTAATGTTTTGGTCTGTTTATTT
GTTGTATTTTTACACACATGGCGCTTTTCTAAAGAACGTTTTACACATTGGTTTACATATGTGTGTTCTC
TTATAGCAGTTGCTTACACTTATTTTTATAGTGGTGACTTTTTGAGTTTGCTTGTTATGTTTTTATGTGC
TATATCTAGTGATTGGTACATTGGTGCCATTGTTTTTAGGTTGTCACGTTTGATTGTATTTTTTTCACCT
GAAAGTGTATTTAGTGTTTTTGGTGATGTGAAACTTACTTTAGTTGTTTATTTAATTTGTGGTTATTTAG
TTTGTACTTATTGGGGCATTTTGTATTGGTTCAATAGGTTTTTTAAATGTACTATGGGTGTTTATGATTT
TAAGGTGAGTGCTGCTGAATTTAAATACATGGTTGCTAATGGACTTCATGCACCACATGGACCTTTTGAT
GCACTTTGGTTATCATTCAAACTACTTGGTATTGGTGGTGACCGTTGTATAAAAATTTCAACTGTCCAAT
CCAAACTGACTGATTTGAAGTGTACTAATGTTGTGTTATTGGGTTGTTTGTCTAGTATGAACATTGCAGC
TAATTCTAGTGAATGGGCTTATTGTGTTGATTTACACAATAAGATTAATCTTTGTGATGACCCTGAAAAA
GCTCAAAGTATGTTGTTAGCACTCCTTGCGTTCTTTCTAAGTAAACATAGTGATTTTGGTCTTGATGGCC
TTATTGATTCTTATTTTGATAATAGTAGCACCCTTCAGAGTGTTGCTTCATCATTTGTTAGTATGCCATC
ATATATTGCTTATGAAAATGCTAGACAAGCTTATGAGGATGCTATTGCTAATGGATCTTCTTCTCAACTT
ATTAAACAATTGAAGCGTGCCATGAATATCGCAAAGTCTGAATTTGATCATGAGATATCTGTTCAGAAGA
AAATTAATAGAATGGCTGAACAAGCTGCTACTCAGATGTATAAAGAAGCACGCTCTGTTAATAGAAAATC
TAAAGTTATTAGTGCTATGCACTCTTTACTTTTTGGAATGTTAAGACGTTTGGATATGTCTAGTGTTGAA
ACTGTTTTGAATTTAGCACGTGATGGTGTTGTGCCATTGTCAGTTATACCTGCAACTTCAGCTTCTAAAC
TAACTATTGTTAGTCCAGATCTTGAATCTTATTCTAAGATTGTTTGTGATGGTTCTGTTCATTATGCTGG
AGTTGTTTGGACACTTAATGATGTTAAAGACAATGATGGTAGACCTGTTCATGTTAAAGAGATTACAAAG
GAAAATGTTGAAACTTTGACATGGCCTCTTATCCTTAATTGTGAACGTGTTGTTAAACTTCAAAATAATG
AAATTATGCCTGGTAAACTTAAGCAAAAACCTATGAAAGCTGAGGGTGATGGTGGTGTTTTAGGTGATGG
TAATGCCTTGTATAATACTGAGGGTGGTAAAACTTTTATGTACGCTTATATTTCTAATAAAGCTGACCTT
AAATTTGTTAAGTGGGAGTATGAGGGTGGTTGCAACACAATCGAGTTAGACTCTCCTTGTCGATTTATGG
TCGAAACACCTAATGGTCCTCAAGTGAAGTATTTGTATTTTGTTAAAAATTTAAATACCTTACGTAGAGG
TGCCGTTCTTGGTTTTATAGGTGCCACAATTCGTCTACAAGCTGGTAAACAAACTGAATTGGCTGTTAAT
TCTGGACTTTTAACTGCTTGTGCTTTTTCTGTTGATCCAGCAACTACTTACTTGGAAGCTGTTAAACATG
GTGCAAAACCTGTAAGTAATTGTATTAAGATGTTATCTAATGGTGCTGGTAATGGTCAAGCTATAACAAC
TAGTGTAGATGCTAACACCAATCAAGATTCTTATGGTGGAGCGTCTATTTGTTTGTATTGTCGGGCCCAC
GTTCCTCACCCTAGTATGGATGGTTACTGTAAGTTTAAGGGTAAATGTGTTCAGGTTCCTATTGGTTGTT
TGGATCCTATTAGGTTTTGTTTAGAAAATAATGTGTGTAATGTTTGTGGTTGTTGGTTGGGACACGGGTG
TGCTTGTGACCGTACAACTATTCAAAGTGTTGACATTTCTTATTTAAACGAGCAAGGGGTTCTAGTGCAG
CTCGACTAGAACCCTGCAATGGCACGGACATCGATAAGTGTGTTCGTGCTTTTGACATTTATAATAAAAA
TGTTTCATTCTTGGGTAAGTGTTTGAAGATGAACTGTGTTCGTTTTAAAAATGCTGATCTTAAGGATGGT
TATTTTGTTATAAAGAGGTGTACTAAGTCGGTTATGGAACACGAGCAATCCATGTATAACCTACTTAACT
TTTCTGGTGCTTTGGCTGAGCATGATTTCTTTACTTGGAAAGATGGCAGAGTCATTTATGGTAATGTTAG
TAGACATAATCTTACTAAATATACTATGATGGACTTGGTCTATGCTATGCGTAACTTTGATGAACAAAAT
TGTGATGTTCTAAAAGAAGTATTAGTTTTAACTGGTTGTTGTGACAATTCTTATTTTGATAGTAAGGGTT
GGTATGACCCAGTTGAAAATGAAGATATACATAGAGTTTATGCATCTCTTGGCAAAATTGTAGCTAGAGC
TATGCTTAAATGCGTTGCTCTATGCGATGCGATGGTTGCTAAAGGTGTTGTTGGTGTTTTAACATTAGAT
AACCAAGATCTTAATGGTAACTTTTATGATTTTGGTGATTTTGTTGTTAGCTTACCTAATATGGGTGTTC
CCTGTTGTACATCATATTATTCTTATATGATGCCTATTATGGGTTTAACTAATTGTTTAGCTAGTGAGTG
TTTTGTCAAGAGTGATATTTTTGGTAGTGATTTTAAAACTTTTGATTTGCTTAAGTATGATTTCACTGAA
CATAAAGAAAATTTATTCAATAAGTACTTTAAGCATTGGAGTTTTGATTATCATCCTAATTGTAGTGACT
GTTATGATGATATGTGTGTTATACATTGTGCTAATTTTAATACACTATTTGCCACAACTATACCAGGTAC
TGCTTTTGGTCCACTATGTCGTAAAGTTTTTATAGATGGTGTTCCACTTGTTACAACTGCTGGTTATCAT
TTTAAGCAATTAGGTTTGGTTTGGAATAAAGATGTTAACACACACTCAGTTAGGTTGACAATTACTGAAC
TTTTGCAATTTGTCACCGACCCTTCCTTGATAATAGCTTCTTCCCCAGCACTCGTTGATCAACGCACTAT
TTGTTTTTCTGTTGCAGCATTGAGTACTGGTTTGACAAATCAAGTTGTTAAGCCAGGTCATTTTAATGAA
GAGTTTTATAACTTTCTTCGTTTAAGAGGTTTCTTTGATGAAGGTTCTGAACTTACATTAAAACATTTCT
TCTTCGCACAGAATGGTGATGCTGCTGTTAAAGATTTTGACTTTTACCGTTATAATAAGCCTACCATTTT
AGATATTTGTCAAGCTAGAGTTACATATAAGATAGTCTCTCGTTATTTTGACATTTATGAAGGTGGCTGT
ATTAAGGCATGTGAAGTTGTTGTAACAAATCTTAATAAGAGTGCTGGTTGGCCATTAAATAAGTTTGGTA
AAGCTAGTTTGTATTATGAATCTATATCTTATGAAGAACAGGATGCTTTGTTTGCTTTGACAAAGCGTAA
TGTCCTCCCTACTATGACACAGCTGAATCTTAAGTATGCTATTAGTGGTAAAGAACGTGCTAGAACTGTT
GGTGGTGTTTCTCTGTTGTCTACAATGACCACAAGACAATACCATCAAAAACATCTTAAATCCATTGTTA
ATACACGCAATGCCACTGTTGTTATTGGTACTACCAAATTTTATGGTGGTTGGAATAATATGTTGCGTAC
TTTAATTGATGGTGTTGAAAACCCTATGCTTATGGGTTGGGATTATCCCAAATGTGATAGAGCTTTGCCT
AACATGATACGTATGATTTCAGCCATGGTGTTGGGCTCTAAGCATGTTAATTGTTGTACTGCAACAGATA
GGTTTTATAGGCTTGGTAATGAGTTGGCACAAGTTTTAACAGAAGTTGTTTATTCTAATGGTGGTTTTTA
TTTTAAGCCAGGTGGTACGACTTCTGGTGACGCTAGTACAGCTTATGCTAATTCTATTTTTAACATTTTT
CAAGCCGTGAGTTCTAACATTAACAGGTTGCTTAGTGTCCCATCAGATTCATGTAATAATGTTAATGTTA
GGGATCTACAACGACGTCTGTATGATAATTGTTATAGGTTAACTAGTGTTGAAGAGTCATTCATTGATGA
TTATTATGGTTATCTTAGGAAACATTTTTCAATGATGATTCTCTCTGATGACGGTGTTGTCTGTTATAAC
AAGGATTATGCTGAGTTAGGTTATATAGCAGACATTAGTGCTTTTAAAGCCACTTTGTATTACCAGAATA
ATGTCTTTATGAGTACTTCTAAATGTTGGGTTGAAGAAGATTTAACTAAGGGACCACATGAGTTTTGTTC
CCAGCATACTATGCAAATAGTTGACAAAGATGGTACCTATTATTTGCCTTACCCAGATCCTAGTAGGATC
TTGTCAGCTGGTGTTTTTGTTGATGATGTTGTTAAGACAGATGCTGTTGTTTTGTTAGAACGTTATGTGT
CTTTAGCTATTGATGCATACCCTCTTTCAAAACACCCTAATTCCGAATATCGTAAGGTTTTTTACGTATT
ACTTGATTGGGTTAAGCATCTTAACAAAAATTTGAATGAGGGTGTTCTTGAATCTTTTTCTGTTACACTT
CTTGATAATCAAGAAGATAAGTTTTGGTGTGAAGATTTTTATGCTAGTATGTATGAAAATTCTACAATAT
TGCAAGCTGCTGGTTTATGTGTTGTTTGTGGTTCACAAACTGTACTTCGTTGTGGTGATTGTCTGCGTAA
GCCTATGTTGTGCACTAAATGCGCATATGATCATGTATTTGGTACCGACCACAAGTTTATTTTGGCTATA
ACACCGTATGTATGTAATGCATCAGGTTGTGGTGTTAGTGATGTCAAAAAATTGTATCTTGGTGGTTTGA
ATTACTATTGTACAAATCATAAACCACAGTTGTCTTTTCCATTATGTTCAGCTGGTAATATATTTGGTTT
ATATAAAAATTCAGCAACTGGTTCCTTAGATGTTGAAGTTTTTAATAGGCTTGCAACGTCTGATTGGACT
GATGTTAGGGACTATAAACTTGCTAATGATGTTAAAGATACACTTAGACTCTTTGCGGCTGAAACTATTA
AAGCTAAAGAAGAGAGTGTTAAGTCTTCTTATGCTTTTGCAACTCTTAAAGAGGTTGTTGGACCTAAAGA
ATTGCTTCTTAGTTGGGAAAGTGGTAAAGTTAAACCACCTTTGAATCGTAATTCTGTTTTCACTTGTTTT
CAAATAAGTAAGGACTCAAAATTCCAAATAGGTGAGTTCATCTTTGAGAAGGTTGAATATGGTTCTGATA
CTGTTACGTATAAGTCTACTGTAACTACTAAGTTAGTTCCTGGTATGATTTTTGTCTTAACATCTCACAA
TGTCCAACCTTTACGTGCACCAACTATTGCAAACCAAGAGAAGTATTCTAGCATTTATAAATTGCACCCT
GCTTTTAATGTCAGTGATGCATATGCTAATTTGGTTCCATATTACCAACTTATTGGTAAACAAAAGATAA
CTACAATACAGGGTCCTCCTGGTAGTGGTAAGTCACATTGTTCCATTGGACTTGGATTGTACTACCCAGG
TGCGCGTATTGTTTTTGTTGCTTGTGCCCATGCTGCTGTTGATTCCTTATGTGCAAAAGCTATGACTGTT
TATAGCATTGATAAGTGTACTAGGATTATACCTGCAAGAGCTCGGGTTGAGTGTTATAGTGGCTTTAAAC
CAAATAACACTAGTGCACAATACATATTTAGCACTGTTAACGCATTACCTGAGTGTAATGCTGATATCGT
TGTTGTAGATGAAGTTTCAATGTGTACAAATTATGACCTTTCTGTTATTAACCAGCGTTTATCATATAAA
CATATTGTTTATGTTGGTGATCCACAACAACTTCCTGCACCTAGAGTAATGATTACTAAAGGTGTTATGG
AGCCTGTTGATTATAACGTTGTTACTCAACGTATGTGTGCTATAGGCCCTGATGTTTTTCTTCATAAATG
TTATAGATGTCCTGCTGAAATAGTTAATACAGTTTCTGAACTTGTTTATGAGAACAAGTTTGTCCCTGTT
AAACCTGCTAGTAAACAGTGTTTTAAAGTCTTTTTTAAGGGTAATGTACAGGTTGACAATGGTTCTAGTA
TTAACAGAAAGCAGCTTGAAATAGTTAAGCTGTTTTTAGTTAAAAATCCAAGTTGGAGTAAGGCTGTGTT
TATTTCTCCTTATAATAGTCAGAATTATGTTGCTAGTAGATTTTTAGGACTTCAAATTCAAACTGTTGAT
TCTTCTCAAGGTAGTGAGTATGATTATGTAATCTATGCACAAACTTCTGACACTGCACATGCTTGCAATG
TAAACCGTTTTAATGTTGCTATAACACGTGCTAAGAAGGGTATATTTTGTGTAATGTGTGATAAAACTTT
GTTTGATTCACTTAAGTTTTTTGAGATTAAACATGCAGATTTACACTCTAGCCAGGTTTGTGGCTTGTTT
AAAAATTGTACACGCACTCCTCTTAATTTACCACCAACTCATGCACACACTTTCTTGTCGTTGTCAGATC
AGTTTAAGACTACAGGTGATTTAGCTGTTCAAATAGGTTCAAATAACGTTTGTACTTATGAACATGTTAT
ATCATTTATGGGTTTTAGGTTTGATATTAGTATTCCTGGTAGTCATAGTTTGTTTTGTACACGTGACTTT
GCTATTCGTAATGTGCGTGGTTGGTTGGGTATGGATGTTGAAAGTGCTCATGTTTGTGGCGATAACATAG
GTACTAATGTTCCTTTACAGGTTGGTTTTTCAAATGGTGTTAATTTTGTTGTGCAAACTGAAGGTTGTGT
GTCTACCAATTTTGGTGATGTTATTAAACCTGTTTGTGCAAAATCTCCACCAGGTGAACAATTTAGACAC
CTTATTCCTCTTTTACGTAAAGGACAACCTTGGTTAATTGTTCGTAGACGCATTGTGCAAATGATATCTG
ATTATTTGTCCAATTTGTCTGACATTCTTGTCTTTGTTTTGTGGGCAGGTAGTTTGGAATTAACTACAAT
GCGTTACTTTGTAAAAATAGGGCCAATTAAATATTGTTATTGTGGTAATTCTGCCACTTGTTATAATTCA
GTTAGTAATGAATATTGTTGTTTTAAACATGCATTGGGTTGTGATTATGTTTACAATCCGTATGCTTTTG
ATATACAACAGTGGGGTTATGTTGGTTCCTTGAGCCAAAACCACCACACATTCTGTAACATTCATAGAAA
CGAGCATGATGCCTCTGGTGATGCTGTTATGACACGTTGTTTGGCAGTACATGATTGTTTTGTCAAAAAT
GTTGATTGGACTGTAACGTACCCCTTTATTGCAAATGAGAAATTTATCAATGGCTGTGGGCGTAATGTCC
AGGGACATGTTGTTCGTGCAGCCTTGAAATTGTATAAACCTAGTGTTATTCATGACATTGGTAATCCTAA
AGGTGTACGTTGTGCTGTTACTGATGCCAAATGGTACTGTTATGACAAGCAACCTGTTAATAGTAATGTC
AAGTTGTTGGATTATGATTATGCAACCCATGGTCAACTTGATGGTCTTTGTTTATTCTGGAATTGTAATG
TTGATATGTATCCAGAATTTTCAATTGTGTGTCGTTTTGACACACGTACTCGTTCTGTTTTTAATTTAGA
AGGTGTTAATGGTGGTTCTCTTTATGTTAACAAACATGCGTTTCATACACCAGCATATGATAAACGTGCT
TTTGTTAAATTAAAACCTATGCCCTTTTTTTACTTTGATGACAGTGATTGTGATGTTGTGCAAGAACAAG
TTAATTATGTACCCCTTCGCGCTAGTAGTTGTGTTACTCGTTGTAATATAGGTGGTGCTGTTTGTTCAAA
ACATGCAAATTTGTATCAAAAATATGTTGAGGCATATAATACATTTACACAGGCAGGTTTTAACATTTGG
GTACCACATAGTTTTGATGTTTATAATTTGTGGCAAATTTTTATTGAAACTAATTTACAAAGTCTTGAAA
ATATAGCATTTAATGTTGTAAAAAAAGGGTGTTTTACTGGTGTTGATGGTGAGTTACCTGTTGCAGTTGT
TAACGACAAAGTTTTTGTTCGCTATGGCGATGTTGACAACTTGGTTTTTACAAATAAAACAACATTGCCT
ACTAATGTTGCTTTTGAATTGTTTGCAAAACGAAAAATGGGTTTAACACCACCATTGTCTATTCTCAAAA
ATCTCGGTGTTGTTGCTACATATAAATTTGTTTTATGGGATTATGAAGCTGAAAGACCTTTTACCTCATA
TACTAAGAGTGTATGTAAATACACTGATTTTAATGAGGATGTTTGTGTTTGTTTTGACAATAGTATTCAG
GGTTCGTATGAGCGTTTTACGCTTACTACGAACGCTGTTTTATTTTCTACTGTTGTCATTAAAAATTTAA
CACCTATAAAGTTGAATTTTGGTATGTTGAATGGTATGCCAGTTTCTTCTATTAAGGGTGATAAAGGTGT
TGAAAAATTAGTTAATTGGTACATATATGTTCGTAAAAATGGTCAATTTCAAGATCACTATGATGGTTTT
TACACTCAAGGTAGGAATTTATCAGACTTTACACCAAGAAGTGATATGGAGTATGATTTTCTTAACATGG
ATATGGGTGTTTTTATTAATAAATATGGTCTTGAGGATTTTAATTTTGAACATGTTGTATATGGTGATGT
TTCAAAAACTACATTAGGAGGTCTTCATTTGTTGATATCACAGTTTAGGCTTAGTAAAATGGGTGTTTTG
AAAGCTGATGATTTTGTCACTGCTTCTGACACAACTTTGAGGTGCTGTACTGTTACTTATCTTAATGAAC
TTAGTTCAAAAGTTGTTTGTACTTATATGGATTTGTTGTTGGACGACTTTGTTACTATACTAAAGAGTTT
AGATCTTGGTGTAATATCTAAAGTTCATGAAGTTATTATAGATAATAAACCTTATAGGTGGATGTTGTGG
TGTAAAGATAACCACTTGTCCACTTTTTATCCACAGTTGCAGTCTGCTGAATGGAAGTGTGGTTATGCTA
TGCCACAAATTTATAAGCTTCAACGTATGTGTTTGGAACCTTGTAATTTATATAATTATGGTGCTGGTAT
TAAGTTGCCTAGTGGTATAATGTTAAATGTTGTTAAATACACTCAGCTTTGTCAATACCTAAATAGCACT
ACAATGTGCGTACCTCATAATATGCGTGTTTTGCACTATGGTGCTGGTTCTGACAAAGGTGTGGCACCTG
GTACAACTGTTTTAAAACGTTGGCTACCACCCGATGCAATAATCATTGATAATGATATCAATGATTATGT
TAGTGATGCAGATTTTAGCATTACAGGTGATTGTGCTACTGTTTATCTTGAAGATAAGTTTGACTTACTT
ATTTCTGATATGTATGATGGTAGAATTAAATTTTGTGATGGTGAAAATGTCTCTAAAGATGGGTTTTTTA
CTTATCTTAATGGTGTTATTAGAGAAAAATTAGCTATTGGTGGTAGTGTTGCCATTAAGATTACAGAATA
TAGTTGGAATAAGTATCTTTATGAATTAATACAAAGATTTGCTTTTTGGACTTTGTTTTGCACGTCTGTT
AATACATCCTCTTCAGAAGCTTTTCTTATTGGTATTAATTATTTAGGTGACTTTATTCAAGGTCCTTTTA
TAGCTGGTAACACTGTTCATGCTAATTATATATTTTGGCGTAATTCTACTATTATGTCTTTGTCATACAA
TTCAGTTTTAGATTTAAGTAAGTTTGAATGTAAACATAAAGCCACTGTTGTTGTTACACTTAAAGATAGT
GATGTAAATGATATGGTTTTGAGTTTGATTAAGAGTGGTAGGTTGTTGTTACGCAATAATGGTCGTTTTG
GTGGTTTTAGTAATCATTTAGTCTCAACTAAATGAAACTTTTCTTGATTTTGCTTGTTTTGCCCCTGGCC
TCTTGCTTTTTCACATGTAATAGTAATGCTAATCTCTCTATGTTACAATTAGGTGTTCCTGACAATTCTT
CAACTATTGTTACGGGTTTATTGCCAACTCATTGGTTTTGTGCTAATCAGAGTACATCTGTTTACTCAGC
CAATGGTTTCTTTTATATTGATGTTGGTAATCACCGTAGTGCTTTTGCGCTCCATACTGGTTATTATGAT
GCTAATCAGTATTATATTTATGTTACTAATGAAATAGGCTTAAATGCTTCTGTTACTCTTAAGATTTGTA
AGTTTAGTAGAAACACTACTTTTGATTTTTTAAGTAATGCTTCTAGTTCTTTTGACTGTATAGTTAATTT
GTTATTTACAGAACAGTTAGGTGCGCCTTTGGGCATAACTATATCTGGTGAAACTGTGCGTCTGCATTTA
TATAATGTAACTCGTACTTTTTATGTGCCAGCAGCTTATAAACTTACTAAACTTAGTGTTAAATGTTACT
TTAACTATTCCTGTGTTTTTAGTGTTGTCAACGCCACCGTTACTGTGAATGTCACCACACATAATGGCCG
TGTAGTTAACTACACTGTTTGTGATGATTGTAATGGTTATACTGATAACATATTTTCTGTTCAACAGGAT
GGCCGCATTCCTAATGGTTTCCCTTTTAATAATTGGTTTTTGTTAACTAATGGTTCCACACTAGTGGACG
GGGTCTCTAGACTTTATCAACCACTCCGTTTAACTTGTTTATGGCCTGTACCTGGTCTTAAATCTTCAAC
TGGTTTTGTTTATTTTAATGCCACTGGTTCTGATGTTAATTGTAACGGCTATCAACATAATTCTGTTGTT
GATGTTATGCGTTACAATCTTAACTTCAGTGCTAATTCTTTGGACAATCTCAAGAGTGGTGTTATAGTTT
TTAAAACTTTACAGTACGATGTTTTGTTTTATTGTAGTAATTCTTCCTCAGGTGTTCTTGACACCACAAT
ACCTTTTGGCCCGTCCTCTCAACCTTATTACTGTTTTATAAACAGCACTATCAACACTACTCATGTTAGC
ACTTTTGTGGGTATTTTACCACCCACTGTGCGTGAAATTGTTGTTGCTAGAACTGGCCAGTTTTATATTA
ATGGTTTTAAGTATTTCGATTTGGGTTTCATAGAAGCTGTCAATTTTAATGTCACGACTGCTAGCGCCAC
AGATTTTTGGACGGTTGCATTTGCTACTTTTGTTGATGTTTTGGTTAATGTTAGTGCAACTAACATTCAA
AACTTACTTTATTGCGATTCTCCATTTGAAAAGTTGCAGTGTGAGCACTTGCAGTTTGGATTGCAGGATG
GTTTTTATTCTGCAAATTTTCTTGATGATAATGTTTTGCCTGAGACTTATGTTGCACTCCCCATTTATTA
TCAACACACGGACATAAATTTTACTGCAACTGCATCTTTTGGTGGTTCTTGTTATGTTTGTAAACCACAC
CAGGTTAATATATCTCTTAATGGTAACACTTCAGTGTGTGTTAGAACATCTCATTTTTCAATTAGGTATA
TTTATAACCGCGTTAAGAGTGGTTCACCAGGTGACTCTTCATGGCACATTTATTTAAAGAGTGGCACTTG
TCCATTTTCTTTTTCTAAGTTAAATAATTTTCAAAAGTTCAAGACTATTTGTTTCTCAACCGTCGAAGTG
CCTGGTAGTTGTAATTTTCCGCTTGAAGCCACCTGGCATTACACTTCTTATACTATTGTTGGTGCTTTGT
ATGTTACTTGGTCTGAAGGTAATTCTATTACTGGTGTACCTTATCCTGTCTCTGGTATTCGTGAGTTTAG
TAATTTAGTTTTAAATAATTGTACCAAATATAATATTTATGATTATGTTGGTACTGGAATTATACGTTCT
TCAAACCAGTCACTTGCTGGTGGTATTACATATGTTTCTAACTCTGGTAATTTACTTGGTTTTAAAAATG
TTTCCACTGGTAACATTTTTATTGTGACACCATGTAACCAACCAGACCAAGTAGCTGTTTATCAACAAAG
CATTATTGGTGCCATGACCGCTGTTAATGAGTCTAGATATGGCTTGCAAAACTTACTACAGTTACCTAAC
TTTTATTATGTTAGTAATGGTGGTAACAATTGCACTACGGCCGTTATGACTTATTCTAATTTTGGTATTT
GTGCTGATGGTTCTTTGATTCCTGTTCGTCCGCGTAATTCTAGTGATAATGGTATTTCAGCCATAATCAC
TGCTAATTTATCCATTCCTTCTAACTGGACTACTTCAGTTCAAGTTGAGTACCTCCAAATTACTAGTACT
CCAATAGTTGTTGATTGTGCTACTTATGTGTGTAATGGTAACCCTCGCTGTAAGAATCTACTTAAGCAGT
ATACTTCTGCTTGTAAAACTATTGAAGATGCCTTACGACTTAGTGCTCATTTGGAAACTAATGATGTTAG
TAGTATGCTAACTTTCGATAGCAATGCTTTTAGTTTGGCTAATGTTACTAGTTTTGGAGATTATAACCTT
TCTAGTGTTTTACCTCAGAGAAACATTCGTTCAAGCCGTATAGCAGGACGTAGTGCTTTGGAAGATTTGT
TGTTTAGCAAAGTTGTTACATCTGGTTTGGGTACTGTTGATGTTGACTATAAGTCTTGTACTAAAGGTCT
TTCTATTGCTGACCTTGCTTGTGCTCAGTACTACAATGGCATAATGGTTTTGCCAGGTGTTGCTGATGCT
GAACGTATGGCCATGTACACAGGTTCTCTTATAGGTGGCATGGTGCTCGGAGGTCTTACATCAGCAGCCG
CCATACCTTTTTCTTTGGCACTGCAAGCACGACTTAACTATGTTGCTTTACAAACTGATGTGCTTCAAGA
AAATCAGAAAATTTTGGCTGCATCATTTAATAAGGCTATTAATAATATTGTTGCTTCTTTTAGTAGCGTT
AATGATGCTATTACACAAACTGCAGAGGCTATACATACTGTTACTATTGCACTTAATAAGATTCAGGATG
TTGTTAATCAACAGGGTAGTGCTCTTAACCATCTCACTTCACAATTGAGACATAATTTTCAGGCCATTTC
TAATTCAATTCAGGCTATTTATGACCGGCTTGATTCAATTCAAGCCGATCAACAAGTTGACAGATTAATT
ACTGGACGGCTTGCAGCTTTGAATGCATTTGTTTCCCAAGTTTTGAATAAATATACTGAAGTTCGTGGTT
CAAGACGCTTAGCACAGCAGAAGATTAATGAATGTGTCAAGTCACAATCTAATAGATATGGTTTTTGTGG
CAATGGCACTCACATCTTTTCAATCGTCAACTCAGCTCCAGATGGTTTGCTTTTTCTTCATACTGTTTTG
CTGCCAACTGATTACAAGAATGTAAAGGCGTGGTCTGGTATCTGTGTTGATGGCATTTATGGCTATGTTC
TGCGTCAACCTAACTTGGTTCTTTATTCTGATAATGGTGTCTTTCGTGTAACTTCCAGGGTCATGTTTCA
ACCTCGCTTACCTGTTTTGTCTGATTTTGTGCAAATATATAATTGTAATGTTACTTTTGTTAACATATCT
CGTGTTGAGTTACATACTGTCATACCTGACTACGTTGATGTTAATAAAACATTACAAGAGTTTGCACAAA
ACTTACCAAAGTATGTTAAGCCTAATTTTGACTTGACTCCTTTTAATTTAACATATCTTAATTTGAGTTC
TGAGTTGAAGCAACTCGAAGCTAAAACTGCTAGTCTTTTTCAAACTACTGTTGAATTACAAGGTCTTATT
GATCAGATTAACAGTACATATGTTGATTTGAAGTTGCTTAATAGGTTTGAAAATTATATCAAATGGCCTT
GGTGGGTTTGGCTCATTATTTCTGTTGTTTTTGTTGTATTGTTGAGTCTTCTTGTGTTTTGTTGTCTTTC
TACAGGTTGTTGTGGTTGTTGCAATTGTTTAACTTCATCAATGCGAGGCTGTTGTGATTGTGGTTCAACT
AAACTTCCTTATTACGAATTTGAAAAGGTCCACGTTCAATAATGCCTTTTGGTGGCCTATTTCAACTTAC
TCTTGAAAGTACTATTAATAAGAGTGTGGCTAATCTCAAATTACCACCTCATGATGTTACTGTCTTGCGT
GACAATCTTAAACCTGTTACTACACTTAGTACTATTACTGCTTATTTGTTAGTTAGTTTGTTTGTCACTT
ACTTTGCTTTATTCAAACCTCTTACTGCTAGAGGTCGTGTTGCTTGTTTTGTTTTAAAACTATTGACACT
ATTTGTCTATGTGCCTTTATTGGTTCTTTTTGGTATGTATCTTGACAGTTTTATAATTTTTTCTACGCTG
TTGTTTCGATTCATACATGTTGGCTATTATGCCTATCTCTATAAAAATTTTTCATTTGTTTTGTTCAATG
TTACTAAACTATGCTTCGTTTCAGGCAAGTGTTGGTATCTTGAACAATCATTTTATGAAAATCGTTTTGC
TGCTATTTATGGTGGTGACCACTATGTCGTTTTAGGTGGTGAAACTATTACTTTTGTTTCTTTTGATGAC
CTTTATGTTGCTATTAGAGGTTCTTGTGAAAAGAACCTACAACTTATGCGTAAGGTTGACTTGTATAATG
GTGCTGTCATTTACATTTTTGCCGAAGAGCCTGTTGTTGGTATAGTCTACTCTTCTCAACTATACGAAGA
TGTTCCTTCGATTAATTGATGACAATGGTATTGTCCTCAATTCCATTTTATGGCTCCTTGTTATGATATT
TTTCTTTGTGTTGGCAATGACCTTTATTAAACTGATTCAATTGTGTTTTACTTGTCATTATTTTTTTAGT
AGGACATTATATCAACCAGTTTATAAAATTTTTCTTGCTTACCAAGATTATATGCAAATAGCACCTGTTC
CAGCTGAAGTACTAAATGTCTAAACTAAACGATGTCTAATAGTAGTGTGCCTCTTTTAGAGGTTTATGTC
CATTTACGTAACTGGAACTTTAGTTGGAATTTAATTCTAACGCTTTTTATAGTTGTGTTGCAGTATGGGC
ATTATAAGTATAGCAGACTTCTTTATGGTTTAAAGATGTCTGTTTTATGGTGTTTATGGCCACTTGTTCT
AGCTTTGTCTATTTTTGACTGTTTTGTCAATTTTAATGTGGACTGGGTCTTTTTTGGTTTTAGTATTCTT
ATGTCTATTATTACACTTTGTTTATGGGTTATGTATTTTGTTAATAGTTTCAGACTTTGGCGCCGTGTTA
AAACTTTTTGGGCTTTTAATCCTGAAACTAATGCAATCATCTCTCTCCAGGTTTACGGACATAATTATTA
CTTACCGGTGATGGCTGCACCTACAGGTGTTACATTAACACTTCTTAGTGGTGTACTTCTTGTTGATGGC
CATAAGATTGCTACTCGTGTTCAAGTGGGTCAGTTGCCTAAATATGTAATAGTTGCTACGCCTAGTACCA
CAATTGTTTGTGACCGTGTTGGTCGCTCTGTTAATGAAACAAGCCAGACTGGTTGGGCATTCTACGTCCG
TGCTAAACATGGTGATTTTTCTGGTGTTGCCTCTCAGGAGGGTGTTTTGTCAGAAAGAGAGAAGTTGCTT
CATTTAATCTAAACTAAACAAAATGGCTAGTGTAAATTGGGCCGATGACAGAGCTGCTAGGAAGAAATTT
CCTCCTCCTTCATTTTACATGCCTCTTTTGGTTAGTTCTGATAAGGCACCATATAGGGTCATTCCCAGGA
ATCTTGTCCCTATTGGTAAGGGTAATAAAGATGAGCAGATTGGTTATTGGAATGTTCAAGAGCGTTGGCG
TATGCGCAGGGGGCAACGTGTTGATTTGCCTCCTAAAGTTCATTTTTATTACCTAGGTACTGGACCTCAT
AAGGACCTTAAATTCAGACAACGTTCTGATGGTGTTGTTTGGGTTGCTAAGGAAGGTGCTAAAACTGTTA
ATACCAGTCTTGGTAATCGCAAACGTAATCAGAAACCTTTGGAACCAAAGTTCTCTATTGCTTTGCCTCC
AGAGCTCTCTGTTGTTGAGTTTGAGGATCGCTCTAATAACTCATCTCGTGCTAGCAGTCGTTCTTCAACT
CGTAACAACTCACGAGACTCTTCTCGTAGCACTTCAAGACAACAGTCTCGCACTCGTTCTGATTCTAACC
AGTCTTCTTCAGATCTTGTTGCTGCTGTTACTTTGGCTTTAAAGAACTTAGGTTTTGATAACCAGTCGAA
GTCACCTAGTTCTTCTGGTACTTCCACTCCTAAGAAACCTAATAAGCCTCTTTCTCAACCCAGGGCTGAT
AAGCCTTCTCAGTTGAAGAAACCTCGTTGGAAGCGTGTTCCTACCAGAGAGGAAAATGTTATTCAGTGCT
TTGGTCCTCGTGATTTTAATCACAATATGGGGGATTCAGATCTTGTTCAGAATGGTGTTGATGCCAAAGG
TTTTCCACAGCTTGCTGAATTGATTCCTAATCAGGCTGCGTTATTCTTTGATAGTGAGGTTAGCACTGAT
GAAGTGGGTGATAATGTTCAGATTACCTACACCTACAAAATGCTTGTAGCTAAGGATAATAAGAACCTTC
CTAAGTTCATTGAGCAGATTAGTGCTTTTACTAAACCCAGTTCTATCAAAGAAATGCAGTCACAATCATC
TCATGTTGCTCAGAACACAGTACTTAATGCTTCTATTCCAGAATCTAAACCATTGGCTGATGATGATTCA
GCCATTATAGAAATTGTCAACGAGGTTTTGCATTAAATTGTTTTGTAATTCCAGTTGAATGTTTATTATT
ATTAGTTGCAACCCCATGCGTTTAGCGCATGATAAGGGTTTAGTCTTACACACAATGGTAGGCCAGTGAT
AGTAAAGTGTAAGTAATTTGCTATCATATTAACATGTCTAGAGGAAAGTCAGAACTTTTTCTGTTTGTGT
TGTTGGAGTACTTAAAGATCGCATAGGCGCGCCAACAATGGAAGAGCCAACAACATATCTAAAAATGTTT
TGTCTGGTACTTGTTAATGATATTGTTTTTGATATGGATACAC</t>
  </si>
  <si>
    <t>genre Betacoronavirus 1 (incl. Human coronavirus OC43 (en), HCoV-OC43) proche de HKU1</t>
  </si>
  <si>
    <t>AIX10763.1</t>
  </si>
  <si>
    <t>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t>
  </si>
  <si>
    <t>Spike glycoprotein [Human coronavirus OC43]</t>
  </si>
  <si>
    <t>AY585228.1</t>
  </si>
  <si>
    <t>23643..27704</t>
  </si>
  <si>
    <t>&gt;AY585228.1 Human coronavirus OC43 strain ATCC VR-759, complete genome
ATTGTGAGCGATTTGCGTGCGTGCATCCCGCTTCACTGATCTCTTGTTAGATCTTTTTGTAATCTAAACT
TTATAAAAACATCCACTCCCTGTAATCTATGCTTGTGGGCGTAGATTTTTCATAGTGGTGTTTATATTCA
TTTCTGCTGTTAACAGCTTTCAGCCAGGGACGTGTTGTATCCTAGGCAGTGGCCCGCCCATAGGTCACAA
TGTCGAAGATCAACAAATACGGTCTCGAACTACACTGGGCTCCAGAATTTCCATGGATGTTTGAGGACGC
AGAGGAGAAGTTGGATAACCCTAGTAGTTCAGAGGTGGATATGATTTGCTCCACCACTGCGCAAAAGCTG
GAAACAGACGGAATTTGTCCTGAAAATCATGTGATGGTGGATTGTCGCCGACTTCTTAAACAAGAGTGTT
GTGTGCAGTCTAGCCTAATACGTGAAATTGTTATGAATGCAAGTCCATATGATTTGGAGGTGCTACTTCA
AGATGCTTTGCAGTCCCGTGAAGCAGTTTTGGTTACAACCCCCTTAGGTATGTCTTTAGAGGCATGCTAT
GTGAGAGGTTGTAATCCTAAAGGATGGACCATGGGTTTGTTTCGGCGTAGAAGTGTGTGTAACACTGGTC
GTTGCACTGTTAATAAGCATGTGGCCTATCAGTTATATATGATTGATCCTGCAGGTGTCTGTCTTGGTGC
AGGTCAATTCGTGGGTTGGGTCATACCCTTAGCCTTTATGCCTGTGCAATCCCGGAAATTTATTGTTCCA
TGGGTTATGTACTTGCGTAAGCGTGGCGAAAAGGGTGCTTACAATAAAGATCATGGACGTGGCGGTTTTG
GACATGTTTATGATTTTAAAGTTGAAGATGCTTATGACCAGGTGCATGATGAGCCTAAGGGTAAGTTTTC
TAAGAAGGCTTATGCTTTAATTAGAGGGTATCGTGGTGTTAAACCACTTCTCTATGTAGACCAGTATGGT
TGTGATTATACTGGTAGTCTTGCAGATGGCTTAGAGGCTTATGCTGATAAGACATTGCAAGAAATGAAGG
CATTATTTCCTACTTGGAGTCAGGAACTCCTTTTTGATGTAATTGTGGCATGGCATGTTGTGCGTGATCC
ACGTTATGTTATGAGATTGCAGAGTGCTGCTACTATACGTAGTGTTGCATATGTTGCTAATCCTACTGAA
GACTTGTGTGATGGTTCTGTTGTTATAAAAGAACCTGTGCATGTTTATGCAGATGACTCTATTATTTTAC
GTCAATATAATTTAGTTGACATTATGAGTCATTTTTATATGGAGGCAGATACAGTTGTAAATGCTTTTTA
TGGTGTTGCTTTGAAAGATTGCGGTTTTGTTATGCAGTTTGGTTACATTGATTGCGAACAAGACTCGTGT
GATTTTAAAGGTTGGATTCCTGGTAACATGATAGATGGTTTTGCTTGCACCACTTGTGGTCATGTTTATG
AAGTAGGTGATTTGATGGCACAATCTTCAGGTGTTTTGCCTGTTAACCCTGTATTGCATACTAAGAGTGC
AGCAGGCTATGGTGGTTTTGGTTGTAAAGATTCTTTTACTCTGTATGGCCAAACTGTAGTTTATTTTGGA
GGTTGTGTGTATTGGAGTCCAGCACGTAATATATGGATTCCTATATTAAAATCCTCTGTTAAGTCATATG
ACAGTTTGGTTTATACTGGAGTTTTAGGTTGCAAGGCTATTGTAAAGGAAACAAATCTCATTTGCAAAGC
TTTGTACCTTGATTATGTTCAACACAAGTGTGGCAATTTACACCAACGGGAGTTGCTAGGTGTTTCAGAT
GTGTGGCATAAACAATTGCTATTAAATAGAGGTGTTTATAAACCTCTGTTAGAGAATATTGATTATTTTA
ATATGCGGCGCGCTAAATTTAGTTTAGAAACTTTTACTGTTTGTGCAGATGGCTTTATGCCTTTTCTTTT
AGATGATTTAGTTCCACGCGCATATTATTTGGCAGTAAGTGGTCAAGCATTTTGTGATTATGCAGATAAA
CTTTGCCATGCCGTTGTGTCTAAGAGTAAAGAGTTACTTGATGTGTCTCTGGATTCTTTAGGTGCAGCTA
TACATTATTTGAATTCTAAGATTGTTGATTTGGCTCAACATTTTAGTGATTTTGGAACAAGTTTCGTTTC
TAAAATTGTTCATTTCTTTAAGACTTTTACTACTAGCACTGCTCTTGCATTTGCATGGGTTTTATTTCAT
GTTTTGCATGGTGCTTATATAGTAGTGGAGAGTGATATATATTTTGTTAAAAACATTCCTCGTTATGCTA
GTGCTGTTGCACAAGCATTTCAGAGTGTTGCTAAAGTTGTACTGGACTCTTTAAGAGTTACTTTTATTGA
TGGCCTTTCTTGTTTTAAGATTGGACGTAGAAGAATTTGTCTTTCAGGCAGAAAAATTTATGAAGTTGAG
CGTGGCTTGTTACATTCATCCCAATTGCCATTAGATGTTTATGATTTAACCATGCCTAGTCAAGTTCAGA
AAGCCAAGCAAAAACCTATTTATTTAAAAGGTTCTGGTTCTGATTTTTCATTAGCGGATAGTGTAGTTGA
AGTTGTTACAACTTCACTTACACCATGTGGTTATTCTGAACCACCTAAAGTTGCAGCTAAAATTTGCATT
GTGGATAATGTTTATATGGCCAAGGCTGGTGACAAATATTACCCTGTTGTGGTTGATGATCATGTTGGAC
TCTTGGATCAAGCATGGAGAGTTCCTTGTGCTGGAAGGCGTGTTACATTTAAGGAACAGCCTACAGTAAA
GGAGATTATAAGCATGCCTAAGATTATTAAGGTTTTTTATGAGCTTGACAACGATTTTAATACTATTTTA
AATACTGCGTGTGGAGTGTTTGAAGTGGATGATACTGTTGATATGGAGGAATTTTATGCTGTGGTGATTG
ATGCCATAGAAGAGAAACTTTCTCCATGTAAGGAGCTTGAAGGTGTAGGTGCTAAAGTTAGTGCCTTTTT
ACAGAAATTAGAGGATAATCCCCTATTTTTATTTGATGAGGCTGGCGAGGAAGTTCTTGCTCCTAAATTG
TATTGTGCCTTTACAGCTCCTGAAGATGATGACTTTCTTGAGGAAAGTGATGTTGAAGAAGATGATGTAG
AAGGTGAGGAAACTGATTTAACTGTCACAAGTGCTGGACAGCCTTGTGTTGCTAGTGAACAGGAGGAGTC
TTCTGAAGTCTTAGAGGACACTTTGGATGATGGTCCAAGTGTGGAGACATCTGATTCACAAGTTGAAGAA
GATGTAGAAATGTCGGATTTTGTTGATCTTGAATCTGTGATTCAGGATTATGAAAATGTTTGTTTTGAGT
TTTATACTACAGAGCCAGAATTTGTTAAAGTTTTGGGTCTGTATGTGCCTAAAGCAACTCGCAACAATTG
CTGGTTGCGATCAGTTTTGGCAGTGATGCAGAAATTGCCCTGTCAATTTAAAGATAAAAATTTGCAGGAT
CTTTGGGTGTTATACAAGCAACAGTATAGTCAGTTGTTTGTTGATACCTTGGTTAATAAGATACCTGCTA
ATATTGTACTTCCACAAGGTGGTTATGTTGCTGATTTTGCATATTGGTTTTTAACCTTATGTGATTGGCA
GTGTGTTGCATACTGGAAATGCATTAAATGTGATTTAGCTCTTAAGCTTAAAGGCTTGGATGCTATGTTC
TTTTATGGTGATGTTGTTTCACATATATGCAAGTGTGGTGAGTCTATGGTACTTATTGATGTTGATGTGC
CATTTACAGCCCACTTTGCTCTTAAAGATAAGTTGTTTTGTGCATTTATTACTAAGCGTATTGTGTATAA
AGCAGCTTGTGTTGTGGATGTTAATGATAGTCATTCTATGGCTGTTGTTGATGGTAAACAAATTGATGAT
CATCGTATCACTAGTATTACTAGTGATAAGTTTGATTTTATTATTGGGCATGGTATGTCATTTTCAATGA
CTACTTTTGAAATTGCCCAATTGTATGGTTCTTGTATAACACCTAATGTGTGTTTTGTTAAAGGTGATAT
AATTAAAGTATCTAAGCTTGTTAAAGCAGAAGTTGTTGTAAACCCTGCTAATGGCCATATGGCACATGGT
GGTGGTGTTGCAAAAGCTATTGCAGTAGCAGCTGGACAGCAGTTTGTTAAAGAGACTACCGATATGGTTA
AGTCTAAAGGAGTTTGTGCTACTGGAGATTGTTATGTCTCTACAGGGGGCAAATTATGTAAAACTGTGCT
TAATGTTGTTGGACCTGATGCGAGAACACAGGGTAAACAAAGTTATGTATTGTTAGAGCGTGTTTATAAA
CATCTTAACAACTATGACTGTGTTGTTACAACTTTGATCTCAGCTGGTATATTTAGTGTGCCTTCTGATG
TGTCTTTAACATATCTACTTGGTACTGCTAAGAAACAAGTTGTTCTTGTTAGCAATAATCAAGAGGATTT
TGATCTTATTTCTAAGTGTCAGATAACTGCTGTTGAGGGCACTAAGAAATTGGCAGCGCGTCTTTCTTTT
AATGTTGGACGTTCCATTGTTTACGAAACAGATGCTAATAAGTTGATTTTAATCAATGACGTTGCATTTG
TTTCGACATTTAATGTTTTACAGGATGTTTTATCCTTAAGACATGATATAGCACTTGATGATGATGCACG
AACCTTCGTTCAGAGCAATGTTGATGTTGTACCTGAGGGTTGGCGTGTTGTCAATAAGTTTTATCAAATT
AATGGTGTTAGAACCGTTAAGTATTTTGAGTGTACTGGAGGCATAGATATATGCAGCCAGGATAAAGTTT
TTGGTTATGTACAGCAGGGTATTTTTAATAAGGCTACTGTTGCTCAAATTAAAGCCTTGTTTTTGGATAA
AGTGGACATCTTGCTAACTGTTGATGGTGTTAATTTCACTAATAGGTTTGTGCCTGTTGGTGAAAGTTTT
GGTAAGAGTCTAGGAAATGTGTTTTGTGATGGAGTTAATGTCACGAAGCATAAGTGTGATATAAATTATA
AAGGTAAAGTCTTTTTCCAGTTTGATAATCTTTCTAGTGAAGATTTAAAGGCTGTAAGAAGTTCCTTTAA
TTTTGATCAGAAGGAATTGCTTGCCTATTACAACATGCTTGTTAATTGTTTTAAGTGGCAGGTTGTTGTT
AATGGTAAGTATTTCACTTTTAAGCAAGCTAATAACAATTGTTTTGTTAATGTTTCTTGCTTAATGCTCC
AGAGTTTGCATCTGACATTTAAAATTGTTCAATGGCAAGAGGCATGGCTTGAATTTCGTTCTGGCCGCCC
TGCTAGATTTGTAGCTTTGGTTTTGGCCAAAGGTGGGTTTAAATTTGGAGATCCTGCTGATTCTAGAGAT
TTCTTGCGTGTTGTGTTTAGTCAAGTTGATTTGACTGGGGCAATATGTGATTTTGAAATTGCATGTAAAT
GTGGTGTAAAGCAGGAACAGCGTACTGGTCTGGACGCTGTTATGCATTTTGGTACATTGAGTCGTGAAGA
TCTTGAGATTGGTTATACCGTGGACTGTTCTTGCGGTAAAAAGCTAATTCATTGTGTACGATTTGATGTA
CCATTTTTAATTTGCAGTAATACACCTGCTAGTGTAAAATTACCTAAGGGTGTAGGAAGTGCAAATATTT
TTATAGGTGATAAGGTTGGTCATTATGTTCATGTTAAGTGTGAACAATCTTATCAGCTTTATGATGCTTC
TAATGTTAAGAAGGTTACAGATGTTACTGGCAAGTTGTCAGATTGTCTGTATCTTAAAAATTTGAAACAA
ACTTTTAAATCGGTGTTAACCACCTATTATTTGGATGATGTTAAGAAAATTGAGTATAAACCTGACTTGT
CACAATATTATTGTGACGGAGGTAAGTATTATACTCAGCGTATTATTAAAGCCCAATTTAAAACATTCGA
GAAAGTAGATGGTGTGTATACTAATTTTAAATTGATAGGACACACCGTCTGTGACAGTCTTAATGCTAAG
TTGGGTTTTGATAGCTCTAAAGAGTTTGTTGAATATAAGATTACTGAGTGGCCAACAGCTACAGGTGATG
TGGTGTTGGCTACTGATGATTTGTATGTTAAGAGATATGAGAGGGGTTGTATTACTTTTGGTAAACCTGT
TATATGGTTAAGCCATGAGAAAGCTTCCCTCAATTCTTTAACATATTTTAATAGACCTTCATTGGTTGAT
GATAATAAATTTGATGTTTTAAAAGTGGATGATGTTGACGATGGTGGTGACAGCTCAGAGAGTGGTGCCA
AAGAAACCAAAGAAATCAACATTATTAAGTTAAGTGGTGTTAAAAAACCATTTAAGGTTGAAGATAGTGT
CATTGTTAATGATGATACTAGTGAAACCAAATATGTTAAGAGTTTGTCTATTGTTGATGTGTATGATATG
TGGCTTACAGGTTGTAAGTATGTTGTTAGAACTGCTAATGCTTTGAGCAGAGCAGTTAACGTACCTACAA
TACGTAAGTTTATAAAATTTGGTATGACTCTTGTTAGTATACCAATTGATTTGTTAAATTTAAGAGAGAT
TAAGCCTGCTGTTAATGTGGTTAAAGCTGTGCGAAATAAAATTTCTGTATGCTTTAATTTTATTAAATGG
CTTTTTGTCTTATTATTTGGCTGGATTAAAATATCCGCTGATAATAAAGTAATCTACACCACAGAAATTG
CATCAAAGCTTACGTGTAAGCTTGTAGCTTTAGCTTTTAAAAATGCATTTTTGACATTTAAGTGGAGTAT
GGTTGCTAGAGGTGCTTGCATTATAGCGACTATATTTCTATTGTGGTTTAATTTTATATATGCCAATGTA
ATTTTTAGTGATTTTTATTTGCCTAAAATCGGTTTCTTGCCGACTTTTGTTGGTAAGATTGCACAGTGGA
TTAAGAACACTTTTAGTCTTGTAACTATTTGTGATCTATATTCCATTCAGGATGTGGGTTTTAAGAATCA
GTATTGTAATGGAAGTATTGCATGTCAGTTCTGCTTGGCAGGATTTGATATGTTAGATAATTATAAAGCC
ATTGATGTAGTACAGTATGAAGCTGATAGGAGAGCATTTGTTGATTATACAGGTGTGTTAAAGATTGTCA
TTGAATTGATAGTTAGTTACGCCCTGTATACGGCATGGTTTTATCCATTGTTTGCCCTTATCAGTATTCA
GATCTTGACCACTTGGCTGCCTGAGCTTTTTATGCTTAGTACATTACATTGGAGTTTTAGGTTGCTGGTG
GCTTTAGCTAATATGTTACCAGCACATGTGTTTATGAGGTTTTATATTATTATTGCCTCTTTTATTAAGC
TCTTTAGCTTGTTTAGGCATGTTGCCTATGGTTGTAGTAAATCTGGTTGTTTGTTTTGTTACAAGAGGAA
TCGTAGTCTACGTGTTAAATGTAGTACTATCGTTGGTGGCATGATACGCTATTACGATGTTATGGCTAAT
GGTGGCACTGGCTTTTGTTCAAAACATCAATGGAATTGCATTGATTGTGATTCTTATAAACCAGGTAATA
CTTTTATTACTGTTGAGGCCGCTCTTGATCTATCTAAGGAATTGAAACGGCCCATTCAGCCTACAGATGT
TGCTTATCATACGGTTACTGATGTTAAGCAAGTTGGTTGTTCTATGCGCTTGTTCTATGATCGTGATGGA
CAGCGCACATATGATGATGTTAATGCTAGTTTGTTTGTGGATTATAGTAATTTGCTACATTCTAAGGTTA
AGAGTGTGCCTAATATGCATGTTGTGGTAGTGGAAAATGATGCTGATAAAGCCAATTTTCTGAATGCTGC
TGTATTTTATGCACAGTCTTTGTTTAGACCTATTTTAATGGTTGATAAAAATCTGATAACTACTGCTAAC
ACTGGTACGTCTGTTACAGAAACTATGTTTGATGTTTATGTGGATACATTTTTGTCTATGTTTGATGTGG
ATAAAAAGAGTCTTAATGCTTTAATAGCAACTGCGCATTCTTCTATAAAACAGGGTACGCAGATTTATAA
AGTTTTGGATACCTTTTTAAGCTGTGCTCGTAAAAGTTGTTCTATTGATTCAGATGTTGATACTAAGTGT
TTAGCTGATTCTGTCATGTCTGCTGTATCGGCAGGTCTTGAATTGACGGATGAAAGTTGTAATAACTTGG
TGCCAACATATTTGAAGAGTGACAACATTGTGGCAGCTGATTTAGGTGTTCTGATTCAAAATTCTGCAAA
GCATGTGCAGGGTAATGTTGCTAAAATAGCTGGTGTTTCCTGTATATGGTCTGTGGATGCTTTTAATCAG
TTTAGTTCTGATTTCCAGCATAAATTGAAGAAAGCATGTTGTAAAACTGGTTTGAAACTGAAGCTTACTT
ATAATAAGCAGATGGCTAATGTCTCTGTTTTAACTACACCCTTTAGTCTTAAAGGGGGTGCAGTTTTTAG
TTATTTTGTTTATGTGTGTTTTGTGTTGAGTTTGGTCTGTTTTATTGGACTGTGGTGCTTAATGCCCACT
TACACAGTACACAAATCAGATTTTCAGCTTCCCGTTTATGCCAGTTATAAAGTTTTAGATAATGGTGTTA
TTAGAGATGTTAGCGTTGAAGATGTTTGTTTCGCTAACAAATTTGAACAATTTGATCAATGGTATGAGTC
TACATTTGGTCTAAGTTATTATAGTAACAGTATGGCTTGTCCCATTGTTGTTGCTGTAATAGATCAGGAT
TTTGGCTCTACAGTGTTTAATGTCCCTACCAAAGTGTTACGATATGGTTATCATGTGTTGCACTTTATTA
CACATGCACTTTCTGCTGATGGAGTGCAGTGTTATACGCCACATAGTCAAATATCGTATTCTAATTTTTA
TGCTAGTGGCTGTGTGCTTTCCTCTGCTTGCACTATGTTTACAATGGCCGATGGTAGTCCACAACCTTAT
TGTTATACAGAGGGGCTTATGCAAAATGCTTCTCTGTATAGTTCATTGGTACCTCACGTGCGGTATAATC
TTGCTAATGCTAAAGGTTTTATCCGTTTTCCAGAAGTGTTGCGAGAAGGGCTTGTACGTATCGTGCGTAC
TCGTTCTATGTCGTATTGCAGAGTTGGATTATGTGAGGAAGCTGATGAGGGTATATGCTTTAATTTTAAT
GGTTCTTGGGTGCTTAATAATGATTATTATAGATCATTGCCTGGGACCTTTTGTGGTAGAGATGTTTTTG
ATTTAATTTATCAGCTATTTAAAGGTTTAGCACAGCCTGTGGATTTTTTGGCATTGACTGCTAGTTCCAT
TGCTGGTGCTATACTCGCTGTAATTGTTGTTTTGGTGTTTTATTACCTAATAAAGCTTAAACGTGCTTTT
GGTGATTACACCAGTGTTGTTTTTGTTAACGTGATTGTGTGGTGTGTAAATTTTATGATGCTTTTTGTGT
TTCAAGTTTACCCCATACTTTCTTGTGTATATGCTATTTGTTATTTTTATGCCACGCTTTATTTCCCTTC
GGAGATAAGTGTGATAATGCACTTACAATGGCTAGTTATGTATGGCACTATTATGCCTTTATGGTTTTGT
TTGCTATATATAGCTGTTGTTGTTTCAAATCATGCTTTTTGGGTATTTTCTTACTGCAGAAAGCTTGGTA
CTTCTGTTCGTAGTGATGGTACATTTGAAGAAATGGCTCTCACTACTTTTATGATTACAAAAGATTCTTA
TTGTAAGCTTAAGAATTCTTTGTCTGATGTTGCTTTTAATAGATATTTGAGTTTGTATAATAAATATAGG
TATTACAGCGGTAAAATGGATACTGCTGCATATAGGGAGGCTGCTTGCTCTCAGTTGGCTAAAGCAATGG
ACACATTTACCAATAATAATGGTAGTGATGTGCTTTACCAACCGCCTACTGCTTCCGTCTCAACTTCATT
CTTGCAATCTGGTATTGTGAAAATGGTAAATCCTACTTCTAAGGTAGAACCATGTGTTGTCAGTGTTACC
TATGGTAATATGACATTGAATGGTTTATGGTTGGATGACAAGGTCTACTGTCCCAGACATGTAATATGTT
CTGCTTCAGATATGACTAATCCAGATTATACAAATTTGTTGTGTAGAGTAACATCAAGTGATTTTACTGT
ATTGTTTGATCGTCTAAGCCTTACAGTGATGTCTTATCAAATGCGGGGTTGTATGCTTGTTCTTACAGTG
ACCCTGCAAAATTCTCGTACGCCAAAATATACATTTGGTGTGGTTAAACCTGGTGAGACTTTTACTGTTT
TAGCTGCTTATAACGGCAAACCACAAGGAGCCTTTCATGTAACTATGCGTAGTAGTTATACCATTAAGGG
TTCCTTTTTATGCGGATCTTGTGGATCTGTTGGTTATGTAATAATGGGTGATTGTGTTAAATTTGTTTAT
ATGCATCAATTGGAGCTTAGTACTGGTTGTCATACTGGTACTGACTTCAATGGGGATTTTTATGGTCCTT
ATAAGGATGCTCAGGTTGTTCAGTTGCTCATTCAGGATTATATACAATCTGTTAATTTTGTAGCATGGCT
TTATGCTGCTATACTTAACAATTGTAATTGGTTTGTACAAAGTGATAAGTGTTCTGTAGAAGATTTTAAT
GTGTGGGCTCTGTCCAATGGATTTAGCCAAGTTAAATCTGACCTTGTTATAGATGCTTTAGCTTCTATGA
CTGGTGTGTCTTTGGAAACACTGTTGGCTGCTATTAAGCGTCTTAAGAATGGTTTCCAAGGACGTCAGAT
TATGGGTAGTTGCTCTTTTGAGGATGAATTGACACCTAGCGATGTTTATCAACAACTCGCTGGTATCAAG
TTACAATCAAAACGCACTAGATTGTTTAAAGGCACTGTTTGTTGGATTATGGCTTCTACATTTTTGTTTA
GTTGCATAATTACAGCATTTGTGAAATGGACTATGTTTATGTATGTAACTACTAATATGTTTAGTATTAC
GTTTTGTGCACTTTGTGTTATAAGTTTGGCCATGTTGTTGGTTAAGCATAAGCATCTTTATTTGACTATG
TATATAACTCCTGTGCTTTTTACACTGTTGTATAACAACTATTTGGTTGTGTACAAGCATACATTTAGAG
GCTATGTCTATGCATGGCTATCATATTATGTTCCATCAGTTGAGTACACTTATACTGATGAAGTTATTTA
TGGCATGTTATTGCTTGTAGGAATGGTCTTTGTTACATTACGTAGCATTAACCATGATTTGTTTTCTTTT
ATAATGTTTGTTGGTCGTTTGATTTCTGTTTTCTCTTTGTGGTACAAGGGTTCTAACTTAGAGGAAGAAA
TTCTTCTTATGTTGGCTTCCCTTTTTGGTACTTACACATGGACAACAGTTTTATCTATGGCTGTAGCAAA
GGTTATTGCTAAGTGGGTTGCTGTGAATGTCTTGTATTTCACAGATATACCTCAAATTAAGATAGTGCTT
TTGTGCTATTTGTTTATTGGTTATATTATTAGCTGTTATTGGGGCTTGTTTTCCTTGATGAACAGTTTGT
TTAGAATGCCTTTGGGTGTTTATAATTATAAAATTTCAGTACAGGAATTAAGATATATGAATGCTAATGG
ATTGCGCCCTCCTAAGAATAGTTTTGAAGCCCTTATGCTTAATTTTAAGCTGTTGGGTATTGGAGGTGTT
CCAATCATTGAAGTATCTCAATTTCAATCAAAATTGACTGATGTCAAATGTGCTAATGTCGTCTTGCTTA
ATTGCTTGCAACATTTGCATGTTGCTTCTAATTCTAAGTTGTGGCATTATTGTAGCACTTTGCACAATGA
AATACTTGCCACTTCGGATCTGAGTGTTGCTTTTGAAAAGCTTGCTCAGTTATTAATTGTTTTGTTTGCT
AATCCAGCTGCTGTGGATAGCAAGTGCCTGACTAGTATTGAAGAAGTTTGCGATGATTACGCAAAGGACA
ATACTGTTTTGCAGGCTTTACAGAGTGAATTTGTTAATATGGCTAGCTTCGTTGAATATGAAGTTGCTAA
GAAAAATCTTGATGAGGCGCGTTTTAGTGGTTCTGCTAATCAACAGCAGTTAAAACAGCTAGAGAAAGCC
TGTAATATTGCTAAATCTGCTTATGAACGCGACCGTGCTGTAGCAAAAAAGTTGGAGCGTATGGCTGATT
TGGCTCTCACTAATATGTATAAAGAAGCTAGAATTAATGATAAGAAGAGTAAGGTTGTTTCTGCCTTGCA
AACTATGCTTTTTAGTATGGTGCGTAAGTTAGATAATCAAGCTCTGAATTCAATATTAGATAACGCTGTG
AAGGGTTGTGTACCATTGAATGCAATACCTTCATTGGCAGCAAATACTCTGAATATAATTGTACCAGATA
AAAGTGTTTATGACCAGGTAGTTGATAATGTCTATGTTACCTATGCGGGTAATGTATGGCAGATTCAAAC
TATCCAGGATTCAGATGGTACAAATAAGCAGTTGAATGAGATATCTGATGATTGTAACTGGCCACTAGTT
ATTATTGCAAATCGGTATAATGAGGTATCTGCTACTGTTTTGCAAAATAATGAATTAATGCCTGCTAAGT
TGAAAATTCAGGTTGTTAATAGTGGTCCAGATCAGACTTGTAATACACCTACTCAATGTTACTATAATAA
TAGTAACAATGGGAAGATTGTTTATGCTATACTTAGTGATGTTGATGGTCTTAAGTATACAAAAATTCTT
AAAGATGATGGCAATTTTGTTGTTTTGGAGTTAGATCCTCCTTGTAAATTTACTGTTCAAGATGCTAAAG
GTCTTAAAATTAAGTACCTTTATTTTGTAAAAGGTTGTAACACACTAGCAAGAGGCTGGGTTGTTGGTAC
AATTTCTTCTACAGTTAGATTGCAAGCTGGAACTGCTACTGAATATGCTTCCAACTCATCTATATTGTCT
TTATGTGCGTTTTCTGTAGATCCTAAGAAAACGTATTTAGATTTTATACAACAAGGAGGAACACCTATTG
CCAATTGTGTTAAAATGTTGTGTGACCATGCTGGTACCGGTATGGCCATTACTGTTAAACCCGATGCTAC
CACTAGTCAGGATTCATATGGTGGTGCGTCTGTTTGTATATATTGCCGCGCACGAGTTGAACACCCAGAT
GTTGATGGGTTGTGCAAATTACGCGGCAAGTTTGTACAAGTGCCTGTAGGTATAAAAGATCCTGTGTCTT
ATGTTTTGACACATGATGTTTGTCGAGTTTGTGGATTTTGGCGGGATGGAAGTTGTTCATGTGTTAGCAC
TGACACTACTGTTCAATCAAAAGATACTAATTTTTTAAACGGGTTCGGGGTACGAGTGTAGATGCCCGTC
TCGTACCCTGCGCCAGTGGTTTATCTACTGATGTACAATTAAGGGCATTTGATATTTACAATGCTAGTGT
TGCTGGCATTGGTTTACATTTAAAAGTTAATTGTTGCCGTTTTCAGCGTGTTGATGAGAACGGTGATAAA
TTAGATCAGTTCTTTGTTGTTAAGAGGACAGATCTGACTATATATAATAGAGAGATGAAATGCTATGAGC
GTGTAAAAGATTGTAAGTTTGTGGCTGAACACGATTTCTTTACATTTGATGTAGAAGGTAGTCGTGTGCC
ACACATTGTACGCAAGGATTTAACAAAGTATACTATGTTGGATCTTTGCTATGCATTGCGACATTTTGAT
CGCAATGATTGCATGCTGCTTTGTGACATTCTCTCTATATATGCTGGTTGTGAACAATCCTACTTTACTA
AGAAGGATTGGTATGATTTTGTTGAAAATCCTGATATTATTAATGTGTATAAAAAGCTAGGACCTATTTT
TAATAGAGCCCTAGTTAGCGCTACTGAGTTTGCGGACAAATTGGTGGAGGTAGGCTTAGTAGGCGTTTTA
ACACTTGATAATCAAGATTTAAATGGTAAATGGTATGATTTTGGTGACTATGTTATTGCAGCCCCAGGAT
GTGGTGTTGCTATAGCAGATTCTTATTATTCTTATATCATGCCTATGCTGACCATGTGTCATGCATTGGA
TTGCGAATTGTATGTGAATAATGCTTATAGACTATTTGATCTTGTACAGTATGATTTTACTGATTACAAG
CTTGAATTGTTTAATAAGTATTTTAAGCACTGGAGTATGCCATATCATCCTAACACTGTTGATTGTCAGG
ATGATCGGTGTATTATACATTGTGCTAATTTTAACATACTTTTTAGTATGGTTTTACCTAATACATGTTT
TGGGCCTCTTGTTAGGCAAATTTTTGTGGATGGTGTGCCTTTTGTTGTTTCAATTGGCTACCATTATAAA
GAACTTGGTATTGTGATGAATATGGATGTGGATACACATCGTTATCGCTTGTCTTTAAAAGACTTGCTTT
TATATGCTGCTGATCCAGCTTTGCATGTAGCTTCTGCTAGTGCATTGTATGATTTACGCACTTGCTGTTT
TAGTGTTGCCGCTATAACAAGCGGTGTAAAATTTCAAACAGTTAAACCTGGTAATTTTAATCAGGATTTT
TATGATTTTGTTTTAAGTAAAGGCCTGCTTAAAGAGGGTAGCTCAGTTGATCTGAAGCACTTTTTCTTTA
CACAGGATGGTAATGCTGCTATTACTGATTATAATTATTATAAGTATAATTTGCCCACCATGGTGGACAT
TAAGCAGTTGTTGTTTGTTTTGGAAGTTGTTTATAAGTATTTTGAGATTTATGATGGTGGGTGTATACCG
GCATCACAAGTCATTGTTAATAATTATGATAAGAGTGCTGGCTATCCATTTAACAAATTTGGAAAAGCCA
GGCTCTATTATGAAGCATTATCATTTGAGGAACAGGATGAAATTTACGCTTATACTAAGCGTAATGTCCT
GCCAACACTTACTCAAATGAATTTGAAATATGCTATTAGTGCTAAGAATAGAGCCCGCACTGTTGCTGGT
GTTTCCATACTTAGTACTATGACTGGCAGAATGTTTCATCAAAAATGTTTGAAAAGTATAGCAGCTACAC
GTGGTGTTCCTGTAGTTATAGGCACCACTAAATTTTATGGTGGCTGGGATGATATGTTACGCCGCCTTAT
TAAAGATGTTGACAATCCTGTACTTATGGGTTGGGATTATCCTAAGTGTGATCGTGCTATGCCAAACCTA
CTACGTATTGTTAGTAGTTTGGTATTAGCCCGAAAACATGAGACATGTTGTTCGCAAAGCGATAGGTTTT
ATCGACTTGCGAATGAATGCGCACAAGTTTTGAGTGAAATTGTTATGTGTGGTGGCTGTTATTATGTTAA
GCCTGGTGGCACTAGTAGTGGTGATGCAACTACTGCTTTTGCTAATTCAGTCTTTAACATATGTCAAGCT
GTTTCAGCCAATGTATGTGCCTTAATGTCATGCAATGGCAATAAGATTGAAGATCTTAGTATACGTGCTC
TTCAGAAGCGCTTATACTCACATGTGTATAGAAGTGATAAGGTTGATTCAACCTTTGTCACAGAATATTA
TGAATTTTTAAATAAGCATTTTAGTATGATGATTTTGAGTGATGATGGGGTTGTGTGTTATAATTCTGAT
TATGCGTCCAAAGGGTATATTGCTAATATAAGTGCCTTTCAACAGGTATTATATTATCAAAATAACGTTT
TTATGTCAGAATCCAAATGTTGGGTTGAACATGACATAAATAATGGACCTCATGAATTCTGTTCACAACA
CACAATGCTTGTAAAGATGGATGGTGACGATGTCTACCTTCCATATCCTAATCCTAGTCGTATATTAGGA
GCTGGATGTTTTGTAGATGATTTGTTAAAGACTGATAGTGTTCTTTTAATAGAACGATTTGTAAGTCTTG
CAATAGATGCTTATCCACTTGTGTATCATGAAAATGAAGAATACCAAAAGGTTTTTCGTGTTTATTTGGC
GTATATAAAGAAGTTGTACAATGACCTGGGTAATCAGATCTTGGATAGCTACAGTGTTATTTTAAGTACT
TGTGATGGACAAAAGTTCACTGATGAGTCCTTTTACAAGAACATGTATTTAAGAAGTGCAGTTATGCAGA
GTGTTGGAGCTTGCGTGGTCTGCTCTTCTCAAACATCATTACGTTGTGGCAGTTGCATCAGAAAGCCTCT
TCTTTGCTGCAAGTGTTGTTATGATCATGTTATGGCGACTGATCATAAATATGTCTTGAGTGTTTCACCA
TATGTGTGTAATGCACCAGGATGTGATGTAAATGATGTTACCAAATTGTATCTAGGTGGTATGTCATATT
ATTGTGAAGACCATAAGCCACAATATTCATTCAAGTTGGTAATGAATGGTCTGGTTTTTGGTCTATATAA
ACAATCTTGTACAGGATCTCCGTACATAGACGATTTTAATCGTATAGCTAGTTGTAAATGGACCGATGTG
GATGATTACATACTAGCTAATGAATGTACAGAGCGCTTGAAATTGTTTGCTGCAGAAACGCAAAAGGCAA
CCGAGGAAGCCTTTAAGCAGAGTTATGCATCAGCAACAATACAAGAGATTGTTAGTGAGCGCGAATTGAT
TCTCTCTTGGGAGATTGGAAAAGTTAAGCCACCACTTAATAAAAATTATGTTTTTACTGGCTACCATTTT
ACTAAAAATGGTAAGACAGTTTTAGGTGAGTATGTTTTTGATAAGAGTGAGTTGACTAATGGTGTGTATT
ATCGCGCCACAACCACTTATAAGCTATCTGTAGGAGATGTTTTTGTTTTAACCTCTCATTCAGTAGCTAA
TTTAAGTGCTCCTACGCTTGTTCCGCAGGAGAATTATAGTAGTATTAGATTTGCTAGTGTTTATAGTGTG
CTTGAGACGTTTCAGAACAATGTTGTTAATTATCAACACATTGGTATGAAACGTTACTGCACCGTGCAAG
GACCTCCTGGTACAGGGAAGTCACATCTTGCTATTGGTCTTGCTGTATTCTATTGTACAGCACGTGTTGT
ATACACAGCGGCCAGCCATGCAGCTGTTGACGCATTGTGTGAAAAAGCATATAAATTTTTGAATATAAAT
GATTGCACTCGTATTGTTCCGGCCAAGGTCAGGGTGGAGTGCTATGATAAGTTTAAAATTAATGACACCA
CTCGTAAGTATGTGTTTACTACCATAAATGCATTACCTGAGATGGTGACTGATATTGTTGTTGTAGATGA
AGTTAGTATGCTTACCAATTATGAGCTTTCTGTTATTAATGCTCGTATTCGCGCTAAGCATTATGTTTAT
ATTGGTGATCCTGCTCAATTGCCAGCACCACGTGTGTTATTGAGCAAGGGTACACTTGAACCTAAATATT
TTAACACTGTTACTAAGCTCATGTGTTGCTTAGGGCCAGACATTTTTCTTGGTACATGTTATAGATGTCC
TAAGGAAATCGTTGATACAGTGTCCGCCTTGGTTTATGAAAATAAGCTTAAGGCTAAGAATGAGAGTAGT
TCATTGTGTTTTAAGGTCTATTATAAGGGCGTTACAACACATGAAAGTTCTAGTGCTGTAAATATGCAGC
AGATTTATTTGATTAATAAGTTTTTGAAGGCTAACCCTTTGTGGCATAAAGCTGTTTTTATTAGCCCATA
TAATAGTCAGAACTTTGCAGCTAAGCGTGTTTTGGGTTTACAAACCCAAACCGTGGATTCTGCTCAAGGT
TCTGAATATGATTATGTTATATATTCACAGACTGCAGAAACAGCGCATTCTGTAAATGTTAATCGCTTCA
ATGTTGCTATTACTCGAGCCAAGAAAGGTATTCTTTGTGTTATGAGTAATATGCAGTTGTTTGAAGCATT
ACAGTTTACTACATTGACCTTAGATAAAGTGCCACAGGCCGTCGAAACTAAAGTTCAATGTAGTACTAAT
TTATTTAAAGATTGTAGCAAGAGTTATAGCGGTTATCACCCAGCTCATGCTCCTTCATTTTTGGCAGTAG
ATGACAAATATAAGGCAACTGGCGATTTAGCCGTGTGTCTTGGTATTGGTGATTCTGCTGTTACATATTC
AAGATTAATATCACTCATGGGTTTTAAATTGGATGTTACCCTTGATGGGTATTGTAAGCTTTTTATAACT
AAAGAAGAAGCTGTTAAACGCGTGCGTGCCTGGGTTGGCTTTGATGCTGAAGGTGCTCATGCCACGCGTG
ATAGCATTGGGACAAATTTCCCACTTCAATTAGGATTTTCCACAGGAATTGATTTTGTTGTGGAAGCCAC
TGGTTTGTTTGCTGATAGAGATGGTTACAGCTTTAAAAAGGCTGTGGCGAAAGCTCCTCCTGGTGAACAA
TTTAAGCACCTCATCCCTTTGATGACGAGAGGTCATCGCTGGGATGTTGTTAGACCTAGAATAGTACAAA
TGTTTGCAGATCATTTAATTGATCTGTCTGATTGTGTTGTGCTAGTTACATGGGCAGCCAACTTTGAGCT
CACTTGTCTCCGCTACTTTGCAAAAGTAGGGCGTGAGATTTCTTGTAATGTATGCACTAAACGTGCCACA
GTTTACAATTCTAGAACTGGTTACTATGGTTGTTGGCGCCATAGTGTTACATGTGATTACTTGTATAATC
CACTTATTGTTGATATTCAACAGTGGGGATATATTGGTTCTTTATCAAGTAATCATGATTTATATTGTAG
TGTCCATAAAGGAGCACATGTTGCTTCCTCTGATGCTATAATGACACGGTGTTTGGCCGTTTATGATTGC
TTTTGCAATAATATTAATTGGAATGTGGAGTATCCCATCATTTCAAATGAGTTAAGTATTAATACCTCTT
GTAGGGTCTTGCAGCGTGTGATTCTTAAAGCTGCCATGCTCTGCAACAGATATACTTTGTGTTATGATAT
TGGCAACCCAAAAGCGATTGCCTGTGTCAAAGATTTTGATTTTAAGTTCTATGATGCCCAACCAATTGTT
AAGTCTGTTAAGACTCTTTTGTATTCTTTTGAGGCACATAAGGACTCTTTTAAAGACGGTTTGTGTATGT
TTTGGAACTGTAATGTGGATAAGTATCCACCGAATGCAGTTGTATGTAGATTTGACACTAGAGTGTTGAA
TAATTTAAATCTTCCTGGCTGTAATGGAGGTAGTTTGTATGTTAATAAACATGCATTCCACACTAAACCC
TTTGCTAGGGCAGCCTTTGAGCATTTGAAGCCTATGCCATTCTTCTATTATTCAGATACGCCTTGTGTGT
ATATGGATGGCATGGATGCTAAGCAGGTTGATTATGTACCTTTGAAATCTGCCACGTGCATCACAAGATG
CAATTTAGGTGGTGCAGTTTGTTTAAAACATGCTGAAGAGTATCGTGAGTACTTAGAGTCTTACAATACA
GCTACTACAGCAGGTTTTACTTTTTGGGTCTATAAGACATTTGATTTTTATAATTTGTGGAATACGTTCA
CCAAGCTACAAAGCTTGGAGAATGTTGTATATAATTTAGTCAAGACTGGTCATTATACAGGACAGGCTGG
TGAAATGCCTTGTGCCATTATAAATGATAAAGTTGTGGCTAAGATCGATAAGGAGGATGTTGTCATTTTT
ATTAATAATACAACATACCCTACTAATGTGGCCGTTGAATTATTTGCCAAGCGCAGTGTTCGACACCACC
CAGAGCTTAAGCTCTTTAGAAATTTAAATATAGACGTGTGTTGGAAGCACGTCATTTGGGATTATGCTAG
AGAAAGTATATTTTGCAGTAATACCTATGGTGTCTGCATGTATACAGATTTAAAGTTCATTGATAAATTG
AATGTCCTTTTTGATGGTCGTGATAATGGTGCTCTTGAAGCTTTTAAACGTTCTAATAATGGCGTTTACA
TTTCCACGACAAAAGTTAAGAGTCTTTCGATGATAAGAGGTCCACCGCGTGCTGAATTAAATGGCGTAGT
GGTGGACAAGGTTGGAGACACTGATTGTGTGTTTTATTTTGCTGTGCGTAAAGAAGGTCAGGATGTCATC
TTCAGCCAATTCGACAGCCTGGGAGTCAGCTCTAACCAGAGCCCACAAGGTAATCTGGGGAGTAATGGTA
AACCCGGTAATGTCGGTGGTAATGATGCTCTGTCAATCTCTACTATCTTTACACAAAGCCGTGTTATTAG
CTCTTTTACATGTCGTACTGATATGGAAAAAGATTTTATAGCTTTAGATCAAGATGTGTTTATTCAGAAG
TATGGTTTGGAGGACTATGCCTTTGAACACATTGTTTATGGTAACTTCAACCAGAAGATTATTGGTGGTT
TGCATTTGTTAATAGGCTTGTACCGAAGACAGCAAACTTCCAATCTGGTTGTTCAGGAGTTTGTTTCATA
TGACTCCAGCATACACTCTTATTTTATCACTGACGAGAAGAGTGGTGGTAGTAAGAGTGTTTGCACTGTT
ATAGATATTTTGTTGGATGATTTTGTGGCTCTTGTTAAGTCACTTAATCTTAATTGTGTGAGTAAGGTTG
TTAATGTTAATGTTGATTTTAAAGATTTTCAGTTTATGCTTTGGTGTAACGATGAGAAAGTTATGACTTT
CTATCCTCGTTTGCAAGCTGCATCTGACTGGAAGCCTGGTTATTCTATGCCTGTATTATATAAGTATTTG
AATTCTCCAATGGAAAGAGTTAGTCTCTGGAATTATGGGAAGCCAGTTACTTTGCCTACAGGCTGTATGA
TGAATGTTGCTAAGTATACTCAGTTATGTCAATATCTGAATACTACAACATTAGCTGTACCTGTTAATAT
GCGAGTTTTGCATTTAGGTGCAGGTTCAGAAAAAGGAGTAGCACCGGGTTCTGCAGTTCTTAGGCAGTGG
TTGCCTGCTGGTACTATTCTTGTAGATAACGATTTATACCCATTTGTTAGTGACAGTGTCGCTACATATT
TTGGGGATTGTATAACTTTACCCTTTGATTGTCAATGGGATTTGATAATTTCTGATATGTATGACCCTAT
TACTAAGAACATAGGGGAGTACAATGTGAGTAAAGATGGTTTCTTTACATACATTTGTCATATGATTCGA
GACAAGTTAGCTCTGGGTGGCAGTGTTGCTATAAAAATAACAGAGTTTTCTTGGAATGCAGAATTATATA
AGTTAATGGGGTATTTTGCATTTTGGACTGTGTTTTGCACAAATGCAAATGCTTCTTCTAGTGAAGGATT
TTTAATTGGCATAAATTATTTGTGTAAGCCCAAGGTTGAGATAGATGGAAATGTTATGCATGCCAATTAT
TTGTTTTGGAGAAATTCCACAGTTTGGAACGGGGGTGCTTATAGCCTGTTTGATATGGCTAAATTCCCGC
TTAAGTTGGCTGGTACTGCCGTAATAAATTTAAGAGCAGACCAGATTAATGATATGGTTTATTCCCTTCT
TGAAAAGGGTAAACTACTTATTAGAGATACAAATAAAGAAGTTTTCGTTGGTGACAGTTTGGTTAATGTA
ATCTAAACTTTAAAAATGGCTGTCGCTTATGCAGACAAGCCTAATCATTTTATCAATTTTCCACTTACCC
ATTTTCAGGGTTTTGTGTTAAATTATAAAGGTTTACAATTTCAAATTCTCGATGAAGGAGTGGATTGTAA
AATACAAACAGCGCCACACATTAGTCTTACTATGCTGGACATACAGCCTGAAGACTATAAAAGTGTTGAT
GTCGCTATTCAAGAAGTTATTGATGATATGCATTGGGGTGATGGTTTTCAGATTAAATTTGAGAATCCTC
ACATCCTAGGAAGATGCATAGTTTTAGATGTTAAAGGTGTAGAAGAATTGCATGACGATTTAGTTAATTA
CATTCGTGATAAAGGTTGTGTTGCTGACCAATCCAGGAAATGGATTGGCCATTGCACCATAGCTCAACTC
ACGGATGCAGCACTGTCCATTAAGGAAAATGTTGATTTTATAAACAGCATGCAATTCAATTATAAAATCA
CCATCAACCCCTCATCACCGGCTAGACTTGAAATAGTTAAGCTCGGTGCTGAAAAGAAAGATGGTTTTTA
TGAAACCATAGTTAGTCACTGGATGGGAATTCGTTTTGAATACACATCACCCACTGATAAGCTAGCTATG
ATTATGGGTTATTGTTGTTTAGATGTGGTACGTAAAGAGCTAGAAGAAGGCGATCTTCCCGAGAATGATG
ATGATGCTTGGTTTAAGCTATCGTACCATTATGAAAACAATTCTTGGTTCTTCCGACATGTCTACAGGAA
AAGTTTTCATTTCCGTAAGGCTTGTCAAAATTTAGATTGTAATTGTTTGGGGTTTTATGAATCTTCAGTT
GAAGAATATTAAACTCAGTGAAAATGTTTTTGCTTCCTAGATTTATTCTAGTTAGCTGCATAATTGGTAG
CTTAGGTTTTTACAACCCTCCTACCAATGTTGTTTCGCATGTAAATGGAGATTGGTTTTTATTTGGTGAC
AGTCGTTCAGATTGTAATCATATTGTTAATATCAACCCCCATAATTATTCTTATATGGACCTTAATCCTG
TTCTGTGTGATTCTGGTAAAATATCATCTAAAGCTGGCAACTCCATTTTTAGGAGTTTTCACTTTACCGA
TTTTTATAATTACACAGGCGAAGGTCAACAAATTATTTTTTATGAGGGTGTTAATTTTACGCCTTATCAT
GCCTTTAAATGCAACCGTTCTGGTAGTAATGATATTTGGATGCAGAATAAAGGCTTGTTTTATACTCAGG
TTTATAAGAATATGGCTGTGTATCGCAGCCTTACTTTTGTTAATGTACCATATGTTTATAATGGCTCCGC
ACAAGCTACAGCTCTTTGTAAATCTGGTAGTTTAGTCCTTAATAACCCTGCATATATAGCTCCTCAAGCT
AACTCTGGGGATTATTATTATAAGGTTGAAGCTGATTTTTATTTGTCAGGTTGTGACGAGTATATCGTAC
CACTTTGTATTTTTAACGGCAAGTTTTTGTCGAATACAAAGTATTATGATGATAGTCAATATTATTTTAA
TAAAGACACTGGTGTTATTTATGGTCTCAATTCTACAGAAACCATTACCACTGGTTTTGATCTTAATTGT
TATTATTTAGTTTTACCCTCTGGTAATTATTTAGCCATTTCAAATGAGCTATTGTTAACTGTTCCTACGA
AAGCAATCTGTCTTAATAAGCGTAAGGATTTTACGCCTGTACAGGTTGTTGATTCGCGGTGGAACAATGC
CAGGCAGTCTGATAACATGACGGCGGTTGCTTGTCAACCTCCGTACTGTTATTTTCGTAATTCTACTACC
AACTATGTTGGTGTTTATGATATTAATCATGGAGATGCTGGTTTTACTAGCATACTTAGTGGTTTGTTAT
ATAATTCACCTTGTTTTTCGCAGCAAGGCGTTTTTAGGTATGATAATGTTAGCAGTGTCTGGCCTCTCTA
CCCCTATGGCAGATGTCCCACTGCTGCTGATATTAATATCCCTGATTTACCCATTTGTGTGTATGATCCG
CTACCAGTTATTTTGCTTGGCATTCTTTTGGGCGTTGCGATTGTAATTATTGTAGTTTTGTTGTTATATT
TTATGGTGGATAATGTTACTAGGCTGCATGATGCTTAGACCATAATCTAAACATGTTTTTGATACTTTTA
ATTTCCTTACCAACGGCTTTTGCTGTTATAGGAGATTTAAAGTGTACTTCAGATAATATTAATGATAAAG
ACACCGGTCCTCCTCCTATAAGTACTGATACTGTTGATGTTACTAATGGTTTGGGTACTTATTATGTTTT
AGATCGTGTGTATTTAAATACTACGTTGTTTCTTAATGGTTATTACCCTACTTCAGGTTCCACATATCGT
AATATGGCACTGAAGGGAAGTGTACTATTGAGCAGACTATGGTTTAAACCACCATTTCTTTCTGATTTTA
TTAATGGTATTTTTGCTAAGGTCAAAAATACCAAGGTTATTAAAGATCGTGTAATGTATAGTGAGTTCCC
TGCTATAACTATAGGTAGTACTTTTGTAAATACATCCTATAGTGTGGTAGTACAACCACGTACAATCAAT
TCAACACAGGATGGTGATAATAAATTACAAGGTCTTTTAGAGGTCTCTGTTTGCCAGTATAATATGTGCG
AGTACCCACAAACGATTTGTCATCCTAACCTGGGTAATCATCGCAAAGAACTATGGCATTTGGATACAGG
TGTTGTTTCCTGTTTATATAAGCGTAATTTCACATATGATGTGAATGCTGATTATTTGTATTTTCATTTT
TATCAAGAAGGTGGTACTTTTTATGCATATTTTACAGACACTGGTGTTGTTACTAAGTTTTTGTTTAATG
TTTATTTAGGCATGGCGCTTTCACACTATTATGTCATGCCTCTGACTTGTAATAGTAAGCTTACTTTAGA
ATATTGGGTTACACCTCTCACTTCTAGACAATATTTACTCGCTTTCAATCAAGATGGTATTATTTTTAAT
GCTGTTGATTGTATGAGTGATTTTATGAGTGAGATTAAGTGTAAAACACAATCTATAGCACCACCTACTG
GTGTTTATGAATTAAACGGTTACACTGTTCAGCCAATCGCAGATGTTTACCGACGTAAACCTAATCTTCC
CAATTGCAATATAGAAGCTTGGCTTAATGATAAGTCGGTGCCCTCTCCATTAAATTGGGAACGTAAGACA
TTTTCAAATTGTAATTTTAATATGAGCAGCCTGATGTCTTTTATTCAGGCAGACTCATTTACTTGTAATA
ATATTGATGCTGCTAAGATATATGGTATGTGTTTTTCCAGCATAACTATAGATAAGTTTGCTATACCCAA
TGGCAGGAAGGTTGACCTACAATTGGGTAATTTGGGCTATTTGCAGTCATTTAACTATAGAATTGATACT
ACTGCAACAAGTTGTCAGTTGTATTATAATTTACCTGCTGCTAATGTTTCTGTTAGCAGGTTTAATCCTT
CTACTTGGAATAAGAGATTTGGTTTTATAGAAGATTCTGTTTTTAAGCCTCGACCTGCAGGTGTTCTTAC
TAATCATGATGTAGTTTATGCACAACACTGTTTCAAAGCTCCTAAAAATTTCTGTCCGTGTAAATTGAAT
GGTTCGTGTGTAGGTAGTGGTCCTGGTAAAAATAATGGTATAGGCACTTGTCCTGCAGGTACTAATTATT
TAACTTGTGATAATTTGTGCACTCCTGATCCTATTACATTTACAGGTACTTATAAGTGCCCCCAAACTAA
ATCTTTAGTTGGCATAGGTGAGCACTGTTCGGGTCTTGCTGTTAAAAGTGATTATTGTGGAGGCAATTCT
TGTACTTGCCGACCACAAGCATTTTTGGGTTGGTCTGCAGACTCTTGTTTACAAGGAGACAAGTGTAATA
TTTTTGCTAATTTTATTTTGCATGATGTTAATAGTGGTCTTACTTGTTCTACTGATTTACAAAAAGCTAA
CACAGACATAATTCTTGGTGTTTGTGTTAATTATGACCTCTATGGTATTTTAGGCCAAGGCATTTTTGTT
GAGGTTAATGCGACTTATTATAATAGTTGGCAGAACCTTTTATATGATTCTAATGGTAATCTCTACGGTT
TTAGAGACTACATAACAAACAGAACTTTTATGATTCGTAGTTGCTATAGCGGTCGTGTTTCTGCGGCCTT
TCACGCTAACTCTTCCGAACCAGCATTGCTATTTCGGAATATTAAATGCAACTACGTTTTTAATAATAGT
CTTACACGACAGCTGCAACCCATTAACTATTTTGATAGTTATCTTGGTTGTGTTGTCAATGCTTATAATA
GTACTGCTATTTCTGTTCAAACATGTGATCTCACAGTAGGTAGTGGTTACTGTGTGGATTACTCTAAAAA
CAGACGAAGTCGTGGAGCGATTACCACTGGTTATCGGTTTACTAATTTTGAGCCATTTACTGTTAATTCA
GTAAACGATAGTTTAGAACCTGTAGGTGGTTTGTATGAAATTCAAATACCTTCAGAGTTTACTATAGGTA
ATATGGTGGAGTTTATTCAAACAAGCTCTCCTAAAGTTACTATTGATTGTGCTGCATTTGTCTGTGGTGA
TTATGCAGCATGTAAATCACAGTTGGTTGAATATGGTAGTTTCTGTGATAACATTAATGCCATACTCACA
GAAGTAAATGAACTACTTGACACTACACAGTTGCAAGTAGCTAATAGTTTAATGAATGGTGTTACTCTTA
GCACTAAGCTTAAAGATGGCGTTAATTTCAATGTAGACGACATCAATTTTTCCCCTGTATTAGGTTGTCT
AGGCAGCGAATGTAGTAAAGCTTCCAGTAGATCTGCTATAGAGGATTTACTTTTTGATAAAGTAAAGTTA
TCTGATGTCGGTTTTGTTGAGGCTTATAATAATTGTACAGGAGGTGCCGAAATTAGGGACCTCATTTGTG
TGCAAAGTTATAAAGGCATCAAAGTGTTGCCTCCACTGCTCTCAGAAAATCAGATCAGTGGATACACTTT
GGCTGCCACCTCTGCTAGTCTATTTCCTCCTTGGACAGCAGCAGCAGGTGTACCATTTTATTTAAATGTT
CAGTATCGCATTAATGGGCTTGGTGTCACCATGGATGTGCTAAGTCAAAATCAAAAGCTTATTGCTAATG
CATTTAACAATGCCCTTTATGCTATTCAGGAAGGGTTCGATGCAACTAATTCTGCTTTAGTTAAAATTCA
AGCTGTTGTTAATGCAAATGCTGAAGCTCTTAATAACTTATTGCAACAACTCTCTAATAGATTTGGTGCT
ATAAGTGCTTCTTTACAAGAAATTCTATCTAGACTTGATGCTCTTGAAGCGGAAGCTCAGATAGATAGAC
TTATTAATGGTCGTCTTACCGCTCTTAATGCTTATGTTTCTCAACAGCTTAGTGATTCTACACTGGTAAA
ATTTAGTGCAGCACAAGCTATGGAGAAGGTTAATGAATGTGTCAAAAGCCAATCATCTAGGATAAATTTC
TGTGGTAATGGTAATCATATTATATCATTAGTGCAGAATGCTCCATATGGTTTGTATTTTATCCACTTTA
GTTATGTCCCTACTAAGTATGTCACAGCGAGGGTTAGTCCTGGTCTGTGCATTGCTGGTGATAGAGGTAT
AGCTCCTAAGAGTGGTTATTTTGTTAATGTAAATAATACTTGGATGTACACTGGTAGTGGTTACTACTAC
CCTGAACCTATAACTGAAAATAATGTTGTTGTTATGAGTACCTGCGCTGTTAATTATACTAAAGCGCCGT
ATGTAATGCTGAACACTTCAATACCCAACCTTCCTGATTTTAAGGAAGAGTTGGATCAATGGTTTAAAAA
TCAAACATCAGTGGCACCAGATTTGTCACTTGATTATATAAATGTTACATTCTTGGACCTACAAGTTGAA
ATGAATAGGTTACAGGAGGCAATAAAAGTCTTAAATCAGAGCTACATCAATCTCAAGGACATTGGTACAT
ATGAATATTATGTAAAATGGCCTTGGTATGTATGGCTTTTAATCTGCCTTGCTGGTGTAGCTATGCTTGT
TTTACTATTCTTCATATGCTGTTGTACAGGATGTGGGACTAGTTGTTTTAAGAAATGTGGTGGTTGTTGT
GATGATTATACTGGATACCAGGAGTTAGTAATCAAAACTTCACATGACGACTAAGTTCGTCTTTGATTCA
TTGCACTGATCTCTTGTTAGATCTTTTTGCAATCTAGCATTTGTTAAAGTTCTTAAGGCCACGCCCTATT
AATGGACATTTGGAGACCTGAGAAGAAATATCTCCGTTATATTAACGGTTTTAATGTCTCAGAATTAGAA
GATGCTTGTTTTAAATTTAACTATCAATTTCCTAAAGTAGGATATTGTAGAGTTCCTAGTCATGCTTGGT
GCCGTAATCAAGGTAGATTTTGTGCTACATTCACTCTTTATGGTAAATCCAAACATTATGATAAATATTT
TGGAGTAATAAATGGTTTCACAGCATTCGCTAATACTGTAGAGGATGCTGTTAACAAACTGGTTTTCTTA
GCTGTTGACTTTATTACCTGGCGCAGACAGGAGTTAAATGTTTATGGCTGATGCTTATCTTGCAGACACT
GTGTGGTATGTGGGGCAAATAATTTTTATAGTTGCCATTTGTTTATTGGTTACAATAGTTGTAGTGGCAT
TTTTGGCAACTTTTAAATTGTGTATTCAACTTTGCGGTATGTGTAATACCTTAGTACTGTCCCCTTCTAT
TTATGTGTTTAATAGAGGTAGGCAGTTTTATGAGTTTTACAATGATGTAAAACCACCAGTCCTTGATGTG
GATGACGTTTAGGTAATCCAAACATTATGAGTAGTAAAACTACACCAGCACCAGTTTATATCTGGACTGC
TGATGAAGCTATTAAATTCCTAAAGGAATGGAATTTTTCTTTGGGTATTATACTACTTTTTATTACAATC
ATATTGCAATTTGGATATACAAGTCGCAGTATGTTTGTTTATGTTATTAAGATGATTATTTTGTGGCTTA
TGTGGCCCCTTACTATAATCTTAACTATTTTCAATTGCGTATACGCATTGAATAATGTGTATCTTGGCCT
TTCTATAGTTTTTACCATAGTGGCCATTATTATGTGGATTGTGTATTTTGTGAATAGTATCAGGTTGTTT
ATTAGAACTGGAAGTTTTTGGAGTTTCAACCCAGAAACAAACAACTTGATGTGTATAGATATGAAAGGAA
CAATGTATGTTAGGCCGATAATTGAGGACTATCATACTCTGACGGTCACAATAATACGCGGCCATCTTTA
CATTCAAGGTATAAAACTAGGTACTGGCTATTCTTTGGCAGATTTGCCAGCTTATATGACTGTTGCTAAG
GTTACACACCTGTGCACATATAAGCGTGGTTTTCTTGACAGGATAAGCGATACTAGTGGTTTTGCTGTTT
ATGTTAAGTCCAAAGTCGGTAATTACCGACTGCCATCAACCCAAAAGGGTTCTGGCATGGACACCGCATT
GTTGAGAAATAATATCTAAATTTTAAGGATGTCTTTTACTCCTGGTAAGCAATCCAGTAGTAGAGCGTCC
TCTGGAAATCGTTCTGGTAATGGCATCCTCAAGTGGGCCGATCAGTCCGACCAGTTTAGAAATGTTCAAA
CCAGGGGTAGAAGAGCTCAACCCAAGCAAACTGCTACCTCTCAGCAACCATCAGGAGGGAATGTTGTACC
CTACTATTCTTGGTTCTCTGGAATTACTCAGTTTCAAAAGGGAAAGGAGTTTGAGTTTGTAGAAGGACAA
GGTGTGCCTATTGCACCAGGAGTCCCAGCTACTGAAGCTAAGGGGTACTGGTACAGACACAACAGACGTT
CTTTTAAAACAGCCGATGGCAACCAGCGTCAACTGCTGCCACGATGGTATTTTTACTATCTGGGAACAGG
ACCGCATGCTAAAGACCAGTACGGCACCGATATTGACGGAGTCTACTGGGTCGCTAGCAACCAGGCTGAT
GTCAATACCCCGGCTGACATTGTCGATCGGGACCCAAGTAGCGATGAGGCTATTCCGACTAGGTTTCCGC
CTGGCACGGTACTCCCTCAGGGTTACTATATTGAAGGCTCAGGAAGGTCTGCTCCTAATTCCAGATCTAC
TTCGCGCACATCCAGCAGAGCCTCTAGTGCAGGATCGCGTAGTAGAGCCAATTCTGGCAATAGAACCCCT
ACCTCTGGTGTAACACCTGACATGGCTGATCAAATTGCTAGTCTTGTTCTGGCAAAACTTGGCAAGGATG
CCACTAAACCTCAGCAAGTAACTAAGCATACTGCCAAAGAAGTCAGACAGAAAATTTTGAATAAGCCCCG
CCAGAAGAGGAGCCCCAATAAACAATGCACTGTTCAGCAGTGTTTTGGTAAGAGAGGCCCTAATCAGAAT
TTTGGTGGTGGAGAAATGTTAAAACTTGGAACTAGTGACCCACAGTTCCCCATTCTTGCAGAACTCGCAC
CCACAGCTGGTGCGTTTTTCTTTGGATCAAGATTAGAGTTGGCCAAAGTGCAGAATTTATCTGGGAATCC
TGACGAGCCCCAGAAGGATGTTTATGAATTGCGCTATAACGGCGCAATTAGGTTTGACAGTACACTTTCA
GGTTTTGAGACCATAATGAAGGTGCTGAATGAGAATTTGAATGCCTATCAACAACAAGATGGTATGATGA
ATATGAGTCCAAAACCACAGCGTCAGCGTGGTCATAAGAATGGACAAGGAGAAAATGATAATATAAGTGT
TGCAGTGCCCAAAAGCCGCGTGCAGCAAAATAAGAGTAGAGAGTTGACTGCAGAGGACATCAGCCTTCTT
AAGAAGATGGATGAGCCCTATACTGAAGACACCTCAGAAATATAAGAGAATGAACCTTATGTCGGCATCT
GGTGGTAACCCCTCGCAGAAAAGTCGAGATAAGGCACTCTCTATCAGAATGGATGTCTTGCTGCTATAAT
AGATAGAGAAGGTTATAGCAGACTATAGATTAATTAGTTGAAAGTTTTGTGTTGTAATGTATAGTGTTGG
AGAAAGTGAAAGACTTGCGGAAGTAATTGCCGACAAGTGCCCAAGGGAAGAGCCAGCATGTTAAGTTACC
ACCCAGTAATTAGTAAATGAATGAAGTTAATTATGGCCAATTGGAAGAATCACAAAAAAAAAAAAAAAAA
AAAAAAAAAAA</t>
  </si>
  <si>
    <t>SARS-CoV_Tor2-FP1-10895</t>
  </si>
  <si>
    <t>Severe acute respiratory syndrome-related coronavirus</t>
  </si>
  <si>
    <t>AFR58742</t>
  </si>
  <si>
    <t>spike glycoprotein precursor [Severe acute respiratory syndrome-related coronavirus]</t>
  </si>
  <si>
    <t>JX163928.1</t>
  </si>
  <si>
    <t>21452..25219</t>
  </si>
  <si>
    <t>&gt;JX163928.1 SARS coronavirus isolate Tor2/FP1-10895, complete genome
CGATCTCTTGTAGATCTGTTCTCTAAACGAACTTTAAAATCTGTGTAGCTGTCGCTCGGCTGCATGCCTA
GTGCACCTACGCAGTATAAACAATAATAAATTTTACTGTCGTTGACAAGAAACGAGTAACTCGTCCCTCT
TCTGCAGACTGCTTACGGTTTCGTCCGTGTTGCAGTCGATCATCAGCATACCTAGGTTTCGTCCGGGTGT
GACCGAAAGGTAAGATGGAGAGCCTTGTTCTTGGTGTCAACGAGAAAACACACGTCCAACTCAGTTTGCC
TGTCCTTCAGGTTAGAGACGTGCTAGTGCGTGGCTTCGGGGACTCTGTGGAAGAGGCCCTATCGGAGGCA
CGTGAACACCTCAAAAATGGCACTTGTGGTCTAGTAGAGCTGGAAAAAGGCGTACTGCCCCAGCTTGAAC
AGCCCTATGTGTTCATTAAACGTTCTGATGCCTTAAGCACCAATCACGGCCACAAGGTCGTTGAGCTGGT
TGCAGAAATGGACGGCATTCAGTACGGTCGTAGCGGTATAACACTGGGAGTACTCGTGCCACATGTGGGC
GAAACCCCAATTGCATACCGCAATGTTCTTCTTCGTAAGAACGGTAATAAGGGAGCCGGTGGTCATAGCT
ATGGCATCGATCTAAAGTCTTATGACTTAGGTGACGAGCTTGGCACTGATCCCATTGAAGATTATGAACA
AAACTGGAACACTAAGCATGGCAGTGGTGCACTCCGTGAACTCACTCGTGAGCTCAATGGAGGTGCAGTC
ACTCGCTATGTCGACAACAATTTCTGTGGCCCAGATGGGTACCCTCTTGATTGCATCAAAGATTTTCTCG
CACGCGCGGGCAAGTCAATGTGCACTCTTTCCGAACAACTTGATTACATCGAGTCGAAGAGAGGTGTCTA
CTGCTGCCGTGACCATGAGCATGAAATTGCCTGGTTCACTGAGCGCTCTGATAAGAGCTACGAGCACCAG
ACACCCTTCGAAATTAAGAGTGCCAAGAAATTTGACACTTTCAAAGGGGAATGCCCAAAGTTTGTGTTTC
CTCTTAACTCAAAAGTCAAAGTCATTCAACCACGTGTTGAAAAGAAAAAGACTGAGGGTTTCATGGGGCG
TATACGCTCTGTGTACCCTGTTGCATCTCCACAGGAGTGTAACAATATGCACTTGTCTACCTTGATGAAA
TGTAATCATTGCGATGAAGTTTCATGGCAGACGTGCGACTTTCTGAAAGCCACTTGTGAACATTGTGGCA
CTGAAAATTTAGTTATTGAAGGACCTACTACATGTGGGTACCTACCTACTAATGCTGTAGTGAAAATGCC
ATGTCCTGCCTGTCAAGACCCAGAGATTGGACCTGAGCATAGTGTTGCAGATTATCACAACCACTCAAAC
ATTGAAACTCGACTCCGCAAGGGAGGTAGGACTAGATGTTTTGGAGGCTGTGTGTTTGCCTATGTTGGCT
GCTATAATAAGCGTGCCTACTGGGTTCCTCGTGCTAGTGCTGATATTGGCTCAGGCCATACTGGCATTAC
TGGTGACAATGTGGAGACCTTGAATGAGGATCTCCTTGAGATACTGAGTCGTGAACGTGTTAACATTAAC
ATTGTTGGCGATTTTCATTTGAATGAAGAGGTTGCCATCATTTTGGCATCTTTCTCTGCTTCTACAAGTG
CCTTTATTGACACTATAAAGAGTCTTGATTACAAGTCTTTCAAAACCATTGTTGAGTCCTGCGGTAACTA
TAAAGTTACCAAGGGAAAGCCCGTAAAAGGTGCTTGGAACATTGGACAACAGAGATCAGTTTTAACACCA
CTGTGTGGTTTTCCCTCACAGGCTGCTGGTGTTATCAGATCAATTTTTGCGCGCACACTTGATGCAGCAA
ACCACTCAATTCCTGATTTGCAAAGAGCAGCTGTCACCATACTTGATGGTATTTCTGAACAGTCATTACG
TCTTGTCGACGCCATGGTTTATACTTCAGACCTGCTCACCAACAGTGTCATTATTATGGCATATGTAACT
GGTGGTCTTGTACAACAGACTTCTCAGTGGTTGTCTAATCTTTTGGGCACTACTGTTGAAAAACTCAGGC
CTATCTTTGAATGGATTGAGGCGAAACTTAGTGCAGGAGTTGAATTTCTCAAGGATGCTTGGGAGATTCT
CAAATTTCTCATTACAGGTGTTTTTGACATCGTCAAGGGTCAAATACAGGTTGCTTCAGATAACATCAAG
GATTGTGTAAAATGCTTCATTGATGTTGTTAACAAGGCACTCGAAATGTGCATTGATCAAGTCACTATCG
CTGGCGCAAAGTTGCGATCACTCAACTTAGGTGAAGTCTTCATCGCTCAAAGCAAGGGACTTTACCGTCA
GTGTATACGTGGCAAGGAGCAGCTGCAACTACTCATGCCTCTTAAGGCACCAAAAGAAGTAACCTTTCTT
GAAGGTGATTCACATGACACAGTACTTACCTCTGAGGAGGTTGTTCTCAAGAACGGTGAACTCGAAGCAC
TCGAGACGCCCGTTGATAGCTTCACAAATGGAGCTATCGTTGGCACACCAGTCTGTGTAAATGGCCTCAT
GCTCTTAGAGATTAAGGACAAAGAACAATACTGCGCATTGTCTCCTGGTTTACTGGCTACAAACAATGTC
TTTCGCTTAAAAGGGGGTGCACCAATTAAAGGTGTAACCTTTGGAGAAGATACTGTTTGGGAAGTTCAAG
GTTACAAGAATGTGAGAATCACATTTGAGCTTGATGAACGTGTTGACAAAGTGCTTAATGAAAAGTGCTC
TGTCTACACTGTTGAATCCGGTACCGAAGTTACTGAGTTTGCATGTGTTGTAGCAGAGGCTGTTGTGAAG
ACTTTACAACCAGTTTCTGATCTCCTTACCAACATGGGTATTGATCTTGATGAGTGGAGTGTAGCTACAT
TCTACTTATTTGATGATGCTGGTGAAGAAAACTTTTCATCACGTATGTATTGTTCCTTTTACCCTCCAGA
TGAGGAAGAAGAGGACGATGCAGAGTGTGAGGAAGAAGAAATTGATGAAACCTGTGAACATGAGTACGGT
ACAGAGGATGATTATCAAGGTCTCCCTCTGGAATTTGGTGCCTCAGCTGAAACAGTTCGAGTTGAGGAAG
AAGAAGAGGAAGACTGGCTGGATGATACTACTGAGCAATCAGAGATTGAGCCAGAACCAGAACCTACACC
TGAAGAACCAGTTAATCAGTTTACTGGTTATTTAAAACTTACTGACAATGTTGCCATTAAATGTGTTGAC
ATCGTTAAGGAGGCACAAAGTGCTAATCCTATGGTGATTGTAAATGCTGCTAACATACACCTGAAACATG
GTGGTGGTGTAGCAGGTGCACTCAACAAGGCAACCAATGGTGCCATGCAAAAGGAGAGTGATGATTACAT
TAAGCTAAATGGCCCTCTTACAGTAGGAGGGTCTTGTTTGCTTTCTGGACATAATCTTGCTAAGAAGTGT
CTGCATGTTGTTGGACCTAACCTAAATGCAGGTGAGGACATCCAGCTTCTTAAGGCAGCATATGAAAATT
TCAATTCACAGGACATCTTACTTGCACCATTGTTGTCAGCAGGCATATTTGGTGCTAAACCACTTCAGTC
TTTACAAGTGTGCGTGCAGACGGTTCGTACACAGGTTTATATTGCAGTCAATGACAAAGCTCTTTATGAG
CAGGTTGTCATGGATTATCTTGATAACCTGAAGCCTAGAGTGGAAGCACCTAAACAAGAGGAGCCACCAA
ACACAGAAGATTCCAAAACTGAGGAGAAATCTGTCGTACAGAAGCCTGTCGATGTGAAGCCAAAAATTAA
GGCCTGCATTGATGAGGTTACCACAACACTGGAAGAAACTAAGTTTCTTACCAATAAGTTACTCTTGTTT
GCTGATATCAATGGTAAGCTTTACCATGATTCTCAGAACATGCTTAGAGGTGAAGATATGTCTTTCCTTG
AGAAGGATGCACCTTACATGGTAGGTGATGTTATCACTAGTGGTGATATCACTTGTGTTGTAATACCCTC
CAAAAAGGCTGGTGGCACTACTGAGATGCTCTCAAGAGCTTTGAAGAAAGTGCCAGTTGATGAGTATATA
ACCACGTACCCTGGACAAGGATGTGCTGGTTATACACTTGAGGAAGCTAAGACTGCTCTTAAGAAATGCA
AATCTGCATTTTATGTACTACCTTCAGAAGCACCTAATGCTAAGGAAGAGATTCTAGGAACTGTATCCTG
GAATTTGAGAGAAATGCTTGCTCATGCTGAAGAGACAAGAAAATTAATGCCTATATGCATGGATGTTAGA
GCCATAATGGCAACCATCCAACGTAAGTATAAAGGAATTAAAATTCAAGAGGGCATCGTTGACTATGGTG
TCCGATTCTTCTTTTATACTAGTAAAGAGCCTGTAGCTTCTATTATTACGAAGCTGAACTCTCTAAATGA
GCCGCTTGTCACAATGCCAATTGGTTATGTGACACATGGTTTTAATCTTGAAGAGGCTGCGCGCTGTATG
CGTTCTCTTAAAGCTCCTGCCGTAGTGTCAGTATCATCACCAGATGCTGTTACTACATATAATGGATACC
TCACTTCGTCATCAAAGACATCTGAGGAGCACTTTGTAGAAACAGTTTCTTTGGCTGGCTCTTACAGAGA
TTGGTCCTATTCAGGACAGCGTACAGAGTTAGGTGTTGAATTTCTTAAGCGTGGTGACAAAATTGTGTAC
CACACTCTGGAGAGCCCCGTCGAGTTTCATCTTGACGGTGAGGTTCTTTCACTTGACAAACTAAAGAGTC
TCTTATCCCTGCGGGAGGTTAAGACTATAAAAGTGTTCACAACTGTGGACAACACTAATCTCCACACACA
GCTTGTGGATATGTCTATGACATATGGACAGCAGTTTGGTCCAACATACTTGGATGGTGCTGATGTTACA
AAAATTAAACCTCATGTAAATCATGAGGGTAAGACTTTCTTTGTACTACCTAGTGATGACACACTACGTA
GTGAAGCTTTCGAGTACTACCATACTCTTGATGAGAGTTTTCTTGGTAGGTACATGTCTGCTTTAAACCA
CACAAAGAAATGGAAATTTCCTCAAGTTGGTGGTTTAACTTCAATTAAATGGGCTGATAACAATTGTTAT
TTGTCTAGTGTTTTATTAGCACTTCAACAGCTTGAAGTCAAATTCAATGCACCAGCACTTCAAGAGGCTT
ATTATAGAGCCCGTGCTGGTGATGCTGCTAACTTTTGTGCACTCATACTCGCTTACAGTAATAAAACTGT
TGGCGAGCTTGGTGATGTCAGAGAAACTATGACCCATCTTCTACAGCATGCTAATTTGGAATCTGCAAAG
CGAGTTCTTAATGTGGTGTGTAAACATTGTGGTCAGAAAACTACTACCTTAACGGGTGTAGAAGCTGTGA
TGTATATGGGTACTCTATCTTATGATAATCTTAAGACAGGTGTTTCCATTCCATGTGTGTGTGGTCGTGA
TGCTACACAATATCTAGTACAACAAGAGTCTTCTTTTGTTATGATGTCTGCACCACCTGCTGAGTATAAA
TTACAGCAAGGTACATTCTTATGTGCGAATGAGTACACTGGTAACTATCAGTGTGGTCATTACACTCATA
TAACTGCTAAGGAGACCCTCTATCGTATTGACGGAGCTCACCTTACAAAGATGTCAGAGTACAAAGGACC
AGTGACTGATGTTTTCTACAAGGAAACATCTTACACTACAACCATCAAGCCTGTGTCGTATAAACTCGAT
GGAGTTACTTACACAGAGATTGAACCAAAATTGGATGGGTATTATAAAAAGGATAATGCTTACTATACAG
AGCAGCCTATAGACCTTGTACCAACTCAACCATTACCAAATGCGAGTTTTGATAATTTCAAACTCACATG
TTCTAACACAAAATTTGCTGATGATTTAAATCAAATGACAGGCTTCACAAAGCCAGCTTCACGAGAGCTA
TCTGTCACATTCTTCCCAGACTTGAATGGCGATGTAGTGGCTATTGACTATAGACACTATTCAGCGAGTT
TCAAGAAAGGTGCTAAATTACTGCATAAGCCAATTGTTTGGCACATTAACCAGGCTACAACCAAGACAAC
GTTCAAACCAAACACTTGGTGTTTACGTTGTCTTTGGAGTACAAAGCCAGTAGATACTTCAAATTCATTT
GAAGTTCTGGCAGTAGAAGACACACAAGGAATGGACAATCTTGCTTGTGAAAGTCAACAACCCACCTCTG
AAGAAGTAGTGGAAAATCCTACCATACAGAAGGAAGTCATAGAGTGTGACGTGAAAACTACCGAAGTTGT
AGGCAATGTCATACTTAAACCATCAGATGAAGGTGTTAAAGTAACACAAGAGTTAGGTCATGAGGATCTT
ATGGCTGCTTATGTGGAAAACACAAGCATTACCATTAAGAAACCTAATGAGCTTTCACTAGCCTTAGGTT
TAAAAACAATTGCCACTCATGGTATTGCTGCAATTAATAGTGTTCCTTGGAGTAAAATTTTGGCTTATGT
CAAACCATTCTTAGGACAAGCAGCAATTACAACATCAAATTGCGCTAAGAGATTAGCACAACGTGTGTTT
AACAATTATATGCCTTATGTGTTTACATTATTGTTCCAATTGTGTACTTTTACTAAAAGTACCAATTCTA
GAATTAGAGCTTCACTACCTACAACTATTGCTAAAAATAGTGTTAAGAGTGTTGCTAAATTATGTTTGGA
TGCCGGCATTAATTATGTGAAGTCACCCAAATTTTCTAAATTGTTCACAATCGCTATGTGGCTATTGTTG
TTAAGTATTTGCTTAGGTTCTCTAATCTGTGTAACTGCTGCTTTTGGTGTACTCTTATCTAATTTTGGTG
CTCCTTCTTATTGTAATGGCGTTAGAGAATTGTATCTTAATTCGTCTAACGTTACTACTATGGATTTCTG
TGAAGGTTCTTTTCCTTGCAGCATTTGTTTAAGTGGATTAGACTCCCTTGATTCTTATCCAGCTCTTGAA
ACCATTCAGGTGACGATTTCATCGTACAAGCTAGACTTGACAATTTTAGGTCTGGCCGCTGAGTGGGTTT
TGGCATATATGTTGTTCACAAAATTCTTTTATTTATTAGGTCTTTCAGCTATAATGCAGGTGTTCTTTGG
CTATTTTGCTAGTCATTTCATCAGCAATTCTTGGCTCATGTGGTTTATCATTAGTATTGTACAAATGGCA
CCCGTTTCTGCAATGGTTAGGATGTACATCTTCTTTGCTTCTTTCTACTACATATGGAAGAGCTATGTTC
ATATCATGGATGGTTGCACCTCTTCGACTTGCATGATGTGCTATAAGCGCAATCGTGCCACACGCGTTGA
GTGTACAACTATTGTTAATGGCATGAAGAGATCTTTCTATGTCTATGCAAATGGAGGCCGTGGCTTCTGC
AAGACTCACAATTGGAATTGTCTCAATTGTGACACATTTTGCACTGGTAGTACATTCATTAGTGATGAAG
TTGCTCGTGATTTGTCACTCCAGTTTAAAAGACCAATCAACCCTACTGACCAGTCATCGTATATTGTTGA
TAGTGTTGCTGTGAAAAATGGCGCGCTTCACCTCTACTTTGACAAGGCTGGTCAAAAGACCTATGAGAGA
CATCCGCTCTCCCATTTTGTCAATTTAGACAATTTGAGAGCTAACAACACTAAAGGTTCACTGCCTATTA
ATGTCATAGTTTTTGATGGCAAGTCCAAATGCGACGAGTCTGCTTCTAAGTCTGCTTCTGTGTACTACAG
TCAGCTGATGTGCCAACCTATTCTGTTGCTTGACCAAGCTCTTGTATCAGACGTTGGAGATAGTACTGAA
GTTTCCGTTAAGATGTTTGATGCTTATGTCGACACCTTTTCAGCAACTTTTAGTGTTCCTATGGAAAAAC
TTAAGGCACTTGTTGCTACAGCTCACAGCGAGTTAGCAAAGGGTGTAGCTTTAGATGGTGTCCTTTCTAC
ATTCGTGTCAGCTGCCCGACAAGGTGTTGTTGATACCGATGTTGACACAAAGGATGTTATTGAATGTCTC
AAACTTTCACATCACTCTGACTTAGAAGTGACAGGTGACAGTTGTAACAATTTCATGCTCACCTATAATA
AGGTTGAAAACATGACGCCCAGAGATCTTGGCGCATGTATTGACTGTAATGCAAGGCATATCAATGCCCA
AGTAGCAAAAAGTCACAATGTTTCACTCATCTGGAATGTAAAAGACTACATGTCTTTATCTGAACAGCTG
CGTAAACAAATTCGTAGTGCTGCCAAGAAGAACAACATACCTTTTAGACTAACTTGTGCTACAACTAGAC
AGGTTGTCAATGTCATAACTACTAAAATCTCACTCAAGGGTGGTAAGATTGTTAGTACTTGTTTTAAACT
TATGCTTAAGGCCACATTATTGTGCGTTCTTGCTGCATTGGTTTGTTATATCGTTATGCCAGTACATACA
TTGTCAATCCATGATGGTTACACAAATGAAATCATTGGTTACAAAGCCATTCAGGATGGTGTCACTCGTG
ACATCATTTCTACTGATGATTGTTTTGCAAATAAACATGCTGGTTTTGACGCATGGTTTAGCCAGCGTGG
TGGTTCATACAAAAATGACAAAAGCTGCCCTGTAGTAGCTGCTATCATTACAAGAGAGATTGGTTTCATA
GTGCCTGGCTTACCGGGTACTGTGCTGAGAGCAATCAATGGTGACTTCTTGCATTTTCTACCTCGTGTTT
TTAGTGCTGTTGGCAACATTTGCTACACACCTTCCAAACTCATTGAGTATAGTGATTTTGCTACCTCTGC
TTGCGTTCTTGCTGCTGAGTGTACAATTTTTAAGGATGCTATGGGCAAACCTGTGCCATATTGTTATGAC
ACTAATTTGCTAGAGGGTTCTATTTCTTATAGTGAGCTTCGTCCAGACACTCGTTATGTGCTTATGGATG
GTTCCATCATACAGTTTCCTAACACTTACCTGGAGGGTTCTGTTAGAGTAGTAACAACTTTTGATGCTGA
GTACTGTAGACATGGTACATGCGAAAGGTCAGAAGTAGGTATTTGCCTATCTACCAGTGGTAGATGGGTT
CTTAATAATGAGCATTACAGAGCTCTATCAGGAGTTTTCTGTGGTGTTGATGCGATGAATCTCATAGCTA
ACATCTTTACTCCTCTTGTGCAACCTGTGGGTGCTTTAGATGTGTCTGCTTCAGTAGTGGCTGGTGGTAT
TATTGCCATATTGGTGACTTGTGCTGCCTACTACTTTATGAAATTCAGACGTGTTTTTGGTGAGTACAAC
CATGTTGTTGCTGCTAATGCACTTTTGTTTTTGATGTCTTTCACTATACTCTGTCTGGTACCAGCTTACA
GCTTTCTGCCGGGAGTCTACTCAGTCTTTTACTTGTACTTGACATTCTATTTCACCAATGATGTTTCATT
CTTGGCTCACCTTCAATGGTTTGCCATGTTTTCTCCTATTGTGCCTTTTTGGATAACAGCAATCTATGTA
TTCTGTATTTCTCTGAAGCACTGCCATTGGTTCTTTAACAACTATCTTAGGAAAAGAGTCATGTTTAATG
GAGTTACATTTAGTACCTTCGAGGAGGCTGCTTTGTGTACCTTTTTGCTCAACAAGGAAATGTACCTAAA
ATTGCGTAGCGAGACACTGTTGCCACTTACACAGTATAACAGGTATCTTGCTCTATATAACAAGTACAAG
TATTTCAGTGGAGCCTTAGATACTACCAGCTATCGTGAAGCAGCTTGCTGCCACTTAGCAAAGGCTCTAA
ATGACTTTAGCAACTCAGGTGCTGATGTTCTCTACCAACCACCACAGACATCAATCACTTCTGCTGTTCT
GCAGAGTGGTTTTAGGAAAATGGCATTCCCGTCAGGCAAAGTTGAAGGGTGCATGGTACAAGTAACCTGT
GGAACTACAACTCTTAATGGATTGTGGTTGGATGACACAGTATACTGTCCAAGACATGTCATTTGCACAG
CAGAAGACATGCTTAATCCTAACTATGAAGATCTGCTCATTCGCAAATCCAACCATAGCTTTCTTGTTCA
GGCTGGCAATGTTCAACTTCGTGTTATTGGCCATTCTATGCAAAATTGTCTGCTTAGGCTTAAAGTTGAT
ACTTCTAACCCTAAGACACCCAAGTATAAATTTGTCCGTATCCAACCTGGTCAAACATTTTCAGTTCTAG
CATGCTACAATGGTTCACCATCTGGTGTTTATCAGTGTGCCATGAGACCTAATCATACCATTAAAGGTTC
TTTCCTTAATGGATCATGTGGTAGTGTTGGTTTTAACATTGATTATGATTGCGTGTCTTTCTGCTATATG
CATCATATGGAGCTTCCAACAGGAGTACACGCTGGTACTGACTTAGAAGGTAAATTCTATGGTCCATTTG
TTGACAGACAAACTGCACAGGCTGCAGGTACAGACACAACCATAACATTAAATGTTTTGGCATGGCTGTA
TGCTGCTGTTATCAATGGTGATAGGTGGTTTCTTAATAGATTCACCACTACTTTGAATGACTTTAACCTT
GTGGCAATGAAGTACAACTATGAACCTTTGACACAAGATCATGTTGACATATTGGGACCTCTTTCTGCTC
AAACAGGAATTGCCGYCTTAGATATGTGTGCTGCTTTGAAAGAGCTGCTGCAGAATGGTATGAATGGTCG
TACTATCCTTGGTAGCACTATTTTAGAAGATGAGTTTACACCATTTGATGTTGTTAGACAATGCTCTGGT
GTTACCTTCCAAGGTAAGTTCAAGAAAATTGTTAAGGGCACTCATCATTGGATGCTTTTAACTTTCTTGA
CATCACTATTGATTCTTGTTCAAAGTACACAGTGGTCACTGTTTTTCTTTGTTTACGAGAATGCTTTCTT
GCCATTTACTCTTGGTATTATGGCAATTGCTGCATGTGCTATGCTGCTTGTTAAGCATAAGCACGCATTC
TTGTGCTTGTTTCTGTTACCTTCTCTTGCAACAGTTGCTTACTTTAATATGGTCTACATGCCTGCTAGCT
GGGTGATGCGTATCATGACATGGCTTGAATTGGCTGACACTAGCTTGTCTGGTTATAGGCTTAAGGATTG
TGTTATGTATGCTTCAGCTTTAGTTTTGCTTATTCTCATGACAGCTCGCACTGTTTATGATGATGCTGCT
AGACGTGTTTGGACACTGATGAATGTCATTACACTTGTTTACAAAGTCTACTATGGTAATGCTTTAGATC
AAGCTATTTCCATGTGGGCCTTAGTTATTTCTGTAACCTCTAACTATTCTGGTGTCGTTACGACTATCAT
GTTTTTAGCTAGAGCTATAGTGTTTGTGTGTGTTGAGTATTACCCATTGTTATTTATTACTGGCAACACC
TTACAGTGTATCATGCTTGTTTATTGTTTCTTAGGCTATTGTTGCTGCTGCTACTTTGGCCTTTTCTGTT
TACTCAACCGTTACTTCAGGCTTACTCTTGGTGTTTATGACTACTTGGTCTCTACACAAGAATTTAGGTA
TATGAACTCCCAGGGGCTTTTGCCTCCTAAGAGTAGTATTGATGCTTTCAAGCTTAACATTAAGTTGTTG
GGTATTGGAGGTAAACCATGTATCAAGGTTGCTACTGTACAGTCTAAAATGTCTGACGTAAAGTGCACAT
CTGTGGTACTGCTCTCGGTTCTTCAACAACTTAGAGTAGAGTCATCTTCTAAATTGTGGGCACAATGTGT
ACAACTCCACAATGATATTCTTCTTGCAAAAGACACAACTGAAGCTTTCGAGAAGATGGTTTCTCTTTTG
TCTGTTTTGCTATCCATGCAGGGTGCTGTAGACATTAATAGGTTGTGCGAGGAAATGCTCGATAACCGTG
CTACTCTTCAGGCTATTGCTTCAGAATTTAGTTCTTTACCATCATATGCCGCTTATGCCACTGCCCAGGA
GGCCTATGAGCAGGCTGTAGCTAATGGTGATTCTGAAGTCGTTCTCAAAAAGTTAAAGAAATCTTTGAAT
GTGGCTAAATCTGAGTTTGACCGTGATGCTGCCATGCAACGCAAGTTGGAAAAGATGGCAGATCAGGCTA
TGACCCAAATGTACAAACAGGCAAGATCTGAGGACAAGAGGGCAAAAGTAACTAGTGCTATGCAAACAAT
GCTCTTCACTATGCTTAGGAAGCTTGATAATGATGCACTTAACAACATTATCAACAATGCGCGTGATGGT
TGTGTTCCACTCAACATCATACCATTGACTACAGCAGCCAAACTCATGGTTGTTGTCCCTGATTATGGTA
CCTACAAGAACACTTGTGATGGTAACACCTTTACATATGCATCTGCACTCTGGGAAATCCAGCAAGTTGT
TGATGCGGATAGCAAGATTGTTCAACTTAGTGAAATTAACATGGACAATTCACCAAATTTGGCTTGGCCT
CTTATTGTTACAGCTCTAAGAGCCAACTCAGCTGTTAAACTACAGAATAATGAACTGAGTCCAGTAGCAC
TACGACAGATGTCCTGTGCGGCTGGTACCACACAAACAGCTTGTACTGATGACAATGCACTTGCCTACTA
TAACAATTCGAAGGGAGGTAGGTTTGTGCTGGCATTACTATCAGACCACCAAGATCTCAAATGGGCTAGA
TTCCCTAAGAGTGATGGTACAGGTACAATTTACACAGAACTGGAACCACCTTGTAGGTTTGTTACAGACA
CACCAAAAGGGCCTAAAGTGAAATACTTGTACTTCATCAAAGGCTTAAACAACCTAAATAGAGGTATGGT
GCTGGGCAGTTTAGCTGCTACAGTACGTCTTCAGGCTGGAAATGCTACAGAAGTACCTGCCAATTCAACT
GTGCTTTCCTTCTGTGCTTTTGCAGTAGACCCTGCTAAAGCATATAAGGATTACCTAGCAAGTGGAGGAC
AACCAATCACCAACTGTGTGAAGATGTTGTGTACACACACTGGTACAGGACAGGCAATTACTGTAACACC
AGAAGCTAACATGGACCAAGAGTCCTTTGGTGGTGCTTCATGTTGTCTGTATTGTAGATGCCACATTGAC
CATCCAAATCCTAAAGGATTCTGTGACTTGAAAGGTAAGTACGTCCAAATACCTACCACTTGTGCTAATG
ACCCAGTGGGTTTTACACTTAGAAACACAGTCTGTACCGTCTGCGGAATGTGGAAAGGTTATGGCTGTAG
TTGTGACCAACTCCGCGAACCCTTGATGCAGTCTGCGGATGCATCAACGTTTTTAAACGGGTTTGCGGTG
TAAGTGCAGCCCGTCTTACACCGTGCGGCACAGGCACTAGTACTGATGTCGTCTACAGGGCTTTTGATAT
TTACAACGAAAAAGTTGCTGGTTTTGCAAAGTTCCTAAAAACTAATTGCTGTCGCTTCCAGGAGAAGGAT
GAGGAAGGCAATTTATTAGACTCTTACTTTGTAGTTAAGAGGCATACTATGTCTAACTACCAACATGAAG
AGACTATTTATAACTTGGTTAAAGATTGTCCAGCGGTTGCTGTCCATGACTTTTTCAAGTTTAGAGTAGA
TGGTGACATGGTACCACATATATCACGTCAGCGTCTAACTAAATACACAATGGCTGATTTAGTCTATGCT
CTACGTCATTTTGATGAGGGTAATTGTGATACATTAAAAGAAATACTCGTCACATACAATTGCTGTGATG
ATGATTATTTCAATAAGAAGGATTGGTATGACTTCGTAGAGAATCCTGACATCTTACGCGTATATGCTAA
CTTAGGTGAGCGTGTACGCCAATCATTATTAAAGACTGTACAATTCTGCGATGCTATGCGTGATGCAGGC
ATTGTAGGCGTACTGACATTAGATAATCAGGATCTTAATGGGAACTGGTACGATTTCGGTGATTTCGTAC
AAGTAGCACCAGGCTGCGGAGTTCCTATTGTGGATTCATATTACTCATTGCTGATGCCCATCCTCACTTT
GACTAGGGCATTGGCTGCTGAGTCCCATATGGATGCTGATCTCGCAAAACCACTTATTAAGTGGGATTTG
CTGAAATATGATTTTACGGAAGAGAGACTTTGTCTCTTCGACCGTTATTTTAAATATTGGGACCAGACAT
ACCATCCCAATTGTATTAACTGTTTGGATGATAGGTGTATCCTTCATTGTGCAAACTTTAATGTGTTATT
TTCTACTGTGTTTCCACCTACAAGTTTTGGACCACTAGTAAGAAAAATATTTGTAGATGGTGTTCCTTTT
GTTGTTTCAACTGGATACCATTTTCGTGAGTTAGGAGTCGTACATAATCAGGATGTAAACTTACATAGCT
CGCGTCTCAGTTTCAAGGAACTTTTAGTGTATGCTGCTGATCCAGCTATGCATGCAGCTTCTGGCAATTT
ATTGCTAGATAAACGCACTACATGCTTTTCAGTAGCTGCACTAACAAACAATGTTGCTTTTCAAACTGTC
AAACCCGGTAATTTTAATAAAGACTTTTATGACTTTGCTGTGTCTAAAGGTTTCTTTAAGGAAGGAAGTT
CTGTTGAACTAAAACACTTCTTCTTTGCTCAGGATGGCAACGCTGCTATCAGTGATTATGACTATTATCG
TTATAATCTGCCAACAATGTGTGATATCAGACAACTCCTATTCGTAGTTGAAGTTGTTGATAAATACTTT
GATTGTTACGATGGTGGCTGTATTAATGCCAACCAAGTAATCGTTAACAATCTGGATAAATCAGCTGGTT
TCCCATTTAATAAATGGGGTAAGGCTAGACTTTATTATGACTCAATGAGTTATGAGGATCAAGATGCACT
TTTCGCGTATACTAAGCGTAATGTCATCCCTACTATAACTCAAATGAATCTTAAGTATGCCATTAGTGCA
AAGAATAGAGCTCGCACCGTAGCTGGTGTCTCTATCTGTAGTACTATGACAAATAGACAGTTTCATCAGA
AATTATTGAAGTCAATAGCCGCCACTAGAGGAGCTACTGTGGTAATTGGAACAAGCAAGTTTTACGGTGG
CTGGCATAATATGTTAAAAACTGTTTACAGTGATGTAGAAACTCCACACCTTATGGGTTGGGATTATCCA
AAATGTGACAGAGCCATGCCTAACATGCTTAGGATAATGGCCTCTCTTGTTCTTGCTCGCAAACATAACA
CTTGCTGTAACTTATCACACCGTTTCTACAGGTTAGCTAACGAGTGTGCGCAAGTATTAAGTGAGATGGT
CATGTGTGGCGGCTCACTATATGTTAAACCAGGTGGAACATCATCCGGTGATGCTACAACTGCTTATGCT
AATAGTGTCTTTAACATTTGTCAAGCTGTTACAGCCAATGTAAATGCACTTCTTTCAACTGATGGTAATA
AGATAGCTGACAAGTATGTCCGCAATCTACAACACAGGCTCTATGAGTGTCTCTATAGAAATAGGGATGT
TGATCATGAATTCGTGGATGAGTTTTACGCTTACCTGCGTAAACATTTCTCCATGATGATTCTTTCTGAT
GATGCCGTTGTGTGCTATAACAGTAACTATGCGGCTCAAGGTTTAGTAGCTAGCATTAAGAACTTTAAGG
CAGTTCTTTATTATCAAAATAATGTGTTCATGTCTGAGGCAAAATGTTGGACTGAGACTGACCTTACTAA
AGGACCTCACGAATTTTGCTCACAGCATACAATGCTAGTTAAACAAGGAGATGATTACGTGTACCTGCCT
TACCCAGATCCATCAAGAATATTAGGCGCAGGCTGTTTTGTCGATGATATTGTCAAAACAGATGGTACAC
TTATGATTGAAAGGTTCGTGTCACTGGCTATTGATGCTTACCCACTTACAAAACATCCTAATCAGGAGTA
TGCTGATGTCTTTCACTTGTATTTACAATACATTAGAAAGTTACATGATGAGCTTACTGGCCACATGTTG
GACATGTATTCCGTAATGCTAACTAATGATAACACCTCACGGTACTGGGAACCTGAGTTTTATGAGGCTA
TGTACACACCACATACAGTCTTGCAGGCTGTAGGTGCTTGTGTATTGTGCAATTCACAGACTTCACTTCG
TTGCGGTGCCTGTATTAGGAGACCATTCCTATGTTGCAAGTGCTGCTATGACCATGTCATTTCAACATCA
CACAAATTAGTGTTGTCTGTTAATCCCTATGTTTGCAATGCCCCAGGTTGTGATGTCACTGATGTGACAC
AACTGTATCTAGGAGGTATGAGCTATTATTGCAAGTCACATAAGCCTCCCATTAGTTTTCCATTATGTGC
TAATGGTCAGGTTTTTGGTTTATACAAAAACACATGTGTAGGCAGTGACAATGTCACTGACTTCAATGCG
ATAGCAACATGTGATTGGACTAATGCTGGCGATTACATACTTGCCAACACTTGTACTGAGAGACTCAAGC
TTTTCGCAGCAGAAACGCTCAAAGCCACTGAGGAAACATTTAAGCTGTCATATGGTATTGCCACTGTACG
CGAAGTACTCTCTGACAGAGAATTGCATCTTTCATGGGAGGTTGGAAAACCTAGACCACCATTGAACAGA
AACTATGTCTTTACTGGTTACCGTGTAACTAAAAATAGTAAAGTACAGATTGGAGAGTACACCTTTGAAA
AAGGTGACTATGGTGATGCTGTTGTGTACAGAGGTACTACGACATACAAGTTGAATGTTGGTGATTACTT
TGTGTTGACATCTCACACTGTAATGCCACTTAGTGCACCTACTCTAGTGCCACAAGAGCACTATGTGAGA
ATTACTGGCTTGTACCCAACACTCAACATCTCAGATGAGTTTTCTAGCAATGTTGCAAATTATCAAAAGG
TCGGCATGCAAAAGTACTCTACACTCCAAGGACCACCTGGTACTGGTAAGAGTCATTTTGCCATCGGACT
TGCTCTCTATTACCCATCTGCTCGCATAGTGTATACGGCATGCTCTCATGCAGCTGTTGATGCCCTATGT
GAAAAGGCATTAAAATATTTGCCCATAGATAAATGTAGTAGAATCATACCTGCGCGTGCGCGCGTAGAGT
GTTTTGATAAATTCAAAGTGAATTCAACACTAGAACAGTATGTTTTCTGCACTGTAAATGCATTGCCAGA
AACAACTGCTGACATTGTAGTCTTTGATGAAATCTCTATGGCTACTAATTATGACTTGAGTGTTGTCAAT
GCTAGACTTCGTGCAAAACACTACGTCTATATTGGCGATCCTGCTCAATTACCAGCCCCCCGCACATTGC
TGACTAAAGGCACACTAGAACCAGAATATTTTAATTCAGTGTGCAGACTTATGAAAACAATAGGTCCAGA
CATGTTCCTTGGAACTTGTCGCCGTTGTCCTGCTGAAATTGTTGACACTGTGAGTGCTTTAGTTTATGAC
AATAAGCTAAAAGCACACAAGGATAAGTCAGCTCAATGCTTCAAAATGTTCTACAAAGGTGTTATTACAC
ATGATGTTTCATCTGCAATCAACAGACCTCAAATAGGCGTTGTAAGAGAATTTCTTACACGCAATCCTGC
TTGGAGAAAAGCTGTTTTTATCTCACCTTATAATTCACAGAACGCTGTAGCTTCAAAAATCTTAGGATTG
CCTACGCAGACTGTTGATTCATCACAGGGTTCTGAATATGACTATGTCATATTCACACAAACTACTGAAA
CAGCACACTCTTGTAATGTCAACCGCTTCAATGTGGCTATCACAAGGGCAAAAATTGGCATTTTGTGCAT
AATGTCTGATAGAGATCTTTATGACAAACTGCAATTTACAAGTCTAGAAATACCACGTCGCAATGTGGCT
ACATTACAAGCAGAAAATGTAACTGGACTTTTTAAGGACTGTAGTAAGATCATTACTGGTCTTCATCCTA
CACAGGCACCTACACACCTCAGCGTTGATATAAAGTTCAAGACTGAAGGATTATGTGTTGACATACCAGG
CATACCAAAGGACATGACCTACCGTAGACTCATCTCTATGATGGGTTTCAAAATGAATTACCAAGTCAAT
GGTTACCCTAATATGTTTATCACCCGCGAAGAAGCTATTCGTCACGTTCGTGCGTGGATTGGCTTTGATG
TAGAGGGCTGTCATGCAACTAGAGATGCTGTGGGTACTAACCTACCTCTCCAGCTAGGATTTTCTACAGG
TGTTAACTTAGTAGCTGTACCGACTGGTTATGTTGACACTGAAAATAACACAGAATTCACCAGAGTTAAT
GCAAAACCTCCACCAGGTGACCAGTTTAAACATCTTATACCACTCATGTATAAAGGCTTGCCCTGGAATG
TAGTGCGTATTAAGATAGTACAAATGCTCAGTGATACACTGAAAGGATTGTCAGACAGAGTCGTGTTCGT
CCTTTGGGCGCATGGCTTTGAGCTTACATCAATGAAGTACTTTGTCAAGATTGGACCTGAAAGAACGTGT
TGTCTGTGTGACAAACGTGCAACTTGCTTTTCTACTTCATCAGATACTTATGCCTGCTGGAATCATTCTG
TGGGTTTTGACTATGTCTATAACCCATTTATGATTGATGTTCAGCAGTGGGGCTTTACGGGTAACCTTCA
GAGTAACCATGACCAACATTGCCAGGTACATGGAAATGCACATGTGGCTAGTTGTGATGCTATCATGACT
AGATGTTTAGCAGTCCATGAGTGCTTTGTTAAGCGCGTTGATTGGTCTGTTGAATACCCTATTATAGGAG
ATGAACTGAGGGTTAATTCTGCTTGCAGAAAAGTACAACACATGGTTGTGAAGTCTGCATTGCTTGCTGA
TAAGTTTCCAGTTCTTCATGACATTGGAAATCCAAAGGCTATCAAGTGTGTGCCTCAGGCTGAAGTAGAA
TGGAAGTTCTACGATGCTCAGCCATGTAGTGACAAAGCTTACAAAATAGAGGAACTCTTCTATTCTTATG
CTACACATCACGATAAATTCACTGATGGTGTTTGTTTGTTTTGGAATTGTAACGTTGATCGTTACCCAGC
CAATGCAATTGTGTGTAGGTTTGACACAAGAGTCTTGTCAAACTTGAACTTACCAGGCTGTGATGGTGGT
AGTTTGTATGTGAATAAGCATGCATTCCACACTCCAGCTTTCGATAAAAGTGCATTTACTAATTTAAAGC
AATTGCCTTTCTTTTACTATTCTGATAGTCCTTGTGAGTCTCATGGCAAACAAGTAGTGTCGGATATTGA
TTATGTTCCACTCAAATCTGCTACGTGTATTACACGATGCAATTTAGGTGGTGCTGTTTGCAGACACCAT
GCAAATGAGTACCGACAGTACTTGGATGCATATAATATGATGATTTCTGCTGGATTTAGCCTATGGATTT
ACAAACAATTTGATACTTATAACCTGTGGAATACATTTACCAGGTTACAGAGTTTAGAAAATGTGGCTTA
TAATGTTGTTAATAAAGGACACTTTGATGGACACGCCGGCGAAGCACCTGTTTCCATCATTAATAATGCT
GTTTACACAAAGGTAGATGGTATTGATGTGGAGATCTTTGAAAATAAGACAACACTTCCTGTTAATGTTG
CATTTGAGCTTTGGGCTAAGCGTAACATTAAACCAGTGCCAGAGATTAAGATACTCAATAATTTGGGTGT
TGATATCGCTGCTAATACTGTAATCTGGGACTACAAAAGAGAAGCCCCAGCACATGTATCTACAATAGGT
GTCTGCACAATGACTGACATTGCCAAGAAACCTACTGAGAGTGCTTGTTCTTCACTTACTGTCTTGTTTG
ATGGTAGAGTGGAAGGACAGGTAGACCTTTTTAGAAACGCCCGTAATGGTGTTTTAATAACAGAAGGTTC
AGTCAAAGGTCTAACACCTTCAAAGGGACCAGCACAAGCTAGCGTCAATGGAGTCACATTAATTGGAGAA
TCAGTAAAAACACAGTTTAACTACTTTAAGAAAGTAGACGGCATTATTCAACAGTTGCCTGAAACCTACT
TTACTCAGAGCAGAGACTTAGAGGATTTTAAGCCCAGATCACAAATGGAAACTGACTTTCTCGAGCTCGC
TATGGATGAATTCATACAGCGATATAAGCTCGAGGGCTATGCCTTCGAACACATCGTTTATGGAGATTTC
AGTCATGGACAACTTGGCGGTCTTCATTTAATGATAGGCTTAGCCAAGCGCTCACAAGATTCACCACTTA
AATTAGAGGATTTTATCCCTATGGACAGCACAGTGAAAAATTACTTCATAACAGATGCGCAAACAGGTTC
ATCAAAATGTGTGTGTTCTGTGATTGATCTTTTACTTGATGACTTTGTCGAGATAATAAAGTCACAAGAT
TTGTCAGTGATTTCAAAAGTGGTCAAGGTTACAATTGACTATGCTGAAATTTCATTCATGCTTTGGTGTA
AGGATGGACATGTTGAAACCTTCTACCCAAAACTACAAGCAAGTCAAGCGTGGCAACCAGGTGTTGCGAT
GCCTAACTTGTACAAGATGCAAAGAATGCTTCTTGAAAAGTGTGACCTTCAGAATTATGGTGAAAATGCT
GTTATACCAAAAGGAATAATGATGAATGTCGCAAAGTATACTCAACTGTGTCAATACTTAAATACACTTA
CTTTAGCTGTACCCTACAACATGAGAGTTATTCACTTTGGTGCTGGCTCTGATAAAGGAGTTGCACCAGG
TACAGCTGTGCTCAGACAATGGTTGCCAACTGGCACACTACTTGTCGATTCAGATCTTAATGACTTCGTC
TCCGACGCAGATTCTACTTTAATTGGAGACTGTGCAACAGTACATACGGCTAATAAATGGGACCTTATTA
TTAGCGATATGTATGACCCTAGGACCAAACATGTGACAAAAGAGAATGACTCTAAAGAAGGGTTTTTCAC
TTATCTGTGTGGATTTATAAAGCAAAAACTAGCCCTGGGTGGTTCTATAGCTGTAAAGATAACAGAGCAT
TCTTGGAATGCTGACCTTTACAAGCTTATGGGCCATTTCTCATGGTGGACAGCTTTTGTTACAAATGTAA
ATGCATCATCATCGGAAGCATTTTTAATTGGGGCTAACTATCTTGGCAAGCCGAAGGAACAAATTGATGG
CTATACCATGCATGCTAACTACATTTTCTGGAGGAACACAAATCCTATCCAGTTGTCTTCCTATTCACTC
TTTGACATGAGCAAATTTCCTCTTAAATTAAGAGGAACTGCTGTAATGTCTCTTAAGGAGAATCAAATCA
ATGATATGATTTATTCTCTTCTGGAAAAAGGTAGGCTTATCATTAGAGAAAACAACAGAGTTGTGGTTTC
AAGTGATATTCTTGTTAACAACTAAACGAACATGTTTATTTTCTTATTATTTCTTACTCTCACTAGTGGT
AGTGACCTTGACCGGTGCACCACTTTTGATGATGTTCAAGCTCCTAATTACACTCAACATACTTCATCTA
TGAGGGGGGTTTACTATCCTGATGAAATTTTTAGATCAGACACTCTTTATTTAACTCAGGATTTATTTCT
TCCATTTTATTCTAATGTTACAGGGTTTCATACTATTAATCATACGTTTGGCAACCCTGTCATACCTTTT
AAGGATGGTATTTATTTTGCTGCCACAGAGAAATCAAATGTTGTCCGTGGTTGGGTTTTTGGTTCTACCA
TGAACAACAAGTCACAGTCGGTGATTATTATTAACAATTCTACTAATGTTGTTATACGAGCATGTAACTT
TGAATTGTGTGACAACCCTTTCTTTGCTGTTTCTAAACCCATGGGTACACAGACACATACTATGATATTC
GATAATGCATTTAATTGCACTTTCGAGTACATATCTGATGCCTTTTCGCTTGATGTTTCAGAAAAGTCAG
GTAATTTTAAACACTTACGAGAGTTTGTGTTTAAAAATAAAGATGGGTTTCTCTATGTTTATAAGGGCTA
TCAACCTATAGATGTAGTTCGTGATCTACCTTCTGGTTTTAACACTTTGAAACCTATTTTTAAGTTGCCT
CTTGGTATTAACATTACAAATTTTAGAGCCATTCTTACAGCCTTTTCACCTGCTCAAGACATTTGGGGCA
CGTCAGCTGCAGCCTATTTTGTTGGCTATTTAAAGCCAACTACATTTATGCTCAAGTATGATGAAAATGG
TACAATCACAGATGCTGTTGATTGTTCTCAAAATCCACTTGCTGAACTCAAATGCTCTGTTAAGAGCTTT
GAGATTGACAAAGGAATTTACCAGACCTCTAATTTCAGGGTTGTTCCCTCAGGAGATGTTGTGAGATTCC
CTAATATTACAAACTTGTGTCCTTTTGGAGAGGTTTTTAATGCTACTAAATTCCCTTCTGTCTATGCATG
GGAGAGAAAAAAAATTTCTAATTGTGTTGCTGATTACTCTGTGCTCTACAACTCAACATTTTTTTCAACC
TTTAAGTGCTATGGCGTTTCTGCCACTAAGTTGAATGATCTTTGCTTCTCCAATGTCTATGCAGATTCTT
TTGTAGTCAAGGGAGATGATGTAAGACAAATAGCGCCAGGACAAACTGGTGTTATTGCTGATTATAATTA
TAAATTGCCAGATGATTTCATGGGTTGTGTCCTTGCTTGGAATACTAGGAACATTGATGCTACTTCAACT
GGTAATTATAATTATAAATATAGGTATCTTAGACATGGCAAGCTTAGGCCCTTTGAGAGAGACATATCTA
ATGTGCCTTTCTCCCCTGATGGCAAACCTTGCACCCCACCTGCTCTTAATTGTTATTGGCCATTAAATGA
TTATGGTTTTTACACCACTACTGGCATTGGCTACCAACCTTACAGAGTTGTAGTACTTTCTTTTGAACTT
TTAAATGCACCGGCCACGGTTTGTGGACCAAAATTATCCACTGACCTTATTAAGAACCAGTGTGTCAATT
TTAATTTTAATGGACTCACTGGTACTGGTGTGTTAACTCCTTCTTCAAAGAGATTTCAACCATTTCAACA
ATTTGGCCGTGATGTTTCTGATTTCACTGATTCCGTTCGAGATCCTAAAACATCTGAAATATTAGACATT
TCACCTTGCTCTTTTGGGGGTGTAAGTGTAATTACACCTGGAACAAATGCTTCATCTGAAGTTGCTGTTC
TATATCAAGATGTTAACTGCACTGATGTTTCTACAGCAATTCATGCAGATCAACTCACACCAGCTTGGCG
CATATATTCTACTGGAAACAATGTATTCCAGACTCAAGCAGGCTGTCTTATAGGAGCTGAGCATGTCGAC
ACTTCTTATGAGTGCGACATTCCTATTGGAGCTGGCATTTGTGCTAGTTACCATACAGTTTCTTTATTAC
GTAGTACTAGCCAAAAATCTATTGTGGCTTATACTATGTCTTTAGGTGCTGATAGTTCAATTGCTTACTC
TAATAACACCATTGCTATACCTACTAACTTTTCAATTAGCATTACTACAGAAGTAATGCCTGTTTCTATG
GCTAAAACCTCCGTAGATTGTAATATGTACATCTGCGGAGATTCTACTGAATGTGCTAATTTGCTTCTCC
AATATGGTAGCTTTTGCACACAACTAAATCGTGCACTCTCAGGTATTGCTGCTGAACAGGATCGCAACAC
ACGTGAAGTGTTCGCTCAAGTCAAACAAATGTACAAAACCCCAACTTTGAAATATTTTGGTGGTTTTAAT
TTTTCACAAATATTACCTGACCCTCTAAAGCCAACTAAGAGGTCTTTTATTGAGGACTTGCTCTTTAATA
AGGTGACACTCGCTGATGCTGGCTTCATGAAGCAATATGGCGAATGCCTAGGTGATATTAATGCTAGAGA
TCTCATTTGTGCGCAGAAGTTCAATGGACTTACAGTGTTGCCACCTCTGCTCACTGATGATATGATTGCT
GCCTACACTGCTGCTCTAGTTAGTGGTACTGCCACTGCTGGATGGACATTTGGTGCTGGCGCTGCTCTTC
AAATACCTTTTGCTATGCAAATGGCATATAGGTTCAATGGCATTGGAGTTACCCAAAATGTTCTCTATGA
GAACCAAAAACAAATCGCCAACCAATTTAACAAGGCGATTAGTCAAATTCAAGAATCACTTACAACAACA
TCAACTGCATTGGGCAAGCTGCAAGACGTTGTTAACCAGAATGCTCAAGCATTAAACACACTTGTTAAAC
AACTTAGCTCTAATTTTGGTGCAATTTCAAGTGTGCTAAATGATATCCTTTCGCGACTTGATAAAGTCGA
GGCGGAGGTACAAATTGACAGGTTAATTACAGGCAGACTTCAAAGCCTTCAAACCTATGTAACACAACAA
CTAATCAGGGCTGCTGAAATCAGGGCTTCTGCTAATCTTGCTGCTACTAAAATGTCTGAGTGTGTTCTTG
GACAATCAAAAAGAGTTGACTTTTGTGGAAAGGGCTACCACCTTATGTCCTTCCCACAAGCAGCCCCGCA
TGGTGTTGTCTTCCTACATGTCACGTATGTGCCATCCCAGGAGAGGAACTTCACCACAGCGCCAGCAATT
TGTCATGAAGGCAAAGCATACTTCCCTCGTGAAGGTGTTTTTGTGTTTAATGGCACTTCTTGGTTTATTA
CACAGAGGAACTTCTTTTCTCCACAAATAATTACTACAGACAATACATTTGTCTCAGGAAATTGTGATGT
CGTTATTGGCATCATTAACAACACAGTTTATGATCCTCTGCAACCTGAGCTTGACTCATTCAAAGAAGAG
CTGGACAAGTACTTCAAAAATCATACATCACCAGATGTTGATCTTGGCGACATTTCAGGCATTAACGCTT
CTGTCGTCAACATTCAAAAAGAAATTGACCGCCTCAATGAGGTCGCTAAAAATTTAAATGAATCACTCAT
TGACCTTCAAGAATTGGGAAAATATGAGCAATATATTAAATGGCCTTGGTATGTTTGGCTCGGCTTCATT
GCTGGACTAATTGCCATCGTCATGGTTACAATCTTGCTTTGTTGCATGACTAGTTGTTGCAGTTGCCTCA
AGGGTGCATGCTCTTGTGGTTCTTGCTGCAAGTTTGATGAGGATGACTCTGAGCCAGTTCTCAAGGGTGT
CAAATTACATTACACATAAACGAACTTATGGATTTGTTTATGAGATTTTTTACTCTTGGATCAATTACTG
CACAGCCAGTAAAAATTGACAATGCTTCTYCTGCAAGTACTGTTCATGCTACAGCAACGATACCGCTACA
AGCCTCACTCCCTTTCGGATGGCTTGTTATTGGCGTTGCATTTCTTGCTGTTTTTCAGAGCGCTACCAAA
ATAATTGCGCTCAATAAAAGATGGCAGCTAGCCCTTTATAAGGGCTTCCAGTTCATTTGCAATTTACTGC
TGCTATTTGTTACCATCTATTCACATCTTTTGCTTGTCGCTGCAGGTATGGAGGCGCAATTTTTGTACCT
CTATGCCTTGATATATTTTCTACAATGCATCAACGCATGTAGAATTATTATGAGATGTTGGCTTTGTTGG
AAGTGCAAATCCAAGAACCCATTACTTTATGATGCCAACTACTTTGTTTGCTGGCACACACATAACTATG
ACTACTGTATACCATATAACAGTGTCACAGATACAATTGTCGTTACTGAAGGTGACGGCATTTCAACACC
AAAACTCAAAGAAGACTACCAAATTGGTGGTTATTCTGAGGATAGGCACTCAGGTGTTAAAGACTATGTC
GTTGTACATGGCTATTTCACCGAAGTTTACTACCAGCTTGAGTCTACACAAATTACTACAGACACTGGTA
TTGAAAATGCTACATTCTTCATCTTTAACAAGCTTGTTAAAGACCCACCGAATGTGCAAATACACACAAT
CGACGGCTCTTCAGGAGTTGCTAATCCAGCAATGGATCCAATTTATGATGAGCCGACGACGACTACTAGC
GTGCCTTTGTAAGCACAAGAAAGTGAGTACGAACTTATGTACTCATTCGTTTCGGAAGAAACAGGTACGT
TAATAGTTAATAGCGTACTTCTTTTTCTTGCTTTCGTGGTATTCTTGCTAGTCACACTAGCCATCCTTAC
TGCGCTTCGATTGTGTGCGTACTGCTGCAATATTGTTAACGTGAGTTTAGTAAAACCAACGGTTTACGTC
TACTCGCGTGTTAAAAATCTGAACTCTTCTGAAGGAGTTCCTGATCTTCTGGTCTAAACGAACTAACTAT
TATTATTATTCTGTTTGGAACTTTAACATTGCTTATCATGGCAGACAACGGTACTATTACCGTTGAGGAG
CTTAAACAACTCCTGGAACAATGGAACCTAGTAATAGGTTTCCTATTCCTAGCCTGGATTATGTTACTAC
AATTTGCCTATTCTAATCGGAACAGGTTTTTGTACATAATAAAGCTTGTTTTCCTCTGGCTCTTGTGGCC
AGTAACACTTGCTTGTTTTGTGCTTGCTGCTGTCTACAGAATTAATTGGGTGACTGGCGGGATTGCGATT
GCAATGGCTTGTATTGTAGGCTTGATGTGGCTTAGCTACTTCGTTGCTTCCTTCAGGCTGTTTGCTCGTA
CCCGCTCAATGTGGTCATTCAACCCAGAAACAAACATTCTTCTCAATGTGCCTCTCCGGGGGACAATTGT
GACCAGACCGCTCATGGAAAGTGAACTTGTCATTGGTGCTGTGATCATTCGTGGTCACTTGCGAATGGCC
GGACACTCCCTAGGGCGCTGTGACATTAAGGACCTGCCAAAAGAGATCACTGTGGCTACATCACGAACGC
TTTCTTATTACAAATTAGGAGCGTCGCAGCGTGTAGGCACTGATTCAGGTTTTGCTGCATACAACCGCTA
CCGTATTGGAAACTATAAATTAAATACAGACCACGCCGGTAGCAACGACAATATTGCTTTGCTAGTACAG
TAAGTGACAACAGATGTTTCATCTTGTTGACTTCCAGGTTACAATAGCAGAGATATTGATTATCATTATG
AGGACTTTCAGGATTGCTATTTGGAATCTTGACGTTATAATAAGTTCAATAGTGAGACAATTATTTAAGC
CTCTAACTAAGAAGAATTATTCGGAGTTAGATGATGAAGAACCTATGGAGTTAGATTATCCATAAAACGA
ACATGAAAATTATTCTCTTCCTGACATTGATTGTATTTACATCTTGCGAGCTATATCACTATCAGGAGTG
TGTTAGAGGTACGACTGTACTACTAAAAGAACCTTGCCCATCAGGAACATACGAGGGCAATTCACCATTT
CACCCTCTTGCTGACAATAAATTTGCACTAACTTGCACTAGCACACACTTTGCTTTTGCTTGTGCTGACG
GTACTCGACATACCTATCAGCTGCGTGCAAGATCAGTTTCACCAAAACTTTTCATCAGACAAGAGGAGGT
TCAACAAGAGCTCTACTCGCCACTTTTTCTCATTGTTGCTGCTCTAGTATTTTTAATACTTTGCTTCACC
ATTAAGAGAAAGACAGAATGAATGAGCTCACTTTAATTGACTTCTATTTGTGCTTTTTAGCCTTTCTGCT
ATTCCTTGTTTTAATAATGCTTATTATATTTTGGTTTTCACTCGAAATCCAGGATCTAGAAGAACCTTGT
ACCAAAGTCTAAACGAACATGAAACTTCTCATTGTTTTGACTTGTATTTCTCTATGCAGTTGCATATGCA
CTGTAGTACAGCGCTGTGCATCTAATAAACCTCATGTGCTTGAAGATCCTTGTAAGGTACAACACTAGGG
GTAATACTTATAGCACTGCTTGGCTTTGTGCTCTAGGAAAGGTTTTACCTTTTCATAGATGGCACACTAT
GGTTCAAACATGCACACCTAATGTTACTATCAACTGTCAAGATCCAGCTGGTGGTGCGCTTATAGCTAGG
TGTTGGTACCTTCATGAAGGTCACCAAACTGCTGCATTTAGAGACGTACTTGTTGTTTTAAATAAACGAA
CAAATTAAAATGTCTGATAATGGACCCCAATCAAACCAACGTAGTGCCCCCCGCATTACATTTGGTGGAC
CCACAGATTCAACTGACAATAACCAGAATGGAGGACGCAATGGGGCAAGGCCAAAACAGCGCCGACCCCA
AGGTTTACCCAATAATACTGCGTCTTGGTTCACAGCTCTCACTCAGCATGGCAAGGAGGAACTTAGATTC
CCTCGAGGCCAGGGCGTTCCAATCAACACCAATAGTGGTCCAGATGACCAAATTGGCTACTACCGAAGAG
CTACCCGACGAGTTCGTGGTGGTGACGGCAAAATGAAAGAGCTCAGCCCCAGATGGTACTTCTATTACCT
AGGAACTGGCCCAGAAGCTTCACTTCCCTACGGCGCTAACAAAGAAGGCATCGTATGGGTTGCAACTGAG
GGAGCCTTGAATACACCCAAAGACCACATTGGCACCCGCAATCCTAATAACAATGCTGCCACCGTGCTAC
AACTTCCTCAAGGAACAACATTGCCAAAAGGCTTCTACGCAGAGGGAAGCAGAGGCGGCAGTCAAGCCTC
TTCTCGCTCCTCATCACGTAGTCGCGGTAATTCAAGAAATTCAACTCCTGGCAGCAGTAGGGGAAATTCT
CCTGCTCGAATGGCTAGCGGAGGTGGTGAAACTGCCCTCGCGCTATTGCTGCTAGACAGATTGAACCAGC
TTGAGAGCAAAGTTTCTGGTAAAGGCCAACAACAACAAGGCCAAACTGTCACTAAGAAATCTGCTGCTGA
GGCATCTAAAAAGCCTCGCCAAAAACGTACTGCCACAAAACAGTACAACGTCACTCAAGCATTTGGGAGA
CGTGGTCCAGAACAAACCCAAGGAAATTTCGGGGACCAAGACCTAATCAGACAAGGAACTGATTACAAAC
ATTGGCCGCAAATTGCACAATTTGCTCCAAGTGCCTCTGCATTCTTTGGAATGTCACGCATTGGCATGGA
AGTCACACCTTCGGGAACATGGCTGACTTATCATGGAGCCATTAAATTGGATGACAAAGATCCACAATTC
AAAGACAACGTCATACTGCTGAACAAGCACATTGACGCATACAAAACATTCCCACCAACAGAGCCTAAAA
AGGACAAAAAGAAAAAGACTGATGAAGCTCAGCCTTTGCCGCAGAGACAAAAGAAGCAGCCCACTGTGAC
TCTTCTTCCTGCGGCTGACATGGATGATTTCTCCAGACAACTTCAAAATTCCATGAGTGGAGCTTCTGCT
GATTCAACTCAGGCATAAACACTCATGATGACCACACAAGGCAGATGGGCTATGTAAACGTTTTCGCAAT
TCCGTTTACGATACATAGTCTACTCTTGTGCAGAATGAATTCTCGTAACTAAACAGCACAAGTAGGTTTA
GTTAACTTTAATCTCACATAGCAATCTTTAATCAATGTGTAACATTAGGGAGGACTTGAAAGAGCCACCA
CATTTTCATCGAGGCCACGCGGAGTACGATCGAGGGTACAGTGAATAATGCTAGGGAGAGCTGCCTATAT
GGAAGAGCCCTAATGTGTAAAATTAATTTTAGTAGT</t>
  </si>
  <si>
    <t>SARS-Frankfurt-1_2003</t>
  </si>
  <si>
    <t>2003</t>
  </si>
  <si>
    <t>Frankfurt 1</t>
  </si>
  <si>
    <t>h SARS-CoV-1 frankfurt</t>
  </si>
  <si>
    <t>SARS coronavirus Frankfurt 1</t>
  </si>
  <si>
    <t>AAP33697.1</t>
  </si>
  <si>
    <t>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t>
  </si>
  <si>
    <t>spike protein S [SARS coronavirus Frankfurt 1]</t>
  </si>
  <si>
    <t>AY291315.1</t>
  </si>
  <si>
    <t>&gt;AY291315.1 SARS coronavirus Frankfurt 1, complete 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TTGGTGTCAACGAGAAAACACACGTCCAACTCAGTTTGCCTGTCCTTCAGGTTAGAGACGTGCTAGTGCG
TGGCTTCGGGGACTCTGTGGAAGAGGCCCTATCGGAGGCACGTGAACACCTCAAAAATGGCACTTGTGGT
CTAGTAGAGCTGGAAAAAGGCGTACTGCCCCAGCTTGAACAGCCCTATGTGTTCATTAAACGTTCTGATG
CCTTAAGCACCAATCACGGCCACAAGGTCGTTGAGCTGGTTGCAGAAATGGACGGCATTCAGTACGGTCG
TAGCGGTATAACACTGGGAGTACTCGTGCCACATGTGGGCGAAACCCCAATTGCATACCGCAATGTTCTT
CTTCGTAAGAACGGTAATAAGGGAGCCGGTGGTCATAGCTATGGCATCGATCTAAAGTCTTATGACTTAG
GTGACGAGCTTGGCACTGATCCCATTGAAGATTATGAACAAAACTGGAACACTAAGCATGGCAGTGGTGC
ACTCCGTGAACTCACTCGTGAGCTCAATGGAGGTGCAGTCACTCGCTATGTCGACAACAATTTCTGTGGC
CCAGATGGGTACCCTCTTGATTGCATCAAAGATTTTCTCGCACGCGCGGGCAAGTCAATGTGCACTCTTT
CCGAACAACTTGATTACATCGAGTCGAAGAGAGGTGTCTACTGCTGCCGTGACCATGAGCATGAAATTGC
CTGGTTCACTGAGCGCTCTGATAAGAGCTACGAGCACCAGACACCCTTCGAAATTAAGAGTGCCAAGAAA
TTTGACACTTTCAAAGGGGAATGCCCAAAGTTTGTGTTTCCTCTTAACTCAAAAGTCAAAGTCATTCAAC
CACGTGTTGAAAAGAAAAAGACTGAGGGTTTCATGGGGCGTATACGCTCTGTGTACCCTGTTGCATCTCC
ACAGGAGTGTAACAATATGCACTTGTCTACCTTGATGAAATGTAATCATTGCGATGAAGTTTCATGGCAG
ACGTGCGACTTTCTGAAAGCCACTTGTGAACATTGTGGCACTGAAAATTTAGTTATTGAAGGACCTACTA
CATGTGGGTACCTACCTACTAATGCTGTAGTGAAAATGCCATGTCCTGCCTGTCAAGACCCAGAGATTGG
ACCTGAGCATAGTGTTGCAGATTATCACAACCACTCAAACATTGAAACTCGACTCCGCAAGGGAGGTAGG
ACTAGATGTTTTGGAGGCTGTGTGTTTGCCTATGTTGGCTGCTATAATAAGCGTGCCTACTGGGTTCCTC
GTGCTAGTGCTGATATTGGCTCAGGCCATACTGGCATTACTGGTGACAATGTGGAGACCTTGAATGAGGA
TCTCCTTGAGATACTGAGTCGTGAACGTGTTAACATTAACATTGTTGGCGATTTTCATTTGAATGAAGAG
GTTGCCATCATTTTGGCATCTTTCTCTGCTTCTACAAGTGCCTTTATTGACACTATAAAGAGTCTTGATT
ACAAGTCTTTCAAAACCATTGTTGAGTCCTGCGGTAACTATAAAGTTACCAAGGGAAAGCCCGTAAAAGG
TGCTTGGAACATTGGACAACAGAGATCAGTTTTAACACCACTGTGTGGTTTTCCCTCACAGGCTGCTGGT
GTTATCAGATCAATTTTTGCGCGCACACTTGATGCAGCAAACCACTCAATTCCTGATTTGCAAAGAGCAG
CTGTCACCATACTTGATGGTATTTCTGAACAGTCATTACGTCTTGTCGACGCCATGGTTTATACTTCAGA
CCTGCTCACCAACAGTGTCATTATTATGGCATATGTAACTGGTGGTCTTGTACAACAGACTTCTCAGTGG
TTGTCTAATCTTTTGGGCACTACTGTTGAAAAACTCAGGCCTATCTTTGAATGGATTGAGGCGAAACTTA
GTGCAGGAGTTGAATTTCTCAAGGATGCTTGGGAGATTCTCAAATTTCTCATTACAGGTGTTTTTGACAT
CGTCAAGGGTCAAATACAGGTTGCTTCAGATAACATCAAGGATTGTGTAAAATGCTTCATTGATGTTGTT
AACAAGGCACTCGAAATGTGCATTGATCAAGTCACTATCGCTGGCGCAAAGTTGCGATCACTCAACTTAG
GTGAAGTCTTCATCGCTCAAAGCAAGGGACTTTACCGTCAGTGTATACGTGGCAAGGAGCAGCTGCAACT
ACTCATGCCTCTTAAGGCACCAAAAGAAGTAACCTTTCTTGAAGGTGATTCACATGACACAGTACTTACC
TCTGAGGAGGTTGTTCTCAAGAACGGTGAACTCGAAACACTCGAGACGCCCGTTGATAGCTTCACAAATG
GAGCTATCGTTGGCACACCAGTCTGTGTAAATGGCCTCATGCTCTTAGAGATTAAGGACAAAGAACAATA
CTGCGCATTGTCTCCTGGTTTACTGGCTACAAACAATGTCTTTCGCTTAAAAGGGGGTGCACCAATTAAA
GGTGTAACCTTTGGAGAAGATACTGTTTGGGAAGTTCAAGGTTACAAGAATGTGAGAATCACATTTGAGC
TTGATGAACGTGTTGACAAAGTGCTTAATGAAAAGTGCTCTGTCTACACTGTTGAATCCGGTACCGAAGT
TACTGAGTTTGCATGTGTTGTAGCAGAGGCTGTTGTGAAGACTTTACAACCAGTTTCTGATCTCCTTACC
AACATGGGTATTGATCTTGATGAGTGGAGTGTAGCTACATTCTACTTATTTGATGATGCTGGTGAAGAAA
ACTTTTCATCACGTATGTATTGTTCCTTTTACCCTCCAGATGAGGAAGAAGAGGACGATGCAGAGTGTGA
GGAAGAAGAAATTGATGAAACCTGTGAACATGAGTACGGTACAGAGGATGATTATCAAGGTCTCCCTCTG
GAATTTGGTGCCTCAGCTGAAACAGTTCGAGTTGAGGAAGAAGAAGAGGAAGACTGGCTGGATGATACTA
CTGAGCAATCAGAGATTGAGCCAGAACCAGAACCTACACCTGAAGAACCAGTTAATCAGTTTACTGGTTA
TTTAAAACTTACTGACAATGTTGCCATTAAATGTGTTGACATCGTTAAGGAGGCACAAAGTGCTAATCCT
ATGGTGATTGTAAATGCTGCTAACATACACCTGAAACATGGTGGTGGTGTAGCAGGTGCACTCAACAAGG
CAACCAATGGTGCCATGCAAAAGGAGAGTGATGATTACATTAAGCTAAATGGCCCTCTTACAGTAGGAGG
GTCTTGTTTGCTTTCTGGACATAATCTTGCTAAGAAGTGTCTGCATGTTGTTGGACCTAACCTAAATGCA
GGTGAGGACATCCAGCTTCTTAAGGCAGCATATGAAAATTTCAATTCACAGGACATCTTACTTGCACCAT
TGTTGTCAGCAGGCATATTTGGTGCTAAACCACTTCAGTCTTTACAAGTGTGCGTGCAGACGGTTCGTAC
ACAGGTTTATATTGCAGTCAATGACAAAGCTCTTTATGAGCAGGTTGTCATGGATTATCTTGATAACCTG
AAGCCTAGAGTGGAAGCACCTAAACAAGAGGAGCCACCAAACACAGAAGATTCCAAAACTGAGGAGAAAT
CTGTCGTACAGAAGCCTGTCGATGTGAAGCCAAAAATTAAGGCCTGCATTGATGAGGTTACCACAACACT
GGAAGAAACTAAGTTTCTTACCAATAAGTTACTCTTGTTTGCTGATATCAATGGTAAGCTTTACCATGAT
TCTCAGAACATGCTTAGAGGTGAAGATATGTCTTTCCTTGAGAAGGATGCACCTTACATGGTAGGTGATG
TTATCACTAGTGGTGATATCACTTGTGTTGTAATACCCTCCAAAAAGGCTGGTGGCACTACTGAGATGCT
CTCAAGAGCTTTGAAGAAAGTGCCAGTTGATGAGTATATAACCACGTACCCTGGACAAGGATGTGCTGGT
TATACACTTGAGGAAGCTAAGACTGCTCTTAAGAAATGCAAATCTGCATTTTATGTACTACCTTCAGAAG
CACCTAATGCTAAGGAAGAGATTCTAGGAACTGTATCCTGGAATTTGAGAGAAATGCTTGCTCATGCTGA
AGAGACAAGAAAATTAATGCCTATATGCATGGATGTTAGAGCCATAATGGCAACCATCCAACGTAAGTAT
AAAGGAATTAAAATTCAAGAGGGCATCGTTGACTATGGTGTCCGATTCTTCTTTTATACTAGTAAAGAGC
CTGTAGCTTCTATTATTACGAAGCTGAACTCTCTAAATGAGCCGCTTGTCACAATGCCAATTGGTTATGT
GACACATGGTTTTAATCTTGAAGAGGCTGCGCGCTGTATGCGTTCTCTTAAAGCTCCTGCCGTAGTGTCA
GTATCATCACCAGATGCTGTTACTACATATAATGGATACCTCACTTCGTCATCAAAGACATCTGAGGAGC
ACTTTGTAGAAACAGTTTCTTTGGCTGGCTCTTACAGAGATTGGTCCTATTCAGGACAGCGTACAGAGTT
AGGTGTTGAATTTCTTAAGCGTGGTGACAAAATTGTGTACCACACTCTGGAGAGCCCCGTCGAGTTTCAT
CTTGACGGTGAGGTTCTTTCACTTGACAAACTAAAGAGTCTCTTATCCCTGCGGGAGGTTAAGACTATAA
AAGTGTTCACAACTGTGGACAACACTAATCTCCACACACAGCTTGTGGATATGTCTATGACATATGGACA
GCAGTTTGGTCCAACATACTTGGATGGTGCTGATGTTACAAAAATTAAACCTCATGTAAATCATGAGGGT
AAGACTTTCTTTGTACTACCTAGTGATGACACACTACGTAGTGAAGCTTTCGAGTACTACCATACTCTTG
ATGAGAGTTTTCTTGGTAGGTACATGTCTGCTTTAAACCACACAAAGAAATGGAAATTTCCTCAAGTTGG
TGGTTTAACTTCAATTAAATGGGCTGATAACAATTGTTATTTGTCTAGTGTTTTATTAGCACTTCAACAG
CTTGAAGTCAAATTCAATGCACCAGCACTTCAAGAGGCTTATTATAGAGCCCGTGCTGGTGATGCTGCTA
ACTTTTGTGCACTCATACTCGCTTACAGTAATAAAACTGTTGGCGAGCTTGGTGATGTCAGAGAAACTAT
GACCCATCTTCTACAGCATGCTAATTTGGAATCTGCAAAGCGAGTTCTTAATGTGGTGTGTAAACATTGT
GGTCAGAAAACTACTACCTTAACGGGTGTAGAAGCTGTGATGTATATGGGTACTCTATCTTATGATAATC
TTAAGACAGGTGTTTCCATTCCATGTGTGTGTGGTCGTGATGCTACACAATATCTAGTACAACAAGAGTC
TTCTTTTGTTATGATGTCTGCACCACCTGCTGAGTATAAATTACAGCAAGGTACATTCTTATGTGCGAAT
GAGTACACTGGTAACTATCAGTGTGGTCATTACACTCATATAACTGCTAAGGAGACCCTCTATCGTATTG
ACGGAGCTCACCTTACAAAGATGTCAGAGTACAAAGGACCAGTGACTGATGTTTTCTACAAGGAAACATC
TTACACTACAACCATCAAGCCTGTGTCGTATAAACTCGATGGAGTTACTTACACAGAGATTGAACCAAAA
TTGGATGGGTATTATAAAAAGGATAATGCTTACTATACAGAGCAGCCTATAGACCTTGTACCAACTCAAC
CATTACCAAATGCGAGTTTTGATAATTTCAAACTCACATGTTCTAACACAAAATTTGCTGATGATTTAAA
TCAAATGACAGGCTTCACAAAGCCAGCTTCACGAGAGCTATCTGTCACATTCTTCCCAGACTTGAATGGC
GATGTAGTGGCTATTGACTATAGACACTATTCAGCGAGTTTCAAGAAAGGTGCTAAATTACTGCATAAGC
CAATTGTTTGGCACATTAACCAGGCTACAACCAAGACAACGTTCAAACCAAACACTTGGTGTTTACGTTG
TCTTTGGAGTACAAAGCCAGTAGATACTTCAAATTCATTTGAAGTTCTGGCAGTAGAAGACACACAAGGA
ATGGACAATCTTGCTTGTGAAAGTCAACAACCCACCTCTGAAGAAGTAGTGGAAAATCCTACCATACAGA
AGGAAGTCATAGAGTGTGACGTGAAAACTACCGAAGTTGTAGGCAATGTCATACTTAAACCATCAGATGA
AGGTGTTAAAGTAACACAAGAGTTAGGTCATGAGGATCTTATGGCTGCTTATGTGGAAAACACAAGCATT
ACCATTAAGAAACCTAATGAGCTTTCACTAGCCTTAGGTTTAAAAACAATTGCCACTCATGGTATTGCTG
CAATTAATAGTGTTCCTTGGAGTAAAATTTTGGCTTATGTCAAACCATTCTTAGGACAAGCAGCAATTAC
AACATCAAATTGCGCTAAGAGATTAGCACAACGTGTGTTTAACAATTATATGCCTTATGTGTTTACATTA
TTGTTCCAATTGTGTACTTTTACTAAAAGTACCAATTCTAGAATTAGAGCTTCACTACCTACAACTATTG
CTAAAAATAGTGTTAAGAGTGTTGCTAAATTATGTTTGGATGCCGGCATTAATTATGTGAAGTCACCCAA
ATTTTCTAAATTGTTCACAATCGCTATGTGGCTATTGTTGTTAAGTATTTGCTTAGGTTCTCTAATCTGT
GTAACTGCTGCTTTTGGTGTACTCTTATCTAATTTTGGTGCTCCTTCTTATTGTAATGGCGTTAGAGAAT
TGTATCTTAATTCGTCTAACGTTACTACTATGGATTTCTGTGAAGGTTCTTTTCCTTGCAGCATTTGTTT
AAGTGGATTAGACTCCCTTGATTCTTATCCAGCTCTTGAAACCATTCAGGTGACGATTTCATCGTACAAG
CTAGACTTGACAATTTTAGGTCTGGCCGCTGAGTGGGTTTTGGCATATATGTTGTTCACAAAATTCTTTT
ATTTATTAGGTCTTTCAGCTATAATGCAGGTGTTCTTTGGCTATTTTGCTAGTCATTTCATCAGCAATTC
TTGGCTCATGTGGTTTATCATTAGTATTGTACAAATGGCACCCGTTTCTGCAATGGTTAGGATGTACATC
TTCTTTGCTTCTTTCTACTACATATGGAAGAGCTATGTTCATATCATGGATGGTTGCACCTCTTCGACTT
GCATGATGTGCTATAAGCGCAATCGTGCCACACGCGTTGAGTGTACAACTATTGTTAATGGCATGAAGAG
ATCTTTCTATGTCTATGCAAATGGAGGCCGTGGCTTCTGCAAGACTCACAATTGGAATTGTCTCAATTGT
GACACATTTTGCACTGGTAGTACATTCATTAGTGATGAAGTTGCTCGTGATTTGTCACTCCAGTTTAAAA
GACCAATCAACCCTACTGACCAGTCATCGTATATTGTTGATAGTGTTGCTGTGAAAAATGGCGCGCTTCA
CCTCTACTTTGACAAGGCTGGTCAAAAGACCTATGAGAGACATCCGCTCTCCCATTTTGTCAATTTAGAC
AATTTGAGAGCTAACAACACTAAAGGTTCACTGCCTATTAATGTCATAGTTTTTGATGGCAAGTCCAAAT
GCGACGAGTCTGCTTCTAAGTCTGCTTCTGTGTACTACAGTCAGCTGATGTGCCAACCTATTCTGTTGCT
TGACCAAGCTCTTGTATCAGACGTTGGAGATAGTACTGAAGTTTCCGTTAAGATGTTTGATGCTTATGTC
GACACCTTTTCAGCAACTTTTAGTGTTCCTATGGAAAAACTTAAGGCACTTGTTGCTACAGCTCACAGCG
AGTTAGCAAAGGGTGTAGCTTTAGATGGTGTCCTTTCTACATTCGTGTCAGCTGCCCGACAAGGTGTTGT
TGATACCGATGTTGACACAAAGGATGTTATTGAATGTCTCAAACTTTCACATCACTCTGACTTAGAAGTG
ACAGGTGACAGTTGTAACAATTTCATGCTCACCTATAATAAGGTTGAAAACATGACGCCCAGAGATCTTG
GCGCATGTATTGACTGTAATGCAAGGCATATCAATGCCCAAGTAGCAAAAAGTCACAATGTTTCACTCAT
CTGGAATGTAAAAGACTACATGTCTTTATCTGAACAGCTGCGTAAACAAATTCGTAGTGCTGCCAAGAAG
AACAACATACCTTTTAGACTAACTTGTGCTACAACTAGACAGGTTGTCAATGTCATAACTACTAAAATCT
CACTCAAGGGTGGTAAGATTGTTAGTACTTGTTTTAAACTTATGCTTAAGGCCACATTATTGTGCGTTCT
TGCTGCATTGGTTTGTTATATCGTTATGCCAGTACATACATTGTCAATCCATGATGGTTACACAAATGAA
ATCATTGGTTACAAAGCCATTCAGGATGGTGTCACTCGTGACATCATTTCTACTGATGATTGTTTTGCAA
ATAAACATGCTGGTTTTGACGCATGGTTTAGCCAGCGTGGTGGTTCATACAAAAATGACAAAAGCTGCCC
TGTAGTAGCTGCTATCATTACAAGAGAGATTGGTTTCATAGTGCCTGGCTTACCGGGTACTGTGCTGAGA
GCAATCAATGGTGACTTCTTGCATTTTCTACCTCGTGTTTTTAGTGCTGTTGGCAACATTTGCTACACAC
CTTCCAAACTCATTGAGTATAGTGATTTTGCTACCTCTGCTTGCGTTCTTGCTGCTGAGTGTACAATTTT
TAAGGATGCTATGGGCAAACCTGTGCCATATTGTTATGACACTAATTTGCTAGAGGGTTCTATTTCTTAT
AGTGAGCTTCGTCCAGACACTCGTTATGTGCTTATGGATGGTTCCATCATACAGTTTCCTAACACTTACC
TGGAGGGTTCTGTTAGAGTAGTAACAACTTTTGATGCTGAGTACTGTAGACATGGTACATGCGAAAGGTC
AGAAGTAGGTATTTGCCTATCTACCAGTGGTAGATGGGTTCTTAATAATGAGCATTACAGAGCTCTATCA
GGAGTTTTCTGTGGTGTTGATGCGATGAATCTCATAGCTAACATCTTTACTCCTCTTGTGCAACCTGTGG
GTGCTTTAGATGTGTCTGCTTCAGTAGTGGCTGGTGGTATTATTGCCATATTGGTGACTTGTGCTGCCTA
CTACTTTATGAAATTCAGACGTGTTTTTGGTGAGTACAACCATGTTGTTGCTGCTAATGCACTTTTGTTT
TTGATGTCTTTCACTATACTCTGTCTGGTACCAGCTTACAGCTTTCTGCCGGGAGTCTACTCAGTCTTTT
ACTTGTACTTGACATTCTATTTCACCAATGATGTTTCATTCTTGGCTCACCTTCAATGGTTTGCCATGTT
TTCTCCTATTGTGCCTTTTTGGATAACAGCAATCTATGTATTCTGTATTTCTCTGAAGCACTGCCATTGG
TTCTTTAACAACTATCTTAGGAAAAGAGTCATGTTTAATGGAGTTACATTTAGTACCTTCGAGGAGGCTG
CTTTGTGTACCTTTTTGCTCAACAAGGAAATGTACCTAAAATTGCGTAGCGAGACACTGTTGCCACTTAC
ACAGTATAACAGGTATCTTGCTCTATATAACAAGTACAAGTATTTCAGTGGAGCCTTAGATACTACCAGC
TATCGTGAAGCAGCTTGCTGCCACTTAGCAAAGGCTCTAAATGACTTTAGCAACTCAGGTGCTGATGTTC
TCTACCAACCACCACAGACATCAATCACTTCTGCTGTTCTGCAGAGTGGTTTTAGGAAAATGGCATTCCC
GTCAGGCAAAGTTGAAGGGTGCATGGTACAAGTAACCTGTGGAACTACAACTCTTAATGGATTGTGGTTG
GATGACACAGTATACTGTCCAAGACATGTCATTTGCACAGCAGAAGACATGCTTAATCCTAACTATGAAG
ATCTGCTCATTCGCAAATCCAACCATAGCTTTCTTGTTCAGGCTGGCAATGTTCAACTTCGTGTTATTGG
CCATTCTATGCAAAATTGTCTGCTTAGGCTTAAAGTTGATACTTCTAACCCTAAGACACCCAAGTATAAA
TTTGTCCGTATCCAACCTGGTCAAACATTTTCAGTTCTAGCATGCTACAATGGTTCACCATCTGGTGTTT
ATCAGTGTGCCATGAGACCTAATCATACCATTAAAGGTTCTTTCCTTAATGGATCATGTGGTAGTGTTGG
TTTTAACATTGATTATGATTGCGTGTCTTTCTGCTATATGCATCATATGGAGCTTCCAACAGGAGTACAC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TGAGTTTACACCATTTGATGTTGTTAGACAATGCTCTGGTGTTACCTTCCAAGGTAAGTTCAAGAAAATT
GTTAAGGGCACTCATCATTGGATGCTTTTAACTTTCTTGACATCACTATTGATTCTTGTTCAAAGTACAC
AGTGGTCACTGTTTTTCTTTGTTTACGAGAATGCTTTCTTGCCATTTACTCTTGGTATTATGGCAATTGC
TGCATGTGCTATGCTGCTTGTTAAGCATAAGCACGCATTCTTGTGCTTGTTTCTGTTACCTTCTCTTGCA
ACAGTTGCTTACTTTAATATGGTCTACATGCCTGCTAGCTGGGTGATGCGTATCATGACATGGCTTGAAT
TGGCTGACACTAGCTTGTCTGGTTATAGGCTTAAGGATTGTGTTATGTATGCTTCAGCTTTAGTTTTGCT
TATTCTCATGACAGCTCGCACTGTTTATGATGATGCTGCTAGACGTGTTTGGACACTGATGAATGTCATT
ACACTTGTTTACAAAGTCTACTATGGTAATGCTTTAGATCAAGCTATTTCCATGTGGGCCTTAGTTATTT
CTGTAACCTCTAACTATTCTGGTGTCGTTACGACTATTATGTTTTTAGCTAGAGCTATAGTGTTTGTGTG
TGTTGAGTATTACCCATTGTTATTTATTACTGGCAACACCTTACAGTGTATCATGCTTGTTTATTGTTTC
TTAGGCTATTGTTGCTGCTGCTACTTTGGCCTTTTCTGTTTACTCAACCGTTACTTCAGGCTTACTCTTG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GACATTAATAGGTTGTGCGAGGAAATGCTCGATAACCGTGCTACTCTTCAGGCTATTGCTTCAGAATTTA
GTTCTTTACCATCATATGCCGCTTATGCCACTGCCCAGGAGGCCTATGAGCAGGCTGTAGCTAATGGTGA
TTCTGAAGTCGTTCTCAAAAAGTTAAAGAAATCTTTGAATGTGGCTAAATCTGAGTTTGACCGTGATGCT
GCCATGCAACGCAAGTTGGAAAAGATGGCAGATCAGGCTATGACCCAAATGTACAAACAGGCAAGATCTG
AGGACAAGAGGGCAAAAGTAACTAGTGCTATGCAAACAATGCTCTTCACTATGCTTAGGAAGCTTGATAA
TGATGCACTTAACAACATTATCAACAATGCGCGTGATGGTTGTGTTCCACTCAACATCATACCATTGACT
ACAGCAGCCAAACTCATGGTTGTTGTCCCTGATTATGGTACCTACAAGAACACTTGTGATGGTAACACCT
TTACATATGCATCTGCACTCTGGGAAATCCAGCAAGTTGTTGATGCGGATAGCAAGATTGTTCAACTTAG
TGAAATTAACATGGACAATTCACCAAATTTGGCTTGGCCTCTTATTGTTACAGCTCTAAGAGCCAACTCA
GCTGTTAAACTACAGAATAATGAACTGAGTCCAGTAGCACTACGACAGATGTCCTGTGCGGCTGGTACCA
CACAAACAGCTTGTACTGATGACAATGCACTTGCCTACTATAACAATTCGAAGGGAGGTAGGTTTGTGCT
GGCATTACTATCAGACCACCAAGATCTCAAATGGGCTAGATTCCCTAAGAGTGATGGTACAGGTACAATT
TACACAGAACTGGAACCACCTTGTAGGTTTGTTACAGACACACCAAAAGGGCCTAAAGTGAAATACTTGT
ACTTCATCAAAGGCTTAAACAACCTAAATAGAGGTATGGTGCTGGGCAGTTTAGCTGCTACAGTACGTCT
TCAGGCTGGAAATGCTACAGAAGTACCTGCCAATTCAACTGTGCTTTCCTTCTGTGCTTTTGCAGTAGAC
CCTGCTAAAGCATATAAGGATTACCTAGCAAGTGGAGGACAACCAATCACCAACTGTGTGAAGATGTTGT
GTACACACACTGGTACAGGACAGGCAATTACTGTAACACCAGAAGCTAACATGGACCAAGAGTCCTTTGG
TGGTGCTTCATGTTGTCTGTATTGTAGATGCCACATTGACCATCCAAATCCTAAAGGATTCTGTGACTTG
AAAGGTAAGTACGTCCAAATACCTACCACTTGTGCTAATGACCCAGTGGGTTTTACACTTAGAAACACAG
TCTGTACCGTCTGCGGAATGTGGAAAGGTTATGGCTGTAGTTGTGACCAACTCCGCGAACCCTTGATGCA
GTCTGCGGATGCATCAACGTTTTTAAACGGGTTTGCGGTGTAAGTGCAGCCCGTCTTACACCGTGCGGCA
CAGGCACTAGTACTGATGTCGTCTACAGGGCTTTTGATATTTACAACGAAAAAGTTGCTGGTTTTGCAAA
GTTCCTAAAAACTAATTGCTGTCGCTTCCAGGAGAAGGATGAGGAAGGCAATTTATTAGACTCTTACTTT
GTAGTTAAGAGGCATACTATGTCTAACTACCAACATGAAGAGACTATTTATAACTTGGTTAAAGATTGTC
CAGCGGTTGCTGTCCATGACTTTTTCAAGTTTAGAGTAGATGGTGACATGGTACCACATATATCACGTCA
GCGTCTAACTAAATACACAATGGCTGATTTAGTCTATGCTCTACGTCATTTTGATGAGGGTAATTGTGAT
ACATTAAAAGAAATACTCGTCACATACAATTGCTGTGATGATGATTATTTCAATAAGAAGGATTGGTATG
ACTTCGTAGAGAATCCTGACATCTTACGCGTATATGCTAACTTAGGTGAGCGTGTACGCCAATCATTATT
AAAGACTGTACAATTCTGCGATGCTATGCGTGATGCAGGCATTGTAGGCGTACTGACATTAGATAATCAG
GATCTTAATGGGAACTGGTACGATTTCGGTGATTTCGTACAAGTAGCACCAGGCTGCGGAGTTCCTATTG
TGGATTCATATTACTCATTGCTGATGCCCATCCTCACTTTGACTAGGGCATTGGCTGCTGAGTCCCATAT
GGATGCTGATCTCGCAAAACCACTTATTAAGTGGGATTTGCTGAAATATGATTTTACGGAAGAGAGACTT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TTAGGAGTCGTACATAATCAGGATGTAAACTTACATAGCTCGCGTCTCAGTTTCAAGGAACTTTTAGTGT
ATGCTGCTGATCCAGCTATGCATGCAGCTTCTGGCAATTTATTGCTAGATAAACGCACTACATGCTTTTC
AGTAGCTGCACTAACAAACAATGTTGCTTTTCAAACTGTCAAACCCGGTAATTTTAATAAAGACTTTTAT
GACTTTGCTGTGTCTAAAGGTTTCTTTAAGGAAGGAAGTTCTGTTGAACTAAAACACTTCTTCTTTGCTC
AGGATGGCAACGCTGCTATCAGTGATTATGACTATTATCGTTATAATCTGCCAACAATGTGTGATATCAG
ACAACTCCTATTCGTAGTTGAAGTTGTTGATAAATACTTTGATTGTTACGATGGTGGCTGTATTAATGCC
AACCAAGTAATCGTTAACAATCTGGATAAATCAGCTGGTTTCCCATTTAATAAATGGGGTAAGGCTAGAC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GAGCTACTGTGGTAATTGGAACAAGCAAGTTTTACGGTGGCTGGCATAATATGTTAAAAACTGTTTACAG
TGATGTAGAAACTCCACACCTTATGGGTTGGGATTATCCAAAATGTGACAGAGCCATGCCTAACATGCTT
AGGATAATGGCCTCTCTTGTTCTTGCTCGCAAACATAACACTTGCTGTAACTTATCACACCGTTTCTACA
GGTTAGCTAACGAGTGTGCGCAAGTATTAAGTGAGATGGTCATGTGTGGCGGCTCACTATATGTTAAACC
AGGTGGAACATCATCCGGTGATGCTACAACTGCTTATGCTAATAGTGTCTTTAACATTTGTCAAGCTGTT
ACAGCCAATGTAAATGCACTTCTTTCAACTGATGGTAATAAGATAGCTGACAAGTATGTCCGCAATCTAC
AACACAGGCTCTATGAGTGTCTCTATAGAAATAGGGATGTTGATCATGAATTCGTGGATGAGTTTTACGC
TTACCTGCGTAAACATTTCTCCATGATGATTCTTTCTGATGATGCCGTTGTGTGCTATAACAGTAACTAT
GCGGCTCAAGGTTTAGTAGCTAGCATTAAGAACTTTAAGGCAGTTCTTTATTATCAAAATAATGTGTTCA
TGTCTGAGGCAAAATGTTGGACTGAGACTGACCTTACTAAAGGACCTCACGAATTTTGCTCACAGCATAC
AATGCTAGTTAAACAAGGAGATGATTACGTGTACCTGCCTTACCCAGATCCATCAAGAATATTAGGCGCA
GGCTGTTTTGTCGATGATATTGTCAAAACAGATGGTACACTTATGATTGAAAGGTTCGTGTCACTGGCTA
TTGATGCTTACCCACTTACAAAACATCCTAATCAGGAGTATGCTGATGTCTTTCACTTGTATTTACAATA
CATTAGAAAGTTACATGATGAGCTTACTGGCCACATGTTGGACATGTATTCCGTAATGCTAACTAATGAT
AACACCTCACGGTACTGGGAACCTGAGTTTTATGAGGCTATGTACACACCACATACAGTCTTGCAGGCTG
TAGGTGCTTGTGTATTGTGCAATTCACAGACTTCACTTCGTTGCGGTGCCTGTATTAGGAGACCATTCCT
ATGTTGCAAGTGCTGCTATGACCATGTCATTTCAACATCACACAAATTAGTGTTGTCTGTTAATCCCTAT
GTTTGCAATGCCCCAGGTTGTGATGTCACTGATGTGACACAACTGTATCTAGGAGGTATGAGCTATTATT
GCAAGTCACATAAGCCTCCCATTAGTTTTCCATTATGTGCTAATGGTCAGGTTTTTGGTTTATACAAAAA
CACATGTGTAGGCAGTGACAATGTCACTGACTTCAATGCGATAGCAACATGTGATTGGACTAATGCTGGC
GATTACATACTTGCCAACACTTGTACTGAGAGACTCAAGCTTTTCGCAGCAGAAACGCTCAAAGCCACTG
AGGAAACATTTAAGCTGTCATATGGTATTGCCACTGTACGCGAAGTACTCTCTGACAGAGAATTGCATCT
TTCATGGGAGGTTGGAAAACCTAGACCACCATTGAACAGAAACTATGTCTTTACTGGTTACCGTGTAACT
AAAAATAGTAAAGTACAGATTGGAGAGTACACCTTTGAAAAAGGTGACTATGGTGATGCTGTTGTGTACA
GAGGTACTACGACATACAAGTTGAATGTTGGTGATTACTTTGTGTTGACATCTCACACTGTAATGCCACT
TAGTGCACCTACTCTAGTGCCACAAGAGCACTATGTGAGAATTACTGGCTTGTACCCAACACTCAACATC
TCAGATGAGTTTTCTAGCAATGTTGCAAATTATCAAAAGGTCGGCATGCAAAAGTACTCTACACTCCAAG
GACCACCTGGTACTGGTAAGAGTCATTTTGCCATCGGACTTGCTCTCTATTACCCATCTGCTCGCATAGT
GTATACGGCATGCTCTCATGCAGCTGTTGATGCCCTATGTGAAAAGGCATTAAAATATTTGCCCATAGAT
AAATGTAGTAGAATCATACCTGCGCGTGCGCGCGTAGAGTGTTTTGATAAATTCAAAGTGAATTCAACAC
TAGAACAGTATGTTTTCTGCACTGTAAATGCATTGCCAGAAACAACTGCTGACATTGTAGTCTTTGATGA
AATCTCTATGGCTACTAATTATGACTTGAGTGTTGTCAATGCTAGACTTCGTGCAAAACACTACGTCTAT
ATTGGCGATCCTGCTCAATTACCAGCCCCCCGCACATTGCTGACTAAAGGCACACTAGAACCAGAATATT
TTAATTCAGTGTGCAGACTTATGAAAACAATAGGTCCAGACATGTTCCTTGGAACTTGTCGCCGTTGTCC
TGCTGAAATTGTTGACACTGTGAGTGCTTTAGTTTATGACAATAAGCTAAAAGCACACAAGGATAAGTCA
GCTCAATGCTTCAAAATGTTCTACAAAGGTGTTATTACACATGATGTTTCATCTGCAATCAACAGACCTC
AAATAGGCGTTGTAAGAGAATTTCTTACACGCAATCCTGCTTGGAGAAAAGCTGTTTTTATCTCACCTTA
TAATTCACAGAACGCTGTAGCTTCAAAAATCTTAGGATTGCCTACGCAGACTGTTGATTCATCACAGGGT
TCTGAATATGACTATGTCATATTCACACAAACTACTGAAACAGCACACTCTTGTAATGTCAACCGCTTCA
ATGTGGCTATCACAAGGGCAAAAATTGGCATTTTGTGCATAATGTCTGATAGAGATCTTTATGACAAACT
GCAATTTACAAGTCTAGAAATACCACGTCGCAATGTGGCTACATTACAAGCAGAAAATGTAACTGGACTT
TTTAAGGACTGTAGTAAGATCATTACTGGTCTTCATCCTACACAGGCACCTACACACCTCAGCGTTGATA
TAAAGTTCAAGACTGAAGGATTATGTGTTGACATACCAGGCATACCAAAGGACATGACCTACCGTAGACT
CATCTCTATGATGGGTTTCAAAATGAATTACCAAGTCAATGGTTACCCTAATATGTTTATCACCCGCGAA
GAAGCTATTCGTCACGTTCGTGCGTGGATTGGCTTTGATGTAGAGGGCTGTCATGCAACTAGAGATGCTG
TGGGTACTAACCTACCTCTCCAGCTAGGATTTTCTACAGGTGTTAACTTAGTAGCTGTACCGACTGGTTA
TGTTGACACTGAAAATAACACAGAATTCACCAGAGTTAATGCAAAACCTCCACCAGGTGACCAGTTTAAA
CATCTTATACCACTCATGTATAAAGGCTTGCCCTGGAATGTAGTGCGTATTAAGATAGTACAAATGCTCA
GTGATACACTGAAAGGATTGTCAGACAGAGTCGTGTTCGTCCTTTGGGCGCATGGCTTTGAGCTTACATC
AATGAAGTACTTTGTCAAGATTGGACCTGAAAGAACGTGTTGTCTGTGTGACAAACGTGCAACTTGCTTT
TCTACTTCATCAGATACTTATGCCTGCTGGAATCATTCTGTGGGTTTTGACTATGTCTATAACCCATTTA
TGATTGATGTTCAGCAGTGGGGCTTTACGGGTAACCTTCAGAGTAACCATGACCAACATTGCCAGGTACA
TGGAAATGCACATGTGGCTAGTTGTGATGCTATCATGACTAGATGTTTAGCAGTCCATGAGTGCTTTGTT
AAGCGCGTTGATTGGTCTGTTGAATACCCTATTATAGGAGATGAACTGAGGGTTAATTCTGCTTGCAGAA
AAGTACAACACATGGTTGTGAAGTCTGCATTGCTTGCTGATAAGTTTCCAGTTCTTCATGACATAGGAAA
TCCAAAGGCTATCAAGTGTGTGCCTCAGGCTGAAGTAGAATGGAAGTTCTACGATGCTCAGCCATGTAGT
GACAAAGCTTACAAAATAGAGGAACTCTTCTATTCTTATGCTATACATCACGATAAATTCACTGATGGTG
TTTGTTTGTTTTGGAATTGTAACGTTGATCGTTACCCAGCCAATGCAATTGTGTGTAGGTTTGACACAAG
AGTCTTGTCAAACTTGAACTTACCAGGCTGTGATGGTGGTAGTTTGTATGTGAATAAGCATGCATTCCAC
ACTCCAGCTTTCGATAAAAGTGCATTTACTAATTTAAAGCAATTGCCTTTCTTTTACTATTCTGATAGTC
CTTGTGAGTCTCATGGCAAACAAGTAGTGTCGGATATTGATTATGTTCCACTCAAATCTGCTACGTGTAT
TACACGATGCAATTTAGGTGGTGCTGTTTGCAGACACCATGCAAATGAGTACCGACAGTACTTGGATGCA
TATAATATGATGATTTCTGCTGGATTTAGCCTATGGATTTACAAACAATTTGATACTTATAACCTGTGGA
ATACATTTACCAGGTTACAGAGTTTAGAAAATGTGGCTTATAATGTTGTTAATAAAGGACACTTTGATGG
ACACGCCGGCGAAGCACCTGTTTCCATCATTAATAATGCTGTTTACACAAAGGTAGATGGTATTGATGTG
GAGATCTTTGAAAATAAGACAACACTTCCTGTTAATGTTGCATTTGAGCTTTGGGCTAAGCGTAACATTA
AACCAGTGCCAGAGATTAAGATACTCAATAATTTGGGTGTTGATATCGCTGCTAATACTGTAATCTGGGA
CTACAAAAGAGAAGCCCCAGCACATGTATCTACAATAGGTGTCTGCACAATGACTGACATTGCCAAGAAA
CCTACTGAGAGTGCTTGTTCTTCACTTACTGTCTTGTTTGATGGTAGAGTGGAAGGACAGGTAGACCTTT
TTAGAAACGCCCGTAATGGTGTTTTAATAACAGAAGGTTCAGTCAAAGGTCTAACACCTTCAAAGGGACC
AGCACAAGCTAGCGTCAATGGAGTCACATTAATTGGAGAATCAGTAAAAACACAGTTTAACTACTTTAAG
AAAGTAGACGGCATTATTCAACAGTTGCCTGAAACCTACTTTACTCAGAGCAGAGACTTAGAGGATTTTA
AGCCCAGATCACAAATGGAAACTGACTTTCTCGAGCTCGCTATGGATGAATTCATACAGCGATATAAGCT
CGAGGGCTATGCCTTCGAACACATCGTTTATGGAGATTTCAGTCATGGACAACTTGGCGGTCTTCATTTA
ATGATAGGCTTAGCCAAGCGCTCACAAGATTCACCACTTAAATTAGAGGATTTTATCCCTATGGACAGCA
CAGTGAAAAATTACTTCATAACAGATGCGCAAACAGGTTCATCAAAATGTGTGTGTTCTGTGATTGATCT
TTTACTTGATGACTTTGTCGAGATAATAAAGTCACAAGATTTGTCAGTGATTTCAAAAGTGGTCAAGGTT
ACAATTGACTATGCTGAAATTTCATTCATGCTTTGGTGTAAGGATGGACATGTTGAAACCTTCTACCCAA
AACTACAAGCAAGTCAAGCGTGGCAACCAGGTGTTGCGATGCCTAACTTGTACAAGATGCAAAGAATGCT
TCTTGAAAAGTGTGACCTTCAGAATTATGGTGAAAATGCTGTTATACCAAAAGGAATAATGATGAATGTC
GCAAAGTATACTCAACTGTGTCAATACTTAAATACACTTACTTTAGCTGTACCCTACAACATGAGAGTTA
TTCACTTTGGTGCTGGCTCTGATAAAGGAGTTGCACCAGGTACAGCTGTGCTCAGACAATGGTTGCCAAC
TGGCACACTACTTGTCGATTCAGATCTTAATGACTTCGTCTCCGACGCAGATTCTACTTTAATTGGAGAC
TGTGCAACAGTACATACGGCTAATAAATGGGACCTTATTATTAGCGATATGTATGACCCTAGGACCAAAC
ATGTGACAAAAGAGAATGACTCTAAAGAAGGGTTTTTCACTTATCTGTGTGGATTTATAAAGCAAAAACT
AGCCCTGGGTGGTTCTATAGCTGTAAAGATAACAGAGCATTCTTGGAATGCTGACCTTTACAAGCTTATG
GGCCATTTCTCATGGTGGACAGCTTTTGTTACAAATGTAAATGCATCATCATCGGAAGCATTTTTAATTG
GGGCTAACTATCTTGGCAAGCCGAAGGAACAAATTGATGGCTATACCATGCATGCTAACTACATTTTCTG
GAGGAACACAAATCCTATCCAGTTGTCTTCCTATTCACTCTTTGACATGAGCAAATTTCCTCTTAAATTA
AGAGGAACTGCTGTAATGTCTCTTAAGGAGAATCAAATCAATGATATGATTTATTCTCTTCTGGAAAAAG
GTAGGCTTATCATTAGAGAAAACAACAGAGTTGTGGTTTCAAGTGATATTCTTGTTAACAACTAAACGAA
CATGTTTATTTTCTTATTATTTCTTACTCTCACTAGTGGTAGTGACCTTGACCGGTGCACCACTTTTGAT
GATGTTCAAGCTCCTAATTACACTCAACATACTTCATCTATGAGGGGGGTTTACTATCCTGATGAAATTT
TTAGATCAGACACTCTTTATTTAACTCAGGATTTATTTCTTCCATTTTATTCTAATGTTACAGGGTTTCA
TACTATTAATCATACGTTTGGCAACCCTGTCATACCTTTTAAGGATGGTATTTATTTTGCTGCCACAGAG
AAATCAAATGTTGTCCGTGGTTGGGTTTTTGGTTCTACCATGAACAACAAGTCACAGTCGGTGATTATTA
TTAACAATTCTACTAATGTTGTTATACGAGCATGTAACTTTGAATTGTGTGACAACCCTTTCTTTGCTGT
TTCTAAACCCATGGGTACACAGACACATACTATGATATTCGATAATGCATTTAATTGCACTTTCGAGTAC
ATATCTGATGCCTTTTCGCTTGATGTTTCAGAAAAGTCAGGTAATTTTAAACACTTACGAGAGTTTGTGT
TTAAAAATAAAGATGGGTTTCTCTATGTTTATAAGGGCTATCAACCTATAGATGTAGTTCGTGATCTACC
TTCTGGTTTTAACACTTTGAAACCTATTTTTAAGTTGCCTCTTGGTATTAACATTACAAATTTTAGAGCC
ATTCTTACAGCCTTTTCACCTGCTCAAGACATTTGGGGCACGTCAGCTGCAGCCTATTTTGTTGGCTATT
TAAAGCCAACTACATTTATGCTCAAGTATGATGAAAATGGTACAATCACAGATGCTGTTGATTGTTCTCA
AAATCCACTTGCTGAACTCAAATGCTCTGTTAAGAGCTTTGAGATTGACAAAGGAATTTACCAGACCTCT
AATTTCAGGGTTGTTCCCTCAGGAGATGTTGTGAGATTCCCTAATATTACAAACTTGTGTCCTTTTGGAG
AGGTTTTTAATGCTACTAAATTCCCTTCTGTCTATGCATGGGAGAGAAAAAAAATTTCTAATTGTGTTGC
TGATTACTCTGTGCTCTACAACTCAACATTTTTTTCAACCTTTAAGTGCTATGGCGTTTCTGCCACTAAG
TTGAATGATCTTTGCTTCTCCAATGTCTATGCAGATTCTTTTGTAGTCAAGGGAGATGATGTAAGACAAA
TAGCGCCAGGACAAACTGGTGTTATTGCTGATTATAATTATAAATTGCCAGATGATTTCATGGGTTGTGT
CCTTGCTTGGAATACTAGGAACATTGATGCTACTTCAACTGGTAATTATAATTATAAATATAGGTATCTT
AGACATGGCAAGCTTAGGCCCTTTGAGAGAGACATATCTAATGTGCCTTTCTCCCCTGATGGCAAACCTT
GCACCCCACCTGCTCTTAATTGTTATTGGCCATTAAATGATTATGGTTTTTACACCACTACTGGCATTGG
CTACCAACCTTACAGAGTTGTAGTACTTTCTTTTGAACTTTTAAATGCACCGGCCACGGTTTGTGGACCA
AAATTATCCACTGACCTTATTAAGAACCAGTGTGTCAATTTTAATTTTAATGGACTCACTGGTACTGGTG
TGTTAACTCCTTCTTCAAAGAGATTTCAACCATTTCAACAATTTGGCCGTGATGTTTCTGATTTCACTGA
TTCCGTTCGAGATCCTAAAACATCTGAAATATTAGACATTTCACCTTGCTCTTTTGGGGGTGTAAGTGTA
ATTACACCTGGAACAAATGCTTCATCTGAAGTTGCTGTTCTATATCAAGATGTTAACTGCACTGATGTTT
CTACAGCAATTCATGCAGATCAACTCACACCAGCTTGGCGCATATATTCTACTGGAAACAATGTATTCCA
GACTCAAGCAGGCTGTCTTATAGGAGCTGAGCATGTCGACACTTCTTATGAGTGCGACATTCCTATTGGA
GCTGGCATTTGTGCTAGTTACCATACAGTTTCTTTATTACGTAGTACTAGCCAAAAATCTATTGTGGCTT
ATACTATGTCTTTAGGTGCTGATAGTTCAATTGCTTACTCTAATAACACCATTGCTATACCTACTAACTT
TTCAATTAGCATTACTACAGAAGTAATGCCTGTTTCTATGGCTAAAACCTCCGTAGATTGTAATATGTAC
ATCTGCGGAGATTCTACTGAATGTGCTAATTTGCTTCTCCAATATGGTAGCTTTTGCACACAACTAAATC
GTGCACTCTCAGGTATTGCTGCTGAACAGGATCGCAACACACGTGAAGTGTTCGCTCAAGTCAAACAAAT
GTACAAAACCCCAACTTTGAAATATTTTGGTGGTTTTAATTTTTCACAAATATTACCTGACCCTCTAAAG
CCAACTAAGAGGTCTTTTATTGAGGACTTGCTCTTTAATAAGGTGACACTCGCTGATGCTGGCTTCATGA
AGCAATATGGCGAATGCCTAGGTGATATTAATGCTAGAGATCTCATTTGTGCGCAGAAGTTCAATGGACT
TACAGTGTTGCCACCTCTGCTCACTGATGATATGATTGCTGCCTACACTGCTGCTCTAGTTAGTGGTACT
GCCACTGCTGGATGGACATTTGGTGCTGGCGCTGCTCTTCAAATACCTTTTGCTATGCAAATGGCATATA
GGTTCAATGGCATTGGAGTTACCCAAAATGTTCTCTATGAGAACCAAAAACAAATCGCCAACCAATTTAA
CAAGGCGATTAGTCAAATTCAAGAATCACTTACAACAACATCAACTGCATTGGGCAAGCTGCAAGACGTT
GTTAACCAGAATGCTCAAGCATTAAACACACTTGTTAAACAACTTAGCTCTAATTTTGGTGCAATTTCAA
GTGTGCTAAATGATATCCTTTCGCGACTTGATAAAGTCGAGGCGGAGGTACAAATTGACAGGTTAATTAC
AGGCAGACTTCAAAGCCTTCAAACCTATGTAACACAACAACTAATCAGGGCTGCTGAAATCAGGGCTTCT
GCTAATCTTGCTGCTACTAAAATGTCTGAGTGTGTTCTTGGACAATCAAAAAGAGTTGACTTTTGTGGAA
AGGGCTACCACCTTATGTCCTTCCCACAAGCAGCCCCGCATGGTGTTGTCTTCCTACATGTCACGTATGT
GCCATCCCAGGAGAGGAACTTCACCACAGCGCCAGCAATTTGTCATGAAGGCAAAGCATACTTCCCTCGT
GAAGGTGTTTTTGTGTTTAATGGCACTTCTTGGTTTATTACACAGAGGAACTTCTTTTCTCCACAAATAA
TTACTACAGACAATACATTTGTCTCAGGAAATTGTGATGTCGTTATTGGCATCATTAACAACACAGTTTA
TGATCCTCTGCAACCTGAGCTTGACTCATTCAAAGAAGAGCTGGACAAGTACTTCAAAAATCATACATCA
CCAGATGTTGATTTTGGCGACATTTCAGGCATTAACGCTTCTGTCGTCAACATTCAAAAAGAAATTGACC
GCCTCAATGAGGTCGCTAAAAATTTAAATGAATCACTCATTGACCTTCAAGAATTGGGAAAATATGAGCA
ATATATTAAATGGCCTTGGTATGTTTGGCTCGGCTTCATTGCTGGACTAATTGCCATCGTCATGGTTACA
ATCTTGCTTTGTTGCATGACTAGTTGTTGCAGTTGCCTCAAGGGTGCATGCTCTTGTGGTTCTTGCTGCA
AGTTTGATGAGGATGACTCTGAGCCAGTTCTCAAGGGTGTCAAATTACATTACACATAAACGAACTTATG
GATTTGTTTATGAGATTTTTTACTCTTGGATCAATTACTGCACAGCCAGTAAAAATTGACAATGCTTCTC
CTGCAAGTACTGTTCATGCTACAGCAACGATACCGCTACAAGCCTCACTCCCTTTCGGATGGCTTGTTAT
TGGCGTTGCATTTCTTGCTGTTTTTCAGAGCGCTACCAAAATAATTGCGCTCAATAAAAGATGGCAGCTA
GCCCTTTATAAGGGCTTCCAGTTCATTTGCAATTTACTGCTGCTATTTGTTACCATCTATTCACATCTTT
TGCTTGTCGCTGCAGGTATGGAGGCGCAATTTTTGTACCTCTATGCCTTGATATATTTTCTACAATGCAT
CAACGCATGTAGAATTATTATGAGATGTTGGCTTTGTTGGAAGTGCAAATCCAAGAACCCATTACTTTAT
GATGCCAACTACTTTGTTTGCTGGCACACACATAACTATGACTACTGTATACCATATAACAGTGTCACAG
ATACAATTGTCGTTACTGAAGGTGACGGCATTTCAACACCAAAACTCAAAGAAGACTACCAAATTGGTGG
TTATTCTGAGGATAGGCACTCAGGTGTTAAAGACTATGTCGTTGTACATGGCTATTTCACCGAAGTTTAC
TACCAGCTTGAGTCTACACAAATTACTACAGACACTGGTATTGAAAATGCTACATTCTTCATCTTTAACA
AGCTTGTTAAAGACCCACCGAATGTGCAAATACACACAATCGACGGCTCTTCAGGAGTTGCTAATCCAGC
AATGGATCCAATTTATGATGAGCCGACGACGACTACTAGCGTGCCTTTGTAAGCACAAGAAAGTGAGTAC
GAACTTATGTACTCATTCGTTTCGGAAGAAACAGGTACGTTAATAGTTAATAGCGTACTTCTTTTTCTTG
CTTTCGTGGTATTCTTGCTAGTCACACTAGCCATCCTTACTGCGCTTCGATTGTGTGCGTACTGCTGCAA
TATTGTTAACGTGAGTTTAGTAAAACCAACGGTTTACGTCTACTCGCGTGTTAAAAATCTGAACTCTTCT
GAAGGAGTTCCTGATCTTCTGGTCTAAACGAACTAACTATTATTATTATTCTGTTTGGAACTTTAACATT
GCTTATCATGGCAGACAACGGTACTATTACCGTTGAGGAGCTTAAACAACTCCTGGAACAATGGAACCTA
GTAATAGGTTTCCTATTCCTAGCCTGGATTATGTTACTACAATTTGCCTATTCTAATCGGAACAGGTTTT
TGTACATAATAAAGCTTGTTTTCCTCTGGCTCTTGTGGCCAGTAACACTTGCTTGTTTTGTGCTTGCTGT
TGTCTACAGAATTAATTGGGTGACTGGCGGGATTGCGATTGCAATGGCTTGTATTGTAGGCTTGATGTGG
CTTAGCTACTTCGTTGCTTCCTTCAGGCTGTTTGCTCGTACCCGCTCAATGTGGTCATTCAACCCAGAAA
CAAACATTCTTCTCAATGTGCCTCTCCGGGGGACAATTGTGACCAGACCGCTCATGGAAAGTGAACTTGT
CATTGGTGCTGTGATCATTCGTGGTCACTTGCGAATGGCCGGACACTCCCTAGGGCGCTGTGACATTAAG
GACCTGCCAAAAGAGATCACTGTGGCTACATCACGAACGCTTTCTTATTACAAATTAGGAGCGTCGCAGC
GTGTAGGCACTGATTCAGGTTTTGCTGCATACAACCGCTACCGTATTGGAAACTATAAATTAAATACAGA
CCACGCCGGTAGCAACGACAATATTGCTTTGCTAGTACAGTAAGTGACAACAGATGTTTCATCTTGTTGA
CTTCCAGGTTACAATAGCAGAGATATTGATTATCATTATGAGGACTTTCAGGATTGCTATTTGGAATCTT
GACGTTATAATAAGTTCAATAGTGAGACAATTATTTAAGCCTCTAACTAAGAAGAATTATTCGGAGTTAG
ATGATGAAGAACCTATGGAGTTAGATTATCCATAAAACGAACATGAAAATTATTCTCTTCCTGACATTGA
TTGTATTTACATCTTGCGAGCTATATCACTATCAGGAGTGTGTTAGAGGTACGACTGTACTACTAAAAGA
ACCTTGCCCATCAGGAACATACGAGGGCAATTCACCATTTCACCCTCTTGCTGACAATAAATTTGCACTA
ACTTGCACTAGCACACACTTTGCTTTTGCTTGTGCTGACGGTACTCGACATACCTATCAGCTGCGTGCAA
GATCAGTTTCACCAAAACTTTTCATCAGACAAGAGGAGGTTCAACAAGAGCTCTACTCGCCACTTTTTCT
CATTGTTGCTGCTCTAGTATTTTTAATACTTTGCTTCACCATTAAGAGAAAGACAGAATGAATGAGCTCA
CTTTAATTGACTTCTATTTGTGCTTTTTAGCCTTTCTGCTATTCCTTGTTTTAATAATGCTTATTATATT
TTGGTTTTCACTCGAAATCCAGGATCTAGAAGAACCTTGTACCAAAGTCTAAACGAACATGAAACTTCTC
ATTGTTTTGACTTGTATTTCTCTATGCAGTTGCATATGCACTGTAGTACAGCGCTGTGCATCTAATAAAC
CTCATGTGCTTGAAGATCCTTGTAAGGTACAACACTAGGGGTAATACTTATAGCACTGCTTGGCTTTGTG
CTCTAGGAAAGGTTTTACCTTTTCATAGATGGCACACTATGGTTCAAACATGCACACCTAATGTTACTAT
CAACTGTCAAGATCCAGCTGGTGGTGCGCTTATAGCTAGGTGTTGGTACCTTCATGAAGGTCACCAAACT
GCTGCATTTAGAGACGTACTTGTTGTTTTAAATAAACGAACAAATTAAAATGTCTGATAATGGACCCCAA
TCAAACCAACGTAGTGCCCCCCGCATTACATTTGGTGGACCCACAGATTCAACTGACAATAACCAGAATG
GAGGACGCAATGGGGCAAGGCCAAAACAGCGCCGACCCCAAGGTTTACCCAATAATATTGCGTCTTGGTT
CACAGCTCTCACTCAGCATGGCAAGGAGGAACTTAGATTCCCTCGAGGCCAGGGCGTTCCAATCAACACC
AATAGTGGTCCAGATGACCAAATTGGCTACTACCGAAGAGCTACCCGACGAGTTCGTGGTGGTGACGGCA
AAATGAAAGAGCTCAGCCCCAGATGGTACTTCTATTACCTAGGAACTGGCCCAGAAGCTTCACTTCCCTA
CGGCGCTAACAAAGAAGGCATCGTATGGGTTGCAACTGAGGGAGCCTTGAATACACCCAAAGACCACATT
GGCACCCGCAATCCTAATAACAATGCTGCCACCGTGCTACAACTTCCTCAAGGAACAACATTGCCAAAAG
GCTTCTACGCAGAGGGAAGCAGAGGCGGCAGTCAAGCCTCTTCTCGCTCCTCATCACGTAGTCGCGGTAA
TTCAAGAAATTCAACTCCTGGCAGCAGTAGGGGAAATTCTCCTGCTCGAATGGCTAGCGGAGGTGGTGAA
ACTGCCCTCGCGCTATTGCTGCTAGACAGATTGAACCAGCTTGAGAGCAAAGTTTCTGGTAAAGGCCAAC
AACAACAAGGCCAAACTGTCACTAAGAAATCTGCTGCTGAGGCATCTAAAAAGCCTCGCCAAAAACGTAC
TGCCACAAAACAGTACAACGTCACTCAAGCATTTGGGAGACGTGGTCCAGAACAAACCCAAGGAAATTTC
GGGGACCAAGACCTAATCAGACAAGGAACTGATTACAAACATTGGCCGCAAATTGCACAATTTGCTCCAA
GTGCCTCTGCATTCTTTGGAATGTCACGCATTGGCATGGAAGTCACACCTTCGGGAACATGGCTGACTTA
TCATGGAGCCATTAAATTGGATGACAAAGATCCACAATTCAAAGACAACGTCATACTGCTGAACAAGCAC
ATTGACGCATACAAAACATTCCCACCAACAGAGCCTAAAAAGGACAAAAAGAAAAAGACTGATGAAGCTC
AGCCTTTGCCGCAGAGACAAAAGAAGCAGCCCACTGTGACTCTTCTTCCTGCGGCTGACATGGATGATTT
CTCCAGACAACTTCAAAATTCCATGAGTGGAGCTTCTGCTGATTCAACTCAGGCATAAACACTCATGATG
ACCACACAAGGCAGATGGGCTATGTAAACGTTTTCGCAATTCCGTTTACGATACATAGTCTACTCTTGTG
CAGAATGAATTCTCGTAACTAAACAGCACAAGTAGGTTTAGTTAACTTTAATCTCACATAGCAATCTTTA
ATCAATGTGTAACATTAGGGAGGACTTGAAAGAGCCACCACATTTTCATCGAGGCCACGCGGAGTACGAT
CGAGGGTACAGTGAATAATGCTAGGGAGAGCTGCCTATATGGAAGAGCCCTAATGTGTAAAATTAATTTT
AGTAGTGCTATCCCCATGTGATTTTAATAGCTTCTTAGGAGAATGAC</t>
  </si>
  <si>
    <t>TGEV</t>
  </si>
  <si>
    <t>Alphacoronavirus; Tegacovirus</t>
  </si>
  <si>
    <t>CAB91145.1</t>
  </si>
  <si>
    <t>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t>
  </si>
  <si>
    <t>spike protein [Transmissible gastroenteritis virus]</t>
  </si>
  <si>
    <t>20365..24708</t>
  </si>
  <si>
    <t xml:space="preserve">&gt;AJ271965.2 Transmissible gastroenteritis virus complete genome, genomic RNA
ACTTTTAAAGTAAAGTGAGTGTAGCGTGGCTATATCTCTTCTTTTACTTTAACTAGCCTTGTGCTAGATT
TTGTCTTCGGACACCAACTCGAACTAAACGAAATATTTGTCTTTCTATGAAATCATAGAGGACAAGCGTT
GATTATTTCCATTCAGTTTGGCAATCACTCCTTGGAACGGGGTTGAGCGAACGGTGCAGTAGGGTTCCGT
CCCTATTTCGTAAGTCGCCTAGTAGTAGCGAGTGCGGTTCCGCCCGTACAACGTTGGGTAGACCGGGTTC
CGTCCTGTGATCTCCCTCGCCGGCCGCCAGGAGAATGAGTTCCAAACAATTCAAGATCCTTGTTAATGAG
GACTATCAAGTCAACGTGCCTAGTCTTCCTATTCGTGACGTGTTACAGGAAATTAAGTACTGCTACCGTA
ATGGATTTGAGGGCTATGTTTTCGTACCAGAATACTGTCGTGACCTAGTTGATTGCGATCGTAAGGATCA
CTACGTCATTGGTGTTCTTGGTAACGGAGTAAGTGATCTTAAACCTGTTCTTCTTACCGAACCCTCCGTC
ATGTTGCAAGGCTTTATTGTTAGAGCTAACTGCAATGGCGTTCTTGAGGACTTTGACCTTAAAATTGCTC
GCACTGGCAGAGGTGCCATATATGTTGATCAATACATGTGTGGTGCTGATGGAAAACCAGTCATTGAAGG
CGATTTTAAGGACTACTTCGGTGATGAAGACATCATTGAATTTGAAGGAGAGGAGTACCATTGCGCTTGG
ACAACTGTGCGCGATGAGAAACCGCTGAATCAGCAAACTCTCTTTACCATTCAGGAAATCCAATACAATC
TGGACATTCCTCATAAATTGCCAAACTGTGCTACTAGACATGTAGCACCACCAGTCAAAAAGAACTCTAA
AATAGTTCTGTCTGAAGATTACAAGAAGCTTTATGATATCTTCGGATCACCCTTTATGGGAAATGGTGAC
TGTCTTAGCAAATGCTTTGACACTCTTCATTTTATCGCTGCTACTCTTAGATGCCCGTGTGGTTCTGAAA
GTAGCGGCGTTGGAGATTGGACTGGTTTTAAGACTGCCTGTTGTGGTCTTTCTGGCAAAGTTAAGGGTGT
CACTTTGGGTGATATTAAGCCTGGTGATGCTGTTGTCACTAGTATGAGCGCAGGTAAGGGAGTTAAGTTC
TTTGCCAATTGTGTTCTTCAATATGCTGGTGATGTTGAAGGTGTCTCCATCTGGAAAGTTATTAAAACTT
TTACAGTTGATGAGACTGTATGCACCCCTGGTTTTGAAGGCGAATTGAACGACTTCATCAAACCTGAGAG
CAAATCACTAGTTGCATGCAGCGTTAAAAGAGCATTCATTACTGGTGATATTGATGATGCTGTACATGAT
TGTATCATTACAGGAAAATTGGATCTTAGTACCAACCTTTTTGGTAATGTTGGTCTATTATTCAAGAAGA
CTCCATGGTTTGTACAAAAGTGTGGTGCACTTTTTGTAGACGCTTGGAAAGTAGTAGAGGAGCTTTGTGG
TTCACTCACACTTACATACAAGCAAATTTATGAAGTTGTAGCATCACTTTGCACTTCTGCTTTTACGATT
GTAAACTACAAGCCAACATTTGTGGTTCCAGACAATCGTGTTAAAGATCTTGTAGACAAGTGTGTGAAAG
TTCTTGTAAAAGCATTTGATGTTTTTACGCAGATTATCACAATAGCTGGTATTGAGGCCAAATGCTTTGT
GCTTGGTGCTAAATACCTGTTGTTCAATAATGCACTTGTCAAACTTGTCAGTGTTAAAATCCTTGGCAAG
AAGCAAAAGGGTCTTGAATGTGCATTCTTTGCTACTAGCTTGGTTGGTGCAACTGTTAATGTGACACCTA
AAAGAACAGAGACTGCCACTATCAGCTTGAACAAGGTTGATGATGTTGTAGCACCAGGAGAGGGTTATAT
CGTCATTGTTGGTGATATGGCTTTCTACAAGAGTGGTGAATATTATTTCATGATGTCTAGTCCTAATTTT
GTTCTTACTAACAATGTTTTTAAAGCAGTTAAAGTTCCATCTTATGACATCGTTTATGATGTTGATAATG
ATACCAAAAGCAAAATGATTGCAAAACTTGGTTCATCATTTGAATATGATGGTGATATTGATGCTGCTAT
TGTAAAAGTCAATGAACTACTCATTGAATTTAGGCAGCAAAGCTTGTGCTTCAGAGCTTTTAAGGACGAC
AAAAGCATTTTTGTTGAAGCCTATTTTAAAAAGTATAAAATGCCAGCATGCCTTGCAAAACATATTGGTT
TGTGGAACATCATAAAGAAAGATTCATGTAAGAGGGGTTTTCTTAATCTCTTCAATCACTTGAATGAATT
GGAAGATATCAAAGAAACTAATATTCAGGCTATTAAAAACATTCTTTGCCCTGATCCTCTTCTTGATCTG
GATTATGGTGCCATTTGGTACAATTGCATGCCAGGTTGCTCTGATCCTTCAGTTTTGGGGAGTGTTCAAC
TTTTGATCGGTAATGGTGTGAAAGTAGTTTGTGATGGCTGCAAAGGTTTTGCTAACCAACTTTCAAAAGG
TTACAACAAGCTCTGTAATGCGGCTCGCAATGATATTGAGATCGGTGGTATACCATTTTCCACTTTTAAA
ACACCTACAAATACTTTTATTGAAATGACAGATGCTATCTATTCAGTTATTGAACAAGGTAAGGCATTAT
CCTTTAGAGATGCTGATGTGCCAGTTGTAGACAATGGTACCATTTCTACTGCTGATTGGTCTGAACCCAT
TCTGCTTGAACCTGCTGAATATGTAAAACCAAAGAACAATGGTAATGTCATTGTTATTGCAGGTTATACA
TTTTATAAAGATGAGGATGAACATTTTTATCCTTATGGTTTTGGTAAAATTGTGCAGAGAATGTATAATA
AAATGGGTGGTGGTGACAAAACTGTCTCATTTTCAGAAGAAGTAGATGTTCAAGAAATTGCACCTGTTAC
ACGTGTTAAACTTGAATTCGAATTTGACAATGAAATTGTAACTGGTGTTCTTGAACGGGCTATTGGTACT
AGATACAAATTTACTGGTACAACTTGGGAAGAATTTGAAGAGTCTATTTCTGAAGAACTCGATGCAATCT
TTGATACTCTAGCAAACCAAGGTGTCGAACTTGAAGGTTACTTCATTTATGACACTTGTGGTGGCTTTGA
TATAAAAAATCCAGATGGTATTATGATCTCTCAGTATGATATCAATATTACTGCTGATGAAAAATCAGAA
GTTAGTGCATCAAGTGAAGAAGAAGAAGTTGAATCTGTTGAAGAAGATCCTGAGAATGAAATTGTAGAAG
CATCTGAAGGTGCTGAAGGGACTTCTTCTCAAGAAGAGGTTGAAACAGTAGAAGTTGCAGATATTACTTC
TACAGAAGAAGATGTTGACATTGTTGAAGTATCTGCTAAAGATGACCCTTGGGCTGCAGCTGTTGATGTA
CAAGAAGCTGAACAATTTAATCCTTCTCTACCACCTTTCAAGACAACGAATCTCAACGGAAAAATTATCC
TTAAGCAAGGGGATAATAATTGTTGGATAAATGCTTGTTGCTATCAGCTTCAGGCCTTTGATTTTTTCAA
CAATGAAGCTTGGGAGAAATTTAAGAAAGGTGATGTCATGGACTTTGTAAACCTTTGTTATGCAGCAACA
ACACTAGCAAGAGGTCATTCTGGTGATGCAGAGTATCTTCTTGAACTTATGCTCAATGATTATAGCACAG
CCAAGATAGTACTTGCAGCTAAGTGTGGTTGTGGTGAAAAAGAAATTGTTTTGGAAAGAGCTGTTTTTAA
ACTCACCCCACTTAAGGAGAGTTTTAATTATGGTGTTTGTGGTGACTGCATGCAAGTTAACACCTGTAGA
TTTTTAAGTGTTGAAGGCTCTGGTGTTTTTGTTCATGACATATTAAGCAAGCAAACGCCAGAAGCTATGT
TTGTTGTCAAACCTGTTATGCATGCAGTTTACACTGGCACAACTCAAAATGGCCATTACATGGTTGATGA
TATTGAACACGGTTATTGTGTAGATGGTATGGGTATTAAACCACTTAAGAAACGGTGTTATACATCCACA
TTGTTCATTAATGCCAATGTAATGACTAGAGCTGAAAAACCAAAACAAGAGTTTAAAGTTGAAAAAGTAG
AACAGCAACCGATAGTGGAGGAAAACAAATCCTCTATTGAAAAAGAGGAAATTCAAAGTCCTAAAAACGA
TGACCTTATACTTCCATTTTACAAAGCTGGTAAACTTTCCTTTTATCAGGGTGCTTTGGATGTTTTGATC
AATTTCTTGGAACCTGATGTTATTGTTAATGCTGCTAATGGTGATCTTAAACACATGGGTGGTGTCGCAA
GAGCCATCGATGTTTTCACTGGTGGCAAATTAACAGAACGTTCTAAGGATTATCTTAAAAAGAACAAATC
TATTGCTCCTGGTAATGCTGTTTTCTTTGAAAATGTCATTGAGCATCTTAGTGTTTTGAATGCAGTTGGA
CCACGTAATGGTGACAGCCGAGTTGAAGCCAAACTTTGTAATGTTTACAAAGCAATTGCAAAGTGTGAAG
GAAAAATATTAACACCACTTATTAGTGTTGGTATCTTTAATGTTAGACTTGAAACATCATTGCAGTGCTT
ACTTAAGACTGTGAATGACAGGGGATTGAATGTCTTCGTATACACTGACCAGGAGAGGCAAACTATTGAG
AATTTCTTCTCTTGTTCTATCCCTGTCAATGTTACTGAGGATAATGTTAACCATGAACGTGTGTCTGTTT
CTTTTGACAAAACATACGGTGAACAGCTTAAGGGCACCGTTGTCATCAAAGACAAAGATGTTACAAACCA
GTTGCCTAGCGCTTTTGATGTTGGTCAAAAAGTTATTAAGGCTATTGATATAGATTGGCAAGCTCATTAT
GGTTTCCGTGATGCTGCTGCTTTTAGCGCTAGTAGTCATGATGCTTATAAATTTGAAGTTGTTACACATA
GCAATTTCATTGTGCATAAGCAGACTGACAACAACTGTTGGATTAATGCAATTTGTCTTGCATTACAGAG
ACTCAAGCCACAGTGGAAATTTCCTGGTGTTAGAGGTCTCTGGAATGAATTTCTTGAGCGTAAAACACAA
GGTTTTGTACATATGTTGTATCACATTTCTGGAGTAAAGAAAGGTGAGCCAGGTGATGCTGAATTAATGC
TGCATAAACTTGGTGACTTGATGGACAATGATTGTGAAATCATTGTCACACACACTACAGCATGTGACAA
GTGCGCAAAAGTAGAAAAGTTTGTTGGACCAGTGGTAGCAGCACCTCTTGCAATTCATGGCACTGACGAA
ACATGTGTGCATGGCGTTAGTGTCAATGTCAAAGTCACCCAAATTAAGGGCACTGTTGCTATTACTTCTT
TGATTGGTCCTATTATTGGAGAAGTACTAGAAGCAACTGGTTATATTTGTTATAGCGGTTCTAACAGGAA
TGGTCATTACACCTATTACGATAACCGTAATGGATTAGTGGTTGATGCAGAAAAGGCTTACCATTTTAAT
AGAGACTTATTACAGGTCACAACAGCTATTGCAAGTAATTTCGTTGTCAAGAAACCACAAGCAGAGGAAA
GACCTAAGAATTGTGCTTTTAACAAAGTTGCAGCATCTCCTAAGATTGTACAAGAACAAAAATTGTTGGC
TATTGAAAGTGGTGCTAACTATGCTCTTACTGAATTTGGAAGATATGCTGACATGTTCTTTATGGCTGGA
GATAAAATTCTTAGGTTGCTGCTTGAAGTCTTTAAATATTTGCTGGTTTTATTTATGTGTCTTAGAAGTA
CTAAGATGCCTAAAGTTAAAGTCAAACCACCTCTTGCATTTAAAGATTTTGGTGCTAAGGTCAGAACGCT
CAATTACATGAGACAATTGAACAAACCCTCTGTCTGGCGTTACGCAAAACTAGTTTTATTGTTGATAGCA
ATATATAATTTCTTTTATTTGTTTGTCAGTATACCAGTAGTGCATAAATTAACATGTAACGGTGCTGTAC
AGGCATATAAAAATTCTAGTTTTATAAAGTCTGCAGTCTGTGGCAACTCTATTTTATGCAAAGCCTGTTT
GGCTTCTTATGATGAGTTGGCTGATTTTCAACATCTCCAAGTTACTTGGGATTTCAAATCTGACCCACTA
TGGAACAGACTGGTACAATTGTCTTACTTTGCATTCTTGGCTGTTTTTGGTAATAACTATGTTAGGTGTT
TTCTTATGTATTTTGTATCTCAGTACCTCAACCTTTGGCTTTCTTATTTTGGTTATGTAGAGTACAGTTG
GTTTTTGCATGTTGTCAACTTTGAATCCATCTCAGCTGAGTTTGTGATCGTAGTTATAGTGGTTAAGGCA
GTTCTCGCCCTTAAACATATTGTTTTCGCATGCTCAAACCCGTCTTGCAAAACGTGCTCTAGGACTGCAA
GGCAGACACGTATTCCTATTCAAGTTGTTGTTAATGGTTCAATGAAGACTGTTTATGTTCATGCTAATGG
TACTGGTAAATTCTGCAAGAAACACAATTTTTATTGTAAGAACTGTGATTCTTATGGCTTTGAAAACACA
TTCATCTGTGACGAAATTGTACGTGATCTCAGTAATAGTGTTAAACAAACTGTTTACGCCACTGATAGAT
CTCATCAAGAAGTCACAAAAGTTGAATGTTCAGATGGCTTTTACAGATTTTATGTTGGTGATGAATTCAC
TTCATATGACTATGATGTAAAACACAAGAAATACAGTAGTCAAGAGGTTCTCAAGAGCATGCTCTTGCTT
GATGACTTCATTGTGTACAGTCCATCTGGTTCTGCTCTTGCAAATGTTAGAAATGCCTGTGTTTACTTTT
CACAACTTATTGGTAAGCCTATTAAGATTGTTAACAGTGATTTGCTTGAAGACCTCTCTGTAGATTTTAA
AGGGGCACTTTTTAATGCTAAAAAGAATGTAATTAAGAATTCTTTCAATGTTGATGTCTCAGAATGCAAA
AATCTTGACGAATGTTACAGGGCTTGCAATCTTAATGTTTCATTTTCTACATTTGAAATGGCTGTCAACA
ATGCTCATAGGTTTGGTATTCTGATTACTGATCGTTCTTTTAACAATTTCTGGCCATCAAAAGTTAAGCC
TGGTTCATCTGGTGTGTCGGCCATGGACATTGGTAAGTGTATGACTTCTGATGCTAAGATTGTTAATGCT
AAAGTTTTAACTCAACGTGGTAAAAGTGTTGTTTGGCTTAGCCAGGATTTTGCTGCACTTAGCTCAACTG
CTCAGAAAGTTTTGGTTAAAACTTTTGTAGAAGAAGGTGTCAACTTTTCACTCACATTTAATGCTGTAGG
TTCAGATGATGATCTTCCTTATGAAAGATTCACTGAATCTGTGTCTCCAAAAAGTGGTTCAGGCTTTTTC
GATGTAATTACACAGCTTAAACAAATTGTGATTTTGGTTTTTGTTTTTATCTTTATTTGTGGTTTGTGCT
CTGTTTACAGTGTTGCTACACAGTCCTACATTGAATCTGCTGAAGGCTATGACTACATGGTTATTAAGAA
TGGAATTGTTCAACCTTTTGACGATACCATTTCATGTGTTCATAACACTTATAAAGGATTCGGTGACTGG
TTTAAAGCTAAGTATGGTTTTATCCCTACTTTTGGTAAATCATGTCCAATTGTTGTAGGAACTGTTTTTG
ATCTTGAAAATATGAGACCAATTCCTGACGTGCCTGCATATGTTTCTATTGTGGGTAGATCTCTTGTTTT
CGCTATTAATGCTGCTTTTGGTGTTACTAATATGTGCTATGATCATACTGGCAATGCAGTTAGTAAGGAC
TCTTACTTTGATACTTGTGTGTTTAATACTGCGTGCACCACTCTTACAGGTCTTGGTGGTACAATTGTAT
ATTGTGCAAAGCAAGGTTTAGTTGAAGGTGCTAAGCTCTATAGTGATCTTATGCCAGACTATTATTATGA
GCATGCTAGTGGTAACATGGTTAAATTGCCAGCAATTATTAGAGGACTTGGTCTACGTTTTGTGAAAACA
CAGGCTACAACTTATTGTAGAGTGGGAGAGTGCATTGATAGTAAAGCTGGTTTTTGCTTTGGTGGCGATA
ACTGGTTTGTCTACGACAATGAGTTTGGCAATGGATACATCTGTGGTAATTCTGTGCTAGGATTCTTTAA
GAATGTCTTCAAACTCTTTAACTCTAACATGTCTGTGGTAGCTACATCTGGTGCGATGCTTGTTAACATT
ATTATTGCATGCTTAGCTATTGCAATGTGTTATGGTGTTCTTAAGTTTAAGAAGATTTTTGGTGATTGTA
CTTTCCTCATTGTTATGATCATTGTCACCCTTGTTGTGAACAATGTGTCTTATTTTGTCACTCAAAACAC
GTTCTTTATGATCATCTACGCCATTGTTTACTATTTTATAACAAGAAAACTTGCATACCCAGGCATTCTT
GATGCTGGGTTTATTATTGCTTATATTAATATGGCTCCATGGTACGTGATTACCGCATATATCCTAGTTT
TCCTCTATGACTCACTCCCTTCACTGTTTAAACTTAAAGTTTCAACAAATCTTTTTGAAGGTGATAAATT
TGTGGGTAACTTTGAATCTGCTGCTATGGGTACTTTTGTTATTGACATGCGTTCATATGAAACTATTGTT
AATTCTACTTCTATTGCTAGAATTAAATCATATGCTAACAGCTTCAATAAATATAAGTACTACACAGGTT
CAATGGGAGAAGCTGACTACAGAATGGCTTGCTATGCTCATCTTGGTAAAGCTCTTATGGACTATTCTGT
TAATAGAACAGACATGCTTTACACACCTCCTACTGTTAGTGTTAATTCTACACTTCAGTCAGGTTTGCGG
AAAATGGCACAGCCTAGTGGTCTTGTAGAGCCTTGCATTGTAAGAGTTTCCTATGGTAACAATGTGCTTA
ATGGTTTATGGTTAGGAGATGAAGTCATTTGCCCTAGACATGTTATTGCTAGTGATACCACACGTGTTAT
CAACTATGAAAATGAAATGTCTAGTGTGAGACTTCACAACTTTTCAGTTTCTAAGAATAATGTGTTTTTG
GGTGTTGTGTCTGCCAGATATAAGGGTGTGAATCTTGTACTTAAAGTCAACCAGGTTAATCCTAACACAC
CAGAACATAAATTTAAGTCTATTAAAGCTGGTGAAAGTTTTAACATTCTTGCTTGTTATGAAGGATGTCC
TGGCAGTGTTTATGGTGTCAACATGAGAAGTCAAGGTACCATTAAAGGATCTTTTATAGCTGGTACTTGT
GGATCAGTAGGTTATGTGTTAGAAAATGGAATTCTCTATTTTGTATACATGCATCACTTAGAACTTGGAA
ATGGCTCGCATGTTGGTTCCAATTTTGAAGGAGAAATGTACGGTGGTTATGAAGATCAACCTAGCATGCA
ATTGGAAGGTACTAATGTCATGTCATCAGATAATGTGGTTGCATTCCTATATGCTGCACTTATCAATGGT
GAAAGGTGGTTTGTTACAAACACATCGATGTCATTAGAATCATACAATACATGGGCCAAAACTAACAGTT
TCACAGAACTTTCTTCAACTGATGCTTTTAGCATGTTGGCTGCAAAAACTGGTCAAAGTGTTGAGAAATT
ACTAGATAGCATCGTAAGACTCAACAAGGGTTTTGGAGGTCGTACTATACTTTCTTATGGCTCATTGTGT
GACGAGTTCACTCCAACTGAAGTCATAAGGCAAATGTATGGTGTAAATCTTCAGGCTGGTAAAGTAAAAT
CTTTCTTCTACCCTATTATGACTGCAATGACAATTCTCTTTGCCTTTTGGCTTGAATTCTTTATGTACAC
ACCCTTCACTTGGATTAATCCAACTTTTGTTAGCATTGTATTGGCTGTTACAACTTTGATCTCGACGGTT
TTTGTCTCTGGCATCAAACATAAGATGTTGTTCTTTATGTCTTTTGTCCTTCCTAGTGTTATCCTTGTGA
CAGCACACAATTTGTTCTGGGACTTTTCTTACTATGAAAGTCTTCAGTCAATTGTTGAGAATACTAACAC
TATGTTTTTGCCTGTTGACATGCAAGGTGTCATGCTCACAGTGTTTTGCTTTATTGTCTTTGTTACATAT
AGTGTTAGATTCTTCACTTGCAAACAATCATGGTTCTCACTTGCTGTGACAACTATTCTTGTGATCTTTA
ACATGGTTAAAATCTTTGGAACATCTGATGAACCATGGACTGAAAACCAAATTGCTTTCTGCTTTGTGAA
CATGCTTACTATGATTGTCAGTCTTACTACAAAGGATTGGATGGTTGTCATTGCATCATACAGAATTGCA
TATTATATTGTTGTATGTGTAATGCCATCTGCTTTTGTATCTGACTTTGGGTTTATGAAGTGTATTAGCA
TTGTTTACATGGCGTGCGGTTATTTGTTTTGTTGCTATTATGGCATTCTTTATTGGGTTAACAGATTTAC
ATGCATGACTTGTGGTGTTTATCAATTCACTGTGTCTGCAGCTGAACTTAAATACATGACCGCTAACAAC
CTTTCTGCACCTAAGAACGCATATGACGCTATGATTCTTAGTGCTAAATTGATTGGTGTTGGAGGTAAGA
GAAACATCAAAATTTCAACTGTACAGTCAAAACTTACAGAGATGAAATGTACCAATGTTGTCTTGCTTGG
TCTTTTATCTAAAATGCATGTCGAGTCTAACTCAAAAGAGTGGAACTATTGTGTTGGACTACACAATGAG
ATAAACCTTTGTGACGATCCTGAAATCGTTCTTGAGAAACTGTTAGCTCTTATTGCATTCTTCTTGTCCA
AACATAACACTTGTGACCTTAGCGAACTTATTGAATCATACTTTGAGAACACCACCATACTCCAGAGTGT
GGCTTCAGCTTATGCTGCATTGCCTAGCTGGATTGCACTTGAAAAAGCTCGCGCTGATCTTGAAGAGGCT
AAGAAAAATGATGTTAGCCCTCAAATTTTGAAGCAGCTTACTAAAGCATTTAACATTGCCAAGAGTGATT
TTGAGCGCGAAGCATCAGTGCAAAAGAAACTCGACAAAATGGCTGAGCAGGCTGCAGCTAGTATGTATAA
AGAAGCACGAGCTGTGGACAGAAAGTCAAAGATTGTTTCTGCTATGCATAGCCTACTTTTTGGTATGCTT
AAGAAACTTGATATGTCCAGTGTCAACACTATTATTGACCAGGCTCGTAATGGTGTTCTACCTTTAAGTA
TCATTCCAGCTGCATCAGCTACAAGACTTGTTGTTATTACACCTAGCCTTGAAGTGTTTTCCAAGATTAG
GCAAGAAAACAATGTTCATTATGCTGGTGCTATTTGGACTATTGTTGAAGTTAAAGATGCTAATGGTTCA
CATGTACATCTTAAGGAAGTCACCGCTGCTAATGAATTAAACCTTACTTGGCCATTGAGCATTACTTGTG
AGAGAACCACAAAGCTTCAGAACAATGAAATTATGCCAGGTAAACTTAAAGAAAGAGCTGTCAGAGCGTC
AGCAACTCTTGATGGTGAAGCTTTCGGCAGTGGAAAGGCTCTTATGGCATCTGAAAGTGGAAAAAGCTTT
ATGTATGCATTTATAGCCTCAGACAACAATCTTAAGTATGTTAAGTGGGAGAGCAATAATGATATTATAC
CTATTGAACTTGAAGCTCCATTGCGTTTCTATGTTGACGGCGCTAATGGTCCTGAAGTCAAGTATTTGTA
TTTTGTCAAGAATTTAAACACTCTTAGACGTGGTGCCGTTCTTGGTTATATCGGTGCAACAGTTCGTCTG
CAAGCTGGTAAACCCACTGAACATCCATCTAACAGTAGTTTATTGACATTGTGTGCTTTTTCACCTGATC
CTGCTAAAGCATATGTTGATGCTGTTAAGAGAGGCATGCAACCAGTTAATAACTGTGTAAAAATGCTCTC
AAATGGTGCTGGTAATGGTATGGCTGTTACAAACGGTGTCGAAGCTAACACACAACAGGACTCTTATGGT
GGTGCTTCAGTTTGTATTTATTGCAGATGCCATGTTGAACATCCTGCTATTGATGGATTATGCCGCTACA
AAGGTAAGTTCGTGCAAATACCAACTGGCACACAAGATCCAATTCGGTTCTGTATTGAAAATGAAGTTTG
TGTTGTCTGTGGTTGTTGGCTTAACAATGGTTGCATGTGCGATCGTACTTCTATGCAGAGTTTTACTGTT
GATCAAAGTTATTTAAACGAGTGCGGGGTTCTAGTGCAGCTCGACTAGAACCCTGCAATGGTACTGATCC
AGACCATGTTAGTAGAGCTTTTGACATCTACAACAAAGATGTTGCGTGTATTGGTAAATTCCTTAAGACG
AATTGTTCAAGATTTAGGAATTTGGACAAACATGATGCCTACTACATTGTCAAACGTTGTACAAAGACCG
TTATGGACCATGAGCAAGTCTGTTATAACGATCTTAAAGATTCTGGTGCTGTTGCTGAGCATGACTTCTT
CACATATAAAGAGGGTAGATGTGAGTTCGGTAATGTTGCACGTAGGAATCTTACAAAGTACACAATGATG
GATCTTTGTTACGCTATCAGAAATTTTGATGAAAAGAACTGTGAAGTTCTCAAAGAAATACTCGTGACAG
TAGGTGCTTGCACTGAAGAATTCTTTGAAAATAAAGATTGGTTTGATCCAGTTGAAAATGAAGCCATACA
TGAAGTTTATGCAAAACTTGGACCCATTGTAGCCAATGCTATGCTTAAATGTGTTGCTTTTTGCGATGCG
ATAGTGGAAAAAGGCTATATAGGTGTTATAACACTTGACAACCAAGATCTTAATGGCAATTTCTACGATT
TCGGCGATTTCGTGAAGACTGCTCCGGGTTTTGGTTGCGCTTGTGTTACATCATATTATTCTTATATGAT
GCCTTTAATGGGGATGACTTCATGCTTAGAGTCTGAAAACTTTGTGAAAAGTGACATCTATGGTTCTGAT
TATAAGCAGTATGATTTACTAGCTTATGATTTTACCGAACATAAGGAGTACCTTTTCCAAAAATACTTTA
AGTACTGGGATCGCACATATCACCCAAATTGTTCTGATTGTACTAGTGACGAGTGTATTATTCATTGTGC
TAATTTTAACACATTGTTTTCTATGACAATACCAATGACAGCTTTTGGACCACTTGTCCGTAAAGTTCAT
ATTGATGGTGTACCAGTAGTTGTTACTGCAGGTTACCATTTCAAACAACTTGGTATAGTATGGAATCTTG
ATGTAAAATTAGACACAATGAAGTTGAGCATGACTGATCTTCTTAGATTTGTCACAGATCCAACACTTCT
TGTAGCATCAAGCCCTGCACTTTTAGACCAGCGTACTGTCTGTTTCTCCATTGCAGCTTTGAGTACTGGT
ATTACATATCAGACAGTAAAACCAGGTCACTTTAACAAGGATTTCTACGATTTCATAACAGAGCGTGGAT
TCTTTGAAGAGGGATCTGAGTTAACATTAAAACATTTTTTCTTTGCACAGGGTGGTGAAGCTGCTATGAC
AGACTTCAATTATTATCGCTACAATAGAGTCACAGTACTTGATATTTGCCAAGCTCAATTTGTTTACAAA
ATAGTTGGCAAGTATTTTGAATGTTATGACGGTGGGTGCATTAATGCTCGTGAAGTTGTTGTTACAAACT
ATGACAAGAGTGCTGGCTATCCTTTGAACAAATTTGGTAAAGCTAGACTTTACTACGAAACTCTTTCATA
TGAAGAGCAGGATGCACTTTTTGCTTTAACAAAGAGAAATGTTTTACCCACAATGACTCAAATGAATTTG
AAATACGCTATTTCTGGTAAGGCAAGAGCTCGTACAGTAGGAGGAGTTTCACTTCTTTCTACCATGACTA
CGAGACAATATCATCAGAAGCATTTGAAGTCAATTGCTGCAACACGCAATGCTACTGTGGTCATTGGTTC
AACCAAGTTTTATGGTGGTTGGGACAATATGCTTAAAAATTTAATGCGTGATGTTGATAATGGTTGTTTG
ATGGGATGGGACTATCCTAAGTGTGACCGTGCTTTACCTAATATGATTAGAATGGCTTCTGCCATGATAT
TAGGTTCTAAGCATGTTGGTTGTTGTACACATAATGATAGGTTCTACCGCCTCTCCAATGAGTTAGCTCA
AGTACTCACAGAAGTTGTGCATTGCACAGGTGGTTTTTATTTTAAACCTGGTGGTACAACTAGCGGTGAT
GGTACTACAGCATATGCTAACTCTGCTTTTAACATCTTTCAAGCTGTTTCTGCTAATGTTAATAAGCTTT
TGGGGGTTGATTCAAACGCTTGTAACAACGTTACAGTAAAATCCATACAACGTAAAATTTACGATAATTG
TTATCGTAGTAGCAGCATTGATGAAGAATTTGTTGTTGAGTACTTTAGTTATTTGAGAAAACACTTTTCT
ATGATGATTTTATCTGATGATGGAGTTGTGTGCTACAACAAAGATTATGCGGATTTAGGTTATGTAGCTG
ACATTAATGCTTTTAAAGCAACACTTTATTACCAGAATAACGTCTTTATGTCCACTTCTAAGTGTTGGGT
AGAACCAGATCTTAGTGTTGGACCACATGAATTTTGTTCACAGCATACATTGCAGATTGTTGGGCCTGAT
GGAGACTACTATCTTCCCTATCCAGACCCGTCCAGAATTTTGTCAGCTGGTGTGTTTGTTGATGACATAG
TTAAAACAGACAATGTTATTATGTTAGAACGTTACGTGTCATTGGCTATTGACGCATACCCGCTCACAAA
ACACCCTAAGCCTGCTTATCAAAAAGTGTTTTACACTCTACTAGATTGGGTTAAACATCTACAGAAAAAT
TTGAATGCAGGTGTTCTTGATTCGTTTTCAGTGACAATGTTAGAGGAAGGTCAAGATAAGTTCTGGAGTG
AAGAGTTTTACGCTAGCCTCTATGAAAAGTCCACTGTCTTGCAAGCTGCAGGCATGTGTGTAGTATGTGG
TTCGCAAACTGTACTTCGTTGTGGAGACTGTCTTAGGAGACCACTTTTATGCACGAAATGTGCTTACGAC
CATGTTATGGGAACAAAGCATAAATTCATTATGTCTATCACACCATATGTGTGTAGTTTTAATGGTTGTA
ATGTCAATGATGTTACAAAGTTGTTTTTAGGTGGTCTTAGTTATTATTGTATGAACCACAAACCACAGTT
GTCATTCCCACTCTGTGCTAATGGCAACGTTTTTGGTCTATATAAAAGTAGTGCAGTCGGCTCAGAGGCT
GTTGAAGATTTCAACAAACTTGCAGTTTCTGACTGGACTAATGTAGAAGACTACAAACTTGCTAACAATG
TCAAGGAATCTCTGAAAATTTTCGCTGCTGAAACTGTGAAAGCTAAGGAGGAGTCTGTTAAATCTGAATA
TGCTTATGCTGTATTAAAGGAGGTTATCGGCCCTAAGGAAATTGTACTCCAATGGGAAGCTTCTAAGACT
AAGCCTCCACTTAACAGAAATTCAGTTTTCACGTGTTTTCAGATAAGTAAGGATACTAAAATTCAATTAG
GTGAATTTGTGTTTGAGCAATCTGAGTACGGTAGTGATTCTGTTTATTACAAGAGCACGAGTACTTACAA
ATTGACACCAGGTATGATTTTTGTGTTGACTTCTCATAATGTGAGTCCTCTTAAAGCTCCAATTTTAGTC
AACCAAGAAAAGTACAATACCATATCTAAGCTCTATCCTGTCTTTAATATAGCGGAGGCCTATAATACAC
TGGTTCCTTACTACCAAATGATAGGTAAGCAAAAATTTACAACTATCCAAGGTCCTCCTGGTAGCGGTAA
ATCTCATTGTGTTATAGGTTTGGGTTTGTATTACCCTCAGGCGAGAATAGTCTACACTGCATGTTCTCAT
GCGGCTGTAGACGCTTTATGTGAAAAAGCAGCCAAAAACTTCAATGTTGATAGATGTTCAAGGATAATAC
CTCAAAGAATCAGAGTTGATTGTTACACAGGCTTTAAGCCTAATAACACCAATGCGCAGTACTTGTTTTG
TACTGTTAATGCTCTACCAGAAGCAAGTTGTGACATTGTTGTAGTTGATGAGGTCTCTATGTGTACTAAT
TATGATCTTAGTGTCATAAATAGCCGACTGAGTTACAAACATATTGTTTATGTTGGAGACCCACAGCAGC
TACCAGCTCCTAGAACTTTGATTAATAAGGGTGTACTTCAACCGCAGGATTACAATGTTGTAACCAAAAG
AATGTGCACACTAGGACCTGATGTCTTTTTGCATAAATGTTACAGGTGCCCAGCTGAAATTGTTAAGACA
GTCTCTGCACTTGTTTATGAAAATAAATTTGTACCTGTCAACCCAGAATCAAAGCAGTGCTTCAAAATGT
TTGTAAAAGGTCAGGTTCAGATTGAGTCTAACTCTTCTATAAACAACAAGCAACTAGAGGTTGTCAAGGC
CTTTTTAGCACATAATCCAAAATGGCGTAAAGCTGTTTTCATCTCACCCTATAATAGTCAAAATTATGTT
GCTCGGCGTCTTCTTGGTTTGCAAACGCAAACTGTGGATTCCGCTCAGGGTAGTGAGTATGATTACGTCA
TCTACACACAGACCTCCGATACACAGCATGCTACTAATGTTAACAGATTTAATGTTGCCATTACGAGAGC
AAAGGTTGGTATACTTTGTATCATGTGTGATAGAACTATGTATGAGAATCTTGATTTCTATGAACTCAAA
GATTCAAAGATTGGTTTACAAGCAAAACCTGAAACTTGTGGTTTATTTAAAGATTGTTCGAAGAGCGAAC
AATACATACCACCTGCTTATGCAACGACATATATGAGCTTATCTGATAATTTTAAGACAAGTGATGGTTT
AGCTGTTAACATCGGTACAAAAGATGTTAAATATGCTAATGTCATCTCATATATGGGATTCAGGTTTGAA
GCCAACATACCAGGCTATCACACACTATTCTGCACGCGAGATTTTGCTATGCGTAATGTTAGAGCATGGC
TTGGGTTTGACGTTGAAGGTGCACATGTCTGTGGTGATAATGTTGGAACTAATGTACCATTACAGCTGGG
TTTCTCAAACGGTGTGGATTTTGTAGTGCAAACTGAAGGATGTGTTATTACTGAAAAAGGTAATAGCATT
GAGGTTGTAAAAGCACGAGCACCACCAGGTGAGCAATTTGCACACTTGATTCCGCTTATGAGAAAGGGTC
AACCTTGGCACATTGTTAGACGCCGTATAGTGCAGATGGTCTGTGACTATTTTGATGGCTTATCAGACAT
TCTGATCTTTGTGCTTTGGGCTGGTGGTCTTGAACTTACAACTATGAGATACTTTGTTAAAATTGGAAGA
CCACAAAAATGTGAATGCGGCAAAAGTGCAACTTGTTATAGTAGCTCTCAATCTGTTTATGCTTGCTTCA
AGCATGCATTAGGATGTGATTATTTATATAACCCTTACTGCATTGACATACAGCAATGGGGTTACACAGG
ATCTTTGAGCATGAATCATCATGAAGTTTGCAACATTCATAGAAATGAGCATGTAGCTAGTGGTGATGCT
ATCATGACTAGATGTCTCGCTATACATGACTGTTTTGTCAAACGTGTTGATTGGTCAATTGTGTACCCTT
TTATTGACAATGAAGAAAAGATCAATAAAGCTGGTCGCATAGTGCAGTCACATGTCATGAAAGCTGCTCT
GAAGATTTTTAATCCTGCTGCAATTCACGATGTGGGTAATCCAAAAGGCATCCGTTGTGCTACAACACCA
ATACCATGGTTTTGTTATGATCGTGATCCTATTAATAACAATGTTAGATGTCTGGATTATGACTATATGG
TACATGGTCAAATGAATGGTCTTATGTTATTTTGGAACTGTAATGTAGACATGTACCCAGAGTTTTCAAT
TGTTTGTAGATTTGATACTCGCACTCGCTCTAAATTGTCTTTAGAAGGTTGTAATGGTGGTGCATTGTAT
GTTAATAACCATGCTTTCCACACACCAGCTTATGATAGAAGAGCTTTTGCTAAGCTTAAACCTATGCCAT
TCTTTTACTATGATGATAGTAATTGTGAACTTGTTGATGGGCAACCTAATTATGTACCACTTAAGTCAAA
TGTTTGCATAACAAAATGCAACATTGGTGGTGCTGTCTGCAAGAAGCATGCTGCTCTTTACAGAGCGTAT
GTTGAGGATTACAACATTTTTATGCAGGCTGGTTTTACAATATGGTGTCCTCAAAACTTTGACACCTATA
TGCTTTGGCATGGTTTTGTTAATAGCAAAGCACTTCAGAGTCTAGAAAATGTGGCTTTTAATGTCGTTAA
GAAAGGTGCCTTCACCGGTTTAAAAGGTGACTTACCAACTGCTGTTATTGCTGACAAAATAATGGTAAGA
GATGGACCTACTGACAAATGTATTTTTACAAATAAGACTAGTTTACCTACAAATGTAGCTTTTGAGTTAT
ATGCAAAACGCAAACTTGGACTCACACCTCCATTAACAATACTTAGGAATTTAGGTGTTGTCGCAACATA
TAAGTTTGTGTTGTGGGATTATGAAGCTGAACGTCCTTTCTCAAATTTCACTAAGCAAGTGTGTTCCTAC
ACTGATCTTGATAGTGAAGTTGTAACATGTTTTGATAATAGTATTGCTGGTTCTTTTGAGCGTTTTACTA
CTACAAGAGATGCAGTGCTTATTTCTAATAACGCTGTGAAAGGGCTTAGTGCCATTAAATTACAATATGG
CCTTTTGAATGATCTACCTGTAAGTACTGTTGGAAATAAACCTGTCACATGGTATATCTATGTGCGCAAG
AATGGTGAGTACGTCGAACAAATCGATAGTTACTATACACAGGGACGTACTTTTGAAACCTTCAAACCTC
GTAGTACAATGGAAGAAGATTTTCTTAGTATGGATACTACACTCTTCATCCAAAAGTATGGTCTTGAGGA
TTATGGTTTTGAACACGTTGTATTTGGAGATGTCTCTAAAACTACCATTGGTGGTATGCATCTTCTTATA
TCGCAAGTGCGCCTTGCAAAAATGGGTTTGTTTTCCGTTCAAGAATTTATGAATAATTCTGACAGTACAC
TGAAAAGTTGTTGTATTACATATGCTGATGATCCATCTTCTAAGAATGTGTGCACTTATATGGACATACT
CTTGGACGATTTTGTGACTATCATTAAGAGCTTAGATCTTAATGTTGTGTCCAAAGTTGTGGATGTCATT
GTAGATTGTAAGGCATGGAGATGGATGTTGTGGTGTGAGAATTCACATATTAAAACCTTCTATCCACAAC
TCCAATCTGCTGAATGGAATCCCGGCTATAGCATGCCTACACTGTACAAAATCCAGCGTATGTGTCTCGA
ACGGTGTAATCTCTACAATTATGGTGCACAAGTGAAATTACCTGATGGCATTACTACTAATGTCGTTAAG
TATACTCAGTTGTGTCAATACCTTAACACTACTACATTGTGTGTACCACACAAAATGCGTGTATTGCATT
TAGGAGCTGCTGGTGCATCTGGTGTTGCTCCTGGTAGTACTGTATTAAGAAGATGGTTACCAGATGATGC
CATATTGGTTGATAATGATTTGAGAGATTACGTTTCCGACGCAGACTTCAGTGTTACAGGTGATTGTACT
AGTCTTTACATCGAAGACAAGTTTGATTTGCTCGTCTCTGATTTATATGATGGCTCCACAAAATCAATTG
ACGGTGAAAACACGTCGAAAGATGGTTTCTTTACTTATATTAATGGTTTCATTAAAGAGAAACTGTCACT
TGGTGGATCTGTTGCCATTAAAATCACGGAATTTAGTTGGAATAAAGATTTATATGAATTGATTCAAAGA
TTTGAGTATTGGACTGTGTTTTGTACAAGTGTTAACACGTCATCATCAGAAGGCTTTCTGATTGGTATTA
ACTACTTAGGACCATACTGTGACAAAGCAATAGTAGATGGAAATATAATGCATGCCAATTATATATTTTG
GAGAAACTCTACAATTATGGCTCTATCACATAACTCAGTCCTAGACACTCCTAAATTCAAGTGTCGTTGT
AACAACGCACTTATTGTTAATTTAAAAGAAAAAGAATTGAATGAAATGGTCATTGGATTACTAAGGAAGG
GTAAGTTGCTCATTAGAAATAATGGTAAGTTACTAAACTTTGGTAACCACTTCGTTAACACACCATGAAA
AAACTATTTGTGGTTTTGGTCGTAATGCCATTGATTTATGGAGACAATTTTCCTTGTTCTAAATTGACTA
ATAGAACTATAGGCAACCAGTGGAATCTCATTGAAACCTTCCTTCTAAACTATAGTAGTAGGTTACCACC
TAATTCAGATGTGGTGTTAGGTGATTATTTTCCTACTGTACAACCTTGGTTTAATTGCATTCGCAATGAT
AGTAATGACCTTTATGTTACACTGGAAAATCTTAAAGCATTGTATTGGGATTATGCTACAGAAAATATCA
CTTGGAATCACAGACAACGGTTAAACGTAGTCGTTAATGGATACCCATACTCCATCACAGTTACAACAAC
CCGCAATTTTAATTCTGCTGAAGGTGCTATTATATGCATTTGTAAGGGCTCACCACCTACTACCACCACA
GAATCTAGTTTGACTTGCAATTGGGGTAGTGAGTGCAGGTTAAACCATAAGTTCCCTATATGTCCTTCTA
ATTCAGAGGCAAATTGTGGTAATATGCTGTATGGCCTACAATGGTTTGCAGATGAGGTTGTTGCTTATTT
ACATGGTGCTAGTTACCGTATTAGTTTTGAAAATCAATGGTCTGGCACTGTCACATTTGGTGATATGCGT
GCGACAACATTAGAAGTCGCTGGCACGCTTGTAGACCTTTGGTGGTTTAATCCTGTTTATGATGTCAGTT
ATTATAGGGTTAATAATAAAAATGGTACTACCGTAGTTTCCAATTGCACTGATCAATGTGCTAGTTATGT
GGCTAATGTTTTTACTACACAGCCAGGAGGTTTTATACCATCAGATTTTAGTTTTAATAATTGGTTCCTT
CTAACTAATAGCTCCACGTTGGTTAGTGGTAAATTAGTTACCAAACAGCCGTTATTAGTTAATTGCTTAT
GGCCAGTCCCTAGCTTTGAAGAAGCAGCTTCTACATTTTGTTTTGAGGGTGCTGGCTTTGATCAATGTAA
TGGTGCTGTTTTAAATAATACTGTAGACGTCATTAGGTTCAACCTTAATTTTACTACAAATGTACAATCA
GGTAAGGGTGCCACAGTGTTTTCATTGAACACAACGGGTGGTGTCACTCTTGAAATTTCATGTTATACAG
TGAGTGACTCGAGCTTTTTCAGTTACGGTGAAATTCCGTTCGGCGTAACTGATGGACCACGGTACTGTTA
CGTACACTATAATGGCACAGCTCTTAAGTATTTAGGAACATTACCACCTAGTGTCAAGGAGATTGCTATT
AGTAAGTGGGGCCATTTTTATATTAATGGTTACAATTTCTTTAGCACATTTCCTATTGATTGTATATCTT
TTAATTTGACCACTGGTGATAGTGACGTTTTCTGGACAATAGCTTACACATCGTACACTGAAGCATTAGT
ACAAGTTGAAAACACAGCTATTACAAAGGTGACGTATTGTAATAGTCACGTTAATAACATTAAATGCTCT
CAAATTACTGCTAATTTGAATAATGGATTTTATCCTGTTTCTTCAAGTGAAGTTGGTCTTGTCAATAAGA
GTGTTGTGTTACTACCTAGCTTTTACACACATACCATTGTTAACATAACTATTGGTCTTGGTATGAAGCG
TAGTGGTTATGGTCAACCCATAGCCTCAACATTAAGTAACATCACACTACCAATGCAGGATCACAACACC
GATGTGTACTGTATTCGTTCTGACCAATTTTCAGTTTATGTTCATTCTACTTGCAAAAGTGCTTTATGGG
ACAATATTTTTAAGCGAAACTGCACGGACGTTTTAGATGCCACAGCTGTTATAAAAACTGGTACTTGTCC
TTTCTCATTTGATAAATTGAACAATTACTTAACTTTTAACAAGTTCTGTTTGTCGTTGAGTCCTGTTGGT
GCTAATTGTAAGTTTGATGTAGCTGCCCGTACAAGAACCAATGAGCAGGTTGTTAGAAGTTTGTATGTAA
TATATGAAGAAGGAGACAACATAGTGGGTGTACCGTCTGATAATAGTGGTGTGCACGATTTGTCAGTGCT
ACACCTAGATTCCTGCACAGATTACAATATATATGGTAGAACTGGTGTTGGTATTATTAGACAAACTAAC
AGGACGCTACTTAGTGGCTTATATTACACATCACTATCAGGTGATTTGTTAGGTTTTAAAAATGTTAGTG
ATGGTGTCATCTACTCTGTAACGCCATGTGATGTAAGCGCACAAGCAGCTGTTATTGATGGTACCATAGT
TGGGGCTATCACTTCCATTAACAGTGAACTGTTAGGTCTAACACATTGGACAACAACACCTAATTTTTAT
TACTACTCTATATATAATTACACAAATGATAGGACTCGTGGCACTGCAATTGACAGTAATGATGTTGATT
GTGAACCTGTCATAACCTATTCTAACATAGGTGTTTGTAAAAATGGTGCTTTTGTTTTTATTAACGTCAC
ACATTCTGATGGAGACGTGCAACCAATTAGCACTGGTAATGTCACGATACCTACAAACTTTACCATATCC
GTGCAAGTCGAATATATTCAGGTTTACACTACACCAGTGTCAATAGACTGTTCAAGATATGTTTGTAATG
GTAACCCTAGGTGTAACAAATTGTTAACACAATACGTTTCTGCATGTCAAACTATTGAGCAAGCACTTGC
AATGGGTGCCAGACTTGAAAACATGGAGGTTGATTCCATGTTGTTTGTTTCTGAAAATGCCCTTAAATTG
GCATCTGTTGAAGCATTCAATAGTTCAGAAACTTTAGACCCTATTTACAAAGAATGGCCTAATATAGGTG
GTTCTTGGCTAGAAGGTCTAAAATACATACTTCCGTCCCATAATAGCAAACGTAAGTATCGTTCAGCTAT
AGAGGACTTGCTTTTTGATAAGGTTGTAACATCTGGTTTAGGTACAGTTGATGAAGATTATAAACGTTGT
ACAGGTGGTTATGACATAGCTGACTTAGTATGTGCTCAATACTATAATGGCATCATGGTGCTACCTGGTG
TGGCTAATGCTGACAAAATGACTATGTACACAGCATCCCTTGCAGGTGGTATAACATTAGGTGCACTTGG
TGGAGGCGCCGTGGCTATACCTTTTGCAGTAGCAGTTCAGGCTAGACTTAATTATGTTGCTCTACAAACT
GATGTATTGAACAAAAACCAGCAGATTCTGGCTAGTGCTTTCAATCAAGCTATTGGTAACATTACACAGT
CATTTGGTAAGGTTAATGATGCTATACATCAAACATCACGAGGTCTTGCTACTGTTGCTAAAGCATTGGC
AAAAGTGCAAGATGTTGTCAACATACAAGGGCAAGCTTTAAGCCACCTAACAGTACAATTGCAAAATAAT
TTCCAAGCCATTAGTAGTTCTATTAGTGACATTTATAATAGGCTTGACGAATTGAGTGCTGATGCACAAG
TTGACAGGCTGATCACAGGAAGACTTACAGCACTTAATGCATTTGTGTCTCAGACTCTAACCAGACAAGC
GGAGGTTAGGGCTAGTAGACAACTTGCCAAAGACAAGGTTAATGAATGCGTTAGGTCTCAGTCTCAGAGA
TTCGGATTCTGTGGTAATGGTACACATTTGTTTTCACTCGCAAATGCAGCACCAAATGGCATGATTTTCT
TTCACACAGTGCTATTACCAACGGCTTATGAAACTGTGACTGCTTGGCCAGGTATTTGTGCTTCAGATGG
TGATCGCACTTTTGGACTTGTCGTTAAAGATGTCCAGTTGACTTTGTTTCGTAATCTAGATGACAAGTTC
TATTTGACCCCCAGAACTATGTATCAGCCTAGAGTTGCAACTAGTTCTGACTTTGTTCAAATTGAAGGGT
GCGATGTGCTGTTTGTTAATGCAACTGTAAGTGATTTGCCTAGTATTATACCTGATTATATTGATATTAA
TCAGACTGTTCAAGACATATTAGAAAATTTTAGACCAAATTGGACTGTACCTGAGTTGACATTTGACATT
TTTAACGCAACCTATTTAAACCTGACTGGTGAAATTGATGACTTAGAATTTAGGTCAGAAAAGCTACATA
ACACCACTGTAGAACTTGCCATTCTCATTGACAACATTAACAATACATTAGTCAATCTTGAATGGCTCAA
TAGAATTGAAACCTATGTAAAATGGCCTTGGTATGTGTGGCTACTAATAGGCTTAGTAGTAATATTTTGC
ATACCATTACTGCTATTTTGCTGTTGTAGTACAGGTTGCTGTGGATGCATAGGTTGTTTAGGAAGTTGTT
GTCACTCTATATGTAGTAGAAGACAATTTGAAAATTACGAACCAATTGAAAAAGTGCACGTCCATTAAAT
TTAAAATGTTAATTCTATCATCTGCTATAATAGCAGTTGTTTCTGCTAGAGAATTTTGTTAAGGATGATG
AATAAAGTCTTTAAGAACTAAACTTACGAGTCATTACAGGTCCTGTATGGACATTGTCAAATCCATTTAC
ACATCCGTAGATGCTGTACTTGACGAACTTGATTGTGCATACTTTGCTGTAACTCTTAAAGTAGAATTTA
AGACTGGTAAATTACTTGTGTGTATAGGTTTTGGTGACACACTTCTTGCTGCTAAGGATAAAGCATATGC
TAAGCTTGGTCTCTCCATTATTGAAGAAGTCAATAGTCATATAGTTGTTTAATATCATTAAACACACAAA
ACCCAAAGCATTAAGTGTTACAAAACAATTAAAGAGAGATTATAGAAAAACTGTCATTCTAAATTCCATG
CGAAAATGATTGGTGGACTTTTTCTTAGTACTCTGAGTTTTGTAATTGTTAGTAACCATTCTATTGTTAA
TAACACAGCAAATGTGCATCATATACAACAAGAACGTGTTATAGTACAACAGCATCATGTTGTTAGTGCT
AGAACACAAAACTATTACCCAGAGTTCAGCATCGCTGTACTCTTTGTATCTTTTCTAGCTTTGTACCGTA
GTACAAACTTTAAGACGTGTGTCGGCATCTTAATGTTTAAGATTTTATCAATGACACTTTTAGGACCTAT
GCTTATAGCATATGGTTACTACATTGATGGCATTGTTACAACAACTGTCTTATCTTTAAGATTTGTCTAC
TTAGCATACTTTTGGTATGTTAATAGTAGGTTTGAATTTATTTTATACAATACAACGACACTCATGTTTG
TACATGGCAGAGCTGCACCGTTTATGAGAAGTTCTCACAGCTCTATTTATGTCACATTGTATGGTGGCAT
AAATTATATGTTTGTGAATGACCTCACGTTGCATTTTGTAGACCCTATGCTTGTAAGCATAGCAATACGT
GGCTTAGCTCATGCTGATCTAACTGTAGTTAGAGCAGTTGAACTTCTCAATGGTGATTTTATTTATGTAT
TTTCACAGGAGCCCGTAGTCGGTGTTTACAATGCAGCCTTTTCTCAGGCGGTTCTAAACGAAATTGACTT
AAAAGAAGAAGAAGAAGACCATACCTATGACGTTTCCTAGGGCATTGACTGTCATAGATGACAATGGAAT
GGTCATTAACATCATTTTCTGGTTCCTGTTGATAATTATATTGATATTACTTTCAATAGCATTGCTAAAT
ATAATTAAGCTATGCATGGTGTGTTGCAATTTAGGAAGGACAGTTATTATTGTTCCAGCGCAACATGCTT
ACGATGCCTATAAGAATTTTATGCGAATTAAAGCATACAACCCCGATGGAGCACTCCTTGCTTGAACTAA
ACAAAATGAAGATTTTGTTAATATTAGCGTGTGTGATTGCATGCGCATGTGGAGAACGCTATTGTGCTAT
GAAATCCGATACAGATTTGTCATGTCGCAATAGTACAGCGTCTGATTGTGAGTCATGCTTCAACGGAGGC
GATCTTATTTGGCATCTTGCAAACTGGAACTTCAGCTGGTCTATAATATTGATCGTTTTTATAACTGTGC
TACAATATGGAAGACCTCAATTCAGCTGGTTCGTGTATGGCATTAAAATGCTTATAATGTGGCTATTATG
GCCCGTTGTTTTGGCTCTTACGATTTTTAATGCATACTCGGAATACCAAGTGTCCAGATATGTAATGTTC
GGCTTTAGTATTGCAGGTGCAATTGTTACATTTGTACTCTGGATTATGTATTTTGTAAGATCCATTCAGT
TGTACAGAAGGACTAAGTCTTGGTGGTCTTTCAACCCTGAAACTAAAGCAATTCTTTGCGTTAGTGCATT
AGGAAGAAGCTATGTGCTTCCTCTCGAAGGTGTGCCAACTGGTGTCACTCTAACTTTGCTTTCAGGGAAT
TTGTACGCTGAAGGGTTCAAAATTGCAGGTGGTATGAACATCGACAATTTACCAAAATACGTAATGGTTG
CATTACCTAGCAGGACTATTGTCTACACACTTGTTGGCAAGAAGTTGAAAGCAAGTAGTGCGACTGGATG
GGCTTACTATGTAAAATCTAAAGCTGGTGATTACTCAACAGAGGCAAGAACTGATAATTTGAGTGAGCAA
GAAAAATTATTACATATGGTATAACTAAACTTCTAAATGGCCAACCAGGGACAACGTGTCAGTTGGGGAG
ATGAATCTACCAAAACACGTGGTCGTTCCAATTCCCGTGGTCGGAAGAATAATAACATACCTCTTTCATT
CTTCAACCCCATAACCCTCCAACAAGGTTCAAAATTTTGGAACTTATGTCCGAGAGACTTTGTACCCAAA
GGAATAGGTAACAGGGATCAACAGATTGGTTATTGGAATAGACAAACTCGCTATCGCATGGTGAAGGGCC
AACGTAAAGAGCTTCCTGAAAGGTGGTTCTTCTACTACTTAGGTACTGGACCTCATGCAGATGCCAAATT
TAAAGATAAATTAGATGGAGTTGTCTGGGTTGCCAAGGATGGTGCCATGAACAAACCAACCACGCTTGGT
AGTCGTGGTGCTAATAATGAATCCAAAGCTTTGAAATTCGATGGTAAAGTGCCAGGCGAATTTCAACTTG
AAGTTAATCAATCAAGAGACAATTCAAGGTCACGCTCTCAATCTAGATCTCGGTCTAGAAATAGATCTCA
ATCTAGAGGCAGGCAACAATTCAATAACAAGAAGGATGACAGTGTAGAACAAGCTGTTCTTGCCGCACTT
AAAAAGTTAGGTGTTGACACAGAAAAACAACAGCAACGCTCTCGTTCTAAATCTAAAGAACGTAGTAACT
CTAAGACAAGAGATACTACACCTAAGAATGAAAACAAACACACCTGGAAGAGAACTGCAGGTAAAGGTGA
TGTGACAAGATTTTATGGAGCTAGAAGCAGTTCAGCCAATTTTGGTGACACTGACCTCGTTGCCAATGGG
AGCAGTGCCAAGCATTACCCACAACTGGCTGAATGTGTTCCATCTGTGTCTAGCATTCTGTTTGGAAGCT
ATTGGACTTCAAAGGAAGATGGCGACCAGATAGAAGTCACGTTCACACACAAATACCACTTGCCAAAGGA
TGATCCTAAGACTGGACAATTCCTTCAGCAGATTAATGCCTATGCTCGTCCATCAGAAGTGGCAAAAGAA
CAGAGAAAAAGAAAATCTCGTTCTAAATCTGCAGAAAGGTCAGAGCAAGATGTGGTACCTGATGCATTAA
TAGAAAATTATACAGATGTGTTTGATGACACACAGGTTGAGATAATTGATGAGGTAACGAACTAAACGAG
ATGCTCGTCTTCCTCCATGCTGTATTTATTACAGTTTTAATCTTACTACTAATTGGTAGACTCCAATTAT
TAGAAAGACTATTACTTAATCACTCTTTCAATCTTAAAACTGTCAATGACTTTAATATCTTATATAGGAG
TTTAGCAGAAACCAGATTACTAAAAGTGGTGCTTCGAGTAATCTTTCTAGTCTTACTAGGATTTTGCTGC
TACAGATTGTTAGTCACATTAATGTAAGGCAACCCGATGTCTAAAACTGGTTTTTCCGAGGAATTACTGG
TCATCGCGCTGTCTACTCTTGTACAGAATGGTAAGCACGTGTAATAGGAGGTACAAGCAACCCTATTGCA
TATTAGGAAGTTTAGATTTGATTTGGCAATGCTAGATTTAGTAATTTAGAGAAGTTTAAAGATCCGCTAC
GACGAGCCAACAATGGAAGAGCTAACGTCTGGATCTAGTGATTGTTTAAAATGTAAAATTGTTTGAAAAT
TTTCCTTTTGATAGTGATACAAAAAA
</t>
  </si>
  <si>
    <t>TW11-SARS</t>
  </si>
  <si>
    <t>AAR87512</t>
  </si>
  <si>
    <t>putative spike glycoprotein [SARS coronavirus TW11]</t>
  </si>
  <si>
    <t>AY502924.1</t>
  </si>
  <si>
    <t>&gt;AY502924.1 SARS coronavirus TW11, complete 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TTGGTGTCAACGAGAAAACACACGTCCAACTCAGTTTGCCTGTCCTTCAGGTTAGAGACGTGCTAGTGCG
TGGCTTCGGGGACTCTGTGGAAGAGGCCCTATCGGAGGCACGTGAACACCTCAAAAATGGCACTTGTGGT
CTAGTAGAGCTGGAAAAAGGCGTACTGCCCCAGCTTGAACAGCCCTATGTGTTCATTAAACGTTCTGATG
CCTTAAGCACCAATCACGGCCACAAGGTCGTTGAGCTGGTTGCAGAAATGGACGGCATTCAGTACGGTCG
TAGCGGTATAACACTGGGAGTACTCGTGCCACATGTGGGCGAAACCCCAATTGCATACCGCAATGTTCTT
CTTCGTAAGAACGGTAATAAGGGAGCCGGTGGTCATAGCTATGGCATCGATCTAAAGTCTTATGACTTAG
GTGACGAGCTTGGCACTGATCCCATTGAAGATTATGAACAAAACTGGAACACTAAGCATGGCAGTGGTGC
ACTCCGTGAACTCACTCGTGAGCTCAATGGAGGTGCAGTCACTCGCTATGTCGACAACAATTTCTGTGGC
CCAGATGGGTACCCTCTTGATTGCATCAAAGATTTTCTCGCACGCGCGGGCAAGTCAATGTGCACTCTTT
CCGAACAACTTGATTACATCGAGTCGAAGAGAGGTGTCTACTGCTGCCGTGACCATGAGCATGAAATTGC
CTGGTTCACTGAGCGCTCTGATAAGAGCTACGAGCACCAGACACCCTTCGAAATTAAGAGTGCCAAGAAA
TTTGACACTTTCAAAGGGGAATGCCCAAAGTTTGTGTTTCCTCTTAACTCAAAAGTCAAAGTCATTCAAC
CACGTGTTGAAAAGAAAAAGACTGAGGGTTTCATGGGGCGTATACGCTCTGTGTACCCTGTTGCATCTCC
ACAGGAGTGTAACAATATGCACTTGTCTACCTTGATGAAATGTAATCATTGCGATGAAGTTTCATGGCAG
ACGTGCGACTTTCTGAAAGCCACTTGTGAACATTGTGGCACTGAAAATTTAGTTATTGAAGGACCTACTA
CATGTGGGTACCTACCTACTAATGCTGTAGTGAAAATGCCATGTCCTGCCTGTCAAGACCCAGAGATTGG
ACCTGAGCATAGTGTTGCAGATTATCACAACCACTCAAACATTGAAACTCGACTCCGCAAGGGAGGTAGG
ACTAGATGTTTTGGAGGCTGTGTGTTTGCCTATGTTGGCTGCTATAATAAGCGTGCCTACTGGGTTCCTC
GTGCTAGTGCTGATATTGGCTCAGGCCATACTGGCATTACTGGTGACAATGTGGAGACCTTGAATGAGGA
TCTCCTTGAGATACTGAGTCGTGAACGTGTTAACATTAACATTGTTGGCGATTTTCATTTGAATGAAGAG
GTTGCCATCATTTTGGCATCTTTCTCTGCTTCTACAAGTGCCTTTATTGACACTATAAAGAGTCTTGATT
ACAAGTCTTTCAAAACCATTGTTGAGTCCTGCGGTAACTATAAAGTTACCAAGGGAAAGCCCGTAAAAGG
TGCTTGGAACATTGGACAACAGAGATCAGTTTTAACACCACTGTGTGGTTTTCCCTCACAGGCTGCTGGT
GTTATCAGATCAATTTTTGCGCGCACACTTGATGCAGCAAACCACTCAATTCCTGATTTGCAAAGAGCAG
CTGTCACCATACTTGATGGTATTTCTGAACAGTCATTACGTCTTGTCGACGCCATGGTTTATACTTCAGA
CCTGCTCACCAACAGTGTCATTATTATGGCATATGTAACTGGTGGTCTTGTACAACAGACTTCTCAGTGG
TTGTCTAATCTTTTGGGCACTACTGTTGAAAAACTCAGGCCTATCTTTGAATGGATTGAGGCGAAACTTA
GTGCAGGAGTTGAATTTCTCAAGGATGCTTGGGAGATTCTCAAATTTCTCATTACAGGTGTTTTTGACAT
CGTCAAGGGTCAAATACAGGTTGCTTCAGATAACATCAAGGATTGTGTAAAATGCTTCATTGATGTTGTT
AACAAGGCACTCGAAATGTGCATTGATCAAGTCACTATCGCTGGCGCAAAGTTGCGATCACTCAACTTAG
GTGAAGTCTTCATCGCTCAAAGCAAGGGACTTTACCGTCAGTGTATACGTGGCAAGGAGCAGCTGCAACT
ACTCATGCCTCTTAAGGCACCAAAAGAAGTAACCTTTCTTGAAGGTGATTCACATGACACAGTACTTACC
TCTGAGGAGGTTGTTCTCAAGAACGGTGAACTCGAAGCACTCGAGACGCCCGTTGATAGCTTCACAAATG
GAGCTATCGTTGGCACACCAGTCTGTGTAAATGGCCTCATGCTCTTAGAGATTAAGGACAAAGAACAATA
CTGCGCATTGTCTCCTGGTTTACTGGCTACAAACAATGTCTTTCGCTTAAAAGGGGGTGCACCAATTAAA
GGTGTAACCTTTGGAGAAGATACTGTTTGGGAAGTTCAAGGTTACAAGAATGTGAGAATCACATTTGAGC
TTGATGAACGTGTTGACAAAGTGCTTAATGAAAAGTGCTCTGTCTACACTGTTGAATCCGGTACCGAAGT
TACTGAGTTTGCATGTGTTGTAGCAGAGGCTGTTGTGAAGACTTTACAACCAGTTTCTGATCTCCTTACC
AACATGGGTATTGATCTTGATGAGTGGAGTGTAGCTACATTCTACTTATTTGATGATGCTGGTGAAGAAA
ACTTTTCATCACGTATGTATTGTTCCTTTTACCCTCCAGATGAGGAAGAAGAGGACGATGCAGAGTGTGA
GGAAGAAGAAATTGATGAAACCTGTGAACATGAGTACGGTACAGAGGATGATTATCAAGGTCTCCCTCTG
GAATTTGGTGCCTCAGCTGAAACAGTTCGAGTTGAGGAAGAAGAAGAGGAAGACTGGCTGGATGATACTA
CTGAGCAATCAGAGATTGAGCCAGAACCAGAACCTACACCTGAAGAACCAGTTAATCAGTTTACTGGTTA
TTTAAAACTTACTGACAATGTTGCCATTAAATGTGTTGACATCGTTAAGGAGGCACAAAGTGCTAATCCT
ATGGTGATTGTAAATGCTGCTAACATACACCTGAAACATGGTGGTGGTGTAGCAGGTGCACTCAACAAGG
CAACCAATGGTGCCATGCAAAAGGAGAGTGATGATTACATTAAGCTAAATGGCCCTCTTACAGTAGGAGG
GTCTTGTTTGCTTTCTGGACATAATCTTGCTAAGAAGTGTCTGCATGTTGTTGGACCTAACCTAAATGCA
GGTGAGGACATCCAGCTTCTTAAGGCAGCATATGAAAATTTCAATTCACAGGACATCTTACTTGCACCAT
TGTTGTCAGCAGGCATATTTGGTGCTAAACCACTTCAGTCTTTACAAGTGTGCGTGCAGACGGTTCGTAC
ACAGGTTTATATTGCAGTCAATGACAAAGCTCTTTATGAGCAGGTTGTCATGGATTATCTTGATAACCTG
AAGCCTAGAGTGGAAGCACCTAAACAAGAGGAGCCACCAAACACAGAAGATTCCAAAACTGAGGAGAAAT
CCGTCGTACAGAAGCCTGTCGATGTGAAGCCAAAAATTAAGGCCTGCATTGATGAGGTTACCACAGCACT
GGAAGAAACTAAGTTTCTTACCAATAAGTTACTCTTGTTTGCTGATATCAATGGTAAGCTTTACCATGAT
TCTCAGAACATGCTTAGAGGTGAAGATATGTCTTTCCTTGAGAAGGATGCACCTTACATGGTAGGTGATG
TTATCACTAGTGGTGATATCACTTGTGTTGTAATACCCTCCAAAAAGGCTGGTGGCACTACTGAGATGCT
CTCAAGAGCTTTGAAGAAAGTGCCAGTTGATGAGTATATAACCACGTACCCTGGACAAGGATGTGCTGGT
TATACACTTGAGGAAGCTAAGACTGCTCTTAAGAAATGCAAATCTGCATTTTATGTACTACCTTCAGAAG
CACCTAATGCTAAGGAAGAGATTCTAGGAACTGTATCCTGGAATTTGAGAGAAATGCTTGCTCATGCTGA
AGAGACAAGAAAATTAATGCCTATATGCATGGATGTTAGAGCCATAATGGCAACCATCCAACGTAAGTAT
AAAGGAATTAAAATTCAAGAGGGCATCGTTGACTATGGTGTCCGATTCTTCTTTTATACTAGTAAAGAGC
CTGTAGCTTCTATTATTACGAAGCTGAACTCTCTAAATGAGCCGCTTGTCACAATGCCAATTGGTTATGT
GACACATGGTTTTAATCTTGAAGAGGCTGCGCGCTGTATGCGTTCTCTTAAAGCTCCTGCCGTAGTGTCA
GTATCATCACCAGATGCTGTTACTACATATAATGGATACCTCACTTCGTCATCAAAGACATCTGAGGAGC
ACTTTGTAGAAACAGTTTCTTTGGCTGGCTCTTACAGAGATTGGTCCTATTCAGGACAGCGTACAGAGTT
AGGTGTTGAATTTCTTAAGCGTGGTGACAAAATTGTGTACCACACTCTGGAGAGCCCCGTCGAGTTTCAT
CTTGACGGTGAGGTTCTTTCACTTGACAAACTAAAGAGTCTCTTATCCCTGCGGGAGGTTAAGACTATAA
AAGTGTTCACAACTGTGGACAACACTAATCTCCACACACAGCTTGTGGATATGTCTATGACATATGGACA
GCAGTTTGGTCCAACATACTTGGATGGTGCTGATGTTACAAAAATTAAACCTCATGTAAATCATGAGGGT
AAGACTTTCTTTGTACTACCTAGTGATGACACACTACGTAGTGAAGCTTTCGAGTACTACCATACTCTTG
ATGAGAGTTTTCTTGGTAGGTACATGTCTGCTTTAAACCACACAAAGAAATGGAAATTTCCTCAAGTTGG
TGGTTTAACTTCAATTAAATGGGCTGATAACAATTGTTATTTGTCTAGTGTTTTATTAGCACTTCAACAG
CTTGAAGTCAAATTCAATGCACCAGCACTTCAAGAGGCTTATTATAGAGCCCGTGCTGGTGATGCTGCTA
ACTTTTGTGCACTCATACTCGCTTACAGTAATAAAACTGTTGGCGAGCTTGGTGATGTCAGAGAAACTAT
GACCCATCTTCTACAGCATGCTAATTTGGAATCTGCAAAGCGAGTTCTTAATGTGGTGTGTAAACATTGT
GGTCAGAAAACTACTACCTTAACGGGTGTAGAAGCTGTGATGTATATGGGTACTCTATCTTATGATAATC
TTAAGACAGGTGTTTCCATTCCATGTGTGTGTGGTCGTGATGCTACACAATATCTAGTACAACAAGAGTC
TTCTTTTGTTATGATGTCTGCACCACCTGCTGAGTATAAATTACAGCAAGGTACATTCTTATGTGCGAAT
GAGTACACTGGTAACTATCAGTGTGGTCATTACACTCATATAACTGCTAAGGAGACCCTCTATCGTATTG
ACGGAGCTCACCTTACAAAGATGTCAGAGTACAAAGGACCAGTGACTGATGTTTTCTACAAGGAAACATC
TTACACTACAACCATCAAGCCTGTGTCGTATAAACTCGATGGAGTTACTTACACAGAGATTGAACCAAAA
TTGGATGGGTATTATAAAAAGGATAATGCTTACTATACAGAGCAGCCTATAGACCTTGTACCAACTCAAC
CATTACCAAATGCGAGTTTTGATAATTTCAAACTCACATGTTCTAACACAAAATTTGCTGATGATTTAAA
TCAAATGACAGGCTTCACAAAGCCAGCTTCACGAGAGCTATCTGTCACATTCTTCCCAGACTTGAATGGC
GATGTAGTGGCTATTGACTATAGACACTATTCAGCGAGTTTCAAGAAAGGTGCTAAATTACTGCATAAGC
CAATTGTTTGGYACATTAACCAGGCTACAACCAAGACAACGTTCAAACCAAACACTTGGTGTTTACGTTG
TCTTTGGAGTACAAAGCCAGTAGATACTTCAAATTCATTTGAAGTTCTGGCAGTAGAAGACACACAAGGA
ATGGACAATCTTGCTTGTGAAAGTCAACAACCCACCTCTGAAGAAGTAGTGGAAAATCCTACCATACAGA
AGGAAGTCATAGAGTGTGACGTGAAAACTACCGAAGTTGTAGGCAATGTCATACTTAAACCATCAGATGA
AGGTGTTAAAGTAACACAAGAGTTAGGTCATGAGGATCTTATGGCTGCTTATGTGGAAAACACAAGCATT
ACCATTAAGAAACCTAATGAGCTTTCACTAGCCTTAGGTTTAAAAACAATTGCCACTCATGGTATTGCTG
CAATTAATAGTGTTCCTTGGAGTAAAATTTTGGCTTATGTCAAACCATTCTTAGGACAAGCAGCAATTAC
AACATCAAATTGCGCTAAGAGATTAGCACAACGTGTGTTTAACAATTATATGCCTTATGTGTTTACATTA
TTGTTCCAATTGTGTACTTTTACTAAAAGTACCAATTCTAGAATTAGAGCTTCACTACCTACAACTATTG
CTAAAAATAGTGTTAAGAGTGTTGCTAAATTATGTTTGGATGCCGGCATTAATTATGTGAAGTCACCCAA
ATTTTCTAAATTGTTCACAATCGCTATGTGGCTATTGTTGTTAAGTATTTGCTTAGGTTCTCTAATCTGT
GTAACTGCTGCTTTTGGTGTACTCTTATCTAATTTTGGTGCTCCTTCTTATTGTAATGGCGTTAGAGAAT
TGTATCTTAATTCGTCTAACGTTACTACTATGGATTTCTGTGAAGGTTCTTTTCCTTGCAGCATTTGTTT
AAGTGGATTAGACTCCCTTGATTCTTATCCAGCTCTTGAAACCATTCAGGTGACGATTTCATCGTACAAG
CTAGACTTGACAATTTTAGGTCTGGCCGCTGAGTGGGTTTTGGCATATATGTTGTTCACAAAATTCTTTT
ATTTATTAGGTCTTTCAGCTATAATGCAGGTGTTCTTTGGCTATTTTGCTAGTCATTTCATCAGCAATTC
TTGGCTCATGTGGTTTATCATTAGTATTGTACAAATGGCACCCGTTTCTGCAATGGTTAGGATGTACATC
TTCTTTGCTTCTTTCTACTACATATGGAAGAGCTATGTTCATATCATGGATGGTTGCACCTCTTCGACTT
GCATGATGTGCTATAAGCGCAATCGTGCCACACGCGTTGAGTGTACAACTATTGTTAATGGCATGAAGAG
ATCTTTCTATGTCTATGCAAATGGAGGCCGTGGCTTCTGCAAGACTCACAATTGGAATTGTCTCAATTGT
GACACATTTTGCACTGGTAGTACATTCATTAGTGATGAAGTTGCTCGTGATTTGTCACTCCAGTTTAAAA
GACCAATCAACCCTACTGACCAGTCATCGTATATTGTTGATAGTGTTGCTGTGAAAAATGGCGCGCTTCA
CCTCTACTTTGACAAGGCTGGTCAAAAGACCTATGAGAGACATCCGCTCTCCCATTTTGTCAATTTAGAC
AATTTGAGAGCTAACAACACTAAAGGTTCACTGCCTATTAATGTCATAGTTTTTGATGGCAAGTCCAAAT
GCGACGAGTCTGCTTCTAAGTCTGCTTCTGTGTACTACAGTCAGCTGATGTGCCAACCTATTCTGTTGCT
TGACCAAGCTCTTGTATCAGACGTTGGAGATAGTACTGAAGTTTCCGTTAAGATGTTTGATGCTTATGTC
GACACCTTTTCAGCAACTTTTAGTGTTCCTATGGAAAAACTTAAGGCACTTGTTGCTACAGCTCACAGCG
AGTTAGCAAAGGGTGTAGCTTTAGATGGTGTCCTTTCTACATTCGTGTCAGCTGCCCGACAAGGTGTTGT
TGATACCGATGTTGACACAAAGGATGTTATTGAATGTCTCAAACTTTCACATCACTCTGACTTAGAAGTG
ACAGGTGACAGTTGTAACAATTTCATGCTCACCTATAATAAGGTTGAAAACATGACGCCCAGAGATCTTG
GCGCATGTATTGACTGTAATGCAAGGCATATCAATGCCCAAGTAGCAAAAAGTCACAATGTTTCACTCAT
CTGGAATGTAAAAGACTACATGTCTTTATCTGAACAGCTGCGTAAACAAATTCGTAGTGCTGCCAAGAAG
AACAACATACCTTTTAGACTAACTTGTGCTACAACTAGACAGGTTGTCAATGTCATAACTACTAAAATCT
CACTCAAGGGTGGTAAGATTGTTAGTACTTGTTTTAAACTTATGCTTAAGGCCACATTATTGTGCGTTCT
TGCTGCATTGGTTTGTTATATCGTTATGCCAGTACATACATTGTCAATCCATGATGGTTACACAAATGAA
ATCATTGGTTACAAAGCCATTCAGGATGGTGTCACTCGTGACATCATTTCTACTGATGATTGTTTTGCAA
ATAAACATGCTGGTTTTGACGCATGGTTTAGCCAGCGTGGTGGTTCATACAAAAATGACAAAAGCTGCCC
TGTAGTAGCTGCTATCATTACAAGAGAGATTGGTTTCATAGTGCCTGGCTTACCGGGTACTGTGCTGAGA
GCAATCAATGGTGACTTCTTGCATTTTCTACCTCGTGTTTTTAGTGCTGTTGGCAACATTTGCTACACAC
CTTCCAAACTCATTGAGTATAGTGATTTTGCTACCTCTGCTTGCGTTCTTGCTGCTGAGTGTACAATTTT
TAAGGATGCTATGGGCAAACCTGTGCCATATTGTTATGACACTAATTTGCTAGAGGGTTCTATTTCTTAT
AGTGAGCTTCGTCCAGACACTCGTTATGTGCTTATGGATGGTTCCATCATACAGTTTCCTAACACTTACC
TGGAGGGTTCTGTTAGAGTAGTAACAACTTTTGATGCTGAGTACTGTAGACATGGTACATGCGAAAGGTC
AGAAGTAGGTATTTGCCTATCTACCAGTGGTAGATGGGTTCTTAATAATGAGCATTACAGAGCTCTATCA
GGAGTTTTCTGTGGTGTTGATGCGATGAATCTCATAGCTAACATCTTTACTCCTCTTGTGCAACCTGTGG
GTGCTTTAGATGTGTCTGCTTCAGTAGTGGCTGGTGGTATTATTGCCATATTGGTGACTTGTGCTGCCTA
CTACTTTATGAAATTCAGACGTGTTTTTGGTGAGTACAACCATGTTGTTGCTGCTAATGCACTTTTGTTT
TTGATGTCTTTCACTATACTCTGTCTGGTACCAGCTTACAGCTTTCTGCCGGGAGTCTACTCAGTCTTTT
ACTTGTACTTGACATTCTATTTCACCAATGATGTTTCATTCTTGGCTCACCTTCAATGGTTTGCCATGTT
TTCTCCTATTGTGCCTTTTTGGATAACAGCAATCTATGTATTCTGTATTTCTCTGAAGCACTGCCATTGG
TTCTTTAACAACTATCTTAGGAAAAGAGTCATGTTTAATGGAGTTACATTTAGTACCTTCGAGGAGGCTG
CTTTGTGTACCTTTTTGCTCAACAAGGAAATGTACCTAAAATTGCGTAGCGAGACACTGTTGCCACTTAC
ACAGTATAACAGGTATCTTGCTCTATATAACAAGTACAAGTATTTCAGTGGAGCCTTAGATACTACCAGC
TATCGTGAAGCAGCTTGCTGCCACTTAGCAAAGGCTCTAAATGACTTTAGCAACTCAGGTGCTGATGTTC
TCTACCAACCACCACAGACATCAATCACTTCTGCTGTTCTGCAGAGTGGTTTTAGGAAAATGGCATTCCC
GTCAGGCAAAGTTGAAGGGTGCATGGTACAAGTAACCTGTGGAACTACAACTCTTAATGGATTGTGGTTG
GATGACACAGTATACTGTCCAAGACATGTCATTTGCACAGCAGAAGACATGCTTAATCCTAACTATGAAG
ATCTGCTCATTCGCAAATCCAACCATAGCTTTCTTGTTCAGGCTGGCAATGTTCAACTTCGTGTTATTGG
CCATTCTATGCAAAATTGTCTGCTTAGGCTTAAAGTTGATACTTCTAACCCTAAGACACCCAAGTATAAA
TTTGTCCGTATCCAACCTGGTCAAACATTTTCAGTTCTAGCATGCTACAATGGTTCACCATCTGGTGTTT
ATCAGTGTGCCATGAGACCTAATCATACCATTAAAGGTTCTTTCCTTAATGGATCATGTGGTAGTGTTGG
TTTTAACATTGATTATGATTGCGTGTCTTTCTGCTATATGCATCATATGGAGCTTCCAACAGGAGTACAC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TGAGTTTACACCATTTGATGTTGTTAGACAATGCTCTGGTGTTACCTTCCAAGGTAAGTTCAAGAAAATT
GTTAAGGGCACTCATCATTGGATGCTTTTAACTTTCTTGACATCACTATTGATTCTTGTTCAAAGTACAC
AGTGGTCACTGTTTTTCTTTGTTTACGAGAATGCTTTCTTGCCATTTACTCTTGGTATTATGGCAATTGC
TGCATGTGCTATGCTGCTTGTTAAGCATAAGCACGCATTCTTGTGCTTGTTTCTGTTACCTTCTCTTGCA
ACAGTTGCTTACTTTAATATGGTCTACATGCCTGCTAGCTGGGTGATGCGTATCATGACATGGCTTGAAT
TGGCTGACACTAGCTTGTCTGGTTATAGGCTTAAGGATTGTGTTATGTATGCTTCAGCTTTAGTTTTGCT
TATTCTCATGACAGCTCGCACTGTTTATGATGATGCTGCTAGACGTGTTTGGACACTGATGAATGTCATT
ACACTTGTTTACAAAGTCTACTATGGTAATGCTTTAGATCAAGCTATTTCCATGTGGGCCTTAGTTATTT
CTGTAACCTCTAACTATTCTGGTGTCGTTACGACTATCATGTTTTTAGCTAGAGCTATAGTGTTTGTGTG
TGTTGAGTATTATCCATTGTTATTTATTACTGGCAACACCTTACAGTGTATCATGCTTGTTTATTGTTTC
TTAGGCTATTGTTGCTGCTGCTACTTTGGCCTTTTCTGTTTACTCAACCGTTACTTCAGGCTTACTCTTG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GACATTAATAGGTTGTGCGAGGAAATGCTCGATAACCGTGCTACTCTTCAGGCTATTGCTTCAGAATTTA
GTTCTTTACCATCATATGCCGCTTATGCCACTGCCCAGGAGGCCTATGAGCAGGCTGTAGCTAATGGTGA
TTCTGAAGTCGTTCTCAAAAAGTTAAAGAAATCTTTGAATGTGGCTAAATCTGAGTTTGACCGTGATGCT
GCCATGCAACGCAAGTTGGAAAAGATGGCAGATCAGGCTATGACCCAAATGTACAAACAGGCAAGATCTG
AGGACAAGAGGGCAAAAGTAACTAGTGCTATGCAAACAATGCTCTTCACTATGCTTAGGAAGCTTGATAA
TGATGCACTTAACAACATTATCAACAATGCGCGTGATGGTTGTGTTCCACTCAACATCATACCATTGACT
ACAGCAGCCAAACTCATGGTTGTTGTCCCTGATTATGGTACCTACAAGAACACTTGTGATGGTAACACCT
TTACATATGCATCTGCACTCTGGGAAATCCAGCAAGTTGTTGATGCGGATAGCAAGATTGTTCAACTTAG
TGAAATTAACATGGACAATTCACCAAATTTGGCTTGGCCTCTTATTGTTACAGCTCTAAGAGCCAACTCA
GCTGTTAAACTACAGAATAATGAACTGAGTCCAGTAGCACTACGACAGATGTCCTGTGCGGCTGGTACCA
CACAAACAGCTTGTACTGATGACAATGCACTTGCCTACTATAACAATTCGAAGGGAGGTAGGTTTGTGCT
GGCATTACTATCAGACCACCAAGATCTCAAATGGGCTAGATTCCCTAAGAGTGATGGTACAGGTACAATT
TACACAGAACTGGAACCACCTTGTAGGTTTGTTACAGACACACCAAAAGGGCCTAAAGTGAAATACTTGT
ACTTCATCAAAGGCTTAAACAACCTAAATAGAGGTATGGTGCTGGGCAGTTTAGCTGCTACAGTACGTCT
TCAGGCTGGAAATGCTACAGAAGTACCTGCCAATTCAACTGTGCTTTCCTTCTGTGCTTTTGCAGTAGAC
CCTGCTAAAGCATATAAGGATTACCTAGCAAGTGGAGGACAACCAATCACCAACTGTGTGAAGATGTTGT
GTACACACACTGGTACAGGACAGGCAATTACTGTAACACCAGAAGCTAACATGGACCAAGAGTCCTTTGG
TGGTGCTTCATGTTGTCTGTATTGTAGATGCCACATTGACCATCCAAATCCTAAAGGATTCTGTGACTTG
AAAGGTAAGTACGTCCAAATACCTACCACTTGTGCTAATGACCCAGTGGGTTTTACACTTAGAAACACAG
TCTGTACCGTCTGCGGAATGTGGAAAGGTTATGGCTGTAGTTGTGACCAACTCCGCGAACCCTTGATGCA
GTCTGCGGATGCATCAACGTTTTTAAACGGGTTTGCGGTGTAAGTGCAGCCCGTCTTACACCGTGCGGCA
CAGGCACTAGTACTGATGTCGTCTACAGGGCTTTTGATATTTACAACGAAAAAGTTGCTGGTTTTGCAAA
GTTCCTAAAAACTAATTGCTGTCGCTTCCAGGAGAAGGATGAGGAAGGCAATTTATTAGACTCTTACTTT
GTAGTTAAGAGGCATACTATGTCTAACTACCAACATGAAGAGACTATTTATAACTTGGTTAAAGATTGTC
CAGCGGTTGCTGTCCATGACTTTTTCAAGTTTAGAGTAGATGGTGACATGGTACCACATATATCACGTCA
GCGTCTAACTAAATACACAATGGCTGATTTAGTCTATGCTCTACGTCATTTTGATGAGGGTAATTGTGAT
ACATTAAAAGAAATACTCGTCACATACAATTGCTGTGATGATGATTATTTCAATAAGAAGGATTGGTATG
ACTTCGTAGAGAATCCTGACATCTTACGCGTATATGCTAACTTAGGTGAGCGTGTACGCCAATCATTATT
AAAGACTGTACAATTCTGCGATGCTATGCGTGATGCAGGCATTGTAGGCGTACTGACATTAGATAATCAG
GATCTTAATGGGAACTGGTACGATTTCGGTGATTTCGTACAAGTAGCACCAGGCTGCGGAGTTCCTATTG
TGGATTCATATTACTCATTGCTGATGCCCATCCTCACTTTGACTAGGGCATTGGCTGCTGAGTCCCATAT
GGATGCTGATCTCGCAAAACCACTTATTAAGTGGGATTTGCTGAAATATGATTTTACGGAAGAGAGACTT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TTAGGAGTCGTACATAATCAGGATGTAAACTTACATAGCTCGCGTCTCAGTTTCAAGGAACTTTTAGTGT
ATGCTGCTGATCCAGCTATGCATGCAGCTTCTGGCAATTTATTGCTAGATAAACGCACTACATGCTTTTC
AGTAGCTGCACTAACAAACAATGTTGCTTTTCAAACTGTCAAACCCGGTAATTTTAATAAAGACTTTTAT
GACTTTGCTGTGTCTAAAGGTTTCTTTAAGGAAGGAAGTTCTGTTGAACTAAAACACTTCTTCTTTGCTC
AGGATGGCAACGCTGCTATCAGTGATTATGACTATTATCGTTATAATCTGCCAACAATGTGTGATATCAG
ACAACTCCTATTCGTAGTTGAAGTTGTTGATAAATACTTTGATTGTTACGATGGTGGCTGTATTAATGCC
AACCAAGTAATCGTTAACAATCTGGATAAATCAGCTGGTTTCCCATTTAATAAATGGGGTAAGGCTAGAC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GAGCTACTGTGGTAATTGGAACAAGCAAGTTTTACGGTGGCTGGCATAATATGTTAAAAACTGTTTACAG
TGATGTAGAAACTCCACACCTTATGGGTTGGGATTATCCAAAATTTGACAGAGCCATGCCTAACATGCTT
AGGATAATGGCCTCTCTTGTTCTTGCTCGCAAACATAACACTTGCTGTAACTTATCACACCGTTTCTACA
GGTTAGCTAACGAGTGTGCGCAAGTATTAAGTGAGATGGTCATGTGTGGCGGCTCACTATATGTTAAACC
AGGTGGAACATCATCCGGTGATGCTACAACTGCTTATGCTAATAGTGTCTTTAACATTTGTCAAGCTGTT
ACAGCCAATGTAAATGCACTTCTTTCAACTGATGGTAATAAGATAGCTGACAAGTATGTCCGCAATCTAC
AACACAGGCTCTATGAGTGTCTCTATAGAAATAGGGATGTTGATCATGAATTCGTGGATGAGTTTTACGC
TTACCTGCGTAAACATTTCTCCATGATGATTCTTTCTGATGATGCCGTTGTGTGCTATAACAGTAACTAT
GCGGCTCAAGGTTTAGTAGCTAGCATTAAGAACTTTAAGGCAGTTCTTTATTATCAAAATAATGTGTTCA
TGTCTGAGGCAAAATGTTGGACTGAGACTGACCTTACTAAAGGACCTCACGAATTTTGCTCACAGCATAC
AATGCTAGTTAAACAAGGAGATGATTACGTGTACCTGCCTTACCCAGATCCATCAAGAATATTAGGCGCA
GGCTGTTTTGTCGATGATATTGTCAAAACAGATGGTACACTTATGATTGAAAGGTTCGTGTCACTGGCTA
TTGATGCTTACCCACTTACAAAACATCCTAATCAGGAGTATGCTGATGTCTTTCACTTGTATTTACAATA
CATTAGAAAGTTACATGATGAGCTTACTGGCCACATGTTGGACATGTATTCCGTAATGCTAACTAATGAT
AACACCTCACGGTACTGGGAACCTGAGTTTTATGAGGCTATGTACACACCACATACAGTCTTGCAGGCTG
TAGGTGCTTGTGTATTGTGCAATTCACAGACTTCACTTCGTTGCGGTGCCTGTATTAGGAGACCATTCCT
ATGTTGCAAGTGCTGCTATGACCATGTCATTTCAACATCACACAAATTAGTGTTGTCTGTTAATCCCTAT
GTTTGCAATGCCCCAGGTTGTGATGTCACTGATGTGACACAACTGTATCTAGGAGGTATGAGCTATTATT
GCAAGTCACATAAGCCTCCCATTAGTTTTCCATTATGTGCTAATGGTCAGGTTTTTGGTTTATACAAAAA
CACATGTGTAGGCAGTGACAATGTCACTGACTTCAATGCGATAGCAACATGTGATTGGACTAATGCTGGC
GATTACATACTTGCCAACACTTGTACTGAGAGACTCAAGCTTTTCGCAGCAGAAACGCTCAAAGCCACTG
AGGAAACATTTAAGCTGTCATATGGTATTGCCACTGTACGCGAAGTACTCTCTGACAGAGAATTGCATCT
TTCATGGGAGGTTGGAAAACCTAGACCACCATTGAACAGAAACTATGTCTTTACTGGTTACCGTGTAACT
AAAAATAGTAAAGTACAGATTGGAGAGTACACCTTTGAAAAAGGTGACTATGGTGATGCTGTTGTGTACA
GAGGTACTACGACATACAAGTTGAATGTTGGTGATTACTTTGTGTTGACATCTCACACTGTAATGCCACT
TAGTGCACCTACTCTAGTGCCACAAGAGCACTATGTGAGAATTACTGGCTTGTACCCAACACTCAACATC
TCAGATGAGTTTTCTAGCAATGTTGCAAATTATCAAAAGGTCGGCATGCAAAAGTACTCTACACTCCAAG
GACCACCTGGTACTGGTAAGAGTCATTTTGCCATCGGACTTGCTCTCTATTACCCATCTGCTCGCATAGT
GTATACGGCATGCTCTCATGCAGCTGTTGATGCCCTATGTGAAAAGGCATTAAAATATTTGCCCATAGAT
AAATGTAGTAGAATCATACCTGCGCGTGCGCGCGTAGAGTGTTTTGATAAATTCAAAGTGAATTCAACAC
TAGAACAGTATGTTTTCTGCACTGTAAATGCATTGCCAGAAACAACTGCTGACATTGTAGTCTTTGATGA
AATCTCTATGGCTACTAATTATGACTTGAGTGTTGTCAATGCTAGACTTCGTGCAAAACACTACGTCTAT
ATTGGCGATCCTGCTCAATTACCAGCCCCCCGCACATTGCTGACTAAAGGCACACTAGAACCAGAATATT
TTAATTCAGTGTGCAGACTTATGAAAACAATAGGTCCAGACATGTTCCTTGGAACTTGTCGCCGTTGTCC
TGCTGAAATTGTTGACACTGTGAGTGCTTTAGTTTATGACAATAAGCTAAAAGCACACAAGGATAAGTCA
GCTCAATGCTTCAAAATGTTCTACAAAGGTGTTATTACACATGATGTTTCATCTGCAATCAACAGACCTC
AAATAGGCGTTGTAAGAGAATTTCTTACACGCAATCCTGCTTGGAGAAAAGCTGTTTTTATCTCACCTTA
TAATTCACAGAACGCTGTAGCTTCAAAAATCTTAGGATTGCCTACGCAGACTGTTGATTCATCACAGGGT
TCTGAATATGACTATGTCATATTCACACAAACTACTGAAACAGCACACTCTTGTAATGTCAACCGCTTCA
ATGTGGCTATCACAAGGGCAAAAATTGGCATTTTGTGCATAATGTCTGATAGAGATCTTTATGACAAACT
GCAATTTACAAGTCTAGAAATACCACGTCGCAATGTGGCTACATTACAAGCAGAAAATGTAACTGGACTT
TTTAAGGACTGTAGTAAGATCATTACTGGTCTTCATCCTACACAGGCACCTACACACCTCAGCGTTGATA
TAAAGTTCAAGACTGAAGGATTATGTGTTGACATACCAGGCATACCAAAGGACATGACCTACCGTAGACT
CATCTCTATGATGGGTTTCAAAATGAATTACCAAGTCAATGGTTACCCTAATATGTTTATCACCCGCGAA
GAAGCTATTCGTCACGTTCGTGCGTGGATTGGCTTTGATGTAGAGGGCTGTCATGCAACTAGAGATGCTG
TGGGTACTAACCTACCTCTCCAGCTAGGATTTTCTACAGGTGTTAACTTAGTAGCTGTACCGACTGGTTA
TGTTGACACTGAAAATAACACAGAATTCACCAGAGTTAATGCAAAACCTCCACCAGGTGACCAGTTTAAA
CATCTTATACCACTCATGTATAAAGGCTTGCCCTGGAATGTAGTGCGTATTAAGATAGTACAAATGCTCA
GTGATACACTGAAAGGATTGTCAGACAGAGTCGTGTTCGTCCTTTGGGCGCATGGCTTTGAGCTTACATC
AATGAAGTACTTTGTCAAGATTGGACCTGAAAGAACGTGTTGTCTGTGTGACAAACGTGCAACTTGCTTT
TCTACTTCATCAGATACTTATGCCTGCTGGAATCATTCTGTGGGTTTTGACTATGTCTATAACCCATTTA
TGATTGATGTTCAGCAGTGGGGCTTTACGGGTAACCTTCAGAGTAACCATGACCAACATTGCCAGGTACA
TGGAAATGCACATGTGGCTAGTTGTGATGCTATCATGACTAGATGTTTAGCAGTCCATGAGTGCTTTGTT
AAGCGCGTTGATTGGTCTGTTGAATACCCTATTATAGGAGATGAACTGAGGGTTAATTCTGCTTGCAGAA
AAGTACAACACATGGTTGTGAAGTCTGCATTGCTTGCTGATAAGTTTCCAGTTCTTCATGACATTGGAAA
TCCAAAGGCTATCAAGTGTGTGCCTCAGGCTGAAGTAGAATGGAAGTTCTACGATGCTCAGCCATGTAGT
GACAAAGCTTACAAAATAGAGGAACTCTTCTATTCTTATGCTACACATCACGATAAATTCACTGATGGTG
TTTGTTTGTTTTGGAATTGTAACGTTGATCGTTACCCAGCCAATGCAATTGTGTGTAGGTTTGACACAAG
AGTCTTGTCAAACTTGAACTTACCAGGCTGTGATGGTGGTAGTTTGTATGTGAATAAGCATGCATTCCAC
ACTCCAGCTTTCGATAAAAGTGCATTTACTAATTTAAAGCAATTGCCTTTCTTTTACTATTCTGATAGTC
CTTGTGAGTCTCATGGCAAACAAGTAGTGTCGGATATTGATTATGTTCCACTCAAATCTGCTACGTGTAT
TACACGATGCAATTTAGGTGGTGCTGTTTGCAGACWCCATGCAAATGAGTACCGACAGTACTTGGATGCA
TATAATATGATGATTTCTGCTGGATTTAGCCTATGGATTTACAAACAATTTGATACTTATAACCTGTGGA
ATACATTTACCAGGTTACAGAGTTTAGAAAATGTGGCTTATAATGTTGTTAATAAAGGACACTTTGATGG
ACACGCCGGCGAAGCACCTGTTTCCATCATTAATAATGCTGTTTACACAAAGGTAGATGGTATTGATGTG
GAGATCTTTGAAAATAAGACAACACTTCCTGTTAATGTTGCATTTGAGCTTTGGGCTAAGCGTAACATTA
AACCAGTGCCAGAGATTAAGATACTCAATAATTTGGGTGTTGATATCGCTGCTAATACTGTAATCTGGGA
CTACAAAAGAGAAGCCCCAGCACATGTATCTACAATAGGTGTCTGCACAATGACTGACATTGCCAAGAAA
CCTACTGAGAGTGCTTGTTCTTCACTTACTGTCTTGTTTGATGGTAGAGTGGAAGGACAGGTAGACCTTT
TTAGAAACGCCCGTAATGGTGTTTTAATAACAGAAGGTTCAGTCAAAGGTCTAACACCTTCAAAGGGACC
AGCACAAGCTAGCGTCAATGGAGTCACATTAATTGGAGAATCAGTAAAAACACAGTTTAACTACTTTAAG
AAAGTAGACGGCATTATTCAACAGTTGCCTGAAACCTACTTTACTCAGAGCAGAGACTTAGAGGATTTTA
AGCCCAGATCACAAATGGAAACTGACTTTCTCGAGCTCGCTATGGATGAATTCATACAGCGATATAAGCT
CGAGGGCTATGCCTTCGAACACATCGTTTATGGAGATTTCAGTCATGGACAACTTGGCGGTCTTCATTTA
ATGATAGGCTTAGCCAAGCGCTCACAAGATTCACCACTTAAATTAGAGGATTTTATCCCTATGGACAGCA
CAGTGAAAAATTACTTCATAACAGATGCGCAAACAGGTTCATCAAAATGTGTGTGTTCTGTGATTGATCT
TTTACTTGATGACTTTGTCGAGATAATAAAGTCACAAGATTTGTCAGTGATTTCAAAAGTGGTCAAGGTT
ACAATTGACTATGCTGAAATTTCATTCATGCTTTGGTGTAAGGATGGACATGTTGAAACCTTCTACCCAA
AACTACAAGCAAGTCAAGCGTGGCAACCAGGTGTTGCGATGCCTAACTTGTACAAGATGCAAAGAATGCT
TCTTGAAAAGTGTGACCTTCAGAATTATGGTGAAAATGCTGTTATACCAAAAGGAATAATGATGAATGTC
GCAAAGTATACTCAACTGTGTCAATACTTAAATACACTTACTTTAGCTGTACCCTACAACATGAGAGTTA
TTCACTTTGGTGCTGGCTCTGATAAAGGAGTTGCACCAGGTACAGCTGTGCTCAGACAATGGTTGCCAAC
TGGCACACTACTTGTCGATTCAGATCTTAATGACTTCGTCTCCGACGCAGATTCTACTTTAATTGGAGAC
TGTGCAACAGTACATACGGCTAATAAATGGGACCTTATTATTAGCGATATGTATGACCCTAGGACCAAAC
ATGTGACAAAAGAGAATGACTCTAAAGAAGGGTTTTTCACTTATCTGTGTGGATTTATAAAGCAAAAACT
AGCCCTGGGTGGTTCTATAGCTGTAAAGATAACAGAGCATTCTTGGAATGCTGACCTTTACAAGCTTATG
GGCCATTTCTCATGGTGGACAGCTTTTGTTACAAATGTAAATGCATCATCATCGGAAGCATTTTTAATTG
GGGCTAACTATCTTGGCAAGCCGAAGGAACAAATTGATGGCTATACCATGCATGCTAACTACATTTTCTG
GAGGAACACAAATCCTATCCAGTTGTCTTCCTATTCACTCTTTGACATGAGCAAATTTCCTCTTAAATTA
AGAGGAACTGCTGTAATGTCTCTTAAGGAGAATCAAATCAATGATATGATTTATTCTCTTCTGGAAAAAG
GTAGGCTTATCATTAGAGAAAACAACAGAGTTGTGGTTTCAAGTGATATTCTTGTTAACAACTAAACGAA
CATGTTTATTTTCTTATTATTTCTTACTCTCACTAGTGGTAGTGACCTTGACCGGTGCACCACTTTTGAT
GATGTTCAAGCTCCTAATTACACTCAACATACTTCATCTATGAGGGGGGTTTACTATCCTGATGAAATTT
TTAGATCAGACACTCTTTATTTAACTCAGGATTTATTTCTTCCATTTTATTCTAATGTTACAGGGTTTCA
TACTATTAATCATACGTTTGGCAACCCTGTCATACCTTTTAAGGATGGTATTTATTTTGCTGCCACAGAG
AAATCAAATGTTGTCCGTGGTTGGGTTTTTGGTTCTACCATGAACAACAAGTCACAGTCGGTGATTATTA
TTAACAATTCTACTAATGTTGTTATACGAGCATGTAACTTTGAATTGTGTGACAACCCTTTCTTTGCTGT
TTCTAAACCCATGGGTACACAGACACATACTATGATATTCGATAATGCATTTAATTGCACTTTCGAGTAC
ATATCTGATGCCTTTTCGCTTGATGTTTCAGAAAAGTCAGGTAATTTTAAACACTTACGAGAGTTTGTGT
TTAAAAATAAAGATGGGTTTCTCTATGTTTATAAGGGCTATCAACCTATAGATGTAGTTCGTGATCTACC
TTCTGGTTTTAACACTTTGAAACCTATTTTTAAGTTGCCTCTTGGTATTAACATTACAAATTTTAGAGCC
ATTCTTACAGCCTTTTCACCTGCTCAAGACATTTGGGGCACGTCAGCTGCAGCCTATTTTGTTGGCTATT
TAAAGCCAACTACATTTATGCTCAAGTATGATGAAAATGGTACAATCACAGATGCTGTTGATTGTTCTCA
AAATCCACTTGCTGAACTCAAATGCTCTGTTAAGAGCTTTGAGATTGACAAAGGAATTTACCAGACCTCT
AATTTCAGGGTTGTTCCCTCAGGAGATGTTGTGAGATTCCCTAATATTACAAACTTGTGTCCTTTTGGAG
AGGTTTTTAATGCTACTAAATTCCCTTCTGTCTATGCATGGGAGAGAAAAAAAATTTCTAATTGTGTTGC
TGATTACTCTGTGCTCTACAACTCAACATTTTTTTCAACCTTTAAGTGCTATGGCGTTTCTGCCACTAAG
TTGAATGATCTTTGCTTCTCCAATGTCTATGCAGATTCTTTTGTAGTCAAGGGAGATGATGTAAGACAAA
TAGCGCCAGGACAAACTGGTGTTATTGCTGATTATAATTATAAATTGCCAGATGATTTCATGGGTTGTGT
CCTTGCTTGGAATACTAGGAACATTGATGCTACTTCAACTGGTAATTATAATTATAAATATAGGTATCTT
AGACATGGCAAGCTTAGGCCCTTTGAGAGAGACATATCTAATGTGCCTTTCTCCCCTGATGGCAAACCTT
GCACCCCACCTGCTCTTAATTGTTATTGGCCATTAAATGATTATGGTTTTTACACCACTACTGGCATTGG
CTACCAACCTTACAGAGTTGTAGTACTTTCTTTTGAACTTTTAAATGCACCGGCCACGGTTTGTGGACCA
AAATTATCCACTGACCTTATTAAGAACCAGTGTGTCAATTTTAATTTTAATGGACTCACTGGTACTGGTG
TGTTAACTCCTTCTTCAAAGAGATTTCAACCATTTCAACAATTTGGCCGTGATGTTTCTGATTTCACTGA
TTCCGTTCGAGATCCTAAAACATCTGAAATATTAGACATTTCACCTTGCTCTTTTGGGGGTGTAAGTGTA
ATTACACCTGGAACAAATGCTTCATCTGAAGTTGCTGTTCTATATCAAGATGTTAACTGCACTGATGTTT
CTACAGCAATTCATGCAGATCAACTCACACCAGCTTGGCGCATATATTCTACTGGAAACAATGTATTCCA
GACTCAAGCAGGCTGTCTTATAGGAGCTGAGCATGTCGACACTTCTTATGAGTGCGACATTCCTATTGGA
GCTGGCATTTGTGCTAGTTACCATACAGTTTCTTTATTACGTAGTACTAGCCAAAAATCTATTGTGGCTT
ATACTATGTCTTTAGGTGCTGATAGTTCAATTGCTTACTCTAATAACACCATTGCTATACCTACTAACTT
TTCAATTAGCATTACTACAGAAGTAATGCCTGTTTCTATGGCTAAAACCTCCGTAGATTGTAATATGTAC
ATCTGCGGAGATTCTACTGAATGTGCTAATTTGCTTCTCCAATATGGTAGCTTTTGCACACAACTAAATC
GTGCACTCTCAGGTATTGCTGCTGAACAGGATCGCAACACACGTGAAGTGTTCGCTCAAGTCAAACAAAT
GTACAAAACCCCAACTTTGAAATATTTTGGTGGTTTTAATTTTTCACAAATATTACCTGACCCTCTAAAG
CCAACTAAGAGGTCTTTTATTGAGGACTTGCTCTTTAATAAGGTGACACTCGCTGATGCTGGCTTCATGA
AGCAATATGGCGAATGCCTAGGTGATATTAATGCTAGAGATCTCATTTGTGCGCAGAAGTTCAATGGACT
TACAGTGTTGCCACCTCTGCTCACTGATGATATGATTGCTGCCTACACTGCTGCTCTAGTTAGTGGTACT
GCCACTGCTGGATGGACATTTGGTGCTGGCGCTGCTCTTCAAATACCTTTTGCTATGCAAATGGCATATA
GGTTCAATGGCATTGGAGTTACCCAAAATGTTCTCTATGAGAACCAAAAACAAATCGCCAACCAATTTAA
CAAGGCGATTAGTCAAATTCAAGAATCACTTACAACAACATCAACTGCATTGGGCAAGCTGCAAGACGTT
GTTAACCAGAATGCTCAAGCATTAAACACACTTGTTAAACAACTTAGCTCTAATTTTGGTGCAATTTCAA
GTGTGCTAAATGATATCCTTTCGCGACTTGATAAAGTCGAGGCGGAGGTACAAATTGACAGGTTAATTAC
AGGCAGACTTCAAAGCCTTCAAACCTATGTAACACAACAACTAATCAGGGCTGCTGAAATCAGGGCTTCT
GCTAATCTTGCTGCTACTAAAATGTCTGAGTGTGTTCTTGGACAATCAAAAAGAGTTGACTTTTGTGGAA
AGGGCTACCACCTTATGTCCTTCCCACAAGCAGCCCCGCATGGTGTTGTCTTCCTACATGTCACGTATGT
GCCATCCCAGGAGAGGAACTTCACCACAGCGCCAGCAATTTGTCATGAAGGCAAAGCATACTTCCCTCGT
GAAGGTGTTTTTGTGTTTAATGGCACTTCTTGGTTTATTACACAGAGGAACTTCTTTTCTCCACAAATAA
TTACTACAGACAATACATTTGTCTCAGGAAATTGTGATGTCGTTATTGGCATCATTAACAACACAGTTTA
TGATCCTCTGCAACCTGAGCTTGACTCATTCAAAGAAGAGCTGGACAAGTACTTCAAAAATCATACATCA
CCAGATGTTGATCTTGGCGACATTTCAGGCATTAACGCTTCTGTCGTCAACATTCAAAAAGAAATTGACC
GCCTCAATGAGGTCGCTAAAAATTTAAATGAATCACTCATTGACCTTCAAGAATTGGGAAAATATGAGCA
ATATATTAAATGGCCTTGGTATGTTTGGCTCGGCTTCATTGCTGGACTAATTGCCATCGTCATGGTTACA
ATCTTGCTTTGTTGCATGACTAGTTGTTGCAGTTGCCTCAAGGGTGCATGCTCTTGTGGTTCTTGCTGCA
AGTTTGATGAGGATGACTCTGAGCCAGTTCTCAAGGGTGTCAAATTACATTACACATAAACGAACTTATG
GATTTGTTTATGAGATTTTTTACTCTTGGATCAATTACTGCACAGCCAGTAAAAATTGACAATGCTTCTC
CTGCAAGTACTGTTCATGCTACAGCAACGATACCGCTACAAGCCTCACTCCCTTTCGGATGGCTTGTTAT
TGGCGTTGCATTTCTTGCTGTTTTTCAGAGCGCTACCAAAATAATTGCGCTCAATAAAAGATGGCAGCTA
GCCCTTTATAAGGGCTTCCAGTTCATTTGCAATTTACTGCTGCTATTTGTTACCATCTATTCACATCTTT
TGCTTGTCGCTGCAGGTATGGAGGCGCAATTTTTGTACCTCTATGCCTTGATATATTTTCTACAATGCAT
CAACGCATGTAGAATTATTATGAGATGTTGGCTTTGTTGGAAGTGCAAATCCAAGAACCCATTACTTTAT
GATGCCAACTACTTTGTTTGCTGGCACACACATAACTATGACTACTGTATACCATATAACAGTGTCACAG
ATACAATTGTCGTTACTGAAGGTGACGGCATTTCAACACCAAAACTCAAAGAAGACTACCAAATTGGTGG
TTATTCTGAGGATAGGCACTCAGGTGTTAAAGACTATGTCGTTGTACATGGCTATTTCACCGAAGTTTAC
TACCAGCTTGAGTCTACACAAATTACTACAGACACTGGTATTGAAAATGCTACATTCTTCATCTTTAACA
AGCTTGTTAAAGACCCACCGAATGTGCAAATACACACAATCGACGGCTCTTCAGGAGTTGCTAATCCAGC
AATGGATCCAATTTATGATGAGCCGACGACGACTACTAGCGTGCCTTTGTAAGCACAAGAAAGTGAGTAC
GAACTTATGTACTCATTCGTTTCGGAAGAAACAGGTACGTTAATAGTTAATAGCGTACTTCTTTTTCTTG
CTTTCGTGGTATTCTTGCTAGTTACACTAGCCATCCTTACTGCGCTTCGATTGTGTGCGTACTGCTGCAA
TATTGTTAACGTGAGTTTAGTAAAACCAACGGTTTACGTCTACTCGCGTGTTAAAAATCTGAACTCTTCT
GAAGGAGTTCCTGATCTTCTGGTCTAAACGAACTAACTATTATTATTATTCTGTTTGGAACTTTAACATT
GCTTATCATGGCAGACAACGGTACTATTACCGTTGAGGAGCTTAAACAACTCCTGGAACAATGGAACCTA
GTAATAGGTTTCCTATGCCTAGCCTGGATTATGTTACTACAATTTGCCTATTCTAATCGGAACAGGTTTT
TGTACATAATAAAGCTTGTTTTCCTCTGGCTCTTGTGGCCAGTAACACTTGCTTGTTTTGTGCTTGCTGC
TGTCTACAGAATTAATTGGGTGACTGGCGGGATTGCGATTGCAATGGCTTGTATTGTAGGCTTGATGTGG
CTTAGCTACTTCGTTGCTTCCTTCAGGCTGTTTGCTCGTACCCGCTCAATGTGGTCATTCAACTCAGAAA
CAAACATTCTTCTCAATGTGCCTCTCCGGGGGACAATTGTGACCAGACCGCTCATGGAAAGTGAACTTGT
CATTGGTGCTGTGATCATTCGTGGTCACTTGCGAATGGCCGGACACTCCCTAGGGCGCTGTGACATTAAG
GACCTGCCAAAAGAGATCACTGTGGCTACATCACGAACGCTTTCTTATTACAAATTAGGAGCGTCGCAGC
GTGTAGGCACTGATTCAGGTTTTGCTGCATACAACCGCTACCGTATTGGAAACTATAAATTAAATACAGA
CCACGCCGGTAGCAACGACAATATTGCTTTGCTAGTACAGTAAGTGAACAGATGTTTCATCTTGTTGACT
TCCAGGTTACAATAGCAGAGATATTGATTATCATTATGAGGACTTTCAGGATTGCTATTTGGAATCTTGA
CGTTATAATAAGTTCAATAGTGAGACAATTATTTAAGCCTCTAACTAAGAAGAATTATTCGGAGTTAGAT
GATGAAGAACCTATGGAGTTAGATTATCCATAAAACGAACATGAAAATTATTCTCTTCCTGACATTGATT
GTATTTACATCTTGCGAGCTATATCACTATCAGGAGTGTGTTAGAGGTACGACTGTACTACTAAAAGAAC
CTTGCCCATCAGGAACATACGAGGGCAATTCACCATTTCACCCTCTTGCTGACAATAAATTTGCACTAAC
TTGCACTAGCACACACTTTGCTTTTGCTTGTGCTGACGGTACTCGACATACCTATCAGCTGCGTGCAAGA
TCAGTTTCACCAAAACTTTTCATCAGACAAGAGGAGGTTCAACAAGAGCTCTACTCGCCACTTTTTCTCA
TTGTTGCTGCTCTAGTATTTTTAATACTTTGCTTCACCATTAAGAGAAAGACAGAATGAATGAGCTCACT
TTAATTGACTTCTATTTGTGCTTTTTAGCCTTTCTGCTATTCCTTGTTTTAATAATGCTTATTATATTTT
GGTTTTCACTCGAAATCCAGGATCTAGAAGAACCTTGTACCAAAGTCTAAACGAACATGAAACTTCTCAT
TGTTTTGACTTGTATTTCTTTATGCAGTTGCATATGCACTGTAGTACAGCGCTGTGCATCTAATAAACCT
CATGTGCTTGAAGATCCTTGTAAGGTACAACACTAGGGGTAATACTTATAGCACTGCTTGGCTTTGTGCT
CTAGGAAAGGTTTTACCTTTTCATAGATGGCACACTATGGTTCAAACATGCACACCTAATGTTACTATCA
ACTGTCAAGATCCAGCTGGTGGTGCGCTTATAGCTAGGTGTTGGTACCTTCATGAAGGTCACCAAACTGC
TGCATTTAGAGACGTACTTGTTGTTTTAAATAAACGAACAAATTAAAATGTCTGATAATGGACCCCAATC
AAACCAACGTAGTGCCCCCCGCATTACATTTGGTGGACCCACAGATTCAACTGACAATAACCAGAATGGA
GGACGCAATGGGGCAAGGCCAAAACAGCGCCGACCCCAAGGTTTACCCAATAATACTGCGTCTTGGTTCA
CAGCTCTCACTCAGCATGGCAAGGAGGAACTTAGATTCCCTCGAGGCCAGGGCGTTCCAATCAACACCAA
TAGTGGTCCAGATGACCAAATTGGCTACTACCGAAGAGCTACCCGACGAGTTCGTGGTGGTGACGGCAAA
ATGAAAGAGCTCAGCCCCAGATGGTACTTCTATTACCTAGGAACTGGCCCAGAAGCTTCACTTCCCTACG
GCGCTAACAAAGAAGGCATCATATGGGTTGCAACTGAGGGAGCCTTGAATACACCCAAAGACCACATTGG
CACCCGCAATCCTAATAACAATGCTGCCACCGTGCTACAACTTCCTCAAGGAACAACATTGCCAAAAGGC
TTCTACGCAGAGGGAAGCAGAGGCGGCAGTCAAGCCTCTTCTCGCTCCTCATCACGTAGTCGCGGTAATT
CAAGAAATTCAACTCCTGGCAGCAGTAGGGGAAATTCTCCTGCTCGAATGGCTAGCGGAGGTGGTGAAAC
TGCCCTCGCGCTATTGCTGCTAGACAGATTGAACCAGCTTGAGAGCAAAGTTTCTGGTAAAGGCCAACAA
CAACAAGGCCAAACTGTCACTAAGAAATCTGCTGCTGAGGCATCTAAAAAGCCTCGCCAAAAACGTACTG
CCACAAAACAGTACAACGTCACTCAAGCATTTGGGAGACGTGGTCCAGAACAAACCCAAGGAAATTTCGG
GGACCAAGACCTAATCAGACAAGGAACTGATTACAAACATTGGCCGCAAATTGCACAATTTGCTCCAAGT
GCCTCTGCATTCTTTGGAATGTCACGCATTGGCATGGAAGTCACACCTTCGGGAACATGGCTGACTTATC
ATGGAGCCATTAAATTGGATGACAAAGATCCACAATTCAAAGACAACGTCATACTGCTGAACAAGCACAT
TGACGCATACAAAACATTCCCACCAACAGAGCCTAAAAAGGACAAAAAGAAAAAGACTGATGAAGCTCAG
CCTTTGCCGCAGAGACAAAAGAAGCAGCCCACTGTGACTCTTCTTCCTGCGGCTGACATGGATGATTTCT
CCAGACAACTTCAAAATTCCATGAGTGGAGCTTCTGCTGATTCAACTCAGGCATAAACACTYATGATGAC
CACACAAGGCAGATGGGCTATGTAAACGTTTTCGCAATTCCGTTTACGATACATAGTCTACTCTTGTGCA
GAATGAATTCTCGTAACTAAACAGCACAAGTAGGTTTAGTTAACTTTAATCTCACATAGCAATCTTTAAT
CAATGTGTAACATTAGGGAGGACTTGAAAGAGCCACCACATTTTCATCGAGGCCACGCGGAGTACGATCG
AGGGTACAGTGAATAATGCTAGGGAGAGCTGCCTATATGGAAGAGCCCTAATGTGTAAAATTAATTTTAG
TAGTGCTATCCCCATGTGATTTTAATAGCTTCTTAGGAGAATGACAA</t>
  </si>
  <si>
    <t>Pi</t>
  </si>
  <si>
    <t>PRCV</t>
  </si>
  <si>
    <t>Alphacoronavirus; Rhinacovirus</t>
  </si>
  <si>
    <t>Sus suis</t>
  </si>
  <si>
    <t>AKV62755.1</t>
  </si>
  <si>
    <t>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t>
  </si>
  <si>
    <t>spike protein [Porcine respiratory coronavirus]</t>
  </si>
  <si>
    <t>KR270796.1</t>
  </si>
  <si>
    <t>20353..24051</t>
  </si>
  <si>
    <t>&gt;KR270796.1 Porcine respiratory coronavirus strain OH7269, complete genome
ACTTTTAAAGTAAAGTGAGTGTAGCGTGGCTATATCTCTTCTTTTACTTTAACTAGCTTTGTGCTAGATT
TTGTCTTCGGACACCAACTCGAACTAAACGAAATATTTGTCTTTCTATGAAATCATAGAGGACAAGCGTT
GATTATTTCTATTCAGTTTGGCAATCACTCCTTGGAACGGGGTTGAGCGAACGGTGCAGTAGGGTTCCGT
CCCTATTTCGTAAGTCGCCTAGTAGTAGCGAGTGCGGTTCCGCCCGTACAACGTTGGGTAGACCGGGTTT
CGTCCTGTGATCTCCCTCGCCGGCCGCCAGGAGAATGAATTCCAAACAATTCAAGATCCTCGTCAATGAG
GACTACCAAGTCAACGTGCCTAGTCTTCCTATTCGTGACGTGTTACAGGAAATCAAGTACTGTTACTGTA
ATGGATTTGAGGGCTATGTGTTCGTACCAGAATACTGTCGTGACCTAGTTGATTGCGATCGTAAGGATCA
CTACGTCATTGGTGTTCTTGGTAACGGAGTAAGCGATCTTAAACCTGTTCTTCTTACCGAACCCTCCGTC
ATGTTGCAAGGTTTTATTGTTCGATCTAATTGCAATGGCGTTCTTGAGGACTTTGACTTTAAAATTGCTC
GTACTGGCAGAGGTGTCATATATGTTGATCAATATATGTGTGGTGCTGATGGAAAACCAGTCATTGAAGG
CGATTTTAAGGACTACTTCGGTGATGAAGACATTATTGAATTTGAAGGAGAGGAGTACCATTGTGCTTGG
ACAACTGTACGCGATGAGAAACCGCTGAATCAGCAAACTCTCTTTACCATTCAGGAAATTCAATACAACC
TGGACATTCCTCATAAGTTGCCAAACTGTGCTACTAGACATGTAGCACCACCAGTCAAAAAGAACTCTAA
AATAGTTCTGTCTGAAGATTACAAGAAGCTTTATGATATTTTCGGATCACCTTTTATGGGAAATGGTGAC
TGTCTTAGCAAATGCTTTGACACTCTTCATTTTATCGCTGCCACTCTTAGATGCCCTTGTGGTTCTGAAA
GTAGCGGTGTTGGAGATTGGACTGGTTTTAAGACTGCTTGTTGTGGTCTTTCTGGCAAAGTTAAGGGTGT
CACTTTAGGTGATATTAAGCCTGGTGATGCTGTTGTCACTAGTATGAACGCAGGTAAGGGAGTTAAGTTC
TTTGCCAATTGTGTTCTTCAATATGCTGGTGACGTTGAAGGTGTCTCTATATGGAAAGTTATTAAAACTT
TTACAGTTGATGAGACCGTGTGCACCCTTGGTTTTGAAGGCGAGTTGAACGATTTCATCAAACCTGAGAG
CAGCTCACTAATTGCCTGCAGTGTTAAAAGAGCATTCATTACTGGTGAGATTGATGATGCTGTACATGAT
TGTATCATTACAGGAAAATTGGATCTTAGTACAAACCTTTTTGGTAACGTTGGTCTATTATTCAAGAAGA
CTCCATGGTTTGTACAAAAGTGTGGTGCACTTTTTGTGGATGCTTGGAAAGTAGTTGAGGAGCTTTGTGG
TTCACTCACACTTACATACAAGCAAATTTATGAAGTTGTAGCATCACTTTGCAATTCTGTTTTTACGATT
GTAAACTACAAGCCAACATTTGTGGTTCCAAACAATCGTGTTAAAGACCTTGTAGACAAGTGTGTGAAAG
TTCTTGTAAAAGCATTTGATGTTTTTACGCAGAATATTATAATAGCTGGTATTGAGGCCAAATGCTTTGT
TCTTGGTGCTAAATACCTGTTGTTCAAAAATGCACTTGTCAAACTTGTTAGTGTTAAGATCCTTGGCAAG
AAGCAAAAGGGTCTTGAATGTGCATTCTTTGCTACTAGCTTAGTTGGTGCAACTGCTAATGTGACATCTA
CAAGAACGGAGACTGCCACTATCAGCTTGAACAAGGTTGATGATGTTGTAGCACCAGGAGATGGTTATAT
CGTCATTGTTGGTGATATGGCTTTCTATAAGAGTGGTGAATATTATTTCATGATGTCTAGTCCTAATTCT
GTTCTTACTAACAATGTTTTTAAAGCAGTTAAAGTTCCATCTTATGACATCGTGTATGATGTTGATAATG
ATACCAAAAGCAAAATGATTGCAAAACTTGGTTCATCATTTGAATATGATGGTGATATTGATGCTGCTAT
TGTAAAAGTTAACGAATTACTCATTGACTTTAGGCAGCAAAGCTTGTGCTTCAGAGCTCTTAAGGACGAC
AAAACCATTTTTGTTGAAGCCTACTTTAAAAAGTATAAAATGCCGGCATGCCTTGTAAAACATATTGGTT
TGTGGAACATCATAAAGAAAGATTCATGTAAGAAGGGTTTTCTTAATCTTTTCAATCATTTGAATGAATT
GGAAGATATCAAAGAAACTAATATCCAGGCTATTAAAAACATTCTTTGTCCTGATCTTCTTCTTGATCTG
GATTATGGTGCCATTTGGTACAATTGCATGCCGAGCTGCTCTGATCCTTCAGTTTTGGGGAGTGTTCAAC
TTTTGATTGGTAACGGTGTGAAAGTGGTTTGTGCTGGTTGCAAAGGTTTTGCTAATCAACTTTCAAAAGG
TTACAATAAGCTCTGTAATGCGGCTCGTGATGATATTGAGATCGGTGGTATATCATTTTCCACTTTTAAA
ACACCTACAAATACTTTTATTGAAATGACAGATGCTATCTATTCAGTTATTGAACAAGGTGATGCATTAT
CCTTTAGAGATGCAGATGTGCCAGTTGTAGATGATGGTACCATTGCTATTGTTGATTGGTCTGAAACCAT
TCTGCTTGAACCTGCTGAATATGTAGAACCAAAGAACAATGGTAATGTCATTGTTATTGCAGGTTATACA
TTTTATAAAGACGAGGATGAACATTTTTATCCTTATGGTTTTGGTAAAATTGTGCAGAGAATGTATAATA
AAATGGGTGGTGGTGACAAAGTTGTCTCATTTTCAGACGAAGTAGATGTTCAAGAAATTGCACCTGTTAC
ATGTGTTAAACTTGAATTCGAATTTGATAATGAAATTGTAACTGGTGTTCTTGAACGGGCTATTGGTACT
AGATACACATTTACTGGTACAACTTGGGAAGAATTTGAAGAGTCTATTTCTGAAGAACTCGATACTATTT
TTGATATTTTAGCAAACCAAGGTGTCGAACTTGAAGGTTACTTCATTTATGACACTTGTGGTGGATTTGA
TATAAAAAATCCCGATGGTATTATGATCTCTCAGTATGATATTACTGCTGATGAAAAATCGGAAGTTAGT
GTATCAAGTGAAAAAGAAGAAGTTGACTCTGCTGAAGAAAATCCAGGAGTTGAAGTCGAAGCATCTGAAA
GTGCTGAAGGGATTTCTTCTCAAGAAGAGGTTGAAACAGTAGAAGTTGTAGATCTTACTTCTAAAGAAGA
AGATGTTGACATTGTTGAAGTATCTGCTAAAGAGGACCCTTGGGCTGCAGCTGTTGATGTACAAGAAGCT
GAACAATTCAATCCTTCTTTACCACCATTCAAGACAACAAATCTCAACGGAAAAATTATCCTTAAGCAAA
GTGATAATAATTGTTGGATAAATGCTTGTTGCTATCAGCTTCAGGTTTTTGATTTTTTCAACAATGAAGC
TTGGGAGAAATTTAAGAAAGGTGATGTCATGGACTTTGTAAACTTGTGTTATGCAGTAACAACACTAGCA
AGAGGTCATTCAGGTGATGCAGATTATCTTCTTGAACTTATGCTCAATGATTATAGCACAGCCAAGATAG
TACTTGCAGCTAAGTGTGGCTGTGGTGAAAAAGAAATTGTTTTGGAAAGAACTGTTTTTAAGCTTACCCC
ACTTAAAGAGAGTTTTAATTATGGTGTTTGCGGTGGCTGTATGCAAGTTAACACTTGTAGATTTTTAAGT
GTTGAAGGCTCCGGTGTTTTTGTTCATGACATATTAAGCAAGCAAACGCCAGAATCTATGTTTATTGTTA
AACCTGTTATGCACGCAGTTTACACTGGCACAACTCAAAATGGCCATTACATGGTTGATGATATTGAACA
TGGCTATTGTGTAGACGGTGTGGGTATTAAACCACTCAAGAAACGGTGTTATACATCCACATTGTTCATT
AATGCCAATGTAATGACTAGAGTTGAAAAACCAAAACAAGAGTTTAAAGTTGAAAAATTAGAACAGCAAC
TTATAGTGGAAGATAACAAATCTTCTATTGAAAAAGAGATTCAAAGTCCTAAAAACGATGATCTTATACT
ACCATTCTACAAAGTTGGCAAACTTTCCTTTTATCAGTGTGCTTTGGATGTTTTGATCAATTTCTTGGAA
CCTGATGTTATTGTTAATGCCGCTAATGGTGATCTTAAACACATGGGTGGTGTTGCAAGAGCCATCGATG
TTTTTACTGGTGGCAAATTAACAGAACGTTCTAAGGATTATCTTAAAAAGAATAAATCTATTGCTCCTGG
TAATGCTGTTTTCTTTGAAAATGTCATTGAGCATCTTAGTGTTTTGAATGCAGTTGGACCACGTAATGGT
GACAGCCGAGTTGAAGCCAAACTTTGTAATGTTTACAAAGCAATTGCAAAGTGTGAAGGAAAAATATTAA
CACCACTTATTAGTGTTGGTATTTTTAATGTTAGACTTGAAACATCATTGCAGTGCTTACTCAAGACTGT
TAATGACAGGGGATTGAATGTCTTCGTATATACTGACCAGGAAAGGCAAACTATTGAAAATTTCTTTGCT
TGTTCTATTCCTGTCAATGTTACTGAGGACAATGTTAACCATGAACGTGTGTCTGTTTCTTTTGACAAAA
CATATGGTGAACAGCTTAAGGGCACCGTTGTCATCAAAGAGAAAGATGTTACAAACCAGTTGCCTAGCGC
ATTTGATGTTGGTCAAAAAGTCGTTAAGGCTATTGATATAGATTGGCAAGCTCATTATGGTTTTCGTGAT
GCTGCTGCTTTTAGCGCTAGTAGTCATGATGCTTACAAATTTGAAGTTGTTACACATAGCAATTTCATTG
TGCATAAGCAGACTGACAACAATTGTTGGATTAATGCAACCTGTCTTGCATTACAGAGACTCAAGCCACA
GTGGAAATTTCCCGGTGTTAGAGGTCTCTGGAATGAATTTCTTGAGCGTAAAACACAAGGTTTTGTACAT
ATGTTGTATCACATTTCTGGAGTAAAGAAAGGTGAGCCAGGTGATGCTGAATTAATGTTGCATAAACTTG
GTGATTTGATGGACAATGATTGTGAAATCCTTGTCACACACAATACAGCATGTGACAAGTGCGCAAAAGT
AGAAAAGTTTGTTGGACCAGTGATAGCAGCACCGCTTGCAATACATGGCACTGACGAAACATGTGTGCAT
GGCGTTAGTGTCAATGTCAAAGTCACCCAAATTAAGGGCACTGTTGTTATTACTTCTTTAATTGGTCCTG
TTATCGGAGAGGTACTAGAAGCAACTGGTTATATTTGTTATAGCGGTTCTAAAAGAAATGGTCATTACAC
CTATTACGATAATCGTAATGGATTAGTGGTTGATGCAGAAAAGGCTTACCATTTTAATAGAGACTTATTA
CAGGTCACAACAGCTATTGCAAGTAATTTCGTTGTCAAGAAACCACAAGCAGATGAAAGACCTAAGAATT
GTGCCTTTAATAAGGTCGTAGCATCTCCTAAGATTGTACAAGAACAAAAATTGTTGGCTATTGAAAGTGG
TGCTAACTATGCTCTTACTGAATTTGGAAAATATGCTGACATGTTCTTTACGGCTGGTGATAAAATTTTT
AGGTTGCTGCTTGCAGTCTTTAAATATTTGCTGGTTTTATTTATGTGTCTTAGAAGTACTAAGATGCCTA
AAGTTAAAGTCAAACCGCCTTTTGCATTTAGAGATTTTGGTGCTAAGGTCAGAACTCTCAATTACATGAG
ACAATTGAACAAACCCTCTGTTTGGCGTTATGCAAAACTAGTTTTATTGTTGATAGCAATATATAATTTC
TTTTATTTGTTTGTCAGTATACCAGTAGTGCATAAATTAACATGTGATGGTGCTGTACAGGCATATAAAA
ATTCTAGTTTTATAAAGTCAGCAGTCTGTGGCAACTCTATTTTATGCAAAGCCTGTTTGGCTTCCTATGA
CGAGTTGGCCGATTTTCAACATCTCCAAGTTACTTGGGATTTTAAATCTGACCCATTATGGAGCAGACTG
GTACAATTGTCTTACTTTGCGTTCTTGGCTGTTTTTGGTAATAACTATGTTAGGTGTTTTCTTATGTACT
TTGTATCTCAGTGCCTCAACCTTTGGCTTTCTTATTTTGGTTATGTAGAGTACAGTTGGTTTTTGCATGT
TGTCAACTTTGAATCTATCTCAGCTGAGTTTGTGATCATTGTTATAGTGGTTAAGGCAGTTCTCGCTCTT
AAACATATTGTTTTTTCATGCTCAAACCCTTCTTGCAAAACGTGTTCTAGGACTGCAAGGCAGACACGCA
TTCCTATCCAAGTTGTTGTTAATGGTTCAATGAAGACTGTTTATGTTCATGCTAATGGTACTGGTAAATT
TTGCAAGAAACACAATTTTTATTGTAAGAACTGTGAGTCTTATGGTTTTGAGAATACATTCATCTGTGAC
GAAATTGTACGTGATCTCAGTAATAGTGTTAAACAAACTGTTTACGCCACTGATAGATCTCATCAAGAAG
TCACAAAAGTTGAATGTTCAGATGGATTTTACAGATTTTATGTTGGTGATGAATTCACTTCATATGATTA
TGATGTAAAACATAAGAAATATAGTAGTCAAGAGGTTCTCAAGAACATGCTCTTGCTTGATGATTTCATT
GTGTATAGTCCGTCTGGTTCTGCTCTTGCAAATGTTAGAAATGCCTGTGTTTACTTCTCACAACTTATTG
GTAAGCCTATTAAGATTGTTAACAGTGATTTGCTTGAAGATCTCTCTGTAGATTTTAAAGGGGCACTTTT
TAATGCTAAAAAGAATGTAATTAAGAATTCTTTTAATGTTGATGTCTCAGAATGCAAAAATCTTGACGAA
TGTTACAAGGCTTGCAATCTTAATGTTTCATTTTCTACATTTGAAATGGCTGTTAACAATGCCCATAGAT
TTGGTATTCTGATTACTGATCGTTCTTTTAACAATTTCTGGCCATCAAAAATTAAGCCTGGTTCATCTGG
TGTGTCGGCCATGGACATTGGTAAGTGTATGACTTCTGATGCTAAGATTGTTAATGCTAAAGTTTTAACT
CAACGTGGTAAAAGTGTTGTTTGGCTTAGCCAGGATTTTGCTGCACTTAGTTCTACTGCTCAGAAAGTTT
TGGTTAAAACTTTTGTAGAAGAAGGTGTCAACTTTTCACTCACATTTAATGCTGTAGGTTCAGATGATGA
TCTTCCTTATGAAAGATTCACTGAGTCTGTGTCTCCAAAAAATGGTTCAGGCTTTTTTGATGTAATTACA
CAGCTTAAACAAATTGTGATTTTGGTTTTTGTTTTTATTTTTATTTGTGGCTTGTGCTCTGTTTACAGTG
TTGCTACACAGTCCTACATTGAATCTGCTGAAGGCTATGATTACATGGTTATTAAGAATGGAATTGTTCA
ACCTTTTGACGATACCATTTCATGTGTTCATAACACTTATAAAGGATTCAGTGACTGGTTTAAAGCTAAG
TATGGTTTTATTCCTACTTTTGGTAAATCATGTCCAATTGTTGTAGGAACTGTTTTTGATCTTGAAAATA
TGAGACCAATTCCTGATGTGCCTGCATATGTTTCTATTGTGGGTAGATCTCTTGTTTTTGCTATTAATGC
TGCTTTTGGTGTTACTAATATGTGTTATGATCATACTGGCAATGCAGTTAGTAAGGACTCATATTTTGAT
ACTTGTGTTTTTAATACTGCGTGCACCACTCTTACAGGTCTTGGTGGTACAATTGTGTATTGTGCAAAGC
AAGGTTTAGTTGAAGGTGCTAAGCTCTATAGTGATCTTATGCCAGACTATTACTATGAGCATGCTAGTGG
TAACATGGTTAAATTGCCATCAATTATTAGAGGACTTGGTCTACGCTTTGTGAAAACACAGGCTACAACT
TATTGTAGAGTGGGAGAGTGCATTGATAGTAAAGCTGGTTTTTGCTTTGGTGGTGATAACTGGTTTGTCT
ACGACAATGACTTTGGTAATGGATACATTTGTGGTAATTCTGTGCTAGGATTTTTTAAGAATGTCTTCAA
ACTCTTTAACTCTAACATGTCTGTGGTAGCTACATCTGGTGCGATGCTTGTTAACATTATTATTGCATGT
TTAGCTATTGCAATGTGTTATGGTGTTCTTAAGTTTAAGAAGATTTTTGGTGATTGTACTTTCCTCATTG
TTATGATCATTGTCACTCTTGTTGTGAATAATGTGTCTTATTTTGTCACTCAAAATACGTTCTTTATGAT
CATTTACGCCATTGTTTACTATTTTACAACAAGAAAGATTGCATATCCAGGCATTTTTGATGCTGGGTTT
ATTATCGCCTATATTAACATGGCTCCATGGTACGTGATTACCGCATATGTTTTAGTATTCCTTTATGACT
CACTCCCTTCACTGTTTAAACTTAAAGTTTCGACAAATCTTTTTGAAGGCGACAAATTTGTGGGTAACTT
TGAATCTGCTGCTATGGGTACTTTTGTTATTGATATGCGTTCATATGAAACTATTGTTAATTCTACTCCT
ATTGATAGAATTAAATCATATGCTAACAGCTTCAATAAATATAAGTACTACACAGGTTCAATGGGAGAAG
CTGACTACAGAATGGCTTGCTATGCTCATCTTGGTAAAGCTCTTATGGACTATTCTGTTAATAGAACTGA
CATGCTTTACACACCTCCTACTGTTAGTGTTAATTCCACACTTCAGTCAGGTTTACGGAAAATGGCACAG
CCTAGTGGTCTTGTAGAGCCTTGCATTGTAAGAGTCTCCTATGGTAATAATGTTCTTAATGGTTTGTGGT
TAGGAGATGAAGTCATTTGCCCTAGACATGTTATTGCTAGTGATACCACACGTGTTATCAACTATGAAAA
TGAAATGTCTAGTGTGAGACTTCACAACTTTTCAGTTTCTAAGAATAATGTATTCTTGGGTGTTGTGTCT
GCCAGATATAAGGGTGTGAATCTTGTACTTAAAGTCAGTCAGGTTAATCCTAATACACCAGAACATAAAT
TTAAGTCTATTAAAGCTGGTGAAAGTTTTAACATTCTAGCTTGTTATGAAGGATGTCCTGGCAGTGTTTA
TGGTGTCAACATGAGAAGTCAAGGTACCATTAAGGGGTCTTTTATAGCTGGTACTTGTGGATCAGTAGGT
TATGTGTTAGAAAATGGGATTCTCTATTTTGTATACATGCATCACTTAGAACTTGGAAATGGCTCGCATG
TTGGTTCCAATTTTGAAGGAGAAATGTACGGTGGCTATGAAGATCAACCTAGCATGCAATTGGAAGGTAC
TAATGTCATGTCATCAGATAATGTGGTTGCATTCTTATATGCCGCACTTATCAATGGTGAAAGGTGGTTT
GTTACAAACACATCGATGTCATTAGAATCATACAATACATGGGCCAAAACTAACAGTTTCACAGAACTTT
CCTCAACTGATGCTTTTAGCATGTTGGCTGCAAAAACTGGTCAAAGTGTTGAGAAATTACTAGATAGTAT
CGTAAAACTCAACAAAGGTTTTGGAGGTCGTACTATACTTTCTTATGGCTCATTGTGTGACGAGTTCACT
CCAACTGAAGTCATAAGGCAGATGTACGGTGTAAATCTTCAGGCTGGCAAAGTAGAATCTTTCTTCTACC
CTATTATGACTGCAATGACAACTCTTTTTGCATTTTGGCTTGAATTCTTCATGTACACACCCTTCACGTG
GATTAATCCAACTTTTGTTAGTATTGTATTGGCTGTTACAACTTTGATCTCGACGTTTTTTGTCTCTGGC
ATCAAACATAAAATGTTGTTTTTTATGTCTTTTGTTCTTCCTAGTGTTATCCTTGTGACAGCACATAATT
TGTTCTGGGATTTTTTTTACTATGAAGGTCTTCAGTCACTTGTTGAGAATACTAACACTATGTTTTTGCC
TGTTGACATGCAAGGTGTCATGCTCACAGTGTTCTGTTTTATTGTGTTTGTTACATATAGTGTTAGATTC
TTCACTTGCAAACAATCATGGTTCTCACTTGCTGTGACAACTATTCTTGTGATCTTTAACATGGTTAAAA
TCTTTGGAACATCTGATGAACAATGGGATGAAAACCAAATTTCTTTTTGCTTTGTGAACATGCTTACTAT
GATTGTCAGTCTTACTACAAAGGATTGGATGGTTGTCGTTGCGTCATACAGAATTGCATATTATATTGTT
GTGTGTGTAATGCCATCTGCTTTTGTATCTGACTTCGGGTTTATGAAGTGTATTAGCATTGTTTACATGG
CATGCGGTTATTTGTTTTGTTGCTATTATGGCATTCTCTATTGGGTTAACAGATTTACATGCATGACTTG
TGGTGTTTATCAATTCACTGTGTCTGCAGCTGAACTTAAATACATGACCGCTAATAACCTCTCTGCACCT
AAGAATGCATACGATGCTATGATTCTTAGTGTTAAATTGATTGGTGTTGGAGGTAAGAGAAACATCAAAA
TTTCAACTGTACAGTCAAAGCTTACAGAGATGAAATGTACCAATGTTGTCTTGCTTGGTCTTTTGTCTAA
AATGCATGTTGAATCTAATTCAAAAGAGTGGAACTATTGTGTTGGACTACATAATGAGATAAATCTTTGT
GACGACCCTGAAATCGTTCTTGAGAAATTATTAGCTCTTATTGCATTTTTCTTGTCCAAACATAATACTT
GTGACCTTAGCGAACTTATTGAATCATACTTTGAGAACACCACCATACTCCAAAGTGTGGCCTCAGCTTA
TGCTGCATTGCCTAGCTGGATTGCACTTGAAAAAGCTCGCGCTGATCTTGAAGAGGCTAAGAAAAATGAT
GTTAGCCCTCAAATTTTGAAGCAGCTTACTAAAGCATTTAACATTGCCAAGAGTGATTTTGAGCGCGAAG
CATCAGTGCAAAAGAAACTTGACAAAATGGCTGAGCAGGCTGCAGCTAGTATGTATAAAGAGGCACGAGC
TGTGGACAGAAAGTCTAAGATTGTTTCCGCTATGCATAGCCTACTTTTTGGTATGCTTAAGAAACTTGAT
ATGTCCAGTGTCAACACTATTATTGACCAGGCTCGTAACGGTGTTCTACCTTTAAGTATCATTCCAGCTG
CATCAGCTACAAGACTTGTTGTTATTACACCTAGCCTTGAAGTGTTTTCCAAGATTAGGCAGGACAATAA
TGTTCATTATGCTGGTGCTATCTGGACTATTGTTGAAGTTAAAGATGCTAATGGTTCACATGTACATCTT
AAGGAAGTTACCGCTGCCAATGAATTAAACCTTACTTGGCCATTGAGTATCACTTGTGAGAGAACCACAA
AGCTTCAGAACAATGAAATTATGCCAGGTAAACTTAAAGAGAGAGCTGTCAGAGCGTCATCTAATCTTGA
TGGTGAAGCTTTTGGTAGTGGTAAGGCTCTTATGGCTGCTGAAAGTGGGAAAAGCTTTATGTATGCATTT
ATAGCCTCAGACAACAACCTTAAGTATGTTAAGTGGGAGAGCAATAATGATATTATACCTATTGAACTTG
AAGCGCCATTGCGTTTCTATGTTGACGGCGCTAATGGTCCGGAAGTTAAGTATTTGTACTTTGTTAAGAA
TTTAAACACTCTTAGACGTGGTGCTGTTCTTGGTTATATCGGTGCAACAGTTCGTTTGCAAGCTGGTAAA
CAAACTGAACATCCATCTAACAGTAGTTTATTGACATTGTGTGCTTTTGCACCTGATCCTGCTAAAGCAT
ATGTTGATGCTGTTAAGAGAGGTATGCAACCAGTTAATAACTGTGTAAAAATGCTCTCAAATGGTGCTGG
TAATGGTATGGCTGTTACAAACGGTGTCGAAGCTAACACGCAGCAGGATTCTTATGGTGGTGCTTCAGTC
TGTATTTATTGCAGATGTCATGTTGAACATCCTGCTATTGATGGATTGTGCCGCTATAAAGGTAAGTTTG
TGCAAATACCAACTGGCACACAAGATCCAATTCGGTTTTGTATTGAAAACGAAGTCTGTGTTGTCTGTGG
TTGTTGGCTTAACAATGGTTGTATGTGCGATCGTACTTCTATGCAGAGTTCTACTGTTGATCAGAGTTAT
TTAAACGAGTGCGGGGTTCTAGTGCAGCTCGACTAGAACCCTGCAATGGTACTGATCCAGACCATGTTAG
TAGAGCTTTTGACATCTATAACAAAGATGTTGCGTGTATTGGTAAATTCCTTAAGACGAATTGTTCAAGA
TTTAGGAATTTGGACAAACATGATGCCTACTACATTGTCAAACGTTGTACAAAGACCGTTATGGACCATG
AGCAAGTCTGTTATAACGATCTTAAAGATTCCGGTGCTGTTGCTGAGCATGACTTCTTTACATATAAAGA
GGGTAGATGTGAGTTCGGTAATGTTGCACGTAGGAATCTTACAAAGTACACAATGATGGATCTTTGTTAC
GCCATCAGAAATTTTGATGAAAAGAACTGTGAAGTTCTCAAAGAAATATTTGTGACAGTAGGTGCCTGTA
CTGAAGAATTCTTTGAAAATAAAGATTGGTTTGATCCAGTTGAAAACGAGGCTATACATGAAGTTTATGC
AAAACTTGGACCCATTGTAGCCAATGCTATGCTTAAATGTGTTGCTTTTTGCGATGCGATAGTTGAAAAA
GGCTATATAGGTGTTATAACACTTGACAACCAAGATCTTAATGGTAATTTCTACGATTTCGGGGATTTCG
TGAAGACTGCTCCAGGTTTTGGTTGTGCTTGTGTTACATCATATTATTCTTATATGATGCCTTTAATGGG
TATGACTTCATGCTTAGAGTCTGAAAACTTTGTGAAAAGTGACATCTATGGTTCTGATTATAAGCAGTAT
GATTTACTAGCTTATGATTTCACCGAACATAAGGAGTACCTTTTCCAAAAATACTTTAAGTACTGGGATC
GCACATATCACCCAAATTGTTCTGATTGTACTAGTGACGATTGTATCATTCATTGTGCCAATTTTAACAC
ATTGTTTTCTATGACAGTACCAATGACAGCTTTTGGACCACTTGTCCGTAAAGTTCATATTGATGGTGTA
CCAGTAGTTGTTACTGCAGGTTACCATTTCAAACAACTTGGTATAGTATGGAATCTTGATGTAAAATTGG
ACACGATGAAGTTGAGTATGACTGATCTTCTTAGATTTGTCACAGATCCAACACTTCTTGTAGCATCAAG
CCCGGCACTTTTAGATCAGCGTACTGTCTGTTTCTCCATCGCAGCTTTGAGTACTGGTATTACATATCAG
ACAGTAAAACCAGGTCATTTTAACAAAGATTTCTACGATTTCATAACAGAGCGTGGATTCTTTGAAGAGG
GATCTGAGTTAATATTGAAACATTTTTTCTTTGCACAGGGTGGTGGAGCTGCTATGACAGACTTCAATTA
TTACCGCTACAATAGAGTCACAGTACTTGATATTTGCCAAGCCCAATTTGTCTACAAAATAGTTGGCAAA
TATTTTGAATGTTATGACGGTGGGTGTATTAGTGCTCGTGAAGTTGTTGTTACAAACTATGATAAGAGTG
CTGGCTATCCTTTGAACAAATTTGGTAAAGCTAGACTTTACTACGAAACTCTTTCATATGAGGAGCAGGA
TGCACTTTTTGCTTTAACAAAGAGAAATGTTTTACCAACAATGACTCAAATGAATTTGAAATACGCTATT
TCTGGTAAGGCAAGAGCTCGTACAGTAGGAGGAGTCTCACTTCTTTCTACCATGACTACGAGGCAATACC
ATCAGAAGCATTTGAAGTCAATTGCTGCAACACGCAACGCTACTGTTGTTATTGGTTCAACCAAGTTTTA
TGGTGGTTGGGACAATATGCTTAAAAATTTAATGCGTGACGTTGATAATGGTTGTCTGATGGGATGGGAC
TATCCTAAGTGTGACCGTGCTTTACCTAATATGATTAGAATGGCTTCTGCCATGATATTAGGTTCTAAGC
ATGTTGGTTGTTGTACGCATAATGATAGGTTCTATCGCCTCTCCAATGAGTTAGCGCAAGTGCTCACAGA
AGTTGTGCATTGCACAGGTGGTTTTTATTTTAAACCTGGTGGTACAACTAGCGGTGATGGTACTACAGCA
TATGCTAACTCTGCTTTTAACATCTTTCAAGCTGTTTCTGCTAATGTTAATAAGCTTTTGGGAGTTGATT
CAAACGCTTGTAACAATGTTACAGTAAAATCTATACAACGTAAAGTTTACGATAATTGTTATCGTAGTAG
CAGCATTGATGAAGAATTTGTTGTTGAGTACTTTAGTTATTTGAGAAAACACTTTTCTATGATGATTTTA
TCTGATGATGGAGTTGTGTGCTACAATAAAGATTATGCTGATTTAGGTTATGTAGCTGACATTAATGCTT
TTAAAGCAACACTTTATTACCAGAATAATGTTTTTATGTCCACATCTAAGTGTTGGGTAGAACCAGATCT
TAGTGTTGGACCACATGAGTTTTGTTCACAGCATACATTGCAGATTGTTGGACCTGATGGAGACTACTAC
CTTCCCTATCCAGACCCGTCCAGAATTTTGTCAGCTGGTGTGTTTGTTGATGACATAGTTAAAACAGACA
ATGTTATTATGTTAGAACGTTACGTGTCATTGGCTATTGATGCATACCCACTTACAAAACATCCTAAGCC
TGCTTATCAAAAAGTGTTTTATACTCTACTAGATTGGGTTAAACATTTACAGAAAAACTTGAATGCAGGT
GTTCTTGATTCTTTTTCAGTGACAATGTTAGAGGAAGGTCAAGATAAGTTCTGGAGTGAAGATTTTTACG
CTAGCCTCTATGAAAAATCTACTGTCCTGCAAGCTGCAGGTATGTGTGTAGTATGTGGTTCGCAAACTGT
ACTTCGTTGTGGAGACTGCCTTAGGAGACCACTTTTATGCACGAAGTGTGCTTACGACCATGTTATGGGA
ACAAAGCATAAATTCATTATGTCTATCACACCATATGTGTGTAGTTTTAATTGTTGTAATGTCAATGATG
TTACAAAGTTGTTTTTAGGTGGTCTTAGTTATTATTGTATGAACCACAAACCACAGTTGTCATTCCCACT
CTGTGCTAATGGCAACGTTTTTGGTCTATATAAAAGCAGTGCGGTAGGTTCAGAGGCTGTTGAAGATTTT
AATAAACTTGCAGTCTCTGACTGGACTAATGTGGAAGACTACAAACTTGCTAACAATGTCAAGGAATCTC
TGAAAATTTTCGCTGCTGAAACTGTGAAAGCTAAGGAGGAGTCTGTTAAATCTGAATATGCTTATGCTGT
ATTAAAGGAGGTTATCGGCCCTAAGGAAATTGTACTCCAATGGGAAGCTTCTAAGACTAAGCCTCCACTT
AATAGAAATTCAGTTTTCACGTGTTTTCAGATAAATAAGGATACTAAAATTCAATTAGGTGAATTTGTGT
TTGAGCAATCTGAGTACGGTAGTGATTCTGTTTATTACAAGAGTACGAGTACTTATAAATTGACACCAGG
TATGATTTTTGTGTTGACTTCTCACAATGTGAGTCCCCTCAAAGCCTCAATTTTAGTCAACCAAGAAAAG
TACAATACCATATCTAAGCTCTATCCTGTCTTTAATATAGCGGAAGCCTATAACACACTTGTACCTTACT
ACCAAATTATAGGTAAGCAAAAATTTACAACTATACAAGGTCCTCCTGGTAGCGGTAAATCTCATTGTGT
TATAGGTTTGGGTTTGTATTACCCACAGGCGAGAATAGTCTACACTGCGTGTTCTCATGCTGCTGTAGAC
GCCTTATGTGAAAAAGCAGCCAAAAACTTCAATGCTGATAGATGTTCAAGGATAATACCTCAAAGAGTCA
GAGTTGACTGTTATACTGGCTTTAAGCCTAATAACACCAATGCGCAGTACTTATTTTGTACTGTCAATGC
TCTACCAGAAGTAAGTTGTGACATTGTTGTAGTTGATGAGGTCTCTATGTGTACTAATTATGATCTTAGT
GTCATAAATAGCCGACTGAGTTACAAACACATTGTGTATGTTGGAGACCCACAGCAGCTACCAGCTCCTA
GAACTTTGATTAATAAGGGTGTACTTCAACCACAGGATTACAATGTTGTAACCAAAAGAATGTGTACACT
AGGACCTGATGTCTTTTTGCATAAATGTTATAGGTGTCCAGCCGAGATTGTTAAGACGGTCTCTGCACTT
GTTTATGAAAATAAGTTTGTACCTGTCAACCCAGAATCAAAGCAGTGCTTCAAAATGTTTGTAAAAGGTC
AAGTTCAGATTGAGTCTAACTCTTCTATAAACAATAAGCAATTAGAGGTTGTTAAGGCTTTTTTAACACA
TAATCCAAAATGGCGTAAGGCTGTTTTCATCTCGCCCTATAATAGTCAAAATTATGTTGCTCGGCGTCTT
CTTGGTTTGCAAACGCAAACTGTTGATTCCGCCCAGGGTAGTGAGTATGATTACGTCATTTATACACAGA
CCTCCGACACACAGCATGCTACTAATGTTAACAGATTTAATGTTGCCATTACGAGAGCAAAGGTTGGTAT
ACTTTGTATCATGTGTGATAAAACCATTTATGAGAATCTTGATTTCTATGAACTCAAAGATTCAAAGATT
GGTTTACAAGCTAAACCTGAAACTTGTGGTTTGTTTAAAGATTGTTCGAAGAGCGAACAATACATACCAC
CTGCTTATGCAACGACATATATGAGTTTATCTGATAATTTTAAGACAAGTGGTGGTTTAGCTGTTAACAT
TGGCACAAAAGATGTTAAATATGCTAACGTCATCTCATATATGGGATTTAGGTTTGAAGCCAACATACCA
GGTTATCATACACTGTTCTGCACGCGAGATTTTGCTATGCGTAATGTTAGAGCATGGCTTGGGTTTGACG
TTGAAGGCGTACATGTCTGTGGTGATAATGTTGGAACTAACGTACCATTACAGCTTGGTTTTTCAAACGG
TGTGGATTTTGTAGTGCAAACTGAAGGGTGTGTTATTACTGAAAAAGGTAATAGCATTGAGGTTGTAAAA
GCTCGTGCACCACCAGGTGAGCAATTTGCACACTTGATTCCGCTTATGAGAAAGGGTCAACCTTGGCACA
TTGTTAGACGCCGTATAGTGCAGATGGTCTGTGACTATTTTGATGGCTTATCAGACATTCTGATCTTTGT
GCTTTGGGCTGGTGGTCTGGAACTTACAACTATGAGGTACTTTGTTAAAATTGGAAGACCACAAAAATGT
GAGTGCGGCAAAAGTGCAACTTGTTATAGTAGCGCTCAATCTGTTTATGCTTGTTTTAAGCACGCATTAG
GATGTGATTATTTATATAACCCTTATTGCATTGATATACAGCAGTGGGGCTACACAGGATCTTTGAGCAT
TAATCATCATGATGTTTGCAACATTCATAGAAATGAGCATGTGGCTAGTGGTGATGCTATCATGACTAGA
TGTCTCGCTATACATGACTGTTTTGTCAAACGTGTTGATTGGTCAATTGTTTACCCTTTTATTGACAATG
AAGACAAGATTAATAAAGCTGGTCGCATAGTGCAGTCACATGTCATGAAAGCTGCTCTGAAGATTTTTAA
CCCTACTGCAATTCACGATGTTGGTAATCCAAAAGGCATTCGTTGTGCTACAACACCAATACCATGGTTT
TGTTATGATCGTGATCCTATTAATAATAATGTTAGATGTTTGGACTATGACTATATGGTACATGGTCAAA
TGAATGGTCTTATGTTATTTTGGAATTGCAATGTAGACATGTACCCAGAGTTTTCAATTGTTTGTAGATT
TGATACTCGCACTCGTTCTAAATTGTCTTTAGAAGGTTGTAATGGTGGTGCTTTGTATGTTAACAACCAT
GCTTTCCACACACCAGCTTATGATAGAAGAGCTTTTGCTAAGCTTAAACCTATGCCATTCTTCTACTATG
ATGATAGTAATTGTGAACTTGTTGACGGACAGCCTAATTATGTACCACTTAAGTCGAATGTTTGCATAAC
AAAATGCAACATTGGTGGTGCTGTCTGCAAAAAGCATGCTGCTCTTTACAGAGCGTATGTTGAGGATTAC
AACATTTTTATGCAGGCTGGTTTTACAATATGGTGTCCTCAAACCTTTGACACCTATATGCTTTGGCATG
GTTTTGTTAATAGCAGAGCACTTCAGAGTCTAGAAAATGTGGCTTTTAACGTAGTTAAGAAAGGTGCCTT
CACTGGTTTAAAAGGTGACTTACCAACTGCTGTTATTGCTGATAAAATAATGGTAAGAGATGGACCTACC
GACAGATGTATTTTTACAAATAAGACTAGCTTGCCTACTAATGTAGCTTTTGAGTTGTATGCAAAACGCA
AACTTGGACTCACACCTCCATTAACAATACTTAGGAACTTAGGTGTTGTCGCAACATATAATTTTGTGTT
GTGGGATTATGAAGCCGAATGTCCTTTCTCGAATTTCACTAAGCAAGTTTGTTCTTATACTGATCTTGAT
AGTGAAGTTGTAACATGTTTTGATAATAGTATTGCTGGTTCTTTTGAGCGTTTTACTACTACAAGAGATG
CAGTGCTTATTTCTAATAACGTTGTTAAAGGGCTTAGTGCCATTAAGTTACAATATGGCTTTTTGAATGA
TCTACCTGTAAGTACTGTTGGAAATAAACTTGTCACATGGTATATATATGTGCGCAAGAATGGTGAGTAC
GTCGAACAAATCGATAGTTATTATACACAGGGACGTACTTTTGAAACCTTTAAACCTCGTAGTACAATGG
AAGAAGATTTTCTTAGTATGGATACTACACTCTTCATCCAAAAGTATGGTCTTGAGGATTATGGTTTTGA
ACACGTTGTATTTGGAGATGTTTCTAAAACTACCATTGGTGGTATGCATCTTCTTATATCACAAGTGCGC
CTTGCGAAAATGGGTTTGTTTTCCGTTCAAGAATTTATGAATAATTCTGACAGTACACTGAAAAGTTGTT
GTATTACATATGCTGATGATCCATCTTCTAAGAATGTGTGCACTTATATGGACATACTCTTGGACGATTT
TGTGACTATCATTAAGAGTTTAGATCTTAATGTTGTGTCCAAAGTTGTGGATGTCATTGTAGATTGTAAG
GCATGGAGGTGGATGTTGTGGTGTGAGAATTCACATATTAAAACCTTCTATCCACAACTCCAATCTTCTG
AATGGAATCCAGGCTATAGCATGCCGACACTGTACAAAATTCAGCGTATGTGTCTCGAACGGTGTAACCT
CTACAATTATGGTGCACAAGTGAAATTACCTGATGGCATTACCACTAATGTCGTTAAGTATACTCAGTTG
TGTCAATACCTTAACACTACTACATTGTGTGTACCACACAAAATGCGTGTATTGCATTTAGGAGCTGCTG
GTGCATCTGGTGTTGCTCCTGGTAGTACTGTATTAAGAAGATGGTTACCAGATGATGCCATATTGGTTGA
TAATGATTTGAGAGATTACGTTTCCGACGCAGACTTCAGTGTTACAGGTGATTGTACTAGTCTTTACATT
GAAGACAAATTTGATTTGCTCGTCTCTGATTTATACGATGGCTCCACAAAATCAATTGACGGTGAAAATA
CGTCGAAAGATGGTTTCTTTACTTATATTAATGGTTTCATTAGAGAGAAACTGTCACTTGGTGGATCTGT
TGCCATTAAAGTCACGGAATTTAGTTGGAATAAAGATTTATATGAATTGATTCAAAGATTTGAGTATTGG
ACTGTGTTTTGTACAAGTGTTAACACGTCATCATCAGAAGGTTTTCTGATTGGTATTAGCTACTTAGGAC
CATACTGTGACAAAGCAATAGTAGATGGAAATATAATGCATGCCAATTATATATTTTGGAGAAATTCTAC
AATTATGGCTCTATCACATAACTCAGTCCTAGATACTCCTAAATTCAAGTGTCGTTGTAACAACGCACTT
ATTGTTAACTTAAAAGAAAAAGAATTGAATGAAATGGTCATTGGATTACTAAGGAAGGGTAAGTTGCTCA
TTAGAAATAATGGTAAGTTACTAAACTTTGGTAACCACTTCGTTAATACAACATGAAAACACTATTCGTG
GTTTTGGTTATAATGCCATTGATTTATGGAGATAGTTTTCCTTGTTCTAAACTGACTAATAGAACTATAG
GTAAACATTGGAATCTCACTGATCAGTGTGCTAGTTATGTGGCTAACGTTTTTGTTACACAGCCAGGAGG
TTTTATACCATCAGATTTTAGTTTTAATAATTGGTTCCTTCTAACTAATAGCTCCACATTGGTTAGTGGT
AAATTAGTTACCAAACAGCCATTATTAGTTAATTGTTTATGGCCAGTCCCTAGCTTTGAAGAAGCGGCTT
CTACATTTTGTTTTGAAGGTGCTGACTTTGACCACTGTAATGGTGCTGTCTTAAATAATACTGTAGATGT
CATCAGGTTTAACCTTAACTTTACTACAAATGTACAATCAGGTAAGGGTGCCACAGTGTTTTCACTAAAC
ACAACGGGTGGTGTCATTCTTGAAATTTCATGTTATAATGACACAGTCACTGACTCCAGCTTTTCCAGTT
ACGGTGAAATTCCGTTCGGTGTGACTGTTGGACCACGGTACTGTTACGTACTTTATAATGGTACAGCTCT
CAAATATTTAGGAACATTACCACCTAGTGTCAAGGAGATTGCTATTAGTAAGTGGGGCCATTTTTATATT
AATGGTTACAATTTCTTTAGCACATTTCCTATTGATTGTATATCTTTCAATTTGACCACTGGTGATAGTG
ATGTTTTCTGGACAATAGCTTACACATCGTACACTGAAGCGTTAGTACAAGTTGAAAACACAGCTATTAC
AAAGGTGACGTATTGTAATAGTTACGTTAATAATATTAAATGCTCTCAACTTACTGCTAATTTGAATAAT
GGATTTTATCCTGTTTCTTCAAGTGAAGTTGGTCTTGTCAATAAGAGTGTTGTGTTACTACCTATCTTTT
ATACGCATACCATTGTTAACATAACTATTGGTCTTGGTATGAAGCGTAGTGGTTATGGTCAACCTATAGC
CTCTACTCTAAGTAACATTACACTACCAATGCAAGATAACAACACCGATGTGTATTGTATTCGTTCTCAT
CAATTTTCAGTTTATGTTCATTCTACTTGTAAAAGTGCTTTATGGGACAATGTTTTTAAGCGAAACTGCA
CGGACGTTTTAGATGCCACCGCTGTTATAAAAACTGGTACTTGTCCTTTCTCATTTGATAAACTGAACAA
TTACTTAACTTTTAACAAGTTCTGTTTTTCGTTGAGTTCTGTTGGTGCTAATTGTAAGTTTGATGTAGTA
GCCCGTACAAGAACCAATGATCAGGTTGTTAGAAGTTTGTATGTAATATATGAAGAAGGAGACAACATAG
TAGGTGTACCGTCTGACAATAGTCGCTTGCACGATTTGTCAGTGCTTCACCTAGATTCATGCACAGATTA
CAATATATATGGTAGAACTGGTGTTGGTATTATTAGACAAACTAACAGGACACTACTTAGTGGCTTATAT
TACACATCACTATCTGGTGATTTGTTAGGTTTTAAAAATGTTAGTGATGGTGTTATCTATTCTGTAACGC
CATGTGATGTAAGCGCACAAGCAGCTGTTATTAATGGTACCATAGTTGGTGCTATCACTTCTATTAACAG
TGAATTGTTAGGTTTAACGCATTGGACGACTACACCTAATTTCTATTACTACTCTATATATAATTATACA
AATGATAGAATTCGTGGCACTGTAATTGACAGTAATGATGTTGATTGTGAACCTGTCATAACCTATTCTA
ACATAGGTGTTTGTAAAAACGGTGCTTTGGTTTTTATTAACGTCACACATTCTGATGGAGACGTTCAACC
AATTAGCGCTGGTAATGTCACAATACCTACAAATTTTACTATATCCGTGCAAGTCGAGTACATTCAGGTT
TACACTACACCAGTGTCAATAGACTGTTCAAGATATGTTTGTAATGGCAACCCTAGGTGTAACAAACTAT
TAACACAATATATTTCTGCATGTCAAACTATTGAGCAAGCACTTGCAATGGGTGCCAGACTTGAAAATAT
GGAAGTTGATTCCATGTTATTTGTTTCTGAAAATGCCCTTAAATTGGCTTCTGTTGAAGCATTCAATAGT
TCAGAAACTTTAGATCCTATTTACAAAGACTGGCCTAATATAGGTGGCTCTTGGCTAGAGGGTCTAAAAT
ATATATTGCCGTCCGATAATAGCAAACGTCGTCGTTCAGCTATAGAGGACTTACTTTTTTCTAAGGTTGT
AACATCTGGTTTAGGTACAGTTGATGAAGATTATAAACGTTGTACAGGTGGTTATGACATAGCTGACTTA
GTGTGTGCTCAATACTATAACGGTATCATGGTGCTACCTGGTGTGGCTAATGCTGACAAAATGACTATGT
ACACAGCATCCCTCGCAGGTGGTATAACATTAGGTGCACTTGGTGGAGGTGCCGTGGCTATACCTTTTGC
AGTAGCAGTTCAGGCTAGACTTAATTATGTTGCTCTACAAACTGATGTATTAAACAAAAACCAGCAGATC
TTGGCTAGTGCTTTTAATCAAGCTATTGGTAACATTACACAGTCATTTGGTAAGGTTAATGATGCTATAC
ATCAAACGTCACGAGGTCTTGCAACTGTTGCTAAAGCATTGGCAAAAGTGCAAAATGTTGTTAATACACA
AGGGCAAGCTTTAAGCCACCTAACAGTACAATTGCAAAATAATTTTCAAGCTATTAGTAGCTCTATTAGT
GACATTTATAATAGGCTTGATGAATTGATTGCTGATGCACAAGTTGACAGGCTGATCACAGGAAGACTTA
CAGCACTTAATGCATTTGTATCTCAGACTCTAACCAGACAAGCTGAGGTTAGGGCTAGTAGACAACTTGC
CAAAGACAAGGTTAATGAATGCGTTAGGTCTCAGTCTCAGAGATTCGGCTTTTGTGGTAATGGTACACAT
TTGTTTTCACTCGCAAATGCAGCACCAAATGGCATGATCTTCTTTCACACAGTGTTATTACCAACGGCCT
ACGAAACTGTGACTGCTTGGTCAGGTATTTGTGCTTTAGATGGTGATCGCACTTTTGGACTTGTCGTTAA
AGATGTCCAGTTGACTTTGTTTCGTAATCTAGATGACAAGTTTTATTTAACCCCCAGAACTATGTATCAG
CCTAGAGTGGCAACTAGTTCTGATTTTGTTCAAATTGAAGGGTGCGATGTTCTGTTTGTTAATGCAACTG
TAAGTGATTTGCCTAGTATTATACCCGATTATATTGATATTAATCAAACTGTTCAAGACATACTAGAAAA
TTTCAGACCAAACTGGACTGTACCTGATTTGACATTTGACATTTTTAATGCAACCTATTTAAATCTGACT
GTTGAAATTGATGACTTAGAATTTAGGTCAGAAAAGTTACATAACACTACTGTGGAACTTGCCATTCTTA
TTGGTAACATTAACAATACACTAGTCAATCTTGAATGGCTTAATAGAATTGAAACCTATGTTAAATGGCC
TTGGTATGTGTGGCTACTAATAGGTTTAGTAGTAATATTTTGCATACCATTATTGCTATTTTGCTGTTGT
AGCACAGGTTGCTGTGGGTGCATAGGTTGTTTAGTAAGTTGTTGTCATTCTATATGCAGTAGAAGACAAT
TTGAAAATTATGAACCTATTGAAAAAGTGCACGTCCATTAAATTTAAAATATGGACATTGTCAAATCCAT
TAATACATACGTGGACGCTGTACTTGACGAATTTGATTGTACATACTTCGCTGTTACTCTTAAAGTAGAA
TTTAAGACTGGTACGTTTGTGTATAGGTTTTGGTGACACACTTCTTTTGGCTAGGGATAAAGCATAAGCT
TGGTCTCGCCACTATTGAAGAAGTAAACACACAAAATCCAAAGCATTAAGTGTTACAAAACAATTAGAGA
GAGATTATAGAAAAACTGTCGAACTAAACTTTGAAAATGATTGGTGGACTTTTTCTTAATACTCTGAGTT
TTGTAATTGTTAGTAACCATTCTATTGTTAATAACACAGCAAATGTGCATCATACACAACAAAACCGTGT
TATAGTACAACAGCATCAGGTTGTTAGTGCTAGAACACAAAATTACTACCCAGAGTTCAGCATCGCTGTA
CTTTTTGTATCTTTCCTAGCTTTGTACCGTAGTACAAACTTTAAGACGTGTGTCGGTATCTTAATGTTTA
AGATTTTATCAATGACACTTTTAGGACCTATGCTTATAGTATATGGTTACTACATTGATGGCATTGTTAC
AACAACTGTCTTATCTTTAAGATTTGCCTACTTAGCATACTTTTGGTATGTTAACAGTAGGTTTGAATTT
ATTTTATACAACACAACGACACTCATTTTTGTACATGGCAGAGCTGCACCGTTTAAGAGAAGTTCTCACA
GCTCTATTTATGTCACATTATATGGTGGCATAAATTATATGTTTGTGAATGACCTCACGTTGCATTTTGT
AGACCCTATGCTTGTGAGCATAGCAATACGTGGCTTAAATCATGCTGATCTAACTGTAGTTAGAGCAGTT
GAACTTCTCAATGGTGGTTTCATTTATATATTTTCACAGGAGCCCGTAGTCGGTGTTTACAATGCATCCT
TTTCTCAGGTAGAACTAAACGAAATTGACTTAAAAGAAGAAAAGGTAGACCGTACCTATGACGTTTCCCA
GGGCATTGACTGTCATAGATGACAATGGAATGGTCATTAGCATCATTTTCTGGTTCCTGTTGATAATTAT
ATTGATACTACTTTCAATAGCATTGCTAAATATAATTAAGCTATGCATGGTGTGTTGCAATTTAGGAAGA
ACGGTTATTGTTCCAGTGCGACATGCTTACGATGCTTATAAGAATTTTATGCAAATTAAAGCATATAACC
CAGATGGAGCACTCCTTGTTTGAACTAAACAAAATGAAGATTTTGTTGATATTGGCGTGTGCGCTTGCAT
GCGCATGTGGAGAACGCTATTGTGCTATGCAATACACAGGTTTGTCATGTCGCAATAGCACAGTGTCTGA
TTGTGAGTTATGCTTCAACGGAGGCGATCTTATATGGCATCTTGCAAACTGGAACTTCAGCTGGTCTATA
ATATTGATCATTTTTATTACTGTGCTACAATATGGAAGACCTCAATTTAGCTGGTTCGTGTATGGCATTA
AAATGCTTATAATGTGGCTACTATGGCCCATTGTTTTGGCTCTTACGATTTTTAATGCATACTCGGAATA
TCAAGTTTCCAGGTATGTAATGTTCGGCTTTAGTATTGCAGGTGCAATTGTTACATTTGCACTCTGGATT
ATGTATTTTGTAAGATCCATTCAGTTATACAGAAGGACTAAGTCTTGGTGGTCCTTCAACCCTGAAACTA
ATGCAATTCTTTGCGTTAGTGCATTAGGAAGAAGCTATGTGCTTCATCTCGAGGGTGTGCCAACTGGTGT
CACTCTAACTCTGCTTTCAGGAAATTTATACGCTGAAGGGTTCAAAATTGCCGGTGGTATGAACATCGAC
AATTTGCCAAAATATGTAATGGTTGCATTACCCAGCAGGACTATAGTCTACACACTTGTTGGCAAGAAGT
TGAAAGCAAGTAGTGCGACTGGATGGGCTTACTATGTAAAATCTAAAGCTGGTGATTACTCAACAGAGGT
AAGAACTGATAATTTGAGTGAGCAAGAAAAATTATTACATATGGTATAACTAAACTTCTAAATGGCCAGC
CAGGGACAACGTGTTAGTTGGGGGGATGAATCCACCAAAACACGTGGTCGTTCCAATTCTCGTGGTCGGA
AGAGTAATAACATACCTCTTTCATTCTTCAACCCCATAACCCTCCAGCAAGGTTCAAAGCTTTGGAACTT
ATGTCCGAGAGACTTTGTGCCCAAAGGAATAGGTAATAGGGACCAACAGATTGGTTATTGGAATAGACAA
ACTCGCTATCGCATGGTGAAGGGCCAACGTAAGGAGCTTCCTGAAAGATGGTTCTTCTACTACTTAGGCA
CTGGACCTCATGCAGACGCCAAATTTAAAGACAAATTAGATGGAGTTGTCTGGGTTGCCAAGGATGGTGC
CATAAACAAACCAACTACTCTTGGTAGTCGTGGTGCTAATAATGAATCCAGAGCTTTGAGATTCGATGGT
AAAGTGCCAGGCGAATTTCAACTTGAAGTTAACCAGTCTAGGGATAACTCAAGGTCACGTTCGCAATCTA
GATCTCGGTCCAGAAATGGATCTCAATCTAGAGGCAGGCAACAATCCAATAACAAGAAGGATGACAGTGT
AGAACAAGCTGTTCTTGCTGCACTTAAAAAGTTAGGTGTTAACACAGAAAAACAACAGCAACGTTCTCGT
TCTAAATCTAAAGAACGTAGTAACTCTAAAATAAGAGACACTACGCCTAAGAATAAAAACAAACACACCT
GGAAGAGAACTGCAGGTAAAGGTGATGTGACAAGATTCTATGGAACTCGAAGCGGTTCAGCCAATTTTGG
TGACAGTGACCTTGTTGCCAATGGGAGCAGTGCTAAGCATTACCCACAATTGGCCGAGTGTGTTCCATCT
GTGTCCAGCATTTTGTTTGGAAGCTATTGGACTTCAAAGGAAGATGGCGACCAAATAGAAGTCACGTTCA
CACACAAATACCACTTGCCAAAGGATGATCCTAAAACTGAACAATTCCTTCAGCAGATTAATGCCTATGC
TCGCCCATCAGAAGTGGCAAAAGAACAGAGAAAAATAAAATCTCGTCCTAAATCTGCAGAAAGGTCAGAG
CAAGAGGTTGTACCTGATTCACTAATAGAAAATTATACAGATGTGTTTGATGATACACAGGTTGAGATGA
TTGACGAGGTAACGAACTAAACGAGATGCTCGTCCTTCTCCATGCTGTATTTATTACAGTTTTAACATTA
CTACTAATTGGAAGACTTCAATTATTAGAAAGATTATTACTTAATCATTCTTTTAATCTTAAAACTGTTG
ATGATTTTAATATTTTATATAGGAGTTTAGCAGAAACTAGATTATTAAAAGTGGTGCTTCGATTAATTTT
TTTAGTTTTATTAGGATTTTGCTGCTATAGATTTTTAGTCATATTAATGTAAGGCAACCCGATGTTTAAA
ACTGGTTTTTCCGAGGAACTACTGGTCATCGCGCTGTCTACTCTTGTACAGAATGGTAAGCACGTGTAAT
GGGAGGTACAAGCGACCCTATTGCATATTAGGAAGTTTAGATTTGATTTGGCAATGCTAGATTTAGTAAT
TTAGAGAAGCTTAAAGATCCGCTACGACGAGCCAACAATGGAAGAGCTAACGTCTGGATCTAGTAATTGT
TTAAAATGTAAAATTGTTTGAAAATTTTCCTTTTGATAGTGATAC</t>
  </si>
  <si>
    <t>SADS</t>
  </si>
  <si>
    <t>Swine acute diarrhea syndrome coronavirus</t>
  </si>
  <si>
    <t>AVM41569.1</t>
  </si>
  <si>
    <t>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t>
  </si>
  <si>
    <t xml:space="preserve">spike glycoprotein [Swine acute diarrhea syndrome coronavirus]
</t>
  </si>
  <si>
    <t>20486..23878</t>
  </si>
  <si>
    <t>&gt;MG557844.1 Swine acute diarrhea syndrome coronavirus isolate SADS-CoV/CN/GDWT/2017, complete genome
ACATGGGGACTTAAAGATATAATCTATCTGCCGATAGAGTCCTTATCTTTTTAGACTTTCCAGTCTACTC
TTCTCAACTAAACGAAATTTACGTCTTTTTGTGTATGCTACGCATGCACAATTAGATGTGTATTTGAGAT
TTCGTTCCAGGTTGCCAGCCTTGTGTAACAAGTGTCGTGCTTCTAGGGGTTGCACTTGACGTGTTCCGTC
ACGTACTTGTGTCCTTAGTTGCCCCACGCTGTTCCGTCAGTGTGGTGTGTGAATATAGTGTTCCGTCACT
ATTGAAACCGATAACTGTGCACAATGGCTATCAACCAATTGACACTTGCAGTTGCAAGTGATCAGGAAAT
TTCAGCTCATGGCTATCCTACTATGTCTGATGCCGTTGAACATTTTAGTTCCTCCGCATCACACGGTTTT
AAGGATTGCCGTTTTGTAGCCTTTGGGCTGCAGGACATTGTTATTGGAGTTGAACCCAGTGACTTTGTCG
TGGCTTTGGAGGGTGACGAAATTCTCACTGCCTATATAGCCACTTTTGGAGCTAGACCTCGCTGTTTGCG
CGGTTGGCTTATACCCTCTAATTCTAATTATGTTTTGGAGGAATTCCAAGTGATTTTTGGCAAGCGCGGC
GGTAACGTTGTGTCTGTCGATAATTACATGTGCGGTGCTGATGGTAAACCGGCAGTTCCTAGCGAACAGT
GGTCTTTTGTTGAGCACTTTGACGATGATACAGATGAGATCACCGTTAATGGTGTCACTTTTCGCCACGT
ATGGAATACCGTTCGCGCTGACGACCCTTATGAAAAACAGGGTCTTCTTTCTATTAAGTCTATAGAGTAC
ATCTCCAATGTTCCTCACAAGTTGCCTAATGGTTCTGTCCTTGGTGTTGCCGGAACTCCTAAGAAGCGTA
AGGCTATTGTGCTTGATGAAAAGTATAGTAAGCTTTATGATGCTTGTGGTGTTCCTTTTGTCACTAATGG
CAAATCTATTTCAGAAGTTGTCCCTAAACCACTCTTTTTGCATGCTCTTGTTAAGTGCAAGTGCGATAAT
GAGTCTTGGACTGTTGGTGACTGGACTGGTTTTAAGACTACTTGTTGTGGTTCCACTGGTAAAGTTACGA
CTTTGGCAGTTGGCGATGTTACTCCGGGTGACATTGTCTTTACCACACTTGGTGCAGGTAAAGGCACTAA
GTTCTTTTGTGGTCTTGTTCTCACCTTTGTTGACACACTTGAGGGTGTTTCCGCATGGCGTGTTGTTAAG
GCCTATACAGTTGATAAGTTTGTTGCATCTTCTAACTTTGATGAACACAACCATGTTATGAGCTTGGATC
AATGCTCATTTGACAACTTTAGTCCTATTAGCGTAGCACTGAAGTTCTCACTTTTGCGTGGTAATTGCTG
TGACGACGTCAAGTTTGCTGTTGCAACTGGTGTGATTGACATTGGTCTTGGTGTCTTTGATGTTAATGAT
ACTGTTTTTGAGAATGTACCATGGTTTGTTCAGAAGTTTGAGTTTTTGAAACCAGCATGGGATGCTCTAA
AGCAGGCCATTATCAACCTTGGTGTAACATCTAAGGCTGTTTTGTCTTTTATTAAGTCACTGTGTAGTGC
TGCATTCAGTGTTGTTGACGGCGTTCCAGTTATTGTCTGCACTGTTGCTGAGAGATTTTCTAAGGCTTTT
ACTGATTTTCTGAGTTACACCCGTGAATGCTTTACTGCCCTCTGTGATGACATCGTTGTGTTCGGTGTCA
AGTGCAAAGCTGTTGGTGACTACATTATTTTTAATAATAGTGTCGTCAAAACTGTTAAAGCCAAAATAAA
GGGTGTTAAAGAAGCTGGTCTTAAGACTATGACCTACACACAGTGTCTACTTGGATCTACCAAGCCTGTT
AAGGTTAAGCGCGTTGAACGTAGTGTTGCACAGCTTAAAGTTGTTGACACTGCTGTACCATTAAAACAGG
AAGGTGAATGTCTTGTTGTTGGTGGTCGTGCTATGTTTAGGTCTGATGGCTATTATAGGTTTATGGCTGA
TGCTGATGTTGTACTCGAGTCACCTGTTTTTACAGCTGGCTCTCAATACAATGTTGTGTTCGAAACTGAT
GCCCTATTCATAGCCCCAGAGATTAGCACTGTGTTTGAAGGTGACAACATTGACACTGTGGTTCAGACTG
TTGCCAATAAAGTCCAAGCATTTAACAATAGATTCGTTGTTTACAACGCACATGTTGTTGATGGTGCTAT
TAATGTGTTTTGTGATTATAAGTTTACTTGTCCTGCTTTCTTGGATGGTTTTCCAGAGTGGTTTTCATTC
TGTAAGAATCATTTTAAGGATGCCGGATTTGTTGAGTTTTATGACTGCATTATTAATAGTGACGGTACTT
TTCAGACCACTTTTCAGCCTTATTTGGACCTTAAACCATCTGTTGATGCGTATTTAGGTCCTGAGATTGT
ACGAGCTGTTGATGGTGGTCGTCTGTGGCGTACTGTTATTAATGGCATTAGTGACGCTGTTAATTTTTGT
AAGAATCTTAGGTTGCACTTCGATTTTGGTGAGCTTAAGGGTACTGTTGTTAAGCGTTTTAAGGGTATAC
TTAGGACGCTTCTTACAGTTTACAATGAGTTTATTCAAACTACTGTGTCTGTTCTTACTATCTGCGGCAT
TAGTGCCAAGTACTATGCTTTTGACAAGCCTATGCTTTGTATGCATGGTATTACAGAGCGTGTTACTAGT
TTTGACATTACTAGTCTTGGAAAGCCTATTTTAGATGGTCTTTCTAGGTGTAATGTCTTTGCACGTGGTT
CTACTGCAGTTGTAGTTGATTCTGTTGATCACGAACTTCTTGATCTTGAGGAGTGTGATTTTGTTGAACC
TGCTAGTCATGGTGTGCTTGTCGTATCAGATGATTATGGCTTTTATTCTTGTGAAACTGGCATATATCCC
TATGCTAGTGATGGTAAAGTTTTGCCATTGCGGTTTAGGAAAAAGGCTGGTGGTAAGAATGTTGCCTTTG
ATGACAATGTTACAGTTACTGAGATTGACCCTATTTTTAAGGTTAAACTGTCCTTTGAGTTTGAGGATGA
AAAATTGATTGAACTTTGTAAGAAGGTTATTGGTAGCAAAGTTAAGTGTAGTTCCTGGTCCCAACTTGTT
GAGATCATTGATACTGCTCTTACTGCAACTAAGTCATACTACAATGTTCCAGAATATTTTATCTATGATG
AGGAAGGTGGTAATGACCTTAATTTGGATGTCATGATCTCTGAATGGCCTTTGCAGGTTGACGAGGTCAG
TGAATTAGTTAGCACTGATGAGACAGTTGAAGAGCAAGCTGTTGAACAAGTAGAGCCAGTTGTTGAAGAT
GTAAGTGATATCATTGAGGTAAACAAGGCTTTTGCTATTGATGATTCACCAGAGAGAGCTATTAGTCCAT
TTGGTTTTGACACAAATGAGATTAATGGACGGCGTGTGCTTGTACAGTCTAACAACAACTGTTGGGTTAA
TGCTGCTTGTTATCAGTTACAAGTTCTAGGTTTTGACAGCCCAGCTATGGAACTTTATAGAGTTGGTGGC
ACACATAATCTTGTTAAGCAATGTTACGAGGCCACTGGTGCATTTTTAGGTTCTTTGGGTGATGTTGCAC
ATTGTTTAGAGGTATTGCTTAAGGATGCTAAGACAGCCAAAGTTACTGTTGAAGTTACTTGTGATTGTTC
ATCTAACTTCGAAGAACTTAGCGGTGCTTTCTTTAGGTTTTTGCCTCTTAAGAGTAAGTTTGAATATGGT
AGTTGCTTTGCTTGTCATGGCACTCGTTATTATCGTGTGTGTGGTATTGTTGGCTCTGCAATATTTTCAC
AGACTCTTAAGCCATTGGATTTCAATGACCTGATCTGTGATGTTGCTAGTGCTAGCGTCTTTCTTGGTGA
TGATTGTGGTCATTATTTAATTAATGACTACGACAAGAGACTATGTGTCGATGGTATGGGTGTTTACAAG
ATTAAGCATAACACCATTGACACAATAGTTGTTAAGGACGCCGATATTAAGCCTTCTACTGTGGCACCTT
TTATCGAGTACTGTAATGTGAAGTTCTACCAGGGTGATTTTAAAGATCTTGCTGGTTTGTCTCATGACTT
TGTAGTTAATGCAGCAAATTGCAACTTGGCCCACGGTGGTGGTGTAGCTAAGGCTATAGATCATCACACT
GGTGGCAAGTTGCAAAAGCTTTCCACTTCTTTTGTTAAAAGGAACGGTAAGGTTGCAACTGGTGAGTGTG
TTATGATTGATACTGGCAAGTTAAAAGTCCTTAATGCAGTTGGTCCCCGTAAGGGCAAGGATGCAGAGTC
TTTATTAAATACTGTTTACACTAATATCTTTGCGCGTAAGGGTGTTCCCCTTATGCCTTTGATTAGTTGT
GGTATTTTTGGCTTTGACATTAAAGACTCACTTAGGGCATTCTTGGATGCATGTGGTGATAGGCACGTTA
AATGCTTTGTTTATTCTGACTCTGAAAGGGAGTCAGTTATGAAGTTCTTGACGACACCTTTTGAGGAACA
TGTTGCACCTATTGAAGAAATGCTTGAAACACCTGTGGTTGAAACAACAACTGATGTTGTTTCTCCATTT
CACACTATTGGTTCTCATAAGTTTTATGATTGCAATAGTGTTGAGCCTATTTTAGGTCTAGGTGTTAAGA
ACATTGTTCTCTTCACAGACCAGGTGTTGTCTGTTAAAGATTTCGGTATTGTTGTTGATAAGTATCTCAA
TGGCTTGTTATCTGACATGTCCAACAAGTATGTTAATGATCATAAAGCTGTTCCTTTTGGTAACATTTTG
TCACTTGATTGTGGTGCTTTTACTGTAGTGGATGCTGTGTCGCCTTTTGATGGTGCTAGCTTTGAGAAGC
AGAGTGGTCGTACCATACGTAAATTGGCTAGATTGGATGGCAGCACATTATGTGTCTTACCTAATGCCAT
TGCATTATTTGACAAGCTCTTTGTGTTGGGTGACAATTTTTCATTTTTAGTGTTAGATAATGTTAGACCT
TTGTTTGATAATTATCTTAAACCTAAAGATGTTAAAGTTAAGGTCACAGCGGATGGTCGCAATATCAATG
ATGTTATAGTCACAACTGCGGAAACGTTTGATGCGCAGTTGGGACCTTCTGCTAATGGTGCTGAATCACT
TGTTGGTGTTGTTCCTACTCCAACGGATGGTGGTAAGGTTGTTAATACAGTACCTGATGTCAATTGGAGT
AAGCACTTTGGTTTTTCTGATGCTGCTGCATTTGCCGTTCTTGACCATAGCAAGTTTGCTTTTGATTCTG
AAGTAGTTGATGGTAAGCGTGCACTTGCTGATTCAGATAACAATTGCTGGGTTAATGCGACTTGTTTAGC
ATTGCAATTTCTTAAACCTACGTTTAAATACGTTGGTTGGGAGGATTTGTGGAACAAGTTCGTTACAGGT
GATGTTGCTGGTTTTGTTCACCTTCTTTATTATATAGAGGGTGTTGACAAAGGCGCTAAGGGTGATGTTG
AGAGCACATTAAGTAAGCTTGATAAGTATATTGTATCTAGTGGTTCTGTTACTGTTGAACGTTCTACATT
GTGCGATCGTTGTAATAGTACAGTTAAAACTGTTACAGGTGCTATAGCTGAGGCCTCTGTCATTCTTAAT
GGTCACACTGATGGACACTGTCCTCATAATTTTGAGTGGCGTGTGCAAGTTATCGGTGTTAAAGGTGACA
TCATTTTACTACACAGCGGTAGCTTATTAAACGGACCTTATGTGTATGGTGATGCTTATGTGGCTTTTAG
TGGTAATACTGATAATGGCCATTACACAGTTTTTGATAATAAATTATCTAAGATGTATGATGGTATTAAA
TGTGTTAAAACCACACTTGACACACTTGTGGCTTCCTCAGTTGTTATCCGTAATGGTAGTTACGCTGTTA
AAACAGAGCATGTGCCCCTGATTAAGAAGCTAGATGATTCAGCTGAAAAGTTTTTCAATGTTGGTGACAT
TGTTGCACATAACATTGCTTACTTTTTCGTTTGGTTGCTAACTACACTTAGCACTCTTTATAGGTGCTGG
CGTGGTGGTAATTTTAAATTATTGTCTAGTATACCTGAACGTAGTGGTATAGTGTTACGCAGGAGTTTTA
AATATAATTTTAGAGCTTTGCGTTCTAATGTGGCTAGTAAACAGAAGTATTGTCTTATGTTTGCTAAGTT
GCTATTACTACTGTATACTATATATGCTATGTTGTTTATCTTAGTCAGGTTTAGCTTCTTTAATGATTAT
ATTTGTGGCAGTACTGTTAGAGGTTACGCTAGTTCCGACTTTGACAAGAGTAAGTTTTGCAATGGATCTT
TGGTTTGTAAGACTTGTCTTTTTGGCTATCAGGAACTTAGTGAATTTCAACATGTAGGTGTGGTCTGGAG
CTATGTGCGTGAACCTCTTTTTGCTAGTGTTTTACCACTATGTTACTTTGCTGTTATTGCAATTTTTGGT
GGTGTTGTTGAGCGGTTTGCATTATGTTATTTTGCTGCACAATTTATTAATAATGTGCTCAGCTTTTTAA
AGTTGCAGGACTCCTTTTGGCTAGTTCAACTTGTCCCTTTTGACATATTTGGCGATGAGATACTTGTTAT
GTTTTTGTCATATAAGGCTATTTGTTTCTTTAAGCATGTTGTTTTTGGTTGTGACAAACCTAGTTGCGTT
GCATGCTGTAAGAGTGCTAAACTTAAGAGGATTGCCATGGATACCATTGTTAATGGTTCTAGGCGATCTT
TTTATGTTAATGCTAATGGTGGTGCTAAGTTATGTAAAAAGCATAACTTTTTCTGTGTCGCTTGTGATTC
TTATGGTAGTGGTCATACTTATATTAATGATCATATTGCCAATGAGTTACATAATGTTACTAAGTTACAT
GTTAAGCCTACTGGTCCTGCTTTTATTAATATTGATAGGGTTGAGTTTAGTGATGGATTTTACCGCATCT
TTTCTGGTGACAAATTTTGGAAATATAATTTTGATATTACTGATAAAAAGTTTTCTTGTAAAGAAGTACT
TAAGAATTGTAATATCTTAGATGATTTTATTGTCTTTGACAATAATGGTTCAAACTTGTCTCAGGTTCAG
AATGCGTGTGTTTATCTCTCACAACTTCTGTGTAAGCCTATTAAGATTATTGATTCTACACTACTGTCTT
CACTTAATGTTGACTTTAATGGTGCTTTGCATAAGGCATTTTTAGATGTCTTACATAATAGTTTTGGCAA
GGATTTTAGTTCTTGTAAAACTATGCATGATTGCAAAGAGTTGCTTGAGTTAGATGTTAGTGATGATGAT
TTTATTAAGGTTGTATCTGATGCTCATCGGTTTGATGTGCTTATTACTGACACATCCTTTAATAATTTCT
GTACGTCTTATGCCAAACCAGCAGAGAAATTGTCCTCTTTTGATTTGGCACATTGTATGCGCAGTGGTGC
TAAAGTTGTTAATCATAATGTGCTTATTAAGGAAAAGATGCCTATTGTGTGGAATTGCGTGGATTTTGCC
AAGCTTTCAGTTGATGCTAGAAAATACATTGTTAAAACTGCTAAGGTTAAAGGTGTAACTTTTCTCCTTA
CTGTTAATAACAATGTTATGGAAACTACCTTACCTTGTGTTAGTGTGTTGCAAAAACAGGGTGCTGGTAA
GCTGTCCTCTATGTGGAAAAATTTTTGGTATGCATGTGGTGCCATTTTGGCGTTATTCGTGCTACTGAAT
TGTGTGGGTTTTACGGAGTACGCATCTAGCTTACCCGGTTACGACTTTAAGTATATTGAGGATGGTCAAC
TTAAGCCATTTGCTAATGGTTTGTATTGCGTTCGCAACACGTTTGACACATTTATGGACTGGCATGCTCA
GAAATTTGGCTTTAAACCATCAAATAGTGACAAGTGTCCTATAGTTGTTGGTGCTAGTGATTCTGGACGT
GTTGTACCTGGTGTTGCATCTGATGTTTATTTGCTTGGTAAAACGCTTATTTTCACACTTAAAACAGTCT
TTGGTAGTGCTGGTCATTGTTATGATGTTAATGGCATAGCCGATGGTGACAAGTGTTTATTTAATTCTGC
CTGTACTAACTTAGAAGGACTTGGTGGCACACGCACTTATTGCTATAAGACTGGTCTTATAGAGGGTGCT
ATGACTTATGGTGATTTGCAACATGATTCGTATTACCGTTTGAGTGGTGATAATTATGTTCGATTACCAT
ATGTTGTCGTTCAAGGTCTTGGTTTTAGAGCTGTGCGTACTCAGGCTACTACATACTGCCGTGTTGGTGA
ATGTGTAGATTCAAAAGCTGGTATGTGTTTTGGTGCAGACAGGTGGATGGTATATTCTAATGACATAGGT
TCTGACTTTATTTGTGGTTCTAGCTTGATGGACTTGCTACGTAATGTACTTAGCGTGTTCAATTATAACT
TTTCCACTATGATTATGTCAGGCCAGGTCATTTTTAATTGTGTCCTTGCATGTGTTGTTGTTTTTGGCTG
TTACTTCGTGATGAAATTTAGACGCGTCTTTGGTGACATGTCTCTTGCTGTTTTTACAGTTTGTGCTGCT
GTTGTTGTCAACAACCTTTCCTACTTTATTTCATTGAATTATGTGGGTATGGTTGTTTACTCTTTTCTAT
ACTTTATTAGTACTAGAGGACTTAAGTATTGCTTTATATGGGATATTAGTTATGTTGTTGCCTATTGCTT
GTTGGCGCCATGGTGGTTGCTTACATGGTATATTTGTGCAGCATTAATTGGTCTTATCCCTAATTTGTTT
AAACTTAAGGTCTCTACAACTTTGTTTGAGGGTACTAAATTTGTTGGCACATTTGATGCTGCATCTGTTG
GTACCTTTGTTATTGATGCACGTTCTTATGAGCGTCTTATCAATAGCACTAGTATAGAGAAGATTAAACA
GTATGCTAGTACTTTTAATAAGTACAAATATTACAGTGGTAGCGCTAATGAGGCTGATTATAGGTGTGCT
TGTTATGCTCATCTTGCCAAAGCTCTTATTGATTTCTCAACAACTAGACAGGACACATTATACACCCCAC
CAACTGTTAGTATTAATTCTACTTTGCAGGCTGGTCTTAAGAAAATGGCCCAACCATCTGGCCTTGTTGA
ACCATGTGTAGTTCGTGTCTCATATGGTAATACAGTACTGAATGGTGTTTGGCTTGATGACAAGGTTTAT
TGCCCTAGGCATGTTTTGGCTAGTGACACTACAGTTACTATAGATTATGATGCAGTTTACCATTCGATGA
GACTGCATAATTTTTCTATTTCTAAGGGTAATGTTTTTCTTGGTGTTGTAGGTGCTGTTATGCAAGGTGC
TAATCTTGTTATTACTGTGTCACAGGCTAATGTTAACACTCCATCATATAGTTTTAGAACTTTGAAAGCA
GGTGAGTGTTTTAACATTTTAGCTTGTTATGATGGTACACCTGCTGGTGTCTATGGTGTTAATTTGAGAA
GCACACATACAATTAAAGGTTCATTTGTTAATGGTGCCTGTGGTTCACCAGGTTTTGTTATGAATGGTCA
TAAAGTAGAGTTTGTCTACATGCACCAGATAGAACTTGGTAATGCATCGCATGTTGGCTCGGATATGTTT
GGTAACATTTATGGTGGGTTTGAAGACCAACCTAGTATTCAGCTTGAGGGTGTTGCAACCCTTATTACTG
AAAATGTTATCGCATTTCTGTATGCCGCTCTAATTAATGGTGAGCGTTGGTGGTGTTCCAATGAACGTTG
CACTATTGATAGTTTTAATGAGTGGGCTCTTGGTAATGGTTTTACTAATTTAGTGTCTGGTGACGGGTTC
TCTATGTTGGCTGCTAAGACTGGTGTTGATGTGTGTCAACTCCTTTCAGCCATACAGAGACTTGCCACTG
GTCTTGGTGGTAAAACGATTCTAGGTTATGCTTCTCTTACAGATGAATACACACTTAGTGAGGTTGTTAG
GCAAATGTATGGTGTTAACATACAGAGCACTAAGACTAGTAGTGCTTTGAAGAACCTACTTCTTATGGGT
TTCTTCTTTCTATTGTTTTGGTCTGAATTCTTTATGTATTCAACTATACTGTGGATTAATCCTGGCTTGA
TTACAACCTTTTTGGGTCTTTTTGTAATGTTATCTATGCTGCTTGCTAGTTGTATCAAACATAAAATGCT
TTTTCTTCAGTTATTTTTGCTCCCATCTATTATTATAGCTGCTTGCTACAATTTTGCTTGGGATATGGAA
GTAACTAGAATGTTGGCTACTCAGTTTGACTACCATGTATCATTTCTTAATATGGATATACAGGGTGCTA
TTAACATTATTGTGTGTTTCATTGGTATATCTTTACATACTTATAGATTTTTGGACACACAATTGCGTTC
TTACAGCACTTATATATTATCTATGTGCACAGTTCTTTACACATTCTATTATGGCTATGACTCTTTGAGC
CTTGCTATAATGTTACTGGGTTTTGGCTGTAGAGAATGGTATGTTGGCACTGCTGCTTTTAGACTTGCCC
AGTTTATAGTGCCATACTGTCCTGGACTTATCTCCTTTGTTGGTGATATTAAGGCTGTATTGGTTATGTA
CCTTGTCTTTGGATTTGTTGCGACTGTTTATTTTGGCTTGCTTTATTGGCTTAACAGAGTGCTTAAATTG
ACTCTTGGTTGTTATGACTTTAAAGTATCAGCTGCTGAATTTAAGTATATGGTCGCGAATGGTTATACTG
CACCAAGAGGTCCTTTTGACTCTGTATTACTTAGTCTCAGACTATTGGGTGTTGGTGGCCAGAAAACTAT
TAAGGTTTCTACAGTGCAGTCTAAACTTACTGATCTTAAGTGTGCCAATGTTGTGCTTTTGGGTTGTCTT
ACCAACATGAATATCGCAGCTAATAGTAGAGAATGGTCTTATTGTGTTAATTTGCATAATGAGATTAACC
TTACTAGTGACCCTGAAGAGGCCCTTGAAAAACTTTTGGCATTAGTAGCATTTTTCCTATCAAAGCAACA
AAACTTTGGTGTTGATGATTTAATAGATTCATTCTTTGAAAACAGAAATGTGCTTCAAAGTGTTGCATCT
GCTTTTGCTAATATGCCTAGTTTTATTGCTTATGAGAAGGCTCGTATGAATTACGAGGATGCTATTGCTA
ATGATGCTGCTCCTACTGTTGTTAAGCAGTTGAAGAAGGCTATGAATACTGCAAAGGGTGAGTTTGACCA
CGAGGCTTCAGTTCAGAAGAAGATTCAGCGTATGGCTGATGCGGCTGCAGCTCAGATGTATAAAGATGCT
CGTGCTGTGGACCGTAAGTCTAAAGTTGTTAGTGCTATGCATTCACTGTTGTTTGGTATGCTCCGTAAGC
TTGATATGTCTTCTATCAATCAGCTTATGGAGCTTGCAAAGGATGGTTGCATACCTATGGCTATTATACC
TGCTGCTGCAGCTACAAAACTTACAGTTATTACCCCTGATTTGGAGTCCTTTAGTAAAATACGTGTTGAT
AATAACATTTATTATGCTGGGGCTGCATGGAGTATTACTGATGTTAAAGATGCTGATGGCAGAGTTGTCA
TTTTGAAGGAGATTAATGCTGACAACAAGGACGCTTTAGTTTGGCCATTACATGTTACTTGCGAGCGTGT
TGTTAAACTCCAGAATAATGAAATTATTCCTGGTAAGCTTAAGCAGCGTGCTGTTAAGGCGGAAGGTGAT
GGCTTTTCTACTGATGCTAAAGCTCTTTACAATACTGAAGGTGGTCACTGTTTTGTGTATGCACTTATAG
CTGACAAACCTGATTTAAAGGTTGTCAAGTGGGAATATGATGGTGGTTGTAAGACTATTGAACTTGAACC
TCCATTGAAATTTGCTGTTGAAGCTCCTACTGGCGTTCAGATCAAGTACCTTTATTATGTTAAGAATCTT
AACAATTTGCGTAGAGGTGCTACTTTAGGCTACATAGGTGCTACTGTTAGGTTGCAGGCTGGTAAACAGA
CTGAGCTAGCATGCAATTCTTCTTTGCTCACTCTTTGCGCTTTTGCTGTTGACCCTGCTAAGGCCTATGT
TAGTGCTGTTAAACAGGGCGCTAAACCAGTTGGTAATTGTGTAAAGATGCTTGCAAATGGTTCTGGTAGT
GGACAAGCCGTTACTAATGGTGTTGAGGCTAACATGAATCAAGATTCTTATGGTGGTGCTTCAGTTTGTA
TTTACTGTAGAGCGCATGTCGACCACCCAGCTATGGATGGTGCGTGTCGCTTTAAGGGTAAGTATGTGCA
AATACCTATAGGTGTCAATGACCCTATTAGATTTTGTATAGAGAATGAAGTTTGTAAGGTCTGTGGTTGT
TGGCTTAACAACGGTTGCTCTTGTGATAGGTCTAGTGTTCAGAGTACTGATCAGGCTTATTTAAACGGGC
AAGGGGCTCTAGTGCAGCTCGACTAGAGCCCTGTAATGGTACTGAACCAGAACATTGTGTTCGTGCTTTT
GACGTTTATAACAAGGATGTAGCATGTATTGGTAAATTTTTGAAGGTTAACTGTGTTAGGCTCAAAAATT
TAGATAAGCATGATGCCTTCTTTGTTATTAAGCGTTGCACTAAGTCTGTCATGGGACACGAGCAGTCCAT
GTATAACAAACTTAGTGGTTCCAATGCATTAGCTGTGCATGATTTCTTTACTTGGAAAGATGGCCGCTCT
ATTTACGGTAATGTTTGCAGACAGGACCTCAGTAAGTATACTATGATGGACCTCTGCTATGCATTACGTA
ATTTTGATGAGCGCAATTGTGAGACTCTTAAAGAAATTTTGGTTCTTACGGGCTGTTGTGATCAATCTTA
TTTTGATAACAAGGTCTGGTATGATCCTGTTGAAAATGAAGACCTTCATCGCGTGTACGCACTATTGGGA
CAGCGTGTTGCTAACGCTATGCTCAAGTGCGTTAAATTATGCGATGAGATGGTCACTAAAGGTGTTGTTG
GCGTCTTAACATTGGACAACCAAGACCTTAATGGTAATTTTTACGATTTTGGTGACTTTGTCGATGTTAT
GCCAGGTATGGGTATTCCCTGTTGTACCTCATATTACTCTTACATGATGCCAATTATGACTATGACTAAT
TGTTTGGCATGCGAGTGTTTTATGAAAAGTGATATTTTTGGGTCAGATTTTAAAACTTACGATTTGCTTG
AATATGATTTTACGGATCATAAAGTCAAACTCTTTGATAAGTACTTTAAATACTGGGGCCAAGATTACCA
TCCTAATTGTAGTGATTGTTATGATGACATGTGTTTGTTACACTGTTCTAATTTTAACACACTATTTTCT
ACTACTATACCTAATACTGCCTTTGGTCCTCTCTGCAGAAAAGTTTTTGTAGATGGTGTGCCACTTATTG
CCACCGCCGGCTACCATTTTAAGCAGTTGGGTTTAGTCTGGAACAAGGATATTAATACCCATAATTCTCG
CCTTAGTATGACTGACTTGTTGCAGTTTGTTACAGATCCTGGCTTACTTATAGCGTCATCGCCTGCCTTA
GTTGACCAGCGTACAGTTTGTTTTTCTATCGCTGCACTTAGCACTGGTATAACACATCAAACTGTAAAAC
CTGGTCATTTTAACAAGGAATTCTATGACTATTTATTGTCTCAAGGATTCTTTGATGAAGGTTCAGAGTT
AACACTTAAGCATTTTTTCTTTGCTCAAAAGGGTGATGCTGCTGTTGCTGATTTTGACTATTATAGGTAC
AACAAGCCTACTATGCTTGACATATGTATGGCACGTTTTACCTATAAAGTGGTACAGCGTTATTTTGAGT
GCTATGATGGTGGTTGTATTACTGCTAGAGAAGTTGTTGTCACTAATTTAGATAAGAGTGCTGGTTACCC
TCTTAATAGGTTTGGTAAAGCTCGTTTGTTTTACGAAACCTTTAGTTATGAGGAGCAAGACGCACTTTAC
GCTATGACAAAGCGTAATATCTTACCAACTATGACACAGCTTAATCTCAAGTATTCTATTAGTGGTAAAG
CACGTGCCCGAACTGTTGGCGGTGTTTCACTTTTAGCGACTATGACCACTAGGCAATTCCATCAAAAGCA
TTTGAAGTCAATTGTCAACACGCGTAATGCACCTGTTGTCATTGGTACAACAAAGTTTTATGGTGGTTGG
GACAATATGCTCAAGAATTTGATGAATGATGTCGATAATGGTGCACTCATGGGCTGGGATTATCCTAAAT
GTGATAGAGCTATGCCTAGTATGATACGAATGCTTGCTGCTATGGTTCTCGGTTCAAAGCATGTTACATG
TTGTACAGACAGTGATAGGTTTTACAGACTTTCTAATGAACTTGCACAAGTTCTTAATGAGGTTGTGCAT
TCTAACGGAGGTTTCTATGTAAAACCTGGTGGCACCACATCAGGTGATGCTACAACTGCTTACGCGAATT
CTGTCTTTAACATTTTTCAGGCGGTTAGCTCTAATATTAATAGGCTTCTTTCCGTTGATAGTAATGTGTG
CAACAATTTGTATGTCAAGAAGCTTCAGCGTTCTATCTATGACAATTGTTATAGATCTAGCGCTGTTGAT
GATAATGTTGTTACAGACTTTTATAACTACCTTAAGAAGCATTTTTCCATGATGATTTTGTCTGATGATG
GCGTTGTCTGTTACAACAAGGAGTATGCATCGTTGGGTTATGTTGGTGACATCTCTGCATTTAAGGCAAC
TTTGTACTATCAGAATAACGTGTTTATGAGTACAGCCAAGTGTTGGGTCGAAGAAGATTTGTCTGTCGGA
CCTCATGAGTTTTGCTCACAACACACTATGCAAATAGTTGATTCTGATGGTGATTATTATTTGCCGTACC
CAGACCCTAGCCGTATTCTTAGTGCTGGTGTTTTTGTGGATGACATTGTCAAAACTGACCCTGTTATTTT
GCTTGAGCGCTATGTGTCTCTTGCTATTGATGCATACCCACTGTCTAAGCATCCCAATCGTGAATATAGG
AAGGTTTTCTATGTTCTTCTTGACTGGGTTAAGCATTTACATAATACACTTAACCAAGGCATTCTCGAAA
CTTTCTCTGTTACATTACTTGATGATGTGCAGAGTAAGTTTTGGGATGAGGCTTTTTATGCTGGTATGTA
TGAGAAGTCTACTGTTCTTCAAGCAGCTGGTATGTGTATTGTATGTGGATCGCAAACTGTTCTCAGATGT
GGTGATTGTCTACGCCGTCCTTTGTTATGTACAAAATGTGCTTATGACCATGTTGTAGGCACCACCCATA
GGTTTATCTTGTCTATTACTCCCTATGTGTGTAACACATCTGGTTGTAATGTTAATGACGTTACCAAGTT
GTTTTTGGGTGGTCTTAATTATTATTGTCATGATCACAAGCCGCAGCTCTCATTCCCACTTTGTGCTAAT
GGTAACATTTTTGGCCTTTATAAAAACTCCGCAGTTGGGTCCTTAGATGTTGAAGTTTTTAATAAACTTG
CTATGTCTGATTGGTCCGACGTCAGTGATTATAAATTGGCCAATGATGTTAAAGAATCTTTGCGACTCTT
TGCGGCTGAAACTATTAAAGCTAGGGAGGAGAGTGTTAAGTCCTCTTACGCGTGTGCTACTCTTAAGGAG
ATTATAGGTCCTAAAGAACTACTGTTGCAATGGGAAGTTGGGAAGGCCCGTCCTCCTCTTAACAGGAATT
CTGTTTTCACCTGCTTTCAAATTAGTAAGGACTCTAAGTGGCAAGTTGGCGAGTTTACATTTGAGAAGCT
CGACTATGGCTCTGACACTGTGTGTTATAAGTCTAATGTCACTGCTAAGCTTGTTCCTGGCATGATCTTT
GTACTTACATCTCATAATGTCTTATCACTCAAAGCACCTACTATTGCCAACCAAGAGCGGTATTCAACTA
TTTATAAGTTGTATCCATCTCTGAACGTTGATGATGCGTATTCATCTTTGGTTCCGTATTACCAACTTAT
TGGCAAGCAGAAAATTACTACAATACAAGGACCTCCTGGTAGTGGCAAATCACATTGTGTTATTGGTCTA
GGTTTGTATTACCCTAGTGCACGTATTGTGTTTGCTGCTTGTTCACACGCTGCTGTTGATTCTTTATGTC
ATAAAGCTGCTAAAGCCTACAGTGTAGACAGATGCTCACGTATTATTCCTGCACGAGCGCGTGTTGAGTG
CTATAGTGGTTTTAAACCGAATAACACCTCAGCTCAGTACATCTTTTCAACTGTTAATGCTTTACCAGAG
GTTAATGCCGACATTGTTGTCATTGATGAAGTGTCTATGTGCACTAACTATGATTTGTCTATTGTTAATG
CTCGTGTGGCATATAAGCACATTGTCTATGTTGGTGACCCGCAGCAGTTACCTGCACCCAGAACCATGAT
AACGCGTGGTGTGTTACAACCTGAAGATTATAATGTTGTCACCCAGCGTATGTGTGGTGTAGGACCTGAT
GTGTTTTTGCACAAGTGTTACCGGTGCCCTGCTGAGGTTGTTAACACTGTGTCTGAACTTGTTTATGAAA
ACAAATTCAAACCAGTGAAAGACCACAGCAAACAGTGTTTTAAGATGTTTGTTAAGGGTAATGTTCAGAT
TGATAATGGCTCTAGTGTTAATAAGAAGCAGCTTGAGGTGGTTAAAGCCTTTATCGCAAAGAACCCTAAA
TGGAGCCGCGCTGTGTTTATCTCACCATACAACAGTCAAAACTATGTTGCTGGGCGTATGTTAGGTTTGC
AGACACAAACCGTGGACTCTGCGCAAGGTAGCGAGTATGACTATGTTATTTATACACAGACTTCTGACAC
ATCTCATGCCCTTAATGTTAATAGGTTTAATGTTGCTATTACACGCACCAAGATTGGTATTTTGTGTATT
ATGTGTGACAAGGCACTGTATGACACATTGAAATTTTTTGAGATCAGTCAATCAGACCTTCAATCTACTA
TTGGTGGGTGTGGTCTTTTTAAGGACTGTTATAAATTTGATCAGGATTTACCGCCTGCACATGCAACAAC
ATATATGGCTCTTTCTGACAAGTTCAAGACAGATAAAGAACTTGCTGTTAATATTGGTCATTCTGATGTT
CGTTATGAACACGTTGTTTCTTATATGGGCTTCCGTTTTGACATGAACATACCTAATTTCCATTCCCTGT
TTTGCACACGTGATTTCGCGATGCGTAACGTTAGGGGCTGGATTGGTATGGACGTAGAGGGGGCTCATGT
TTGCGGTGATAATATCGGTACAAATGTTCCATTACAAGTAGGGTTCTCTAATGGTGTTGACTTTGTCGTA
CAACCTGAAGGTTGTGTTGTAACCAATGAGGGTAACATTGTCAAGCCAGTTAAAGCTAGAGCTCCACCGG
GTGAACAATTCACACACCTAGTACCTTTGATGCGTAAAGGGCAGCCATGGTACGTTGTACGACGTAGAAT
CGTGCAAATGGTCTGTGATTGTTTAAATGGGCTTTCAGACGTAGTAATTTTTGTACTATGGGCTGGAGGT
TTGGAACTCACAACCATGAAGTATTTTGTTAAAATAGGACCATCTCAGCATTGTGATTGTGGTAAAGAGG
CTCGTTGCTACAATAGTGCGACTCATGCGTACTATTGTTTAGCACACGCACTTGGTTGCGATTATTTGTA
CAACCCCTTTGTTATAGATATACAGCAATGGGGCTATACAGGGTCTCTTAGCAGTAACCATCATGAAGTT
TGTAATGTGCACCGTAATGAGCATGTTGCTTCAGGTGACGCTATTATGACTAGATGTCTTGCAATTCATG
ATTGTTTTGTAAAAAATGTTGACTGGTCTATCACATATCCGTTTATTGCCAATGAGAATGCCATTAATAA
GAGTGGACGAATAGTTCAGTCTCATATTATGAAGGCTGCCTTGAAGGTGTATAATCCTAAAGCTGTTCAT
GACATTGGAAATCCTAAAGGCATACGTTGTGTTGCAACTAATGTACCTTGGTACTGTTACGACAAACAGC
CTATTAATTCTAATGTTAAGATGCTTGAGTATGATTATATGACTCATGGACAATTGGACGGTATGTGCCT
ATTTTGGAACTGTAATGTAGATATGTATCCTGAGTTTTCTATTGTCTGCAGGTTTGACACACGCTGTAGA
TCACATTTGTCACTAGAAGGCGTTAATGGTGGTGCACTTTATGTAAACAATCATGCCTTCCACACACCTG
CATACGACAAGCGTGCCTTTGCTAAGCTTAAGCCCATGCCATTTTTCTTTTATGATGATGGTGAATGTGA
TGTTTCACAGGGACAGATTAATTATGTGCCACTTCGTGCTACCGTGTGTATTACTAAGTGTAATATTGGT
GGTGCTGTTTGTAAGCGACACGCTAGTCTTTATAGGGCTTATGTTGAGGCTTATAATACTTTTACTCAGA
ATGGTTTTAACATTTGGTGTCCCAACAGTTTTGATGTTTATAATTTATGGCAAACTCTAGTTGACACTAA
TTTGCAGGGCCTTGAGAACATTGCATACAATGTTGTCAAGAAGGGATCTTTTGTTGGTGAACCAGGTGAG
TTGCCTGTGGCAGTTGTAAACGATAGAGTGTCTGTTAGGGATGGTGTTAGTGATAATGTTATCTTTGTTA
ATAAGACTTCATTACCAACCAATGTTGCATTTGAGCTGTATGCTAAGCGCAAAATTGGTCTTACACCGCC
ACTTACCATTCTGAAAAATATGGGTGTTGTTGCTACACATGGTTTCGTGTTATGGGACTATGATGCTGAC
AGACCCTTTTCTAATTTTACTAAATCTGTTTGCAAGTATACAGACTTTGATGAGGACGTGTGTACTTGCT
TTGACAATGGCATACAAGGTGCATTTGAGAGGTTTACTTTGTGTAAGAATGGTGTATTAATCTCTAATGT
CGCTATCAAGAAATTACGTGGTATACGTTTGAATTTTGGTTATTTGAACGGTGTTGCAGTTAGTAGTATC
ACTGAAGGTGAGACTACTAAGCCTGTTGACTGGTATATCTATCAACGCAAAGACGGTTCATTTGTTGAGC
CTGTTGATGGTTACTACTCACAGGGTCGTAATGCTAGTACATTCTTGCCACGTTCTCAGATGGAAAAAGA
CTTTTTAGAACTTGACACTGGTTTGTTTATAAGCAAGTATGGACTTGAAGACTTTAATTTTGAGCACATC
GTTTATGGCGATGTCTCAAAAACTACTCTTGGTGGTCTACACTTACTTATATCACAGGTTCGTTTAGCAC
GTATTGGTGTTCTTAAGGTTGAGGACTTTGTTGACTCAGCTGATGATACACTACATAGTTGTTCCGTTAC
GTATGCTAATGATCCTAGTAGTAAATCCGTCTGCACCTATATGGATATACTTTTAGATGATTTTGTTGTG
ATTCTTAAGAATCTTGATCTTTCTGTGACGTCTAAAGTGCATGATGTCATTGTTGATTGTAAGGCTTGGC
GCTGGATGCTTTGGTGTAAAGACTCCAAGGTTGCCACTTTCTACCCGCAGTTGCAGTCTGCTGAGTGGAA
GTGTGGTTACAGCATGCCAAGCCTTTATAAAATACAGAATATGTGTATGGATGCATGTAATTTGTATAAT
TATGGTGCTAGTATTAAGTTGCCAGATGGTATTATGTTTAACGTTGTTAAATATACCCAGCTGTGTCAGT
TTCTTAATACCACTACCATGTGTGTTCCTCATAATATGCGTGTCTTACACCTTGGTGCTGGCTCTGATAA
GGGTGTAGCACCGGGTACAGCTGTTTTACGTAGATGGCTCCCTGACGATGCAATAATCGTTGACAATGAT
GTTAATGATTATGTCAGTGATGCTGATTTTAGTATAACAGGTGATTGTACACATGTTTATGTTGAAGACA
AATTTGACCTACTTATATCAGATATGTATGATGGAAAAATTAAGAGCATCGATGGTGACAATGTGTCTAA
AGATGGATTTTTCACTTATATTAATGGATTTATACGTGAAAAACTTGCGCTTGGTGGCGCTATGGCTGTT
AAGATTACCGAGTATAGTTGGAATAAACAACTTTATGAGATTGCGCAGAAGTTTGAATATTGGACACTGT
TTTGTACCAGTGTTAACACTTCTTCTTCTGAAGCTTTCCTTATTGGTATTAACTATCTTGGTGACTTTTC
TAGTGCTAGTGTTATAGATGGCAATGTTATGCATGCCAACTATATATTTTGGCGCAATTCCACTATTATG
ACTATGTCATATAATTCAGTTCTTGATCTGTCAAAATTTAGGTGTAAACATAAAGCGACTGTCATTATTA
CACTTAAAGATAAAGACATTACTGATATGGTGCTTGGTCTGATTAAAAATGGCAAGTTGTTGATTCGCAA
CTCGCAAAAATTATTAAATTTTAGCAACCATCTTGTAACAACTAAATGAAACTTTTTACAGTTTTCACGC
TTTTGGCCTCTATTAGAGTGCTTTATGGCTGTGAATCCGTTGATTTTAATTTGTTTAATACAATATTTTC
AACACACAGAGGTTTAAGTAATACCACCTCTGTTATCACTGGTGCTTACCCTTCCACCAATAAGTCAGAC
TGGTCTTGTAATACAAGAACTGGTCATTTGAGTGGTAGTGGTTTCGGCATAGGTTTGTATGTACAGACAC
CACGTGAACAATACCAGTATGATGGTTCTGGTGCAGGCGGCTATACTATAGCTGTTTCGCCCATTCACGT
TACGAATTTGACTTGGGAGCTATGGATCCACCGTAAATGGGGTGTTAACTCAGTTGTTACTGTTAGATTA
TGTAGGTGGTGGCAGTTTATGAGTTTTAACTCTACTAGCCATGCAGCAGATGCTGGTCCTACTAATGCAT
TTGAGTGTCTTATAAATGGTTCCTATCCTACTCATCGTAACACTGGTTATATGTTTGGTGTTACTTGGTA
CAATGATTTAGTTAGAATAGTTTTTCCACCTACTGTTCTTGAAATGCAGCTTGATGGTTTACAGTGGGAA
CGTGTCCAGTTTAATAGTCCTGTTAATGCTGGACATGCTACTAGGTTTAACGTCGTTAAGGACATTTCCA
CTGTTTTGGTTGAAACTAACAGTGGTGGCTCTGTTTTTAGATATTCGTATTGTGCTGATGGGTTTGTTAA
CGGTCTGCAATGTAAGCTTAGACTATTTGATATACCCCCTGGTGTTTATTCTAATAGTGAGGTTGAATAT
CCTACAGCACTATATACTGTTGTACACAATATGTCAGCCTGTCCAGAGAGGCCAGATAGCTATTGTGGTT
CTAATTCGTGCCCTTTTAAGCGTGCAGTGTTTTCTAATTGTATTGTTAATTATACTACCTGGGTTAATCC
AGACCAGCGTGATTTTCAACATTTAATTTTGTCTAATGGCAAGTTTAATCCATTTACTGAGTGTAATGGG
TTGAACAGAATTGTTGATGGTTGCGTTCCTGGTTTCGTTCTTAGAGTTGGTCGTGGTAAGGCTGTTAACA
GAACTATTGTTACACCTTACCTCAAGCCTTATGAATGTTTTGGGTGGTCATGGAATGACAACCAGGATAG
TATTTATGACTGGTGGATTGCTGATTTTGTCTCCACTGGTGCTTTCGTTTGTGAGAGTAATCCCGAAGCT
CCTAAGACTGGGGTTTGTGTGACATACACTGTAGAGAAAGTTACTTTTCAGGGTGTGCTGTATGAGAGTA
ATTTTACTTTCGCACAGTATTATAACCTATTGTATGTAGGTTCTCAACTTAGGTATGTGCGTATACTCGG
TAAAGTTTATGAAGTTTCATCTTGTTTTGAGGCTTCATATGACGTTTTATACCGTAACAATCAGTCTTTT
GGGTTGCTTTATAGAAGTTTCGATTGTAATCAGCTTCATATTAAATCTGCACGTTTTGTGGACCGTTTAT
TACCGTCTCATAATGGTACTGCTACTGTATTAGGTTGTTTGTTTAATGCTAGTTACGCACCTAATGACAC
CATGGTAAATTGCACTAACCCACTTGGTGATGGGTTTTGTGCTGATTTGCTAGGTAATGTCGCTGTTAGG
CGTATGACTTTTGAAAAGCACGACACTACTTACGTAGCACCTGTTACTAATGAGAGGTACACAGAAATGC
CATTGGACCATCAATTAATTTTGACCGAACAGTTTTTGCAAACTACAATGCCTAAGTTCAGCGTTAGTTG
CGAGACTTACATATGTGACGTAAGTAAGGCGTGCAAAAATTTGCTATTTAGGTATGGTGGTTTTTGTCAA
AAAGTTGAGGCTGACATTCGTGGTGCAGGCATTCTTTTGGACGGTGATGTTAGTAGTTTGTACTCTACTA
TTGCTGCCAAAACTAGTTCCGTTGTGCCCACTACTGATAGATTCAATGTTTCTCAATTCTTTTTGCCTAA
AACGCAGTCTAGTGCCAATAAGTATGAATCTAGGTCTGCTATTGAGGACTTGTTATTCAGCAAAATTGAA
ACTACTGGCCCAGGCTTTTACGGTGACTATTATAACTGTAAGAAAAATGCTATACAAGACCTTACTTGTG
CTCAGTACCATAATGGTATACTTGTTATACCACCTATTATGGATGCTGAGACGTTAGGCATGTATGGCGG
GATTGCTGCTGCTTCTGTAACGCTAGGCATTTTTGGTGGACAAGCTGGCATGGCCACATGGTCTGTTGCT
ATGGCTGGACGTTTAAATGCACTGGGTGTTGTTCAGAATGCTCTAGTCGACGATGTCAATAAGCTTGCTA
ACGGCTTTAACCAATTGACAGCGAGTGTTAGTAAGCTTGCTTTGACCACTTCTAGTGCATTGCAGGCCAT
TCAGGCTGTCGTTAACCAGAATGCTGCTCAAGTTGAGTCACTCGTTAGTGGTATTACTGAGAATTTTGGT
GCTATTAGCACTAATTTTAAGGTTATATCACAGCGTCTTGACAAACTTGAAGCTGATGTTCAGATGGATA
GGCTTATTAATGGCAGAATGAATGTCTTACAGCTTTTTGTCACTAACTACAAGCTAAAAATTGCTGAGCT
GCGTAACACACATCGTTATGTGCAATCTCTTATTAATGAATGTGTTTATGCTCAGAGTTTAAGAAATGGT
TTTTGCGGTCAGGGACTACATGTACTGTCACTTATGCAAAATGCACCTAGTGGTATAATGTTTTTCCACT
ATTCGCTGATACCTAACAACACTATCACTGTTAAAACCACACCAGGTCTTTGTGAGAGTGATGAATTGGG
TTCTAAGTGCATTGTTGCTAAGGACGGCGTATTAGTCTCTGCTAATTTAAGTTATTGGCAGTGGTCACCG
CGTAACCTTTACAAACCAGAAAATCTGACTTTTGCTAATGTCATTGCCGTTTCACGTGGTGCTAATTACA
CTACATTGAACAAAACTTTTGACATACCTGAATTGAATAGTACTTTTCCCATTGAGGAGGAGTTTCGTGA
GTACTTTCAGAATATGTCATCTGAGCTGCAGGTCTTGAAAAATTTGACTGCTGATATGAGCAAGCTTAAC
ATTAGTGCTGAAATTCAGCTTATTAATGAAATTGCTCATAACGTCTCTAACATGCGCGTTGAGGTTGAGA
AATTCCAGCGCTATGTTAATTATGTCAAATGGGCTTGGTGGCAGTGGCTGCTTATATTTATTGCTCTAAC
ATTGCTAGCTGGTCTAATGCTTTGGTGCTGTCTTGCTACTGGATGTTGTGGCATGTGTGGTTGTTTAGCT
GCTACATGTGCATCATGCTGTGATTGTAGAGGAACTAAACTTCAATCATACGAGATTGAAAAGGTCCACG
TCCAATAATGTTTGGTGGACTTTTCCAGTTGACACTTGAGGGTGTCGTTAACTCTACTATTAGAGCTGCT
AAACTTGACCCTAATGACGAAGCTATTATTAGGGAACAAGTGCAGCCTGCTATTAACGGTGCCAATATGC
TGGGCTATATGTTGACTAGCATGTTTGTGTGGTACTTTGCATTGTACAAGCCTTCAACAAGACGTGGCAG
AATTGCTATGTTTGTTTCTAAGTTGCTCGTAATCTTTGCTTACGTACCTATTATTGCTTACTGTGGCGGT
GTTGTTGACAGTTGCATTATACTTGTTGCTGTTGTAAGCAGATTACTGTATACCAGTTATTATGCTTTTT
GTTACAGGAGTTTTGCTTTTGTTCTCTTTAATGCACCGACACTGTGCTTCATCAACGGCACCGTTTGTCT
CTACTCTAGAATTACTAAAGTAGCTGACTATATTGCTCTCTATGGTGGTCACCATTATGTGACCATCGAG
ACAACTGCTGTTGAATTTGCGCACAAGGACTCACTCTATGTTGCTATTAGAGGTAAGAAGGAATTAAACC
TTTACTTATCTAAAGCAATGGAATTGTCTGATGGTGCGTATATTTACTTATTTACTAACACACCTTTTGT
TGGTATCTATAACGCTAATTTTCAGCTGCAAGAAACTCAACTAAACTATGTTTCTGAAGATTGTTGAGGA
TGATGGTTTGTTCATCAACACAGTCTTGTGGCTTTTAGTGTTGATACTTGTTCTCTTGGTGGCTATCACT
GTTATTAAGCTCATACAGCTATGTTTTTCTTGTCATAGGCTTATGAGTAATACCATATACATACCAGTGT
ATAATGCTTACCTTGTTTACAAGTCTTATATGGAAGTTGAACCATGCCCCATAATTAATGTCTAAACTAA
ACGATGACTGATTCTAACAACACGGTCCCTGTGACCGAAGTTTTAGAACATCTTAGAAACTGGAACTTCA
GCTGGAATATCATACTGACAGTATTTATTGCAGTGCTTCAGTATGGTAACATGAAGTACAGTTTCTTTCT
CTATGGAGTTAAGATGTTAATCATGTGGCTCCTATGGCCCTTAGTCATTGCTCTGAGCATTTTTAATGCC
TATGCTGACTTTGGTGTTAATTGGTGGTTCTTCTCCTTCAGCATTCTGATGCTTGTCATAACGCTAGTTC
TCTGGCTTATGTACATAATTAATAGTTTTAAGCTTTATCGCAGAACGCGAACGTTTTGGGCATTTAACCC
CGAAACAGACGCCATTGCTGTCATTTCAGTCTTTGGTAGATCCTACTCGATACCTATGCCAGTGGCACCA
ACAGGTATTACTCTGACGATTTTAAGTGGAACACTCTTTTTCGATGGCATCAGAATTGCTACTGGTGTGC
AGCCTGCACACTTACCGCAATTTGTGACTGTCGCCAAACCTGGCACGACTATAATTTATACTCGTGCGGG
GCGTTCCCTTAATGCAAGCACCAACACTGGTTGGGCTTTTTATGTCAGAAGTAAGCATGGTGACTATTCT
GCTTTATCAAATAGTAGTGATAACTTGACAGAAAATGACAGATTGCTGCATTTAGTCTAAACTAAACGAA
TATGGCCACTGTTAATTGGGGTGACGCTGTTGAACAGGCGGAATCTCGTGGTCGTAAAAGAATTCCATTG
TCACTCTTTGCGCCTTTGCGTGTTATAGATGGCAAAAACTTTTGGAATGTCATGCCTAGAAATGGAGTTC
CGACAGGTAAAGGCACTCCAGATCAACAGATTGGTTATTGGGTTGAACAAAAACGCTGGCGAATGCAAAA
AGGCCAACGTAAAGATCAGCCTTCTAACTGGCACTTTTATTACCTTGGTACTGGTCCTCACGCAGATGCT
CCTTTCAGGAAACGGATTCAGGGTGTGCATTGGGTCGCTGTTGACGGTGCTAAAACTAGCCCCACAGGTC
TTGGTGTTCGCAATCGTAACAAAGAACCTGCTACACCTCAGTTTGGGTTTCAATTACCACCAGACCTGAC
TGTTGTTGAGGTTACTTCTAGAAGTGCTTCACGTTCACAGTCTCGTTCTCGCAATCAAAGTCAAAGCCGC
AGTGGTGCTCAGACACCTCGTGCTCAACAGCCGTCACAGTCTGTTGACATTGTTGCTGCAGTTAAACAAG
CTTTGGCAGACTTGGGCATAGCTTCTAGCCAGTCCAGGCCTCAAAGTGGTAAAAATACACCCAAACCAAG
AAGCAGAGCTGTCTCACCTGCACCTGCCCCTAAACCGGCTCGTAAGCAGATGGACAAACCTGAATGGAAG
CGTGTTCCTAATTCTGAGGAGGACGTGCGTAAATGCTTTGGTCCTCGCTCAGTTTCTAGAAATTTTGGTG
ACAGTGACCTCGTTCAGCACGGTGTTGAAGCTAAGCACTTTCCAACAATTGCTGAGTTGCTTCCGACACA
AGCTGCACTAGCCTTTGGTAGTGAAATCACAACCAAAGAGTCTGGTGAATTTGTAGAAGTCACCTATCAC
TATGTAATGAAGGTCCCCAAGACTGATAAAAATCTACCCAGATTTCTTGAGCAAGTCTCGGCTTACTCTA
AACCCAGTCAAATTAGGAGATCTCAATCTCAACAAGACCTAAATGCTGATGCCCCAGTGTTCACTCCGGC
ACCTCCAGCTACTCCAGTTTCCCAAAATCCTGCTTTTCTTGAGGAGGAGGTTGAGATGGTGGATGAGATT
ATTAATTAGTTCAACTAAACATGAACCAGCTTATCTTTTTCCTGTGTATGATGTGCTGTTATGCTATTTT
TTTTGATTGGCTTTTTAATCTCTTCTTTTACGCTTGCCAGGTCAATACTTGGCAGGAGTTTGCTTTCTCA
TGTAACTGGAGTTGGTCACTTTTCTTTGAGGACTTCAGTACCTGGTTTAAATGCCTTTCTGTTGTTCTTA
TTGGTACTATTGCTGCTGCTAGCTTTATGTTTGCTGATTTCGCTGTTGAGGTCTTTGACCTCTTTGAGCG
GTTTTTCATCAACGTTGGCAGATTTTGCAGATTTGTTTGACATACAATCCCTAGCTTTGCTTGTGGATTC
AGTCTCATACACAATGGTAAGCACGTAATTATGCTAGTATGAGTAGAGTATAATTATATTGAGTCCTATA
GACCAACGCAGTTAACTACATGTCTGGTGTGGTGGAGTAATCAAAGATCCGCTTGACGAGCCTATATGGA
AGAGCCGTCACACCTCGTATGCAAGTTTCTGTTAGTAGTTGTTAATTAGTTGATTCTTTGACAGTGATAC
ACA</t>
  </si>
  <si>
    <t>Pn</t>
  </si>
  <si>
    <t>Gu-P2S_2019</t>
  </si>
  <si>
    <t>China / Guangdong</t>
  </si>
  <si>
    <t>2019</t>
  </si>
  <si>
    <r>
      <rPr>
        <color rgb="FFFF0000"/>
      </rPr>
      <t xml:space="preserve">FROM GISAID. </t>
    </r>
    <r>
      <t>Zhou et al. INCOMPLETE SEQUENCING</t>
    </r>
  </si>
  <si>
    <t>Gu1_2019</t>
  </si>
  <si>
    <r>
      <rPr>
        <color rgb="FFFF0000"/>
      </rPr>
      <t xml:space="preserve">FROM GISAID. </t>
    </r>
    <r>
      <t>Zhou et al. COMPLETE SEQUENCE</t>
    </r>
  </si>
  <si>
    <t>GX-P1E_2017</t>
  </si>
  <si>
    <t>China - Actually Chinese customs on a flight from Malaysia</t>
  </si>
  <si>
    <t>QIA48623</t>
  </si>
  <si>
    <t>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t>
  </si>
  <si>
    <t>spike protein [Pangolin coronavirus]</t>
  </si>
  <si>
    <t>MT040334.1</t>
  </si>
  <si>
    <t>21540..25337</t>
  </si>
  <si>
    <t>&gt;MT040334.1 Pangolin coronavirus isolate PCoV_GX-P1E, complete genome
GCTTTAACTTTTTACAAATCCCAGGTAGCAAAACCAACCAACTCTCGATCTCTTGTAGATCTGTTCTCTA
AACGAACTTTAAAATCTGTGTGGCTGTCACTTGGCTGCATGCCTAGTGCACTCACGCAGTATAATAATAA
TTAATTACTGTCGTTGACAGGAAACGAGTAACTCGTCCGTCTTCTGCAGACTGCTTACGGTTTCGTCCGT
GTTGCAGTCGATCATCAGCATACCTAGGTTTTGTCCGGGTGTGACCGAAAGGTAAGATGGAGAGCCTTGT
CCCTGGTTTCAACGAGAAAACACACGTCCAACTCAGTTTGCCTGTTCTTCAGGTTCGCGACGTGCTAGTA
CGTGGCTTTGGAGACTCCGTGGAGGAGGCTCTATCAGAGGCACGTCAACATCTTCTTGACGGCACTTGTG
GCATAATCGATGTTGAAAAGGGAGTACTCCCCCAACTCGAACAGCCCTATGTGTTTGTCAAACGTTCTGA
TGCCCGAACTGCTCCTCACGGCCATGTAATGGTTGAATTGGTGGCAGAACTCGATGGTGTTCAGTACGGT
CGTAGCGGTGAGACTCTTGGTGTTCTTGTACCACATGTTGGTGAAACACCTGTTGCTTATCGCAAAATTC
TTCTCCGTAAGAATGGTAATAAGGGAGCCGGTGGTCATAGTTTCGGCATCGATCTAAAGTCTTATGACTT
AGGTGACGAGCTTGGCACTGATCCCATTGATGACTTTCAAGTCAACTGGAACACTAAACATGGCAGTGGT
GTAACTCGTGAGCTCATGCGTGAGCTTAATGGGGGCGCATACACTCGCTATGTAGACAATAACTTCTGTG
GCCCTGACGGCTACCCTCTTGAGTGCATCAAAGACTTATTAGCTCGTGCTGGAAAGTCTTCTTGCTCTTT
GTCCGAACAACTGGACTTTATTGACACTAAAAGAGGTGTGTACTGCTGCCGTGAACATGAACATGAAATT
GTTTGGTACACGGAACGCTCCGACAAGAGCTACGAATTACAGACACCTTTTGAAATCAAATTGGCAAAGA
AATTTGACAATTTCACAGGGGAATGTCCAAACTTTGTCTTCCCACTAAATTCTACAATCAAGACCATTCA
ACCACGTGTTGAAAAGAAAAAGCTTGAGGGTTTTATGGGTAGAATTCGATCTGTCTATCCTGTTGCATCA
CCAAATGAATGCAACCCAATGCACCTTTCGACGCTTATGAAGTGTGAACATTGTAGTGAAACTTCATGGC
AAACTGGTGACTTCCTTAAAGCCACTTGTGAATTTTGTGGTACTGAAAATCAAGTCAAAGAAGGACCTAC
CACTTGTGGTTACCTTCCTCAAAATGCTGTAGTAAAAATTTTTTGTCCAGCATGTCATAATCCAGAAATG
GGACCTGAGCACAGTCTCGCAGAATACCATAATGAATCTGGTATTAAAACCACTCTTCGTAAAGGTGGTC
GTACCAAAGCATTTGGAGGATGTGTGTTCTCTTATGTGGGCTGTCACAACAAGTGTGCCTATTGGGTGCC
TCGTGCTGCTGCTAACGTAGGATGTAACCACACAGGAGTTGTGGGAGAAGGTTCTGAAAGTCTCAATGAT
AACCTTCTTGAAATACTTACTAAGGAGAAAGTCAACATTAACATTGTTGGTGACTTTAAACTGACTGAAG
AGATCGCCATAATCTTGGCATCTTTTTCTGCATCCACGAGTGCTTTCGTGGAAACTGTGAAGGGCTTGGA
TTACAAGTCTTTCAAACAAATTGTTGAATCCTGTGGTAACTTTAAAGTAACCAAGGGAAAATTCAAGAAG
AATGCTTGGAATATTGGTGAACCAAAGTCCATACTGAGCCCTCTGTATGCATTTCCCTCAGAAGCTGCTC
GTGTGGTACGTTCCATTTTTTCACGCACTCTTGAAACTGCTCAACACTCTGTGCGTGTCTTGCAAAAGGC
CGCTATTACAATTCTGGACGGAATTTCACAGTACTCACTCAGATTGATTGATGCTATGTTGTTCACGTCT
GAACTTACAACAGACAGTATCGTAGTGATGGCATACGTCACAGGTGGTGTTGTACAAATGACTACACAAT
GGCTTACCAATATTTTTGGTACTGTGTATGAAAAATTGAAACCTATTCTTGACTGGCTTGAAGAGAAGTT
CAAGGAAGGGATAGAGTTTCTTAAGGACGGTTGGGAGATTGTAAAATTCATCACAACCTGTTCTTGTGAA
ATCATTGGTGGACAGCTTGTAGCATTCACCACTGAACTTAAAGACAGTGTGAAGAAATTTTTCAAACTGG
TTAACAAATTTCTTGCTCTTTGTGCTGATTCCATCGTCATTGGTGGTGCAAAACTTAAAGCTTTGAATTT
GGGAGAAACCTTTGTCGCACACTCCAGAGGACTCTACAAAAAGTGTGTGAAATCCAGAGGAGACTCTGGT
TTACTCATGCCTCTAAAAGCACCAAAAGAAGTTATCTTCCTTGATGGAGAAACTTTGCCTACAGAGGTAC
TTTCAGAAGAAGTAATACTAAAAACTGGTGAATTACAACCACTTGAGGAACCAACTGCACAGGCAGTTGA
AGTACCACTCGTAGGTACACCAGTTTGCATTAATGGATTAATGCTGCTTGAAATTAAAGATACTGAAAAG
TATTGTGCTCTTGCACCTAACATGATGGTCACTAATAATACCTTCACTCTAAAAGGTGGTGCACCAACCA
AAGTCACATTTGGTGATGACACAGTCATTGAAGTCCAAGGCTACAAGAATGTGAATATCACATTTGAATT
GGATGAACGAGTAGATAAAGTACTCAACGAAAAGTGCTCTAACTACACTGTAGAACTTGGAACCAACATA
GATGAATTGGCTTGTGTTGTAGCTGAGGCAGTAATAAAGACTTTGCAACCTGTTTCAGAATTACTTACAC
CGCTAGGCATTGACTTAGACGAGTGGGGTGTTGCAACCTATTACTTGTTTGACGAGTCTGGTGAGTATAC
TTTGTCTTCACGTATGTATTGTTCATTCTATCCTCCAGATGAGGATTATGAAGAAGAATACAGCGAAGAG
GAACAACCTGAACAACCAACTCAATATGAGTATGGTACTGAATCTGATTACAAAGGTTTGCCTTTGGAAT
TTGGTGCATCTTCTGTACAACAACAGGAAGAACAAGAAGAAGATTGGTTAGAAACTGAAGCTGAAGTGGT
GGAACAAGAAGTTACACCAACTGAGCAAGAGGAAGAGCTACCAATCACTGAAATTGTTCCTGCAGTGGAA
CAAACTACAATTGTAGAGCTAGAATGTGATAATTTCACTGGTTATTTAAAACTCACTGATAATGTTTCCA
TTAAAAATGTGGATATTGTAAGTGAGGCTAAAAATGTAAAACCTACAATAGTGGTTAATGCTGCTAATGT
ACACCTAAAACATGGTGGTGGTGTTGCTGGTGCTCTTAACAAAGCTACTAACAACGCTATGCAAATTGAG
TCTGATGACTACATTGCCAGAAATGGACCACTAAACGTGGGTGGTAGTTGTCTTCTAAATGGACACAATT
TGGCTAAAAACTGCCTTCATGTTGTTGGTCCTAATCTCAACAAGGGTGAAGACATTCAATTACTTAAAGT
TGCCTATGAAAATTTCAATCATCATGAAAAATTACTTGCACCACTTCTCTCAGCAGGCATCTTTGGTGCA
CAACCAATACAGTCTTTGAAGGTGTGTATTGAAACAGTACGCACACAAGTCTTTTTAGCTGTCTTTGACA
AGGACCTCTATGAAGAACTTGTAGCTAGCTTTTTAGAAATGAAAAGTGAGACTAAAGTACAAGATCACTT
TGACGTCGTTGAGACTAAGGTTGAAATTACACCTGAAGAATCTGCTTCAAGTGAGAAACCTACCAAGGAA
GAGCCTAAAAAGGTGAAACCTTGTATTGAAGAAGTTACAACTACTCTAGAAGAAACTAAGTTTCTTACAG
AAAACTTGTTACTGTATGCAGACATTAATGGTAATCTGTATCCAGATTCAACCAGTCTTGTGGAAAATGT
TGATGTCACCTTCCTTAAAAAGGATGCTCCTTATATAGTAGGTGACATAATTACTAGTGGTAATTTAACA
ACCGTTGTCATACCAACAAAGAAAGCAGGTGGTACTACAGAAATGCTTGCAAAGGCATTGCGTAAAGTAC
CTACTGACCATTATATAACCACCTACCCCGGACAGGGTTGCGTTGGTTATACAATTGAGGAAGCAAAAAC
AGCTCTTAAGAAGAGTAAGAGTGCTTATTATGTATTACCCTCTATAATTCCAAATAAGAAAGAAGAAATT
CTTGGTACTGTTTCTTGGAACTTGCGTGAAATGCTTACGCATGCTGAAGAAACACGTAAATTAATGCCTA
TTTGCATGGATACAAAGGCTATAATGTCTACTGTGCAAAGGAAGTATAAGGGTATTAAGATACAGGAGGG
AGTCGTGGACTACGGTGTAAGGTTTTACTTCTATACTAGTAAAACACCTGTAGCTACACTTATTGCAACT
CTTAATTCATTAGGAGAAACCTTGGTCACAATGCCTTTGGGTTATGTGACACATGGTTTAAATTTAGAAG
AGGCTGCTAGGTATATGAGATCACTCAAAGTACCCGCAACCGTTTCTGTTTCTTCACCAGATGCTGTTAC
AGCATATAATGGTTACCTTACTTCCTCTTCAAAGACTCCTGAAGAGCATTTCATAGAAACCATCTCACTA
GCTGGTTCATATAAAGACTGGTCCTATTCAGGACAGGCTACTGAATTAGGTATTGAATTTCTTAAAAGAG
GTGACAAAGTTGTCTACCACACAACTAGTAAACCAATCACTTTCCACATGGATGGTGAGGTTATCAACAT
TGACAGTCTTAAGACACTCCTAGCTCTTAGGGAAGTTAAGACCATTAAGGTGTTTACCACAGTTGACAAC
ATTAATCTTCACACTCAAGTTGTGGACATGTCTATGACTTATGGACAACAGTTTGGTCCAACCTACTTGG
ACGGAGCTGACGTTACAAAGATTAAACCTCATGCATCTCATGACAGCAAGACATTTTATGTGTTGCCTAA
TGATGATACACTACGCAGTGAGGCTTTTGAGTACTATCACACAACTGATGAAAGTTTTCTAGGTAGATAC
ATGTCAGCATTAAATCATACTAAGAAATGGAAATTTCCACAGGTTAATGGTTTAACATCCATTAAATGGG
CAGATAACAATTGTTACCTAGCCACAGCCTTATTAACTCTTCAACAGATAGAATTGAAGTTTAATCCACC
AGCATTGCAAGACGCCTACTACAGGGCTAGAGTTGGTGATGCTGCAAATTTCTGTGCACTTATACTTGCT
TACTGTAATAAAACAGTGGGTGAGCTAGGTGATGTAAGAGAAACAATGAGTCATTTGTTTCAACATGCCA
ACTTGGATTCTTGTAAAAGAGTCCTAAATGTGGTGTGTAAAACTTGTGGACAGCAACAAACTACCTTAAA
GGGTGTAGAGGCTGTAATGTATATGGGTACACTTTCTTATGAACAACTTAAGAGAGGTGTAACTGTACCG
TGTGTTTGTGGAAGACAAGCTACACAGTATTTAGTACAACAAGAGTCATCTTTTGTTATGATGTCTGCAC
CACCTGCTGAATATAAACTAAAGCATGGTACTTTCTTGTGTGCTAGTGAGTATACTGGTAATTACCAGTG
TGGTCATTATAAACACATCACTTCAAAGGAAACCTTGTATGTCATAGATGGTGCATTGCTCAGCAAAACC
TCAGAGTACAAAGGCCCTGTTACAGATGTTTTCTATAAAGAAAACAGCTACACAACAACCATAAAACCAA
TTGTTTATAAACTAGACGGTGTTGTGTGTACAGAAATTGATCCTAAATTGGATGGTTACTATAAAAAGGA
TAATGCCTATTTTACTGAACAGCCAATTGATTTAGTGCCAACTCAACCTTACCCAAACTCAAACTTTGAC
AATTTCAAGTTTGTTTGTGACAACACCAAATTTGCTGATGACTTAAACCAGATGTCTGGTTATAAGAAGC
CTGCTTCTCGTGAGCTTAAGATTACTTTTTTTCCTGACTTGAATGGTGATGTAGTGGCTATTGATTATAA
ACATTACACACCTTCATTCAAGAAAGGTGCTAAGTTGTTGCACAAGCCTATTGTATGGCATGTGAATAAC
ACAATTAACAAAGCAACGTTTAAACCAAATACTTGGTGCTTACGTTGTCTTTGGAGTACTAAACCAGTTG
AAACGTCAAATATTTTTGATGTTCTGCAATCAGAGGACACACAGGGAATGGAAACTCTTGCCTGTGAGGA
CACTAAACTTGTCACTGAAGAAGTAGTGGAAACTCCTACCATACAGAAAGACATAGTAGAGTGTGATGTG
AAAACTACCGAAGTTGTAGGTGACGTCATACTTAAACCAGCACAAGACGGTGTAAAAATAACAGAAGAAG
TTGGTCATGAAGATCTAATGGCTGCTTATGTAGACAATACTAGTCTAACAATTAAGAAACCCAATGAATT
ATCAGTAATGTTGGGTCTAAAAACTTTAAAAACTCACGGTTTGGCTGCTGTTAATAGTGTCCCTTGGGAT
ACTATTGTTACTTATGCCAAACCGTTTCTTAATAAGGTAACTAGTGTTGCTGCAAGTGGAGTTGCGCGTT
GTTTAAACCGCATCTGTGTTAACTATATGCCTTATGTTTTAACTTTGTTGCTGCAATTCTGTACTTTTAC
TAGAAGTACTAATTCTAGAATCAAAGCATCTATGCCAACTACTATAGCTAAAAATACGGTTAAGAGTGTT
GGTAAGTTCTGTTTAGAAGCCTCATTTAATTATTTGAAGTCTCCTAATTTTTCTAAACTCATAACTATTA
TAGTATGGTTTCTTTTGTTAAGTGTTTGTCTAGGTTCTTTAATCTATTCAAGTGCTGCTTTAGGTGTTTT
GATGTCTAATCTAGGTATGCCGTCATACTGTACAAGTTACAGAGATGGTTATCTAAACTCTACTAATGTC
ACAACAACAGCTTACTGTACGGGTTCTATACCGTGTAGTGTCTGTCTTAGTGGTATGGATTCTTTAGATG
CTTATCCTGCTCTAGAAACTATTCAAGTTACCATTTCTTCTTTTAAATGGGATTTAACTGCTTTTGGCAT
TATTGCAGAGTGGTGTTTGGCATATATTCTCTTTACTAGGTTCTTTTATGTACTAGGTTTAGCCGCAATT
ATGCAATTGTTCTTTGGCTATTTCGCTGTACATTTTATTAGTAATTCTTGGCTTATGTGGCTCATAATTA
ATCTTGTACAAATGGCCCCTATTTCAGCTATGGTTAGAATGTATATCTTTTTCGCATCATTTTATTATGT
GTGGAAGAGCTATATACATGTTGTTGACGGTTGTACCTCATCTACTTGTATGATGTGTTACAAACGTAAT
AGAGCTACAAGGGTTGAATGCACAACCATTGTAAATGGTGTAAGAAGATCATTTTATGTCTATGCTAATG
GAGGTAAAGGATTTTGTAAACTACATAACTGGAATTGTGTCAATTGTGATACTTTCTGTGCAGGTAGTAC
TTTTATTAGTGATGAAGTCGCAAGAGACTTGTCCCTACAATTTAAGAGACCCATTAATCCTACAGACCAG
TCATCTTATGTAGTGGATAGTGTAGCTGTGAAAAATGGTTCGCTGCACCTCTACTTTGACAAGGCTGGCC
AGAAAACCTATGAAAGACATTCTCTTTCTCACTTTGTCAATTTAGACAACTTGAGAGCTAATAACACTAA
AGGATCAATACCCATTAATGTCATTGTGTTTGATGGTAAGTCTAAGTGTGATGAATCATCAGCTAGAGCA
GCTTCTGTTTATTACAGTCAGCTTATGTGTCAACCTATATTGTTACTTGACCAGGCGTTAGTGTCTGATG
TTGGTGACAGTGCAGAAGTAGCTGTTAAAATGTTTGATGCTTATGTTAATACATTCTCATCAACTTTTAA
CGTGCCTATGGATAAGTTAAAAACTCTCATTGCAACAGCTGAGACTGAACTTGCTAAGAATGTGTCTTTA
GATAATGTCCTTTCAACATTTATCTCAGCAGCTCGTCAAGGGTTTGTTGATTCTGATGTTGATACTAAGG
ACGTTGTGGAATGTCTAAAAATTTCTCATCAATCAGACATTGAAGTTACAGGTGACAGTTGTAATAACTA
TATGCTCACCTATAACAAAGTGGAAAACATGACGCCTAGAGATCTAGGTGCTTGTATTGATTGCAGTGCA
CGTCATATTAATGCACAAGTAGCAAAAAGTCACAACATTTCTTTGATTTGGAACATTAAAGATTTCATGT
CGCTGTCTGAACAACTGCGTAAACAAATACGTAGTGCTGCTAAGAAGAATAACTTGCCTTTTAAGTTGAC
ATGTGCAACTACTAGACAAGTTGTTAATGTAGTAACAACAAAGATAGCACTTAAAGGTGGTAAATTTGTT
ACAAATTGGTTTAAGTACTTGCTTAAAGCCACATTAGTTTGTGTTGTTATAGCTTGTGTCTTTTACTTTA
TTACACCTGTACACGTGCTTACTAAGCATGGTGATTTTGCAGATGAAATCATTGGTTACAAAGCTATTGA
AGATGGTGTCACACGTGACATTTCATCTAACGACAATTGCTTTGCTAATAAACACGTTGGATTTGACTCA
TGGTTTAGTCAACGTGGTGGTTCTTATACTAATGATAAGACTTGTCCAATTGTGGCTGCCGTCATAACTC
GTGATGTAGGATTTGTAGTTCCTGGTTTACCAGGAACAATTTTCCGTACATTAAGTGGTGACTTTTTACA
TTTCTTACCTAGAGTGTTTAGTGCTGTTGGCAATATTTGCTACACACCATCCAAACTTATAGAGTACACT
GACTTCGCAACATCAGCCTGTGTTTTAGCAGCTGAATGTACCATATTCAAAGATGCAGCTGGAAAGCCTG
TGCCATATTGTTATGACACTAATGTGCTCGAAGGTTCTGTACCTTATGAATCACTCCGTCCAGACACACG
TTATGTCTTGATGGATGGTTCTATTATACAATTCCCTAACACGTACCTTGAAGGTTCTGTTAGAGTTGTT
ACAACTTTTGACTCTGAGTACTGTAGACATGGTACTTGTGAAAAATCTGAAGCTGGCATCTGTGTTTCCA
CTAGTGGTAGATGGGTGCTTAATAATGATTATTATAGATCATTACCTGGTGTGTTTTGTGGTGTTGATTC
TGTAAATCTCTTAACAAATATGTTTACACCTTTGATTCAACCTATTGGTGCTTTAGACATATCAGCTTCA
ATTGTTGCAGGTGGTTTAGTTGCTATATTTGTAACTTGTCTTGCATACTATTTTATGAGGTTCAGGAGAG
CTTTTGGCGAATACAGTCATGTAGTTGCCTTTAATACTCTCTTGTTTTTGATGTCCTTTACTGTACTCTG
TCTTACGCCTGTGTATAGTTTCTTACCAGGTGTTTATTCAGTTTTTTATTTGTACTTGACATTTTATCTT
ACTAATGATGTTTCATTTTTAGCTCATGTTCAATGGATGGTCATGTTCACTCCTTTAGTACCTTTCTGGA
TTACAATTGTTTATGTCATTTGTATATCTACTAAGCATTGTTACTGGTTCTTTAGTAATTACCTTAGACG
TAGAGTTGTCTTTAATGGTACTTCCTTTAGCACTTTTGAAGAAGCAGCTTTGTGTACATTCTTGCTTAAC
AAGGAAATGTATCTTAAATTGCGTAGTGAAACTTTACTTCCACTGACGCAATATAATAGATACTTAGCGC
TTTACAACAAGTACAAATACTTTAGTGGAGCCATGGACACAACTAGCTACAGAGAAGCAGCATGCTGTCA
TCTTGCTAAGGCTCTAAATGATTTCAGTAACTCAGGTTCTGATGTGCTCTACCAACCACCACAGACATCC
ATTACATCGGCTGTCCTTCAAAGTGGATTTAGAAAAATGGCTTTTCCATCTGGTAAGGTAGAAGGTTGTA
TGGTGCAAGTTACTTGTGGAACAACTACACTTAATGGTCTTTGGCTTGATGATGTGGTCTATTGTCCAAG
ACATGTGATCTGCACAGCTGAAGATATGCTTAATCCAAATTATGAGGATTTGCTTATTCGTAAATCTAAC
CATAATTTTCTGGTACAAGCTGGTAATGTTCATTTGAGAGTTATCGGACATTCTATGCAAAATTGTGTTC
TTAAGTTGAAAGTTGACGCTGCCAACCCTAAGACACCAAAATATAAGTTTGTTCGAATTCAACCCGGACA
GACTTTTTCAGTATTAGCTTGTTACAATGGTTCACCATCAGGTGTTTACCAGTGTGCTATGAGACCTAAT
TTTACTATTAAAGGATCATTCCTTAATGGTTCTTGTGGTAGTGTTGGTTTTAACATAGACTATGACTGTG
TCTCTTTTTGCTACATGCATCACATGGAACTTCCAACAGGAGTACATGCGGGCACAGATTTAGAAGGTAC
CTTCTACGGACCTTTTGTTGACAGACAGACAGCTCAAGCAGCTGGTACAGACACAGTCATTACTATAAAT
GTTTTGGCTTGGTTGTATGCAGCTGTTATTAATGGAGATAGATGGTTTCTTAACAGATACACAACTACTC
TTAATGATTTCAACTTAGTTGCTATGAAGTTCAACTATGAACCTCTCACACAAGATCATGTTGATATTCT
AGGACCACTATCAGCTCAAACTGGTGTTGCTGTCTTAGATATGTGTGCTTCATTAAAGGAATTGCTCCAA
AATGGTATGAACGGTCGCACTATCTTAGGTAGTGCCATATTAGAAGATGAGTTTACACCATTTGACGTTG
TTAGACAATGTTCAGGTGTAACTTTTCAAAGTGCTATTAAAAGAACTGTCAAAGGTACTCACCATTGGTT
GTTGTTAACAATCTTGACATCTCTTCTTGTATTGGTTCAAAGTACTCAATGGTCTTTGTTCTTCTTTGTT
TATGAAAATGCCTTCTTGCCTTTCGCTTTAGGTATAATTGCTATGTCTGCTTTTGCTATGATGTTTGTTA
AGCATAAGCATGCATTCTTGTGTCTATTCCTGTTACCTTCCTTAGCTACTGTAGCTTACTTTAATATGGT
CTACATGCCTGCTAGTTGGGTGATGCGTATCATGACTTGGTTGGACATGGTTGATACCAGCTTGTCTGGT
TATAAACTTAAGGACTGTATCATGTATGCATCAGCTATTATCTTACTCATACTTATGACAGCAAGAACTG
TTTATGATGATGGTGCTAGGCGTGTATGGACACTAATGAATGTTCTTACACTTGTTTATAAAGTCTATTA
TGGTAATGCTTTAGATCAAGCAATTTCTATGTGGGCTCTTATTATCTCTGTCACCTCTAACTATTCAGGC
GTTGTTACAACCGTCATGTTCTTGGCTAGAGGTATTGTCTTTATGTGCGTTGAGTATTGTCCAATTCTCT
TTATTACAGGTAACACCTTACAGTGTATAATGTTGGTGTACTGCTTTTTAGGCTATTTTTGTACTTGTTA
TTTTGGCCTCTTTTGTTTACTCAATCGTTACTTTAGACTTACCCTTGGTGTTTACGATTATCTCGTTTCC
ACACAAGAGTTTAGATATATGAATTCACAAGGTCTTTTACCACCTAAGAACAGCATAGATGCCTTCAAAC
TAAATGTTAAGCTTTTAGGTATTGGTGGCAAACCCTGTATCAAAGTAGCAACTGTTCAATCAAAGATGTC
AGATGTGAAATGTACTTCTGTAGTCCTTCTCTCAGTTTTACAACAACTTAGAGTTGAATCATCTTCAAAG
TTGTGGGCACAGTGTGTGCAATTGCACAATGATATACTTCTTGCAAAGGACACCACTGAAGCATTTGAAA
AAATGGTTTCATTACTGTCTGTGTTGCTATCCATGCAAGGTGCTGTAGACATAAACAAACTCTGTGAAGA
AATGTTGGACAACAGAGCAACATTACAGGCTATTGCTTCAGAATTTAGTTCTTTACCATCCTATGCTGCC
TTTGCTACAGCTCAAGAAGCTTATGAGCAAGCGGTGGCTAACGGTGATTCTGAAGTGGTTCTTAAAAAGT
TAAAGAAATCTCTGAATGTGGCAAAGTCTGAATTTGACCGTGATGCGGCCATGCAGCGTAAGCTAGAAAA
GATGGCTGATCAAGCTATGACCCAAATGTACAAACAGGCACGGTCTGAAGACAAGAGGGCAAAAGTCACT
AGTGCAATGCAAACTATGCTTTTCACTATGCTTAGAAAACTTGATAATGATGCTCTAAACAACATTATCA
ATAATGCCAGAGACGGTTGTGTTCCACTGAACATAATCCCCCTTACTACTGCAGCCAAACTAATGGTTGT
TGTACCTGACTATAACACCTATAAAAATACTTGTGAAGGTAGTACTTTTACTTATGCCTCAGCACTTTGG
GAAATTCAACAAGTTGTTGATGCAGATAGCAAAATAGTCCAACTTAGTGAAATTACTATGGACAATTCTC
CTAATATTGCTTGGCCTCTTATTGTAACAGCTTTAAGAGCCAATTCAGCTGTCAAACTTCAGAATAATGA
ACTGAGTCCCGTAGCACTTCGACAGATGTCATGTGCTGCAGGTACTACACAAACAGCTTGTAATGAGGAT
AATGCATTAGCCTACTATAACACATCAAAGGGAGGTAGGTTTGTTTTGGCATTACTATCTGATCTTCAAG
ATCTCAAGTGGGCCAGATTTCCTAAATCTGATGGTACTGGCACCATTTATACAGAGCTGGAACCACCTTG
TAGGTTTGTTACAGACACACCAAAAGGACCTAAAGTAAAGTATTTGTACTTCATTAAGGGTTTGAATAAT
TTGAATAGAGGTATGGTACTGGGCAGCTTAGCTGCTACTGTACGTTTACAAGCTGGTAATGCAACAGAAG
TGCCTGCCAACTCAACTGTTCTTTCTTTCTGTGCATTTGCTGTAGATGCATCAAAAGCTTACAGAGACTA
CCTAGCAAGTGGAGGACAACCAATAACAAATTGTGTTAAGATGTTGTGTACACATACAGGTACTGGTCAG
GCAATAACTGTAACACCGGAAGCCAATATGGATCAAGAATCCTTTGGTGGTGCTTCTTGTTGCTTGTACT
GTAGATGCCACATAGATCATCCTAACCCTAAAGGTTACTGTGAGCTTAAAGGTAAGTATGTACAAATACC
TACCACTTGTGCTAATGACCCAGTGGGTTTTACACTTAAAAACACAGTCTGTACCGTCTGCGGCATGTGG
AAAGGTTATGGCTGTAGTTGTGATCAACTCCGCGAACCTATGCTTCAGTCTGCTGATGCACAGTCGTTTT
TAAACGGGTTTGCGGTGTAAGTGCAGCCCGTCTTACACCGTGCGGCACAGGCACAAGCACTGATGTCGTG
TATAGGGCTTTTGACATCTACAATGAAAAAGTAGCTGGTTTTGCTAAGTTCCTTAAAACAAATTGTTGCC
GTTTTCAAGAAAAAGACGAAGATGGTAACCTGATAGATTCCTACTTCATAGTTAAGAGACATACTTTCTC
TAACTATCAACATGAAGAAGCTATTTATAACTTGCTTAAAGATTGTCCGGCTGTTGCTGTTCATGATTTT
TTCAAGTTTAGAGTAGATGGTGACATGGTACCACACATATCACGTCAACGTCTAACTAAATACACAATGG
CAGACTTAGTCTATGCCTTACGTCACTTTGACGAAGGTAATTGTGACACTCTTAAAGAAATACTTGTCAC
ATACAATTGTTGTACTGATGACTATTTTAATAAGAAGGATTGGTATGATTTTGTAGAGAATCCTGACATT
TTACGCGTATATGCTAACTTAGGTGAGCGTGTACGTCAAGCATTATTAAAGACTGTACAGTTTTGCGATG
CTATGCGTGATGCAGGTATTGTAGGTGTACTAACTCTAGATAATCAAGATCTCAATGGGAACTGGTATGA
TTTCGGAGATTTCATACAGACTACACCAGGTAGTGGGGTTCCTATTGTTGATTCTTATTATTCATTGCTA
ATGCCTATTCTCACACTTACGAGGGCATTAGCTGCTGAGTCTCATCTAGACGCTGATTTGACAAAACCTT
ATGTAAAATGGGATTTGTTAAAATATGATTTCACGGAAGAAAGGTTAAACCTTTTTAACCGTTATTTCAA
GTATTGGGATCAAACCTACCACCCAAATTGTGTTAACTGTTTGGATGACAGATGCATTCTGCATTGCGCA
AACTTTAATGTGTTATTCTCTACTGTTTTTCCACCAACAAGTTTTGGTCCATTAGTGAGAAAAATTTTTG
TTGATGGTGTACCTTTTGTAGTTTCAACAGGTTACCACTTCAGAGAGCTAGGTGTTGTACATAATCAAGA
TGTAAACATACATAGCTCGAGACTTAGTTTTAAGGAACTATTAGTGTATGCTGCTGATCCTGCTATGCAT
GCAGCTTCTGGTAATCTTTTGCTAGACAAACGCACTACATGCTTTTCAGTAGCAGCACTAACGAACAATG
TTGCTTTTCAAACTGTCAAACCAGGTAATTTTAACAAAGACTTTTATGACTTTGCTGTCTCTAAAGGCTT
CTTTAAAGAAGGGAGTTCTGTTGAACTCAAACATTTCTTCTTTGCCCAAGATGGTAATGCTGCTATTAGC
GATTACGACTATTATCGGTACAATTTACCAACTATGTGTGATATCCGACAGCTACTATTTGTAGTAGAAG
TTGTTGATAAATATTTTGATTGTTATGACGGTGGTTGTATTAATGCAAACCAAGTCATAGTAAACAATTT
AGATAAATCTGCCGGATTTCCATTTAACAAATGGGGAAAAGCCAGACTTTATTATGATTCTATGAGCTAT
GAGGATCAAGATGCACTCTTCGCTTATACTAAGCGTAATGTCATCCCTACTATAACCCAAATGAATCTTA
AGTATGCCATTAGTGCTAAAAATAGAGCTCGCACCGTTGCAGGTGTTTCTATTTGTAGTACTATGACTAA
TAGACAGTTTCATCAAAAACTTTTGAAATCCATAGCCGCCACAAGAGGTGCCACTGTTGTCATCGGAACT
AGTAAATTCTATGGTGGCTGGAACAATATGTTAAAAACTGTTTACAGTGATGTAGAAAATCCACACCTTA
TGGGTTGGGATTATCCAAAATGTGATAGAGCCATGCCTAACATGCTTAGGATAATGGCTTCTCTTGTTCT
TGCTCGCAAACATACTACTTGCTGTAGTTTGTCACATCGTTTCTATAGATTAGCTAACGAATGTGCACAA
GTTTTAAGTGAAATGGTCATGTGTGGCGGTTCACTATATGTGAAACCAGGTGGTACATCTTCAGGAGATG
CCACAACTGCTTATGCTAATAGTGTCTTCAACATTTGTCAGGCTGTTACTGCCAATGTGAATGCACTTCT
ATCAACTGATGGCAACAAGATTGGCGATAAGTATATTCGCAATCTTCAACACAGACTTTATGAATGTCTC
TATAGGAATAGAGATGTTGATACAGACTTTGTCAATGAATTTTACGCTTACTTGCGTAAACATTTTTCAA
TGATGATACTTTCTGATGATGCTGTTGTTTGCTTTAATAGCACCTACGCATCACAGGGTCTTGTAGCTAG
CATAAAGAATTTTAAATCAGTTCTTTATTATCAAAATAATGTTTTTATGTCTGAGGCAAAATGCTGGACT
GAGACTGACCTTACAAAGGGACCTCATGAATTTTGCTCTCAACACACTATGCTAGTTAAACAAGGTGATG
ATTATGTGTACTTGCCCTATCCTGATCCATCACGCATTCTAGGCGCAGGTTGTTTTGTCGATGACATTGT
CAAGACAGATGGTACACTAATGATTGAAAGATTTGTGTCATTGGCTATTGATGCTTATCCACTTACTAAA
CATCCTAATCAGGAGTATGCTGATGTCTTTCATTTGTATTTACAATACATACGAAAGTTACATGATGAAC
TCACAGGACACATGTTAGACATGTATTCTGTTATGCTTACTAATGATAGTACTTCAAGGTATTGGGAGCC
AGAGTTCTATGAAGCAATGTACACACCTCATACAGTCTTACAGGCTGTGGGAGCTTGTGTTCTCTGCAAT
TCACAGACTTCCTTAAGATGTGGTGCGTGTATACGTAGACCCTTCTTATGCTGTAAATGTTGTTATGACC
ATGTCATATCAACATCTCATAAATTGGTTTTGTCTGTTAATCCGTATGTTTGCAATGCCACAGGTTGTGA
CGTCACAGACGTTACACAACTTTATTTAGGAGGTATGAGCTATTATTGCAAAGCACATAAACCGCCTATT
AGCTTTCCTCTTTGTGCTAATGGACAGGTTTTTGGTTTGTACAAAAACACATGTGTTGGTAGCGATAATG
TTACCGACTTTAATGCTATAGCTACATGTGATTGGACAAATGCTGGTGATTACATTCTTGCGAACACCTG
CACAGAAAGACTTAAACTTTTTGCTGCTGAAACACTTAAAGCAACAGAGGAGACCTTCAAACTATCTTAT
GGTATTGCCACTGTACGTGAAGTACTGTCAGATAGAGAATTATATCTTTCTTGGGAAGTAGGAAAACCTA
GACCAACTCTCAATAGAAATTATGTGTTTACTGGTTACAGAGTAACTAAGAATAGTAAAACACAAATTGG
TGAATACACTTTTGAAAAAGGTGATTATGGTGATGCTGTTGTTTACCGTGGTACAACAACTTATAAATTA
AACGTGGGTGACTATTTTGTGTTAACATCACACACAGTCATGCCACTGAGTGCACCAACATTAGTGCCAC
AGGAGCATTATGTTAGGATTACTGGCTTGTACCCTACACTCAACATTTCAGATGAGTTTTCTAGCAACGT
AGCTAATTACCAGAAAGTTGGTATGCAAAAATACTCAACTTTACAAGGACCACCAGGTACTGGTAAAAGT
CATTTTGCTATAGGATTAGCATTGTACTATCCTTCAGCACGCATTGTTTATACAGCATGTTCACATGCAG
CTGTAGATGCACTGTGTGAAAAAGCATTAAAATATCTGCCCATTGATAAATGTAGCAGAATTATACCAGC
ACGTGCTCGTGTTGAATGCTTTGACAAATTCAAAGTTAATTCGACACTAGAGCAATATGTGTTCTGTACA
GTGAATGCACTACCAGAAACAACAGCTGACATTGTGGTTTTTGATGAGATATCAATGGCCACTAATTATG
ATTTAAGTGTTGTTAATGCTAGGTTAAGGGCAAAACACTATGTATATATAGGTGACCCTGCACAATTGCC
AGCACCACGCACGTTGCTCACTAAGGGTACTCTAGAACCTGAGTACTTTAATTCTGTTTGCAGATTAATG
AAAACTATAGGTCCTGATATGTTTTTAGGTACTTGTAGAAGATGTCCTGCTGAAATAGTTGACACTGTAA
GTGCTCTAGTTTATGATAATAAACTTAGAGCTCATAAAGATAAATCACAACAGTGCTTTAAAATGTTTTA
CAAGGGTGTTATAACACATGATGTCTCATCTGCTATTAACAGACCTCAAATTGGTGTAGTTAGAGAATTT
CTAACACGCAACCCTACTTGGAGAAAGGCTGTTTTCATCTCTCCTTATAATTCACAGAATGCTGTTGCTG
CCAAAATATTAGGTTTACCAACACAAACTGTGGATTCATCACAGGGTTCTGAGTATGACTATGTCATATT
CACACAAACAACTGAAACTGCACACTCTTGTAATGTTAACCGCTTTAATGTGGCCATTACTAGAGCAAAA
ATTGGTATACTTTGCATAATGTCTGATAGAGACCTTTATGACAAATTACAATTTACAAGCCTTGAAGTTC
CACGTCGAAACGTGGCAACCTTACAAGCTGAAAATGTAACAGGGCTTTTTAAGGATTGTAGTAAGGTTAT
TACAGGATTACACCCTACACAAGCACCAACTTACCTTAGTGTTGATACAAAATTCAAGACTGAAGGTTTG
TGTGTCGACATACCAGGAATACCAAAAGACATGACCTATAGGAGACTCATCTCTATGATGGGTTTCAAAA
TGAATTATCAAGTTAATGGTTACCCTAACATGTTCATCACCCGCGAAGAAGCCATTAAACATGTTCGTGC
ATGGGTTGGTTTTGATGTCGAAGGGTGTCATGCTACAAGAGAAGCTGTTGGTACTAATTTACCATTACAG
CTAGGCTTTTCAACAGGTGTCAATCTAGTAGCAGTTCCTACAGGCTACGTTGATACATCTAATGCAACAG
AGTTTTCTAGGGTGAGTGCTAAACCACCACCTGGTGACCAATTTAAACATCTTATACCACTTATGTACAA
AGGATTACCTTGGAACATTGTGCGTATAAAGATAGTTCAGATGTTAAGTGACACACTTAAAAACCTTTCA
GACAGAGTCGTTTTTGTCCTTTGGGCACATGGCTTTGAGCTGACATCTATGAAATACTTTGTCAAAATAG
GACCTGAACGCACTTGTTGCTTATGTGACAAACGTGCTACCTGTTTTTGCACAGCATCTGATACTTATGC
GTGTTGGCATCACTCAGTTGGATTTGACTATGTCTACAACCCTTTCATGATTGATGTTCAACAATGGGGT
TTTACTGGTAACCTTCAAAGTAACCATGACCAATACTGTCAAGTACACGGTAATGCACATGTTGCTAGTT
GTGATGCTATCATGACTAGATGTTTAGCAGTCCATGAATGCTTTGTTAAGCGTGTTGACTGGACCATTGA
ATATCCTATTATAGGTGATGAGCTGAAGATAAATGCAGCATGCCGTAAAGTACAACATATGGTAGTAAAG
GCTGCATTACTTGCTGATAAGTTTCCAGTTCTTCATGATATTGGTAATCCAAAAGCTATAAAATGTGTAC
CTCAAGCAGACACAGATTGGAAGTTTTATGATGCTCAACCTTGTAGTGATAAAGCTTATAAAATAGAGGA
ATTATTCTATTCCTATGCTACCCATTCTGATAAATTCAAGGATGGTGTTTGTCTTTTCTGGAACTGCAAC
GTTGACAGATACCCAGCAAATGCAATAGTCTGCAGATTTGACACAAGAGTTCTGTCCAATCTAAACTTAC
CAGGTTGTGATGGTGGTAGTTTGTATGTAAATAAACATGCTTTCCACACACCAGCTTTTGACAAGAGTGC
TTTTGTAAATCTTAAGCAATTACCATTCTTTTACTACTCAGATAGCCCTTGTGAGTCTCATGGCAAACAA
GTGGTGTCAGACATAGATTATGTACCTTTAAAGTCTGCAACGTGTATTACACGTTGTAACTTAGGTGGGG
CTGTTTGCAGACATCATGCGAATGAATACAGATTGTATTTAGACGCCTATAATATGATGATTTCTGCTGG
TTTTAGCCTTTGGATTTACAAACAATTTGATACCTACAATCTCTGGAACACTTTTACAAGACTCCAGAGT
TTAGAAAATGTGGCTTTCAATGTTATTAATAAGGGACATTTCGATGGACAGCAAGGTGAAACACCTGTTT
CTATCGTTAATAACACTGTCTACACAAAAGTAGATGGTGTTGATGTTGAATTGTTTGAGAACAAAACAAC
ACTACCTGTTAATGTAGCGTTTGAGCTCTGGGCTAAGCGCAATATCAAACCTGTTCCAGAAGTGAAAATA
CTCAACAATTTGGGTGTTGACATTGCTGCTAATACGGTGATTTGGGACTACAAAAGAGAAGCCCCTGCAC
ATGTTTCTACAATTGGAGTTTGTACTATGACTGACATAGCAAAGAAATCTACTGAAACTGCATGTTCACC
ACTCACTATCTTATTTGATGGTAGAGTTGAAGGACAAGTTGACTTATTCAGAAATGCCCGTAATGGTGTT
TTAATAACTGAGGGTAATGTAAAAGGATTACAACCATCAGTAGGTCCAAAACAAGCTAGTCTTAATGGAG
TCACATTAATTGGTGAAGCAGTGAAAACACAGTTTAACTATTATAAGAAGGTTGATGGTGTAGTACAACA
ACTACCTGAAACTTACTTTACTCAGAGTAGAAATTTGCAAGAATTCAAACCCAGGAGTCAAATGGAAATT
GATTTCTTAGAATTAGCTATGGATGAGTTCATTGAACGATATAAACTAGAAGGCTACGCTTTCGAACATA
TCGTTTATGGAGATTTTAGTCATGGTCAGTTAGGTGGATTACATCTATTGATTGGACTTGCTAAGCGTTC
TAAGGATTCACCACTAGAATTAGAGGATTTTATTCCTATGGACAGTACAGTTAAAAATTACTTTATTACA
GATGCACAAACAGGGTCATCTAAGTGTGTGTGTTCTGTTATAGATTTATTACTTGATGATTTTGTTGAAA
TAATAAAATCACAGGATTTATCAGTAGTTTCTAAAGTGGTTAAAGTGACTATTGACTATGCAGAAATTGC
TTTTATGCTTTGGTGTAAAGATGGCCATGTAGAGACATTTTACCCAAAATTACAATCTAGTCAAGCTTGG
CAACCTGGTGTTGCTATGCCGAACCTTTACAAAATGCAGAGAATGCTACTTGATAAATGTGATCTTCAAA
ATTATGGTGAAGCAGCAACTCTACCTAAAGGCATAATGATGAATGTTGCAAAATATACTCAACTGTGTCA
ATATTTAAATACTTTGACTTTAGCTGTACCTTATAACATGAGAGTAATACACTTTGGTGCTGGTTCTGAT
AAAGGAGTTGCACCTGGTACAGCAGTTCTTAGACAGTGGTTGCCTACGGGTACACTACTTGTCGATTCTG
ATCTTAATGACTTCGTCTCTGACGCTGATTCTACTTTAATAGGTGACTGTGCAACCGTACACACTGCTAA
TAAATGGGATCTCATTATTAGTGATATGTACGATCCTAAAACCAAACATGTAACAAGAGAAAATGACTCT
AAAGAGGGGTTTTTCACTTACATCTGTGGATTTATACAACAAAAGTTAGCCCTTGGAGGTTCTGTGGCCA
TAAAGATAACAGAGCATTCTTGGAATGCTGATCTTTATAAACTCATGGGACACTTTGCATGGTGGACTGC
TTTTGTTACTAATGTAAATGCCTCTTCTTCAGAGGCATTTTTAATTGGATGTAATTATCTTGGCAAACCA
CGTGAACAAATAGATGGTTATGTCATGCATGCAAATTACATATTCTGGAGGAATACTAATCCAATTCAAT
TATCTTCCTATTCATTATTTGACATGAGTAAATTTCCTCTTAAATTAAGAGGGACAGCTGTCATGTCCTT
AAAAGAAGGACAAATCAATGATATGATATTGTCTTTACTTAGTAAAGGCAGACTTATTATTAGAGAAAAC
AACAAGGTTGTGGTTTCTAGTGATGTTTTAGTTAATAACTAAACGAACTATGTTTGTTTTTCTTTTTGTC
TTGCCTTTGGTTTCCAGTCAATGTGTCAATTTGACCACAAGAACTGGAATACAGCCAGGTTATACCAATT
CATCTACTAGAGGTGTCTATTATCCAGACAAAGTTTTTAGGTCTTCAATTTTACATCTTACACAAGACCT
TTTCTTACCTTTCTTTTCTAATGTTACTTGGTTTAACACCATAAATTATCAAGGAGGCTTTAAGAAGTTT
GACAATCCTGTTTTACCATTTAATGATGGTGTTTACTTTGCCTCCACGGAAAAGTCCAATATTATACGCG
GTTGGATTTTTGGAACAACACTTGATGCCAGAACTCAATCTCTTCTAATAGTTAACAACGCAACCAATGT
TGTTATCAAAGTATGTGAGTTTCAGTTTTGCACTGATCCATTTTTAGGTGTTTACTATCATAACAACAAT
AAAACATGGGTTGAAAATGAGTTTAGAGTTTATTCAAGTGCCAACAATTGCACTTTCGAATACATTTCTC
AACCTTTTCTTATGGACCTTGAAGGAAAGCAAGGTAATTTTAAGAACCTTAGAGAGTTTGTGTTTAAAAA
TGTTGATGGTTATTTCAAGATTTACTCTAAACACACACCTATTGATTTAGTGCGCGACCTCCCCAGAGGT
TTTGCTGCATTGGAACCACTGGTGGACCTCCCTATAGGTATTAATATTACCAGATTCCAAACATTGCTTG
CTTTACATAGAAGTTATCTTACACCTGGTAAGCTAGAAAGTGGCTGGACAACTGGAGCTGCTGCTTACTA
TGTAGGTTACCTACAACAGAGGACTTTTCTCTTAAGTTACAATCAAAATGGAACCATTACAGATGCTGTT
GATTGTTCACTAGACCCTCTTTCAGAGACAAAGTGCACATTAAAATCCCTAACAGTTGAAAAAGGAATTT
ACCAGACTTCTAACTTCAGAGTTCAACCAACAATCAGTATAGTTAGATTTCCTAATATTACAAACTTATG
TCCATTTGGAGAAGTGTTTAACGCATCCAAATTTGCATCAGTTTATGCTTGGAACAGGAAGAGAATTAGC
AATTGTGTTGCTGATTACTCTGTACTTTATAACTCTACATCATTTTCCACTTTTAAATGTTATGGAGTTT
CACCTACAAAACTCAATGACCTTTGCTTCACCAATGTGTATGCAGACTCATTTGTTGTTAAAGGTGACGA
GGTTAGACAAATAGCACCCGGACAAACTGGTGTTATTGCTGATTATAACTATAAGCTGCCAGATGATTTT
ACTGGTTGTGTTATTGCTTGGAACTCAGTTAAGCAAGATGCTTTGACTGGTGGTAATTATTTGTATAGAT
TATTTAGAAAGTCTAAGCTTAAACCATTTGAGAGAGATATTTCCACTGAAATATACCAAGCCGGCAGCAC
ACCCTGTAACGGTCAAGTTGGTCTAAATTGTTATTATCCTCTTGAAAGGTATGGTTTTCACCCAACTACA
GGTGTTAACTACCAACCTTTTAGAGTGGTTGTTTTATCATTTGAGTTACTTAATGGACCAGCTACTGTTT
GTGGACCCAAATTGTCTACAACACTAGTTAAAGACAAATGTGTCAATTTCAACTTTAACGGTTTAACTGG
CACAGGTGTTCTTACAACATCTAAGAAACAGTTTCTGCCTTTTCAACAATTTGGTAGAGACATCTCTGAC
ACTACTGATGCTGTCCGTGACCCACAGACACTTGAAATACTTGACATTACCCCTTGCTCTTTTGGAGGAG
TTAGTGTGATAACACCAGGTACAAACACTTCTAATCAAGTGGCTGTACTTTACCAAGATGTTAACTGTAC
TGAAGTGCCTATGGCCATTCATGCAGAACAACTTACACCTGCCTGGCGTGTTTACTCTGCAGGAGCAAAT
GTGTTTCAAACAAGAGCAGGCTGTTTAGTAGGTGCTGAGCATGTCAACAATTCTTATGAATGTGACATTC
CAGTCGGTGCTGGCATATGTGCAAGTTACCATTCCATGTCATCATTGCGTAGTGTCAACCAGCGTTCAAT
CATTGCTTACACTATGTCTTTAGGTGCAGAAAATTCAGTTGCTTATTCTAATAATTCAATTGCCATACCT
ACTAATTTTACAATAAGTGTTACCACAGAAATTCTACCAGTGTCAATGACTAAGACTTCTGTAGATTGTA
CTATGTACATCTGTGGAGATTCAATTGAGTGTAGTAATTTATTGCTACAATATGGCAGTTTTTGCACACA
ATTAAACCGTGCTTTGACTGGGATTGCTGTTGAACAAGACAAAAACACACAAGAAGTTTTTGCCCAGGTT
AAACAAATCTACAAAACACCACCTATTAAAGATTTTGGTGGCTTTAACTTTTCACAAATATTGCCAGATC
CATCAAAACCAAGCAAGAGGTCATTTATTGAGGATTTACTCTTCAACAAAGTGACACTTGCTGATGCTGG
CTTCATCAAACAATATGGTGATTGCCTTGGTGATATTGCTGCTAGAGATCTCATCTGTGCACAAAAGTTC
AATGGACTCACGGTTCTACCGCCTTTGCTCACAGATGAAATGATTGCTCAATACACTTCTGCACTACTTG
CTGGAACAATCACCTCAGGTTGGACCTTTGGTGCAGGAGCTGCTTTACAAATACCCTTTGCAATGCAAAT
GGCTTACAGGTTTAATGGCATTGGAGTCACTCAGAATGTTCTATATGAGAATCAGAAATTAATTGCCAAT
CAGTTCAACAGTGCTATTGGCAAAATACAGGATTCACTTTCATCTACGGCTAGTGCACTTGGTAAACTTC
AAGACGTCGTAAATCAAAATGCACAGGCTTTAAACACACTTGTCAAACAACTTAGTTCCAATTTTGGAGC
TATTTCGAGTGTGCTTAATGATATTCTTTCACGTCTTGACAAAGTTGAGGCTGAAGTGCAAATTGATAGG
TTAATCACAGGAAGACTACAGAGTCTTCAAACTTATGTGACACAACAATTAATCAGAGCAGCAGAAATCA
GAGCTTCTGCTAATCTTGCTGCAACAAAAATGTCTGAGTGCGTACTCGGACAATCTAAAAGAGTTGATTT
TTGTGGAAAAGGCTACCATTTAATGTCTTTCCCTCAATCAGCACCGCATGGTGTTGTTTTCTTGCATGTT
ACTTATGTACCTGCACAAGAAAAGAACTTTACTACTGCTCCTGCTATTTGTCATGAAGGAAAAGCACACT
TCCCTCGTGAAGGTGTCTTCGTTTCAAATGGCACTCATTGGTTTATTACACAAAGGAATTTTTATGAACC
TCAAATTATTACCACTGACAACACATTCGTCTCTGGTAGCTGTGATGTTGTAATTGGAATAGTCAACAAC
ACAGTTTATGATCCTTTGCAACCCGAGCTTGACTCATTTAAGGAGGAGTTAGACAAATACTTCAAAAATC
ACACATCACCAGATGTTGATCTTGGCGACATATCTGGCATAAATGCTTCGGTCGTCAACATACAAAAAGA
AATTGACCGCCTCAATGAGGTTGCCAAAAATTTGAATGAATCACTCATTGACCTACAAGAGCTTGGAAAA
TATGAGCAATACATCAAATGGCCTTGGTACATTTGGCTTGGTTTTATAGCTGGGCTAATTGCTATCATTA
TGGTCACAATCATGCTATGTTGTATGACTAGTTGCTGTAGTTGCCTCAAGGGTTGTTGCTCTTGCGGTTC
CTGCTGCAAATTTGATGAAGACGATTCAGAACCTGTTCTGAAAGGAGTCAAATTACATTACACATAAACG
AACTTAATGGATTTGTTTATGAGAATTTTTACTCTTGGATCTGTAACATTCAAACCAGGAAAAATTGAAG
ATGCTACTCCTTCAGATTCTATTCGCGCTACTGCAACGATACCGATACAAGCCTCACTCCCTTTCGGATG
GCTTATTGTTGGCGTTGCACTTCTTGCTGTTTTTCAGAGCGCTTCCAAAATAATTACACTCAAAAAGAGG
TGGCAATTTGCTCTCTCCAAGGGTGTTCATTTTGCTTGCAACTTGCTTCTACTATTTGTTACAGTCTACT
CTCACCTTTTGCTTGTTGCTGCTGGCCTTGAAGCCCAATTTCTCTATCTTTACGCTTTAGTTTATTTTCT
GCAAAGTGTTAATGCTTGCAGAATTATTATGAGGCTTTGGCTGTGCTGGAAGTGCAGATCCAAAAATCCA
TTACTTTATGATGCCAATTACTTTCTTTGCTGGCATACTAATTGCTATGACTATTGTATACCATATAATA
GCATAACTTCTTCAATTGTCATTACATCAGGTGATGGCACTACAAGTCCTATTACAGACCATGACTACCA
AATTGGTGGTTATACGGAAAAGTGGGAATCTGGTGTTAAAGACTGTGTTACATTACATGGTTACTTTACA
TCAGAATGCTACCAGCTGTACTCTACACAACTTAGTACAGATACTGGTGTTGAACATACTACCTTCTTCA
TTTACAGTAGAATTGTGGATGAACCAGAAGACCATGTTCAAATTCACACAATCGACGGCTCATCAGGAGT
TGTAAATCCAGCAATGGATCCTATCTATGATGAGCCGACGACGACTACTAGCGTGCCTTTGTAAGCACAA
GCTGATGAGTACGAACTTATGTACTCATTCGTTTCGGAAGAGACAGGTACGTTAATAGTTAATAGCGTAC
TTCTTTTTCTTGCTTTCGTGGTATTCTTGCTAGTCACACTAGCCATCCTTACTGCGCTTCGATTGTGTGC
GTACTGCTGCAATATTGTTAACGTGAGTTTAGTTAAACCTTCTTTTTACGTCTACTCACGTGTTAAAAAT
CTGAATTCTTCTAGAGTTCCTGATCTTCTGGTCTAAACGAACTAAATATTTTAGTTTTTCTGTTTGGAAC
TTTAATTTTAGCCATGTCAGCTGACAACGGTACTATTACCGTTGAAGAGCTTAAAAAGCTCTTAGAACAA
TGGAACCTAGTAATAGGTTTCCTATTTCTAACATGGATTTGTCTTTTACAGTTCGCCTATGCTAACAGGA
ATAGGTTTCTGTACATAATTAAGTTAATTTTCCTCTGGCTACTTTGGCCAGTAACTTTAGCTTGCTTTGT
GCTTGCTGCTGTTTACAGAATCAATTGGATCACCGGTGGAATCGCGATTGCAATGGCTTGTCTTGTGGGC
TTGATGTGGCTTAGCTACTTCATTGCTTCATTCAGGCTTTTTGCGCGTACGCGTTCCATGTGGTCCTTCA
ATCCAGAAACAAACATACTGCTGAATGTGCCATTGCATGGTACAATTTTGACCAGACCACTCCTAGAAAG
TGAACTTGTCATCGGTGCTGTGATCCTCAGAGGACACCTTCGCATTGCTGGACATCATCTAGGACGCTGT
GACATCAAGGACCTGCCAAAAGAAATCACTGTAGCTACATCACGAACGCTTTCTTATTACAAATTGGGAG
CTTCGCAGCGTGTAGCCGGTGACTCAGGTTTTGCTGCATACAGTCGCTATCGGATTGGCAACTACAAACT
AAACACAGACCATTCCAATAGCAGTGACAATATTGCTTTGCTTGTACAGTAAGTGACAACAGATGTTTCA
TCTCGTTGACTTTCAGGTTACTATAGCAGAGATACTTATTATTATTATGAGAACTTTCAAGATTTCCATT
TGGAACCTTGATTACATCATTAATCTCATAATTAAAAATTTATCTAAGCCTTTAACTGAAAATAAATATT
CTCAGTTAGACGAAGAGCAACCAATGGAGATTGATTAAACGAACATGAAAATTATTCTTCTCTTGGCATT
AGTTACTTTTGCTACATGCGAACGTTACCACTACCAAGAGTGTGTTAGAGGTACAACTGTACTAATAAAG
GAACCTTGCTCTTCTGGAACTTACGAGGGCAATTCACCATTTCATCCTCTTGCTGATAATAAATTTGCAC
TTGCTTGCTCAAGCCAACAATTTGCTTTTGCTTGCCCTGACGGTACTAAACATACCTTTCAGTTACGTGC
GAGATCAGTTTCACCAAAACTTTTCATCAGACAAGAGGAAGTTCAAGAACTTTACTCACCACTCTTTCTC
ATAATTGCTGCATTAGTGTTTATAACACTTTGCTTCACACTTAAGAGAAAGACAGAATGAGTGAAATTAC
ACTAATTGACTTCTATTTTTGCTTTTTAGCCTTTCTGCTATTCCTTGTTTTAATTATGCTCATGATATTT
TGGTTTGCTTTGACACTCCAAGATGATGATGAGTGTTGCCAAGTCTAAACGAACATGAAATTTCTTGTTT
TACTTGGAATACTAACAACAGTACACACATTCCATCAGGAATGTAGTTTATAGTCATGTCAATTCAATTC
ACCTTATGTAGTTGATGATCCATGCCCTATACATTTCTACTCGAAATGGTATATTAGGGTCGGTGCTAGA
AAATCTGCACCATTGATTGAACTCTGTGTTGATGAAGTAGGTTCAAAAACACCTATTAAATACATCGACA
TTGGCAACTACACTGTTTCTTGTTCACCGTTTACTATAAACTGTCAAGAACCTAAATTAGGTAGTCTCGT
AGTTCGTTGTTCGTTCTATGAAGACTTTGTTGATTACCATGACATTCGTGTTGTTTTAGATTTCATCTAA
ACGAACAAACAAAATGTCTGATAATGGACCCCAAAATCGTGCACCCCGCATTACATTTGGTGGACCCTCA
GATTCGACTGACAATAACCAGAATGGAGACCGCAGTGGAGCAAGGCCAAAACAACGAAGGCCCCAGGGAT
TACCCAATAATACTGCGTCTTGGTTCACCGCTCTCACTCAACATGGTAAGGAAGACCTTAGATTCCCTCG
AGGACAAGGTGTTCCGATTAACACCAATAGTACCAAAGATGACCAAATTGGCTACTACCGAAGAGCTACC
AGACGAGTTCGTGGTGGTGACGGTAAAATGAAAGATCTCAGTCCACGATGGTACTTCTATTACCTTGGAA
CTGGGCCAGAAGCTGGACTTCCCTATGGTGCTAACAAAGAAGGCATCATATGGGTTGCAACTGAGGGAGC
CTTGAATACACCAAAAGATCACATTGGCACCCGCAATCCAAACAACAATGCTGCAATCGTGCTACAACTT
CCTCAAGGAACAGCTTTGCCTAAAGGTTTCTACGCAGAAGGGAGCAGAGGCGGCAGTCAAGCTTCTTCAC
GCTCTTCATCACGTAGTCGCAATAGTTCCAGAAACTCAACTCCAGGCAGTAGTAGGGGAACTTCTCCTGC
TCGAATTGCTGGCAATGGTGGTGATGCTGCCCTTGCTTTGCTACTGCTTGATCGGTTGAATGCACTTGAG
AGCAAAATGTCTGGTAAAGGCTCACAACAACAGAGCCAAACAGTCACTAAGAAATCTGCTGCTGAGGCTT
CCAAGAAACCTCGCCAAAAACGTACTGCCACTAAACAATACAATGTCACTCAGGCATTTGGCAGACGTGG
TCCTGAACAAACCCAAGGAAATTTTGGGGACCAAGAATTAATCAGACAAGGAACTGAGTACAAACATTGG
CCGCAAATTGCACAATTTGCACCTAGCGCTTCTGCATTCTTCGGAATGTCGCGCATTGGCATGGAAGTCA
CACCTTCGGGAACATGGCTGACTTACACAGGTGCCATCAAGCTTGATGACAAAGATCCAAGCTTCAAAGA
CAACGTCATACTGCTGAACAAGCACATTGACGCATACAAAACATTCCCACCAACAGAGCCTAAAAAGGAC
AAAAAGAAAAAGACTGACGAAAGCCAGCCTTTACCGCAGAGACAGAAGAAACAACAAACTGTGACTCTTC
TTCCTGCTGCAGATTTGGATGATTTCTCCAAACAATTGCAACAATCCATGAGCAGTGCTGATTCAACTCA
GGCTTAAACTCATGCAGACCACACAAGGCAGATGGGCTATGTAAACGTTTTCGCTTTTCCGTTTACGATA
CATAGTCTACTCTTGTGCAGAATGAATTCTCGTAGCTATACAGCACAAGTAGGTATAGTTAACTTTAATC
TCACATAGCAATCTTTAATCAGTGTGTAACATTAGGGAGGACTTGAAAGAGCCACCATTTGTAAACCGAG
GCCACGCGGAGTACGATCGAGGGTACAGCCAATAATGTTAGGGAGAGCAGCCTATATGGAAGAGCCCTAA
TGTGTAAAATTAATTTTAGTAGTGCTATCCCCATGTGATTTTAATAGCTTC</t>
  </si>
  <si>
    <t>GX-P2V_2018</t>
  </si>
  <si>
    <t>China - Actually Chinese customs on a flight from Malaysia ; !!!  passaged in Vero E6</t>
  </si>
  <si>
    <t>2018</t>
  </si>
  <si>
    <t>Note: passaged in Vero E6</t>
  </si>
  <si>
    <t>QIQ54048</t>
  </si>
  <si>
    <t>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t>
  </si>
  <si>
    <t>MT072864.1</t>
  </si>
  <si>
    <t>21522..25331</t>
  </si>
  <si>
    <t>&gt;MT072864.1 Pangolin coronavirus isolate PCoV_GX-P2V, complete genome
TCCCAGGTAGCAAAACCAACCAACTCTCGATCTCTTGTAGATCTGTTCTCTAAACGAACTTTAAAATCTG
TGTGGCTGTCACTTGGCTGCATGCCTAGTGCACTCACGCAGTATAATAATAATTAATTACTGTCGTTGAC
AGGAAACGAGTAACTCGTCCGTCTTCTGCAGACTGCTTACGGTTTCGTCCGTGTTGCAGTCGATCATCAG
CATACCTAGGTTTTGTCCGGGTGTGACCGAAAGGTAAGATGGAGAGCCTTGTCCCTGGTTTCAACGAGAA
AACACACGTCCAACTCAGTTTGCCTGTTCTTCAGGTTCGCGACGTGCTAGTACGTGGCTTTGGAGACTCC
GTGGAGGAGGCTCTATCAGAGGCACGTCAACATCTTCTTGACGGCACTTGTGGCATAATCGATGTTGAAA
AGGGAGTACTCCCCCAACTCGAACAGCCCTATGTGTTTGTCAAACGTTCTGATGCCCGAACTGCTCCTCA
CGGCCATGTAATGGTTGAATTGGTGGCAGAACTCGATGGTGTTCAGTACGGTCGTAGCGGTGAGACTCTT
GGTGTTCTTGTACCACATGTTGGTGAAACACCTGTTGCTTATCGCAAAATTCTTCTCCGTAAGAATGGTA
ATAAGGGAGCCGGTGGTCATAGTTTCGGCATCGATCTAAAGTCTTATGACTTAGGTGACGAGCTTGGCAC
TGATCCCATTGATGACTTTCAAGTCAACTGGAACACTAAACATGGCAGTGGTGTAACTCGTGAGCTCATG
CGTGAGCTTAATGGGGGCGCATACACTCGCTATGTAGACAATAACTTCTGTGGCCCTGACGGCTACCCTC
TTGAGTGCATCAAAGACTTATTAGCTCGTGCTGGAAAGTCTTCTTGCTCTTTGTCCGAACAACTGGACTT
TATTGACACTAAAAGAGGTGTGTACTGCTGCCGTGAACATGAACATGAAATTGTTTGGTACACGGAACGC
TCCGACAAGAGCTACGAATTACAGATACCTTTTGAAATCAAATTGGCAAAGAAATTTGACAATTTCACAG
GGGAATGTCCAAACTTTGTCTTCCCACTAAATTCTACAATCAAGACCATTCAACCACGTGTTGAAAAGAA
AAAGCTTGAGGGTTTTATGGGTAGAATTCGATCTGTCTATCCTGTTGCATCACCAAATGAATGCAACCCA
ATGCACCTTTCGACGCTTATGAAGTGTGAACATTGTAGTGAAACTTCATGGCAAACTGGTGACTTCCTTA
AAGCCACTTGTGAATTTTGTGGTACTGAAAATCAAGTCAAAGAAGGACCTACCACTTGTGGTTACCTTCC
TCAAAATGCTGTAGTAAAAATTTTTTGTCCAGCATGTCATAATCCAGAAATGGGACCTGAGCACAGTCTC
GCAGAATACCATAATGAATCTGGTATTAAAACCACTCTTCGTAAAGGTGGTCGTACCAAAGCATTTGGAG
GATGTGTGTTCTCTTATGTGGGCTGTCACAACAAGTGTGCCTATTGGGTGCCTCGTGCTGCTGCTAACGT
AGGATGTAACCACACAGGAGTTGTGGGAGAAGGTTCTGAAAGTCTCAATGATAACCTTCTTGAAATACTT
ACTAAGGAGAAAGTCAACATTAACATTGTTGGTGACTTTAAACTGACTGAAGAGATCGCCATAATCTTGG
CATCTTTTTCTGCATCCACGAGTGCTTTCGTGGAAACTGTGAAGGGCTTGGATTACAAGTCTTTCAAACA
AATTGTTGAATCCTGTGGTAACTTTAAAGTAACCAAGGGAAAATTCAAGAAGAATGCTTGGAATATTGGT
GAACCAAAGTCCATACTGAGCCCTCTGTATGCATTTCCCTCAGAAGCTGCTCGTGTGGTACGTTCCATTT
TTTCACGCACTCTTGAAACTGCTCAACACTCTGTGCGTGTCTTGCAAAAGGCCGCTATTACAATTCTGGA
CGGAATTTCACAGTACTCACTCAGATTGATTGATGCTATGTTGTTCACGTCTGAACTTACAACAGACAGT
ATCGTAGTGATGGCATACGTCACAGGTGGTGTTGTACAAATGACTACACAATGGCTTACCAATATTTTTG
GTACTGTGTATGAAAAATTGAAACCTATTCTTGACTGGCTTGAAGAGAAGTTCAAGGAAGGGATAGAGTT
TCTTAAGGACGGTTGGGAGATTGTAAAATTCATCACAACCTGTTCTTGTGAAATCATTGGTGGACAGCTT
GTAGCATTCACCACTGAACTTAAAGACAGTGTGAAGAAATTTTTCAAACTGGTTAACAAATTTCTTGCTC
TTTGTGCTGATTCCATCGTCATTGGTGGTGCAAAACTTAAAGCTTTGAATTTGGGAGAAACCTTTGTCGC
ACACTCCAGAGGACTCTACAAAAAGTGTGTGAAATCCAGAGGAGACTCTGGTTTACTCATGCCTCTAAAA
GCACCAAAAGAAGTTATCTTCCTTGATGGAGAAACTTTGCCTACAGAGGTACTTTCAGAAGAAGTAATAC
TAAAAACTGGTGAATTACAACCACTTGAGGAACCAACTGCACAGGCAGTTGAAGTACCACTCGTAGGTAC
ACCAGTTTGCATTAATGGATTAATGCTGCTTGAAATTAAAGATACTGAAAAGTATTGTGCTCTTGCACCT
AACATGATGGTCACTAATAATACCTTCACTCTAAAAGGTGGTGCACCAACCAAAGTCACATTTGGTGATG
ACACAGTCATTGAAGTCCAAGGCTACAAGAATGTGAATATCACATTTGAATTGGATGAACGAGTAGATAA
AGTACTCAACGAAAAGTGCTCTAACTACACTGTAGAACTTGGAACCAACATAGATGAATTGGCTTGTGTT
GTAGCTGAGGCAGTAATAAAGACTTTGCAACCTGTTTCAGAATTACTTACACCGCTAGGCATTGACTTAG
ACGAGTGGGGTGTTGCAACCTATTACTTGTTTGACGAGTCTGGTGAGTATACTTTGTCTTCACGTATGTA
TTGTTCATTCTATCCTCCAGATGAGGATTATGAAGAAGAATACAGCGAAGAGGAACAACCTGAACAACCA
ACTCAATATGAGTATGGTACTGAATCTGATTACAAAGGTTTGCCTTTGGAATTTGGTGCATCTTCTGTAC
AACAACAGGAAGAACAAGAAGAAGATTGGTTAGAAACTGAAGCTGAAGTGGTGGAACAAGAAGTTACACC
AACTGAGCAAGAGGAAGAGCTACCAATCACTGAAATTGTTCCTGCAGTGGAACAAACTACAATTGTAGAG
CTAGAATGTGATAATTTCACTGGTTATTTAAAACTCACTGATAATGTTTCCATTAAAAATGTGGATATTG
TAAGTGAGGCTAAAAATGTAAAACCTACAATAGTGGTTAATGCTGCTAATGTACACCTAAAACATGGTGG
TGGTGTTGCTGGTGCTCTTAACAAAGCTACTAACAACGCTATGCAAATTGAGTCTGATGACTACATTGCC
AGAAATGGACCACTAAACGTGGGTGGTAGTTGTCTTCTAAATGGACACAATTTGGCTAAAAACTGCCTTC
ATGTTGTTGGTCCTAATCTCAACAAGGGTGAAGACATTCAATTACTTAAAGTTGCCTATGAAAATTTCAA
TCATCATGAAAAATTACTTGCACCACTTCTCTCAGCAGGCATCTTTGGTGCACAACCAATACAGTCTTTG
AAGGTGTGTATTGAAACAGTACGCACACAAGTCTTTTTAGCTGTCTTTGACAAGGACCTCTATGAAGAAC
TTGTAGCTAGCTTTTTAGAAATGAAAAGTGAGACTAAAGTACAAGATCACTTTGACGTCGTTGAGACTAA
GGTTGAAATTACACCTGAAGAATCTGCTTCAAGTGAGAAACCTACCAAGGAAGAGCCTAAAAAGGTGAAA
CCTTGTATTGAAGAAGTTACAACTACTCTAGAAGAAACTAAGTTTCTTACAGAAAACTTGTTACTGTATG
CAGACATTAATGGTAATCTGTATCCAGATTCAACCAGTCTTGTGGAAANTGTTGATGTCACCTTCCTTAA
AAAGGATGCTCCTTATATAGTAGGTGACATAATTACTAGTGGTAATTTAACAACCGTTGTCATACCAACA
AAGAAAGCAGGTGGTACTACAGAAATGCTTGCAAAGGCATTGCGTAAAGTACCTACTGACCATTATATAA
CCACCTACCCCGGACAGGGTTGCGTTGGTTATACAATTGAGGAAGCAAAAACAGCTCTTAAGAAGAGTAA
GAGTGCTTATTATGTATTACCCTCTATAATTCCAAATAAGAAAGAAGAAATTCTTGGTACTGTTTCTTGG
AACTTGCGTGAAATGCTTACGCATGCTGAAGAAACACGTAAATTAATGCCTATTTGCATGGATACAAAGG
CTATAATGTCTACTGTGCAAAGGAAGTATAAGGGTATTAAGATACAGGAGGGAGTCGTGGACTACGGTGT
AAGGTTTTACTTCTATACTAGTAAAACACCTGTAGCTACACTTATTGCAACTCTTAATTCATTAGGAGAA
ACCTTGGTCACAATGCCTTTGGGTTATGTGACACATGGTTTAAATTTAGAAGAGGCTGCTAGGTATATGA
GATCACTCAAAGTACCCGCAACCGTTTCTGTTTCTTCACCAGATGCTGTTACAGCATATAATGGTTACCT
TACTTCCTCTTCAAAGACTCCTGAAGAGCATTTCATAGAAACCATCTCACTAGCTGGTTCATATAAAGAC
TGGTCCTATTCAGGACAGGCTACTGAATTAGGTATTGAATTTCTTAAAAGAGGTGACAAAGTTGTCTACC
ACACAACTAGTAAACCAATCACTTTCCACATGGATGGTGAGGTTATCAACATTGACAGTCTTAAGACACT
CCTAGCTCTTAGGGAAGTTAAGACCATTAAGGTGTTTACCACAGTTGACAACATTAATCTTCACACTCAA
GTTGTGGACATGTCTATGACTTATGGACAACAGTTTGGTCCAACCTACTTGGACGGAGCTGACGTTACAA
AGATTAAACCTCATGCATCTCATGACAGCAAGACATTTTATGTGTTGCCTAATGATGATACACTACGCAG
TGAGGCTTTTGAGTACTATCACACAACTGATGAAAGTTTTCTAGGTAGATACATGTCAGCATTAAATCAT
ACTAAGAAATGGAAATTTCCACAGGTTAATGGTTTAACATCCATTAAATGGGCAGATAACAATTGTTACC
TAGCCACAGCCTTATTAACTCTTCAACAGATAGAATTGAAGTTTAATCCACCAGCATTGCAAGACGCCTA
CTACAGGGCTAGAGCTGGTGATGCTGCAAATTTCTGTGCACTTATACTTGCTTACTGTAATAAAACAGTG
GGTGAGCTAGGTGATGTAAGAGAAACAATGAGTCATTTGTTTCAACATGCCAACTTGGATTCTTGTAAAA
GAGTCCTAAATGTGGTGTGTAAAACTTGTGGACAGCAACAAACTACCTTAAAGGGTGTAGAGGCTGTAAT
GTATATGGGTACACTTTCTTATGAACAACTTAAGAGAGGTGTAACTGTACCGTGTGTTTGTGGAAGACAA
GCTACACAGTATTTAGTACAACAAGAGTCATCTTTTGTTATGATGTCTGCACCACCTGCTGAATATAAAC
TAAAGCATGGTACTTTCTTGTGTGCTAGTGAGTATACTGGTAATTACCAGTGTGGTCATTATAAACACAT
CACTTCAAAGGAAACCTTGTATGTCATAGATGGTGCATTGCTCAGCAAAACCTCAGAGTACAAAGGCCCT
GTTACAGATGTTTTCTATAAAGAAAACAGCTACACAACAACCATAAAACCAATTGTCTATAAACTAGACG
GTGTTGTGTGTACAGAAATTGATCCTAAATTGGATGGTTACTATAAAAAGGATAATGCCTATTTTACTGA
ACAGCCAATTGATTTAGTGCCAACTCAACCTTACCCAAACTCAAACTTTGACAATTTCAAGTTTGTTTGT
GACAACACCAAATTTGCTGATGACTTAAACCAGATGTCTGGTTATAAGAAGCCTGCTTCTCGTGAGCTTA
AGATTACTTTTTTTCCTGACTTGAATGGTGATGTAGTGGCTATTGATTATAAACATTACACACCTTCATT
CAAGAAAGGTGCTAAGTTGTTGCACAAGCCTATTGTATGGCATGTGAATAACACAATTAACAAAGCAACG
TTTAAACCAAATACTTGGTGCTTACGTTGTCTTTGGAGTACTAAACCAGTTGAAACGTCAAATATTTTTG
ATGTTCTGCAATCAGAGGACACACAGGGAATGGAAACTCTTGCCTGTGAGGACACTAAACTTGTCACTGA
AGAAGTAGTGGAAACTCCTACCATACAGAAAGACATAGTAGAGTGTGATGTGAAAACTACCGAAGTTGTA
GGTGACGTCATACTTAAACCAGTACAAGACGGTGTAAAAATAACAGAAGAAGTTGGTCATGAAGATCTAA
TGGCTGCTTATGTAGACAATACTAGTCTAACAATTAAGAAACCCAATGAATTATCAGTAATGTTGGGTCT
AAAAACTTTAAAAATTCACGGTTTGGCTGCTGTTAATAGTGTCCCTTGGGATACTATTGTTACTTATGCC
AAACCGTTTCTTAATAAGGTAACTAGTGTTGCTGCAAGTGGAGTTGCGCGTTGTTTAAACCGCATCTGTG
TTAACTATATGCCTTATGTTTTAACTTTGTTGCTGCAATTCTGTACTTTTACTAGAAGTACTAATTCTAG
AATCAAAGCATCTATGCCAACTACTATAGCTAAAAATACGGTTAAGAGTGTTGGTAAGTTCTGTTTAGAA
GCCTCATTTAATTATTTGAAGTCTCCTAATTTTTCTAAACTCATAACTATTATAGTATGGTTTCTTTTGT
TAAGTGTTTGTCTAGGTTCTTTAATCTATTCAAGTGCTGCTTTAGGTGTTTTGATGTCTAATCTAGGTAT
GCCGTCATACTGTACAAGTTACAGAGATGGTTATCTAAACTCTACTAATGTCACAACAACAGCTTACTGT
ACGGGTTCTATACCGTGTAGTGTCTGTCTTAGTGGTATGGATTCTTTAGATGCTTATCCTGCTCTAGAAA
CTATTCAAGTTACCATTNCTTCTTTTAAATGGGATTTAACTGCTTTTGGCATTATTGCAGAGTGGTGTTT
GGCATATATTCTCTTTACTAGGTTCTTTTATGTACTAGGTTTAGCCGCAATTATGCAATTGTTCTTTGGC
TATTTCGCTGTACATTTTATTAGTAATTCTTGGCTTATGTGGCTCATAATTAATCTTGTACAAATGGCCC
CTATTTCAGCTATGGTTAGAATGTATATCTTTTTCGCATCATTTTATTATGTGTGGAAGAGCTATATACA
TGTTGTTGACGGTTGTACCTCATCTACTTGTATGATGTGTTACAAACGTAATAGAGCTACAAGGGTTGAA
TGCACAACCATTGTAAATGGTGTAAGAAGATCATTTTATGTCTATGCTAATGGAGGTAAAGGATTTTGTA
AACTACATAACTGGAATTGTGTCAATTGTGATACTTTCTGTGCAGGTAGTACTTTTATTAGTGATGAAGT
CGCAAGAGACTTGTCCCTACAATTTAAGAGACCCATTAATCCTACAGACCAGTCATCTTATGTAGTGGAT
AGTGTAGCTGTGAAAAATGGTTCGCTACACCTCTACTTTGACAAGGCTGGCCAGAAAACCTATGAAAGAC
ATTCTCTTTCTCACTTTGTCAATTTAGACAACTTGAGAGCTAATAACACTAAAGGATCAATACCCATTAA
TGTCATTGTATTTGATGGTAAGTCTAAGTGTGATGAATCATCAGCTAGAGCAGCTTCTGTTTATTACAGT
CAGCTTATGTGTCAACCTATATTGTTACTTGACCAGGCGTTAGTGTCTGATGTTGGTGACAGTGCAGAAG
TAGCTGTTAAAATGTTTGATGCTTATGTTAATACATTCTCATCAACTTTTAACGTGCCTATGGATAAGTT
AAAAACTCTCATTGCAACAGCTGAGACTGAACTTGCTAAGAATGTGTCTTTAGATAATGTCCTTTCAACA
TTTATCTCAGCAGCTCGTCAAGGGTTTGTTGATTCTGATGTTGATACTAAGGACGTTGTGGAATGTCTAA
AAATTTCTCATCAATCAGACATTGAAGTTACAGGTGACAGTTGTAATAACTATATGCTCACCTATAACAA
AGTGGAAAACATGACGCCTAGAGATCTAGGTGCTTGTATTGATTGCAGTGCACGTCATATTAATGCACAA
GTAGCAAAAAGTCACAACATTTCTTTGATTTGGAACATTAAAGATTTCATGTCGCTGTCTGAACAACTGC
GTAAACAAATACGTAGTGCTGCTAAGAAGAATAACTTGCCTTTTAAGTTGACATGTGCAACTACTAGACA
AGTTGTTAATGTAGTAACAACAAAGATAGCACTTAAAGGTGGTAAATTTGTTACAAATTGGTTTAAGTAC
TTGCTTAAAGCCACATTAGTTTGTGTTGTTATAGCTTGTGTCTTTTACTTTATTACACCTGTACACGTGC
TTACTAAGCATGGTGATTTTGCAGATGAAATCATTGGTTACAAAGCTATTGAAGATGGTGTCACACGTGA
CATTTCATCTAACGACAATTGCTTTGCTAATAAACACGTTGGATTTGACTCATGGTTTAGTCAACGTGGT
GGTTCTTATACTAATGATAAGACTTGTCCAATTGTGGCTGCCGTCATAACTCGTGATGTAGGATTTGTAG
TTCCTGGTTTACCAGGAACAATTTTCCGTACATTAAGTGGTGACTTTTTACATTTCTTACCTAGAGTGTT
TAGTGCTGTTGGCAATATTTGCTATACACCATCCAAACTTATAGAGTACACTGACTTCGCAACATCAGCC
TGTGTTTTAGCAGCTGAATGTACCATATTCAAAGATGCAGCTGGAAAGCCTGTGCCATATTGTTATGACA
CTAATGTGCTCGAAGGTTCTGTACCTTATGAATCACTCCGTCCAGACACACGTTATGTCTTGATGGATGG
TTCTATTATACAATTCCCTAACACGTACCTTGAAGGTTCTGTTAGAGTTGTTACAACTTTTGACTCTGAG
TACTGTAGACATGGTACTTGTGAAAAATCTGAAGCTGGCATCTGTGTTTCCACTAGTGGTAGATGGGTGC
TTAATAATGATTATTATAGATCATTACCTGGTGTGTTTTGTGGTGTTGATTCTGTAAATCTCTTAACAAA
TATGTTTACACCTTTGATTCAACCTATTGGTGCTTTAGACATATCAGCTTCAATTGTTGCAGGTGGTTTA
GTTGCTATATTTGTAACTTGTCTTGCATACTATTTTATGAGGTTCAGGAGAGCTTTTGGCGAATACAGTC
ATGTAGTTGCCTTTAATACTCTCTTGTTTTTGATGTCCTTTACTGTACTCTGTCTTACGCCTGTGTATAG
TTTCTTACCAGGTGTTTATTCAGTTTTTTATTTGTACTTGACATTTTATCTTACTAATGATGTTTCATTT
TTAGCTCATGTTCAATGGATGGTCATGTTCACTCCTTTAGTACCTTTCTGGATTACAATTGTTTATGTCA
TTTGTATATCTACTAAGCATTGTTACTGGTTCTTTAGTAATTACCTTAGACGTAGAGTTGTCTTTAATGG
TACTTCCTTTAGCACTTTTGAAGAAGCAGCTTTGTGTACATTCTTGCTTAACAAGGAAATGTATCTTAAA
TTGCGTAGTGAAACTTTACTTCCACTGACGCAATATAATAGATACTTAGCGCTTTACAACAAGTACAAAT
ACTTTAGTGGAGCCATGGACACAACTAGCTACAGAGAAGCAGCATGCTGTCATCTTGCTAAGGCTCTAAA
TGATTTCAGTAACTCAGGTTCTGATGTGCTCTACCAACCACCACAGACATCCATTACATCGGCTGTCCTT
CAAAGTGGATTTAGAAAAATGGCTTTTCCATCTGGTAAGGTAGAAGGTTGTATGGTGCAAGTTACTTGTG
GAACAACTACACTTAATGGTCTTTGGCTTGATGATGTGGTCTATTGTCCAAGACATGTGATCTGCACAGC
TGAAGATATGCTTAATCCAAATTATGAGGATTTGCTTATTCGTAAATCTAACCATAATTTTCTGGTACAA
GCTGGTAATGTTCATTTGAGAGTTATCGGACATTCTATGCAAAATTGTGTTCTTAAGCTGAAAGTTGACG
CTGCCAACCCTAAGACACCAAAATATAAGTTTGTTCGAATTCAACCCGGACAGACTTTTTCAGTATTAGC
TTGTTACAATGGTTCACCATCAGGTGTTTACCAGTGTGCTATGAGACCTAATTTTACTATTAAAGGATCA
TTCCTTAATGGTTCTTGTGGTAGTGTTGGTTTTAACATAGACTATGACTGTGTCTCTTTTTGCTACATGC
ATCACATGGAACTTCCAACAGGAGTACATGCGGGCACAGATTTAGAAGGTACCTTCTACGGACCTTTTGT
TGACAGACAGACAGCTCAAGCAGCTGGTACAGACACAGTCATTACTATAAATGTTTTGGCTTGGTTGTAT
GCAGCTGTTATTAATGGAGATAGATGGTTTCTTAACAGATACACAACTACTCTTAATGATTTCAACTTAG
TTGCTATGAAGTTCAACTATGAACCTCTCACACAAGATCATGTTGATATTCTAGGACCACTATCAGCTCA
AACTGGTATTGCTGTCTTAGATATGTGTGCTTCATTAAAGGAATTGCTCCAAAATGGTGTGAACGGTCGC
ACTATCTTAGGTAGTGCCATATTAGAAGATGAGTTTACACCATTTGACGTTGTTAGACAATGTTCAGGTG
TAACTTTTCAAAGTGCTATTAAAAGAACTGTCAAAGGTACTCACCATTGGTTGTTGTTAACAATCTTGAC
ATCTCTTCTTGTATTGGTTCAAAGTACTCAATGGTCTTTGTTCTTCTTTGTTTATGAAAATGCCTTCTTG
CCTTTCGCTTTAGGTATAATTGCTATGTCTGCTTTTGCTATGATGTTTGTTAAGCATAAGCATGCATTCT
TGTGTCTATTCCTGTTACCTTCCTTAGCTACTGTAGCTTACTTTAATATGGTCTACATGCCTGCTAGTTG
GGTGATGCGTATCATGACTTGGTTGGACATGGTTGATACCAGCTTGTCTGGTTATAAACTTAAGGACTGT
ATCATGTATGCATCAGCTATTATCTTACTCATACTTATGACAGCAAGAACTGTTTATGATGATGGTGCTA
GGCGTGTATGGACACTAATGAATGTTCTTACACTTGTTTATAAAGTCTATTATGGTAATGCTTTAGATCA
AGCAATTTCTATGTGGGCTCTTATTATCTCTGTCACCTCTAACTATTCAGGCGTTGTTACAACCGTCATG
TTCTTGGCTAGAGGTATTGTCTTTATGTGCGTTGAGTATTGTCCAATTCTCTTTATTACAGGTAACACCT
TACAGTGTATAATGTTGGTGTACTGCTTTTTAGGCTATTTTTGTACTTGTTATTTTGGCCTCTTTTGTTT
ACTCAATCGTTACTTTAGACTTACCCTTGGTGTTTACGATTATCTCGTTTCCACACAAGAGTTTAGATAT
ATGAATTCACAAGGTCTTTTACCACCTAAGAACAGCATAGATGCCTTCAAACTAAATGTTAAGCTTTTAG
GTATTGGTGGCAAACCCTGTATCAAAGTAGCAACTGTTCAATCAAAGATGTCAGATGTGAAATGTACTTC
TGTAGTCCTTCTCTCAGTTTTACAACAACTTAGAGTTGAATCATCTTCAAAGTTGTGGGCACAGTGTGTG
CAATTGCACAATGATATACTTCTTGCAAAGGACACCACTGAAGCATTTGAAAAANTGGTTTCATTACTGT
CTGTGTTGCTATCCATGCAAGGTGCTGTAGACATAAACAAACTCTGTGAAGAAATGTTGGACAACAGAGC
AACATTACAGGCTATTGCTTCAGAATTTAGTTCTTTACCATCNTATGCTGCCTTTGCTACAGCTCAAGAA
GCTTATGAGCAAGCGGTGGCTAACGGTGATTCTGAAGTGGTTCTTAAAAAGTTAAAGAAATCTCTGAATG
TGGCAAAGTCTGAATTTGACCGTGATGCGGCCATGCAGCGTAAGCTAGAAAAGATGGCTGATCAAGCTAT
GACCCAAATGTACAAACAGGCACGGTCTGAAGACAAGAGGGCAAAAGTCACTAGTGCAATGCAAACTATG
CTTTTCACTATGCTTAGAAAACTTGATAATGATGCTCTAAACAACATTATCAATAATGCCAGAGACGGTT
GTGTTCCACTGAACATAATCCCCCTTACTACTGCAGCCAAACTAATGGTTGTTGTACCTGACTATAACAC
CTATAAAAATACTTGTGAAGGTAGTACTTTTACTTATGCCTCAGCACTTTGGGAAATTCAACAAGTTGTT
GATGCAGATAGCAAAATAGTCCAACTTAGTGAAATTACTATGGACAATTCTCCTAATATTGCTTGGCCTC
TTATTGTAACAGCTTTAAGAGCCAATTCAGCTGTCAAACTTCAGAATAATGAACTGAGTCCCGTAGCACT
TCGACAGATGTCATGTGCTGCAGGTACTACACAAACAGCTTGTAATGAGGATAATGCATTAGCCTACTAT
AACACATCAAAGGGAGGTAGGTTTGTTTTGGCATTACTATCTGATCTTCAAGATCTCAAGTGGGCCAGAT
TTCCTAAATCTGATGGTACTGGCACCATTTATACAGAGCTGGAACCACCTTGTAGGTTTGTTACAGACAC
ACCAAAAGGACCTAAAGTAAAGTATTTGTACTTCATTAAGGGTTTGAATAATTTGAATAGAGGTATGGTA
CTGGGCAGCTTAGCTGCTACTGTACGTTTACAAGCTGGTAATGCAACAGAAGTGCCTGCCAACTCAACTG
TTCTTTCTTTCTGTGCATTTGCTGTAGATGCATCAAAAGCTTACAGAGACTACCTAGCAAGTGGAGGACA
ACCAATAACAAATTGTGTTAAGATGTTGTGTACACATACAGGTACTGGTCAGGCAATAACTGTAACACCG
GAAGCCAATATGGATCAAGAATCCTTTGGTGGTGCTTCTTGTTGCTTGTACTGTAGATGCCACATAGATC
ATCCTAACCCTAAAGGTTACTGTGAGCTTAAAGGTAAGTATGTACAAATACCTACCACTTGTGCTAATGA
CCCAGTGGGTTTTACACTTAAAAACACAGTCTGTACCGTCTGCGGCATGTGGAAAGGTTATGGCTGTAGT
TGTGATCAACTCCGCGAACCTATGCTTCAGTCTGCTGATGCACAGTCGTTTTTAAACGGGTTTGCGGTGT
AAGTGCAGCCCGTCTTACACCGTGCGGCACAGGCACAAGCACTGATGTCGTGTATAGGGCTTTTGACATC
TACAATGAAAAAGTAGCTGGTTTTGCTAAGTTCCTTAAAACAAATTGTTGCCGTTTTCAAGAAAAAGACG
AAGATGGTAACCTGATAGATTCCTACTTCATAGTTAAGAGACATACTTTCTCTAACTATCAACATGAAGA
AGCTATTTATAACTTGCTTAAAGATTGTCCGGCTGTTGCTGTTCATGATTTTTTCAAGTTTAGAGTAGAT
GGTGACATGGTACCACACATATCACGTCAACGTCTAACTAAATACACAATGGCAGACTTAGTCTATGCCT
TACGTCACTTTGACGAAGGTAATTGTGACACTCTTAAAGAAATACTTGTCACATACAATTGTTGTACTGA
TGACTATTTTAATAAGAAGGATTGGTATGATTTTGTAGAGAATCCTGACATTTTACGCGTATATGCTAAC
TTAGGTGAGCGTGTACGTCAAGCATTATTAAAGACTGTACAGTTTTGCGATGCTATGCGTGATGCAGGTA
TTGTAGGTGTACTAACTCTAGATAATCAAGATCTCAATGGGAACTGGTATGATTTCGGAGATTTCATACA
GACTACACCAGGTAGTGGGGTTCCTATTGTTGATTCTTATTATTCATTGCTAATGCCTATTCTCACACTT
ACGAGGGCATTAGCTGCTGAGTCTCATCTAGACGCTGATTTGACAAAACCTTATGTAAAATGGGATTTGT
TAAAATATGATTTCACGGAAGAAAGGTTAAACCTTTTTAACCGTTATTTCAAGTATTGGGATCAAACCTA
CCACCCAAATTGTGTTAACTGTTTGGATGACAGATGCATTCTGCATTGCGCAAACTTTAATGTGTTATTC
TCTACTGTTTTTCCACCAACAAGTTTTGGTCCATTAGTGAGAAAAATTTTTGTTGATGGTGTACCTTTTG
TAGTTTCAACAGGTTACCACTTCAGAGAGCTAGGTGTTGTACATAATCAAGATGTAAACATACATAGCTC
GAGACTTAGTTTTAAGGAACTATTAGTGTATGCTGCTGATCCTGCTATGCATGCAGCTTCTGGTAATCTT
TTGCTAGACAAACGCACTACATGCTTTTCAGTAGCAGCACTAACGAACAATGTTGCTTTTCAAACTGTCA
AACCAGGTAATTTTAACAAAGACTTTTATGACTTTGCTGTCTCTAAAGGCTTCTTTAAAGAAGGGAGTTC
TGTTGAACTCAAACATTTCTTCTTTGCCCAAGATGGTAATGCTGCTATTAGCGATTACGACTATTATCGG
TACAATTTACCAACTATGTGTGATATCCGACAGCTACTATTTGTAGTAGAAGTTGTTGATAAATATTTTG
ATTGTTATGACGGTGGTTGTATTAATGCAAACCAAGTCATAGTAAACAATTTAGATAAATCTGCCGGATT
TCCATTTAACAAATGGGGAAAAGCCAGACTTTATTATGATTCTATGAGCTATGAGGATCAAGATGCACTC
TTCGCTTATACTAAGCGTAATGTCATCCCTACTATAACCCAAATGAATCTTAAGTATGCCATTAGTGCTA
AAAATAGAGCTCGCACCGTTGCAGGTGTTTCTATTTGTAGTACTATGACTAATAGACAGTTTCATCAAAA
ACTTTTGAAATCCATAGCCGCCACAAGAGGTGCCACTGTTGTCATCGGAACTAGTAAATTCTATGGTGGC
TGGAACAATATGTTAAAAACTGTTTACAGTGATGTAGAAAATCCACACCTTATGGGTTGGGATTATCCAA
AATGTGATAGAGCCATGCCTAACATGCTTAGGATAATGGCTTCTCTTGTTCTTGCTCGCAAACATACTAC
TTGCTGTAGTTTGTCACATCGTTTCTATAGATTAGCTAACGAATGTGCACAAGTTTTAAGTGAAATGGTC
ATGTGTGGCGGTTCACTATATGTGAAACCAGGTGGTACATCTTCAGGAGATGCCACAACTGCTTATGCTA
ATAGTGTCTTCAACATTTGTCAGGCTGTTACTGCCAATGTGAATGCACTTCTATCAACTGATGGCAACAA
GATTGGCGATAAGTATATTCGCAATCTTCAACACAGACTTTATGAATGTCTCTATAGGAATAGAGATGTT
GATACAGACTTTGTCAATGAATTTTACGCTTACTTGCGTAAACATTTTTCAATGATGATACTTTCTGATG
ATGCTGTTGTTTGCTTTAATAGCACCTACGCATCACAGGGTCTTGTAGCTAGCATAAAGAATTTTAAATC
AGTTCTTTATTATCAAAATAATGTTTTTATGTCTGAGGCAAAATGCTGGACTGAGACTGACCTTACAAAG
GGACCTCATGAATTTTGCTCTCAACACACTATGCTAGTTAAACAAGGTGATGATTATGTGTACTTGCCCT
ATCCTGATCCATCACGCATTTTAGGCGCAGGTTGTTTTGTCGATGACATTGTCAAGACAGATGGTACACT
AATGATTGAAAGATTTGTGTCATTGGCTATTGATGCTTATCCACTTACTAAACATCCTAATCAGGAGTAT
GCTGATGTCTTTCATTTGTATTTACAATACATACGAAAGTTACATGATGAACTCACAGGACACATGTTAG
ACATGTATTCTGTTATGCTTACTAATGATAGTACTTCAAGGTATTGGGAGCCAGAGTTCTATGAAGCAAT
GTACACACCTCATACAGTCTTACAGGCTGTGGGAGCTTGTGTTCTCTGCAATTCACAGACTTCCTTAAGA
TGTGGTGCGTGTATACGTAGACCCTTCTTATGCTGTAAATGTTGTTATGACCATGTCATATCAACATCTC
ATAAATTGGTTTTGTCTGTTAATCCGTATGTTTGCAATGCCACGGGTTGTGACGTCACAGACGTTACACA
ACTTTATTTAGGAGGTATGAGCTATTATTGCAAAGCACATAAACCGCCTATTAGCTTTCCTCTTTGTGCT
AATGGACAGGTTTTTGGTTTGTACAAAANCACATGTGTTGGTAGCGATAATGTTACCGACTTTAATGCTA
TAGCTACATGTGATTGGACAAATGCTGGTGATTACATTCTTGCGAACACCTGCACAGAAAGACTTAAACT
TTTTGCTGCTGAAACACTTAAAGCAACAGAGGAGACCTTCAAACTATCTTATGGTATTGCCACTGTACGT
GAAGTACTGTCAGATAGAGAATTATATCTTTCTTGGGAAGTAGGAAAACCTAGACCACCTCTCAATAGAA
ATTATGTGTTTACTGGTTACAGAGTAACTAAGAATAGTAAAACACAAATTGGTGAATACACTTTTGAAAA
AGGTGATTATGGTGATGCTGTTGTTTACCGTGGTACAACAACTTATAAATTAAACGTGGGTGACTATTTT
GTGTTAACATCACACACAGTCATGCCACTGAGTGCACCAACATTAGTGCCACAGGAGCATTATGTTAGGA
TTACTGGCTTGTACCCTACACTCAACATTTCAGATGAGTTTTCTAGCAACGTAGCTAATTACCAGAAAGT
TGGTATGCAAAANTACTCAACTTTACAAGGACCACCAGGTACTGGTAAAAGTCATTTTGCTATAGGATTA
GCATTGTACTATCCTTCAGCACGCATTGTTTATACAGCATGTTCACATGCAGCTGTAGATGCACTGTGTG
AAAAAGCATTAAAATATCTGCCCATTGATAAATGTAGCAGAATTATACCAGCACGTGCTCGTGTTGAATG
CTTTGACAAATTCAAAGTTAATTCGACACTAGAGCAATATGTGTTCTGTACAGTGAATGCACTACCAGAA
GCAACAGCTGACATTGTGGTTTTTGATGAGATATCAATGGCCACTAATTATGATTTAAGTGTTGTTAATG
CTAGGTTAAGGGCAAAACACTATGTATATATAGGTGACCCTGCACAATTGCCAGCACCACGCACGTTGCT
CACTAAGGGTACTCTAGAACCTGAGTACTTTAATTCTGTTTGCAGATTAATGAAAACTATAGGTCCTGAT
ATGTTTTTAGGTACTTGTAGAAGATGTCCTGCTGAAATAGTTGACACTGTAAGTGCTCTAGTTTATGATA
ATAAACTTAGAGCTCATAAAGATAAATCACAACAGTGCTTTAAAATGTTTTACAAGGGTGTTATAACACA
TGATGTCTCATCTGCTATTAACAGACCTCAAATTGGTGTAGTTAGAGAATTTCTAACACGCAACCCTACT
TGGAGAAAGGCTGTTTTCATCTCTCCTTATAATTCACAGAATGCTGTTGCTGCCAAAATATTAGGTTTAC
CAACACAAACTGTGGATTCATCACAGGGTTCTGAGTATGACTATGTCATATTCACACAAACAACTGAAAC
TGCACACTCTTGTAATGTTAACCGCTTTAATGTGGCCATTACTAGAGCAAAAATTGGTATACTTTGCATA
ATGTCTGATAGAGACCTTTATGACAAATTACAATTTACAAGCCTTGAAGTTCCACGTCGAAACGTGGCAA
CCTTACAAGCTGAAAATGTAACAGGGCTTTTTAAGGATTGTAGTAAGGTTATTACAGGATTACACCCTAC
ACAAGCACCAACTTACCTTAGTGTTGATACAAAATTCAAGACTGAAGGTTTGTGTGTCGACATACCAGGA
ATACCAAAAGACATGACCTATAGGAGACTCATCTCTATGATGGGTTTCAAAATGAATTATCAAGTTAATG
GTTACCCTAACATGTTCATCACCCGCGAAGAAGCCATTAAACATGTTCGTGCATGGGTTGGTTTTGATGT
CGAAGGGTGTCATGCTACAAGAGAAGCTGTTGGTACTAATTTACCATTACAGCTAGGCTTTTCAACAGGT
GTCAATCTAGTAGCAGTTCCTACAGGCTACGTTGATACACCTAATGCAACAGAGTTTTCTAGGGTGAGTG
CTAAACCACCACCTGGTGACCAATTTAAACATCTTATACCACTTATGTACAAAGGATTACCTTGGAACAT
TGTGCGTATAAAGATAGTTCAGATGTTAAGTGACACACTTAAAAACCTTTCAGACAGAGTCGTTTTTGTC
CTTTGGGCACATGGCTTNGAGCTGACATCTATGAAATACTTTGTCAAAATAGGACCTGAACGCACTTGTT
GCTTATGTGACAAACGTGCTACCTGTTTTTGCACAGCATCTGATACTTATGCGTGTTGGCATCACTCAGT
TGGATTTGACTATGTCTACAACCCTTTCATGATTGATGTTCAACAATGGGGTTTTACTGGTAACCTTCAA
AGTAACCATGACCAATACTGTCAAGTACACGGTAATGCACATGTTGCTAGTTGTGATGCTATCATGACTA
GATGTTTAGCAGTCCATGAATGCTTTGTTAAGCGTGTTGACTGGACCATTGAATATCCTATTATAGGTGA
TGAGCTGAAGATAAATGCAGCATGCCGTAAAGTACAACATATGGTAGTAAAGGCTGCATTACTTGCTGAT
AAGTTTCCAGTTCTTCATGATATTGGTAATCCAAAAGCTATAAAATGTGTACCTCAAGCAGACACAGATT
GGAAGTTTTATGATGCTCAACCTTGTAGTGATAAAGCTTATAAAATAGAGGAATTATTCTATTCCTATGC
TACCCATTCTGATAAATTCAAGGATGGTGTTTGTCTTTTCTGGAACTGCAACGTTGACAGATACCCAGCA
AATGCAATAGTCTGCAGATTTGACACAAGAGTTCTGTCCAATCTAAACTTACCAGGTTGTGATGGTGGTA
GTTTGTATGTAAATAAACATGCTTTCCACACACCAGCTTTTGACAAGAGTGCTTTTGTAAATCTTAAGCA
ATTACCATTCTTTTACTACTCAGATAGCCCTTGTGAGTCTCATGGCAAACAAGTGGTGTCAGACATAGAT
TATGTACCTTTAAAGTCTGCAACGTGTATTACACGTTGTAACTTAGGTGGGGCTGTTTGCAGACATCATG
CGAATGAATACAGATTGTATTTAGACGCCTATAATATGATGATTTCTGCTGGTTTTAGCCTTTGGATTTA
CAAACAATTTGATACCTACAATCTCTGGAACACTTTTACAAGACTCCAGAGTTTAGAAAATGTGGCTTTC
AATGTTATTAATAAGGGACATTTCGATGGACAGCAAGGTGAAACACCTGTTTCTATCGTTAATAACACTG
TCTACACAAAAGTAGATGGTGTTGATGTTGAATTGTTTGAGAACAAAACAATACTACCTGTTAATGTAGC
GTTTGAGCTCTGGGCTAAGCGCAATATCAAACCTGTTCCAGAAGTGAAAATACTCAACAATTTGGGTGTT
GACATTGCTGCTAATACGGTGATTTGGGACTACAAAAGAGAAGCCCCTGCACATGTTTCTACAATTGGAG
TTTGTACTATGACTGACATAGCAAAGAAATCTACTGAAACTGCATGTTCACCACTCACTATCTTATTTGA
TGGTAGAGTTGAAGGACAAGTTGACTTATTCAGAAATGCCCGTAATGGTGTTTTAATAACTGAGGGTAAT
GTAAAAGGATTACAACCATCAGTAGGTCCAAAACAAGCTAGTCTTAATGGAGTCACATTAATTGGTGAAG
CAGTGAAAACACAGTTTAACTATTATAAGAAGGTTGATGGTGTAGTACAACAACTACCTGAAACTTACTT
TACTCAGAGTAGAAATTTGCAAGAATTCAAACCCAGGAGTCAAATGGAAATTGATTTCTTAGAATTAGCT
ATGGATGAGTTCATTGAACGATATAAACTAGAAGGCTACGCTTTCGAACATATCGTTTATGGAGATTTTA
GTCATGGTCAGTTAGGTGGATTACATCTATTGATTGGACTTGCTAAGCGTTCTAAGGATTCACCACTAGA
ATTAGAGGATTTTATTCCTATGGACAGTACAGTTAAAAATTACTTTATTACAGATGCACAAACAGGGTCA
TCTAAGTGTGTGTGTTCTGTTATAGATTTATTACTTGATGATTTTGTTGAAATAATAAAATCACAGGATT
TATCAGTAGTTTCTAAAGTGGTTAAAGTGACTATTGACTATGCAGAAATTGCTTTTATGCTTTGGTGTAA
AGATGGCCATGTAGAGACATTTTACCCAAAATTACAATCTAGTCAAGCTTGGCAACCTGGTGTTGCTATG
CCGAACCTTTACAAAATGCAGAGAATGCTACTTGATAAATGTGATCTTCAAAATTATGGTGAAGCAGCAA
CTCTACCTAAAGGCATAATGATGAATGTTGCAAAATATACTCAACTGTGTCAATATTTAAATACTTTGAC
TTTAGCTGTACCTTATAACATGAGAGTAATACACTTTGGTGCTGGTTCTGATAAAGGAGTTGCACCTGGT
ACAGCAGTTCTTAGACAGTGGTTGCCTACGGGTACACTACTTGTCGATTCTGATCTTAATGACTTCGTCT
CTGACGCTGATTCTACTTTAATAGGTGACTGTGCAACCGTACACACTGCTAATAAATGGGATCTCATTAT
TAGTGATATGTACGATCCTAAAACCAAACATGTAACAAGAGAAAATGACTCTAAAGAGGGGTTTTTCACT
TACATCTGTGGATTTATACAACAAAAGTTAGCCCTTGGAGGTTCTGTGGCCATAAAGATAACAGAGCATT
CTTGGAATGCTGATCTTTATAAACTCATGGGACACTTTGCATGGTGGACTGCTTTTGTTACTAATGTAAA
TGCCTCTTCTTCAGAGGCATTTTTAATTGGATGTAATTATCTTGGCAAACCACGTGAACAAATAGATGGT
TATGTCATGCATGCAAATTACATATTCTGGAGGAATACTAATCCAATTCAATTATCTTCCTATTCATTAT
TTGACATGAGTAAATTTCCTCTTAAATTAAGAGGGACAGCTGTCATGTCCTTAAAAGAAGGACAAATCAA
TGATATGATATTGTCTTTACTTAGTAAAGGCAGACTTATTATTAGAGAAAACAACAAGGTTGTGATTTCT
AGTGATGTTTTAGTTAATAACTAAACGAACTATGTTTGTTTTTCTTTTTGTCTTGCCTTTGGTTTCCAGT
CAATGTGTCAATTTGACCACAAGAACTGGAATACCGCCAGGTTATACCAATTCATCTACTAGAGGTGTCT
ATTATCCAGACAAAGTTTTTAGGTCTTCAATTTTACATCTTACACAAGACCTTTTCTTACCTTTCTTTTC
TAATGTTACTTGGTTTAACACCATACATCTAAATTATCAAGGAGGCTTTAAGAAGTTTGACAATCCTGTT
TTACCATTNAATGATGGTGTTTACTTTGCCTCCACGGAAAAGTCCAATATTATACGCGGTTGGATTTTTG
GAACAACACTTGATGCCAGAACTCAATCTCTTCTAATAGTTAACAACGCAACCAATGTTGTTATCAAAGT
ATGTGAGTTTCAGTTTTGCACTGATCCATTTTTAGGTGTTTACTATCATAACAACAATAAAACATGGGTT
GAAAATGAGTTTAGAGTTTATTCAAGTGCCAACAATTGCACTTTCGAATACATTTCTCAACCTTTTCTTA
TGGACCTTGAAGGAAAGCAAGGTAATTTTAAGAACCTTAGAGAGTTTGTGTTTAAAAATGTTGATGGTTA
TTTCAAGATTTACTCTAAACACACACCTATTGATTTAGTGCGCGACCTCCCCAGAGGTTTTGCTGCATTG
GAACCACTGGTGGACCTCCCTATAGGTATTAATATTACCAGATTCCAAACATTGCTTGCTTTACATAGAA
GTTATCTTACACCTGGTAAGCTAGAAAGTGGCTGGACAACTGGAGCTGCTGCTTACTATGTAGGTTACCT
ACAACAGAGGACTTTTCTCTTAAGTTACAATCAAAATGGAACCATTACAGATGCTGTTGATTGTTCACTA
GACCCTCTTTCAGAGACAAAGTGCACATTAAAATCCCTAACAGTTGAAAAAGGAATTTACCAGACTTCTA
ACTTCAGAGTTCAACCAACAATCAGTATAGTTAGATTTCCTAATATTACAAACTTATGTCCATTTGGAGA
AGTGTTTAACGCATCCAAATTTGCATCAGTTTATGCTTGGAACAGGAAGAGAATTAGCAATTGTGTTGCT
GATTACTCTGTACTTTATAACTCTACATCATTTTCCACTTTTAAATGTTATGGAGTTTCACCTACAAAAC
TCAATGACCTTTGCTTCACCAATGTGTATGCAGACTCATTTGTTGTTAAAGGTGACGAGGTTAGACAAAT
AGCACCCGGACAAACTGGTGTTATTGCTGATTATAACTATAAGCTGCCAGATGATTTTACTGGTTGTGTT
ATTGCTTGGAACTCAGTTAAGCAAGATGCTTTGACTGGTGGTAATTATGGTTATTTGTATAGATTATTTA
GAAAGTCTAAGCTTAAACCATTTGAGAGAGATATTTCCACTGAAATATACCAAGCCGGCAGCACACCCTG
TAACGGTCAAGTTGGTCTAAATTGTTATTATCCTCTTGAAAGGTATGGTTTTCACCCAACTACAGGTGTT
AACTACCAACCTTTTAGAGTGGTTGTTTTATCATTNGAGTTACTTAATGGACCAGCTACTGTTTGTGGAC
CCAAATTGTCTACAACACTAGTTAAAGACAAATGTGTCAATTTCAACTTTAACGGTTTAACTGGCACAGG
TGTTCTTACAACATCTAAGAAACAGTTTCTGCCTTTTCAACAATTTGGTAGAGACATCTCTGACACTACT
GATGCTGTCCGTGACCCACAGACACTTGAAATACTTGACATTACCCCTTGCTCTTTTGGAGGAGTTAGTG
TGATAACACCAGGTACAAACACTTCTAATCAAGTGGCTGTACTTTACCAAGATGTTAACTGTACTGAAGT
GCCTATGGCCATTCATGCAGAACAACTTACACCTGCCTGGCGTGTTTACTCTGCAGGAGCAAATGTGTTT
CAAACAAGAGCAGGCTGTTTAGTAGGTGCTGAGCATGTCAACAATTCTTATGAATGTGACATTCCAGTCG
GTGCTGGCATATGTGCAAGTTACCATTCCATGTCATCATTTCGTAGTGTCAACCAGCGTTCAATCATTGC
TTACACTATGTCTTTAGGTGCAGAAAATTCAGTTGCTTATTCTAATAATTCAATTGCCATACCTACTAAT
TTTACAATAAGTGTTACCACAGAAATTCTACCAGTGTCAATGACTAAGACTTCTGTAGATTGTACTATGT
ACATCTGTGGAGATTCAATTGAGTGTAGTAATTTATTGCTACAATATGGCAGTTTTTGCACACAATTAAA
CCGTGCTTTGACTGGGATTGCTGTTGAACAAGACAAAAACACACAAGAAGTTTTTGCCCAGGTTAAACAA
ATCTACAAAACACCACCTATTAAAGATTTTGGTGGCTTTAACTTTTTACAAATATTGCCAGATCCATCAA
AACCAAGCAAGAGGTCATTTATTGAGGATTTACTCTTCAACAAAGTGACACTTGCTGATGCTGGCTTCAT
CAAACAATATGGTGATTGCCTTGGTGATATTGCTGCTAGAGATCTCATCTGTGCACAAAAGTTCAATGGA
CTCACGGTTCTACCGCCTTTGCTCACAGATGAAATGATTGCTCAATACACTTCTGCACTACTTGCTGGAA
CAATCACCTCAGGTTGGACCTTTGGTGCAGGAGCTGCTTTACAAATACCCTTTGCAATGCAAATGGCTTA
CAGGTTTAATGGCATTGGAGTCACTCAGAATGTTCTATATGAGAATCAGAAATTAATTGCCAATCAGTTC
AACAGTGCTATTGGCAAAATACAGGATTCACTTTCATCTACGGCTAGTGCACTTGGTAAACTTCAAGACG
TCGTAAATCAAAATGCACAGGCTTTAAACACACTTGTCAAACAACTTAGTTCCAATTTTGGAGCTATTTC
GAGTGTGCTTAATGATATTCTTTCACGTCTTGACAAAGTTGAGGCTGAAGTGCAAATTGATAGGTTAATC
ACAGGAAGACTACAGAGTCTTCAAACTTATGTGACACAACAATTAATCAGAGCAGCAGAAATCAGAGCTT
CTGCTAATCTTGCTGCAACAAAAATGTCTGAGTGCGTACTCGGACAATCTAAAAGAGTTGATTTTTGTGG
AAAAGGCTACCATTTAATGTCTTTCCCTCAATCAGCACCGCATGGTGTTGTTTTCTTGCATGTTACTTAT
GTACCTGCACAAGAAAAGAACTTTACTACTGCTCCTGCTATTTGTCATGAAGGAAAAGCACACTTCCCTC
GTGAAGGTGTCTTCGTTTCAAATGGCACTCATTGGTTTATTACACAAAGGAATTTTTATGAACCTCAAAT
TATTACCACTGACAACACATTCGTCTCTGGTAGCTGTGATGTTGTAATTGGAATAGTCAACAACACAGTT
TATGATCCTTTGCAACCCGAGCTTGACTCATTTAAGGAGGAGTTAGACAAATACTTCAAAAATCACACAT
CACCAGATGTTGATCTTGGCGACATATCTGGCATAAATGCTTCGGTCGTCAACATACAAAAAGAAATTGA
CCGCCTCAATGAGGTTGCCAAAAATTTGAATGAATCACTCATTGACCTACAAGAGCTTGGAAAATATGAG
CAATACATCAAATGGCCTTGGTACATTTGGCTTGGTTTTATAGCTGGGCTAATTGCTATCATTATGGTCA
CAATCATGCTATGTTGTATGACTAGTTGCTGTAGTTGCCTCAAGGGTTGTTGCTCTTGCGGTTCCTGCTG
CAAATTTGATGAAGACGATTCAGAACCTGTTCTGAAAGGAGTCAAATTACATTACACATAAACGAACTTA
ATGGATTTGTTTATGAGAATTTTTAATCTTGGATCTGTAACATTCAAACCAGGAAAAATTGAAGATGCTA
CTCCTTCAGATTCTATTCGCGCTACTGCAACGATACCGATACAAGCCTCACTCCCTTTCGGATGGCTTAT
TGTTGGCGTTGCACTTCTTGCTGTTTTTCAGAGCGCTTCCAAAATAATTACACTCAAAAAGAGGTGGCAA
TTTGCTCTCTCCAAGGGTGTTCATTTTGCTTGCAACTTGCTTCTACTATTTGTTACAGTCTACTCTCACC
TTTTGCTTGTTGCTGCTGGCCTTGAAGCCCAATTTCTCTATCTTTACGCTTTAGTTTATTTTCTGCAAAG
TGTTAATGCTTGCAGAATTATTATGAGGCTTTGGCTGTGCTGGAAGTGCAGATCCAAAAATCCATTACTT
TATGATGCCAATTACTTTCTTTGCTGGCATACTAATTGCTATGACTATTGTATACCATATAATAGCATAA
CTTCTTCAATTGTCATTACATCAGGTGATGGCACTCCAAGTCCTATTACAGACCATGACTACCAAATTGG
TGGTTATACGGAAAAGTGGGAATCTGGTGTTAAAGACTGTGTTACATTACATGGTTACTTTACATCAGAA
TGCTACCAGCTGTACTCTACACAACTTAGTACAGATACTGGTGTTGAACATACTACCTTCTTCATTTACA
GTAGAATTGTGGATGAACCAGAAGACCATGTTCAAATTCACACAATCGACGGCTCATCAGGAGTTGTAAA
TCCAGCAATGGATCCTATCTATGATGAGCCGACGACGACTACTAGCGTGCCTTTGTAAGCACAAGCTGAT
GAGTACGAACTTATGTACTCATTCGTTTCGGAAGAGACAGGTACGTTAATAGTTAATAGCGTACTTCTTT
TTCTTGCTTTCGTGGTATTCTTGCTAGTCACACTAGCCATCCTTACTGCGCTTCGATTGTGTGCGTACTG
CTGCAATATTGTTAACGTGAGTTTAGTTAAACCTTCTTTTTACGTCTACTCACGTGTTAAAAATCTGAAT
TCTTCTAGAGTTCCTGATCTTCTGGTCTAAACGAACTAAATATTTTAGTTTTTCTGTTTGGAACTTTAAT
TTTAGCCATGTCAGCTAACAACGGTACTATTACCGTTGAAGAGCTTAAAAAGCTCTTAGAACAATGGAAC
CTAGTAATAGGTTTCCTATTTCTAACATGGATTTGTCTTTTACAGTTCGCCTATGCTAACAGGAATAGGT
TTCTGTACATAATTAAGTTAATTTTCCTCTGGCTACTTTGGCCAGTAACTTTAGCTTGCTTTGTGCTTGC
TGCTGTTTACAGAATCAATTGGATTACCGGTGGAATCGCGATTGCAATGACTTGTCTTGTGGGCTTGATG
TGGCTTAGCTACTTCATTGCTTCATTCAGGCTTTTTGCGCGTACGCGTTCCATGTGGTCCTTCAATCCAG
AAACAAACATACTGCTGAATGTGCCATTGCATGGTACAATTTTGACCAGACCACTCCTAGAAAGTGAACT
TGTCATCGGTGCTGTGATCCTCAGAGGACACCTTCGCATTGCTGGACATCATCTAGGACGCTGTGACATC
AAGGACCTGCCAAAAGAAATCACTGTAGCTACATCACGAACGCTTTCTTATTACAAATTGGGAGCTTCGC
AGCGTGTAGCCGGTGACTCAGGTTTTGCTGCATACAGTCGCTATCGGATTGGCAACTACAAACTAAACAC
AGACCATTCCAATAGCAGTGACAATATTGCTTTGCTTGTACAGTAAGTGACAACAGATGTTTCATCTCGT
TGACTTTCAGGTTACTATAGCAGAGATACTTATTATTATTATGAGAACTTTCAAGATTTCCATTTGGAAC
CTTGATTACATCATTAATCTCATAATTAAAAATTTATCTAAGCCTTTAACTGAAAATAAATATTCTCAGT
TAGACGAAGAGCAACCAATGGAGATTGATTAAACGAACATGAAAATTATTCTTCTCTTGGCATTAGTTAC
TTTTGCTACATGCGAACGTTACCACTACCAAGAGTGTGTTAGAGGTACAACTGTACTAATAAAGGAACCT
TGCTCTTCTGGAACTTACGAGGGCAATTCACCATTTCATCCTCTTGCTGATAATAAATTTGCACTTGCTT
GCACAAGCCAACAATTTGCTTTTGCTTGCCCTGACGGTACTAAACATACCTTTCAGTTACGTGCGAGATC
AGTTTCACCAAAACTTTTCATCAGACAAGAGGAAGTTCAAGAACTTTACTCACCACTCTTTCTCATAATT
GCTGCATTAGTGTTTATAACACTTTGCTTCACACTTAAGAGAAAGACAGAATGAGTGAAATTACACTAAT
TGACTTCTATTTGTGCTTTTTAGCCTTTCTGCTATTCCTTGTTTTAATTATGCTCATGATATTTTGGTTT
GCTTTGACACTCCAAGATGATGATGAGTGTTGCCAAGTCTAAACGAACATGAAATTTCTTGTTTTACTTG
GAATACTAACAACAGTACACACATTCCATCAGGAATGTAGTTTACAGTCATGTCAATTCAATTCACCTTA
TGTAGTTGATGATCCATGCCCTATACATTTCTACTCGAAATGGTATATTAGGGTCGGTGCTAGAAAATCT
GCACCATTGATTGAACTCTGTGTTGATGAAGTAGGTTCAAAAACACCTATTAAATACATCGACATTGGCA
ACTACACTGTTTCTTGTTCACCGTTTACTATAAACTGTCAAGAACCTAAATTAGGTAGTCTCGTAGTTCG
TTGTTCGTTCTATGAAGACTTTGTTGATTACCATGACATTCGTGTTGTTTTAGATTTCATCTAAACGAAC
AAACAAAATGTCTGATAATGGACCCCAAANTCGTGCACCCCGCATTACATTTGGTGGACCCTCAGATTCG
ACTGACAATAACCAGAATGGAGACCGCAGTGGAGCAAGGCCAAAACAACGAAGGCCCCAGGGATTACCCA
ATAATACTGCGTCTTGGTTCACCGCTCTCACTCAACATGGTAAGGAAGACCTTAGATTCCCTCGAGGACA
AGGTGTTCCGATTAACACCAATAGTACCAAAGATGACCAAATTGGCTACTACCGAAGAGCTACCAGACGA
GTTCGTGGTGGTGACGGTAAAATGAAAGATCTCAGTCCACGATGGTACTTCTATTACCTTGGAACTGGGC
CAGAAGCTGGACTTCCCTATGGTGCTAACAAAGAAGGCATCATATGGGTTGCAACTGAGGGAGCCTTGAA
TACACCAAAAGATCACATTGGCACCCGCAATCCAAACAACAATGCTGCAATCGTGCTACAACTTCCTCAA
GGAACAGCTTTGCCTAAAGGTTTCTACGCAGAAGGGAGCAGAGGCGGCAGTCAAGCTTCTTCACGCTCTT
CATCACGTAGTCGCAATAGTTCCAGAAACTCAACTCCAGGCAGTAGTAGGGGAACTTCTCCTGCTCGAAT
TGCTGGCAATGGTGGTGATGCTGCCCTTGCTTTGCTACTGCTTGATCGGTTGAATGCACTTGAGAGCAAA
ATGTCTGGTAAAGGCTCACAACAACAGAGCCAAACAGTCACTAAGAAATCTGCTGCTGAGGCTTCCAAGA
AACCTCGCCAAAAACGTACTGCCACTAAACAATACAATGTCACTCAGGCATTTGGCAGACGTGGTCCTGA
ACAAACCCAAGGAAATTTTGGGGACCAAGAATTAATCAGACAAGGAACTGAGTACAAACATTGGCCGCAA
ATTGCACAATTTGCACCTAGCGCTTCTGCATTCTTCGGAATGTCGCGCATTGGCATGGAAGTCACACCTT
CGGGAACATGGCTGACTTACACAGGTGCCATCAAGCTTGATGACAAAGATCCAAGCTTCAAAGACAACGT
CATACTGCTGAACAAGCACATTGACGCATACAAAACATTCCCACCAACAGAGCCTAAAAAGGACAAAAAG
AAAAAGACTGACGAAAGCCAGCCTTTACCGCAGAGACAGAAGAAACAACAAACTGTGACTCTTCTTCCTG
CTGCAGATTTGGATGATTTCTCCAAACAATTGCAACAATCCATGAGCAGTGCTGATTCAACTCAGGCTTA
AACTCATGCAGACCACACAAGGCAGATGGGCTATGTAAACGTTTTCGCTTTTCCGTTTACGATACATAGT
CTACTCTTGTGCAGAATGAATTCTCGTAGCTATACAGCACAAGTAGGTATAGTTAACTTTAATCTCACAT
AGCAATCTTTAATCAGTGTGTAACATTAGGGAGGACTTGAAAGAGCCACCACATTTTCACCGAGGCCACG
CGGAGTACGATCGAGGGTACAGTGAATAATGCTAGGGAGAGCTGCCTATATGGAAGAGCCCTAATGTGTA
AAATTAATTTTAGTAGTGCTATCCCCATGTGATTTTAATAGCTTC</t>
  </si>
  <si>
    <t>GX-P4L</t>
  </si>
  <si>
    <t>manis javanica</t>
  </si>
  <si>
    <t>QIA48614</t>
  </si>
  <si>
    <t>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t>
  </si>
  <si>
    <t>MT040333.1</t>
  </si>
  <si>
    <t>21540..25343</t>
  </si>
  <si>
    <t>&gt;MT040333.1 Pangolin coronavirus isolate PCoV_GX-P4L, complete genome
GCTTTAACTTTTTACAAATCCCAGGTAGCAAAACCAACCAACTCTCGATCTCTTGTAGATCTGTTCTCTA
AACGAACTTTAAAATCTGTGTGGCTGTCACTTGGCTGCATGCCTAGTGCACTCACGCAGTATAATAATAA
TTAATTACTGTCGTTGACAGGAAACGAGTAACTCGTCCGTCTTCTGCAGACTGCTTACGGTTTCGTCCGT
GTTGCAGTCGATCATCAGCATACCTAGGTTTTGTCCGGGTGTGACCGAAAGGTAAGATGGAGAGCCTTGT
CCCTGGTTTCAACGAGAAAACACACGTCCAACTCAGTTTGCCTGTTCTTCAGGTTCGCGACGTGCTAGTA
CGTGGCTTTGGAGACTCCGTGGAGGAGGCTCTATCAGAGGCACGTCAACATCTTCTTGACGGCACTTGTG
GCATAATCGATGTTGAAAAGGGAGTACTCCCCCAACTCGAACAGCCCTATGTGTTTGTCAAACGTTCTGA
TGCCCGAACTGCTCCTCACGGCCATGTAATGGTTGAATTGGTGGCAGAACTCGATGGTGTTCAGTACGGT
CGTAGCGGTGAGACTCTTGGTGTTCTTGTACCACATGTTGGTGAAACACCTGTTGCTTATCGCAAAATTC
TTCTCCGTAAGAATGGTAATAAGGGAGCCGGTGGTCATAGTTTCGGCATCGATCTAAAGTCTTATGACTT
AGGTGACGAGCTTGGCACTGATCCCATTGATGACTTTCAAGTCAACTGGAACACTAAACATGGCAGTGGT
GTAACTCGTGAGCTCATGCGTGAGCTTAATGGGGGCGCATACACTCGCTATGTAGACAATAACTTCTGTG
GCCCTGACGGCTACCCTCTTGAGTGCATCAAAGACTTATTAGCTCGTGCTGGAAAGTCTTCTTGCTCTTT
GTCCGAACAACTGGACTTTATTGACACTAAAAGAGGTGTGTACTGCTGCCGTGAACATGAACATGAAATT
GTTTGGTACACGGAACGCTCCGACAAGAGCTACGAATTACAGACACCTTTTGAAATCAAATTGGCAAAGA
AATTTGACAATTTCACAGGGGAATGTCCAAACTTTGTCTTCCCACTAAATTCTACAATCAAGACCATTCA
ACCACGTGTTGAAAAGAAAAAGCTTGAGGGTTTTATGGGTAGAATTCGATCTGTCTATCCTGTTGCATCA
CCAAATGAATGCAACCCAATGCACCTTTCGACGCTTATGAAGTGTGAACATTGTAGTGAAACTTCATGGC
AAACTGGTGACTTCCTTAAAGCCACTTGTGAATTTTGTGGTACTGAAAATCAAGTCAAAGAAGGACCTAC
CACTTGTGGTTACCTTCCTCAAAATGCTGTAGTAAAAATTTTTTGTCCAGCATGTCATAATCCAGAAATG
GGACCTGAGCACAGTCTCGCAGAATACCATAATGAATCTGGTATTAAAACCACTCTTCGTAAAGGTGGTC
GTACCAAAGCATTTGGAGGATGTGTGTTCTCTTATGTGGGCTGTCACAACAAGTGTGCCTATTGGGTGCC
TCGTGCTGCTGCTAACGTAGGATGTAACCACACAGGAGTTGTGGGAGAAGGTTCTGAAAGTCTCAATGAT
AACCTTCTTGAAATACTTACTAAGGAGAAAGTCAACATTAACATTGTTGGTGACTTTAAACTGACTGAAG
AGATCGCCATAATCTTGGCATCTTTTTCTGCATCCACGTGTGCTTTCGTGGAAACTGTGAAGGGCTTGGA
TTACAAGTCTTTCAAACAAATTGTTGAATCCTGTGGTAACTTTAAAGTAACCAAGGGAAAATTCAAGAAG
AATGCTTGGAATATTGGTGAACCAAAGTCCATACTGAGCCCTCTGTATGCATTTCCCTCAGAAGCTGCTC
GTGTGGTACGTTCCATTTTTTCACGCACTCTTGAAACTGCTCAACACTCTGTGCGTGTCTTGCAAAAGGC
CGCTATTACAATTCTGGACGGAATTTCACAGTACTCACTCAGATTGATTGATGCTATGTTGTTCACGTCT
GAACTTACAACAGACAGTATCGTAGTGATGGCATACGTCACAGGTGGTGTTGTACAAATGACTACACAAT
GGCTTACCAATATTTTTGGTACTGTGTATGAAAAATTGAAACCTATTCTTGACTGGCTTGAAGAGAAGTT
CAAGGAAGGGATAGAGTTTCTTAAGGACGGTTGGGAGATTGTAAAATTCATCACAACCTGTTCTTGTGAA
ATCATTGGTGGACAGCTTGTAGCATTCACCACTGAACTTAAAGACAGTGTGAAGAAATTTTTCAAACTGG
TTAACAAATTTCTTGCTCTTTGTGCTGATTCCATCGTCATTGGTGGTGCAAAACTTAAAGCTTTGAATTT
GGGAGAAACCTTTGTCGCACACTCCAGAGGACTCTACAAAAAGTGTGTGAAATCCAGAGGAGACTCTGGT
TTACTCATGCCTCTAAAAGCACCAAAAGAAGTTATCTTCCTTGATGGAGAAACTTTGCCTACAGAGGTAC
TTTCAGAAGAAGTAATACTAAAAACTGGTGAATTACAACCACTTGAGGAACCAACTGCACAGGCAGTTGA
AGTACCACTCGTAGGTACACCAGTTTGCATTAATGGATTAATGCTGCTTGAAATTAAAGATACTGAAAAG
TATTGTGCTCTTGCACCTAACATGATGGTCACTAATAATACCTTCACTCTAAAAGGTGGTGCACCAACCA
AAGTCACATTTGGTGATGACACAGTCATTGAAGTCCAAGGCTACAAGAATGTGAATATCACATTTGAATT
GGATGAACGAGTAGATAAAGTACTCAACGAAAAGTGCTCTAACTACACTGTAGAACTTGGAACCAACATA
GATGAATTGGCTTGTGTTGTAGCTGAGGCAGTAATAAAGACTTTGCAACCTGTTTCAGAATTACTTACAC
CGCTAGGCATTGACTTAGACGAGTGGGGTGTTGCAACCTATTACTTGTTTGACGAGTCTGGTGAGTATAC
TTTGTCTTCACGTATGTATTGTTCATTCTATCCTCCAGATGAGGATTATGAAGAAGAATACAGCGAAGAG
GAACAACCTGAACAACCAACTCAATATGAGTATGGTACTGAATCTGATTACAAAGGTTTGCCTTTGGAAT
TTGGTGCATCTTCTGTACAACAACAGGAAGAACAAGAAGAAGATTGGTTAGAAACTGAAGCTGAAGTGGT
GGAACAAGAAGTTACACCAACTGAGCAAGAGGAAGAGCTACCAATCACTGAAATTGTTCCTGCAGTGGAA
CAAACTACAATTGTAGAGCTAGAATGTGATAATTTCACTGGTTATTTAAAACTCACTGATAATGTTTCCA
TTAAAAATGTGGATATTGTAAGTGAGGCTAAAAATGTAAAACCTACAATAGTGGTTAATGCTGCTAATGT
ACACCTAAAACATGGTGGTGGTGTTGCTGGTGCTCTTAACAAAGCTACTAACAACGCTATGCAAATTGAG
TCTGATGACTACATTGCCAGAAATGGACCACTAAACGTGGGTGGTAGTTGTCTTCTAAATGGACACAATT
TGGCTAAAAACTGCCTTCATGTTGTTGGTCCTAATCTCAACAAGGGTGAAGACATTCAATTACTTAAAGT
TGCCTATGAAAATTTCAATCATCATGAAAAATTACTTGCACCACTTCTCTCAGCAGGCATCTTTGGTGCA
CAACCAATACAGTCTTTGAAGGTGTGTATTGAAACAGTACGCACACAAGTCTTTTTAGCTGTCTTTGACA
AGGACCTCTATGAAGAACTTGTAGCTAGCTTTTTAGAAATGAAAAGTGAGACTAAAGTACAAGATCACTT
TGACGTCGTTGAGACTAAGGTTGAAATTACACCTGAAGAATCTGCTTCAAGTGAGAAACCTACCAAGGAA
GAGCCTAAAAAGGTGAAACCTTGTATTGAAGAAGTTACAACTACTCTAGAAGAAACTAAGTTTCTTACAG
AAAACTTGTTACTGTATGCAGACATTAATGGTAATCTGTATCCAGATTCAACCAGTCTTGTGGAAAATGT
TGATGTCACCTTCCTTAAAAAGGATGCTCCTTATATAGTAGGTGACATAATTACTAGTGGTAATTTAACA
ACTGTTGTCATACCAACAAAGAAAGCAGGTGGTACTACAGAAATGCTTGCAAAGGCATTGCGTAAAGTAC
CTACTGACCATTATATAACCACCTACCCCGGACAGGGTTGCGTTGGTTATACAATTGAGGAAGCAAAAAC
AGCTCTTAAGAAGAGTAAGAGTGCTTATTATGTATTACCCTCTATAATTCCAAATAAGAAAGAAGAAATT
CTTGGTACTGTTTCTTGGAACTTGCGTGAAATGCTTACGCATGCTGAAGAAACACGTAAATTAATGCCTA
TTTGCATGGATACAAAGGCTATAATGTCTACTGTGCAAAGGAAGTATAAGGGTATTAAGATACAGGAGGG
AGTCGTGGACTACGGTGTAAGGTTTTACTTCTATACTAGTAAAACACCTGTAGCTACACTTATTGCAACT
CTTAATTCATTAGGAGAAACCTTGGTCACAATGCCTTTGGGTTATGTGACACATGGTTTAAATTTAGAAG
AGGCTGCTAGGTATATGAGATCACTCAAAGTACCCGCAACCGTTTCTGTTTCTTCACCAGATGCTGTTAC
AGCATATAATGGTTACCTTACTTCCTCTTCAAAGACTCCTGAAGAGCATTTCATAGAAACCATCTCACTA
GCTGGTTCATATAAAGACTGGTCCTATTCAGGACAGGCTACTGAATTAGGTATTGAATTTCTTAAAAGAG
GTGACAAAGTTGTCTACCACACAACTAGTAAACCAATCACTTTCCACATGGATGGTGAGGTTATCAACAT
TGACAGTCTTAAGACACTCCTAGCTCTTAGGGAAGTTAAGACCATTAAGGTGTTTACCACAGTTGACAAC
ATTAATCTTCACACTCAAGTTGTGGACATGTCTATGACTTATGGACAACAGTTTGGTCCAACCTATTTGG
AGGGAGCTGACGTTACAAAGATTAAACCTCATGCATCTCATGACAGCAAGACATTTTATGTGTTGCCTAA
TGATGATACACTACGCAGTGAGGCTTTTGAGTACTATCACACAACTGATGAAAGTTTTCTAGGTAGATAC
ATGTCAGCATTAAATCATACTAAGAAATGGAAATTTCCACAGGTTAATGGTTTAACATCCATTAAATGGG
CAGATAACAATTGTTACCTAGCCACAGCCTTATTAACTCTTCAACAGATAGAATTGAAGTTTAATCCACC
AGCATTGCAAGACGCCTACTACAGGGCTAGAGCTGGTGATGCTGCAAATTTCTGTGCACTTATACTTGCT
TACTGTAATAAAACAGTGGGTGAGCTAGGTGATGTAAGAGAAACAATGAGTCATTTGTTTCAACATGCCA
ACTTGGATTCTTGTAAAAGAGTCCTAAATGTGGTGTGTAAAACTTGTGGACAGCAACAAACTACCTTAAA
GGGTGTAGAGGCTGTAATGTATATGGGTACACTTTCTTATGAACAACTTAAGAGAGGTGTAACTGTACCG
TGTGTTTGTGGAAGACAAGCTACACAGTATTTAGTACAACAAGAGTCATCTTTTGTTATGATGTCTGCAC
CACCTGCTGAATATAAACTAAAGCATGGTACTTTCTTGTGTGCTAGTGAGTATACTGGTAATTACCAGTG
TGGTCATTATAAACACATCACTTCAAAGGAAACCTTGTATGTCATAGATGGTGCATTGCTCAGCAAAACC
TCAGAGTACAAAGGCCCTGTTACAGATGTTTTCTATAAAGAAAACAGCTACACAACAACCATAAAACCAA
TTGTCTATAAACTAGACGGTGTTGTGTGTACAGAAATTGATCCTAAATTGGATGGTTACTATAAAAAGGA
TAATGCCTATTTTACTGAACAGCCAATTGATTTAGTGCCAACTCAACCTTACCCAAACTCAAACTTTGAC
AATTTCAAGTTTGTTTGTGACAACACCAAATTTGCTGATGACTTAAACCAGATGTCTGGTTATAAGAAGC
CTGCTTCTCGTGAGCTTAAGATTACTTTTTTTCCTGACTTGAATGGTGATGTAGTGGCTATTGATTATAA
ACATTACACACCTTCATTCAAGAAAGGTGCTAAGTTGTTGCACAAGCCTATTGTATGGCATGTGAATAAC
ACAATTAACAAAGCAACGTTTAAACCAAATACTTGGTGCTTACGTTGTCTTTGGAGTACTAAACCAGTTG
AAACGTCAAATATTTTTGATGTTCTGCAATCAGAGGACACACAGGGAATGGAAACTCTTGCCTGTGAGGA
CACTAAACTTGTCACTGAAGAAGTAGTGGAAACTCCTACCATACAGAAAGACATAGTAGAGTGTGATGTG
AAAACTACCGAAGTTGTAGGTGACGTCATACTTAAACCAGCACAAGACGGTGTAAAAATAACAGAAGAAG
TTGGTCATGAAGATCTAATGGCTGCTTATGTAGACAATACTAGTCTAACAATTAAGAAACCCAATGAATT
ATCAGTAATGTTGGGTCTAAAAACTTTAAAAACTCACGGTTTGGCTGCTGTTAATAGTGTCCCTTGGGAT
ACTATTGTTACTTATGCCAAACCGTTTCTTAATAAGGTAACTAGTGTTGCTGCAAGTGGAGTTGCGCGTT
GTTTAAACCGCATCTGTGTTAACTATATGCCTTATGTTTTAACTTTGTTGCTGCAATTCTGTACTTTTAC
TAGAAGTACTAATTCTAGAATCAAAGCATCTATGCCAACTACTATAGCTAAAAATACGGTTAAGAGTGTT
GGTAAGTTCTGTTTAGAAGCCTCATTTAATTATTTGAAGTCTCCTAATTTTTCTAAACTCATAACTATTA
TAGTATGGTTTCTTTTGTTAAGTGTTTGTCTAGGTTCTTTAATCTATTCAAGTGCTGCTTTAGGTGTTTT
GATGTCTAATCTAGGTATGCCGTCATACTGTACAAGTTACAGAGATGGTTATCTAAACTCTACTAATGTC
ACAACAACAGCTTACTGTACGGGTTCTATACCGTGTAGTGTCTGTCTTAGTGGTATGGATTCTTTAGATG
CTTATCCTGCTCTAGAAACTATTCAAGTTACCATTTCTTCTTTTAAATGGGATTTAACTGCTTTTGGCAT
TATTGCAGAGTGGTGTTTGGCATATATTCTCTTTACTAGGTTCTTTTATGTACTAGGTTTAGCCGCAATT
ATGCAATTGTTCTTTGGCTATTTCGCTGTACATTTTATTAGTAATTCTTGGCTTATGTGGCTCATAATTA
ATCTTGTACAAATGGCCCCTATTTCAGCTATGGTTAGAATGTATATCTTTTTCGCATCATTTTATTATGT
GTGGAAGAGCTATATACATGTTGTTGACGGTTGTACCTCATCTACTTGTATGATGTGTTACAAACGTAAT
AGAGCTACAAGGGTTGAATGCACAACCATTGTAAATGGTGTAAGAAGATCATTTTATGTCTATGCTAATG
GAGGTAAAGGATTTTGTAAACTACATAACTGGAATTGTGTCAATTGTGATACTTTCTGTGCAGGTAGTAC
TTTTATTAGTGATGAAGTCGCAAGAGACTTGTCCCTACAATTTAAGAGACCCATTAATCCTACAGACCAG
TCATCTTATGTAGTGGATAGTGTAGCTGTGAAAAATGGTTCGCTGCACCTCTACTTTGACAAGGCTGGCC
AGAAAACCTATGAAAGACATTCTCTTTCTCACTTTGTCAATTTAGACAACTTGAGAGCTAATAACACTAA
AGGATCAATACCCATTAATGTCATTGTGTTTGATGGTAAGTCTAAGTGTGATGAATCATCAGCTAGAGCA
GCTTCTGTTTATTACAGTCAGCTTATGTGTCAACCTATATTGTTACTTGACCAGGCGTTAGTGTCTGATG
TTGGTGACAGTGCAGAAGTAGCTGTTAAAATGTTTGATGCTTATGTTAATACATTCTCATCAACTTTTAA
CGTGCCTATGGATAAGTTAAAAACTCTCATTGCAACAGCTGAGACTGAACTTGCTAAGAATGTGTCTTTA
GATAATGTCCTTTCAACATTTATCTCAGCAGCTCGTCAAGGGTTTGTTGATTCTGATGTTGATACTAAGG
ACGTTGTGGAATGTCTAAAAATTTCTCATCAATCAGACATTGAAGTTACAGGTGACAGTTGTAATAACTA
TATGCTCACCTATAACAAAGTGGAAAACATGACGCCTAGAGATCTAGGTGCTTGTATTGATTGCAGTGCA
CGTCATATTAATGCACAAGTAGCAAAAAGTCACAACATTTCTTTGATTTGGAACATTAAAGATTTCATGT
CGCTGTCTGAACAACTGCGTAAACAAATACGTAGTGCTGCTAAGAAGAATAACTTGCCTTTTAAGTTGAC
ATGTGCAACTACTAGACAAGTTGTTAATGTAGTAACAACAAAGATAGCACTTAAAGGTGGTAAATTTGTT
ACAAATTGGTTTAAGTACTTGCTTAAAGCCACATTAGTTTGTGTTGTTATAGCTTGTGTCTTTTACTTTA
TTACACCTGTACACGTGCTTACTAAGCATGGTGATTTTGCAGATGAAATCATTGGTTACAAAGCTATTGA
AGATGGTGTCACACGTGACATTTCATCTAACGACAATTGCTTTGCTAATAAACACGTTGGATTTGACTCA
TGGTTTAGTCAACGTGGTGGTTCTTATACTAATGATAAGACTTGTCCAATTGTGGCTGCCGTCATAACTC
GTGATGTAGGATTTGTAGTTCCTGGTTTACCAGGAACAATTTTCCGTACATTAAGTGGTGACTTTTTACA
TTTCTTACCTAGAGTGTTTAGTGCTGTTGGCAATATTTGCTACACACCATCCAAACTTATAGAGTACACT
GACTTCGCAACATCAGCCTGTGTTTTAGCAGCTGAATGTACCATATTCAAAGATGCAGCTGGAAAGCCTG
TGCCATATTGTTATGACACTAATGTGCTCGAAGGTTCTGTACCTTATGAATCACTCCGTCCAGACACACG
TTATGTCTTGATGGATGGTTCTATTATACAATTCCCTAACACGTACCTTGAAGGTTCTGTTAGAGTTGTT
ACAACTTTTGACTCTGAGTACTGTAGACATGGTACTTGTGAAAAATCTGAAGCTGGCATCTGTGTTTCCA
CTAGTGGTAGATGGGTGCTTAATAATGATTATTATAGATCATTACCTGGTGTGTTTTGTGGTGTTGATTC
TGTAAATCTCTTAACAAATATGTTTACACCTTTGATTCAACCTATTGGTGCTTTAGACATATCAGCTTCA
ATTGTTGCAGGTGGTTTAGTTGCTATATTTGTAACTTGTCTTGCATACTATTTTATGAGGTTCAGGAGAG
CTTTTGGCGAATACAGTCATGTAGTTGCCTTTAATACTCTCTTGTTTTTGATGTCCTTTACTGTACTCTG
TCTTACGCCTGTGTATAGTTTCTTACCAGGTGTTTATTCAGTTTTTTATTTGTACTTGACATTTTATCTT
ACTAATGATGTTTCATTTTTAGCTCATGTTCAATGGATGGTCATGTTCACTCCTTTAGTACCTTTCTGGA
TTACAATTGTTTATGTCATTTGTATATCTACTAAGCATTGTTACTGGTTCTTTAGTAATTACCTTAGACG
TAGAGTTGTCTTTAATGGTACTTCCTTTAGCACTTTTGAAGAAGCAGCTTTGTGTACATTCTTGCTTAAC
AAGGAAATGTATCTTAAATTGCGTAGTGAAACTTTACTTCCACTGACGCAATATAATAGATACTTAGCGC
TTTACAACAAGTACAAATACTTTAGTGGAGCCATGGACACAACTAGCTACAGAGAAGCAGCATGCTGTCA
TCTTGCTAAGGCTCTAAATGATTTCAGTAACTCAGGTTCTGATGTGCTCTACCAACCACCACAGACATCC
ATTACATCGGCTGTCCTTCAAAGTGGATTTAGAAAAATGGCTTTTCCATCTGGTAAGGTAGAAGGTTGTA
TGGTGCAAGTTACTTGTGGAACAACTACACTTAATGGTCTTTGGCTTGATGATGTGGTCTATTGTCCAAG
ACATGTGATCTGCACAGCTGAAGATATGCTTAATCCAAATTATGAGGATTTGCTTATTCGTAAATCTAAC
CATAATTTTCTGGTACAAGCTGGTAATGTTCATTTGAGAGTTATCGGACATTCTATGCAAAATTGTGTTC
TTAAGTTGAAAGTTGACGCTGCCAACCCTAAGACACCAAAATATAAGTTTGTTCGAATTCAACCCGGACA
GACTTTTTCAGTATTAGCTTGTTACAATGGTTCACCATCAGGTGTTTACCAGTGTGCTATGAGACCTAAT
TTTACTATTAAAGGATCATTCCTTAATGGTTCTTGTGGTAGTGTTGGTTTTAACATAGACTATGACTGTG
TCTCTTTTTGCTACATGCATCACATGGAACTTCCAACAGGAGTACATGCGGGCACAGATTTAGAAGGTAC
CTTCTACGGACCTTTTGTTGACAGACAGACAGCTCAAGCAGCTGGTACAGACACAGTCATTACTATAAAT
GTTTTGGCTTGGTTGTATGCAGCTGTTATTAATGGAGATAGATGGTTTCTTAACAGATACACAACTACTC
TTAATGATTTCAACTTAGTTGCTATGAAGTTCAACTATGAACCTCTCACACAAGATCATGTTGATATTCT
AGGACCACTATCAGCTCAAACTGGTATTGCTGTCTTAGATATGTGTGCTTCATTAAAGGAATTGCTCCAA
AATGGTATGAACGGTCGCACTATCTTAGGTAGTGCCATATTAGAAGATGAGTTTACACCATTTGACGTTG
TTAGACAATGTTCAGGTGTAACTTTTCAAAGTGCTATTAAAAGAACTGTCAAAGGTACTCACCATTGGTT
GTTGTTAACAATCTTGACATCTCTTCTTGTATTGGTTCAAAGTACTCAATGGTCTTTGTTCTTCTTTGTT
TATGAAAATGCCTTCTTGCCTTTCGCTTTAGGTATAATTGCTATGTCTGCTTTTGCTATGATGTTTGTTA
AGCATAAGCATGCATTCTTGTGTCTATTCCTGTTACCTTCCTTAGCTACTGTAGCTTACTTTAATATGGT
CTACATGCCTGCTAGTTGGGTGATGCGTATCATGACTTGGTTGGACATGGTTGATACCAGCTTGTCTGGT
TATAAACTTAAGGACTGTATCATGTATGCATCAGCTATTATCTTACTCATACTTATGACAGCAAGAACTG
TTTATGATGATGGTGCTAGGCGTGTATGGACACTAATGAATGTTCTTACACTTGTTTATAAAGTCTATTA
TGGTAATGCTTTAGATCAAGCAATTTCTATGTGGGCTCTTATTATCTCTGTCACCTCTAACTATTCAGGC
GTTGTTACAACCGTCATGTTCTTGGCTAGAGGTATTGTCTTTATGTGCGTTGAGTATTGTCCAATTCTCT
TTATTACAGGTAACACCTTACAGTGTATAATGTTGGTGTACTGCTTTTTAGGCTATTTTTGTACTTGTTA
TTTTGGCCTCTTTTGTTTACTCAATCGTTACTTTAGACTTACCCTTGGTGTTTACGATTATCTCGTTTCC
ACACAAGAGTTTAGATATATGAATTCACAAGGTCTTTTACCACCTAAGAACAGCATAGATGCCTTCAAAC
TAAATGTTAAGCTTTTAGGTATTGGTGGCAAACCCTGTATCAAAGTAGCAACTGTTCAATCAAAGATGTC
AGATGTGAAATGTACTTCTGTAGTCCTTCTCTCAGTTTTACAACAACTTAGAGTTGAATCATCTTCAAAG
TTGTGGGCACAGTGTGTGCAATTGCACAATGATATACTTCTTGCAAAGGACACCACTGAAGCATTTGAAA
AAATGGTTTCATTACTGTCTGTGTTGCTATCCATGCAAGGTGCTGTAGACATAAACAAACTCTGTGAAGA
AATGTTGGACAACAGAGCAACATTACAGGCTATTGCTTCAGAATTTAGTTCTTTACCATCCTATGCTGCC
TTTGCTACAGCTCAAGAAGCTTATGAGCAAGCGGTGGCTAACGGTGATTCTGAAGTGGTTCTTAAAAAGT
TAAAGAAATCTCTGAATGTGGCAAAGTCTGAATTTGACCGTGATGCGGCCATGCAGCGTAAGCTAGAAAA
GATGGCTGATCAAGCTATGACCCAAATGTACAAACAGGCACGGTCTGAAGACAAGAGGGCAAAAGTCACT
AGTGCAATGCAAACTATGCTTTTCACTATGCTTAGAAAACTTGATAATGATGCTCTAAACAACATTATCA
ATAATGCCAGAGACGGTTGTGTTCCACTGAACATAATCCCCCTTACTACTGCAGCCAAACTAATGGTTGT
TGTACCTGACTATAACACCTATAAAAATACTTGTGAAGGTAGTACTTTTACTTATGCCTCAGCACTTTGG
GAAATTCAACAAGTTGTTGATGCAGATAGCAAAATAGTCCAACTTAGTGAAATTACTATGGACAATTCTC
CTAATATTGCTTGGCCTCTTATTGTAACAGCTTTAAGAGCCAATTCAGCTGTCAAACTTCAGAATAATGA
ACTGAGTCCCGTAGCACTTCGACAGATGTCATGTGCTGCAGGTACTACACAAACAGCTTGTAATGAGGAT
AATGCATTAGCCTACTATAACACATCAAAGGGAGGTAGGTTTGTTTTGGCATTACTATCTGATCTTCAAG
ATCTCAAGTGGGCCAGATTTCCTAAATCTGATGGTACTGGCACCATTTATACAGAGCTGGAACCACCTTG
TAGGTTTGTTACAGACACACCAAAAGGACCTAAAGTAAAGTATTTGTACTTCATTAAGGGTTTGAATAAT
TTGAATAGAGGTATGGTACTGGGCAGCTTAGCTGCTACTGTACGTTTACAAGCTGGTAATGCAACAGAAG
TGCCTGCCAACTCAACTGTTCTTTCTTTCTGTGCATTTGCTGTAGATGCATCAAAAGCTTACAGAGACTA
CCTAGCAAGTGGAGGACAACCAATAACAAATTGTGTTAAGATGTTGTGTACACATACAGGTACTGGTCAG
GCAATAACTGTAACACCGGAAGCCAATATGGATCAAGAATCCTTTGGTGGTGCTTCTTGTTGCTTGTACT
GTAGATGCCACATAGATCATCCTAACCCTAAAGGTTACTGTGAGCTTAAAGGTAAGTATGTACAAATACC
TACCACTTGTGCTAATGACCCAGTGGGTTTTACACTTAAAAACACAGTCTGTACCGTCTGCGGCATGTGG
AAAGGTTATGGCTGTAGTTGTGATCAACTCCGCGAACCTATGCTTCAGTCTGCTGATGCACAGTCGTTTT
TAAACGGGTTTGCGGTGTAAGTGCAGCCCGTCTTACACCGTGCGGCACAGGCACAAGCACTGATGTCGTG
TATAGGGCTTTTGACATCTACAATGAAAAAGTAGCTGGTTTTGCTAAGTTCCTTAAAACAAATTGTTGCC
GTTTTCAAGAAAAAGACGAAGATGGTAACCTGATAGATTCCTACTTCATAGTTAAGAGACATACTTTCTC
TAACTATCAACATGAAGAAGCTATTTATAACTTGCTTAAAGATTGTCCGGCTGTTGCTGTTCATGATTTT
TTCAAGTTTAGAGTAGATGGTGACATGGTACCACACATATCACGTCAACGTCTAACTAAATACACAATGG
CAGACTTAGTCTATGCCTTACGTCACTTTGACGAAGGTAATTGTGACACTCTTAAAGAAATACTTGTCAC
ATACAATTGTTGTACTGATGACTATTTTAATAAGAAGGATTGGTATGATTTTGTAGAGAATCCTGACATT
TTACGCGTATATGCTAACTTAGGTGAGCGTGTACGTCAAGCATTATTAAAGACTGTACAGTTTTGCGATG
CTATGCGTGATGCAGGTATTGTAGGTGTACTAACTCTAGATAATCAAGATCTCAATGGGAACTGGTATGA
TTTCGGAGATTTCATACAGACTACACCAGGTAGTGGGGTTCCTATTGTTGATTCTTATTATTCATTGCTA
ATGCCTATTCTCACACTTACGAGGGCATTAGCTGCTGAGTCTCATCTAGACGCTGATTTGACAAAACCTT
ATGTAAAATGGGATTTGTTAAAATATGATTTCACGGAAGAAAGGTTAAACCTTTTTAACCGTTATTTCAA
GTATTGGGATCAAACCTACCACCCAAATTGTGTTAACTGTTTGGATGACAGATGCATTCTGCATTGCGCA
AACTTTAATGTGTTATTCTCTACTGTTTTTCCACCAACAAGTTTTGGTCCATTAGTGAGAAAAATTTTTG
TTGATGGTGTACCTTTTGTAGTTTCAACAGGTTACCACTTCAGAGAGCTAGGTGTTGTACATAATCAAGA
TGTAAACATACATAGCTCGAGACTTAGTTTTAAGGAACTATTAGTGTATGCTGCTGATCCTGCTATGCAT
GCAGCTTCTGGTAATCTTTTGCTAGACAAACGCACTACATGCTTTTCAGTAGCAGCACTAACGAACAATG
TTGCTTTTCAAACTGTCAAACCAGGTAATTTTAACAAAGACTTTTATGACTTTGCTGTCTCTAAAGGCTT
CTTTAAAGAAGGGAGTTCTGTTGAACTCAAACATTTCTTCTTTGCCCAAGATGGTAATGCTGCTATTAGC
GATTACGACTATTATCGGTACAATTTACCAACTATGTGTGATATCCGACAGCTACTATTTGTAGTAGAAG
TTGTTGATAAATATTTTGATTGTTATGACGGTGGTTGTATTAATGCAAACCAAGTCATAGTAAACAATTT
AGATAAATCTGCCGGATTTCCATTTAACAAATGGGGAAAAGCCAGACTTTATTATGATTCTATGAGCTAT
GAGGATCAAGATGCACTCTTCGCTTATACTAAGCGTAATGTCATCCCTACTATAACCCAAATGAATCTTA
AGTATGCCATTAGTGCTAAAAATAGAGCTCGCACCGTTGCAGGTGTTTCTATTTGTAGTACTATGACTAA
TAGACAGTTTCATCAAAAACTTTTGAAATCCATAGCCGCCACAAGAGGTGCCACTGTTGTCATCGGAACT
AGTAAATTCTATGGTGGCTGGAACAATATGTTAAAAACTGTTTACAGTGATGTAGAAAATCCACACCTTA
TGGGTTGGGATTATCCAAAATGTGATAGAGCCATGCCTAACATGCTTAGGATAATGGCTTCTCTTGTTCT
TGCTCGCAAACATACTACTTGCTGTAGTTTGTCACATCGTTTCTATAGATTAGCTAACGAATGTGCACAA
GTTTTAAGTGAAATGGTCATGTGTGGCGGTTCACTATATGTGAAACCAGGTGGTACATCTTCAGGAGATG
CCACAACTGCTTATGCTAATAGTGTCTTCAACATTTGTCAGGCTGTTACTGCCAATGTGAATGCACTTCT
ATCAACTGATGGCAACAAGATTGGCGATAAGTATATTCGCAATCTTCAACACAGACTTTATGAATGTCTC
TATAGGAATAGAGATGTTGATACAGACTTTGTCAATGAATTTTACGCTTACTTGCGTAAACATTTTTCAA
TGATGATACTTTCTGATGATGCTGTTGTTTGCTTTAATAGCACCTACGCATCACAGGGTCTTGTAGCTAG
CATAAAGAATTTTAAATCAGTTCTTTATTATCAAAATAATGTTTTTATGTCTGAGGCAAAATGCTGGACT
GAGACTGACCTTACAAAGGGACCTCATGAATTTTGCTCTCAACACACTATGCTAGTTAAACAAGGTGATG
ATTATGTGTACTTGCCCTATCCTGATCCATCACGCATTCTAGGCGCAGGTTGTTTTGTCGATGACATTGT
CAAGACAGATGGTACACTAATGATTGAAAGATTTGTGTCATTGGCTATTGATGCTTATCCACTTACTAAA
CATCCTAATCAGGAGTATGCTGATGTCTTTCATTTGTATTTACAATACATACGAAAGTTACATGATGAAC
TCACAGGACACATGTTAGACATGTATTCTGTTATGCTTACTAATGATAGTACTTCAAGGTATTGGGAGCC
AGAGTTCTATGAAGCAATGTACACACCTCATACAGTCTTACAGGCTGTGGGAGCTTGTGTTCTCTGCAAT
TCACAGACTTCCTTAAGATGTGGTGCGTGTATACGTAGACCCTTCTTATGCTGTAAATGTTGTTATGACC
ATGTCATATCAACATCTCATAAATTGGTTTTGTCTGTTAATCCGTATGTTTGCAATGCCACAGGTTGTGA
CGTCACAGACGTTACACAACTTTATTTAGGAGGTATGAGCTATTATTGCAAAGCACATAAACCGCCTATT
AGCTTTCCTCTTTGTGCTAATGGACAGGTTTTTGGTTTGTACAAAAACACATGTGTTGGTAGCGATAATG
TTACCGACTTTAATGCTATAGCTACATGTGATTGGACAAATGCTGGTGATTACATTCTTGCGAACACCTG
CACAGAAAGACTTAAACTTTTTGCTGCTGAAACACTTAAAGCAACAGAGGAGACCTTCAAACTATCTTAT
GGTATTGCCACTGTACGTGAAGTACTGTCAGATAGAGAATTATATCTTTCTTGGGAAGTAGGAAAACCTA
GACCACCTCTCAATAGAAATTATGTGTTTACTGGTTACAGAGTAACTAAGAATAGTAAAACACAAATTGG
TGAATACACTTTTGAAAAAGGTGATTATGGTGATGCTGTTGTTTACCGTGGTACAACAACTTATAAATTA
AACGTGGGTGACTATTTTGTGTTAACATCACACACAGTCATGCCACTGAGTGCACCAACATTAGTGCCAC
AGGAGCATTATGTTAGGATTACTGGCTTGTACCCTACACTCAACATTTCAGATGAGTTTTCTAGCAACGT
AGCTAATTACCAGAAAGTTGGTATGCAAAAATACTCAACTTTACAAGGACCACCAGGTACTGGTAAAAGT
CATTTTGCTATAGGATTAGCATTGTACTATCCTTCAGCACGCATTGTTTATACAGCATGTTCACATGCAG
CTGTAGATGCACTGTGTGAAAAAGCATTAAAATATCTGCCCATTGATAAATGTAGCAGAATTATACCAGC
ACGTGCTCGTGTTGAATGCTTTGACAAATTCAAAGTTAATTCGACACTAGAGCAATATGTGTTCTGTACA
GTGAATGCACTACCAGAAACAACAGCTGACATTGTGGTTTTTGATGAGATATCAATGGCCACTAATTATG
ATTTAAGTGTTGTTAATGCTAGGTTAAGGGCAAAACACTATGTATATATAGGTGACCCTGCACAATTGCC
AGCACCACGCACGTTGCTCACTAAGGGTACTCTAGAACCTGAGTACTTTAATTCTGTTTGCAGATTAATG
AAAACTATAGGTCCTGATATGTTTTTAGGTACTTGTAGAAGATGTCCTGCTGAAATAGTTGACACTGTAA
GTGCTCTAGTTTATGATAATAAACTTAGAGCTCATAAAGATAAATCACAACAGTGCTTTAAAATGTTTTA
CAAGGGTGTTATAACACATGATGTCTCATCTGCTATTAACAGACCTCAAATTGGTGTAGTTAGAGAATTT
CTAACACGCAACCCTACTTGGAGAAAGGCTGTTTTCATCTCTCCTTATAATTCACAGAATGCTGTTGCTG
CCAAAATATTAGGTTTACCAACACAAACTGTGGATTCATCACAGGGTTCTGAGTATGACTATGTCATATT
CACACAAACAACTGAAACTGCACACTCTTGTAATGTTAACCGCTTTAATGTGGCCATTACTAGAGCAAAA
ATTGGTATACTTTGCATAATGTCTGATAGAGACCTTTATGACAAATTACAATTTACAAGCCTTGAAGTTC
CACGTCGAAACGTGGCAACCTTACAAGCTGAAAATGTAACAGGGCTTTTTAAGGATTGTAGTAAGGTTAT
TACAGGATTACACCCTACACAAGCACCAACTTACCTTAGTGTTGATACAAAATTCAAGACTGAAGGTTTG
TGTGTCGACATACCAGGAATACCAAAAGACATGACCTATAGGAGACTCATCTCTATGATGGGTTTCAAAA
TGAATTATCAAGTTAATGGTTACCCTAACATGTTCATCACCCGCGAAGAAGCCATTAAACATGTTCGTGC
ATGGGTTGGTTTTGATGTCGAAGGGTGTCATGCTACAAGAGAAGCTGTTGGTACTAATTTACCATTACAG
CTAGGCTTTTCAACAGGTGTCAATCTAGTAGCAGTTCCTACAGGCTACGTTGATACATCTAATGCAACAG
AGTTTTCTAGGGTGAGTGCTAAACCACCACCTGGTGACCAATTTAAACATCTTATACCACTTATGTACAA
AGGATTACCTTGGAACATTGTGCGTATAAAGATAGTTCAGATGTTAAGTGACACACTTAAAAACCTTTCA
GACAGAGTCGTTTTTGTCCTTTGGGCACATGGCTTTGAGCTGACATCTATGAAATACTTTGTCAAAATAG
GACCTGAACGCACTTGTTGCTTATGTGACAAACGTGCTACCTGTTTTTGCACAGCATCTGATACTTATGC
GTGTTGGCATCACTCAGTTGGATTTGACTATGTCTACAACCCTTTCATGATTGATGTTCAACAATGGGGT
TTTACTGGTAACCTTCAAAGTAACCATGACCAATACTGTCAAGTACACGGTAATGCACATGTTGCTAGTT
GTGATGCTATCATGACTAGATGTTTAGCAGTCCATGAATGCTTTGTTAAGCGTGTTGACTGGACCATTGA
ATATCCTATTATAGGTGATGAGCTGAAGATAAATGCAGCATGCCGTAAAGTACAACATATGGTAGTAAAG
GCTGCATTACTTGCTGATAAGTTTCCAGTTCTTCATGATATTGGTAATCCAAAAGCTATAAAATGTGTAC
CTCAAGCAGACACAGATTGGAAGTTTTATGATGCTCAACCTTGTAGTGATAAAGCTTATAAAATAGAGGA
ATTATTCTATTCCTATGCTACCCATTCTGATAAATTCAAGGATGGTGTTTGTCTTTTCTGGAACTGCAAC
GTTGACAGATACCCAGCAAATGCAATAGTCTGCAGATTTGACACAAGAGTTCTGTCCAATCTAAACTTAC
CAGGTTGTGATGGTGGTAGTTTGTATGTAAATAAACATGCTTTCCACACACCAGCTTTTGACAAGAGTGC
TTTTGTAAATCTTAAGCAATTACCATTCTTTTACTACTCAGATAGCCCTTGTGAGTCTCATGGCAAACAA
GTGGTGTCAGACATAGATTATGTACCTTTAAAGTCTGCAACGTGTATTACACGTTGTAACTTAGGTGGGG
CTGTTTGCAGACATCATGCGAATGAATACAGATTGTATTTAGACGCCTATAATATGATGATTTCTGCTGG
TTTTAGCCTTTGGATTTACAAACAATTTGATACCTACAATCTCTGGAACACTTTTACAAGACTCCAGAGT
TTAGAAAATGTGGCTTTCAATGTTATTAATAAGGGACATTTCGATGGACAGCAAGGTGAAACACCTGTTT
CTATCGTTAATAACACTGTCTACACAAAAGTAGATGGTGTTGATGTTGAATTGTTTGAGAACAAAACAAC
ACTACCTGTTAATGTAGCGTTTGAGCTCTGGGCTAAGCGCAATATCAAACCTGTTCCAGAAGTGAAAATA
CTCAACAATTTGGGTGTTGACATTGCTGCTAATACGGTGATTTGGGACTACAAAAGAGAAGCCCCTGCAC
ATGTTTCTACAATTGGAGTTTGTACTATGACTGACATAGCAAAGAAATCTACTGAAACTGCATGTTCACC
ACTCACTATCTTATTTGATGGTAGAGTTGAAGGACAAGTTGACTTATTCAGAAATGCCCGTAATGGTGTT
TTAATAACTGAGGGTAATGTAAAAGGATTACAACCATCAGTAGGTCCAAAACAAGCTAGTCTTAATGGAG
TCACATTAATTGGTGAAGCAGTGAAAACACAGTTTAACTATTATAAGAAGGTTGATGGTGTAGTACAACA
ACTACCTGAAACTTACTTTACTCAGAGTAGAAATTTGCAAGAATTCAAACCCAGGAGTCAAATGGAAATT
GATTTCTTAGAATTAGCTATGGATGAGTTCATTGAACGATATAAACTAGAAGGCTACGCTTTCGAACATA
TCGTTTATGGAGATTTTAGTCATGGTCAGTTAGGTGGATTACATCTATTGATTGGACTTGCTAAGCGTTC
TAAGGATTCACCACTAGAATTAGAGGATTTTATTCCTATGGACAGTACAGTTAAAAATTACTTTATTACA
GATGCACAAACAGGGTCATCTAAGTGTGTGTGTTCTGTTATAGATTTATTACTTGATGATTTTGTTGAAA
TAATAAAATCACAGGATTTATCAGTAGTTTCTAAAGTGGTTAAAGTGACTATTGACTATGCAGAAATTGC
TTTTATGCTTTGGTGTAAAGATGGCCATGTAGAGACATTTTACCCAAAATTACAATCTAGTCAAGCTTGG
CAACCTGGTGTTGCTATGCCGAACCTTTACAAAATGCAGAGAATGCTACTTGATAAATGTGATCTTCAAA
ATTATGGTGAAGCAGCAACTCTACCTAAAGGCATAATGATGAATGTTGCAAAATATACTCAACTGTGTCA
ATATTTAAATACTTTGACTTTAGCTGTACCTTATAACATGAGAGTAATACACTTTGGTGCTGGTTCTGAT
AAAGGAGTTGCACCTGGTACAGCAGTTCTTAGACAGTGGTTGCCTACGGGTACACTACTTGTCGATTCTG
ATCTTAATGACTTCGTCTCTGACGCTGATTCTACTTTAATAGGTGACTGTGCAACCGTACACACTGCTAA
TAAATGGGATCTCATTATTAGTGATATGTACGATCCTAAAACCAAACATGTAACAAGAGAAAATGACTCT
AAAGAGGGGTTTTTCACTTACATCTGTGGATTTATACAACAAAAGTTAGCCCTTGGAGGTTCTGTGGCCA
TAAAGATAACAGAGCATTCTTGGAATGCTGATCTTTATAAACTCATGGGACACTTTGCATGGTGGACTGC
TTTTGTTACTAATGTAAATGCCTCTTCTTCAGAGGCATTTTTAATTGGATGTAATTATCTTGGCAAACCA
CGTGAACAAATAGATGGTTATGTCATGCATGCAAATTACATATTCTGGAGGAATACTAATCCAATTCAAT
TATCTTCCTATTCATTATTTGACATGAGTAAATTTCCTCTTAAATTAAGAGGGACAGCTGTCATGTCCTT
AAAAGAAGGACAAATCAATGATATGATATTGTCTTTACTTAGTAAAGGCAGACTTATTATTAGAGAAAAC
AACAAGGTTGTGGTTTCTAGTGATGTTTTAGTTAATAACTAAACGAACTATGTTTGTTTTTCTTTTTGTC
TTGCCTTTGGTTTCCAGTCAATGTGTCAATTTGACCACAAGAACTGGAATACCGCCAGGTTATACCAATT
CATCTACTAGAGGTGTCTATTATCCAGACAAAGTTTTTAGGTCTTCAATTTTACATCTTACACAAGACCT
TTTCTTACCTTTCTTTTCTAATGTTACTTGGTTTAACACCATAAATTATCAAGGAGGCTTTAAGAAGTTT
GACAATCCTGTTTTACCATTTAATGATGGTGTTTACTTTGCCTCCACGGAAAAGTCCAATATTATACGCG
GTTGGATTTTTGGAACAACACTTGATGCCAGAACTCAATCTCTTCTAATAGTTAACAACGCAACCAATGT
TGTTATCAAAGTATGTGAGTTTCAGTTTTGCACTGATCCATTTTTAGGTGTTTACTATCATAACAACAAT
AAAACATGGGTTGAAAATGAGTTTAGAGTTTATTCAAGTGCCAACAATTGCACTTTCGAATACATTTCTC
AACCTTTTCTTATGGACCTTGAAGGAAAGCAAGGTAATTTTAAGAACCTTAGAGAGTTTGTGTTTAAAAA
TGTTGATGGTTATTTCAAGATTTACTCTAAACACACACCTATTGATTTAGTGCGCGACCTCCCCAGAGGT
TTTGCTGCATTGGAACCACTGGTGGACCTCCCTATAGGTATTAATATTACCAGATTCCAAACATTGCTTG
CTTTACATAGAAGTTATCTTACACCTGGTAATCTAGAAAGTGGCTGGACAACTGGAGCTGCTGCTTACTA
TGTAGGTTACCTACAACAGAGGACTTTTCTCTTAAGTTACAATCAAAATGGAACCATTACAGATGCTGTT
GATTGTTCACTAGACCCTCTTTCAGAGACAAAGTGCACATTAAAATCCCTAACAGTTGAAAAAGGAATTT
ACCAGACTTCTAACTTCAGAGTTCAACCAACAATCAGTATAGTTAGATTTCCTAATATTACAAACTTATG
TCCATTTGGAGAAGTGTTTAACGCATCCAAATTTGCATCAGTTTATGCTTGGAACAGGAAGAGAATTAGC
AATTGTGTTGCTGATTACTCTGTACTTTATAACTCTACATCATTTTCCACTTTTAAATGTTATGGAGTTT
CACCTACAAAACTCAATGACCTTTGCTTCACCAATGTGTATGCAGACTCATTTGTTGTTAAAGGTGACGA
GGTTAGACAAATAGCACCCGGACAAACTGGTGTTATTGCTGATTATAACTATAAGCTGCCAGATGATTTT
ACTGGTTGTGTTATTGCTTGGAACTCAGTTAAGCAAGATGCTTTGACTGGTGGTAATTATGGTTATTTGT
ATAGATTATTTAGAAAGTCTAAGCTTAAACCATTTGAGAGAGATATTTCCACTGAAATATACCAAGCCGG
CAGCACACCCTGTAACGGTCAAGTTGGTCTAAATTGTTATTATCCTCTTGAAAGGTATGGTTTTCACCCA
ACTACAGGTGTTAACTACCAACCTTTTAGAGTGGTTGTTTTATCATTTGAGTTACTTAATGGACCAGCTA
CTGTTTGTGGACCCAAATTGTCTACAACACTAGTTAAAGACAAATGTGTCAATTTCAACTTTAACGGTTT
AACTGGCACAGGTGTTCTTACAACATCTAAGAAACAGTTTCTGCCTTTTCAACAATTTGGTAGAGACATC
TCTGACACTACTGATGCTGTCCGTGACCCACAGACACTTGAAATACTTGACATTACCCCTTGCTCTTTTG
GAGGAGTTAGTGTGATAACACCAGGTACAAACACTTCTAATCAAGTGGCTGTACTTTACCAAGATGTTAA
CTGTACTGAAGTGCCTATGGCCATTCATGCAGAACAACTTACACCTGCCTGGCGTGTTTACTCTGCAGGA
GCAAATGTGTTTCAAACAAGAGCAGGCTGTTTAGTAGGTGCTGAGCATGTCAACAATTCTTATGAATGTG
ACATTCCAGTCGGTGCTGGCATATGTGCAAGTTACCATTCCATGTCATCATTGCGTAGTGTCAACCAGCG
TTCAATCATTGCTTACACTATGTCTTTAGGTGCAGAAAATTCAGTTGCTTATTCTAATAATTCAATTGCC
ATACCTACTAATTTTACAATAAGTGTTACCACAGAAATTCTACCAGTGTCAATGACTAAGACTTCTGTAG
ATTGTACTATGTACATCTGTGGAGATTCAATTGAGTGTAGTAATTTATTGCTACAATATGGCAGTTTTTG
CACACAATTAAACCGTGCTTTGACTGGGATTGCTGTTGAACAAGACAAAAACACACAAGAAGTTTTTGCC
CAGGTTAAACAAATCTACAAAACACCACCTATTAAAGATTTTGGTGGCTTTAACTTTTCACAAATATTGC
CAGATCCATCAAAACCAAGCAAGAGGTCATTTATTGAGGATTTACTCTTCAACAAAGTGACACTTGCTGA
TGCTGGCTTCATCAAACAATATGGTGATTGCCTTGGTGATATTGCTGCTAGAGATCTCATCTGTGCACAA
AAGTTCAATGGACTCACGGTTCTACCGCCTTTGCTCACAGATGAAATGATTGCTCAATACACTTCTGCAC
TACTTGCTGGAACAATCACCTCAGGTTGGACCTTTGGTGCAGGAGCTGCTTTACAAATACCCTTTGCAAT
GCAAATGGCTTACAGGTTTAATGGCATTGGAGTCACTCAGAATGTTCTATATGAGAATCAGAAATTAATT
GCCAATCAGTTCAACAGTGCTATTGGCAAAATACAGGATTCACTTTCATCTACGGCTAGTGCACTTGGTA
AACTTCAAGACGTCGTAAATCAAAATGCACAGGCTTTAAACACACTTGTCAAACAACTTAGTTCCAATTT
TGGAGCTATTTCGAGTGTGCTTAATGATATTCTTTCACGTCTTGACAAAGTTGAGGCTGAAGTGCAAATT
GATAGGTTAATCACAGGAAGACTACAGAGTCTTCAAACTTATGTGACACAACAATTAATCAGAGCAGCAG
AAATCAGAGCTTCTGCTAATCTTGCTGCAACAAAAATGTCTGAGTGCGTACTCGGACAATCTAAAAGAGT
TGATTTTTGTGGAAAAGGCTACCATTTAATGTCTTTCCCTCAATCAGCACCGCATGGTGTTGTTTTCTTG
CATGTTACTTATGTACCTGCACAAGAAAAGAACTTTACTACTGCTCCTGCTATTTGTCATGAAGGAAAAG
CACACTTCCCTCGTGAAGGTGTCTTCGTTTCAAATGGCACTCATTGGTTTATTACACAAAGGAATTTTTA
TGAACCTCAAATTATTACCACTGACAACACATTCGTCTCTGGTAGCTGTGATGTTGTAATTGGAATAGTC
AACAACACAGTTTATGATCCTTTGCAACCCGAGCTTGACTCATTTAAGGAGGAGTTAGACAAATACTTCA
AAAATCACACATCACCAGATGTTGATCTTGGCGACATATCTGGCATAAATGCTTCGGTCGTCAACATACA
AAAAGAAATTGACCGCCTCAATGAGGTTGCCAAAAATTTGAATGAATCACCCATTGACCTACAAGAGCTT
GGAAAATATGAGCAATACATCAAATGGCCTTGGTACATTTGGCTTGGTTTTATAGCTGGGCTAATTGCTA
TCATTATGGTCACAATCATGCTATGTTGTATGACTAGTTGCTGTAGTTGCCTCAAGGGTTGTTGCTCTTG
CGGTTCCTGCTGCAAATTTGATGAAGACGATTCAGAACCTGTTCTGAAAGGAGTCAAATTACATTACACA
TAAACGAACTTAATGGATTTGTTTATGAGAATTTTTACTCTTGGATCTGTAACATTCAAACCAGGAAAAA
TTGAAGATGCTACTCCTTCAGATTCTATTCGCGCTACTGCAACGATACCGATACAAGCCTCACTCCCTTT
CGGATGGCTTATTGTTGGCGTTGCACTTCTTGCTGTTTTTCACAGCGCTTCCAAAATAATTACACTCAAA
AAGAGGTGGCAATTTGCTCTCTCCAAGGGTGTTCATTTTGCTTGCAACTTGCTTCTACTATTTGTTACAG
TCTACTCTCACCTTTTGCTTGTTGCTGCTGGCCTTGAAGCCCAATTTCTCTATCTTTACGCTTTAGTTTA
TTTTCTGCAAAGTGTTAATGCTTGCAGAATTATTATGAGGCTTTGGCTGTGCTGGAAGTGCAGATCCAAA
AATCCATTACTTTATGATGCCAATTACTTTCTTTGCTGGCATACTAATTGCTATGACTATTGTATACCAT
ATAATAGCATAACTTCTTCAATTGTCATTACATCAGGTGATGGCACTCCAAGTCCTATTACAGACCATGA
CTACCAAATTGGTGGTTATACGGAAAAGTGGGAATCTGGTGTTAAAGACTGTGTTACATTACATGGTTAC
TTTACATCAGAATGCTACCAGCTGTACTCTACACAACTTAGTACAGATACTGGTGTTGAACATACTACCT
TCTTCATTTACAGTAGAATTGTGGATGAACCAGAAGACCATGTTCAAATTCACACAATCGACGGCTCATC
AGGAGTTGTAAATCCAGCAATGGATCCTATCTATGATGAGCCGACGACGACTACTAGCGTGCCTTTGTAA
GCACAAGCTGATGAGTACGAACTTATGTACTCATTCGTTTCGGAAGAGACAGGTACGTTAATAGTTAATA
GCGTACTTCTTTTTCTTGCTTTCGTGGTATTCTTGCTAGTCACACTAGCCATCCTTACTGCGCTTCGATT
GTGTGCGTACTGCTGCAATATTGTTAACGTGAGTTTAGTTAAACCTTCTTTTTACGTCTACTCACGTGTT
AAAAATCTGAATTCTTCTAGAGTTCCTGATCTTCTGGTCTAAACGAACTAAATATTTTAGTTTTTCTGTT
TGGAACTTTAATTTTAGCCATGTCAGCTGACAACGGTACTATTACCGTTGAAGAGCTTAAAAAGCTCTTA
GAACAATGGAACCTAGTAATAGGTTTCCTATTTCTAACATGGATTTGTCTTTTACAGTTCGCCTATGCTA
ACAGGAATAGGTTTCTGTACATAATTAAGTTAATTTTCCTCTGGCTACTTTGGCCAGTAACTTTAGCTTG
CTTTGTGCTTGCTGCTGTTTACAGAATCAATTGGATTACCGGTGGAATCGCGATTGCAATGGCTTGTCTT
GTGGGCTTGATGTGGCTTAGCTACTTCATTGCTTCATTCAGGCTTTTTGCGCGTACGCGTTCCATGTGGT
CCTTCAATCCAGAAACAAACATACTGCTGAATGTGCCATTGCATGGTACAATTTTGACCAGACCACTCCT
AGAAAGTGAACTTGTCATCGGTGCTGTGATCCTCAGAGGACACCTTCGCATTGCTGGACATCATCTAGGA
CGCTGTGACATCAAGGACCTGCCAAAAGAAATCACTGTAGCTACATCACGAACGCTTTCTTATTACAAAT
TGGGAGCTTCGCAGCGTGTAGCCGGTGACTCAGGTTTTGCTGCATACAGTCGCTATCGGATTGGCAACTA
CAAACTAAACACAGACCATTCCAATAGCAGTGACAATATTGCTTTGCTTGTACAGTAAGTGACAACAGAT
GTTTCATCTCGTTGACTTTCAGGTTACTATAGCAGAGATACTTATTATTATTATGAGAACTTTCAAGATT
TCCATTTGGAACCTTGATTACATCATTAATCTCATAATTAAAAATTTATCTAAGCCTTTAACTGAAAATA
AATATTCTCAGTTAGACGAAGAGCAACCAATGGAGATTGATTAAACGAACATGAAAATTATTCTTCTCTT
GGCATTAGTTACTTTTGCTACATGCGAACGTTACCACTACCAAGAGTGTGTTAGAGGTACAACTGTACTA
ATAAAGGAACCTTGCTCTTCTGGAACTTACGAGGGCAATTCACCATTTCATCCTCTTGCTGATAATAAAT
TTGCACTTGCTTGCTCAAGCCAACAATTTGCTTTTGCTTGCCCTGACGGTACTAAACATACCTTTCAGTT
ACGTGCGAGATCAGTTTCACCAAAACTTTTCATCAGACAAGAGGAAGTTCAAGAACTTTACTCACCACTC
TTTCTCATAATTGCTGCATTAGTGTTTATAACACTTTGCTTCACACTTAAGAGAAAGACAGAATGAGTGA
AATTACACTAATTGACTTCTATTTGTGCTTTTAGCCTTTCTGCTATTCCTTGTTTTAATTATGCTCATGA
TATTTTGGTTTGCTTTGACACTCCAAGATGATGATGAGTGTTGCCAAGTCTAAACGAACATGAAATTTCT
TGTTTTACTTGGAATACTAACAACAGTACACACATTCCATCAGGAATGTAGTTTACAGTCATGTCAATTC
AATTCACCTTATGTAGTTGATGATCCATGCCCTATACATTTCTACTCGAAATGGTATATTAGGGTCGGTG
CTAGAAAATCTGCACCATTGATTGAACTCTGTGTTGATGAAGTAGGTTCAAAAACACCTATTAAATACAT
CGACATTGGCAACTACACTGTTTCTTGTTCACCGTTTACTATAAACTGTCAAGAACCTAAATTAGGTAGT
CTCGTAGTTCGTTGTTCGTTCTATGAAGACTTTGTTGATTACCATGACATTCGTGTTGTTTTAGATTTCA
TCTAAACGAACAAACAAAATGTCTGATAATGGACCCCAAAATCGTGCACCCCGCATTACATTTGGTGGAC
CCTCAGATTCGACTGACAATAACCAGAATGGAGACCGCAGTGGAGCAAGGCCAAAACAACGAAGGCCCCA
GGGATTACCCAATAATACTGCGTCTTGGTTCACCGCTCTCACTCAACATGGTAAGGAAGACCTTAGATTC
CCTCGAGGACAAGGTGTTCCGATTAACACCAATAGTACCAAAGATGACCAAATTGGCTACTACCGAAGAG
CTACCAGACGAGTTCGTGGTGGTGACGGTAAAATGAAAGATCTCAGTCCACGATGGTACTTCTATTACCT
TGGAACTGGGCCAGAAGCTGGACTTCCCTATGGTGCTAACAAAGAAGGCATCATATGGGTTGCAACTGAG
GGAGCCTTGAATACACCAAAAGATCACATTGGCACCCGCAATCCAAACAACAATGCTGCAATCGTGCTAC
AACTTCCTCAAGGAACAGCTTTGCCTAAAGGTTTCTACGCAGAAGGGAGCAGAGGCGGCAGTCAAGCTTC
TTCACGCTCTTCATCACGTAGTCGCAATAGTTCCAGAAACTCAACTCCAGGCAGTAGTAGGGGAACTTCT
CCTGCTCGAATTGCTGGCAATGGTGGTGATGCTGCCCTTGCTTTGCTACTGCTTGATCGGTTGAATGCAC
TTGAGAGCAAAATGTCTGGTAAAGGCTCACAACAACAGAGCCAAACAGTCACTAAGAAATCTGCTGCTGA
GGCTTCCAAGAAACCTCGCCAAAAACGTACTGCCACTAAACAATACAATGTCACTCAGGCATTTGGCAGA
CGTGGTCCTGAACAAACCCAAGGAAATTTTGGGGACCAAGAATTAATCAGACAAGGAACTGAGTACAAAC
ATTGGCCGCAAATTGCACAATTTGCACCTAGCGCTTCTGCATTCTTCGGAATGTCGCGCATTGGCATGGA
AGTCACACCTTCGGGAACATGGCTGACTTACACAGGTGCCATCAAGCTTGATGACAAAGATCCAAGCTTC
AAAGACAACGTCATACTGCTGAACAAGCACATTGACGCATACAAAACATTCCCACCAACAGAGCCTAAAA
AGGACAAAAAGAAAAAGACTGACGAAAGCCAGCCTTTACCGCAGAGACAGAAGAAACAACAAACTGTGAC
TCGTCTTCCTGCTGCAGATTTGGATGATTTCTCCAAACAATTGCAACAATCCATGAGCAGTGCTGATTCA
ACTCAGGCTTAAACTCATGCAGACCACACAAGGCAGATGGGCTATGTAAACGTTTTCGCTTTTCCGTTTA
CGATACATAGTCTACTCTTGTTCAGAATGAATTCGCGTAGCTATACAGCAAAACTAGTTATAGTCAACTT
TATTCTCACATAGCAATCTTTAATCAGTGTGTAACATTAGGGAGGACTTGAAAGAGCCACCACATTTTCA
CCGAGGCCACGCGGAGTACGATCGAGGGTACAGTGAATAATGCTAGGGAGAGCTGCCTATATGGAAGAGC
CCTAATGTGTAAATTAATTTTAGTAGTGCTATCCCCATGTGATTTTAATAGCTTC</t>
  </si>
  <si>
    <t>GX-P5E</t>
  </si>
  <si>
    <t>QIA48641</t>
  </si>
  <si>
    <t>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t>
  </si>
  <si>
    <t>MT040336.1</t>
  </si>
  <si>
    <t>&gt;MT040336.1 Pangolin coronavirus isolate PCoV_GX-P5E, complete genome
GCTTTAACTTTTTACAAATCCCAGGTAGCAAAACCAACCAACTCTCGATCTCTTGTAGATCTGTTCTCTA
AACGAACTTTAAAATCTGTGTGGCTGTCACTTGGCTGCATGCCTAGTGCACTCACGCAGTATAATAATAA
TTAATTACTGTCGTTGACAGGAAACGAGTAACTCGTCCGTCTTCTGCAGACTGCTTACGGTTTCGTCCGT
GTTGCAGTCGATCATCAGCATACCTAGGTTTTGTCCGGGTGTGACCGAAAGGTAAGATGGAGAGCCTTGT
CCCTGGTTTCAACGAGAAAACACACGTCCAACTCAGTTTGCCTGTTCTTCAGGTTCGCGACGTGCTAGTA
CGTGGCTTTGGAGACTCCGTGGAGGAGGCTCTATCAGAGGCACGTCAACATCTTCTTGACGGCACTTGTG
GCATAATCGATGTTGAAAAGGGAGTACTCCCCCAACTCGAACAGCCCTATGTGTTTGTCAAACGTTCTGA
TGCCCGAACTGCTCCTCACGGCCATGTAATGGTTGAATTGGTGGCAGAACTCGATGGTGTTCAGTACGGT
CGTAGCGGTGAGACTCTTGGTGTTCTTGTACCACATGTTGGTGAAACACCTGTTGCTTATCGCAAAATTC
TTCTCCGTAAGAATGGTAATAAGGGAGCCGGTGGTCATAGTTTCGGCATCGATCTAAAGTCTTATGACTT
AGGTGACGAGCTTGGCACTGATCCCATTGATGACTTTCAAGTCAACTGGAACACTAAACATGGCAGTGGT
GTAACTCGTGAGCTCATGCGTGAGCTTAATGGGGGCGCATACACTCGCTATGTAGACAATAACTTCTGTG
GCCCTGACGGCTACCCTCTTGAGTGCATCAAAGACTTATTAGCTCGTGCTGGAAAGTCTTCTTGCTCTTT
GTCCGAACAACTGGACTTTATTGACACTAAAAGAGGTGTGTACTGCTGCCGTGAACATGAACATGAAATT
GTTTGGTACACGGAACGCTCCGACAAGAGCTACGAATTACAGACACCTTTTGAAATCAAATTGGCAAAGA
AATTTGACAATTTCACAGGGGAATGTCCAAACTTTGTCTTCCCACTAAATTCTACAATCAAGACCATTCA
ACCACGTGTTGAAAAGAAAAAGCTTGAGGGTTTTATGGGTAGAATTCGATCTGTCTATCCTGTTGCATCA
CCAAATGAATGCAACCCAATGCACCTTTCGACGCTTATGAAGTGTGAACATTGTAGTGAAACTTCATGGC
AAACTGGTGACTTCCTTAAAGCCACTTGTGAATTTTGTGGTACTGAAAATCAAGTCAAAGAAGGACCTAC
CACTTGTGGTTACCTTCCTCAAAATGCTGTAGTAAAAATTTTTTGTCCAGCATGTCATAATCCAGAAATG
GGACCTGAGCACAGTCTCGCAGAATACCATAATGAATCTGGTATTAAAACCACTCTTCGTAAAGGTGGTC
GTACCAAAGCATTTGGAGGATGTGTGTTCTCTTATGTGGGCTGTCACAACAAGTGTGCCTATTGGGTGCC
TCGTGCTGCTGCTAACGTAGGATGTAACCACACAGGAGTTGTGGGAGAAGGTTCTGAAAGTCTCAATGAT
AACCTTCTTGAAATACTTACTAAGGAGAAAGTCAACATTAACATTGTTGGTGACTTTAAACTGACTGAAG
AGATCGCCATAATCTTGGCATCTTTTTCTGCATCCACGAGTGCTTTCGTGGAAACTGTGAAGGGCTTGGA
TTGCAAGTCTTTCAAACAAATTGTTGAATCCTGTGGTAACTTTAAAGTAACCAAGGGAAAATTCAAGAAG
AATGCTTGGAATATTGGTGAACCAAAGTCCATACTGAGCCCTCTGTATGCATTTCCCTCAGAAGCTGCTC
GTGTGGTACGTTCCATTTTTTCACGCACTCTTGAAACTGCTCAACACTCTGTGCGTGTCTTGCAAAAGGC
CGCTATTACAATTCTGGACGGAATTTCACAGTACTCACTCAGATTGATTGATGCTATGTTGTTCACGTCT
GAACTTACAACAGACAGTATCGTAGTGATGGCATACGTCACAGGTGGTGTTGTACAAATGACTACACAAT
GGCTTACCAATATTTTTGGTACTGTGTATGAAAAATTGAAACCTATTCTTGACTGGCTTGAAGAGAAGTT
CAAGGAAGGGATAAAGTTTCTTAAGGACGGTTGGGAGATTGTAAAATTCATCACAACCTGTTCTTGTGAA
ATCATTGGTGGACAGCTTGTAGCATTCACCACTGAACTTAAAGACAGTGTGAAGAAATTTTTCAAACTGG
TTAACAAATTTCTTGCTCTTTGTGCTGATTCCATCGTCATTGGTGGTGCAAAACTTAAAGCTTTGAATTT
GGGAGAAACCTTTGTCGCACACTCCAGAGGACTCTACAAAAAGTGTGTGAAATCCAGAGGAGACTCTGGT
TTACTCATGCCTCTAAAAGCACCAAAAGAAGTTATCTTCCTTGATGGAGAAACTTTGCCTACAGAGGTAC
TTTCAGAAGAAGTAATACTAAAAACTGGTGAATTACAACCACTTGAGGAACCAACTGCACAGGCAGTTGA
AGTACCACTCGTAGGTACACCAGTTTGCATTAATGGATTAATGCTGCTTGAAATTAAAGATACTGAAAAG
TATTGTGCTCTTGCACCTAACATGATGGTCACTAATAATACCTTCACTCTAAAAGGTGGTGCACCAACCA
AAGTCACATTTGGTGATGACACAGTCATTGAAGTCCAAGGCTACAAGAATGTGAATATCACATTTGAATT
GGATGAACGAGTAGATAAAGTACTCAACGAAAAGTGCTCTAACTACACTGTAGAACTTGGAACCAACATA
GATGAATTGGCTTGTGTTGTAGCTGAGGCAGTAATAAAGACTTTGCAACCTGTTTCAGAATTACTTACAC
CGCTAGGCATTGACTTAGACGAGTGGGGTGTTGCAACCTATTACTTGTTTGACGAGTCTGGTGAGTATAC
TTTGTCTTCACGTATGTATTGTTCATTCTATCCTCCAGATGAGGATTATGAAGAAGAATACAGCGAAGAG
GAACAACCTGAACAACCAACTCAATATGAGTATGGTACTGAATCTGATTACAAAGGTTTGCCTTTGGAAT
TTGGTGCATCTTCTGTACAACAACAGGAAGAACAAGAAGAAGATTGGTTAGAAACTGAAGCTGAAGTGGT
GGAACAAGAAGTTACACCAACTGAGCAAGAGGAAGAGCTACCAATCACTGAAATTGTTCCTGCAGTGGAA
CAAACTACAATTGTAGAGCTAGAATGTGATAATTTCACTGGTTATTTAAAACTCACTGATAATGTTTCCA
TTAAAAATGTGGATATTGTAAGTGAGGCTAAAAATGTAAAACCTACAATAGTGGTTAATGCTGCTAATGT
ACACCTAAAACATGGTGGTGGTGTTGCTGGTGCTCTTAACAAAGCTACTAACAACGCTATGCAAATTGAG
TCTGATGACTACATTGCCAGAAATGGACCACTAAACGTGGGTGGTAGTTGTCTTCTAAATGGACACAATT
TGGCTAAAAACTGCCTTCATGTTGTTGGTCCTAATCTCAACAAGGGTGAAGACATTCAATTACTTAAAGT
TGCCTATGAAAATTTCAATCATCATGAAAAATTACTTGCACCACTTCTCTCAGCAGGCATCTTTGGTGCA
CAACCAATACAGTCTTTGAAGGTGTGTATTGAAACAGTACGCACACAAGTCTTTTTAGCTGTCTTTGACA
AGGACCTCTATGAAGAACTTGTAGCTAGCTTTTTAGAAATGAAAAGTGAGACTAAAGTACAAGATCACTT
TGACGTCGTTGAGACTAAGGTTGAAATTACACCTGAAGAATCTGCTTCAAGTGAGAAACCTACCAAGGAA
GAGCCTAAAAAGGTGAAACCTTGTATTGAAGAAGTTACAACTACTCTAGAAGAAACTAAGTTTCTTACAG
AAAACTTGTTACTGTATGCAGACATTAATGGTAATCTGTATCCAGATTCAACCAGTCTTGTGGAAAATGT
TGATGTCACCTTCCTTAAAAAGGATGCTCCTTATATAGTAGGTGACATAATTACTAGTGGTAATTTAACA
ACCGTTGTCATACCAACAAAGAAAGCAGGTGGTACTACAGAAATGCTTGCAAAGGCATTGCGTAAAGTAC
CTACTGACCATTATATAACCACCTACCCCGGACAGGGTTGCGTTGGTTATACAATTGAGGAAGCAAAAAC
AGCTCTTAAGAAGAGTAAGAGTGCTTATTATGTATTACCCTCTATAATTCCAAATAAGAAAGAAGAAATT
CTTGGTACTGTTTCTTGGAACTTGCGTGAAATGCTTACGCATGCTGAAGAAACACGTAAATTAATGCCTA
TTTGCATGGATACAAAGGCTATAATGTCTACTGTGCAAAGGAAGTATAAGGGTATTAAGATACAGGAGGG
AGTCGTGGACTACGGTGTAAGGTTTTACTTCTATACTAGTAAAACACCTGTAGCTACACTTATTGCAACT
CTTAATTCATTAGGAGAAACCTTGGTCACAATGCCTTTGGGTTATGTGACACATGGTTTAAATTTAGAAG
AGGCTGCTAGGTATATGAGATCACTCAAAGTACCCGCAACCGTTTCTGTTTCTTCACCAGATGCTGTTAC
AGCATATAATGGTTACCTTACTTCCTCTTCAAAGACTCCTGAAGAGCATTTCATAGAAACCATCTCACTA
GCTGGTTCATATAAAGACTGGTCCTATTCAGGACAGGCTACTGAATTAGGTATTGAATTTCTTAAAAGAG
GTGACAAAGTTGTCTACCACACAACTAGTAAACCAATCACTTTCCACATGGATGGTGAGGTTATCAACAT
TGACAGTCTTAAGACACTCCTAGCTCTTAGGGAAGTTAAGACCATTAAGGTGTTTACCACAGTTGACAAC
ATTAATCTTCACACTCAAGTTGTGGACATGTCTATGACTTATGGACAACAGTTTGGTCCAACCTACTTGG
ACGGAGCTGACGTTACAAAGATTAAACCTCATGCATCTCATGACAGCAAGACATTTTATGTGTTGCCTAA
TGATGATACACTACGCAGTGAGGCTTTTGAGTACTATCACACAACTGATGAAAGTTTTCTAGGTAGATAC
ATGTCAGCATTAAATCATACTAAGAAATGGAAATTTCCACAGGTTAATGGTTTAACATCCATTAAATGGG
CAGATAACAATTGTTACCTAGCCACAGCCTTATTAACTCTTCAACAGATAGAATTGAAGTTTAATCCACC
AGCATTGCAAGACGCCTACTACAGGGCTAGAGCTGGTGATGCTGCAAATTTCTGTGCACTTATACTTGCT
TACTGTAATAAAACAGTGGGTGAGCTAGGTGATGTAAGAGAAACAATGAGTCATTTGTTTCAACATGCCA
ACTTGGATTCTTGTAAAAGAGTCCTAAATGTGGTGTGTAAAACTTGTGGACAGCAACAAACTACCTTAAA
GGGTGTAGAGGCTGTAATGTATATGGGTACACTTTCTTATGAACAACTTAAGAGAGGTGTAACTGTACCG
TGTGTTTGTGGAAGACAAGCTACACAGTATTTAGTACAACAAGAGTCATCTTTTGTTATGATGTCTGCAC
CACCTGCTGAATATAAACTAAAGCATGGTACTTTCTTGTGTGCTAGTGAGTATACTGGTAATTACCAGTG
TGGTCATTATAAACACATCACTTCAAAGGAAACCTTGTATGTCATAGATGGTGCATTGCTCAGCAAAACC
TCAGAGTACAAAGGCCCTGTTACAGATGTTTTCTATAAAGAAAACAGCTACACAACAACCATAAAACCAA
TTGTCTATAAACTAGACGGTGTTGTGTGTACAGAAATTGATCCTAAATTGGATGGTTACTATAAAAAGGA
TAATGCCTATTTTACTGAACAGCCAATTGATTTAGTGCCAACTCAACCTTACCCAAACTCAAACTTTGAC
AATTTCAAGTTTGTTTGTGACAACACCAAATTTGCTGATGACTTAAACCAGATGTCTGGTTATAAGAAGC
CTGCTTCTCGTGAGCTTAAGATTACTTTTTTTCCTGACTTGAATGGTGATGTAGTGGCTATTGATTATAA
ACATTACACACCTTCATTCAAGAAAGGTGCTAAGTTGTTGCACAAGCCTATTGTATGGCATGTGAATAAC
ACAATTAACAAAGCAACGTTTAAACCAAATACTTGGTGCTTACGTTGTCTTTGGAGTACTAAACCAGTTG
AAACGTCAAATATTTTTGATGTTCTGCAATCAGAGGACACACAGGGAATGGAAACTCTTGCCTGTGAGGA
CACTAAACTTGTCACTGAAGAAGTAGTGGAAACTCCTACCATACAGAAAGACATAGTAGAGTGTGATGTG
AAAACTACCGAAGTTGTAGGTGACGTCATACTTAAACCAGCACAAGACGGTGTAAAAATAACAGAAGAAG
TTGGTCATGAAGATCTAATGGCTGCTTATGTAGACAATACTAGTCTAACAATTAAGAAACCCAATGAATT
ATCAGTAATGTTGGGTCTAAAAACTTTAAAAACTCACGGTTTGGCTGCTGTTAATAGTGTCCCTTGGGAT
ACTATTGTTACTTATGCCAAACCGTTTCTTAATAAGGTAACTAGTGTTGCTGCAAGTGGAGTTGCGCGTT
GTTTAAACCGCATCTGTGTTAACTATATGCCTTATGTTTTAACTTTGTTGCTGCAATTCTGTACTTTTAC
TAGAAGTACTAATTCTAGAATCAAAGCATCTATGCCAACTACTATAGCTAAAAATACGGTTAAGAGTGTT
GGTAAGTTCTGTTTAGAAGCCTCATTTAATTATTTGAAGTCTCCTAATTTTTCTAAACTCATAACTATTA
TAGTATGGTTTCTTTTGTTAAGTGTTTGTCTAGGTTCTTTAATCTATTCAAGTGCTGCTTTAGGTGTTTT
GATGTCTAATCTAGGTATGCCGTCATACTGTACAAGTTACAGAGATGGTTATCTAAACTCTACTAATGTC
ACAACAACAGCTTACTGTACGGGTTCTATACCGTGTAGTGTCTGTCTTAGTGGTATGGATTCTTTAGATG
CTTATCCTGCTCTAGAAACTATTCAAGTTACCATTTCTTCTTTTAAATGGGATTTAACTGCTTTTGGCAT
TATTGCAGAGTGGTGTTTGGCATATATTCTCTTTACTAGGTTCTTTTATGTACTAGGTTTAGCCGCAATT
ATGCAATTGTTCTTTGGCTATTTCGCTGTACATTTTATTAGTAATTCTTGGCTTATGTGGCTCATAATTA
ATCTTGTACAAATGGCCCCTATTTCAGCTATGGTTAGAATGTATATCTTTTTCGCATCATTTTATTATGT
GTGGAAGAGCTATATACATGTTGTTGACGGTTGTACCTCATCTACTTGTATGATGTGTTACAAACGTAAT
AGAGCTACAAGGGTTGAATGCACAACCATTGTAAATGGTGTAAGAAGATCATTTTATGTCTATGCTAATG
GAGGTAAAGGATTTTGTAAACTACATAACTGGAATTGTGTCAATTGTGATACTTTCTGTGCAGGTAGTAC
TTTTATTAGTGATGAAGTCGCAAGAGACTTGTCCCTACAATTTAAGAGACCCATTAATCCTACAGACCAG
TCATCTTATGTAGTGGATAGTGTAGCTGTGAAAAATGGTTCGCTGCACCTCTACTTTGACAAGGCTGGCC
AGAAAACCTATGAAAGACATTCTCTTTCTCACTTTGTCAATTTAGACAACTTGAGAGCTAATAACACTAA
AGGATCAATACCCATTAATGTCATTGTGTTTGATGGTAAGTCTAAGTGTGATGAATCATCAGCTAGAGCA
GCTTCTGTTTATTACAGTCAGCTTATGTGTCAACCTATATTGTTACTTGACCAGGCGTTAGTGTCTGATG
TTGGTGACAGTGCAGAAGTAGCTGTTAAAATGTTTGATGCTTATGTTAATACATTCTCATCAACTTTTAA
CGTGCCTATGGATAAGTTAAAAACTCTCATTGCAACAGCTGAGACTGAACTTGCTAAGAATGTGTCTTTA
GATAATGTCCTTTCAACATTTATCTCAGCAGCTCGTCAAGGGTTTGTTGATTCTGATGTTGATACTAAGG
ACGTTGTGGAATGTCTAAAAATTTCTCATCAATCAGACATTGAAGTTACAGGTGACAGTTGTAATAACTA
TATGCTCACCTATAACAAAGTGGAAAACATGACGCCTAGAGATCTAGGTGCTTGTATTGATTGCAGTGCA
CGTCATATTAATGCACAAGTAGCAAAAAGTCACAACATTTCTTTGATTTGGAACATTAAAGATTTCATGT
CGCTGTCTGAACAACTGCGTAAACAAATACGTAGTGCTGCTAAGAAGAATAACTTGCCTTTTAAGTTGAC
ATGTGCAACTACTAGACAAGTTGTTAATGTAGTAACAACAAAGATAGCACTTAAAGGTGGTAAATTTGTT
ACAAATTGGTTTAAGTACTTGCTTAAAGCCACATTAGTTTGTGTTGTTATAGCTTGTGTCTTTTACTTTA
TTACACCTGTACACGTGCTTACTAAGCATGGTGATTTTGCAGATGAAATCATTGGTTACAAAGCTATTGA
AGATGGTGTCACACGTGACATTTCATCTAACGACAATTGCTTTGCTAATAAACACGTTGGATTTGACTCA
TGGTTTAGTCAACGTGGTGGTTCTTATACTAATGATAAGACTTGTCCAATTGTGGCTGCCGTCATAACTC
GTGATGTAGGATTTGTAGTTCCTGGTTTACCAGGAACAATTTTCCGTACATTAAGTGGTGACTTTTTACA
TTTCTTACCTACAGTGATTAGTGCTGTTGGCAATATTTGCTACACACCATCCAAACTTATAGAGTACACT
GACTTCGCAACATCAGCCTGTGTTTTAGCAGCTGAATGTACCATATTCAAAGATGCAGCTGGAAAGCCTG
TGCCATATTGTTATGACACTAATGTGCTCGAAGGTTCTGTACCTTATGAATCACTCCGTCCAGACACACG
TTATGTCTTGATGGATGGTTCGATTATACAATTCCCTAACACGTACCTTGAAGGTTCTGTTAGAGTTGTT
ACAACTTTTGACTCTGAGTACTGTAGACATGGTACTTGTGAAAAATCTGAAGCTGGCATCTGTGTTTCCA
CTAGTGGTAGATGGGTGCTTAATAATGATTATTATAGATCATTACCTGGTGTGTTTTGTGGTGTTGATTC
TGTAAATCTCTTAACAAATATGTTTACACCTTTGATTCAACCTATTGGTGCTTTAGACATATCAGCTTCA
ATTGTTGCAGGTGGTTTAGTTGCTATATTTGTAACTTGTCTTGCATACTATTTTATGAGGTTCAGGAGAG
CTTTTGGCGAATACAGTCATGTAGTTGCCTTTAATACTCTCTTGTTTTTGATGTCCTTTACTGTACTCTG
TCTTACGCCTGTGTATAGTTTCTTACCAGGTGTTTATTCAGTTTTTTATTTGTACTTGACATTTTATCTT
ACTAATGATGTTTCATTTTTAGCTCATGTTCAATGGATGGTCATGTTCACTCCTTTAGTACCTTTCTGGA
TTACAATTGTTTATGTCATTTGTATATCTACTAAGCATTGTTACTGGTTCTTTAGTAATTACCTTAGACG
TAGAGTTGTCTTTAATGGTACTTCCTTTAGCACTTTTGAAGAAGCAGCTTTGTGTACATTCTTGCTTAAC
AAGGAAATGTATCTTAAATTGCGTAGTGAAACTTTACTTCCACTGACGCAATATAATAGATACTTAGCGC
TTTACAACAAGTACAAATACTTTAGTGGAGCCATGGACACAACTAGCTACAGAGAAGCAGCATGCTGTCA
TCTTGCTAAGGCTCTAAATGATTTCAGTAACTCAGGTTCTGATGTGCTCTACCAACCACCACAGACATCC
ATTACATCGGCTGTCCTTCAAAGTGGATTTAGAAAAATGGCTTTTCCATCTGGTAAGGTAGAAGGTTGTA
TGGTGCAAGTTACTTGTGGAACAACTACACTTAATGGTCTTTGGCTTGATGATGTGGTCTATTGTCCAAG
ACATGTGATCTGCACAGCTGAAGATATGCTTAATCCAAATTATGAGGATTTGCTTATTCGTAAATCTAAC
CATAATTTTCTGGTACAAGCTGGTAATGTTCATTTGAGAGTTATCGGACATTCTATGCAAAATTGTGTTC
TTAAGTTGAAAGTTGACGCTGCCAACCCTAAGACACCAAAATATAAGTTTGTTCGAATTCAACCCGGACA
GACTTTTTCAGTATTAGCTTGTTACAATGGTTCACCATCAGGTGTTTACCAGTGTGCTATGAGACCTAAT
TTTACTATTAAAGGATCATTCCTTAATGGTTCTTGTGGTAGTGTTGGTTTTAACATAGACTATGACTGTG
TCTCTTTTTGCTACATGCATCACATGGAACTTCCAACAGGAGTACATGCGGGCACAGATTTAGAAGGTAC
CTTCTACGGACCTTTTGTTGACAGACAGACAGCTCAAGCAGCTGGTACAGACACAGTCATTACTATAAAT
GTTTTGGCTTGGTTGTATGCAGCTGTTATTAATGGAGATAGATGGTTTCTTAACAGATACACAACTACTC
TTAATGATTTCAACTTAGTTGCTATGAAGTTCAACTATGAACCTCTCACACAAGATCATGTTGATATTCT
AGGACCACTATCAGCTCAAACTGGTATTGCTGTCTTAGATATGTGTGCTTCATTAAAGGAATTGCTCCAA
AATGGTATGAACGGTCGCACTATCTTAGGTAGTGCCATATTAGAAGATGAGTTTACACCATTTGACGTTG
TTAGACAATGTTCAGGTGTAACTTTTCAAAGTGCTATTAAAAGAACTGTCAAAGGTACTCACCATTGGTT
GTTGTTAACAATCTTGACATCTCTTCTTGTATTGGTTCAAAGTACTCAATGGTCTTTGTTCTTCTTTGTT
TATGAAAATGCCTTCTTGCCTTTCGCTTTAGGTATAATTGCTATGTCTGCTTTTGCTATGATGTTTGTTA
AGCATAAGCATGCATTCTTGTGTCTATTCCTGTTACCTTCCTTAGCTACTGTAGCTTACTTTAATATGGT
CTACATGCCTGCTAGTTGGGTGATGCGTATCATGACTTGGTTGGACATGGTTGATACCAGCTTGTCTGGT
TATAAACTTAAGGACTGTATCATGTATGCATCAGCTATTATCTTACTCATACTTATGACAGCAAGAACTG
TTTATGATGATGGTGCTAGGCGTGTATGGACACTAATGAATGTTCTTACACTTGTTTATAAAGTCTATTA
TGGTAATGCTTTAGATCAAGCAATTTCTATGTGGGCTCTTATTATCTCTGTCACCTCTAACTATTCAGGC
GTTGTTACAACCGTCATGTTCTTGGCTAGAGGTATTGTCTTTATGTGCGTTGAGTATTGTCCAATTCTCT
TTATTACAGGTAACACCTTACAGTGTATAATGTTGGTGTACTGCTTTTTAGGCTATTTTTGTACTTGTTA
TTTTGGCCTCTTTTGTTTACTCAATCGTTACTTTAGACTTACCCTTGGTGTTTACGATTATCTCGTTTCC
ACACAAGAGTTTAGATATATGAATTCACAAGGTCTTTTACCACCTAAGAACAGCATAGATGCCTTCAAAC
TAAATGTTAAGCTTTTAGGTATTGGTGGCAAACCCTGTATCAAAGTAGCAACTGTTCAATCAAAGATGTC
AGATGTGAAATGTACTTCTGTAGTCCTTCTCTCAGTTTTACAACAACTTAGAGTTGAATCATCTTCAAAG
TTGTGGGCACAGTGTGTGCAATTGCACAATGATATACTTCTTGCAAAGGACACCACTGAAGCATTTGAAA
AAATGGTTTCATTACTGTCTGTGTTGCTATCCATGCAAGGTGCTGTAGACATAAACAAACTCTGTGAAGA
AATGTTGGACAACAGAGCAACATTACAGGCTATTGCTTCAGAATTTAGTTCTTTACCATCCTATGCTGCC
TTTGCTACAGCTCAAGAAGCTTATGAGCAAGCGGTGGCTAACGGTGATTCTGAAGTGGTTCTTAAAAAGT
TAAAGAAATCTCTGAATGTGGCAAAGTCTGAATTTGACCGTGATGCGGCCATGCAGCGTAAGCTAGAAAA
GATGGCTGATCAAGCTATGACCCAAATGTACAAACAGGCACGGTCTGAAGACAAGAGGGCAAAAGTCACT
AGTGCAATGCAAACTATGCTTTTCACTATGCTTAGAAAACTTGATAATGATGCTCTAAACAACATTATCA
ATAATGCCAGAGACGGTTGTGTTCCACTGAACATAATCCCCCTTACTACTGCAGCCAAACTAATGGTTGT
TGTACCTGACTATAACACCTATAAAAATACTTGTGAAGGTAGTACTTTTACTTATGCCTCAGCACTTTGG
GAAATTCAACAAGTTGTTGATGCAGATAGCAAAATAGTCCAACTTAGTGAAATTACTATGGACAATTCTC
CTAATATTGCTTGGCCTCTTATTGTAACAGCTTTAAGAGCCAATTCAGCTGTCAAACTTCAGAATAATGA
ACTGAGTCCCGTAGCACTTCGACAGATGTCATGTGCTGCAGGTACTACACAAACAGCTTGTAATGAGGAT
AATGCATTAGCCTACTATAACACATCAAAGGGAGGTAGGTTTGTTTTGGCATTACTATCTGATCTTCAAG
ATCTCAAGTGGGCCAGATTTCCTAAATCTGATGGTACTGGCACCATTTATACAGAGCTGGAACCACCTTG
TAGGTTTGTTACAGACACACCAAAAGGACCTAAAGTAAAGTATTTGTACTTCATTAAGGGTTTGAATAAT
TTGAATAGAGGTATGGTACTGGGCAGCTTAGCTGCTACTGTACGTTTACAAGCTGGTAATGCAACAGAAG
TGCCTGCCAACTCAACTGTTCTTTCTTTCTGTGCATTTGCTGTAGATGCATCAAAAGCTTACAGAGACTA
CCTAGCAAGTGGAGGACAACCAATAACAAATTGTGTTAAGATGTTGTGTACACATACAGGTACTGGTCAG
GCAATAACTGTAACACCGGAAGCCAATATGGATCAAGAATCCTTTGGTGGTGCTTCTTGTTGCTTGTACT
GTAGATGCCACATAGATCATCCTAACCCTAAAGGTTACTGTGAGCTTAAAGGTAAGTATGTACAAATACC
TACCACTTGTGCTAATGACCCAGTGGGTTTTACACTTAAAAACACAGTCTGTACCGTCTGCGGCATGTGG
AAAGGTTATGGCTGTAGTTGTGATCAACTCCGCGAACCTATGCTTCAGTCTGCTGATGCACAGTCGTTTT
TAAACGGGTTTGCGGTGTAAGTGCAGCCCGTCTTACACCGTGCGGCACAGGCACAAGCACTGATGTCGTG
TATAGGGCTTTTGACATCTACAATGAAAAAGTAGCTGGTTTTGCTAAGTTCCTTAAAACAAATTGTTGCC
GTTTTCAAGAAAAAGACGAAGATGGTAACCTGATAGATTCCTACTTCATAGTTAAGAGACATACTTTCTC
TAACTATCAACATGAAGAAGCTATTTATAACTTGCTTAAAGATTGTCCGGCTGTTGCTGTTCATGATTTT
TTCAAGTTTAGAGTAGATGGTGACATGGTACCACACATATCACGTCAACGTCTAACTAAATACACAATGG
CAGACTTAGTCTATGCCTTACGTCACTTTGACGAAGGTAATTGTGACACTCTTAAAGAAATACTTGTCAC
ATACAATTGTTGTACTGATGACTATTTTAATAAGAAGGATTGGTATGATTTTGTAGAGAATCCTGACATT
TTACGCGTATATGCTAACTTAGGTGAGCGTGTACGTCAAGCATTATTAAAGACTGTACAGTTTTGCGATG
CTATGCGTGATGCAGGTATTGTAGGTGTACTAACTCTAGATAATCAAGATCTCAATGGGAACTGGTATGA
TTTCGGAGATTTCATACAGACTACACCAGGTAGTGGGGTTCCTATTGTTGATTCTTATTATTCATTGCTA
ATGCCTATTCTCACACTTACGAGGGCATTAGCTGCTGAGTCTCATCTAGACGCTGATTTGACAAAACCTT
ATGTAAAATGGGATTTGTTAAAATATGATTTCACGGAAGAAAGGTTAAACCTTTTTAACCGTTATTTCAA
GTATTGGGATCAAACCTACCACCCAAATTGTGTTAACTGTTTGGATGACAGATGCATTCTGCATTGCGCA
AACTTTAATGTGTTATTCTCTACTGTTTTTCCACCAACAAGTTTTGGTCCATTAGTGAGAAAAATTTTTG
TTGATGGTGTACCTTTTGTAGTTTCAACAGGTTACCACTTCAGAGAGCTAGGTGTTGTACATAATCAAGA
TGTAAACATACATAGCTCGAGACTTAGTTTTAAGGAACTATTAGTGTATGCTGCTGATCCTGCTATGCAT
GCAGCTTCTGGTAATCTTTTGCTAGACAAACGCACTACATGCTTTTCAGTAGCAGCACTAACGAACAATG
TTGCTTTTCAAACTGTCAAACCAGGTAATTTTAACAAAGACTTTTATGACTTTGCTGTCTCTAAAGGCTT
CTTTAAAGAAGGGAGTTCTGTTGAACTCAAACATTTCTTCTTTGCCCAAGATGGTAATGCTGCTATTAGC
GATTACGACTATTATCGGTACAATTTACCAACTATGTGTGATATCCGACAGCTACTATTTGTAGTAGAAG
TTGTTGATAAATATTTTGATTGTTATGACGGTGGTTGTATTAATGCAAACCAAGTCATAGTAAACAATTT
AGATAAATCTGCCGGATTTCCATTTAACAAATGGGGAAAAGCCAGACTTTATTATGATTCTATGAGCTAT
GAGGATCAAGATGCACTCTTCGCTTATACTAAGCGTAATGTCATCCCTACTATAACCCAAATGAATCTTA
AGTATGCCATTAGTGCTAAAAATAGAGCTCGCACCGTTGCAGGTGTTTCTATTTGTAGTACTATGACTAA
TAGACAGTTTCATCAAAAACTTTTGAAATCCATAGCCGCCACAAGAGGTGCCACTGTTGTCATCGGAACT
AGTAAATTCTATGGTGGCTGGAACAATATGTTAAAAACTGTTTACAGTGATGTAGAAAATCCACACCTTA
TGGGTTGGGATTATCCAAAATGTGATAGAGCCATGCCTAACATGCTTAGGATAATGGCTTCTCTTGTTCT
TGCTCGCAAACATACTACTTGCTGTAGTTTGTCACATCGTTTCTATAGATTAGCTAACGAATGTGCACAA
GTTTTAAGTGAAATGGTCATGTGTGGCGGTTCACTATATGTGAAACCAGGTGGTACATCTTCAGGAGATG
CCACAACTGCTTATGCTAATAGTGTCTTCAACATTTGTCAGGCTGTTACTGCCAATGTGAATGCACTTCT
ATCAACTGATGGCAACAAGATTGGCGATAAGTATATTCGCAATCTTCAACACAGACTTTATGAATGTCTC
TATAGGAATAGAGATGTTGATACAGACTTTGTCAATGAATTTTACGCTTACTTGCGTAAACATTTTTCAA
TGATGATACTTTCTGATGATGCTGTTGTTTGCTTTAATAGCACCTACGCATCACAGGGTCTTGTAGCTAG
CATAAAGAATTTTAAATCAGTTCTTTATTATCAAAATAATGTTTTTATGTCTGAGGCAAAATGCTGGACT
GAGACTGACCTTACAAAGGGACCTCATGAATTTTGCTCTCAACACACTATGCTAGTTAAACAAGGTGATG
ATTATGTGTACTTGCCCTATCCTGATCCATCACGCATTCTAGGCGCAGGTTGTTTTGTCGATGACATTGT
CAAGACAGATGGTACACTAATGATTGAAAGATTTGTGTCATTGGCTATTGATGCTTATCCACTTACTAAA
CATCCTAATCAGGAGTATGCTGATGTCTTTCATTTGTATTTACAATACATACGAAAGTTACATGATGAAC
TCACAGGACACATGTTAGACATGTATTCTGTTATGCTTACTAATGATAGTACTTCAAGGTATTGGGAGCC
AGAGTTCTATGAAGCAATGTACACACCTCATACAGTCTTACAGGCTGTGGGAGCTTGTGTTCTCTGCAAT
TCACAGACTTCCTTAAGATGTGGTGCGTGTATACGTAGACCCTTCTTATGCTGTAAATGTTGTTATGACC
ATGTCATATCAACATCTCATAAATTGGTTTTGTCTGTTAATCCGTATGTTTGCAATGCCACAGGTTGTGA
CGTCACAGACGTTACACAACTTTATTTAGGAGGTATGAGCTATTATTGCAAAGCACATAAACCGCCTATT
AGCTTTCCTCTTTGTGCTAATGGACAGGTTTTTGGTTTGTACAAAAACACATGTGTTGGTAGCGATAATG
TTACCGACTTTAATGCTATAGCTACATGTGATTGGACAAATGCTGGTGATTACATTCTTGCGAACACCTG
CACAGAAAGACTTAAACTTTTTGCTGCTGAAACACTTAAAGCAACAGAGGAGACCTTCAAACTATCTTAT
GGTATTGCCACTGTACGTGAAGTACTGTCAGATAGAGAATTATATCTTTCTTGGGAAGTAGGAAAACCTA
GACCACCTCTCAATAGAAATTATGTGTTTACTGGTTACAGAGTAACTAAGAATAGTAAAACACAAATTGG
TGAATACACTTTTGAAAAAGGTGATTATGGTGATGCTGTTGTTTACCGTGGTACAACAACTTATAAATTA
AACGTGGGTGACTATTTTGTGTTAACATCACACACAGTCATGCCACTGAGTGCACCAACATTAGTGCCAC
AGGAGCATTATGTTAGGATTACTGGCTTGTACCCTACACTCAACATTTCAGATGAGTTTTCTAGCAACGT
AGCTAATTACCAGAAAGTTGGTATGCAAAAATACTCAACTTTACAAGGACCACCAGGTACTGGTAAAAGT
CATTTTGCTATAGGATTAGCATTGTACTATCCTTCAGCACGCATTGTTTATACAGCATGTTCACATGCAG
CTGTAGATGCACTGTGTGAAAAAGCATTAAAATATCTGCCCATTGATAAATGTAGCAGAATTATACCAGC
ACGTGCTCGTGTTGAATGCTTTGACAAATTCAAAGTTAATTCGACACTAGAGCAATATGTGTTCTGTACA
GTGAATGCACTACCAGAAACAACAGCTGACATTGTGGTGTTTGATGGGATATCAATGGCCACTAATTATG
ATTTAAGTGTTGTTAATGCTAGGTTAAGGGCAAAACACTATGTATATATAGGTGACCCTGCACAATTGCC
AGCACCACGCACGTTGCTCACTAAGGGTACTCTAGAACCTGAGTACTTTAATTCTGTTTGCAGATTAATG
AAAACTATAGGTCCTGATATGTTTTTAGGTACTTGTAGAAGATGTCCTGCTGAAATAGTTGACACTGTAA
GTGCTCTAGTTTATGATAATAAACTTAGAGCTCATAAAGATAAATCACAACAGTGCTTTAAAATGTTTTA
CAAGGGTGTTATAACACATGATGTCTCATCTGCTATTAACAGACCTCAAATTGGTGTAGTTAGAGAATTT
CTAACACGCAACCCTACTTGGAGAAAGGCTGTTTTCATCTCTCCTTATAATTCACAGAATGCTGTTGCTG
CCAAAATATTAGGTTTACCAACACAAACTGTGGATTCATCACAGGGTTCTGAGTATGACTATGTCATATT
CACACAAACAACTGAAACTGCACACTCTTGTAATGTTAACCGCTTTAATGTGGCCATTACTAGAGCAAAA
ATTGGTATACTTTGCATAATGTCTGATAGAGACCTTTATGACAAATTACAATTTACAAGCCTTGAAGTTC
CACGTCGAAACGTGGCAACCTTACAAGCTGAAAATGTAACAGGGCTTTTTAAGGATTGTAGTAAGGTTAT
TACAGGATTACACCCTACACAAGCACCAACTTACCTTAGTGTTGATACAAAATTCAAGACTGAAGGTTTG
TGTGTCGACATACCAGGAATACCAAAAGACATGACCTATAGGAGACTCATCTCTATGATGGGTTTCAAAA
TGAATTATCAAGTTAATGGTTACCCTAACATGTTCATCACCCGCGAAGAAGCCATTAAACATGTTCGTGC
ATGGGTTGGTTTTGATGTCGAAGGGTGTCATGCTACAAGAGAAGCTGTTGGTACTAATTTACCATTACAG
CTAGGCTTTTCAACAGGTGTCAATCTAGTAGCAGTTCCTACAGGCTACGTTGATACATCTAATGCAACAG
AGTTTTCTAGGGTGAGTGCTAAACCACCACCTGGTGACCAATTTAAACATCTTATACCACTTATGTACAA
AGGATTACCTTGGAACATTGTGCGTATAAAGATAGTTCAGATGTTAAGTGACACACTTAAAAACCTTTCA
GACAGAGTCGTTTTTGTCCTTTGGGCACATGGCTTTGAGCTGACATCTATGAAATACTTTGTCAAAATAG
GACCTGAACGCACTTGTTGCTTATGTGACAAACGTGCTACCTGTTTTTGCACAGCATCTGATACTTATGC
GTGTTGGCATCACTCAGTTGGATTTGACTATGTCTACAACCCTTTCATGATTGATGTTCAACAATGGGGT
TTTACTGGTAACCTTCAAAGTAACCATGACCAATACTGTCAAGTACACGGTAATGCACATGTTGCTAGTT
GTGATGCTATCATGACTAGATGTTTAGCAGTCCATGAATGCTTTGTTAAGCGTGTTGACTGGACCATTGA
ATATCCTATTATAGGTGATGAGCTGAAGATAAATGCAGCATGCCGTAAAGTACAACATATGGTAGTAAAG
GCTGCATTACTTGCTGATAAGTTTCCAGTTCTTCATGATATTGGTAATCCAAAAGCTATAAAATGTGTAC
CTCAAGCAGACACAGATTGGAAGTTTTATGATGCTCAACCTTGTAGTGATAAAGCTTATAAAATAGAGGA
ATTATTCTATTCCTATGCTACCCATTCTGATAAATTCAAGGATGGTGTTTGTCTTTTCTGGAACTGCAAC
GTTGACAGATACCCAGCAAATGCAATAGTCTGCAGATTTGACACAAGAGTTCTGTCCAATCTAAACTTAC
CAGGTTGTGATGGTGGTAGTTTGTATGTAAATAAACATGCTTTCCACACACCAGCTTTTGACAAGAGTGC
TTTTGTAAATCTTAAGCAATTACCATTCTTTTACTACTCAGATAGCCCTTGTGAGTCTCATGGCAAACAA
GTGGTGTCAGACATAGATTATGTACCTTTAAAGTCTGCAACGTGTATTACACGTTGTAACTTAGGTGGGG
CTGTTTGCAGACATCATGCGAATGAATACAGATTGTATTTAGACGCCTATAATATGATGATTTCTGCTGG
TTTTAGCCTTTGGATTTACAAACAATTTGATACCTACAATCTCTGGAACACTTTTACAAGACTCCAGAGT
TTAGAAAATGTGGCTTTCAATGTTATTAATAAGGGACATTTCGATGGACAGCAAGGTGAAACACCTGTTT
CTATCGTTAATAACACTGTCTACACAAAAGTAGATGGTGTTGATGTTGAATTGTTTGAGAACAAAACAAC
ACTACCTGTTAATGTAGCGTTTGAGCTCTGGGCTAAGCGCAATATCAAACCTGTTCCAGAAGTGAAAATA
CTCAACAATTTGGGTGTTGACATTGCTGCTAATACGGTGATTTGGGACTACAAAAGAGAAGCCCCTGCAC
ATGTTTCTACAATTGGAGTTTGTACTATGACTGACATAGCAAAGAAATCTACTGAAACTGCATGTTCACC
ACTCACTATCTTATTTGATGGTAGAGTTGAAGGACAAGTTGACTTATTCAGAAATGCCCGTAATGGTGTT
TTAATAACTGAGGGTAATGTAAAAGGATTACAACCATCAGTAGGTCCAAAACAAGCTAGTCTTAATGGAG
TCACATTAATTGGTGAAGCAGTGAAAACACAGTTTAACTATTATAAGAAGGTTGATGGTGTAGTACAACA
ACTACCTGAAACTTACTTTACTCAGAGTAGAAATTTGCAAGAATTCAAACCCAGGAGTCAAATGGAAATT
GATTTCTTAGAATTAGCTATGGATGAGTTCATTGAACGATATAAACTAGAAGGCTACGCTTTCGAACATA
TCGTTTATGGAGATTTTAGTCATGGTCAGTTAGGTGGATTACATCTATTGATTGGACTTGCTAAGCGTTC
TAAGGATTCACCACTAGAATTAGAGGATTTTATTCCTATGGACAGTACAGTTAAAAATTACTTTATTACA
GATGCACAAACAGGGTCATCTAAGTGTGTGTGTTCTGTTATAGATTTATTACTTGATGATTTTGTTGAAA
TAATAAAATCACAGGATTTATCAGTAGTTTCTAAAGTGGTTAAAGTGACTATTGATTATGCAGAAATTGC
TTTTATGCTTTGGTGTAAAGATGGCCATGTAGAGACATTTTACCCAAAATTACAATCTAGTCAAGCTTGG
CAACCTGGTGTTGCTATGCCGAACCTTTACAAAATGCAGAGAATGCTACTTGATAAATGTGATCTTCAAA
ATTATGGTGAAGCAGCAACTCTACCTAAAGGCATAATGATGAATGTTGCAAAATATACTCAACTGTGTCA
ATATTTAAATACTTTGACTTTAGCTGTACCTTATAACATGAGAGTAATACACTTTGGTGCTGGTTCTGAT
AAAGGAGTTGCACCTGGTACAGCAGTTCTTAGACAGTGGTTGCCTACGGGTACACTACTTGTCGATTCTG
ATCTTAATGACTTCGTCTCTGACGCTGATTCTACTTTAATAGGTGACTGTGCAACCGTACACACTGCTAA
TAAATGGGATCTCATTATTAGTGATATGTACGATCCTAAAACCAAACATGTAACAAGAGAAAATGACTCT
AAAGAGGGGTTTTTCACTTACATCTGTGGATTTATACAACAAAAGTTAGCCCTTGGAGGTTCTGTGGCCA
TAAAGATAACAGAGCATTCTTGGAATGCTGATCTTTATAAACTCATGGGACACTTTGCATGGTGGACTGC
TTTTGTTACTAATGTAAATGCCTCTTCTTCAGAGGCATTTTTAATTGGATGTAATTATCTTGGCAAACCA
CGTGAACAAATAGATGGTTATGTCATGCATGCAAATTACATATTCTGGAGGAATACTAATCCAATTCAAT
TATCTTCCTATTCATTATTTGACATGAGTAAATTTCCTCTTAAATTAAGAGGGACAGCTGTCATGTCCTT
AAAAGAAGGACAAATCAATGATATGATATTGTCTTTACTTAGTAAAGGCAGACTTATTATTAGAGAAAAC
AACAAGGTTGTGGTTTCTAGTGATGTTTTAGTTAATAACTAAACGAACTATGTTTGTTTTTCTTTTTGTC
TTGCCTTTGGTTTCCAGTCAATGTGTCAATTTGACCACAAGAACTGGAATACCGCCAGGTTATACCAATT
CATCTACTAGAGGTGTCTATTATCCAGACAAAGTTTTTAGGTCTTCAATTTTACATCTTACACAAGACCT
TTTCTTACCTTTCTTTTCTAATGTTACTTGGTTTAACACCATAACTTATCAAGGAGGCTCTAAGAAGTTT
GACAATCCTGTTTTACCATTTAATGATGGTGTTTACTTTGCCTCCACGGAAAAGTCCAATATTATACGCG
GTTGGATTTTTGGAACAACACTTGATGCCAGAACTCAATCTCTTCTAATAGTTAACAACGCAACCAATGT
TGTTATCAAAGTATGTGAGTTTCAGTTTTGCACTGATCCATTTTTAGGTGTTTACTATCATAACAACAAT
AAAACATGGGTTGAAAATGAGTTTAGAGTTTATTCAAGTGCCAACAATTGCACTTTCGAATACATTTCTC
AACCTTTTCTTATGGACCTTGAAGGAAAGCAAGGTAATTTTAAGAACCTTAGAGAGTTTGTGTTTAAAAA
TGTTGATGGTTATTTCAAGATTTACTCTAAACACACACCTATTGATTTAGTGCGCGACCTCCCCAGAGGT
TTTGCTGCATTGGAACCACTGGTGGACCTCCCTATAGGTATTAATATTACCAGATTCCAAACATTGCTTG
CTTTACATAGAAGTTATCTTACACCTGGTAAGCTAGAAAGTGGCTGGACAACTGGAGCTGCTGCTTACTA
TGTAGGTTACCTACAACAGAGGACTTTTCTCTTAAGTTACAATCAAAATGGAACCATTACAGATGCTGTT
GATTGTTCACTAGACCCTCTTTCAGAGACAAAGTGCACATTAAAATCCCTAACAGTTGAAAAAGGAATTT
ACCAGACTTCTAACTTCAGAGTTCAACCAACAATCAGTATAGTTAGATTTCCTAATATTACAAACTTATG
TCCATTTGGAGAAGTGTTTAACGCATCCAAATTTGCATCAGTTTATGCTTGGAACAGGAAGAGAATTAGC
AATTGTGTTGCTGATTACTCTGTACTTTATAACTCTACATCATTTTCCACTTTTAAATGTTATGGAGTTT
CACCTACAAAACTCAATGACCTTTGCTTCACCAATGTGTATGCAGACTCATTTGTTGTTAAAGGTGACGA
GGTTAGACAAATAGCACCCGGACAAACTGGTGTTATTGCTGATTATAACTATAAGCTGCCAGATGATTTT
ACTGGTTGTGTTATTGCTTGGAACTCAGTTAAGCAAGATGCTTTGACTGGTGATAATTATGGTTATTTGT
ATAGATTATTTAGAAAGTCTAAGCTTAAACCATTTGAGAGAGATATTTCCACTGAAATATACCAAGCCGG
CAGCACACCCTGTAACGGTCAAGTTGGTCTAAATTGTTATTATCCTCTTGAAAGGTATGGTTTTCACCCA
ACTACAGGTGTTAACTACCAACCTTTTAGAGTGGTTGTTTTATCATTTGAGTTACTTAATGGACCAGCTA
CTGTTTGTGGACCCAAATTGTCTACAACACTAGTTAAAGACAAATGTGTCAATTTCAACTTTAACGGTTT
AACTGGCACAGGTGTTCTTACAACATCTAAGAAACAGTTTCTGCCTTTTCAACAATTTGGTAGAGACATC
TCTGACACTACTGATGCTGTCCGTGACCCACAGACACTTGAAATACTTGACATTACCCCTTGCTCTTTTG
GAGGAGTTAGTGTGATAACACCAGGTACAAACACTTCTAATCAAGTGGCTGTACTTTACCAAGATGTTAA
CTGTACTGAAGTGCCTATGGCCATTCATGCAGAACAACTTACACCTGCCTGGCGTGTTTACTCTGCAGGA
GCAAATGTGTTTCAAACAAGAGCAGGCTGTTTAGTAGGTGCTGAGCATGTCAACAATTCTTATGAATGTG
ACATTCCAGTCGGTGCTGGCATATGTGCAAGTTACCATTCCATGTCATCATTTCGTAGTGTCAACCAGCG
TTCAATCATTGCTTACACTATGTCTTTAGGTGCAGAAAATTCAGTTGCTTATTCTAATAATTCAATTGCC
ATACCTACTAATTTTACAATAAGTGTTACCACAGAAATTCTACCAGTGTCAATGACTAAGACTTCTGTAG
ATTGTACTATGTACATCTGTGGAGATTCAATTGAGTGTAGTAATTTATTGCTACAATATGGCAGTTTTTG
CACACAATTAAACCGTGCTTTGACTGGGATTGCTGTTGAACAAGACAAAAACACACAAGAAGTTTTTGCC
CAGGTTAAACAAATCTACAAAACACCACCTATTAAAGATTTTGGTGGCTTTAACTTTTCACAAATATTGC
CAGATCCATCAAAACCAAGCAAGAGGTCATTTATTGAGGATTTACTCTTCAACAAAGTGACACTTGCTGA
TGCTGGCTTCATCAAACAATATGGTGATTGCCTTGGTGATATTGCTGCTAGAGATCTCATCTGTGCACAA
AAGTTCAATGGACTCACGGTTCTACCGCCTTTGCTCACAGATGAAATGATTGCTCAATACACTTCTGCAC
TACTTGCTGGAACAATCACCTCAGGTTGGACCTTTGGTGCAGGAGCTGCTTTACAAATACCCTTTGCAAT
GCAAATGGCTTACAGGTTTAATGGCATTGGAGTCACTCAGAATGTTCTATATGAGAATCAGAAATTAATT
GCCAATCAGTTCAACAGTGCTATTGGCAAAATACAGGATTCACTTTCATCTACGGCTAGTGCACTTGGTA
AACTTCAAGACGTCGTAAATCAAAATGCACAGGCTTTAAACACACTTGTCAAACAACTTAGTTCCAATTT
TGGAGCTATTTCGAGTGTGCTTAATGATATTCTTTCACGTCTTGACAAAGTTGAGGCTGAAGTGCAAATT
GATAGGTTAATCACAGGAAGACTACAGAGTCTTCAAACTTATGTGACACAACAATTAATCAGAGCAGCAG
AAATCAGAGCTTCTGCTAATCTTGCTGCAACAAAAATGTCTGAGTGCGTACTCGGACAATCTAAAAGAGT
TGATTTTTGTGGAAAAGGCTACCATTTAATGTCTTTCCCTCAATCAGCACCGCATGGTGTTGTTTTCTTG
CATGTTACTTATGTACCTGCACAAGAAAAGAACTTTACTACTGCTCCTGCTATTTGTCATGAAGGAAAAG
CACACTTCCCTCGTGAAGGTGTCTTCGTTTCAAATGGCACTCATTGGTTTATTACACAAAGGAATTTTTA
TGAACCTCAAATTATTACCACTGACAACACATTCGTCTCTGGTAGCTGTGATGTTGTAATTGGAATAGTC
AACAACACAGTTTATGATCCTTTGCAACCCGAGCTTGACTCATTTAAGGAGGAGTTAGACAAATACTTCA
AAAATCACACATCACCAGATGTTGATCTTGGCGACATATCTGGCATAAATGCTTCGGTCGTCAACATACA
AAAAGAAATTGACCGCCTCAATGAGGTTGCCAAAAATTTGAATGAATCACTCATTGACCTACAAGAGCTT
GGAAAATATGAGCAATACATCAAATGGCCTTGGTACATTTGGCTTGGTTTTATAGCTGGGCTAATTGCTA
TCATTATGGTCACAATCATGCTATGTTGTATGACTAGTTGCTGTAGTTGCCTCAAGGGTTGTTGCTCTTG
CGGTTCCTGCTGCAAATTTGATGAAGACGATTCAGAACCTGTTCTGAAAGGAGTCAAATTACATTACACA
TAAACGAACTTAATGGATTTGTTTATGAGAATTTTTAATCTTGGATCTGTAACATTCAAACCAGGAAAAA
TTGAAGATGCTACTCCTTCAGATTCTATTCGCGCTACTGCAACGATACCGATACAAGCCTCACTCCCTTT
CGGATGGCTTATTGTTGGCGTTGCACTTCTTGCTGTTTTTCAGAGCGCTTCCAAAATAATTACACTCAAA
AAGAGGTGGCAATTTGCTCTCTCCAAGGGTGTTCATTTTGCTTGCAACTTGCTTCTACTATTTGTTACAG
TCTACTCTCACCTTTTGCTTGTTGCTGCTGGCCTTGAAGCCCAATTTCTCTATCTTTACGCTTTAGTTTA
TTTTCTGCAAAGTGTTAATGCTTGCAGAATTATTATGAGGCTTTGGCTGTGCTGGAAGTGCAGATCCAAA
AATCCATTACTTTATGATGCCAATTACTTTCTTTGCTGGCATACTAATTGCTATGACTATTGTATACCAT
ATAATAGCATAACTTCTTCAATTGTCATTACATCAGGTGATGGCACTCCAAGTCCTATTACAGACCATGA
CTACCAAATTGGTGGTTATACGGAAAAGTGGGAATCTGGTGTTAAAGACTGTGTTACATTACATGGTTAC
TTTACATCAGAATGCTACCAGCTGTACTCTACACAACTTAGTACAGATACTGGTGTTGAACATACTACCT
TCTTCATTTACAGTAGAATTGTGGATGAACCAGAAGACCATGTTCAAATTCACACAATCGACGGCTCATC
AGGAGTTGTAAATCCAGCAATGGATCCTATCTATGATGAGCCGACGACGACTACTAGCGTGCCTTTGTAA
GCACAAGCTGATGAGTACGAACTTATGTACTCATTCGTTTCGGAAGAGACAGGTACGTTAATAGTTAATA
GCGTACTTCTTTTTCTTGCTTTCGTGGTATTCTTGCTAGTCACACTAGCCATCCTTACTGCGCTTCGATT
GTGTGCGTACTGCTGCAATATTGTTAACGTGAGTTTAGTTAAACCTTCTTTTTACGTCTACTCACGTGTT
AAAAATCTGAATTCTTCTAGAGTTCCTGATCTTCTGGTCTAAACGAACTAAATATTTTAGTTTTTCTGTT
TGGAACTTTAATTTTAGCCATGTCAGCTGACAACGGTACTATTACCGTTGAAGAGCTTAAAAAGCTCTTA
GAACAATGGAACCTAGTAATAGGTTTCCTATTTCTAACATGGATTTGTCTTTTACAGTTCGCCTATGCTA
ACAGGAATAGGTTTCTGTACATAATTAAGTTAATTTTCCTCTGGCTACTTTGGCCAGTAACTTTAGCTTG
CTTTGTGCTTGCTGCTGTTTACAGAATCAATTGGATTACCGGTGGAATCGCGATTGCAATGGCTTGTCTT
GTGGGCTTGATGTGGCTTAGCTACTTCATTGCTTCATTCAGGCTTTTTGCGCGTACGCGTTCCATGTGGT
CCTTCAATCCAGAAACAAACATACTGCTGAATGTGCCATTGCATGGTACAATTTTGACCAGACCACTCCT
AGAAAGTGAACTTGTCATCGGTGCTGTGATCCTCAGAGGACACCTTCGCATTGCTGGACATCATCTAGGA
CGCTGTGACATCAAGGACCTGCCAAAAGAAATCACTGTAGCTACATCACGAACGCTTTCTTATTACAAAT
TGGGAGCTTCGCAGCGTGTAGCCGGTGACTCAGGTTTTGCTGCATACAGTCGCTATCGGATTGGCAACTA
CAAACTAAACACAGACCATTCCAATAGCAGTGACAATATTGCTTTGCTTGTACAGTAAGTGACAACAGAT
GTTTCATCTCGTTGACTTTCAGGTTACTATAGCAGAGATACTTATTATTATTATGAGAACTTTCAAGATT
TCCATTTGGAACCTTGATTACATCATTAATCTCATAATTAAAAATTTATCTAAGCCTTTAACTGAAAATA
AATATTCTCAGTTAGACGAAGAGCAACCAATGGAGATTGATTAAACGAACATGAAAATTATTCTTCTCTT
GGCATTAGTTACTTTTGCTACATGCGAACGTTACCACTACCAAGAGTGTGTTAGAGGTACAACTGTACTA
ATAAAGGAACCTTGCTCTTCTGGAACTTACGAGGGCAATTCACCATTTCATCCTCTTGCTGATAATAAAT
TTGCACTTGCTTGCTCAAGCCAACAATTTGCTTTTGCTTGCCCTGACGGTACTAAACATACCTTTCAGTT
ACGTGCGAGATCAGTTTCACCAAAACTTTTCATCAGACAAGAGGAAGTTCAAGAACTTTACTCACCACTC
TTTCTCATAATTGCTGCATTAGTGTTTATAACACTTTGCTTCACACTTAAGAGAAAGACAGAATGAGTGA
AATTACACTAATTGACTTCTATTTGTGCTTGCCTTTCTGCTATTCCTTGTTTTAATTATGCTCATGATAT
TTTGGTTTGCTTTGACACTCCAAGATGATGATGAGTGTTGCCAAGTCTAAACGAACATGAAATTTCTTGT
TTTACTTGGAATACTAACAACAGTACACACATTCCATCAGGAATGTAGTTTACAGTCATGTCAATTCAAT
TCACCTTATGTAGTTGATGATCCATGCCCTATACATTTCTACTCGAAATGGTATATTAGGGTCGGTGCTA
GAAAATCTGCACCATTGATTGAACTCTGTGTTGATGAAGTAGGTTCAAAAACACCTATTAAATACATCGA
CATTGGCAACTACACTGTTTCTTGTTCACCGTTTACTATAAACTGTCAAGAACCTAAATTAGGTAGTCTC
GTAGTTCGTTGTTCGTTCTATGAAGACTTTGTTGATTACCATGACATTCGTGTTGTTTTAGATTTCATCT
AAACGAACAAACAAAATGTCTGATAATGGACCCCAAAATCGTGCACCCCGCATTACATTTGGTGGACCCT
CAGATTCGACTGACAATAACCAGAATGGAGACCGCAGTGGAGCAAGGCCAAAACAACGAAGGCCCCAGGG
ATTACCCAATAGTACTGCGTCTTGGTTCACCGCTCTCACTCAACATGGTAAGGAAGACCTTAGATTCCCT
CGAGGACAAGGTGTTCCGATTAACACCAATAGTACCAAAGATGACCAAATTGGCTACTACCGAAGAGCTA
CCAGACGAGTTCGTGGTGGTGACGGTAAAATGAAAGATCTCAGTCCACGATGGTACTTCTATTACCTTGG
AACTGGGCCAGAAGCTGGACTTCCCTATGGTGCTAACAAAGAAGGCATCATATGGGTTGCAACTGAGGGA
GCCTTGAATACACCAAAAGATCACATTGGCACCCGCAATCCAAACAACAATGCTGCAATCGTGCTACAAC
TTCCTCAAGGAACAGCTTTGCCTAAAGGTTTCTACGCAGAAGGGAGCAGAGGCGGCAGTCAAGCTTCTTC
ACGCTCTTCATCACGTAGTCGCAATAGTTCCAGAAACTCAACTCCAGGCAGTAGTAGGGGAACTTCTCCT
GCTCGAATTGCTGGCAATGGTGGTGATGCTGCCCTTGCTTTGCTACTGCTTGATCGGTTGAATGCACTTG
AGAGCAAAATGTCTGGTAAAGGCTCACAACAACAGAGCCAAACAGTCACTAAGAAATCTGCTGCTGAGGC
TTCCAAGAAACCTCGCCAAAAACGTACTGCCACTAAACAATACAATGTCACTCAGGCATTTGGCAGACGT
GGTCCGGAAAAAACCCAAGGAAATTTTGGGGACAAAGAATTAATCAGACAAGGAACTGAGTACAAACATT
GGCCGCAAATTGCACAATTTGCACCTAGCGCTTCTGCATTCTTCGGAATGTCGCGCATTGGCATGGAAGT
CACACCTTCGGGAACATGGCTGACTTACACAGGTGCCATCAAGCTTGATGACAAAGATCCAAGCTTCAAA
GACAACGTCATACTGCTGAACAAGCACATTGACGCATACAAAACATTCCCACCAACAGAGCCTAAAAAGG
ACAAAAAGAAAAAGACTGACGAAAGCCAGCCTTTACCGCAGAGACAGAAGAAACAACAAACTGTGACTCT
TCTTCCTGCTGCAGATTTGGATGATTTCTCCAAACAATTGCAACAATCCATGAGCAGTGCTGATTCAACT
CAGGCTTAAACTCATGCAGACCACACAAGGCAGATGGGCTATGTAAACGTTTTCGCTTTTCCGTTTACGA
TACATAGTCTACTCTTGTGCAGAATGAATTCTCGTAGCTATACAGCACAAGTAGGTATAGTTAACTTTAA
TCTCACATAGCAATCTTTAATCAGTGTGTAACATTAGGGAGGACTTGAAAGAGCCACCACATTTTCACCG
AGGCCACGCGGAGTACGATCGAGGGTACAGTGAATAATGCTAGGGAGAGCTGCCTATATGGAAGAGCCCT
AATGTGTAAATTAATTTTAGTAGTGCTATCCCCATGTGATTTTAATAGCTTC</t>
  </si>
  <si>
    <t>GX-P5L</t>
  </si>
  <si>
    <t>QIA48632</t>
  </si>
  <si>
    <t>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t>
  </si>
  <si>
    <t>MT040335.1</t>
  </si>
  <si>
    <t xml:space="preserve">&gt;MT040335.1 Pangolin coronavirus isolate PCoV_GX-P5L, complete genome
GCTTTAACTTTTTACAAATCCCAGGTAGCAAAACCAACCAACTCTCGATCTCTTGTAGATCTGTTCTCTA
AACGAACTTTAAAATCTGTGTGGCTGTCACTTGGCTGCATGCCTAGTGCACTCACGCAGTATAATAATAA
TTAATTACTGTCGTTGACAGGAAACGAGTAACTCGTCCGTCTTCTGCAGACTGCTTACGGTTTCGTCCGT
GTTGCAGTCGATCATCAGCATACCTAGGTTTTGTCCGGGTGTGACCGAAAGGTAAGATGGAGAGCCTTGT
CCCTGGTTTCAACGAGAAAACACACGTCCAACTCAGTTTGCCTGTTCTTCAGGTTCGCGACGTGCTAGTA
CGTGGCTTTGGAGACTCCGTGGAGGAGGCTCTATCAGAGGCACGTCAACATCTTCTTGACGGCACTTGTG
GCATAATCGATGTTGAAAAGGGAGTACTCCCCCAACTCGAACAGCCCTATGTGTTTGTCAAACGTTCTGA
TGCCCGAACTGCTCCTCACGGCCATGTAATGGTTGAATTGGTGGCAGAACTCGATGGTGTTCAGTACGGT
CGTAGCGGTGAGACTCTTGGTGTTCTTGTACCACATGTTGGTGAAACACCTGTTGCTTATCGCAAAATTC
TTCTCCGTAAGAATGGTAATAAGGGAGCCGGTGGTCATAGTTTCGGCATCGATCTAAAGTCTTATGACTT
AGGTGACGAGCTTGGCACTGATCCCATTGATGACTTTCAAGTCAACTGGAACACTAAACATGGCAGTGGT
GTAACTCGTGAGCTCATGCGTGAGCTTAATGGGGGCGCATACACTCGCTATGTAGACAATAACTTCTGTG
GCCCTGACGGCTACCCTCTTGAGTGCATCAAAGACTTATTAGCTCGTGCTGGAAAGTCTTCTTGCTCTTT
GTCCGAACAACTGGACTTTATTGACACTAAAAGAGGTGTGTACTGCTGCCGTGAACATGAACATGAAATT
GTTTGGTACACGGAACGCTCCGACAAGAGCTACGAATTACAGACACCTTTTGAAATCAAATTGGCAAAGA
AATTTGACAATTTCACAGGGGAATGTCCAAACTTTGTCTTCCCACTAAATTCTACAATCAAGACCATTCA
ACCACGTGTTGAAAAGAAAAAGCTTGAGGGTTTTATGGGTAGAATTCGATCTGTCTATCCTGTTGCATCA
CCAAATGAATGCAACCCAATGCACCTTTCGACGCTTATGAAGTGTGAACATTGTAGTGAAACTTCATGGC
AAACTGGTGACTTCCTTAAAGCCACTTGTGAATTTTGTGGTACTGAAAATCAAGTCAAAGAAGGACCTAC
CACTTGTGGTTACCTTCCTCAAAATGCTGTAGTAAAAATTTTTTGTCCAGCATGTCATAATCCAGAAATG
GGACCTGAGCACAGTCTCGCAGAATACCATAATGAATCTGGTATTAAAACCACTCTTCGTAAAGGTGGTC
GTACCAAAGCATTTGGAGGATGTGTGTTCTCTTATGTGGGCTGTCACAACAAGTGTGCCTATTGGGTGCC
TCGTGCTGCTGCTAACGTAGGATGTAACCACACAGGAGTTGTGGGAGAAGGTTCTGAAAGTCTCAATGAT
AACCTTCTTGAAATACTTACTAAGGAGAAAGTCAACATTAACATTGTTGGTGACTTTAAACTGACTGAAG
AGATCGCCATAATCTTGGCATCTTTTTCTGCATCCACGAGTGCTTTCGTGGAAACTGTGAAGGGCTTGGA
TTACAAGTCTTTCAAACAAATTGTTGAATCCTGTGGTAACTTTAAAGTAACCAAGGGAAAATTCAAGAAG
AATGCTTGGAATATTGGTGAACCAAAGTCCATACTGAGCCCTCTGTATGCATTTCCCTCAGAAGCTGCTC
GTGTGGTACGTTCCATTTTTTCACGCACTCTTGAAACTGCTCAACACTCTGTGCGTGTCTTGCAAAAGGC
CGCTATTACAATTCTGGACGGAATTTCACAGTACTCACTCAGATTGATTGATGCTATGTTGTTCACGTCT
GAACTTACAACAGACAGTATCGTAGTGATGGCATACGTCACAGGTGGTGTTGTACAAATGACTACACAAT
GGCTTACCAATATTTTTGGTACTGTGTATGAAAAATTGAAACCTATTCTTGACTGGCTTGAAGAGAAGTT
CAAGGAAGGGATAGAGTTTCTTAAGGACGGTTGGGAGATTGTAAAATTCATCACAACCTGTTCTTGTGAA
ATCATTGGTGGACAGCTTGTAGCATTCACCACTGAACTTAAAGACAGTGTGAAGAAATTTTTCAAACTGG
TTAACAAATTTCTTGCTCTTTGTGCTGATTCCATCGTCATTGGTGGTGCAAAACTTAAAGCTTTGAATTT
GGGAGAAACCTTTGTCGCACACTCCAGAGGACTCTACAAAAAGTGTGTGAAATCCAGAGGAGACTCTGGT
TTACTCATGCCTCTAAAAGCACCAAAAGAAGTTATCTTCCTTGATGGAGAAACTTTGCCTACAGAGGTAC
TTTCAGAAGAAGTAATACTAAAAACTGGTGAATTACAACCACTTGAGGAACCAACTGCACAGGCAGTTGA
AGTACCACTCGTAGGTACACCAGTTTGCATTAATGGATTAATGCTGCTTGAAATTAAAGATACTGAAAAG
TATTGTGCTCTTGCACCTAACATGATGGTCACTAATAATACCTTCACTCTAAAAGGTGGTGCACCAACCA
AAGTCACATTTGGTGATGACACAGTCATTGAAGTCCAAGGCTACAAGAATGTGAATATCACATTTGAATT
GGATGAACGAGTAGATAAAGTACTCAACGAAAAGTGCTCTAACTACACTGTAGAACTTGGAACCAACATA
GATGAATTGGCTTGTGTTGTAGCTGAGGCAGTAATAAAGACTTTGCAACCTGTTTCAGAATTACTTACAC
CGCTAGGCATTGACTTAGACGAGTGGGGTGTTGCAACCTATTACTTGTTTGACGAGTCTGGTGAGTATAC
TTTGTCTTCACGTATGTATTGTTCATTCTATCCTCCAGATGAGGATTATGAAGAAGAATACAGCGAAGAG
GAACAACCTGAACAACCAACTCAATATGAGTATGGTACTGAATCTGATTACAAAGGTTTGCCTTTGGAAT
TTGGTGCATCTTCTGTACAACAACAGGAAGAACAAGAAGAAGATTGGTTAGAAACTGAAGCTGAAGTGGT
GGAACAAGAAGTTACACCAACTGAGCAAGAGGAAGAGCTACCAATCACTGAAATTGTTCCTGCAGTGGAA
CAAACTACAATTGTAGAGCTAGAATGTGATAATTTCACTGGTTATTTAAAACTCACTGATAATGTTTCCA
TTAAAAATGTGGATATTGTAAGTGAGGCTAAAAATGTAAAACCTACAATAGTGGTTAATGCTGCTAATGT
ACACCTAAAACATGGTGGTGGTGTTGCTGGTGCTCTTAACAAAGCTACTAACAACGCTATGCAAATTGAG
TCTGATGACTACATTGCCAGAAATGGACCACTAAACGTGGGTGGTAGTTGTCTTCTAAATGGACACAATT
TGGCTAAAAACTGCCTTCATGTTGTTGGTCCTAATCTCAACAAGGGTGAAGACATTCAATTACTTAAAGT
TGCCTATGAAAATTTCAATCATCATGAAAAATTACTTGCACCACTTCTCTCAGCAGGCATCTTTGGTGCA
CAACCAATACAGTCTTTGAAGGTGTGTATTGAAACAGTACGCACACAAGTCTTTTTAGCTGTCTTTGACA
AGGACCTCTATGAAGAACTTGTAGCTAGCTTTTTAGAAATGAAAAGTGAGACTAAAGTACAAGATCACTT
TGACGTCGTTGAGACTAAGGTTGAAATTACACCTGAAGAATCTGCTTCAAGTGAGAAACCTACCAAGGAA
GAGCCTAAAAAGGTGAAACCTTGTATTGAAGAAGTTACAACTACTCTAGAAGAAACTAAGTTTCTTACAG
AAAACTTGTTACTGTATGCAGACATTAATGGTAATCTGTATCCAGATTCAACCAGTCTTGTGGAAAATGT
TGATGTCACCTTCCTTAAAAAGGATGCTCCTTATATAGTAGGTGACATAATTACTAGTGGTAATTTAACA
ACCGTTGTCATACCAACAAAGAAAGCAGGTGGTACTACAGAAATGCTTGCAAAGGCATTGCGTAAAGTAC
CTACTGACCATTATATAACCACCTACCCCGGACAGGGTTGCGTTGGTTATACAATTGAGGAAGCAAAAAC
AGCTCTTAAGAAGAGTAAGAGTGCTTATTATGTATTACCCTCTATAATTCCAAATAAGAAAGAAGAAATT
CTTGGTACTGTTTCTTGGAACTTGCGTGAAATGCTTACGCATGCTGAAGAAACACGTAAATTAATGCCTA
TTTGCATGGATACAAAGGCTATAATGTCTACTGTGCAAAGGAAGTATAAGGGTATTAAGATACAGGAGGG
AGTCGTGGACTACGGTGTAAGGTTTTACTTCTATACTAGTAAAACACCTGTAGCTACACTTATTGCAACT
CTTAATTCATTAGGAGAAACCTTGGTCACAATGCCTTTGGGTTATGTGACACATGGTTTAAATTTAGAAG
AGGCTGCTAGGTATATGAGATCACTCAAAGTACCCGCAACCGTTTCTGTTTCTTCACCAGATGCTGTTAC
AGCATATAATGGTTACCTTACTTCCTCTTCAAAGACTCCTGAAGAGCATTTCATAGAAACCATCTCACTA
GCTGGTTCATATAAAGACTGGTCCTATTCAGGACAGGCTACTGAATTAGGTATTGAATTTCTTAAAAGAG
GTGACAAAGTTGTCTACCACACAACTAGTAAACCAATCACTTTCCACATGGATGGTGAGGTTATCAACAT
TGACAGTCTTAAGACACTCCTAGCTCTTAGGGAAGTTAAGACCATTAAGGTGTTTACCACAGTTGACAAC
ATTAATCTTCACACTCAAGTTGTGGACATGTCTATGACTTATGGACAACAGTTTGGTCCAACCTACTTGG
ACGGAGCTGACGTTACAAAGATTAAACCTCATGCATCTCATGACAGCAAGACATTTTATGTGTTGCCTAA
TGATGATACACTACGCAGTGAGGCTTTTGAGTACTATCACACAACTGATGAAAGTTTTCTAGGTAGATAC
ATGTCAGCATTAAATCATACTAAGAAATGGAAATTTCCACAGGTTAATGGTTTAACATCCATTAAATGGG
CAGATAACAATTGTTACCTAGCCACAGCCTTATTAACTCTTCAACAGATAGAATTGAAGTTTAATCCACC
AGCATTGCAAGACGCCTACTACAGGGCTAGAGTTGGTGATGCTGCAAATTTCTGTGCACTTATACTTGCT
TACTGTAATAAAACAGTGGGTGAGCTAGGTGATGTAAGAGAAACAATGAGTCATTTGTTTCAACATGCCA
ACTTGGATTCTTGTAAAAGAGTCCTAAATGTGGTGTGTAAAACTTGTGGACAGCAACAAACTACCTTAAA
GGGTGTAGAGGCTGTAATGTATATGGGTACACTTTCTTATGAACAACTTAAGAGAGGTGTAACTGTACCG
TGTGTTTGTGGAAGACAAGCTACACAGTATTTAGTACAACAAGAGTCATCTTTTGTTATGATGTCTGCAC
CACCTGCTGAATATAAACTAAAGCATGGTACTTTCTTGTGTGCTAGTGAGTATACTGGTAATTACCAGTG
TGGTCATTATAAACACATCACTTCAAAGGAAACCTTGTATGTCATAGATGGTGCATTGCTCAGCAAAACC
TCAGAGTACAAAGGCCCTGTTACAGATGTTTTCTATAAAGAAAACAGCTACACAACAACCATAAAACCAA
TTGTTTATAAACTAGACGGTGTTGTGTGTACAGAAATTGATCCTAAATTGGATGGTTACTATAAAAAGGA
TAATGCCTATTTTACTGAACAGCCAATTGATTTAGTGCCAACTCAACCTTACCCAAACTCAAACTTTGAC
AATTTCAAGTTTGTTTGTGACAACACCAAATTTGCTGATGACTTAAACCAGATGTCTGGTTATAAGAAGC
CTGCTTCTCGTGAGCTTAAGATTACTTTTTTTCCTGACTTGAATGGTGATGTAGTGGCTATTGATTATAA
ACATTACACACCTTCATTCAAGAAAGGTGCTAAGTTGTTGCACAAGCCTATTGTATGGCATGTGAATAAC
ACAATTAACAAAGCAACGTTTAAACCAAATACTTGGTGCTTACGTTGTCTTTGGAGTACTAAACCAGTTG
AAACGTCAAATATTTTTGATGTTCTGCAATCAGAGGACACACAGGGAATGGAAACTCTTGCCTGTGAGGA
CACTAAACTTGTCACTGAAGAAGTAGTGGAAACTCCTACCATACAGAAAGACATAGTAGAGTGTGATGTG
AAAACTACCGAAGTTGTAGGTGACGTCATACTTAAACCAGCACAAGACGGTGTAAAAATAACAGAAGAAG
TTGGTCATGAAGATCTAATGGCTGCTTATGTAGACAATACTAGTCTAACAATTAAGAAACCCAATGAATT
ATCAGTAATGTTGGGTCTAAAAACTTTAAAAACTCACGGTTTGGCTGCTGTTAATAGTGTCCCTTGGGAT
ACTATTGTTACTTATGCCAAACCGTTTCTTAATAAGGTAACTAGTGTTGCTGCAAGTGGAGTTGCGCGTT
GTTTAAACCGCATCTGTGTTAACTATATGCCTTATGTTTTAACTTTGTTGCTGCAATTCTGTACTTTTAC
TAGAAGTACTAATTCTAGAATCAAAGCATCTATGCCAACTACTATAGCTAAAAATACGGTTAAGAGTGTT
GGTAAGTTCTGTTTAGAAGCCTCATTTAATTATTTGAAGTCTCCTAATTTTTCTAAACTCATAACTATTA
TAGTATGGTTTCTTTTGTTAAGTGTTTGTCTAGGTTCTTTAATCTATTCAAGTGCTGCTTTAGGTGTTTT
GATGTCTAATCTAGGTATGCCGTCATACTGTACAAGTTACAGAGATGGTTATCTAAACTCTACTAATGTC
ACAACAACAGCTTACTGTACGGGTTCTATACCGTGTAGTGTCTGTCTTAGTGGTATGGATTCTTTAGATG
CTTATCCTGCTCTAGAAACTATTCAAGTTACCATTTCTTCTTTTAAATGGGATTTAACTGCTTTTGGCAT
TATTGCAGAGTGGTGTTTGGCATATATTCTCTTTACTAGGTTCTTTTATGTACTAGGTTTAGCCGCAATT
ATGCAATTGTTCTTTGGCTATTTCGCTGTACATTTTATTAGTAATTCTTGGCTTATGTGGCTCATAATTA
ATCTTGTACAAATGGCCCCTATTTCAGCTATGGTTAGAATGTATATCTTTTTCGCATCATTTTATTATGT
GTGGAAGAGCTATATACATGTTGTTGACGGTTGTACCTCATCTACTTGTATGATGTGTTACAAACGTAAT
AGAGCTACAAGGGTTGAATGCACAACCATTGTAAATGGTGTAAGAAGATCATTTTATGTCTATGCTAATG
GAGGTAAAGGATTTTGTAAACTACATAACTGGAATTGTGTCAATTGTGATACTTTCTGTGCAGGTAGTAC
TTTTATTAGTGATGAAGTCGCAAGAGACTTGTCCCTACAATTTAAGAGACCCATTAATCCTACAGACCAG
TCATCTTATGTAGTGGATAGTGTAGCTGTGAAAAATGGTTCGCTGCACCTCTACTTTGACAAGGCTGGCC
AGAAAACCTATGAAAGACATTCTCTTTCTCACTTTGTCAATTTAGACAACTTGAGAGCTAATAACACTAA
AGGATCAATACCCATTAATGTCATTGTGTTTGATGGTAAGTCTAAGTGTGATGAATCATCAGCTAGAGCA
GCTTCTGTTTATTACAGTCAGCTTATGTGTCAACCTATATTGTTACTTGACCAGGCGTTAGTGTCTGATG
TTGGTGACAGTGCAGAAGTAGCTGTTAAAATGTTTGATGCTTATGTTAATACATTCTCATCAACTTTTAA
CGTGCCTATGGATAAGTTAAAAACTCTCATTGCAACAGCTGAGACTGAACTTGCTAAGAATGTGTCTTTA
GATAATGTCCTTTCAACATTTATCTCAGCAGCTCGTCAAGGGTTTGTTGATTCTGATGTTGATACTAAGG
ACGTTGTGGAATGTCTAAAAATTTCTCATCAATCAGACATTGAAGTTACAGGTGACAGTTGTAATAACTA
TATGCTCACCTATAACAAAGTGGAAAACATGACGCCTAGAGATCTAGGTGCTTGTATTGATTGCAGTGCA
CGTCATATTAATGCACAAGTAGCAAAAAGTCACAACATTTCTTTGATTTGGAACATTAAAGATTTCATGT
CGCTGTCTGAACAACTGCGTAAACAAATACGTAGTGCTGCTAAGAAGAATAACTTGCCTTTTAAGTTGAC
ATGTGCAACTACTAGACAAGTTGTTAATGTAGTAACAACAAAGATAGCACTTAAAGGTGGTAAATTTGTT
ACAAATTGGTTTAAGTACTTGCTTAAAGCCACATTAGTTTGTGTTGTTATAGCTTGTGTCTTTTACTTTA
TTACACCTGTACACGTGCTTACTAAGCATGGTGATTTTGCAGATGAAATCATTGGTTACAAAGCTATTGA
AGATGGTGTCACACGTGACATTTCATCTAACGACAATTGCTTTGCTAATAAACACGTTGGATTTGACTCA
TGGTTTAGTCAACGTGGTGGTTCTTATACTAATGATAAGACTTGTCCAATTGTGGCTGCCGTCATAACTC
GTGATGTAGGATTTGTAGTTCCTGGTTTACCAGGAACAATTTTCCGTACATTAAGTGGTGACTTTTTACA
TTTCTTACCTAGAGTGTTTAGTGCTGTTGGCAATATTTGCTATACACCATCCAAACTTATAGAGTACACT
GACTTCGCAACATCAGCCTGTGTTTTAGCAGCTGAATGTACCATATTCAAAGATGCAGCTGGAAAGCCTG
TGCCATATTGTTATGACACTAATGTGCTCGAAGGTTCTGTACCTTATGAATCACTCCGTCCAGACACACG
TTATGTCTTGATGGATGGTTCTATTATACAATTCCCTAACACGTACCTTGAAGGTTCTGTTAGAGTTGTT
ACAACTTTTGACTCTGAGTACTGTAGACATGGTACTTGTGAAAAATCTGAAGCTGGCATCTGTGTTTCCA
CTAGTGGTAGATGGGTGCTTAATAATGATTATTATAGATCATTACCTGGTGTGTTTTGTGGTGTTGATTC
TGTAAATCTCTTAACAAATATGTTTACACCTTTGATTCAACCTATTGGTGCTTTAGACATATCAGCTTCA
ATTGTTGCAGGTGGTTTAGTTGCTATATTTGTAACTTGTCTTGCATACTATTTTATGAGGTTCAGGAGAG
CTTTTGGCGAATACAGTCATGTAGTTGCCTTTAATACTCTCTTGTTTTTGATGTCCTTTACTGTACTCTG
TCTTACGCCTGTGTATAGTTTCTTACCAGGTGTTTATTCAGTTTTTTATTTGTACTTGACATTTTATCTT
ACTAATGATGTTTCATTTTTAGCTCATGTTCAATGGATGGTCATGTTCACTCCTTTAGTACCTTTCTGGA
TTACAATTGTTTATGTCATTTGTATATCTACTAAGCATTGTTACTGGTTCTTTAGTAATTACCTTAGACG
TAGAGTTGTCTTTAATGGTACTTCCTTTAGCACTTTTGAAGAAGCAGCTTTGTGTACATTCTTGCTTAAC
AAGGAAATGTATCTTAAATTGCGTAGTGAAACTTTACTTCCACTGACGCAATATAATAGATACTTAGCGC
TTTACAACAAGTACAAATACTTTAGTGGAGCCATGGACACAACTAGCTACAGAGAAGCAGCATGCTGTCA
TCTTGCTAAGGCTCTAAATGATTTCAGTAACTCAGGTTCTGATGTGCTCTACCAACCACCACAGACATCC
ATTACATCGGCTGTCCTTCAAAGTGGATTTAGAAAAATGGCTTTTCCATCTGGTAAGGTAGAAGGTTGTA
TGGTGCAAGTTACTTGTGGAACAACTACACTTAATGGTCTTTGGCTTGATGATGTGGTCTATTGTCCAAG
ACATGTGATCTGCACAGCTGAAGATATGCTTAATCCAAATTATGAGGATTTGCTTATTCGTAAATCTAAC
CATAATTTTCTGGTACAAGCTGGTAATGTTCATTTGAGAGTTATCGGACATTCTATGCAAAATTGTGTTC
TTAAGTTGAAAGTTGACGCTGCCAACCCTAAGACACCAAAATATAAGTTTGTTCGAATTCAACCCGGACA
GACTTTTTCAGTATTAGCTTGTTACAATGGTTCACCATCAGGTGTTTACCAGTGTGCTATGAGACCTAAT
TTTACTATTAAAGGATCATTCCTTAATGGTTCTTGTGGTAGTGTTGGTTTTAACATAGACTATGACTGTG
TCTCTTTTTGCTACATGCATCACATGGAACTTCCAACAGGAGTACATGCGGGCACAGATTTAGAAGGTAC
CTTCTACGGACCTTTTGTTGACAGACAGACAGCTCAAGCAGCTGGTACAGACACAGTCATTACTATAAAT
GTTTTGGCTTGGTTGTATGCAGCTGTTATTAATGGAGATAGATGGTTTCTTAACAGATACACAACTACTC
TTAATGATTTCAACTTAGTTGCTATGAAGTTCAACTATGAACCTCTCACACAAGATCATGTTGATATTCT
AGGACCACTATCAGCTCAAACTGGTATTGCTGTCTTAGATATGTGTGCTTCATTAAAGGAATTGCTCCAA
AATGGTATGAACGGTCGCACTATCTTAGGTAGTGCCATATTAGAAGATGAGTTTACACCATTTGACGTTG
TTAGACAATGTTCAGGTGTAACTTTTCAAAGTGCTATTAAAAGAACTGTCAAAGGTACTCACCATTGGTT
GTTGTTAACAATCTTGACATCTCTTCTTGTATTGGTTCAAAGTACTCAATGGTCTTTGTTCTTCTTTGTT
TATGAAAATGCCTTCTTGCCTTTCGCTTTAGGTATAATTGCTATGTCTGCTTTTGCTATGATGTTTGTTA
AGCATAAGCATGCATTCTTGTGTCTATTCCTGTTACCTTCCTTAGCTACTGTAGCTTACTTTAATATGGT
CTACATGCCTGCTAGTTGGGTGATGCGTATCATGACTTGGTTGGACATGGTTGATACCAGCTTGTCTGGT
TATAAACTTAAGGACTGTATCATGTATGCATCAGCTATTATCTTACTCATACTTATGACAGCAAGAACTG
TTTATGATGATGGTGCTAGGCGTGTATGGACACTAATGAATGTTCTTACACTTGTTTATAAAGTCTATTA
TGGTAATGCTTTAGATCAAGCAATTTCTATGTGGGCTCTTATTATCTCTGTCACCTCTAACTATTCAGGC
GTTGTTACAGCCGTCATGTTCTTGGCTAGAGGTATTGTCTTTATGTGCGTTGAGTATTGTCCAATTCTCT
TTATTACAGGTAACACCTTACAGTGTATAATGTTGGTGTACTGCTTTTTAGGCTATTTTTGTACTTGTTA
TTTTGGCCTCTTTTGTTTACTCAATCGTTACTTTAGACTTACCCTTGGTGTTTACGATTATCTCGTTTCC
ACACAAGAGTTTAGATATATGAATTCACAAGGTCTTTTACCACCTAAGAACAGCATAGATGCCTTCAAAC
TAAATGTTAAGCCTTTAGGTATTGGTGGCAAACCCTGTATCAAAGTAGCAACTGTTCAATCAAAGATGTC
AGATGTGAAATGTACTTCTGTAGTCCTTCTCTCAGTTTTACAACAACTTAGAGTTGAATCATCTTCAAAG
TTGTGGGCACAGTGTGTGCAATTGCACAATGATATACTTCTTGCAAAGGACACCACTGAAGCATTTGAAA
AAATGGTTTCATTACTGTCTGTGTTGCTATCCATGCAAGGTGCTGTAGACATAAACAAACTCTGTGAAGA
AATGTTGGACAACAGAGCAACATTACAGGCTATTGCTTCAGAATTTAGTTCTTTACCATCCTATGCTGCC
TTTGCTACAGCTCAAGAAGCTTATGAGCAAGCGGTGGCTAACGGTGATTCTGAAGTGGTTCTTAAAAAGT
TAAAGAAATCTCTGAATGTGGCAAAGTCTGAATTTGACCGTGATGCGGCCATGCAGCGTAAGCTAGAAAA
GATGGCTGATCAAGCTATGACCCAAATGTACAAACAGGCACGGTCTGAAGACAAGAGGGCAAAAGTCACT
AGTGCAATGCAAACTATGCTTTTCACTATGCTTAGAAAACTTGATAATGATGCTCTAAACAACATTATCA
ATAATGCCAGAGACGGTTGTGTTCCACTGAACATAATCCCCCTTACTACTGCAGCCAAACTAATGGTTGT
TGTACCTGACTATAACACCTATAAAAATACTTGTGAAGGTAGTACTTTTACTTATGCCTCAGCACTTTGG
GAAATTCAACAAGTTGTTGATGCAGATAGCAAAATAGTCCAACTTAGTGAAATTACTATGGACAATTCTC
CTAATATTGCTTGGCCTCTTATTGTAACAGCTTTAAGAGCCAATTCAGCTGTCAAACTTCAGAATAATGA
ACTGAGTCCCGTAGCACTTCGACAGATGTCATGTGCTGCAGGTACTACACAAACAGCTTGTAATGAGGAT
AATGCATTAGCCTACTATAACACATCAAAGGGAGGTAGGTTTGTTTTGGCATTACTATCTGATCTTCAAG
ATCTCAAGTGGGCCAGATTTCCTAAATCTGATGGTACTGGCACCATTTATACAGAGCTGGAACCACCTTG
TAGGTTTGTTACAGACACACCAAAAGGACCTAAAGTAAAGTATTTGTACTTCATTAAGGGTTTGAATAAT
TTGAATAGAGGTATGGTACTGGGCAGCTTAGCTGCTACTGTACGTTTACAAGCTGGTAATGCAACAGAAG
TGCCTGCCAACTCAACTGTTCTTTCTTTCTGTGCATTTGCTGTAGATGCATCAAAAGCTTACAGAGACTA
CCTAGCAAGTGGAGGACAACCAATAACAAATTGTGTTAAGATGTTGTGTACACATACAGGTACTGGTCAG
GCAATAACTGTAACACCGGAAGCCAATATGGATCAAGAATCCTTTGGTGGTGCTTCTTGTTGCTTGTACT
GTAGATGCCACATAGATCATCCTAACCCTAAAGGTTACTGTGAGCTTAAAGGTAAGTATGTACAAATACC
TACCACTTGTGCTAATGACCCAGTGGGTTTTACACTTAAAAACACAGTCTGTACCGTCTGCGGCATGTGG
AAAGGTTATGGCTGTAGTTGTGATCAACTCCGCGAACCTATGCTTCAGTCTGCTGATGCACAGTCGTTTT
TAAACGGGTTTGCGGTGTAAGTGCAGCCCGTCTTACACCGTGCGGCACAGGCACAAGCACTGATGTCGTG
TATAGGGCTTTTGACATCTACAATGAAAAAGTAGCTGGTTTTGCTAAGTTCCTTAAAACAAATTGTTGCC
GTTTTCAAGAAAAAGACGAAGATGGTAACCTGATAGATTCCTACTTCATAGTTAAGAGACATACTTTCTC
TAACTATCAACATGAAGAAGCTATTTATAACTTGCTTAAAGATTGTCCGGCTGTTGCTGTTCATGATTTT
TTCAAGTTTAGAGTAGATGGTGACATGGTACCACACATATCACGTCAACGTCTAACTAAATACACAATGG
CAGACTTAGTCTATGCCTTACGTCACTTTGACGAAGGTAATTGTGACACTCTTAAAGAAATACTTGTCAC
ATACAATTGTTGTACTGATGACTATTTTAATAAGAAGGATTGGTATGATTTTGTAGAGAATCCTGACATT
TTACGCGTATATGCTAACTTAGGTGAGCGTGTACGTCAAGCATTATTAAAGACTGTACAGTTTTGCGATG
CTATGCGTGATGCAGGTATTGTAGGTGTACTAACTCTAGATAATCAAGATCTCAATGGGAACTGGTATGA
TTTCGGAGATTTCATACAGACTACACCAGGTAGTGGGGTTCCTATTGTTGATTCTTATTATTCATTGCTA
ATGCCTATTCTCACACTTACGAGGGCATTAGCTGCTGAGTCTCATCTAGACGCTGATTTGACAAAACCTT
ATGTAAAATGGGATTTGTTAAAATATGATTTCACGGAAGAAAGGTTAAACCTTTTTAACCGTTATTTCAA
GTATTGGGATCAAACCTACCACCCAAATTGTGTTAACTGTTTGGATGACAGATGCATTCTGCATTGCGCA
AACTTTAATGTGTTATTCTCTACTGTTTTTCCACCAACAAGTTTTGGTCCATTAGTGAGAAAAATTTTTG
TTGATGGTGTACCTTTTGTAGTTTCAACAGGTTACCACTTCAGAGAGCTAGGTGTTGTACATAATCAAGA
TGTAAACATACATAGCTCGAGACTTAGTTTTAAGGAACTATTAGTGTATGCTGCTGATCCTGCTATGCAT
GCAGCTTCTGGTAATCTTTTGCTAGACAAACGCACTACATGCTTTTCAGTAGCAGCACTAACGAACAATG
TTGCTTTTCAAACTGTCAAACCAGGTAATTTTAACAAAGACTTTTATGACTTTGCTGTCTCTAAAGGCTT
CTTTAAAGAAGGGAGTTCTGTTGAACTCAAACATTTCTTCTTTGCCCAAGATGGTAATGCTGCTATTAGC
GATTACGACTATTATCGGTACAATTTACCAACTATGTGTGATATCCGACAGCTACTATTTGTAGTAGAAG
TTGTTGATAAATATTTTGATTGTTATGACGGTGGTTGTATTAATGCAAACCAAGTCATAGTAAACAATTT
AGATAAATCTGCCGGATTTCCATTTAACAAATGGGGAAAAGCCAGACTTTATTATGATTCTATGAGCTAT
GAGGATCAAGATGCACTCTTCGCTTATACTAAGCGTAATGTCATCCCTACTATAACCCAAATGAATCTTA
AGTATGCCATTAGTGCTAAAAATAGAGCTCGCACCGTTGCAGGTGTTTCTATTTGTAGTACTATGACTAA
TAGACAGTTTCATCAAAAACTTTTGAAATCCATAGCCGCCACAAGAGGTGCCACTGTTGTCATCGGAACT
AGTAAATTCTATGGTGGCTGGAACAATATGTTAAAAACTGTTTACAGTGATGTAGAAAATCCACACCTTA
TGGGTTGGGATTATCCAAAATGTGATAGAGCCATGCCTAACATGCTTAGGATAATGGCTTCTCTTGTTCT
TGCTCGCAAACATACTACTTGCTGTAGTTTGTCACATCGTTTCTATAGATTAGCTAACGAATGTGCACAA
GTTTTAAGTGAAATGGTCATGTGTGGCGGTTCACTATATGTGAAACCAGGTGGTACATCTTCAGGAGATG
CCACAACTGCTTATGCTAATAGTGTCTTCAACATTTGTCAGGCTGTTACTGCCAATGTGAATGCACTTCT
ATCAACTGATGGCAACAAGATTGGCGATAAGTATATTCGCAATCTTCAACACAGACTTTATGAATGTCTC
TATAGGAATAGAGATGTTGATACAGACTTTGTCAATGAATTTTACGCTTACTTGCGTAAACATTTTTCAA
TGATGATACTTTCTGATGATGCTGTTGTTTGCTTTAATAGCACCTACGCATCACAGGGTCTTGTAGCTAG
CATAAAGAATTTTAAATCAGTTCTTTATTATCAAAATAATGTTTTTATGTCTGAGGCAAAATGCTGGACT
GAGACTGACCTTACAAAGGGACCTCATGAATTTTGCTCTCAACACACTATGCTAGTTAAACAAGGTGATG
ATTATGTGTACTTGCCCTATCCTGATCCATCACGCATTCTAGGCGCAGGTTGTTTTGTCGATGACATTGT
CAAGACAGATGGTACACTAATGATTGAAAGATTTGTGTCATTGGCTATTGATGCTTATCCACTTACTAAA
CATCCTAATCAGGAGTATGCTGATGTCTTTCATTTGTATTTACAATACATACGAAAGTTACATGATGAAC
TCACAGGACACATGTTAGACATGTATTCTGTTATGCTTACTAATGATAGTACTTCAAGGTATTGGGAGCC
AGAGTTCTATGAAGCAATGTACACACCTCATACAGTCTTACAGGCTGTGGGAGCTTGTGTTCTCTGCAAT
TCACAGACTTCCTTAAGATGTGGTGCGTGTATACGTAGACCCTTCTTATGCTGTAAATGTTGTTATGACC
ATGTCATATCAACATCTCATAAATTGGTTTTGTCTGTTAATCCGTATGTTTGCAATGCCACAGGTTGTGA
CGTCACAGACGTTACACAACTTTATTTAGGAGGTATGAGCTATTATTGCAAAGCACATAAACCGCCTATT
AGCTTTCCTCTTTGTGCTAATGGACAGGTTTTTGGTTTGTACAAAAACACATGTGTTGGTAGCGATAATG
TTACCGACTTTAATGCTATAGCTACATGTGATTGGACAAATGCTGGTGATTACATTCTTGCGAACACCTG
CACAGAAAGACTTAAACTTTTTGCTGCTGAAACACTTAAAGCAACAGAGGAGACCTTCAAACTATCTTAT
GGTATTGCCACTGTACGTGAAGTACTGTCAGATAGAGAATTATATCTTTCTTGGGAAGTAGGAAAACCTA
GACCACCTCTCAATAGAAATTATGTGTTTACTGGTTACAGAGTAACTAAGAATAGTAAAACACAAATTGG
TGAATACACTTTTGAAAAAGGTGATTATGGTGATGCTGTTGTTTACCGTGGTACAACAACTTATAAATTA
AACGTGGGTGACTATTTTGTGTTAACATCACACACAGTCATGCCACTGAGTGCACCAACATTAGTGCCAC
AGGAGCATTATGTTAGGATTACTGGCTTGTACCCTACACTCAACATTTCAGATGAGTTTTCTAGCAACGT
AGCTAATTACCAGAAAGTTGGTATGCAAAAATACTCAACTTTACAAGGACCACCAGGTACTGGTAAAAGT
CATTTTGCTATAGGATTAGCATTGTACTATCCTTCAGCACGCATTGTTTATACAGCATGTTCACATGCAG
CTGTAGATGCACTGTGTGAAAAAGCATTAAAATATCTGCCCATTGATAAATGTAGCAGAATTATACCAGC
ACGTGCTCGTGTTGAATGCTTTGACAAATTCAAAGTTAATTCGACACTAGAGCAATATGTGTTCTGTACA
GTGAATGCACTACCAGAAACAACAGCTGACATTGTGGTTTTTGATGAGATATCAATGGCCACTAATTATG
ATTTAAGTGTTGTTAATGCTAGGTTAAGGGCAAAACACTATGTATATATAGGTGACCCTGCACAATTGCC
AGCACCACGCACGTTGCTCACTAAGGGTACTCTAGAACCTGAGTACTTTAATTCTGTTTGCAGATTAATG
AAAACTATAGGTCCTGATATGTTTTTAGGTACTTGTAGAAGATGTCCTGCTGAAATAGTTGACACTGTAA
GTGCTCTAGTTTATGATAATAAACTTAGAGCTCATAAAGATAAATCACAACAGTGCTTTAAAATGTTTTA
CAAGGGTGTTATAACACATGATGTCTCATCTGCTATTAACAGACCTCAAATTGGTGTAGTTAGAGAATTT
CTAACACGCAACCCTACTTGGAGAAAGGCTGTTTTCATCTCTCCTTATAATTCACAGAATGCTGTTGCTG
CCAAAATATTAGGTTTACCAACACAAACTGTGGATTCATCACAGGGTTCTGAGTATGACTATGTCATATT
CACACAAACAACTGAAACTGCACACTCTTGTAATGTTAACCGCTTTAATGTGGCCATTACTAGAGCAAAA
ATTGGTATACTTTGCATAATGTCTGATAGAGACCTTTATGACAAATTACAATTTACAAGCCTTGAAGTTC
CACGTCGAAACGTGGCAACCTTACAAGCTGAAAATGTAACAGGGCTTTTTAAGGATTGTAGTAAGGTTAT
TACAGGATTACACCCTACACAAGCACCAACTTACCTTAGTGTTGATACAAAATTCAAGACTGAAGGTTTG
TGTGTCGACATACCAGGAATACCAAAAGACATGACCTATAGGAGACTCATCTCTATGATGGGTTTCAAAA
TGAATTATCAAGTTAATGGTTACCCTAACATGTTCATCACCCGCGAAGAAGCCATTAAACATGTTCGTGC
ATGGGTTGGTTTTGATGTCGAAGGGTGTCATGCTACAAGAGAAGCTGTTGGTACTAATTTACCATTACAG
CTAGGCTTTTCAACAGGTGTCAATCTAGTAGCAGTTCCTACAGGCTACGTTGATACATCTAATGCAACAG
AGTTTTCTAGGGTGAGTGCTAAACCACCACCTGGTGACCAATTTAAACATCTTATACCACTTATGTACAA
AGGATTACCTTGGAACATTGTGCGTATAAAGATAGTTCAGATGTTAAGTGACACACTTAAAAACCTTTCA
GACAGAGTCGTTTTTGTCCTTTGGGCACATGGCTTTGAGCTGACATCTATGAAATACTTTGTCAAAATAG
GACCTGAACGCACTTGTTGCTTATGTGACAAACGTGCTACCTGTTTTTGCACAGCATCTGATACTTATGC
GTGTTGGCATCACTCAGTTGGATTTGACTATGTCTACAACCCTTTCATGATTGATGTTCAACAATGGGGT
TTTACTGGTAACCTTCAAAGTAACCATGACCAATACTGTCAAGTACACGGTAATGCACATGTTGCTAGTT
GTGATGCTATCATGACTAGATGTTTAGCAGTCCATGAATGCTTTGTTAAGCGTGTTGACTGGACCATTGA
ATATCCTATTATAGGTGATGAGCTGAAGATAAATGCAGCATGCCGTAAAGTACAACATATGGTAGTAAAG
GCTGCATTACTTGCTGATAAGTTTCCAGTTCTTCATGATATTGGTAATCCAAAAGCTATAAAATGTGTAC
CTCAAGCAGACACAGATTGGAAGTTTTATGATGCTCAACCTTGTAGTGATAAAGCTTATAAAATAGAGGA
ATTATTCTATTCCTATGCTACCCATTCTGATAAATTCAAGGATGGTGTTTGTCTTTTCTGGAACTGCAAC
GTTGACAGATACCCAGCAAATGCAATAGTCTGCAGATTTGACACAAGAGTTCTGTCCAATCTAAACTTAC
CAGGTTGTGATGGTGGTAGTTTGTATGTAAATAAACATGCTTTCCACACACCAGCTTTTGACAAGAGTGC
TTTTGTAAATCTTAAGCAATTACCATTCTTTTACTACTCAGATAGCCCTTGTGAGTCTCATGGCAAACAA
GTGGTGTCAGACATAGATTATGTACCTTTAAAGTCTGCAACGTGTATTACACGTTGTAACTTAGGTGGGG
CTGTTTGCAGACATCATGCGAATGAATACAGATTGTATTTAGACGCCTATAATATGATGATTTCTGCTGG
TTTTAGCCTTTGGATTTACAAACAATTTGATACCTACAATCTCTGGAACACTTTTACAAGACTCCAGAGT
TTAGAAAATGTGGCTTTCAATGTTATTAATAAGGGACATTTCGATGGACAGCAAGGTGAAACACCTGTTT
CTATCGTTAATAACACTGTCTACACAAAAGTAGATGGTGTTGATGTTGAATTGTTTGAGAACAAAACAAC
ACTACCTGTTAATGTAGCGTTTGAGCTCTGGGCTAAGCGCAATATCAAACCTGTTCCAGAAGTGAAAATA
CTCAACAATTTGGGTGTTGACATTGCTGCTAATACGGTGATTTGGGACTACAAAAGAGAAGCCCCTGCAC
ATGTTTCTACAATTGGAGTTTGTACTATGACTGACATAGCAAAGAAATCTACTGAAACTGCATGTTCACC
ACTCACTATCTTATTTGATGGTAGAGTTGAAGGACAAGTTGACTTATTCAGAAATGCCCGTAATGGTGTT
TTAATAACTGAGGGTAATGTAAAAGGATTACAACCATCAGTAGGTCCAAAACAAGCTAGTCTTAATGGAG
TCACATTAATTGGTGAAGCAGTGAAAACACAGTTTAACTATTATAAGAAGGTTGATGGTGTAGTACAACA
ACTACCTGAAACTTACTTTACTCAGAGTAGAAATTTGCAAGAATTCAAACCCAGGAGTCAAATGGAAATT
GATTTCTTAGAATTAGCTATGGATGAGTTCATTGAACGATATAAACTAGAAGGCTACGCTTTCGAACATA
TCGTTTATGGAGATTTTAGTCATGGTCAGTTAGGTGGATTACATCTATTGATTGGACTTGCTAAGCGTTC
TAAGGATTCACCACTAGAATTAGAGGATTTTATTCCTATGGACAGTACAGTTAAAAATTACTTTATTACA
GATGCACAAACAGGGTCATCTAAGTGTGTGTGTTCTGTTATAGATTTATTACTTGATGATTTTGTTGAAA
TAATAAAATCACAGGATTTATCAGTAGTTTCTAAAGTGGTTAAAGTGACTATTGACTATGCAGAAATTGC
TTTTATGCTTTGGTGTAAAGATGGCCATGTAGAGACATTTTACCCAAAATTACAATCTAGTCAAGCTTGG
CAACCTGGTGTTGCTATGCCGAACCTTTACAAAATGCAGAGAATGCTACTTGATAAATGTGATCTTCAAA
ATTATGGTGAAGCAGCAACTCTACCTAAAGGCATAATGATGAATGTTGCAAAATATACTCAACTGTGTCA
ATATTTAAATACTTTGACTTTAGCTGTACCTTATAACATGAGAGTAATACACTTTGGTGCTGGTTCTGAT
AAAGGAGTTGCACCTGGTACAGCAGTTCTTAGACAGTGGTTGCCTACGGGTACACTACTTGTCGATTCTG
ATCTTAATGACTTCGTCTCTGACGCTGATTCTACTTTAATAGGTGACTGTGCAACCGTACACACTGCTAA
TAAATGGGATCTCATTATTAGTGATATGTACGATCCTAAAACCAAACATGTAACAAGAGAAAATGACTCT
AAAGAGGGGTTTTTCACTTACATCTGTGGATTTATACAACAAAAGTTAGCCCTTGGAGGTTCTGTGGCCA
TAAAGATAACAGAGCATTCTTGGAATGCTGATCTTTATAAACTCATGGGACACTTTGCATGGTGGACTGC
TTTTGTTACTAATGTAAATGCCTCTTCTTCAGAGGCATTTTTAATTGGATGTAATTATCTTGGCAAACCA
CGTGAACAAATAGATGGTTATGTCATGCATGCAAATTACATATTCTGGAGGAATACTAATCCAATTCAAT
TATCTTCCTATTCATTATTTGACATGAGTAAATTTCCTCTTAAATTAAGAGGGACAGCTGTCATGTCCTT
AAAAGAAGGACAAATCAATGATATGATATTGTCTTTACTTAGTAAAGGCAGACTTATTATTAGAGAAAAC
AACAAGGTTGTGGTTTCTAGTGATGTTTTAGTTAATAACTAAACGAACTATGTTTGTTTTTCTTTTTGTC
TTGCCTTTGGTTTCCAGTCAATGTGTCAATTTGACCACAAGAACTGGAATACCGCCAGGTTATACCAATT
CATCTACTAGAGGTGTCTATTATCCAGACAAAGTTTTTAGGTCTTCAATTTTACATCTTACACAAGACCT
TTTCTTACCTTTCTTTTCTAATGTTACTTGGTTTAACACCATAAATTATCAAGGAGGCTTTAAGAAGTTT
GACAATCCTGTTTTACCATTTAATGATGGTGTTTACTTTGCCTCCACGGAAAAGTCCAATATTATACGCG
GTTGGATTTTTGGAACAACACTTGATGCCAGAACTCAATCTCTTCTAATAGTTAACAACGCAACCAATGT
TGTTATCAAAGTATGTGAGTTTCAGTTTTGCACTGATCCATTTTTAGGTGTTTACTATCATAACAACAAT
AAAACATGGGTTGAAAATGAGTTTAGAGTTTATTCAAGTGCCAACAATTGCACTTTCGAATACATTTCTC
AACCTTTTCTTATGGACCTTGAAGGAAAGCAAGGTAATTTTAAGAACCTTAGAGAGTTTGTGTTTAAAAA
TGTTGATGGTTATTTCAAGATTTACTCTAAACACACACCTATTGATTTAGTGCGCGACCTCCCCAGAGGT
TTTGCTGCATTGGAACCACTGGTGGACCTCCCTATAGGTATTAATATTACCAGATTCCAAACATTGCTTG
CTTTACATAGAAGTTATCTTACACCTGGTAAGCTAGAAAGTGGCTGGACAACTGGAGCTGCTGCTTACTA
TGTAGGTTACCTACAACAGAGGACTTTTCTCTTAAGTTACAATCAAAATGGAACCATTACAGATGCTGTT
GATTGTTCACTAGACCCTCTTTCAGAGACAAAGTGCACATTAAAATCCCTAACAGTTGAAAAAGGAATTT
ACCAGACTTCTAACTTCAGAGTTCAACCAACAATCAGTATAGTTAGATTTCCTAATATTACAAACTTATG
TCCATTTGGAGAAGTGTTTAACGCATCCAAATTTGCATCAGTTTATGCTTGGAACAGGAAGAGAATTAGC
AATTGTGTTGCTGATTACTCTGTACTTTATAACTCTACATCATTTTCCACTTTTAAATGTTATGGAGTTT
CACCTACAAAACTCAATGACCTTTGCTTCACCAATGTGTATGCAGACTCATTTGTTGTTAAAGGTGACGA
GGTTAGACAAATAGCACCCGGACAAACTGGTGTTATTGCTGATTATAACTATAAGCTGCCAGATGATTTT
ACTGGTTGTGTTATTGCTTGGAACTCAGTTAAGCAAGATGCTTTGACTGGTGGTAATTATGGTTATTTGT
ATAGATTATTTAGAAAGTCTAAGCTTAAACCATTTGAGAGAGATATTTCCACTGAAATATACCAAGCCGG
CAGCACACCCTGTAACGGTCAAGTTGGTCTAAATTGTTATTATCCTCTTGAAAGGTATGGTTTTCACCCA
ACTACAGGTGTTAACTACCAACCTTTTAGAGTGGTTGTTTTATCATTTGAGTTACTTAATGGACCAGCTA
CTGTTTGTGGACCCAAATTGTCTACAACACTAGTTAAAGACAAATGTGTCAATTTCAACTTTAACGGTTT
AACTGGCACAGGTGTTCTTACAACATCTAAGAAACAGTTTCTGCCTTTTCAACAATTTGGTAGAGACATC
TCTGACACTACTGATGCTGTCCGTGACCCACAGACACTTGAAATACTTGACATTACCCCTTGCTCTTTTG
GAGGAGTTAGTGTGATAACACCAGGTACAAACACTTCTAATCAAGTGGCTGTACTTTACCAAGATGTTAA
CTGTACTGAAGTGCCTATGGCCATTCATGCAGAACAACTTACACCTGCCTGGCGTGTTTACTCTGCAGGA
GCAAATGTGTTTCAAACAAGAGCAGGCTGTTTAGTAGGTGCTGAGCATGTCAACAATTCTTATGAATGTG
ACATTCCAGTCGGTGCTGGCATATGTGCAAGTTACCATTCCATGTCATCATTTCGTAGTGTCAACCAGCG
TTCAATCATTGCTTACACTATGTCTTTAGGTGCAGAAAATTCAGTTGCTTATTCTAATAATTCAATTGCC
ATACCTACTAATTTTACAATAAGTGTTACCACAGAAATTCTACCAGTGTCAATGACTAAGACTTCTGTAG
ATTGTACTATGTACATCTGTGGAGATTCAATTGAGTGTAGTAATTTATTGCTACAATATGGCAGTTTTTG
CACACAATTAAACCGTGCTTTGACTGGGATTGCTGTTGAACAAGACAAAAACACACAAGAAGTTTTTGCC
CAGGTTAAACAAATCTACAAAACACCACCTATTAAAGATTTTGGTGGCTTTAACTTTTCACAAATATTGC
CAGATCCATCAAAACCAAGCAAGAGGTCATTTATTGAGGATTTACTCTTCAACAAAGTGACACTTGCTGA
TGCTGGCTTCATCAAACAATATGGTGATTGCCTTGGTGATATTGCTGCTAGAGATCTCATCTGTGCACAA
AAGTTCAATGGACTCACGGTTCTACCGCCTTTGCTCACAGATGAAATGATTGCTCAATACACTTCTGCAC
TACTTGCTGGAACAATCACCTCAGGTTGGACCTTTGGTGCAGGAGCTGCTTTACAAATACCCTTTGCAAT
GCAAATGGCTTACAGGTTTAATGGCATTGGAGTCACTCAGAATGTTCTATATGAGAATCAGAAATTAATT
GCCAATCAGTTCAACAGTGCTATTGGCAAAATACAGGATTCACTTTCATCTACGGCTAGTGCACTTGGTA
AACTTCAAGACGTCGTAAATCAAAATGCACAGGCTTTAAACACACTTGTCAAACAACTTAGTTCCAATTT
TGGAGCTATTTCGAGTGTGCTTAATGATATTCTTTCACGTCTTGACAAAGTTGAGGCTGAAGTGCAAATT
GATAGGTTAATCACAGGAAGACTACAGAGTCTTCAAACTTATGTGACACAACAATTAATCAGAGCAGCAG
AAATCAGAGCTTCTGCTAATCTTGCTGCAACAAAAATGTCTGAGTGCGTACTCGGACAATCTAAAAGAGT
TGATTTTTGTGGAAAAGGCTACCATTTAATGTCTTTCCCTCAATCAGCACCGCATGGTGTTGTTTTCTTG
CATGTTACTTATGTACCTGCACAAGAAAAGAACTTTACTACTGCTCCTGCTATTTGTCATGAAGGAAAAG
CACACTTCCCTCGTGAAGGTGTCTTCGTTTCAAATGGCACTCATTGGTTTATTACACAAAGGAATTTTTA
TGAACCTCAAATTATTACCACTGACAACACATTCGTCTCTGGTAGCTGTGATGTTGTAATTGGAATAGTC
AACAACACAGTTTATGATCCTTTGCAACCCGAGCTTGACTCATTTAAGGAGGAGTTAGACAAATACTTCA
AAAATCACACATCACCAGATGTTGATCTTGGCGACATATCTGGCATAAATGCTTCGGTCGTCAACATACA
AAAAGAAATTGACCGCCTCAATGAGGTTGCCAAAAATTTGAATGAATCACTCATTGACCTACAAGAGCTT
GGAAAATATGAGCAATACATCAAATGGCCTTGGTACATTTGGCTTGGTTTTATAGCTGGGCTAATTGCTA
TCATTATGGTCACAATCATGCTATGTTGTATGACTAGTTGCTGTAGTTGCCTCAAGGGTTGTTGCTCTTG
CGGTTCCTGCTGCAAATTTGATGAAGACGATTCAGAACCTGTTCTGAAAGGAGTCAAATTACATTACACA
TAAACGAACTTAATGGATTTGTTTATGAGAATTTTTAATCTTGGATCTGTAACATTCAAACCAGGAAAAA
TTGAAGATGCTACTCCTTCAGATTCTATTCGCGCTACTGCAACGATACCGATACAAGCCTCACTCCCTTT
CGGATGGCTTATTGTTGGCGTTGCACTTCTTGCTGTTTTTCAGAGCGCTTCCAAAATAATTACACTCAAA
AAGAGGTGGCAATTTGCTCTCTCCAAGGGTGTTCATTTTGCTTGCAACTTGCTTCTACTATTTGTTACAG
TCTACTCTCACCTTTTGCTTGTTGCTGCTGGCCTTGAAGCCCAATTTCTCTATCTTTACGCTTTAGTTTA
TTTTCTGCAAAGTGTTAATGCTTGCAGAATTATTATGAGGCTTTGGCTGTGCTGGAAGTGCAGATCCAAA
AATCCATTACTTTATGATGCCAATTACTTTCTTTGCTGGCATACTAATTGCTATGACTATTGTATACCAT
ATAATAGCATAACTTCTTCAATTGTCATTACATCAGGTGATGGCACTACAAGTCCTATTACAGACCATGA
CTACCAAATTGGTGGTTATACGGAAAAGTGGGAATCTGGTGTTAAAGACTGTGTTACATTACATGGTTAC
TTTACATCAGAATGCTACCAGCTGTACTCTACACAACTTAGTACAGATACTGGTGTTGAACATACTACCT
TCTTCATTTACAGTAGAATTGTGGATGAACCAGAAGACCATGTTCAAATTCACACAATCGACGGCTCATC
AGGAGTTGTAAATCCAGCAATGGATCCTATCTATGATGAGCCGACGACGACTACTAGCGTGCCTTTGTAA
GCACAAGCTGATGAGTACGAACTTATGTACTCATTCGTTTCGGAAGAGACAGGTACGTTAATAGTTAATA
GCGTACTTCTTTTTCTTGCTTTCGTGGTATTCTTGCTAGTCACACTAGCCATCCTTACTGCGCTTCGATT
GTGTGCGTACTGCTGCAATATTGTTAACGTGAGTTTAGTTAAACCTTCTTTTTACGTCTACTCACGTGTT
AAAAATCTGAATTCTTCTAGAGTTCCTGATCTTCTGGTCTAAACGAACTAAATATTTTAGTTTTTCTGTT
TGGAACTTTAATTTTAGCCATGTCAGCTGACAACGGTACTATTACCGTTGAAGAGCTTAAAAAGCTCTTA
GAACAATGGAACCTAGTAATAGGTTTCCTATTTCTAACATGGATTTGTCTTTTACAGTTCGCCTATGCTA
ACAGGAATAGGTTTCTGTACATAATTAAGTTAATTTTCCTCTGGCTACTTTGGCCAGTAACTTTAGCTTG
CTTTGTGCTTGCTGCTGTTTACAGAATCAATTGGATTACCGGTGGAATCGCGATTGCAATGGCTTGTCTT
GTGGGCTTGATGTGGCTTAGCTACTTCATTGCTTCATTCAGGCTTTTTGCGCGTACGCGTTCCATGTGGT
CCTTCAATCCAGAAACAAACATACTGCTGAATGTGCCATTGCATGGTACAATTTTGACCAGACCACTCCT
AGAAAGTGAACTTGTCATCGGTGCTGTGATCCTCAGAGGACACCTTCGCATTGCTGGACATCATCTAGGA
CGCTGTGACATCAAGGACCTGCCAAAAGAAATCACTGTAGCTACATCACGAACGCTTTCTTATTACAAAT
TGGGAGCTTCGCAGCGTGTAGCCGGTGACTCAGGTTTTGCTGCATACAGTCGCTATCGGATTGGCAACTA
CAAACTAAACACAGACCATTCCAATAGCAGTGACAATATTGCTTTGCTTGTACAGTAAGTGACAACAGAT
GTTTCATCTCGTTGACTTTCAGGTTACTATAGCAGAGATACTTATTATTATTATGAGAACTTTCAAGATT
TCCATTTGGAACCTTGATTACATCATTAATCTCATAATTAAAAATTTATCTAAGCCTTTAACTGAAAATA
AATATTCTCAGTTAGACGAAGAGCAACCAATGGAGATTGATTAAACGAACATGAAAATTATTCTTCTCTT
GGCATTAGTTACTTTTGCTACATGCGAACGTTACCACTACCAAGAGTGTGTTAGAGGTACAACTGTACTA
ATAAAGGAACCTTGCTCTTCTGGAACTTACGAGGGCAATTCACCATTTCATCCTCTTGCTGATAATAAAT
TTGCACTTGCTTGCTCAAGCCAACAATTTGCTTTTGCTTGCCCTGACGGTACTAAACATACCTTTCAGTT
ACGTGCGAGATCAGTTTCACCAAAACTTTTCATCAGACAAGAGGAAGTTCAAGAACTTTACTCACCACTC
TTTCTCATAATTGCTGCATTAGTGTTTATAACACTTTGCTTCACACTTAAGAGAAAGACAGAATGAGTGA
AATTACACTAATTGACTTCTATTTTTGCTTTTTAGCCTTTCTGCTATTCCTTGTTTTAATTATGCTCATG
ATATTTTGGTTTGCTTTGACACTCCAAGATGATGATGAGTGTTGCCAAGTCTAAACGAACATGAAATTTC
TTGTTTTACTTGGAATACTAACAACAGTACACACATTCCATCAGGAATGTAGTTTACAGTCATGTCAATT
CAATTCACCTTATGTAGTTGATGATCCATGCCCTATACATTTCTACTCGAAATGGTATATTAGGGTCGGT
GCTAGAAAATCTGCACCATTGATTGAACTCTGTGTTGATGAAGTAGGTTCAAAAACACCTATTAAATACA
TCGACATTGGCAACTACACTGTTTCTTGTTCACCGTTTACTATAAACTGTCAAGAACCTAAATTAGGTAG
TCTCGTAGTTCGTTGTTCGTTCTATGAAGACTTTGTTGATTACCATGACATTCGTGTTGTTTTAGATTTC
ATCTAAACGAACAAACAAAATGTCTGATAATGGACCCCAAAATCGTGCACCCCGCATTACATTTGGTGGA
CCCTCAGATTCGACTGACAATAACCAGAATGGAGACCGCAGTGGAGCAAGGCCAAAACAACGAAGGCCCC
AGGGATTACCCAATAATACTGCGTCTTGGTTCACCGCTCTCACTCAACATGGTAAGGAAGACCTTAGATT
CCCTCGAGGACAAGGTGTTCCGATTAACACCAATAGTACCAAAGATGACCAAATTGGCTACTACCGAAGA
GCTACCAGACGAGTTCGTGGTGGTGACGGTAAAATGAAAGATCTCAGTCCACGATGGTACTTCTATTACC
TTGGAACTGGGCCAGAAGCTGGACTTCCCTATGGTGCTAACAAAGAAGGCATCATATGGGTTGCAACTGA
GGGAGCCTTGAATACACCAAAAGATCACATTGGCACCCGCAATCCAAACAACAATGCTGCAATCGTGCTA
CAACTTCCTCAAGGAACAGCTTTGCCTAAAGGTTTCTACGCAGAAGGGAGCAGAGGCGGCAGTCAAGCTT
CTTCACGCTCTTCATCACGTAGTCGCAATAGTTCCAGAAACTCAACTCCAGGCAGTAGTAGGGGAACTTC
TCCTGCTCGAATTGCTGGCAATGGTGGTGATGCTGCCCTTGCTTTGCTACTGCTTGATCGGTTGAATGCA
CTTGAGAGCAAAATGTCTGGTAAAGGCTCACAAAAACAGAGCCAAACAGTCACTAAGAAATCTGCTGCTG
AGGCTTCCAAGAAACCTCGCCAAAAACGTACTGCCACTAAACAATACAATGTCACTCAGGCATTTGGCAG
ACGTGGTCCTGAACAAACCCAAGGAAATTTTGGGGACCAAGAATTAATCAGACAAGGAACTGAGTACAAA
CATTGGCCGCAAATTGCACAATTTGCACCTAGCGCTTCTGCATTCTTCGGAATGTCGCGCATTGGCATGG
AAGTCACACCTTCGGGAACATGGCTGACTTACACAGGTGCCATCAAGCTTGATGACAAAGATCCAAGCTT
CAAAGACAACGTCATACTGCTGAACAAGCACATTGACGCATACAAAACATTCCCACCAACAGAGCCTAAA
AAGGACAAAAAGAAAAAGACTGACGAAAGCCAGCCTTTACCGCAGAGACAGAAGAAACAACAAACTGTGA
CTCTTCTTCCTGCTGCAGATTTGGATGATTTCTCCAAACAATTGCAACAATCCATGAGCAGTGCTGATTC
AACTCAGGCTTAAACTCATGCAGACCACACAAGGCAGATGGGCTATGTAAACGTTTTCGCTTTTCCGTTT
ACGATACATAGTCTACTCTTGTGCAGAATGAATTCTCGTAGCTATACAGCACAAGTAGGTATAGTTAACT
TTAATCTCACATAGCAATCTTTAATCAGTGTGTAACATTAGGGAGGACTTGAAAGAGCCACCACATTTTC
ACCGAGGCCACGCGGAGTACGATCGAGGGTACAGTGAATAATGCTAGGGAGAGCTGCCTATATGGAAGAG
CCCTAATGTGTAAATTAATTTTAGTAGTGCTATCCCCATGTGATTTTAATAGCTTC
</t>
  </si>
  <si>
    <t>MP789</t>
  </si>
  <si>
    <t>3/29/2019</t>
  </si>
  <si>
    <t>The closest to h-CoV-2 on the RDB. Attention, missing piece in the genome, which overlaps spike protein :-(. Can be recovered from Xiao et al. 2020</t>
  </si>
  <si>
    <t>QIG55945.1</t>
  </si>
  <si>
    <t>MT121216.1</t>
  </si>
  <si>
    <t xml:space="preserve">&gt;MT121216.1 Pangolin coronavirus isolate MP789, complete genome
CACGCAGTATAATTAATAACTAATTACTGTCGTTGACAGGACACGAGTAACTCGTCTATCTTCTGCAGGC
TGCTTACGGTTTCGTCCGTGTTGCAGCCGATCATCAGCATACCTAGGTTTCGTCCGGGTGTGACCGAAAG
GTAAGATGGAGAGCCTTGTCCCTGGTTTCAACGAGAAAACACACGTCCAACTCAGTTTGCCTGTTTTACA
GGTTCGCGACGTGCTCGTACGTGGCTTTGGAGACTCCGTGGAGGAGGCTATCTCAGAGGCACGTCAACAT
CTCAAGGATGGCACTTGTGGCTTAGTAGAGGTTGAAAAAGGCGTCTTGCCTCAACTTGAACAGCCCTATG
TGTTCATCAAACGTTCTGATGCCCGAACTGCACCGCATGGCCATGTAATGGTTGAATTGGTTGCAGAACT
CAATGGTGTTCAGTACGGTCGTAGTGGTGAGACACTTGGTGTTCTCGTACCCCATGTGGGTGAAACACCT
GTTGCTTACCGCAAAGTTCTTCTTCGCAAGAACGGTAATAAAGGAGCTGGTGGTCACAGCTATGGCGCCG
ATCTAAAGTCCTATGACTTAGGTGACGAGCTGGGCACTGATCCTTATGAAGATTATCAAGAAAACTGGAA
CACTAAACATGGCAGTGGTGTAACTCGTGAGCTCATGCGTGAGCTTAATGGGGGCGCATACACTCGCTAT
GTCGATAACAACTACTGTGGCCCTGATGGCTACCCTCTTGAGTGCATTAAAGACTTGCTGGCGCGTGCTG
GTAAAGCTTCTTGCACTTTGTCCGAACAACTGGACTTTCTTGACACTAAGAGAGGTGTGTACTGCTGCCG
TGAGCATGACCATGAAATTGCATGGTACACGGAACGCTCTGATAAGAGTTATGAATTGCAGACACCTTTT
GAAATTAAACTGGCAAAGAAATTTGACACTTTTACTGGGGAGTGCCCAAATTTTGTATTCCCTCTTAATT
CAACTATCAAGACTATTCAACCTAGAGTTGAAAGGAAAAAGCTTGATGGCTTTATGGGTAGGATTCGATC
TGTCTACCCTGTTGCTTCACCTAATGAATGCAACCAAATGTGCCTGTCAACTCTCATGAAGTGTAACCAT
TGTGGTGAAACTTCATGGCAGACAGGCGATTTTGTTAGAGCCACTTGTGAGTTCTGTGGTACTGAAAATT
TGACTAAAGATGGTGCTACAACTTGTGGTTACCTTCCTCAAAATGCTGTTGTCAAAATTTACTGTCCAGC
ATGTCATAACCCAGAAATAGGACCTGAGCATAGTCTTGCTGAATACCACAATGAATCTGGTCTAAAGACC
ACTCTTCGTAAGGGTGGTCGTACCATTTCATTTGGTGGTTGTGTCTTCTCCTATGTTGGCTGTCACAACA
AATGTGCCTATTGGGTACCACGTGCTAGTGCAAACATAGGTTGCAATCACACAGGAGTTGTTGGAGAAGG
TGCTGAAAGTCTGAATGACAACCTTCTTGAAATACTTCAGAAAGATAAAGTCAATATCAACATTGTTGGT
GACTTTAAACTTAATGAAGAGATTGCCATTATATTGGCATCTTTCTCTGCTTCTACAAGTGCTTTTGTAG
AAACTGTCAAAGGTTTGGATTATAAAACATTCAAACAGATTGTTGAATCCTGTGGTAACTTTAAAGTTAC
CAAAGGCAAAGCTAAGAAGGGTGCTTGGAATATTGGTGAGCAAAAATCAATACTGAGTCCTTTGTATGCA
TTTGCATCTGAAGCTGCTCGTGTTATACGCGCCATTTTCTCTCGTACTCTTGAAACTGCTCAACACTCAG
TTCGTGTCCTACAACAGGCCGCTATAACTATTCTTGATGGAATTTCACAGTATTCACTGAGACTCATTGA
TGCTATGATGTTCACATCTGATTTAGTTACTGACAACCTTGTTGTGATGGCATATATCACAGGTGGTGTT
GTCCAAATGACATCACAGTGGCTTACAAATATCTTTGGCACTGTTTATGAAAAACTTAAACCTATTCTTG
AATGGCTTGAAGACAAATTCAAAGAGGGTGTTGAGTTTCTTAGAGATGGTTGGGAGATTGTTAAATTCAT
CTCAACATGTGCTTGTGAAATTGTCGGTGGACAAATTGTCACCTGTGCAAAGGAAATTAAAGAAAGTGTC
CAAACATTCTTTAAGCTTGTAAACAAATTCCTAGCTTTGTGTGCTGACTCTATCATTATTGGTGGGGCTA
AACTCAAGGCTGTGAATTTGGGTGAAACATTTATTGCACACTCAAAAGGATTATATAGAAAGTGTGTCAA
ACCCAGAGAAGAAACTGGTTTACTCATGCCTCTGAAAGCTCCTAAAGAAATTGTTTTCTTAGAAGGAGAA
ACACTCCCTACGGAAGTGTTGACAGAGGAAGTCATTTTGAAAACTGGTGAATTACAACCACTGGAACAAC
CTACATGTGAAGCTATTGATGCTCCACTAGTTGGTACACCAGTCTGTATTAACGGGCTTATGTTGCTCGA
AATTAAAGATACAGAGAAGTATTGTGCTCTTGCACCTAACATGATGGTTACAAATAACACCTTCACACTT
AAAGGTGGTGCACCAACAAGAGTTACTTTTGGTGATGACACCGTAATTGAAGTACAGGGTTACAAAAGTG
TAAGTATCACTTTTGAACTCGATGAGAGAGTAGATAAAGTACTTAATGAAAAGTGCTCTAACTACACAGT
TGAACTTGGAACAGAAGTAAATGAGTTTGCTTGTGTTGTCGCTGATGCTGTTATAAAGACTTTACAGCCA
GTATCTGAATTACTTACACCACTAGGCATAGATTTAGACGAGTGGGGTATGGCAACATACTACTTGTTTG
ATGAATCTGGTGAGTTTAATTTAGCCTCTCATATGTACTGTTCTTTCTATCCTCCAGATGAGGATTATGA
AGAAGATGAGTGTGAAGAGGAACAGTATGAACCATCAACTCAGTATGAGTATGGTACAGAGGATGATTAC
CAAGGTAAATCTTTGGAATTTGGTTCAACCTCTTCTGCTTCTCAAATAGAAGAAGAACCAGAGGAAGATT
GGTTAGAAGATGGCAATGAGGAAATTGCTATGCAAGAAGAGCAGACAACAACTGTTGAAGTGCAATCTCA
GGAGATTGACTCTACACCAGTTGTCTCTGAGATAAATGAATCAGTGAACAATTTTACTGGTTATTTAAAA
CTCACTAACAATGTTTTCATTAAAAATGCAGACATTGTGGAAGAAGCTAAACAGGTGAAACCAACAGTAG
TTGTTAATGCAGCTAATGTTTACCTTAAACATGGAGGAGGTGTTGCTGGAGCTTTAAACAAAGCTACAAA
CAACGCTATGCAAGTAGAATCAGACAATTACATAGCCACAAACGGACCTCTGAATGTTGGTGGTAGTTGT
GTTCTGAGTGGACATAATCTTGCTAAAAATTGTCTTCATGTTGTTGGTCCTAATATCAACAAGGGTGAAA
GCATTCAACTTCTTAAAACTGCATATGAAAATTTCAATCAGTATGATACTTTACTAGCACCTTTATTGTC
AGCAGGCATCTTTGGTGCTGACCCTGTCCAATCCTTAAGAGTTTGTGTAGACACTGTTCGCACAAATGTT
TACTTGACTGTCTTTGACAAAGATCTCTATGAAAAACTTGTTTCTAGCTTTTTAGAAATGAAGAGTGAGG
CACAAGTAGAACAACAGATTGCTGAAGTTCCTAAAATGGAAGTTGAGCCACCAACAACTGAAAATAAACC
TTCAGTTGAACAAAAGCAACAGGCTGAAGAAAAGAAAGTCAAGGCTTGTGTTGAAGAAGTTACAACCACT
TTGGAAGAAACTAAGTTTCTCACAGAGAATTTGTTACTTTATATAGACATTAATGGCAACCTTCATCCAG
ATTCTGCCATGCTTGTTAAAGACACTGACACCACCTTTCTAAAGAAAGATGCTCCTTACATAGTAGGTGA
TGTCATTAAGGAAGGTGTTTTAACTGCTGTAGTTATACCTACTAAAAAAGCTGGTGGTACTACCGAAATG
CTTACAAAAGCATTAAAGAAGTTACCAGTAGACAATTATATAACCACCTACCCTGGACAGGGTAATAATG
GTTATACATTAGAAGAGGCAAAGACAGTGCTTAAAAAGTGCAAGAGCGCTTTTTACATACTACCATCCAT
TGTCTCTAATGAGAAAGAAGAAATTCTTGGAACTGTTTCTTGGAATTTGCGAGAAATGCTTGCACATGCT
GAGGAAACACGTAAATTAATGCCTGTTTGTATGGAAACTAAAGCTATAGTTTCAACCATACAACGTAAAT
ACAAGGGTATTAAAATACAGGAAGGTGTGGTTGATTATGGTGCTAGGTTTTACTTCTATACTAGTAAAAC
AACAGTAGCATCACTCATCAACACACTTAACAATCTAAATGAGACTCTCGTTACAATGCCTTTGGGTTAT
GTAACACATGGCCTTAACCTAGAAGAAGCTGCGCGGTACATGAGATCTCTTAAGGTACCAGCGACAGTTT
CTGTTTCTTCACCAGATGCTGTAACAGCATATAATGGTTATCTTACTTCTTCTTCAAAAACACCTGAAGA
ACATTTCATAGAAACCATCTCTCTAGCTGGTTCTTACAAAGATTGGTCCTATTCTGGACAATCAACACAA
CTTGGTATAGAATTTCTTAAAAGAGGTGATAAAACTGTTTATTACACCATTAACCCTATTGCTTTTCATA
CAGAGGGTCAAATTATCACCTTTGATGATTTAAAAACACTTCTCTCATTGAGAGAGGTTAGAACAATCAA
AGTGTTTACAACTGTAGACAATGTTAATCTCCATACACAAGTTGTGGACATGTCTATGACTTATGGACAA
CAGTTTGGTCCCACTTATTTGGATGGAGCTGATGTCACTAAAATAAAACCTCATAATTCACATGAAGGTA
AGACATTTTATGTCTTGCCTAATGATGACACATTACGTGCAGAGGCTTTTGAGTACTACCATACAACAGA
TGCTAGTTTTCTTGGTAGGTACATGTCAGCTTTAAACCATACCAAGAAGTGGAAATACCCACAGGTTAAT
GGTTTAACTTCTATTAAGTGGGCAGATAACAATTGTTACCTTGCTACTGCTTTATTAGCACTCCAACAAA
TAGAGTTGAAGTTTAATCCACCTGCTTTGCAAGATGCTTATTATAGAGCTAGAGCCGGTGATGCTGCTAA
TTTCTGTGCACTTATCTTAGCCTATTGTAACAAAACAGTAGGAGAGTTAGGTGATGTTAGAGAAACAATG
AATTATTTGTTTCAACATGCCAATTTGGATTCTTGTAAGAGAGTTCTAAATGTGGTGTGTAAAACTTGTG
GACAGCAACAAACCACTCTTAAGGGTGTGGAAGCTGTTATGTACATGGGTACACTTTCTTATGAACAACT
TAAGAAAGGTGTCCAAGTACCTTGTGTGTGCGGTAAACAAGCCACACAATATTTAGTCCAACAAGAGTCA
CCTTTTGTTATGATGTCTGCACCACCTGCCGACTATGAATTGAAGCATGGTACCTTTGTTTGTGCTAGTG
AATACACTGGTAATTACCAATGTGGCCACTACAAACACATAACTTCTAAGGAAACTCTGTATTGCATAGA
TGGTGCTTTACTGACAAAGTCTTCTGAATACAAAGGTCCTATTACGCTTGTTTTCTATAACGAAAACAGT
TACACAACAACCATTAAACCAGTTACATATAAACTGGATGGTGTTGTTTGTACAGAAATTGATCCTAAAT
TGGACAATTACTATAAAAAAGACAATGCTTATTTCACAGAGCAACCAATTGATCTTGTACCAAACCAACC
TTACCCTAATGCAAGCTTTGATAATTTCAAGTTTGTATGTGATAATATTAAATTTGCTGATGATCTAAAC
CAGCTGGCTGGTTATAAGAAACCTGCTTCGAGAGAACTTAAAGTTACATTTTTTCCTGACTTAAATGGTG
ATGTAGTAGCTATTGATTACAAACACTACACGCCTTCTTTTAAGAAAGGTGCTAAGTTACTGCACAAACC
TGTTGTTTGGCATGTTAACAATACAACTAACAAAGCTACGTATAAACCAAATACTTGGTGTATACGTTGT
CTCTGGAGTACAAAACCAGTTGAAACATCAAATTCATTTGATGTACTGGAGTCAGAAGACACACAGGGAA
TGGATAATCTTGCCTGTGAAGATCTCAAACACGTCTCTGAAGAAGTAGTGGAAAATCCTACCATACAGAA
AGACATATTAGAGTGTAATGTAAAAACTACCGAAGTTGTAGGTGACGTTATACTCAAACCAGCAAATGAT
GGTGTAAAAATTACTGAAGAGGTTGGTCACACAGATTTAATGGCTGCTTATGTAGAAAGTTCTAGTCTTA
CTATTAAGAAACCTAATGAGTTGTCTAGAGTGTTAGGTTTGAAAACCATTGCTACTCATGGCTTAGCTGC
CATTAATAGTGTCCCTTGGGATACTATAGTCAACTATGCTAAGCCTTTTCTTAATAAAGTAGTTAATGTA
ACTACTAACATAGTTACGCGATGTTTAAATCGTGTATGTACTAATTATATGCCTTATTTCTTTACTCTAT
TGCTACAATTATGTACTTTTACTAAGAGTACTAATTCTAGGATTAAAGCATCTATGCCAACCACTATAGC
AAAGAATACTGTTAAAAGTGTTGGTAAATTTTGTGTAGAGGCTTCATTTAATTATTTGAAGTCACCTAAT
TTTTCTAAATTGATAAATGTTGTAATTTGGTTTTTACTATTAAGTGTTTGTTTAGGTTCTTTAATCTATT
CAACTGCTGCATTAGGTGTTTTAATGTCTAATCTGGGCATGCCTTCTTATTGTACAGGTTACAGAGAAGG
TTACTTAAACTCTACTAATGTCACTACTGCAACATACTGTACTGGTTCTATACCTTGTAGTGTTTGTCTT
AGTGGTTTAGATTCACTGGATACCTATCCTTCTTTAGAAACAATTCAAGTTACCATTTCATCTTTTAAAT
GGGATTTAACTGCTTTTGGCTTAGTTGCAGAGTGGTTTTTGGCATATATTCTCTTTACTAGGTTCTTTTA
TGTACTTGGACTAGCTGCAATTATGCAATTGTTTTTCAGCTATTTTGCTGTACATTTTATTAGTAATTCT
TGGCTTATGTGGTTGATAATTAACCTTGTACAAATGGCTCCAATTTCAGCTATGGTCAGAATGTACATAT
TCTTTGCTTCATTCTATTATGTATGGAAAAGTTATGTGCATGTTGTGGATGGTTGTACTTCATCTACTTG
TATGATGTGTTACAAGCGTAATAGAGCAACAAGAGTTGAATGTACAACTATTGTTAATGGTGTTAGAAGA
TCCTTTTATGTCTATGCTAATGGAGGTAAAGGATTTTGTAAACTACACAACTGGAATTGTGTCAATTGCG
ACACATTCTGTGCTGGTAGTACCTTTATTAGTGATGAAGTTGCAAGGGACTTATCATTACAGTTTAAGAG
ACCAATTAACCCAACTGACCAGTCATCATATGTTGTTGACAGTGTTAGCGTAAAGAATGGTTCTATCCAT
CTTTATTTCGACAAGGCCGGTCAGAAAACTTATGAAAGACACTCTCTTTCCCACTTTGTCAATTTGGACA
ATTTAAGGGCTAATAACACTAAAGGTTCATTGCCTATTAATGTTATAGTATTTGATGGTAAATCTAAATG
TGAAGAATCATCTGCAAAAGCAGCTTCTGTTTATTACAGTCAGCTTATGTGTCAGCCTATACTACTACTA
GATCAGGCATTAGTGTCGGATGTTGGTGATAGTACAGAGGTTGCAGTTAAAATGTTTGATGCTTATGTTA
ATACATTTTCATCAACCTTTAATGTGCCAATGGAGAAACTTAAAGCATTAGTTGCAACTGCTGAAGCTGA
ACTTGCAAAGAATGTGTCTTTAGACAATGTCTTAGCTACTTTTATCTCAGCGGCCCGACAAGGGTTTGTT
GATTCAGATGTAGAAACTAAGGATGTTGTTGAGTGTCTTAAATTGTCACACCAATCTGACATTGAAGTTA
CTGGTGATAGTTGTAATAATTACATGCTCACCTATAACAAAGTTGAAAACATGACACCTCGTGATCTTGG
TGCTTGTATCGATTGCAGTGCACGTCATATTAATGCACAAGTAGCAAAAAGTCACAATATTGCCCTGATC
TGGAATATTAAAGATTTCATGTCACTGTCTGAACAACTACGAAAACAAATACGTAGTGCTGCAAAGAAGA
ACAACCTGCCATTTAAGTTGACATGCGCAACTACTAGGCAAGTTGTTAATGTTGTTACAACAAAGATAGC
ACTTAAAGGTGGTAAAATTGTAAATAACTGGCTGAAGCAGCTGATTAAAGTTACATTAGTGTTTCTTTTG
GTTGCTGCTACCTTTTATTTAATAACACCTGTTCATGTCATGTCCAAACATACTGACTTTGCAAGTGAAA
TTATAGGATATAAGGCTATTGATGGCGGTGTCACACGTGACATATCATCGACAGATACTTGTTTTGCCAA
CAAACATGCTGATTTTGATACATGGTTTAGTCAGCGTGGTGGTAGTTATACTAATGACAAAGCATGCCCA
TTAGTAGCAGCTGTCATAACAAGAGAGGTGGGTTTTGTTGTACCTGGTTTACCTGGTACGATACTACGCG
CAACTAATGGTGACTTCTTGCATTTCTTACCTAGAGTTTTCAGTGCAGTTGGCAACATCTGCTATACACC
TTCAAAACTTATAGAGTACACAGACTTTGCAACGTCAGCTTGTGTTTTAGCTGCTGAATGCACAATTTTC
AAGGATGCTTCTGGTAAACCAGTGCCATATTACTATGACACTAATGTATTAGAAGGTTCTGTTTCTTATG
AAAGTCTTAGTCCAGACACACGCTATGTGCTTATGGATGGTTCTATAATTCAATTCCCTAACACTTACCT
TGAAGGTTCTGTTAGAGTGGTAACAACTTTTGACTCTGAGTACTGTAGACACGGTACATGTGAAAGATCT
GAAGCAGGCATTTGTGTATCCACTAGTGGTAGATGGGTACTCAATAATGATCATTACAGATCTCTACCAG
GAGTGTTTTGTGGTGTAGATGCTGTGAATTTACTTACTAATATGTTCACACCACTAATTCAACCGATTGG
TGCTTTGGACATATCTGCATCTATTGTAGCGGGAGGCATCGTTGCTATTATAGTAACATGTCTTGCTTAC
TACTTTATGAGGTTTAGAAGAGCTTTTGGTGAATACAGTCATGTAGTTGCCTTCAATACTCTGTTATTCC
TTATGTCATTCACTGTACTCTGCTTGACACCAGTTTATTCGTTCTTACCTGGTGTTTACTCTGTTATTTA
CTTGTACTTGACATTCTATCTTACTAATGATGTTTCTTTCTTAGCACATATCCAATGGATGGTTATGTTC
ACACCTTTAGTACCTTTCTGGATAACAATTGTTTATGTCATTTGTATTTCCACAAAGCATTTTTATTGGT
TCTTTAGCAACTACCTAAAGAGACGTGTTGTCTTTAATGGTGTTTCCTTTAGTACATTTGAAGAGGCTGC
TTTATGCACCTTTCTCTTAAATAAAGAAATGTATCTGAAATTGCGCAGTGATGTACTTCTGCCTCTTACG
CAATATAACAGATATTTAGCTCTTTACAATAAGTACAAGTATTTTAGTGGAGCCATGGACACTACAAGCT
ATAGAGAAGCTGCTTGTTGTCATCTCGCCAAGGCTCTTAATGATTTTAGCAACTCAGGCTCTGATGTTCT
CTACCAACCACCACAAACTTCTATCACATCTGCTGTCTTACAGAGTGGTTTTAGAAAAATGGCATTCCCA
TCTGGTAAAGTTGAGGGCTGCATGGTACAAGTTACTTGTGGTACAACTACTCTTAATGGTCTTTGGCTTG
ATGATGTAGTTTACTGTCCACGACATGTGATCTGCACTTCTGAAGACATGCTTAACCCTAATTATGAAGA
TTTGCTCATTCGTAAATCTAATCATAATTTTCTGGTACAAGCAGGTAATGTTCAACTTAGAGTAATTGGA
CATTCTATGCAAAATTGTGTTCTTAAGCTTAAAGTTGACACAGCTAATCCTAAGACACCTAAGTATAAGT
TTGTGCGCATACAACCAGGACAGACTTTTTCAGTACTAGCTTGTTATAATGGTTCACCATCAGGTGTTTA
CCAATGTGCTATGAGACCTAATTTTACCATCAAAGGTTCATTCCTTAATGGTTCTTGTGGTAGTGTTGGT
TTTAACATAGATTATGACTGTGTCTCTTTTTGCTACATGCACCACATGGAATTACCAACTGGAGTTCATG
CTGGCACAGATTTAGAAGGTACCTTCTATGGGCCTTTTGTTGACAGACAAACAGCACAAGCAGCTGGTAC
AGACACAACTATCACAGTTAATGTTTTAGCTTGGTTGTATGCTGCTGTTATAAATGGAGATAGGTGGTTT
CTCAATCGATTCACCACAACTCTTAATGACTTTAACCTTGTGGCTATGAAGTACAACTATGAACCTTTGA
CACAAGATCATGTTGACATACTAGGACCTCTTTCAGCTCAAACTGGAATTGCAGTTCTAGATATGTGTGC
TTCCTTAAAAGAATTACTACAAAATGGTATGAATGGACGTACCATATTGGGTAGTGCTTTATTAGAAGAT
GAATTTACACCTTTTGATGTTGTTAGACAATGCTCAGGTGTTACTTTTCAGAGTGCAGTAAAGAGGACAA
TCAAGGGTACACATCATTGGTTGTTACTTACAGTCTTAACTTCACTTTTGGTTTTAGTTCAGAGTACTCA
GTGGTCTTTGTTCTTCTTTGTGTATGAAAATGCCTTTTTGCCATTCGCTATGGGTATTATTGCTATGTCT
GCTTTTGCTATGATGTTTGTCAAGCACAAGCATGCATTTCTTTGTTTGTTCTTGTTACCTTCTCTTGCTA
CTGTAGCTTATTTTAACATGGTCTACATGCCTGCTAGTTGGGTGATGCGTATAATGACATGGTTAGACAT
GGTTGACACTAGTTTGTCTGGTTTCAAACTAAAGGACTGTGTTATGTATGCATCAGCTGTAGTGTTATTA
ATCCTTATGACAGCAAGAACTGTGTATGATGATGGTGCTAGAAGAGTTTGGACACTTATGAATGTTCTGA
CACTTGTTTATAAAGTCTATTATGGTAATGCTTTAGATCAAGCTATTTCTATGTGGGCTCTTATAATCTC
TGTAACTTCTAACTACTCAGGTGTAGTTACAACTGTCATGTTTATGGCCAGAGGTATTGTTTTTATGTGT
GTTGAGTATTGCCCTATCTTCTTCATAACTGGTAATACACTTCAGTGTATAATGCTAGTTTATTGTTTCT
TAGGCTATTTCTGTACTTGTTACTTTGGCCTCTTCTGTTTACTCAACCGCTATTTTAGACTGACTCTTGG
TGTTTATGATTATTTAGTTTCTACACAGGAGTTTAGATATATGAATTCCCAAGGATTACTTCCTCCTAAG
AATAGCATAGATGCCTTCAAACTTAACATCAAGTTGTTGGGTGTTGGAGGTAAACCATGCATTAAAGTAG
CCACTGTACAGTCTAAAATGTCAGATGTAAAGTGTACGTCAGTAGTTTTACTTTCAGTTTTACAACAACT
TAGAGTAGAATCGTCTTCTAAATTGTGGGCTCAATGTGTTCAGCTCCATAATGATATTCTCTTAGCTAAG
GATACTACTGAAGCCTTTGAAAAAATGGTTTCATTACTTTCTGTTCTGCTTTCTATGCAAGGTGCTGTAG
ACATAAACAAGCTTTGTGAAGAAATGCTCGATAACAGGGCAACCTTACAAGCCATAGCTTCAGAGTTTAG
TTCTCTCCCATCATATGCAGCTTTTGCTACTGCTCAGGAAGCTTATGAGCAGGCTGTTGCTAATGGTGAC
TCTGAAGTTGTTCTTAAAAAGTTAAAGAAATCTTTGAATGTGGCTAAATCTGAATTTGACCGTGATGCAG
CTATGCAACGTAAGTTGGAGAAGATGGCTGATCAAGCTATGACCCAGATGTACAAACAGGCAAGATCTGA
AGACAAAAGGGCAAAAGTTACTAGTGCTATGCAAACAATGCTTTTCACTATGCTTAGAAAGTTGGATAAT
GATGCACTTAACAACATTATCAACAATGCAAGAGATGGTTGTGTACCGTTGAACATAATACCACTCACTA
CTGCAGCCAAATTAATGGTTGTCATACCAGACTATAACACATATAAGAACACGTGTGATGGTACTACTTT
TACTTATGCATCAGCACTATGGGAAATCCAGCAAGTTGTTGATGCAGATAGTAAAATTGTTCAGCTTAGT
GAGATTAGTATGGACAATTCACCTAATCTAGCATGGCCTCTCATTGTAACAGCCTTGAGGGCCAATTCTG
CTGTCAAATTACAGAATAATGAGCTTAGTCCTGTTGCACTACGACAGATGTCATGTGCCGCCGGTACAAC
ACAAACAGCATGCACTGATGATAATGCTCTAGCCTACTATAACACTACAAAGGGAGGTAGGTTTGTATTA
GCATTACTATCTGATTTACAAGACTTGAAGTGGGCTAGGTTCCCTAAGAGTGATGGAACTGGCACTATTT
ATACGGAACTGGAACCACCTTGTAGGTTTGTTACAGACACACCAAAGGGTCCTAAAGTGAAATACTTGTA
TTTTATTAAGGGTCTAAACAATCTAAATAGAGGTATGGTATTGGGTAGTTTAGCTGCTACAGTACGCTTA
CAGGCTGGCAATGCAACAGAAGTACCTGCCAATTCAACTGTGCTATCTTTTTGTGCTTTTGCTGTAGATG
CAGCTAAGGCTTATAAAGATTACCTAGCTAGTGGAGGACAACCAATCACTAATTGTGTTAAGATGTTGTG
TACACACACTGGTACTGGTCAGGCAATAACAGTTACACCAGAAGCCAATATGGATCAAGAATCCTTTGGC
GGTGCATCGTGTTGTCTGTACTGTCGTTGCCACATAGATCATCCAAATCCTAAAGGGTTTTGTGATTTGA
AAGGTAAATATGTACAAATACCTACAACTTGTGCTAATGACCCTGTGGGTTTTACACTTAAAAACACAGT
CTGTACCGTCTGCGGTATGTGGAAAGGTTATGGCTGTAGTTGTGATCAACTCCGCGAACCCATGCTTCAG
TCAGCTGACGCACAGTCGTTTTTAAACGGGTTTGCGGTGTAAGTGCAGCCCGTCTTACACCGTGCGGCAC
AGGCACTAGTACTGATGTCGTATATAGGGCTTTTGACATCTACAATGACAAAGTAGCTGGTTTTGCTAAA
TTCCTAAAAACTAATTGTTGTCGCTTCCAAGAGAAAGATGAAGATGGCAATTTAATTGACTCTTATTTCA
TAGTTAAGAGACACACTTTCTCTAACTATCAACATGAGGAAACAATTTACAACTTACTTAAGGATTGTCC
AGCTGTTGCTAAACATGACTTTTTTAAGTTTAGAATAGACGGTGACATGGTACCACATATATCACGTCAA
CGTCTTACTAAATACACAATGGCTGACCTTGTCTATGCTTTGCGGCATTTTGATGAGGGTAACTGTGACA
CATTAAAAGAAATACTTGTTACTTACAACTGTTGTGATGATGAGTATTTTAACAAAAAAGACTGGTATGA
TTTTGTAGAAAACCCAGACATATTACGCGTATATGCTAACTTAGGTGAGCGTGTACGCCAAGCTTTGTTA
AAAACAGTACAATTCTGTGATGCCATGCGAGATGCTGGCATTGTTGGTGTACTGACATTAGATAATCAAG
ATCTTAACGGTAACTGGTATGATTTCGGTGATTTCATACAGACCACACCAGGTAGTGGAGTTCCCGTTGT
AGATTCTTATTATTCATTGTTAATGCCTATATTAACATTGACAAGAGCATTAACTGCTGAGTCACATGTT
GACACTGATCTAACAAAGCCTTACATAAAATGGGATTTGTTAAAGTATGATTTCACGGAAGAGAGGTTAA
AACTCTTTGACCGTTATTTCAAGTATTGGGATCAAACTTATCACCCAAATTGTGTTAATTGTTTGGATGA
CAGATGCATTCTGCATTGTGCAAACTTTAATGTTTTGTTCTCTACGGTCTTCCCACCAACAAGTTTTGGT
CCTTTAGTGAGAAAGATTTTTGTTGATGGTGTTCCATTTGTTGTTTCAACTGGTTACCACTTCAGAGAGC
TAGGAGTTGTACATAATCAGGATGTAAACTTACATAGCTCCAGACTTAGTTTTAAGGAATTACTTGTGTA
TGCTGCTGATCCTGCTATGCATGCTGCTTCTGGTAATTTATTACTAGATAAGCGTACAACATGCTTTTCA
GTAGCTGCACTTACCAACAACGTGGCATTTCAAACTGTCAAACCAGGTAATTTTAATAAAGACTTTTATG
ACTTTGCAGTCTCTAAAGGTTTTTTCAAGGAAGGAAGTTCTGTTGAATTAAAACACTTCTTCTTTGCCCA
AGATGGTAATGCAGCAATAAGTGATTATGATTACTATCGCTACAATTTACCAACTATGTGTGACATTAGA
CAATTACTTTTCGTAGTAGAAGTAGTTGATAAGTATTTTGATTGCTATGACGGTGGTTGTATTAATGCTA
ATCAAGTCATAGTTAATAATTTAGACAAGTCTGCTGGTTTTCCATTTAATAAATGGGGCAAGGCTAGGTT
ATATTATGATTCTATGAGTTATGAGGACCAAGATGCATTGTTCGCTTATACTAAGCGTAATGTCATCCCA
ACTATAACTCAAATGAATCTTAAATATGCTATTAGTGCTAAAAATAGAGCTCGTACAGTTGCTGGCGTAT
CTATTTGTAGCACTATGACAAACAGACAGTTCCATCAGAAACTTCTTAAGTCTATAGCAGCCACCAGAGG
TGCCACAGTTGTTATAGGCACTAGTAAGTTCTATGGTGGTTGGCATAATATGTTGAAAACTGTTTACAGT
GATGTAGAAAATCCCCATCTTATGGGTTGGGATTACCCTAAATGTGACAGAGCAATGCCTAACATGCTTA
GAATCATGGCCTCACTCGTGCTTGCTCGTAAACATACAACCTGTTGCAGTCTGTCACACCGTTTCTATAG
ATTAGCTAATGAGTGTGCACAGGTATTAAGTGAAATGGTCATGTGTGGTGGTTCACTATATGTTAAACCA
GGTGGAACTTCATCAGGAGATGCAACAACTGCTTATGCTAATAGTGTTTTTAACATTTGTCAAGCTGTTA
CAGCTAATGTCAATGCACTTTTATCCACTGATGGTAACAAAATTGCTGATAAATATATCCGCAATTTGCA
GCACAGACTTTATGAGTGTCTCTATAGAAATAGAGATGTTGATACAGACTTTGTGAATGAGTTTTATGCA
TATTTGCGTAAACACTTCTCAATGATGATACTCTCTGATGATGCTGTTGTGTGCTTTAATAGCACTTATG
CGTCTCAAGGTTTAGTGGCTAGCATAAAGAACTTCAAGTCAGTTCTTTATTACCAAAATAATGTTTTTAT
GTCTGAGGCTAAATGCTGGACTGAGACTGACCTTACTAAAGGACCTCATGAATTTTGCTCTCAGCATACA
ATGCTAGTCAAACAAGGTGATGATTATGTGTACCTGCCCTATCCTGATCCATCAAGAATTTTAGGAGCTG
GCTGTTTTGTTGATGACATCGTAAAAACAGATGGTACATTAATGATAGAACGATTTGTGTCTTTAGCTAT
AGATGCTTATCCACTTACTAAACATCCAAATCAGGAGTATGCTGATGTCTTTCATTTGTATTTACAATAC
ATAAGAAAGTTACATGATGAATTAACAGGACATATGTTAGACATGTATTCTGTTATGCTTACTAATGATA
ACACTTCTAGGTATTGGGAACCTGAATTTTATGAAGCTATGTACACACCTCATACAGTCTTACAGGCTGT
TGGAGCCTGTGTTCTTTGTAATTCACAGACTTCATTAAGATGTGGTGCGTGTATACGCAGACCATTCTTA
TGTTGTAAATGCTGTTATGACCATGTCATATCAACATCACATAAATTAGTCTTGTCTGTTAATCCTTATG
TTTGCAATGCTCCAGGTTGTGATGTCACAGATGTGACTCAACTTTACTTAGGAGGTATGAGCTATTACTG
CAAGTCACACAAACCGCCTATTAGCTTTCCTTTATGTGCTAATGGACAGGTTTTTGGTTTATATAAAAAC
ACATGTGTTGGTAGCGACAACGTTACTGACTTTAATGCAATAGCCACATGTGATTGGACAAATGCAGGTG
ATTACATTCTTGCTAACACCTGTACTGAGAGACTTAAACTGTTCGCTGCTGAAACATTGAAAGCAACAGA
AGAGACCTTTAAACTATCTTACGGCATTGCCACTGTGCGTGAAGTGTTGTCTGATAGAGAGTTACACCTT
TCATGGGAGGTTGGAAAACCTAGACCACCACTCAATAGAAATTATGTCTTTACTGGTTACCGTGTAACTA
AAAATAGTAAAGTACAAATAGGAGAGTACACCTTTGAAAAAGGTGACTATGGAGATGCTGTTGTATATCG
AGGTACAACAACCTACAAATTAAATGTTGGTGACTATTTTGTACTAACATCACATACAGTAATGCCTTTG
AGTGCGCCTACACTAGTACCACAAGAGCATTATGTTAGAATAACTGGCTTGTACCCGACACTCAACATCT
CAGATGAGTTTTCTAGCAATGTTGCAAATTATCAAAAGGTTGGTATGCAAAAGTATTCTACACTCCAGGG
ACCTCCTGGTACTGGTAAGAGTCATTTTGCTATTGGCTTAGCTCTCTACTACCCGTCTGCGCGCATAGTG
TATACAGCTTGCTCTCATGCTGCTGTCGATGCGCTTTGCGAGAAGGCATTAAAATATTTGCCTATAGACA
AATGTAGTAGAATTATACCTGCACGCGCTCGTGTAGAGTGTTTTGACAAATTCAAAGTGAATTCAACATT
AGAACAGTATGTCTTTTGCACTGTAAATGCATTGCCAGAAACAACTGCTGATATAGTTGTTTTTGATGAA
ATTTCAATGGCTACAAATTATGACTTGAGTGTTGTCAATGCTAGACTACGTGCTAAGCACTATGTTTACA
TTGGCGATCCTGCTCAACTACCAGCACCACGCACATTGCTAACTAAAGGCACACTAGAACCAGAATATTT
TAATTCAGTGTGTAGACTTATGAAAACTATAGGTCCAGACATGTTCCTTGGAACCTGTCGTCGCTGTCCT
GCTGAAATAGTCGACACTGTAAGTGCTCTAGTTTATGACAATAAGCTGAAAGCACATAAAGAAAAATCAG
CACAATGCTTTAAAATGTTTTATAAGGGTGTTATTACACATGATGTCTCATCTGCAATAAACAGACCTCA
AATAGGCGTAGTAAGAGAATTTCTTACACGCAATCCTGCTTGGAGAAAAGCTGTCTTTATCTCACCATAT
AATTCACAGAATGCGGTAGCGTCAAAAATCTTGGGACTACCAACTCAGACTGTTGATTCATCACAGGGTT
CTGAATATGACTATGTCATATTCACGCAAACCACTGAAACAGCTCACTCTTGTAATGTTAATAGATTTAA
TGTTGCTATTACTAGAGCGAAAGTAGGCATACTTTGCATAATGTCAGATAGAGACCTTTATGACAAGTTG
CAATTTACAAGTCTTGAAATTCCACGTAGAAATGTGGCAACTTTACAAGCAGAAAATGTAACAGGACTAT
TTAAAGATTGTAGCAAAGTGATCAATGGATTACATCCTACACAAGCACTTACACACCTCAGTGTTGATAC
CAAATTTAAAACTGAAGGTCTATGTGTTGACATACCAGGTATACCCAAGGACATGACCTATAGGAGACTC
ATTTCCATGATGGGTTTCAAAATGAATTATCAAGTTAATGGTTACCCTAACATGTTCATCACCCGAGAAG
AAGCCATAAGACATGTACGCGCATGGATTGGTTTCGATGTCGAAGGGTGTCATGCTACAAGAGAAGCTGT
AGGTACTAATTTGCCTTTACAGTTAGGCTTTTCTACAGGTGTTAATTTAGTTGCTGTACCCACAGGCTAT
GTTGACACACCTAATAATACAGATTTCACCAGAGTTAGTGCTAAGCCACCACCTGGAGACCAGTTTAAAC
ATCTTATACCACTCATGTACAAAGGTTTGCCTTGGAATGTAGTGCGTATAAAGATAGTTCAGATGTTAAG
TGACACACTTAAAAATCTTTCTGACAGAGTTGTGTTCGTACTTTGGGCACACGGCTTTGAATTAACATCC
ATGAAGTATTTTGTAAAAATAGGTCCTGAACGCACTTGCTGTCTCTGTGACAGACGTGCTACCTGTTTTT
CCACAGCTTCTGATACTTATGCATGCTGGCATCACTCAATTGGGTTCGACTACGTCTATAATCCTTTCAT
GATTGATGTTCAGCAATGGGGTTTTACAGGTAACTTACAGAGTAACCATGACTTGTATTGTCAAGTACAT
GGTAATGCACATGTTGCTAGTTGTGATGCTATCATGACTAGATGTCTGGCAGTTCATGAATGCTTTGTTA
AGCGTGTTGACTGGACTGTAGAGTACCCTATAATAGGTGATGAACTGAAGATTAATGCAGCTTGCAGAAA
AGTACAGCACATGGTTGTTAAGGCTGCATTACTTGCAGATAAATTCTCAGTTCTTCACGACATTGGTAAC
CCTAAAGCTATTAAGTGTGTACCGCAGGCTGAAGTTGAGTGGAAATTCTACGATGCTCAGCCCTGTAGTG
ATAAAGCTTACAAAATAGAAGAATTGTACTACTCGTATGCTACACACTCTGATAAGTTTACAGATGGTGT
TTGTTTATTCTGGAATTGCAATGTAGATAGATACCCTGCTAATTCTATTGTGTGTAGATTTGATACTAGA
GTATTATCAAACCTAAACTTACCAGGTTGTGATGGTGGTAGTTTATATGTCAACAAACATGCCTTTCACA
CACCAGCATTTGATAAGAGTGCCTTTGTCAATTTAAAACAATTGCCTTTCTTCTACTACTCTGATAGCCC
CTGCGAATCTCATGGAAAACAGGTTGTGTCAGATATAGATTATGTACCACTAAAATCTGCTACGTGTATA
ACACGTTGTAATTTAGGTGGTGCTGTTTGTAGACATCATGCTAATGAGTATAGATTATATCTTGACGCTT
ATAATATGATGATCTCAGCTGGCTTTAGCTTATGGGTTTATAAACAATTTGATACTTACAACCTCTGGAA
TACTTTTACAAGACTTCAGAGTTTAGAAAATGTGGCTTTCAATGTTGTAAATAAAGGACACTTTGATGGA
CAACAGGGTGAAGTACCAGTTTCCATCATTAATAACACTGTTTACACAAAAGTTGATGGTGTTGATGTAG
AATTATTTGAAAACAAAACAACATTACCAGTTAATGTAGCATTTGAGCTTTGGGCTAAACGCAACATTAA
ACCGGTACCAGAAGTCAAAATACTCAATAACTTGGGTGTTGACATTGCTGCTAATACAGTGATTTGGGAC
TATAAAAGAGAAGCCCCTGCACATGTTTCTACAATAGGAGTTTGTACTATGACTGACATAGCAAAGAAAC
CTACTGAAAGTGTTTGCGCACCTCTCACCGTCTTCTTTGATGGTAGAGTTGATGGCCAAGTAGACTTGTT
CAGAAACGCCCGTAATGGTGTTCTTATTACAGAAGGCAGTGTTAAAGGTTTACAACCATCTGTTGGTCCT
AAACAAGCTAGTCTTAATGGAGTCACATTAATTGGAGAAGCAGTAAAAACACAGTTCAATTATTACAAGA
AAGTAGATGGTGTTGTACAGCAACTACCTGAAACTTATTTTACCCAAAGTAGAAATTTACAAGAATTCAA
ACCCAGGAGTCAAATGGAAATTGATTTCTTAGAATTAGCTATGGATGAATTCATTGAACGATATAAACTA
GAAGGCTATGCCTTCGAACATATCGTTTATGGAGATTTTAGTCACAGTCAATTAGGGGGCTTACACTTAT
TGATTGGACTAGCTAAACGTTCAAAGGATTCGCCTCTCGAGTTAGAGGATTTTATTCCCATGGACAGTAC
AGTTAAAAATTACTTCATAACAGATGCACAAACTGGATCTTCAAAATGTGTGTGTTCTGTTATAGATTTA
TTACTTGATGATTTTGTTGAAATAATAAAATCTCAAGATTTATCTGTGGTTTCTAAAGTTGTCAAAGTGA
CTATTGACTATACAGAAATTTCATTTATGCTTTGGTGTAAAGATGGACACGTTGAAACATTTTACCCAAA
ATTACAATCTAGTCAAGCATGGCAACCGGGAGTGGCTATGCCAAACCTTTACAAAATGCAAAGGATGCTA
CTAGAGAAATGTGACCTTCAGAATTATGGTGATAGTGCTACATTACCTAAAGGCATAATGATGAATGTCG
CAAAATATACCCAACTGTGTCAATATTTAAATACATTAACTTTAGCTGTGCCTTACAATATGAGAGTTAT
ACATTTTGGTGCTGGCTCAGATAAAGGAGTGGCACCTGGTACAGCAGTTTTGAGACAGTGGTTACCCACG
GGTACACTACTTGTTGATTCAGATCTTAATGACTTTGTCTCTGATGCAGATTCAACTTTAATTGGTGATT
GTGCAACCGTACATACAGCTAACAAATGGGATCTCATTATTAGTGACATGTACGATCCTAAGACTAAAAA
TGTTACAAAAGAAAATGATTCCAAAGAAGGATTTTTCACTTACATTTGTGGATTTATACAACAAAAGTTA
GCCCTCGGAGGTTCTGTGGCAATAAAGATAACGGAGCACTCTTGGAATGCTGATCTTTATAAGCTCATGG
GACACTTCGCATGGTGGACCGCTTTTGTTACTAATGTGAATGCCTCATCTTCAGAAGCATTTTTAATTGG
ATGTAATTATCTTGGCAAACCGCGTGAACAAATCGACGGTTATGTCATGCATGCAAATTACATATTTTGG
AGGAACACAAATCCAATACAATTGTCTTCCTATTCTTTATTTGACATGAGTAAGTTTCCTCTTAAATTAA
GAGGTACTGCTGTAATGTCTTTAAAAGAAGGCCAAATTAATGATATGATTTTATCTCTTCTTAGTAAAGG
TAGACTTATTATTAGAGAGAACAACAGAGTTGTTATTTCTAGTGATGTTCTTGTTAATAACTAAACGAAC
ATGTTGTTTTTCTTCTTTTTACACTTTGCCTTAGTAAATTCACAATGTGTTAATTTAACAGGTAGAGCTG
CTATCCAGCCTTCATTCACCAATTCCTCTCAAAGAGGTGTTTATTATCCTGACACCATATTTAGATCAAA
CACACTTGTGTTGAGTCAGGGTTACTTTTTACCTTTTTATTCTAATGTTAGCTGGTATTATGCATTGACA
AAAACTAACAGTGCTGAAAAGAGAGTTGATAACCCTGTTTTGGATTTCAAAGACGGTATTTACTTTGCTG
CAACTGAAAAATCTAACATTGTCAGAGGTTGGATCTTTGGAACGACTCTTGACAACACATCACAGTCACT
TTTGATAGTTAACAACGCAACTAATGTTATCATCAAAGTTTGTAATTTCCAGTTTTGTTATGACCCTTAC
CTTAGTGGTTATTATCATAACAATAAAACGTGGAGCACGAGAGAGTTTGCTGTTTATTCCTCTTATGCCA
ATTGCACTTTTGAGTATGTGTCTAAGTCTTTTATGCTAGATATAGCTGGCAAAAGTGGCTTATTTGACAC
ATTAAGAGAGTTTGTTTTCCGAAATGTCGACGGATATTTCAAGATTTACTCAAAATACACACCTGTTAAT
GTAAATAGTAATTTACCTATAGGTTTTTCAGCACTTGAACCTCTTGTTGAAATTCCAGCTGGCATAAATA
TTACTAAATTTAGAACACTCCTCACTATACATAGAGGAGACCCCATGCCTAATAATGGCTGGACAGTCTT
TTCAGCTGCTTATTACGTGGGCTATTTAGCTCCACGTACATTTATGTTAAATTATAATGAAAATGGTACA
ATAACAGATGCTGTTGATTGTGCCCTAGATCCTCTATCTGAGGCTAAATGCACATTAAAATCCTTAACTG
TTGAAAAAGGAATCTATCAGACTTCTAACTTTAGAGTTCAACCAACTGAATCTATAGTTAGGTTTCCAAA
TATTACAAACTTATGCCCTTTTGGTGAAGTTTTCAATGCAACCACTTTTGCATCTGTTTATGCTTGGAAT
AGAAAGAGAATCAGTAACTGTGTTGCTGATTACTCTGTTCTTTACAACTCCACTTCTTTCTCAACATTCA
AATGTTATGGAGTTTCACCAACCAAACTAAATGATCTCTGCTTTACTAACGTTTATGCAGACTCATTTGT
AGTTAGAGGTGATGAAGTCAGACAAATTGCTCCAGGACAAACAGGAAGAATTGCTGACTATAATTATAAA
CTCCCTGATGATTTCACAGGTTGTGTAATAGCTTGGAATTCTAACAACCTTGATTCTAAGGTTGGTGGTA
ATTATAACTACCTTTATAGATTGTTTAGAAAGTCCAACCTCAAACCTTTTGAACGAGACATTTCTACAGA
AATATACCAAGCTGGTAGTACACCCTGCAATGGGGTTGAAGGTTTTAACTGTTACTTTCCTCTACAATCT
TATGGTTTCCACCCTACTAATGGTGTTGGTTACCAACCTTATAGAGTAGTAGTATTGTCATTTGAACTTT
TAAAAGCACCTGCTACTGTTTGTGGACCTAAACAGTCCACTAACCTAGTTAAAAACAAATGTGTCAACTT
CAATTTTAATGGTCTAACAGGCACAGGTGTTCTTACAGAGTCTAGCAAAAAGTTTTTGCCTTTCCAACAA
TTTGGCAGAGATATTGCCGACACTACTGATGCTGTCCGTGATCCACAGACACTTGAAATTCTTGATATCA
CACCGTGTTCTTTTGGTGGTGTCAGTGTTATAACACCAGGAACAAACACTTCTAACCAAGTGGCTGTTCT
TTATCAGGATGTTAACTGCACTGAAGTCCCTGTTGCTATTCATGCAGATCAATTAACACCAACCTGGCGT
GTTTACTCTACAGGTTCAAATGTTTTTCAAACGCGTGCAGGCTGTTTAATAGGGGCTGAACATGTTAACA
ACACTTACGAGTGTGACATACCAATTGGTGCAGGAATATGTGCCAGTTATCAGACTCAAACTAATTCACG
TAGTGTTTCAAGTCAAGCTATTATTGCCTACACTATGTCACTTGGTGCAGAAAATTCAGTTGCTTATGCT
AATAACTCTATTGCCATACCTACAAATTTTACTATTAGTGTGACCACTGAAATTCTACCAGTGTCTATGA
CAAAGACATCAGTAGATTGTACAATGTACATTTGTGGTGACTCAATAGAGTGCAGCAACCTTTTGCTCCA
ATATGGTAGTTTTTGCACACAACTTAATCGTGCTTTAACTGGAATTGCTGTTGAACAAGACAAAAACACA
CAGGAAGTTTTTGCACAAGTTAAACAAATTTACAAGACACCACCAATAAAGGATTTTGGTGGTTTCAACT
TTTCTCAAATATTACCAGATCCATCAAAACCAAGCAAGAGGTCATTTATTGAAGATTTACTCTTCAACAA
AGTGACACTTGCTGATGCTGGCTTCATCAAACAATATGGTGATTGCCTTGGTGATATTGCCGCTAGAGAT
CTTATTTGTGCACAAAAGTTTAATGGCCTTACTGTTCTGCCACCTTTGCTCACAGATGAAATGATTGCTC
AATACACCTCTGCACTACTTGCAGGGACAATCACATCAGGTTGGACCTTTGGTGCTGGTGCAGCATTACA
GATACCATTTGCTATGCAAATGGCTTACAGGTTTAATGGTATTGGAGTTACACAAAATGTTCTCTACGAG
AACCAAAAACTAATTGCAAACCAATTCAACAGTGCAATTGGCAAAATTCAAGATTCACTTTCATCTACTG
CAAGTGCACTTGGAAAACTTCAAGATGTTGTCAACCAAAATGCACAGGCTTTAAACACACTTGTTAAACA
ACTCAGCTCTAATTTTGGAGCCATTTCGAGTGTGTTAAATGACATTCTTTCACGTCTTGACAAAGTTGAG
GCTGAAGTCCAAATTGACAGGTTGATCACTGGCAGATTACAAAGTTTGCAGACATACGTGACTCAACAAC
TAATTAGAGCCGCAGAAATTAGAGCTTCTGCTAATCTTGCCGCAACTAAGATGTCTGAATGTGTTCTTGG
ACAATCTAAAAGAGTTGACTTTTGTGGTAAAGGCTACCACCTTATGTCTTTTCCGCAGTCAGCACCTCAT
GGTGTAGTCTTTTTGCATGTGACTTATGTTCCATCTCAAGAAAAGAATTTTACTACTACCCCTGCCATTT
GTCATGAAGGAAAAGCACACTTTCCTCGTGAAGGTGTTTTCGTTTCAAACGGCACGCACTGGTTTGTAAC
ACAAAGGAATTTCTATGAACCACAAATTATTACCACGGACAATACTTTTGTCTCTGGTAGCTGTGATGTT
GTGATTGGAATTGTCAACAACACAGTTTATGATCCTTTGCAACCAGAACTTGATTCATTCAAGGAGGAGT
TGGACAAATATTTTAAAAATCATACATCACCAGATGTTGATTTAGGTGACATTTCTGGCATCAACGCTTC
AGTTGTCAACATTCAGAAAGAAATTGACCGCCTCAACGAGGTTGCCAAAAATCTAAATGAATCTCTCATC
GACCTCCAAGAACTTGGAAAGTATGAGCAGTATATAAAATGGCCATGGTATATTTGGCTAGGATTTATTG
CAGGCTTGATAGCTATAATCATGGTTACAATCATGTTATGCTGTATGACCAGTTGCTGCAGTTGTCTCAA
GGGCTGTTGTTCTTGTGGCTCCTGCTGTAAATTTGATGAAGACGACTCTGAGCCAGTACTCAAAGGAGTC
AAATTACATTACACATAAACGAACTTATGGATTTGTTTATGAGAATTTTCACTCTTGGAACTGTAACTTT
GAAACAAGGTGAAATCAAGGATGCTACTCCTTCAGATTCTGTTCGCGCTACTGCAACGATACCGATACAA
GCCACACTCCCTTTCGGATGGCTTATTGTTGGCGTTGCACTTCTTGCTGTTTTTCAAAGCGCTTCCAAAA
TAATAACACTCAAAAAGAGGTGGCATTTAGCCCTCTCTAAGGGTGTTCACTTTGTTTGCAACTTGCTGCT
GCTGTTTGTAACAGTTTATTCACATCTTTTGCTTGTTGCTGCTGGCCTTGAAGCCCCATTTCTTTATCTT
TATGCTTTAGTTTATTTCTTGCAAAGTATAAACTTTGTGAGAATAATAATGAGGCTTTGGTTGTGCTGGA
AATGCCGTTCCAAAAATCCTTTACTTTATGATGCTAACTACTTCCTGTGTTGGCATACTAATTGTTACGA
CTATTGTATTCCATACAATAGTGTAACTTCTTCAATTGTCATTACCTCCGGTGATGGCACAACAAATCCC
ATTACAGAACATGACTACCAAATTGGTGGTTATTTTGAGAAATGGGAATCTGGAGTAAAAGACTGTGTTG
TATTACACAGCTACTTCACTTCAGATTACTACCAGCTGTACTCAACTCAATTGAGCACAGACACTGGTGT
TGAACATGTAACTTTCTTCATCTACAATAAAATCGTAGATGAGCCCGAAGAACATGTCCAAATTCACACA
ATCGACGGTTCATCCGGAGTTGTTAATCCAGCAATGGAACCAATTTATGATGAACCGACGACGACTACTA
GCGTGCCTTTGTAAGCACAAGCTGATGAGTACGAACTTATGTACTCATTCGTTTCGGAAGAGACAGGTAC
GTTAATAGTTAATAGCGTACTTCTTTTTCTTGCTTTCGTGGTATTCTTGCTAGTCACACTAGCCATCCTT
ACTGCGCTTCGATTGTGTGCGTACTGCTGCAATATTGTTAACGTGAGTCTTGTGAAACCTTCTTTTTACG
TTTACTCTCGTGTTAAAAATCTGAATTCTTCTAGAGTTCCTGATCTTCTGGTCTAAACGAACTAAATATT
ATATTAGTTTTTCTGTTTGGAACTTTAATTTTAGCCATGTCAGGTGACAACGGTACTATTACCGTTGAGG
AACTTAAAAAGCTCCTTGATCAATGGAACCTAGTAATAGGATTCCTATTTCTTACATGGATTTGTCTTTT
ACAATTTGCCTATGCCAACAGGAATAGGTTTTTGTACATAATTAAGTTAATTTTCCTCTGGCTGCTTTGG
CCAGTAACTTTAGCTTGCTTTGTGCTTGCTGCTGTTTACAGAATAAATTGGATCACAGGTGGAATTGCCA
TTGCAATGGCTTGTCTTGTTGGCTTGATGTGGCTTAGCTACTTCATTGCTTCATTCAGGCTGTTTGCTCG
AACGCGTTCCATGTGGTCCTTCAACCCAGAAACAAACATTTTGTTGAATGTGCCGCTCCACGGTACAATT
TTGACCAGACCGCTTCTAGAGAGTGAACTTGTAATTGGAGCTGTGATCCTTCGAGGTCATCTTCGAATTG
CTGGACACCATCTAGGACGCTGTGACATCAAGGACCTGCCTAAAGAAATCACTGTTGCTACATCACGAAC
GCTTTCTTATTACAAATTGGGAGCGTCGCAGCGTGTAGCAGGTGACTCAGGTTTTGCTGCATACAGTCGC
TACAGGATTGGCAATTACAAATTAAACACAGACCATTCCAGTAGCAGTGACAATATTGCTTTGCTTGTAC
AGTAAGTGACAACAGATGTTTCATCTCGTTGACTTTCAGGTTACTATAGCAGAGATATTATTAATTATTA
TGAGAACTTTTAAAGTTTCCATTTGGAATCTTGACTACATCATAAATCTCATAATTAAAAGTTTATCTAA
GCCACTAACTGAAAATAAATATTCTCAGTTAGATGAAGAGCAACCAATGGAGATTGATTAAACGAACATG
AAAATTATTCTTTTCTTGGCATTGATAACACTTGCTACTTGTGAGCTTTATCATTATCAAGAGTGTGTTA
GAGGTACAACAGTACTTTTAAAAGAACCTTGCTCTTCTGGAACATATGAAGGCAACTCACCTTTTCATCC
TCTAGCTGATAACAAATTTGCACTGACTTGCTTTAGCACTCAATTTGCTTTTGCTTGTCCTGACGGTGTT
AAACACATCTACCAGCTACGTGCACGAGCAGTTTCACCTAAACTGTTCATCAGACAAGAGGAAGTTCAAG
AACTTTACTCACCAATTTTTCTCATAGTTGCGGCGATAGTGTTTATAACACTCTGCTTCACACTTAAGAG
AAAGATAGAATGAGTGAGCTTTCACTAATTGACTTCTATCTGTGCTCTTTAGCCTTTTTGCTATTCCTTG
TTTTAATTATGCTCATTATCTTTTGGTTTTCACTTGAACTACAAGATCATAATGAAACCTGTCATGCCTA
AACGAACATGAAATTTCTTGTTTTCTTAGGAATCCTTACAACAGTAACTGCATTTCATCAGGAATGTAGT
TTACAGTCATGTGCTCAACATCAACCCTATGTAGTTGATGATCCCTGTCCTATTCACTTTTACTCTCGAT
GGTTTATCAGAGTAGGAGCTAGAAAGTCAGCACCTTTAATTGATATAGGTAATTACACGGTTTCCTGTTC
ACCTTTTACAATTAATTGCCAGGAACCTAAATTAGGCAGTCTCGTAGTACGTTGTTCGTTCTATGAGGAC
TTTTTAGAGTATCATGACGTTCGTGTTGTTTTAGATTTCATCTAAACGAACAAACTAAAATGTCTGATAA
TGGACCACAAAATCAGCGAAATGCACCCCGCATTACGTTTGGTGGACCCTCAGATTCAGCTGGCAGTAAC
CAGAATGGAGAACGCAGTGGTGCACGACCTAAACAACGTCGTCCCCAAGGTTTACCCAATAATACTGCGT
CTTGGTTCACCGCTCTCACTCAACATGGCAAGGAAGACCTTAGATTCCCTCGAGGACAAGGCGTTCCGAT
TAACACCAATAGCAGTCCAGATGACCAAATTGGCTACTACCGAAGAGCTACCAGACGAATTCGTGGTGGT
GACGGTAAAATGAAAGATCTCAGTCCAAGATGGTACTTTTACTACCTAGGAACTGGGCCAGAAGCTGGAC
TTCCCTATGGTGCTAACAAAGAAGGCATCATATGGGTTGCAAATGAGGGAGCCTTGAATACACCTAAAGA
TCACATTGGCACCCGAAATCCTGCTAACAATGCTGCAATCGTGCTACAACTTCCTCAAGGAACAACATTG
CCAAAAGGCTTCTACGCAGAAGGGAGCAGAGGCGGCAGTCAAGCTTCTTCTCGTTCCTCATCACGTAGTC
GCAACAGTTCAAGAAACACAACTCCAGGCAGCAGCAGGGGAACTTCTCCTGCTAGGATGGCTGGCAATGG
TGGTGATGCTGCTCTTGCTTTGCTGCTGCTTGACAGGTTGAACCAACTTGAGAGCAAAATGTCTGGTAAA
GGCCAACAACAACAAGGCCAAACTGTCACTAAGAAATCCGCTGCAGAGGCTTCTAAGAAACCTCGCCAAA
AACGTACTGCCACCAAACAATACAATGTAACACAAGCTTTTGGCAGACGTGGTCCAGAACAAACCCAAGG
AAACTTTGGGGATCAAGAATTAATCAGACAAGGAACTGATTACAAACAATGGCCGCAAATTGCACAATTT
GCTCCTAGCGCTTCTGCATTCTTCGGAATGTCGCGCATTGGCATGGAAGTCACACCTTCGGGAACGTGGT
TGACCTACACAGGTGCCATCAAATTGGACGACAAAGATCCAAATTTCAAAGATCAAGTCATTTTGCTGAA
TAAGCACATTGACGCATACAAAACATTCCCACCAACAGAGCCTAAAAAGGACAAAAAGAAGAAGGCTGAT
GAAACTCAAGCCTTACCGCAGAGACAGAAGAAACAACCCACAGTGACTCTTCTTCCTGCTGCAGATTTGG
ATGATTTCTCCAAACAATTGCAACAATCCATGAGCAGTGCTGATTCAACTCAGGCTTAAACTCATGCAGA
CCACACAAGGCAGATGGGCTATATAAACGTTTTCGCTTTTCCGTTTACGATATATAGTCTACTCTTGTGC
AGAATGAATTCTCGTAGCTACATAGCACAAGTAGATGTAGTTAACTTTAATCTCACATAGCAATCTTTAA
TCAGTGTGTAACATTAGGGAGGACTTGAAAGAGCCACCACATTTTCACCGA
</t>
  </si>
  <si>
    <t>MT084071.1</t>
  </si>
  <si>
    <t>Guangdong/P1L</t>
  </si>
  <si>
    <t>&gt;BetaCoV/pangolin/Guangdong/P1L/2019
----------------------------------------------------------------------------------------------------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CAAATAACACCTTCACACTTAAAGGTGGTGCACCAACAAAAGTTACTTTTGGTGATGACACCGTAATTGAAGTACAGGGTTACAAAAGTGTAAGTATCACTTTTGAACTCGATGAGAGAGTAGATAAAGTACTTAATGAAAAGTGCTCTAACTACACAGT-------------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GCAGACATTGTGGAAGAAGCTAAACAGGTGAAACCAACAGTAGTTGTTAATGCAGCTAATGTTTACCTTAAACATGGAGGAGGTGTTGCTGGAGCTTTAAACAAAGCTACAAACAACGCTATGCAAGTAGAATCAGACAATTACATAGCCA--------------------------------------------------------------------------------------------------------------------------------------------------------TTACTAGCACCTTTATTGTCAGCAGGCATCTTTGGTGCTGACCCTGTCCAATCCTTAAGAGTTTGTGTAGACACTGTTCGCACAAATGTTTACTTGACTGTCTTTGACAAAGATCTCTATGAAAAACTTGTTTCTAGCTTTTTAGA-------------------------------------------------------------------------GAAAATAAACCTTCAGTTGAACAAAAGCAACAGGCTGAAGAAAAGAAAGTCAAGGCTTGTGTTGAAGAAGTTACAACCACTTTGGAAGAAACTAAGTTTCTCACAGAGAATTTGTTACTTTATATAGACATTAATGGCAACCTTCATCC-------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TACATTTTTTCCTGACTTAAATGGTGATATAGTAGCTATTGATTACAAACACTACACGCCTTCTTTTAAGAAAGGTGCTAAGTTACTGCACAAACCTGTTGTTTGGCATGTTAACAATACAACTAACAAAGCTACGTATAAACCAAATA--------------------------------------------------------------------------------------------AATCTTGCCTGTGAAGATCTCAAACACGTCTCTGAAGAAGTAGTGGAAAATCCTACCATACAGAAAGACATATTAGAGTGTAATGTAAAAACTACCGAAGTTGTAGGTGACGTTATACTCAAACCAGCAAATGATGGTGTAAAAATTACTGAAGAGGTTGGTCACACAGATTTAATGGCTGCTTATGTAGAAAGTTCTAGTCTTACTATTAAGAAACCTAATGAGTTGTCTAGAGTGTTAGGTTTGAAAACCATTGCTACTCATGGCTTAG----------------------------------------------------------------------------TACTAACATAGTTACGCGATGTTTAAATCGTGTATGTACTAATTATATGCCTTATTTCTTTACTCTATTGCTACAATTATGTACTTTTACTAAGAGTACTAATTCTAGGATTAAAGCATCTATGCCAACCACTATAGCAAAGAA------------------------------------------------------------TAATTTTTCTAAAGTGATAAATGTTGTAATTTGGTTTTTACTATTAAGTGTTTGTTTAGGTTCTTTAATCTATTCAACTGCTGCAKTAGGTGTTTTAATGTCTAATCTGGGCATGCCTTCTTATTGTACAGGTTACAGAGAAGGTTACTTAAACTCTACTAATGTCACTACTGCAACATACTGTACTGGTTCTATACCTTGTAGTGTTTGTCTTAGTGGTTTAGATTC---------------------------------------------------------------------------------------------------------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GTGGCTATGAAGTACAACTATGAACCTTTGACACAAGATCATGTTGACATACTAGGACCTCTTTCAGCTCAAACTGGAATTGCAGTTCTAGATATGTGTGCTTCCTTAAAAGAATTACTACAAAATGGTATGAATGGACGTACCATA----------------------------------------------------------------------------------------------------------------------------------------------------------------------------------------------------------------------------------------------------------------------------------------------------------------------------------------------------------------------------------------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TGTTGTTTTTCTTCTTTTTACACTTTGCCTTAGTAAATTCACAATGTGTTAATTTAACAGGTAGAGCTGCTATCCAGCCTTCATTCACCAATTCCTCTCAAAGAGGTGTTTATTATCCTGACACCATATTTAGATCAAACACACTTGTGTTGAGTCAGGGTTACTTTTTACCTTTTTATTCTAATGTTAGCTGGTATTATGCATTG------ACAAAAACTAACAGTGCTGAAAAGAGAGTTGATAACCCTGTTTTGGATTTCAAAGACGGTATTTACTTTGCTGCAACTGAAAAATCTAACATTGTCAGAGGTTGGATCTTTGGAACGACTCTTGACAACACATCACAGTCACTTTTGATAGTTAACAACGCAACTAATGTTATCATCAAAGTTTGTAATTTCCAGTTTTGTTATGACCCTTACCTTAGTGGTTATTATCAT---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AGGTGTTCTTACAGAGTCTAGCAAAAAGTTTTTGCCTTTCCAACAATTTGGCAGAGATATTGCCGACACTACTGATGCTGTCCGTGATCCACAGACACTTGAAATTCTTGATATTACACCGTGTTCTTTTGGTGGTGTCAGTGTTATAACACCAGGAACAAACACTTCTAACCAAGTGGCTGTTCTTTATCAGGATGTTAACTGCACTGAAGTCCT-------------------------------------------------------------------------------------------------------------------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GCAACACTCAAAAAGAGGTGGCATTTAGCCCTCTCTAAGGGTGTTCACTTTGTTTGCAACTTGCTGCTGCTGTTTGTAACAGTTTATTCACATCTTTTGCTTGTTGCTGCTGGCCTTGAAGCCCCATTTCTTTATCTTTATGCT---------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t>
  </si>
  <si>
    <t>Attention, missing piece in the genome, which overlaps spike protein :-(. Can be recovered from Xiao et al. 2020</t>
  </si>
  <si>
    <t>&gt;MT084071.1 Pangolin coronavirus isolate MP789 genomic sequence
CACGCAGTATAATTAATANNNNNNNNCTGTCGTTGACAGGACACGAGTAACTCGTCTATCTTCTGCAGGC
TGCTTACGGTTTCGTCCGTGTTGCAGCCGATCATCAGCATACCTAGGTTTCGTCCGGGTGTGACCGAAAG
GTAAGATGGAGAGCCTTGTCCCTGGTTTCAACGAGAAAACACACGTCCAACTCAGTTTGCCTGTTTTACA
GGTTCGCGACGTGCTCGTACGTGGCTTTGGAGACTCCGTGGAGGAGGCTATCTCAGAGGCACGTCAACAT
CTCAAGGATGGCACTTGTGGCTTAGTAGAGGTTGAAAAAGGCGTCTTGCCTCAACTTGAACAGCCCTATG
TGTTCATCAAACGTTCTGATGCCCGAACTGCACCGCATGGCCATGTAATGGTTGAATTGGTTGCAGAACT
CAATGGTGTTCAGTACGGTCGTAGTGGTGAGACACTTGGTGTTCTCGTACCCCATGTGGGTGAAACACCT
GTTGCTTACCGCAAAGTTCTTCTTCGCAAGAACGGTAATAAAGGAGCTGGTGGTCACAGCTATGGCGCCG
ATCTAAAGTCCTATGACTTAGGTGACGAGCTGGGCACTGATCCTTATGAAGATTATCAAGAAAACTGGAA
CACTAAACATGGCAGTGGTGTAACTCGTGAGCTCATGCGTGAGCTTAATGGGGGCGCATACACTCGCTAT
GTCGATAACAACTACTGTGGCCCTGATGGCTACCCTCTTGAGTGCATTAAAGACTTGCTGGCGCGTGCTG
GTAAAGCTTCTTGCACTTTGTCCGAACAACTGGACTTTCTTGACACTAAGAGAGGTGTGTACTGCTGCCG
TGAGCATGACCATGAAATTGCATGGTACACGGAACGCTCTGATAAGAGTTATGAATTGCAGACACCTTTT
GAAATTAAACTGGCAAAGAAATTTGACACTTTTACTGGGGAGTGCCCAAATTTTGTATTCCCTCTTAATT
CAACTATCAAGACTATTCAACCTAGAGTTGAAAGGAAAAAGCTTGATGGCTTTATGGGTAGGATTCGATC
TGTCTACCCTGTTGCTTCACCTAATGAATGCAACCAAATGTGCCTGTCAACTCTCATGAAGTGTAACCAT
TGTGGTGAAACTTCATGGCAGACAGGCGATTTTGTTAGAGCCACTTGTGAGTTCTGTGGTACTGAAAATT
TGACTAAAGATGGTGCTACAACTTGTGGTTACCTTCCTCAAAATGCTGTTGTCAAAATTTACTGTCCAGC
ATGTCATAACCCAGAAATAGGACCTGAGCATAGTCTTGCTGAATACCACAATGAATCTGGTCTAAAGACC
ACTCTTCGTAAGGGTGGTCGTACCATTTCATTTGGTGGTTGTGTCTTCTCCTATGTTGGCTGTCACAACA
AATGTGCCTATTGGNNNNNNNNNNNNNNNNNNNACATAGGTTGCAATCACACAGGAGTTGTTGGAGAAGG
TGCTGAAAGTCTGAATGACAACCTTCTTGAAATACTTCAGAAAGATAAAGTCAATATCAACATTGTTGGT
GACTTTAAACTTAATGAAGAGATTGCCATTATATTGGCATCTTTCTCTGCTTCTACAAGTGCTTTTGTAG
AAACTGTCAAAGGTTTGGATTATAAAACATTCAAACAGATTGTTGAATCCTGTGGTAACTTTAAAGTTAC
CAAAGGCAAAGCTAAGAAGGGTGCTTGGAATATTGGTGAGCAAAAATCAATACTGAGTCCTTTGTATGCA
TTTGCATCTGAAGCTGCTCGTGTTATACGCGCCATTTTCTCTCGTACTCTTGAAACTGCTCAACACTCAG
TTCGTGTCCTACAACAGGCCGCTATANNNATTCTTGATGGAATTTCACAGTATTCACTGAGACTCATTGA
TGCTATGATGTTCACATCTGATTTAGTTACTGACAACCTTGTTGTGATGGCATATATCACAGGTGGTGTT
GTCCAAATGACATCACAGTGGCTTACAAATATCTTTGGCACTGTTTATGAAAAACTTAAACCTATTCTTG
AATGGCTTGAAGACAAATTCNNNNNNNNNNNNNNNNNNNNNNNNNNNNNNNNNNNNNNNNNNNNNNNNNN
NNNNNNNNNNNNNNNNNNNNNNNNNNNNNNNNNNNNNNNNNNNNNNNNNNCAAATAACACCTTCACACTT
AAAGGTGGTGCACCAACAAAAGTTACTTTTGGTGATGACACCGTAATTGAAGTACAGGGTTACAAAAGTG
TAAGTATCACTTTTGAACTCGATGAGAGAGTAGATAAAGTACTTAATGAAAAGTGCTCTAACTACACAGT
TGAANNNNNNNNAGAAGTAAATGAGTTTGCTTGTGTTGTCGCTGATGCTGTTATAAAGACTTTACAGCCA
GTATCTGAATTACTTACACCACTAGGCATAGATTTAGACGAGTGGGGTATGGCAACATACTACTTGTTTG
ATGAATCTGGTGAGTTTAATTTAGCCTCTCATATGTACTGTTCTTTCTATCCTCCAGATGAGGATTATGA
AGAAGATGAGTGTGAAGAGGAACAGTATGAACCATCAACTCAGTATGAGTATGGTACAGAGGATGATTAC
CAAGGTAAATCTTTGGAATTTGGTTCAACCTCTTCTGCTTCTCAAATAGAAGAAGAACCAGAGGAAGATT
GGTTAGAAGATGGCAATGAGGAAATTGCTATGCAANNNNNNNNNNNNNNNNNNNNNNNNNNNNNNNNNNN
NNNNNNNNNNNNNNNNNNNNNNNNNNNNNNNNNNNNNNNNNNNNNNNNNNNNNNNNNNNNNNNNNAGACA
TTGTGGAAGAAGCTAAACAGGTGAAACCAACAGTAGTTGTTAATGCAGCTAATGTTTACCTTAAACATGG
AGGAGGTGTTGCTGGAGCTTTAAACAAAGCTACAAACAACGCTATGCAAGTAGAATCAGACAATTACATA
GCCACNNNNNNNNNNNNNNNNNNNNNNNNNNNNNNNNNNNNNNNNNNNNNNNNNNNNNNNNNNNNNNNNN
NNNNNNNNNNNNNNNNNNNTTTACTAGCACCTTTATTGTCAGCAGGCATCTTTGGTGCTGACCCTGTCCA
ATCCTTAAGAGTTTGTGTAGACACTGTTCGCACAAATGTTTACTTGACTGTCTTTGACAAAGATCTCTAT
GAAAAACTTGTTTCTAGCTTTTTAGAAATNNNNNNNNNNNNNNNNNNNNNNNNNNNNNNNNNNNNNNNNN
NNNNNNNNNNNNNNNNNNNNNNNNNNNNNGAAAATAAACCTTCAGTTGAACAAAAGCAACAGGCTGAAGA
AAAGAAAGTCAAGGCTTGTGTTGAAGAAGTTACAACCACTTTGGAAGAAACTAAGTTTCTCACAGAGAAT
TTGTTACTTTATATAGACATTAATGGCAACCTTCATCCANNTGCCATGCTTGTNAAAGACACTGACACCA
CCTTTCTAAAGAAAGATGCTCCTTACATAGTAGGTGATGTCATTAAGGAAGGTGTTTTAACTGCTGTAGT
TATACCTACTAAAAAAGCTGGTGGGACCAAACTGTTGTNNACAAAAGCATTAAAGAAGTTACCAGTAGAC
AATTATATAACCACCTACCCTGGACAGGGTAATAATGGTTATACATTAGAAGAGGCAAAGACAGTGCTTA
AAAAGTGCAAGAGCGCTTTTTACATACTACCATCCATTGTCTCTAATGAGAAAGAAGAAATTCTTGGAAC
TGTTTCTTGGAATTTGCGAGAAATGCTTGCACATGCTGAGGAAACACGTAAATTAATGCCTGTTTGTATG
GAAACTAAAGCTATAGTTTCAACCATACAACGTAAATACAAGGGTATTAAAATACAGGAAGGTGTGGTTG
ATTATGGTGCTAGGTTTTACTTCTATACTAGTAAAACAACAGTAGCATCACTCATCAACACACTTAACAA
TCTAAATGAGACTCTCGTTACAATGCCTTTGGGTTATGTAACACATGGCCTTAACCTAGAAGAAGCTGCG
CGGTACATGAGATCTCTTAAGGTACCAGCGACAGTTTCTGTTTCTTCACCAGATGCTGTAACAGCATATA
ATGGTTATCTTACTTCTTNNNNAAAAACACCTGAAGAACATTTCATAGAAACCATCTCTCTAGCTGGTTC
TTACAAAGATTGGTCCTATTCTGGACAATCAACACAACTTGGTATAGAATTTCTTAAAAGAGGTGATAAA
ACTGTTTATTACACCATTAACCCTATTGCTTTTCATACAGAGGGTCAAATTATCACCTTTGATGATTTAA
AAACACTTCTCTCATTGAGAGAGGTTAGAACANNNNNNNNNNNNACAACTGTAGACAATGTTAATCTCCA
TACACAAGTCGTGGACATGTCTATGACTTATGGACAACAGTTTGGTCCCACTTATTTGGATGGAGCTGAT
GTCACTAAAATAAAACCTCATAATTCACATGAAGGTAAGACATTTTATGTCTTGCCTAATGATGACACAT
TACGTGCAGAGGCTTTTGAGTACTACCATACAACAGATGCTAGTTTTCTTGGTAGGTACATGTCAGCTTT
AAACCATACCAAGAAGTGGAAATACCCACAGGTTAATGGTTTAACTTCTATTAAGTGGGCAGATAACAAT
TGTTACCTTGCTACTGCTTTATTAGCACTCCAACAAATAGAGTTGAAGTTTAATCCACCTGCTTTGCAAG
ATGCTTATTATAGAGCTAGAGCCGGTGATGCTGCTAATTTCTGTGCACTTATCTTAGCCTATTGTAACAA
AACAGTAGGAGAGTTAGGTGATGTTAGAGAAACAATGAATTATTTGTTTCAACATGCCAATTTGGATTCT
TGTAAGAGAGTTCTAAATGTGGTGTGTAAAACTTGTGGACAGCAACAAACCACTCTTAAGGGTGTGGAAG
CTGTTATGTACATGGGTACACTTTCTTATGAACAACTTAAGAAAGGTGTCCAAGTACCTTGTGTGTGCGG
TAAACAAGCCACACAATATTTAGTCCAACAAGAGTCACCTTTTGTTATGATGTCTGCACCACCTGCCGAC
TATGAATTGAAGCATGGTACCTTTGTTTGTGCTAGTGAATACACTGGTAATTACCAATGTGGCCACTACA
AACACATAACTTCTAAGGAAACTCTGTATTGCATAGATGGTGCTTTACTGACAAAGTCTTCTGAATACAA
AGGTCCTATTACGCTTGTTTTCTATAACGAAAACAGTTACACAACAACCATTAAACCAGTTACATATAAA
CTGGATGGTGTTGTTTGTACAGAAATTGATCCTAAATTGGACAATTACTATAAAAAAGACAATGCTTATT
TCACAGAGCAACCAATTGATCTTGTACCAAACCAACCTTACCCTAATGCAAGCTTTGATAATTTCAAGTT
TGTATGTGATAATATTANNNNNNNNNNNNNNNNNNNNNNNNNNNNNNNNNNNNNNNNNNNNNNNNNNNNN
NNNNNNNNNNNNNNNNNNNNNNNNNNNNNNNNNNNNNNNNNNNNNNNTTACATTTTTTCCTGACTTAAAT
GGTGATATAGTAGCTATTGATTACAAACACTACACGCCTTCTTTTAAGAAAGGTGCTAAGTTACTGCACA
AACCTGTTGTTTGGCATGTTAACAATACAACTAACAAAGCTACGTATAAACCAAATANNNNNNNNNNNNN
NNNNNNNNNNNNNNNNNNNNNNNNNNNNNNNNNNNNNNNNNNNNNNNNNNNNNNNNNNNNNNNNNNNNNN
NNNNNNGATAATCTTGCCTGTGAAGATCTCAAACACGTCTCTGAAGAAGTAGTGGNAAATNNNNNNNNNN
NNNNNNNNNNNNNNNNNNNNNNNNNNNNNNNNNNNNNNNNNNNNNNNNNNNNNNNNNNNNNNNNNNNNNN
NNNNNNNNNNNNNNNNTCTAGAGTGTTAGGTTTGAAAACCATTGCTACTCATGGCTTAGCTGCCNNNNNN
NNNNNNNNNNNNNNNNNNNNNNNNNNNNNNNNNNNNNNNNNNNNNNNNNNNNNNNNNNNNNNNNNTACTA
ACATAGTTACGCGATGTTTAAATCGTGTATGTACTAATTATATGCCTTATTTCTTTACTCTATTGCTACA
ATTATGTACTTTTACTAAGAGTACTAATTCTAGGATTAAAGCATCTATGCCAACCACTATAGCAAAGAAT
ACTGTNNNNNNNNNNNNNNNNNNNNNNNNNNNNNNNNNNNNNNNNNNNNNNNNNNNNNNNNNNNNNNNNN
NNNNNNNNNNNNNNNNNNNNNNNNNNNNNNNNNNNGCATTAGGTGTTTTAATGTCTAATCTGGGCATGCC
TTCTTATTGTACAGGTTACAGAGAAGGTTACTTAAACTCTACTAATGTCACTACTGCAACATACTGTACT
GGTTCTATACCTTGTAGTGTTTGTCTTAGTGGTTTAGATTCACTGNNNNNNNNNNNNNNNNNNNNNNNNN
NNNNNNNNNNNNNNNNNNNNNNNNNNNNNNNNNNNNNNNNNNNNNNNNNNNNNNNNNNNNNNNNNNNNNN
NNNNNTTTACTAGGTTCTTTTATGTACTTGGACTAGCTGCAATTATGCAATTGTTTTTCAGCTATTTTGC
TGTACATTTTATTAGTAATTCTTGGCTTATGTGGTTGATAATTAACCTTGTACAAATGGCTCCAATTTCA
GCTATGGTCAGAATGTACATATTCTTTGCTTCATTCTATTATGTATGGAAAAGTTATGTGCATGTTGTGG
ATGGTTGTACTTCATCTACTTGTATGATGTGTTACAAGCGTAATAGAGCAACAAGAGTTGAATGTACAAC
TATTGTTAATGGTGTTAGAAGATCCTTTTATGTCTATGCTAATGGAGGTAAAGGATTTTGTAAACTACAC
AACTGGAATTGTGTCAATTGCGACACATTCTGTGCTGGTAGTACCTTTATTAGTGATGAAGTTGCAAGGG
ACTTATCATTACAGTTTAAGAGACCAATTAACCCAACTGACCAGTCATCATATGTTGTTGACAGTGTTAG
CGTAAAGAATGGTTCTATCCATCTTTATTTCNNNNNNNNNNNNNNNNNNNNNNNNNNNNNNNNNNNNNNN
NNNNNNNNNNNNNNNNNNNNNNNNNNNNNNNNNNNNNNNNNNNNNNNNNNNNNNNNNNNNNTATAACAAA
GTTGAAAACATGACACCTCGTGATCTTGGTGCTTGTATCGATTGCAGTGCACGTCATATTAATGCACAAG
TAGCAAAAAGTCACAATATTGCCCTGATCTGGAATATTAAAGATTTCATGTCACTGTCTGAACAACTACG
AAAACAAATACGTAGTGCTGCAAAGAAGAACAACCTGCCATTTAAGTTGACATGCGCAACTACTAGGCAA
GTTGTTAATGTTGTTACAACAAAGATAGCACTTAAAGGTGGTAAAATTGTAAATAACTGGCTGAAGCAGC
TGATTAAAGTTACATTAGTGTTTCTTTTGGTTGCTGCTACCTTTTATTTAATAACACCTGTTCATGTCAT
GTCCAAACATACTGACTTTGCAAGTGAAATTATAGGATATAAGGCTATTGATGGCGGTGTCACACGTGAC
ATATCATCGACAGATACTTGTTTTGCCAACAAACATGCTGATTTTGATACATGGTTTAGTCAGCGTGGTG
GTAGTTATACTAATGACAAAGCATGCCCATTAGTAGCAGCTGTCATAACAAGAGAGGTGGGTTTTGTTGT
ACCTGGTTTACCTGGTACGATACTACGCACAACAAACCCTTGTCGGGCCGCTGAGNNNNNNNNNNNNNNN
NNNNNNNNNNNNNNNNNNNNNNNNNNNNNNNNNNNNATTATAGAGTACACAGACTTTGCAACGTCAGCTT
GTGTTTTAGCTGCTGAATGCACAATTTTCAAGGATGCTTCTGGTAAACCAGTGCCATATTACTATGACAC
TAATGTATTAGAAGGTTCTGTTTCTTATGAAAGTCTTAGTCCAGACNNNNNNNNNNNNNNNNNNNNNNNN
NNNNNNNNNNNNNNNNNTAACACTTACCTTGAAGGTTCTGTTAGAGTGGTAACAACTTTTGACTCTGAGT
ACTGTAGACACGGTACATGTGAAAGATCTGAAGCAGGCATTTGTGTATCCACTAGTGGTAGATGGGTACT
CAATAATGATCATTACAGATCTCTACCAGGAGTGTTTTGTGGTGTAGATGCTGTGAATTTACTTACTAAT
ATGTTCACACCACTAATTCAACCGATTGGTGCTTTGGACATATCTGCATCTATTGTAGCGGGAGGCATCG
TTGCTANTATAGTAACATGTCTTGCTTACTACTTTATGAGGTTTAGAAGAGCTTTTGGTGAATACAGTCA
TGTAGTTGCCTTCAATACTCTGTTATTCCTTATGTCATTCACTGTACTCTGCTTGACACCAGTTTATTCG
TTCTTACCTGGTGTTTACTCTGTTATTTACTTGTACTTGACATTCTATCTTACTAATGATGTTTCTTTCT
TAGCACATATCCAATGGATGGTTATGTTCACACCTTTAGTACCTTTCTGGATAACAATTGTTTATGTCAT
TTGTATTTCCACAAAGCATTTTTATTGGTTCTTTAGCAACTACCTAAAGAGACGTGTTGTCTTTAATGGT
GTTTCCTTTAGTACATTTGAAGAGGCTGCTTTATGCACCTTTCTCTTAAATAAAGAAATGTATCTGAAAT
TGCGCAGTGATGTACTTCTGCCTCTTACGCAATATAACAGATATTTAGCTCTTTACAATAAGTACAAGTA
TTTTAGTGGAGCCATGGACACTACAAGCTATAGAGAAGCTGCTTGTTGTCATCTCGCCAAGGCTCTTAAT
GATTTTAGCAACTCAGGCTCTGATGTTCTCTACCAACCACCACAAACTTCTATCACATCTGCTGTCTTAC
AGAGTGGTTTTAGAAAAATGGCATTCCCATCTGGTAAAGTTGAGGGCTGCATGGTACAAGTTACTTGTGG
TACAACTACTCTTAATGGTCTTTGGCTTGATGATGTAGTTTACTGTCCACGACATGTGATCTGCACTTCT
GAAGACATGCTTAACCCTAATTATGAAGATTTGCTCATTCGTAAGNNNNNNNNNNNNNNNNNNNNNNNNN
NNNNNNNNNNNNNNNNNNNNNNNNNNNNNNNNNNNNNNNNNNNNNNNNNNNNNNNNNNNNNNNNNNNNNN
NNNNNTTGTGGCTATGAAGTACAACTATGAACCTTTGACACAAGATCATGTTGACATACTAGGACCTCTT
TCAGCTCAAACTGGAATTGCAGTTCTAGATATGTGTGCTTCCTTAAAAGAATTACTACAAAATGGTATGA
ATGGACGTACCATANNNNNNNNNNNNNNNNNNNNNNNNNNNNNNNNNNNNNNNNNNNNNNNNNNNNNNNN
NNNNNNNNNNNNNNNNNNNNNNNNNNNNNNNNNNNNNNNNNNNNGTTGACACTAGTTTGTCTGGTTTCAA
ACTAAAGGACTGTGTTATGTATGCATCAGCTGTAGTGTTATTAATCCTTATGACAGCAAGAACTGTGTAT
GATGATGGTGCTAGAAGAGTTTGGACACTTATGAATGTTCTGACACTTGTTTATAAAGTCTATTATGGTA
ATGCTTTAGATCAAGCTATTTCTATGTGGGCTCTTATAATCTCTGTAACTTCTAACTACTCAGGTGTAGT
TACAACTGTCATGTTTATGGCCAGAGGTATTGTTTTTATGTGTGTTGAGTATTGCCCTATCTTCTTCATA
ACTGGTAATACACTTCAGTGTATAATGCTAGTTTATTGTTTCTTAGGCTATTTCTGTACTTGTTACTTTG
GCCTCTTCTGTTTACTCAACCGCTATTTTAGACTGACTCTTGGTGTTTATGATTATTTAGTTTCTACACA
GGAGTTTAGATATATGAATTCCCAAGGATTACTTCCTCCTAAGAATAGCATAGATGCCTTCAAACTTAAC
ATCAAGTTGTTGGGTGTTGGAGGTAAACCATGCATTAAAGTAGCCACTGTACAGTCTAAAATGTCAGATG
TAAAGTGTACGTCAGTAGTTNAAAGATTTCTTTCAGTTTTACAACAACTTAGAGTAGAATCGTCTTCTAA
ATTGTGGGCTCAATGTGTTCAGCTCCATAATGATATTCTCTTAGCTAAGGATACTACTGAAGCCTTTGAN
AAAATGGTTTCATTACTTTCTGTTCTGCTTTCTATGCAAGGTGCTGTAGACATAAACAAGCTTTGTGAAG
AAATGCTCGATAACAGGGCAACCTTACAAGCCATAGCTTCAGAGTTTAGTTCTCTCCCATCATATGCAGC
TTTTGCTACTGCTCAGGAAGCTTATGAGCAGGCTGTTGCTAATGGTGACTCTGAAGTTGTTCTTAAAAAG
TTAAAGAAATCTTTGAATGTGGCTAAATCTGAATTTGACCGTGATGCAGCTATGCAACGTAAGTTGGAGA
AGATGGCTGATCAAGCTATGACCCAGATGTACAAACAGGCAAGATCTGAAGACAAAAGGGCAAAAGTTAC
TAGTGCTATGCAAACAATGCTTTTCACTATGCTTAGAAAGTTGGATAATGATGCACTTAACAACATTATC
AACAATGCAAGAGATGGTTGTGTACCGTTGAACATAATACCACTCACTACTGCAGCCAAATTAATGGTTG
TCATACCAGACTATAACACATATAAGAACACGTGTGATGGTACTACTTTTACTTATGCATCAGCACTATG
GGAAATCCAGCAAGTTGTTGATGCAGATAGTAAAATTGTTCAGCTTAGTGAGATTAGTATGGACAATTCA
CCTAATCTAGCATGGCCTCTCATTGTAACAGCCTTGAGGGCCAATTCTGCTGTCAAATTACAGAATAATG
AGCTTAGTCCTGTTGCACTACGACAGATGTCATGTGCCGCCGGTACAACACAAACAGCATGCACTGATGA
TAATGCTCTAGCCTACTATAACACTACAAAGGGAGGTAGGTTTGTATTAGCATTACTATCTGATTTACAA
GACTTGAAGTGGGCTAGGTTCCCTAAGAGTGATGGAACTGGCACTATTTATACGGAACTGGAACCACCTT
GTAGGTTTGTTACAGACACACCAAAGGGTCCTAAAGTGAAATACTTGTATTTTATTAAGGGTCTAAACAA
TCTAAATAGAGGTATGGTATTGGGTAGTTTAGCTGCTACAGTACGCTTACAGGCTGGCAATGCAACAGAA
GTACCTGCCAATTCAACTGTGCTATCTTTTTGTGCTTTTGCTGTAGATGCAGCTAAGGCTTATAAAGATT
ACCTAGCTAGTGGAGGACAACCAATCACTAATTGTGTTAAGATGTTGTGTACACACACTGGTACTGGTCA
GGCAATAACAGTTACACCAGAAGCCAATATGGATCAAGAATCCTTTGGCGGTGCATCGTGTTGTCTGTAC
TGTCGTTGCCACATAGATCATCCAAATCCTAAAGGGTTTTGTGATTTGAAAGGTAAATATGTACAAATAC
CTACAACTTGTGCTAATGACCCTGTGGGTTTTACACTTAAAAACACAGTCTGTACCGTCTGCGGTATGTG
GAAAGGTTATGGCTGTAGTTGTGATCAACTCCGCGAACCCATGCTTCAGTCAGCTGACGCACAGTCGTTT
TTAAACGGGTTTGCGGTGTAAGTGCAGCCCGTCTTACACCGTGCGGCACAGGCACTAGTACTGATGTCGT
ATATAGGGCTTTTGACATCTACAATNACAAAGTAGCTGGTTTTGCTAAATTCCTAAAAACTAATTGTTGT
CGCTTCCAAGAGAAAGATGAAGATGGCAATTTAATTGACTCTTATTTCATAGTTAAGAGACACACTTTCT
CTAACTATCAACATGAGGAAACAATTTACAACTTACTTAAGGATTGTCCAGCTGTTGCTAAACATGACTT
TTTTAAGTTTAGAATAGACGGTGACATGGTACCACATATATCACGTCAACGTCTTACTAAATACACAATG
GCTGACCTTGTCTATGCTTTGCGGCATTTTGATGAGGGTAACTGTGACACATTAAAAGAAATACTTGTTA
CTTACAACTGTTGTGATGATGAGTATTTTAACAAAAAAGACTGGTATGATTTTGTAGAAAACCCAGACAT
ATTACGCGTATATGCTAACTTAGGTGAGCGTGTACGCCAAGCTTTGTTAAAAACAGTACAATTCTGTGAT
GCCATGCGAGATGCTGGCATTGTTGGTGTACTGACATTAGATAATCAAGATCTTAACGGTAACTGGTATG
ATTTCGGTGATTTCATACAGACCACACCAGGTAGTGGAGTTCCCGTTGTAGATTCTTATTATTCATTGTT
AATGCCTATATTAACATTGACAAGAGCATTAACTGCTGAGTCACATGTTGACACTGATCTAACAAAGCCT
TACATAAAATGGGATTTGTTAAAGTATGATTTCACGGAAGAGAGGTTAAAACTCTTTGACCGTTATTTCA
AGTATTGGGATCAAACTTATCACCCAAATTGTGTTAATTGTTTGGATGACAGATGCATTCTGCATTGTGC
AAACTTTAATGTTTTGTTCTCTACGGTCTTCCCACCAACAAGTTTTGGTCCTTTAGTGAGAAAGATTTTT
GTTGATGGTGTTCCATTTGTTGTTTCAACTGGTTACCACTTCAGAGAGCTAGGAGTTGTACATAATCAGG
ATGTAAACTTACATAGCTCCAGACTTAGTTTTAAGGAATTACTTGTGTATGCTGCTGATCCTGCTATGCA
TGCTGCTTCTGGTAATTTATTACTAGATAAGCGTACAACATGCTTTTCAGTAGCTGCACTTACCAACAAC
GTGGCANNNNNNNNNNNNNNNNNNNNNNATTTTAATAAAGACTTTTATGACTTTGCAGTCTCTAAAGGTT
TTTTCAAGGAAGGAAGTTCTGTTGAATTAAAACACTTCTTCTTTGCCCAAGATGGTAATGCAGCAATAAG
TGATTATGATTACTATCGCTACAATTTACCAACTATGTGTGACATTAGACAATTACTTTTCGTAGTAGAA
GTAGTTGATAAGTATTTTGATTGCTATGACGGTGGTTGTATTAATGCTAATCAAGTCATAGTTAATAATT
TAGACAAGTCTGCTGGTTTTCCATTTAATAAATGGGGCAAGGCTAGGTTATATTATGATTCTATGAGTTA
TGAGGACCAAGATGCATTGTTCGCTTATACTAAGCGTAATGTCATCCCAACTATAACTCAAATGAATCTT
AAATATGCTATTAGTGCTAAAAATAGAGCTCGTACAGTTGCTGGCGTATCTATTTGTAGCACTATGACAA
ACAGACAGTTCCATCAGAAACTTCTTAAGTCTATAGCAGCCACCAGAGGTGCCACAGTTGTTATAGGCAC
TAGTAAGTTCTATGGTGGTTGGCATAATNTGTTGAAAACTGTTTACAGTGATGTAGAAAATCCCCATCTT
ATGGGTTGGGATTACCCTAAATGTGACAGAGCAATGCCTAACATGCTTAGAATCATGGCCTCACTCGTGC
TTGCTCGTAAACATACAACCTGTTGCAGTCTGTCACACCGTTTCTATAGATTAACTAATGAGTGTGCACA
GGTATTAAGTGAAATGGTCATGTGTGGTGGTTCACTATATGTTAAACCAGGTGGAACTTCATCAGGAGAT
GCAACAACTGCTTATGCTAATAGTGTTTTTAACATTTGTCAAGCTGTTACAGCTAATGTCAATGCACTTT
TATCCACTGATGGTAACAAAATTGCTGATAAATATATCCGCAATTTGCAGCACAGACTTTATGAGTGTCT
CTATAGAAATAGAGATGTTGATACAGACTTTGTGAATGAGTTTTATGCATATTTGCGTAAACACTTCTCA
ATGATGATACTCTCTGATGATGCTGTTGTGTGCTTTAATAGCACTTATGCGTCTCAAGGTTTAGTGGCTA
GCATAAAGAACTTCAAGTCAGTTCTTTATTACCAAAATAATGTTTTTATGTCTGAGGCTAAATGCTGGAC
TGAGACTGACCTTACTAAAGGACCTCATGAATTTTGCTCTCAGCATACAATGCTAGTCAAACAAGGTGAT
GATTATGTGTACCTGCCCTATCCTGATCCATCAAGAATTTTAGGAGCTGGCTGTTTTGTTGATGACATCG
TAAAAACAGATGGTACATTAATGATAGAACGATTTGTGTCTTTAGCTATAGATGCTTATCCACTTACTAA
ACATCCAAATCAGGAGTATGCTGATGTCTTTCATTTGTATTTACAATACATAAGAAAGTTACATGATGAA
TTAACAGGACATATGTTAGACATGTATTCTGTTATGCTTACTAATGATAACACTTCTAGGTATTGGGAAC
CTGAATTTTATGAAGCTATGTACACACCTCATACAGTCTTACAGGCTGTTGGAGCCTGTGTTCTTTGTAA
TTCACAGACTTCATTAAGATGTGGTGCGTGTATACGCAGACCATTCTTATGTTGTAAATGCTGTTATGAC
CATGTCATATCAACATCACATAAATTAGTCTTGTCTGTTAATCCTTATGTTTGCAATGCTCCAGGTTGTG
ATGTCACAGATGTGACTCAACTTTACTTAGGAGGTATGAGCTATTACTGCAAGTCACACAAACCGCCTAT
TAGCTTTCCTTTATGTGCTAATGGACAGGTTTTTGGTTTATATAAAAACACATGTGTTGGTAGCGACAAC
GTTACTGACTTTAATGCAATAGCCACATGTGATTGGACAAATGCAGGTGATTACATTCTTGCTAACACCT
GTACTGAGAGACTTAAACTGTTCGCTGCTGAAACATTGAAAGCAACAGAAGAGACCTTTAAACTATCTTA
CGGCATTGCCACTGTGCGTGAAGTGTTGTCTGATAGAGAGTTACACCTTTCATGGGAGGTTGGAAAACCT
AGACCACCACTCAATAGAAATTATGTCTTTACTGGTTACCGTGTAACTAAAAATAGTAAAGTACAAATAG
GAGAGTACACCTTTGAAAAAGGTGACTATGGAGATGCTGTTGTATATCGAGGTACAACAACCTACAAATT
AAATGTTGGTGACTATTTTGTACTAACATCACATACAGTAATGCCTTTGAGTGCGCCTACACTAGTACCA
CAAGAGCATTATGTTAGAATAACTGGCTTGTACCCGACACTCAACATCTCAGATGAGTTTTCTAGCAATG
TTGCAAATTATCAAAAGGTTGGTATGCAAAAGTATTCTACACTCCAGGGACCTCCTGGTACTGGTAAGAG
TCATTTTGCTATTGGCTTAGCTCTCTACTACCCGTCTGCGCGCATAGTGTATACAGCTTGCTCTCATGCT
GCTGTCGATGCGCTTTGCGAGAAGGCATTAAAATATTTGCCTATAGACAAATGTAGTAGAATTATACCTG
CACGCGCTCGTGTAGAGTGTTTTGACAAATTCAAAGTGAATTCAACATTAGAACAGTATGTCTTTTGCAC
TGTAAATGCATTGCCAGAAACAACTGCTGATATAGTTGTTTTTGATGAAATTTCAATGGCTACAAATTAT
GACTTGAGTGTTGTCAATGCTAGACTACGTGCTAAGCACTATGTTTACATTGGCGATCCTGCTCAACTAC
CAGCACCACGCACATTGCTAACTAAAGGCACACTAGAACCAGAATATTTTAATTCAGTGTGTAGACTTAT
GAAAACTATAGGTCCAGACATGTTCCTTGGAACCTGTCGTCGCTGTCCTGCTGAAATAGTCGACACTGTA
AGTGCTCTAGTTTATGACAATAAGCTGAAAGCACATAAAGAAAAATCAGCACAATGCTTTAAAATGTTTT
ATAAGGGTGTTATTACACATGATGTCTCATCTGCAATAAACAGACCTCAAATAGGCGTAGTAAGAGAATT
TCTTACACGCAATCCTGCTTGGAGAAAAGCTGTCTTTATCTCACCATATAATTCACAGAATGCGGTAGCG
TCAAAAATCTTGGGACTACCAACTCAGACTGTTGATTCATCACAGGGTTCTGAATATGACTATGTCATAT
TCACGCAAACCACTGAAACAGCTCACTCTTGTAATGTTAATAGATTTAATGTTGCTATTACTAGAGCGAA
AGTAGGCATACTTTGCATAATGTCAGATAGAGACCTTTATGACAAGTTGCAATTTACAAGTCTTGAAATT
CCACGTAGAAATGTGGCAACTTTACAAGCAGAAAATGTAACAGGACTATTTAAAGATTGTAGCAAAGTGA
TCAATGGATTACATCCTNNNNNNNNNNNNNNNNNNNNNNNNNNNNNNNNNNNNNNNNNNNNNNNNNNNNN
NNNNNNNNNNNNNNNNNNNNNNNNNNNNNNNNNNNNNNNNNNNNNNNTTTCAAAATGAATTATCAAGTTA
ATGGTTACCCTAACATGTTCATCACCCGAGAAGAAGCCATAAGACATGTACGCGCATGGATTGGTTTCGA
TGTCGAAGGGTGTCATGCTACAAGAGAAGCTGTAGGTNCTAATTTGCCTTTACAGTTAGGCTTTTCTACA
GGTGTTANTTTAGTTGCTGTACCCACAGGCTATGTTGACACACCTAATAATACAGATTTCACCAGAGTTA
GTGCTAAGCCACCACCTGGAGACCAGTTTAAACATCTTATACCACTCATGTACAAAGGTTTGCCTTGGAA
TGTAGTGCGTATAAAGATAGTTCAGATGTTAAGTGACACACTTAAAAATCTTTCTGACAGAGTTGTGTTC
NTACTTTGGGCACACGGCTTTGAATTAACATCCATGAAGTATTTTGTAAAAATAGGTCCTGAACGCACTT
GCTGTCTCTGTGACAGACGTGCTACCTGTTTTTCCACAGCTTCTGATACTTATGCATGCTGGCATCACTC
AATTGGGTTCGACTACGTCTATAATCCTTTCATGATTGATGTTCAGCAATGGGGTTTTACAGGTAACTTA
CAGAGTAACCATGACTTGTATTGTCAAGTACATGGTAATGCACATGTTGCTAGTTGTGATGCTATCATGA
CTAGATGTCTGGCAGTTCATGAATGCTTTGTTAAGCGTGTTGACTGGACTGTAGAGTACCCTATAATAGG
TGATGAACTGAAGATTAATGCAGCTTGCAGAAAAGTACAGCACATGGTTGTTAAGGCTGCATTACTTGCA
GATAAATTCTCAGTTCTTCACGACATTGGTAACCCTAAAGCTATTAAGTGTGTACCGCAGGCTGAAGTTG
AGTGGAAATTCTACGATGCTCAGCCCTGTAGTGATAAAGCTTACAAAATAGAAGAATTGTACTACTCGTA
TGCTACACACTCTGATAAGTTTACAGATGGTGTTTGTTTATTCTGGAATTGCAATGTAGATAGATACCCT
GCTAATTCTATTGTGTGTAGATTTGATACTAGAGTATTATCAAACCTAAACTTACCAGGTTGTGATGGTG
GTAGTTTATATGTCAACAAACATGCCTTTCACACACCAGCATTTGATAAGAGTGCCTTTGTCAATTTAAA
ACAATTGCCTTTCTTCTACTACTNTGATAGCCCCTGCNNNNNNCATGGAAAACAGGTTGTGTCAGATATA
GATTATGTACCACTAAAATCTGCTACGTGTATAACACGTTGTAATTTANGTGGTGCTGTTTGTAGACATC
ATGCTAATGAGTATAGATTATATCTTGACGCTTATAATATGATGATCTCAGCTGGCTTTAGCTTATGGGT
TTATAAACAATTTGATACTTACAACCTCTGGAATACTTTTACAAGACTTCAGAGTTTAGAAAATGTGGCT
TTCAATGTTGTAAATAAAGGACACTTTGATGGACAACAGGGTGAAGTACCAGTTTCCATCATTAATAACA
CTGTTTACACAAAAGTTGATGGTGTTGATGTAGAATTATTTGAAAACNNNNNNNNNNNNNNNNNNNNNNN
NNNNNNNNNNNNNNNNNNNNNNNNNNNNNNNNNNNNNNNNNNNNNNNNNNNNNNNNNNNNNNNCTTGGGT
GTTGACATTGCTGCTAATACAGTGATTTGGGACTATAAAAGAGAAGCCCCTGCACATGTTTCTACAATAG
GAGTTTGTACTATGACTGACATAGCAAAGAAACCTACTGAAAGTGTTTGCGCACCTCTCACCGTCTTCTT
TGATGGTAGAGTTGATGGCCAAGTAGACTTGTTCAGAAACGCCCGTAATGGTGTTCTTATTACAGAAGGC
AGTGTTAAAGGTTTACAACCATCTGTTGGTCCTAAACAAGCTAGTCTTAATGGAGTCACATTAATTGGAG
AAGCAGTAAAAACACAGTTCAATTATTACAAGAAAGTAGATGGTGTTGTACAGCAACTACCTGAAACTTA
TTTTACCCAAAGTAGAAATTTACAAGAATTCAAACCCAGGAGTCAAATGGAAATTGATTTCTTAGAATTA
GCTATGGATGAATTCATTGAACGATATAAACTAGAAGGCTATGCCTTCGAACATATCGTTTATGGAGATT
TTAGTCACAGTCAATTAGGGGGCTTACACTTATTGATTGGACTAGCTAAACGTTCAAAGGATTCGCCTCT
CGAGTTAGAGGATTTTATTCCCATGGACAGTACAGTTAAAAATTACTTCATAACAGATGCACAAACTGGA
TCTTCAAAATGTGTGTGTTCTGTTATAGATTTATTACTTGATGATTTTGTTGAAATAATAAAATCTCAAG
ATTTATCTGTGGTTTCTAAAGTTGTCAAAGTGACTATTGACTATACAGAAATTTCATTTATGCTTTGGTG
TAAAGATGGACACGTTGAAACATTTTACCCAAAATTACAATCTAGTCAAGCATGGCAACCGGGAGTGGCT
ATGCCAAACCTTTACAAAATGCAAAGGATGCTACTAGAGAAATGTGACCTTCAGAATTATGGTGATAGTG
CTACATTACCTAAAGGCATAATGATGAATGTCGCAAAATATACCCAACTGTGTCAATATTTAAATACATT
AACTTTAGCTGTGCCTTACAATATGAGAGTTATACATTTTGGTGCTGGCTCAGATAAAGGAGTGGCACCT
GGTACAGCAGNTTTGAGACAGTGGTTACCCACGGGTACACTACTTGTTGATTCAGATCTTAATGACTTTG
TCTCTGATGCAGATTCAACTTTAATTGGTGATTGTGCAACCGTACATACAGCTAACAAATGGGATCTCAT
TATTAGTGACATGTACGATCCTAAGACTAAAAATGTTACAAAAGAAAATGATTCCAAAGAAGGATTTTTC
ACTTACATTTGTGGATTTATACAACAAAAGTTAGCCCTCGGAGGTTCTGTGGCAATAAAGATAACGGAGC
ACTCTTGGAATGCTGATCTTTATAAGCTCATGGGACACTTCGCATGGTGGACCGCTTTTGTTACTAATGT
GAATGCCTCATCTTCAGAAGCATTTTTAATTGGATGTAATTATCTTGGCAAACCGCGTGAACAAATCGAC
GGTTATGTCATGCATGCAAATTACATATTTTGGAGGAACACAAATCCAATACAATTGTCTTCCTATTCTT
TATTTGACATGAGTAAGTTTCCTCTTAAATTAAGAGGTACTGCTGTAATGTCTTTAAAAGAAGGCCAAAT
TAATGATATGATTTTATCTCTTCTTAGTAAAGGTAGACTTATTATTAGAGAGAACAACAGAGTTGTTATT
TCTAGTGATGTTCTTGTTAATAACTAAACGAACATGTTGTTTTTCTTCTTTTTACACTTTGCCTTAGTAA
ATTCACAATGTGTTAATTTAACAGGTAGAGCTGCTATCCAGCCTTCATTCACCAATTCCTCTCAAAGAGG
TGTTTATTATCCTGACACCATATTTAGATCAAACACACTTGTGTTGAGTCAGGGTTACTTTTTACCTTTT
TATTCTAATGTTAGCTGGTATTATGCATTGACAAAAACTAACAGTGCTGAAAAGAGAGTTGATAACCCTG
TTTTGGATTTCAAAGACGGTATTTACTTTGCTGCAACTGAAAAATCTAACATTGTCAGAGGTTGGATCTT
TGGAACGACTCTTGACAACACATCACAGTCACTTTTGATAGTTAACAACGCAACTAATGTTATCATCAAA
GTTTGTAATTTCCAGTTTTGTTATGACCCTTACCTTAGTGGTTATTATCATAACAATAAAACGTGGAGCA
CGAGAGAGTTTGCTGTTTATTCCTCTTATGCCAATTGCACTTTTGAGTATGTGTCTAAGTCTTTTATGCT
AGATATAGCTGGCAAAAGTGGCTTATTTGACACATTAAGAGAGTTTGTTTTCCGAAATGTCGACGGATAT
TTCAAGATTTACTCAAAATACACACCTGTTAATGTAAATAGTAATTTACCTATAGGTTTTTCAGCACTTG
AACCTCTTGTTGAAATTCCAGCTGGCATAAATATTACTAAATTTAGAACACTCCTCACTATACATAGAGG
AGACCCCATGCCTAANNNNNNNNNNNNNNNNNNNNNNNNNNNNNNNNNNNNGGGCTATTTAGCNCCACGT
ACATTTATGTTAAATTATAATGAAAATGGTACAATAACAGATGCTGTTGATTGTGCCCTAGATCCTCTAT
CTGAGGCTAAATGCACATTAAAATCCTTAACTGTTGAAAAAGGAATCTATCAGACTTCTAACTTTAGAGT
TCAACCAACTGAATCTATAGTTAGGTTTCCAAATATTACAAACTTATGCACTTTTGGTGAAGTTTTCAAT
GCAACCACTTTTGCATCTGTTTATGCTTGGAATAGAAAGAGAATCAGTAACTGTGTTGCTGATTACTCTG
TTCTTTACAACTCCACTTCTTTCTCAACATTCAAATGTTATGGAGTTTCACCAACCAAACTAAATGATCT
CTGCTTTACTAACGTTTATGCAGACTCATTTGTAGTTAGAGGTGATGAAGTCAGACAAATTGCTCCAGGA
CAAACAGGAAGAATTGCTGACTATAATTATAAACTCCCTGATGATTTCACAGGTTGTGTAATAGCTTGGA
ATTCTAACAACCTTGATTCTAAGGTTGGTGGTAATTATAACTACCTTTATAGATTGTTTAGAAAGTCCAA
CCTCAAACCTTTTGAACGAGACATTTCTACAGAAATATACCAAGCTGGTAGTACACCCTGCAATGGGGTT
GAAGGTTTTAACTGTTACTTTCCTCTACAATCTTATGGTTTCCACCCTACTAATGGTGTTGGTTACCAAC
CTTATAGAGTAGTAGTATTGTCATTTGAACTTTTAAANGCACCTGCTACTGTTTGTGGACCTAAACAGTC
CACTAACCTAGTTAAAAACAAATGTGTCAACTTCAATTTTAATGGNNNNNNNNNNNNNNNNNNNNNNNNN
NNNNNNNNNNNNNNNNNNNNNNNNNNNNNNNNNNNNNNNNNNNNNNNNNNNNNNNNNNNNNNNNNNNNNN
NNNNNAACACTTACGAGTGTGACATACCAATTGGTGCAGGAATATGTGCCAGTTATCAGACTCAAACTAA
TTCACGTAGTGTTTCAAGTCNAGCTATTATTGCCTACACTATGTCACTTGGTGCAGAAAATTCAGTTGCT
TATGCTAATAACTCTATTGCCATACCTACAAATTTTACTATTAGTGTGACCACTGAAATTCTACCAGTGT
CTATGACAAAGACATCAGNAGATTGTACAATGTACATTTGTGGTGACTCAATAGAGTGCAGCAACCTTTT
GCTCCAATATGGTAGTTTTTGCACACAACTTAATCGTGCTTTAACTGGAATTGCTGTTGAACAAGACAAA
AACACACAGGAAGTTTTTGCACAAGTTAAACAAATTTACAAGACACCACCAATAAAGGATTTTGGTGGTT
TCAACTTTTCTCAAATATTACCAGATCCATCAAAACCAAGCAAGAGGTCATTTATTGAAGATTTACTCTT
CAACAAAGTGACACTTGCTGATGCTGGCTTCATCAAACAATATGGTGATTGCCTTGGTGATATTGCCGCT
AGAGATCTTATTTGTGCACAAAAGTTTAATGGCCTTACTGTTCTGCCACCTTTGCTCACAGATGAAATGA
TTGCTCAATACACCTCTGCACTACTTGCAGGGACAATCACATCAGGTTGGACCTTTGGTGCTGGTGCAGC
ATTACAGATACCATTTGCTATGCAAATGGCTTACAGGTTTAATGGTATTGGAGTTACACAAAATGTTCTC
TACGAGAACCAAAAACTAATTGCAAACCAATTCAACAGTGCAATTGGCAAAATTCAAGATTCACTTTCAT
CTACTGCAAGTGCACTTGGAAAACTTCAAGATGTTGTCAACCAAAATGCACAGGCTTTAAACACACTTGT
TAAACAACTCAGCTCTAATTTTGGAGCCATTTCGAGTGTGTTAAATGACATTCTTTCACGTCTTGACAAA
GTTGAGGCTGAAGTCCAAATTGACAGGTTGATCACTGGCAGATTACAAAGTTTGCAGACATACGTGACTC
AACAACTAATTAGAGCCGCAGAAATTAGAGCTTCTGCTAATCTTGCCGCAACTAAGATGTCTGAATGTGT
TCTTGGACAATCTAAAAGAGTTGACTTTTGTGGTAAAGGCTACCACCTTATGTCTTTTCCGCAGTCAGCA
CCTCATGGTGTAGTCTTTTTGCATGTGACTTATGTTCCATCTCAAGAAAAGAATTTTACTACTACCCCTG
CCATTTGTCATGAAGGAAAAGCACACTTTCCTCGTGAAGGTGTTTTCGTTTCAAACGGCACGCACTGGTT
TGTAACACAAAGGAATTTCTATGAACCACAAATTATTACCACGGACAATACTTTTGTCTCTGGTAGCTGT
GATGTTGTGATTGGAATTGTCAACAACACAGTTTATGATCCTTTGCAACCANAACTTGATTCATTCAAGG
AGGAGTTGGACAAATATTTTAAAAATCATACATCACCAGATGTTGATTTANGTGACAAATNNNNNNNNNN
NNNNNNNNNNNNNNNNNNNNNNNNNNNNNNNNNNNNNNNNNNNNNNNNNNNNNNNNNNNNNNNNNNNNNN
NNNNNNNNNNNNNNNNNNNNGCAGCAACACTCAAAAAGAGGTGGCATTTAGCCCTCTCTAAGGGTGTTCA
CTTTGTTTGCAACTTGCTGCTGCTGTTTGTAACAGTTTATTCACATCTTTTGCTTGTTGCTGCTGGCCTT
GAAGCCCCATTTCTTTATCTTTATGCTTTANNNNNNTTCTTGCAAAGTATAAACTTTGTGAGAATAATAA
TGAGGCTTTGGTTGTGCTGGAAATGCCGTTCCAAAAATCCTTTACTTTATGATGCTAACTACTTCCTGTG
TTGGCATACTAATTGTTACGACTATTGTATTCCATACAATAGTGTAACTTCTTCAATTGTCATTACCTCC
GGTGATGGCACAACAAATCCCATTACAGAACATGACTACCAAATTGGTGGTTATTTTGAGAAATGGGAAT
CTGGAGTAAAAGACTGTGTTGTATTACACAGCTACTTCACTTCAGATTACTACCAGCCTNNNNNNNNNNN
NNNNNNGAGCACAGACACTGGTGTTGAACATGTAACTTTCTTCATCTACAATAAAATCGTAGATGAGCCC
GAAGAACATGTCCAAATTCACACAATCGACGGTTCATCCGGAGTTGTTAATCCAGCAATGGAACCAATTT
ATGATGAACCGACGACGACTACTAGCGTGCCTTTGTAAGCACAAGCTGATGAGTACGAACTTATGTACTC
ATTCGTTTCGGAAGAGACAGGTACGTTAATAGTTAATAGCGTACTTCTTTTTCTTGCTTTCGTGGTATTC
TTGCTAGTCACACTAGCCATCCTTACTGCGCTTCGATTGTGTGCGTACTGCTGCAATATTGTTAACGTGA
GTCTTGTGAAACCTTCTTTTTACGTTTACTCTCGTGTTAAAAATCTGAATTCTTCTAGAGTTCCTGATCT
TCTGGTCTAAACGAACTAAATATTATATTAGTTTTTCTGTTTGGAACTTTAATTTTAGCCATGTCAGGTG
ACAACGGTACTATTACCGTTGAGGAACTTAAAAAGCTCCTTGANCAATGGAACCTAGTAATAGGATTCCT
ATTTCTTACATGGATTTGTCTTTTACAATTTGCCTATGCCAACAGGAATAGGTTTTTGTACATAATTAAG
TTAATTTTCCTCTGGCTGCTTTGGCCAGTAACTTTAGCTTGCTTTGTGCTTGCTGCTGTTTACAGAATAA
ATTGGATCACAGGTGGAATTGCCATTGCAATGGCTTGTCTTGTTGGCTTGATGTGGCTTAGCTACTTCAT
TGCTTCATTCAGGCTGTTTGCTCGAACGCGTTCCATGTGGTCCTTCAACCCAGAAACAAACATTTTGTTG
AATGTGCCGCTCCACGGTACAATTTTGACCAGACCGCTTCTAGAGAGTGAACTTGTAATTGGAGCTGTGA
TCCTTCGAGGTCATCTTCGAATTGCTGGACACCATCTAGGACGCTGTGACATCAAGGACCTGCCTAAAGA
AATCACTGTTGCTACATCACGAACGCTTTCTTATTACAAATTGGGAGCGTCGCAGCGTGTAGCAGGTGAC
TCAGGTTTTGCTGCATACAGTCGCTACAGGATTGGCAATTACAAATTAAACACAGACCATTCCAGTAGCA
GTGACAATATTGCTTTGCTTGTACAGTAAGTGACAACAGATGTTTCATCTCGTTGACTTTCAGGTTACTA
TNNNAGAGATATTATTAATTATTATGAGAACTTTTAAAGTTTCCATTTNGAATCTTGACTACATCATAAA
TCTCATAATTAAAAGTTTATCTAAGCCACTAACTGAAAATAAATATTCTCAGTTAGATGAAGAGCAACCA
ATGGAGATTGATTAAACGAACATGAAAATTATTCTTTTCTTGGCATTGATAACACTTGCTACTTGTGAGC
TTTATCATTATCAAGAGTGTGTTAGAGGTACAACAGTACTTTTAAAAGAACCTTGCTCTTCTGGAACATA
TGAAGGCAACTCACCTTTTCATCCTCTAGCTGATAACAAATTTGCACTGACTTGCTTTAGCACTCAATTT
GCTTTTGCTTGTCCTGACGGTGTTAAACACATCTACCAGCTACGTGCACGAGCAGTTTCACCTAAACTGT
TCATCAGACAAGAGGAAGTTCAAGAACTTTACTCACCAATTTTTCTCATAGTTGCGGCGATAGTGTTTAT
AACACTCTGCTTCACACTTAAGAGAAAGATAGAATGAGTGAGCTTTCACTAATTGACTTCTATCTGTGCT
CTTTAGCCTTTTTGCTATTCCTTGTTTTAATTATGCTCATTATCTTTTGGTTTTCACTTGAACTACAAGA
TCATAATGAAACCTGTCATGCCTAAACGAACATGAAATTTCTTGTTTTCTTAGGAATCCTTACAACAGTA
ACTGCATTTCATCAGGAATGTAGTTTACAGTCATGTGCTCAACATCAACCCTATGTAGTTGATGATCCCT
GTCCTATTCACTTTTACTCTCGATGGTTTATCAGAGTAGGAGNTAGAAAGTCAGCACCTTTAATTGAACT
GTGCGTGGATGAGGCTGGTTCTAAATCACCCATTCAGTACATAGATATAGGTAATTACACGGTTTCCTGT
TCACCTTTTACAATTAATTGCCAGGAACCTAAATTAGGCAGTCTCGTAGTACGTTGTTCGTTCTATGAGG
ACTTTTTAGAGTATCATGACGTTCGTGTTGTTTTAGATTTCATCTAAACGAACAAACTAAAATGTCTGAT
AATGGACCACAAAATCAGCGAAATGCACCCCGCATTACGTTTGGTGGACCCTCAGATTCAGCTGGCAGTA
ACCAGAATGGAGAACGCAGTGGTGCACGACCTAAACAACGTCGTCCCCAAGGTTTACCCAATAATACTGC
GTCTTGGTTCACCGCTCTCACTCAACATGGCAAGGAAGACCTTAGATTCCCTCGAGGACAAGGCGTTCCG
ATTAACACCAATAGCAGTCCAGATGACCAAATTGGCTACTACCGAAGAGCTACCAGACGAATTCGTGGTG
GTGACGGTAAAATGAAAGATCTCAGTCCAAGATGGTACTTTTACTACCTAGGAACTGGGCCAGAAGCTGG
ACTTCCCTATGGTGCTAACAAAGAAGGCATCATATGGGTTGCAAATGAGGGAGCCTTGAATACACCTAAA
GATCACATTGGCACCCGAAATCCTGCTAACAATGCTGCAATCGTGCTACAACTTCCTCAAGGAACAACAT
TGCCAAAAGGCTTCTACGCAGAAGGGAGCAGAGGCGGCAGTCAAGCTTCTTCTCGTTCCTCATCACGTAG
TCGCAACAGTTCAAGAAACACAACTCCAGGCAGCAGCAGGGGAACTTCTCCTGCTAGGATGGCTGGCAAT
GGTGGTGATGCTGCTCTTGCTTTGCTGCTGCTTGACAGGTTGAACCAACTTGAGAGCAAAATGTCTGGTA
AAGGCCAACAACAACAAGGCCAAACTGTCACTAAGAAATCCGCTGCAGAGGCTTCTAAGAAACCTCGCCA
AAAACGTACTGCCACCAAACAATACAATGTAACACAAGCTTTTGGCAGACGTGGTCCAGAACAAACCCAA
GGAAACTTTGGGGATCAAGAATTAATCAGACAAGGAACTGATTACAAACAATGGCCGCAAATTGCACAAT
TTGCTCCTAGCGCTTCTGCATTCTTCGGAATGTCGCGCATTGGCATGGAAGTCACACCTTCGGGAACGTG
GTTGACCTACACAGGTGCCATCAAATTGGACGACAAAGATCCAAATTTCAAAGATCAAGTCATTTTGCTG
AATAAGCACATTGACGCATACAAAACATTCCCACCAACAGAGCCTAAAAAGGACAAAAAGAAGAAGGCTG
ATGAAACTCAAGCCTTACCGCAGAGACAGAAGAAACAACCCACNNNNNNNNNNNNNNTCCTCCCTAATTT
GGATGATTTCTCCAAACAATTGCAACAATCCATGAGCAGTGCTGATTCAACTCAGGCTTAAACTCATGCA
GACCACACAAGGCAGATGGGCTATATAAACGTTTTCGCTTTTCCGTTTACGATATATAGTCTACTCTTGT
GCAGAATGAATTCTCGTAGCTACATAGCACAAGTAGATGTAGTTAACTTTAATCTCACATAGCAATCTTT
AATCAGTGTGTAACATTAGGGAGGACTTGAAAGAGCCACCACATTTTCACCGA</t>
  </si>
  <si>
    <t>Wuhan-Hu-1</t>
  </si>
  <si>
    <t>Sarbecovirus</t>
  </si>
  <si>
    <t>Dec-2019</t>
  </si>
  <si>
    <t>Ref virus in Perez 2020</t>
  </si>
  <si>
    <t>QHD43416.1</t>
  </si>
  <si>
    <t xml:space="preserve">surface glycoprotein [Severe acute respiratory syndrome coronavirus 2]
</t>
  </si>
  <si>
    <t>MN908947.3</t>
  </si>
  <si>
    <t xml:space="preserve">&gt;MN908947.3 Severe acute respiratory syndrome coronavirus 2 isolate Wuhan-Hu-1, complete genome
ATTAAAGGTTTATACCTTCCCAGGTAACAAACCAACCAACTTTCGATCTCTTGTAGATCTGTTCTCTAAA
CGAACTTTAAAATCTGTGTGGCTGTCACTCGGCTGCATGCTTAGTGCACTCACGCAGTATAATTAATAAC
TAATTACTGTCGTTGACAGGACACGAGTAACTCGTCTATCTTCTGCAGGCTGCTTACGGTTTCGTCCGTG
TTGCAGCCGATCATCAGCACATCTAGGTTTCGTCCGGGTGTGACCGAAAGGTAAGATGGAGAGCCTTGTC
CCTGGTTTCAACGAGAAAACACACGTCCAACTCAGTTTGCCTGTTTTACAGGTTCGCGACGTGCTCGTAC
GTGGCTTTGGAGACTCCGTGGAGGAGGTCTTATCAGAGGCACGTCAACATCTTAAAGATGGCACTTGTGG
CTTAGTAGAAGTTGAAAAAGGCGTTTTGCCTCAACTTGAACAGCCCTATGTGTTCATCAAACGTTCGGAT
GCTCGAACTGCACCTCATGGTCATGTTATGGTTGAGCTGGTAGCAGAACTCGAAGGCATTCAGTACGGTC
GTAGTGGTGAGACACTTGGTGTCCTTGTCCCTCATGTGGGCGAAATACCAGTGGCTTACCGCAAGGTTCT
TCTTCGTAAGAACGGTAATAAAGGAGCTGGTGGCCATAGTTACGGCGCCGATCTAAAGTCATTTGACTTA
GGCGACGAGCTTGGCACTGATCCTTATGAAGATTTTCAAGAAAACTGGAACACTAAACATAGCAGTGGTG
TTACCCGTGAACTCATGCGTGAGCTTAACGGAGGGGCATACACTCGCTATGTCGATAACAACTTCTGTGG
CCCTGATGGCTACCCTCTTGAGTGCATTAAAGACCTTCTAGCACGTGCTGGTAAAGCTTCATGCACTTTG
TCCGAACAACTGGACTTTATTGACACTAAGAGGGGTGTATACTGCTGCCGTGAACATGAGCATGAAATTG
CTTGGTACACGGAACGTTCTGAAAAGAGCTATGAATTGCAGACACCTTTTGAAATTAAATTGGCAAAGAA
ATTTGACACCTTCAATGGGGAATGTCCAAATTTTGTATTTCCCTTAAATTCCATAATCAAGACTATTCAA
CCAAGGGTTGAAAAGAAAAAGCTTGATGGCTTTATGGGTAGAATTCGATCTGTCTATCCAGTTGCGTCAC
CAAATGAATGCAACCAAATGTGCCTTTCAACTCTCATGAAGTGTGATCATTGTGGTGAAACTTCATGGCA
GACGGGCGATTTTGTTAAAGCCACTTGCGAATTTTGTGGCACTGAGAATTTGACTAAAGAAGGTGCCACT
ACTTGTGGTTACTTACCCCAAAATGCTGTTGTTAAAATTTATTGTCCAGCATGTCACAATTCAGAAGTAG
GACCTGAGCATAGTCTTGCCGAATACCATAATGAATCTGGCTTGAAAACCATTCTTCGTAAGGGTGGTCG
CACTATTGCCTTTGGAGGCTGTGTGTTCTCTTATGTTGGTTGCCATAACAAGTGTGCCTATTGGGTTCCA
CGTGCTAGCGCTAACATAGGTTGTAACCATACAGGTGTTGTTGGAGAAGGTTCCGAAGGTCTTAATGACA
ACCTTCTTGAAATACTCCAAAAAGAGAAAGTCAACATCAATATTGTTGGTGACTTTAAACTTAATGAAGA
GATCGCCATTATTTTGGCATCTTTTTCTGCTTCCACAAGTGCTTTTGTGGAAACTGTGAAAGGTTTGGAT
TATAAAGCATTCAAACAAATTGTTGAATCCTGTGGTAATTTTAAAGTTACAAAAGGAAAAGCTAAAAAAG
GTGCCTGGAATATTGGTGAACAGAAATCAATACTGAGTCCTCTTTATGCATTTGCATCAGAGGCTGCTCG
TGTTGTACGATCAATTTTCTCCCGCACTCTTGAAACTGCTCAAAATTCTGTGCGTGTTTTACAGAAGGCC
GCTATAACAATACTAGATGGAATTTCACAGTATTCACTGAGACTCATTGATGCTATGATGTTCACATCTG
ATTTGGCTACTAACAATCTAGTTGTAATGGCCTACATTACAGGTGGTGTTGTTCAGTTGACTTCGCAGTG
GCTAACTAACATCTTTGGCACTGTTTATGAAAAACTCAAACCCGTCCTTGATTGGCTTGAAGAGAAGTTT
AAGGAAGGTGTAGAGTTTCTTAGAGACGGTTGGGAAATTGTTAAATTTATCTCAACCTGTGCTTGTGAAA
TTGTCGGTGGACAAATTGTCACCTGTGCAAAGGAAATTAAGGAGAGTGTTCAGACATTCTTTAAGCTTGT
AAATAAATTTTTGGCTTTGTGTGCTGACTCTATCATTATTGGTGGAGCTAAACTTAAAGCCTTGAATTTA
GGTGAAACATTTGTCACGCACTCAAAGGGATTGTACAGAAAGTGTGTTAAATCCAGAGAAGAAACTGGCC
TACTCATGCCTCTAAAAGCCCCAAAAGAAATTATCTTCTTAGAGGGAGAAACACTTCCCACAGAAGTGTT
AACAGAGGAAGTTGTCTTGAAAACTGGTGATTTACAACCATTAGAACAACCTACTAGTGAAGCTGTTGAA
GCTCCATTGGTTGGTACACCAGTTTGTATTAACGGGCTTATGTTGCTCGAAATCAAAGACACAGAAAAGT
ACTGTGCCCTTGCACCTAATATGATGGTAACAAACAATACCTTCACACTCAAAGGCGGTGCACCAACAAA
GGTTACTTTTGGTGATGACACTGTGATAGAAGTGCAAGGTTACAAGAGTGTGAATATCACTTTTGAACTT
GATGAAAGGATTGATAAAGTACTTAATGAGAAGTGCTCTGCCTATACAGTTGAACTCGGTACAGAAGTAA
ATGAGTTCGCCTGTGTTGTGGCAGATGCTGTCATAAAAACTTTGCAACCAGTATCTGAATTACTTACACC
ACTGGGCATTGATTTAGATGAGTGGAGTATGGCTACATACTACTTATTTGATGAGTCTGGTGAGTTTAAA
TTGGCTTCACATATGTATTGTTCTTTCTACCCTCCAGATGAGGATGAAGAAGAAGGTGATTGTGAAGAAG
AAGAGTTTGAGCCATCAACTCAATATGAGTATGGTACTGAAGATGATTACCAAGGTAAACCTTTGGAATT
TGGTGCCACTTCTGCTGCTCTTCAACCTGAAGAAGAGCAAGAAGAAGATTGGTTAGATGATGATAGTCAA
CAAACTGTTGGTCAACAAGACGGCAGTGAGGACAATCAGACAACTACTATTCAAACAATTGTTGAGGTTC
AACCTCAATTAGAGATGGAACTTACACCAGTTGTTCAGACTATTGAAGTGAATAGTTTTAGTGGTTATTT
AAAACTTACTGACAATGTATACATTAAAAATGCAGACATTGTGGAAGAAGCTAAAAAGGTAAAACCAACA
GTGGTTGTTAATGCAGCCAATGTTTACCTTAAACATGGAGGAGGTGTTGCAGGAGCCTTAAATAAGGCTA
CTAACAATGCCATGCAAGTTGAATCTGATGATTACATAGCTACTAATGGACCACTTAAAGTGGGTGGTAG
TTGTGTTTTAAGCGGACACAATCTTGCTAAACACTGTCTTCATGTTGTCGGCCCAAATGTTAACAAAGGT
GAAGACATTCAACTTCTTAAGAGTGCTTATGAAAATTTTAATCAGCACGAAGTTCTACTTGCACCATTAT
TATCAGCTGGTATTTTTGGTGCTGACCCTATACATTCTTTAAGAGTTTGTGTAGATACTGTTCGCACAAA
TGTCTACTTAGCTGTCTTTGATAAAAATCTCTATGACAAACTTGTTTCAAGCTTTTTGGAAATGAAGAGT
GAAAAGCAAGTTGAACAAAAGATCGCTGAGATTCCTAAAGAGGAAGTTAAGCCATTTATAACTGAAAGTA
AACCTTCAGTTGAACAGAGAAAACAAGATGATAAGAAAATCAAAGCTTGTGTTGAAGAAGTTACAACAAC
TCTGGAAGAAACTAAGTTCCTCACAGAAAACTTGTTACTTTATATTGACATTAATGGCAATCTTCATCCA
GATTCTGCCACTCTTGTTAGTGACATTGACATCACTTTCTTAAAGAAAGATGCTCCATATATAGTGGGTG
ATGTTGTTCAAGAGGGTGTTTTAACTGCTGTGGTTATACCTACTAAAAAGGCTGGTGGCACTACTGAAAT
GCTAGCGAAAGCTTTGAGAAAAGTGCCAACAGACAATTATATAACCACTTACCCGGGTCAGGGTTTAAAT
GGTTACACTGTAGAGGAGGCAAAGACAGTGCTTAAAAAGTGTAAAAGTGCCTTTTACATTCTACCATCTA
TTATCTCTAATGAGAAGCAAGAAATTCTTGGAACTGTTTCTTGGAATTTGCGAGAAATGCTTGCACATGC
AGAAGAAACACGCAAATTAATGCCTGTCTGTGTGGAAACTAAAGCCATAGTTTCAACTATACAGCGTAAA
TATAAGGGTATTAAAATACAAGAGGGTGTGGTTGATTATGGTGCTAGATTTTACTTTTACACCAGTAAAA
CAACTGTAGCGTCACTTATCAACACACTTAACGATCTAAATGAAACTCTTGTTACAATGCCACTTGGCTA
TGTAACACATGGCTTAAATTTGGAAGAAGCTGCTCGGTATATGAGATCTCTCAAAGTGCCAGCTACAGTT
TCTGTTTCTTCACCTGATGCTGTTACAGCGTATAATGGTTATCTTACTTCTTCTTCTAAAACACCTGAAG
AACATTTTATTGAAACCATCTCACTTGCTGGTTCCTATAAAGATTGGTCCTATTCTGGACAATCTACACA
ACTAGGTATAGAATTTCTTAAGAGAGGTGATAAAAGTGTATATTACACTAGTAATCCTACCACATTCCAC
CTAGATGGTGAAGTTATCACCTTTGACAATCTTAAGACACTTCTTTCTTTGAGAGAAGTGAGGACTATTA
AGGTGTTTACAACAGTAGACAACATTAACCTCCACACGCAAGTTGTGGACATGTCAATGACATATGGACA
ACAGTTTGGTCCAACTTATTTGGATGGAGCTGATGTTACTAAAATAAAACCTCATAATTCACATGAAGGT
AAAACATTTTATGTTTTACCTAATGATGACACTCTACGTGTTGAGGCTTTTGAGTACTACCACACAACTG
ATCCTAGTTTTCTGGGTAGGTACATGTCAGCATTAAATCACACTAAAAAGTGGAAATACCCACAAGTTAA
TGGTTTAACTTCTATTAAATGGGCAGATAACAACTGTTATCTTGCCACTGCATTGTTAACACTCCAACAA
ATAGAGTTGAAGTTTAATCCACCTGCTCTACAAGATGCTTATTACAGAGCAAGGGCTGGTGAAGCTGCTA
ACTTTTGTGCACTTATCTTAGCCTACTGTAATAAGACAGTAGGTGAGTTAGGTGATGTTAGAGAAACAAT
GAGTTACTTGTTTCAACATGCCAATTTAGATTCTTGCAAAAGAGTCTTGAACGTGGTGTGTAAAACTTGT
GGACAACAGCAGACAACCCTTAAGGGTGTAGAAGCTGTTATGTACATGGGCACACTTTCTTATGAACAAT
TTAAGAAAGGTGTTCAGATACCTTGTACGTGTGGTAAACAAGCTACAAAATATCTAGTACAACAGGAGTC
ACCTTTTGTTATGATGTCAGCACCACCTGCTCAGTATGAACTTAAGCATGGTACATTTACTTGTGCTAGT
GAGTACACTGGTAATTACCAGTGTGGTCACTATAAACATATAACTTCTAAAGAAACTTTGTATTGCATAG
ACGGTGCTTTACTTACAAAGTCCTCAGAATACAAAGGTCCTATTACGGATGTTTTCTACAAAGAAAACAG
TTACACAACAACCATAAAACCAGTTACTTATAAATTGGATGGTGTTGTTTGTACAGAAATTGACCCTAAG
TTGGACAATTATTATAAGAAAGACAATTCTTATTTCACAGAGCAACCAATTGATCTTGTACCAAACCAAC
CATATCCAAACGCAAGCTTCGATAATTTTAAGTTTGTATGTGATAATATCAAATTTGCTGATGATTTAAA
CCAGTTAACTGGTTATAAGAAACCTGCTTCAAGAGAGCTTAAAGTTACATTTTTCCCTGACTTAAATGGT
GATGTGGTGGCTATTGATTATAAACACTACACACCCTCTTTTAAGAAAGGAGCTAAATTGTTACATAAAC
CTATTGTTTGGCATGTTAACAATGCAACTAATAAAGCCACGTATAAACCAAATACCTGGTGTATACGTTG
TCTTTGGAGCACAAAACCAGTTGAAACATCAAATTCGTTTGATGTACTGAAGTCAGAGGACGCGCAGGGA
ATGGATAATCTTGCCTGCGAAGATCTAAAACCAGTCTCTGAAGAAGTAGTGGAAAATCCTACCATACAGA
AAGACGTTCTTGAGTGTAATGTGAAAACTACCGAAGTTGTAGGAGACATTATACTTAAACCAGCAAATAA
TAGTTTAAAAATTACAGAAGAGGTTGGCCACACAGATCTAATGGCTGCTTATGTAGACAATTCTAGTCTT
ACTATTAAGAAACCTAATGAATTATCTAGAGTATTAGGTTTGAAAACCCTTGCTACTCATGGTTTAGCTG
CTGTTAATAGTGTCCCTTGGGATACTATAGCTAATTATGCTAAGCCTTTTCTTAACAAAGTTGTTAGTAC
AACTACTAACATAGTTACACGGTGTTTAAACCGTGTTTGTACTAATTATATGCCTTATTTCTTTACTTTA
TTGCTACAATTGTGTACTTTTACTAGAAGTACAAATTCTAGAATTAAAGCATCTATGCCGACTACTATAG
CAAAGAATACTGTTAAGAGTGTCGGTAAATTTTGTCTAGAGGCTTCATTTAATTATTTGAAGTCACCTAA
TTTTTCTAAACTGATAAATATTATAATTTGGTTTTTACTATTAAGTGTTTGCCTAGGTTCTTTAATCTAC
TCAACCGCTGCTTTAGGTGTTTTAATGTCTAATTTAGGCATGCCTTCTTACTGTACTGGTTACAGAGAAG
GCTATTTGAACTCTACTAATGTCACTATTGCAACCTACTGTACTGGTTCTATACCTTGTAGTGTTTGTCT
TAGTGGTTTAGATTCTTTAGACACCTATCCTTCTTTAGAAACTATACAAATTACCATTTCATCTTTTAAA
TGGGATTTAACTGCTTTTGGCTTAGTTGCAGAGTGGTTTTTGGCATATATTCTTTTCACTAGGTTTTTCT
ATGTACTTGGATTGGCTGCAATCATGCAATTGTTTTTCAGCTATTTTGCAGTACATTTTATTAGTAATTC
TTGGCTTATGTGGTTAATAATTAATCTTGTACAAATGGCCCCGATTTCAGCTATGGTTAGAATGTACATC
TTCTTTGCATCATTTTATTATGTATGGAAAAGTTATGTGCATGTTGTAGACGGTTGTAATTCATCAACTT
GTATGATGTGTTACAAACGTAATAGAGCAACAAGAGTCGAATGTACAACTATTGTTAATGGTGTTAGAAG
GTCCTTTTATGTCTATGCTAATGGAGGTAAAGGCTTTTGCAAACTACACAATTGGAATTGTGTTAATTGT
GATACATTCTGTGCTGGTAGTACATTTATTAGTGATGAAGTTGCGAGAGACTTGTCACTACAGTTTAAAA
GACCAATAAATCCTACTGACCAGTCTTCTTACATCGTTGATAGTGTTACAGTGAAGAATGGTTCCATCCA
TCTTTACTTTGATAAAGCTGGTCAAAAGACTTATGAAAGACATTCTCTCTCTCATTTTGTTAACTTAGAC
AACCTGAGAGCTAATAACACTAAAGGTTCATTGCCTATTAATGTTATAGTTTTTGATGGTAAATCAAAAT
GTGAAGAATCATCTGCAAAATCAGCGTCTGTTTACTACAGTCAGCTTATGTGTCAACCTATACTGTTACT
AGATCAGGCATTAGTGTCTGATGTTGGTGATAGTGCGGAAGTTGCAGTTAAAATGTTTGATGCTTACGTT
AATACGTTTTCATCAACTTTTAACGTACCAATGGAAAAACTCAAAACACTAGTTGCAACTGCAGAAGCTG
AACTTGCAAAGAATGTGTCCTTAGACAATGTCTTATCTACTTTTATTTCAGCAGCTCGGCAAGGGTTTGT
TGATTCAGATGTAGAAACTAAAGATGTTGTTGAATGTCTTAAATTGTCACATCAATCTGACATAGAAGTT
ACTGGCGATAGTTGTAATAACTATATGCTCACCTATAACAAAGTTGAAAACATGACACCCCGTGACCTTG
GTGCTTGTATTGACTGTAGTGCGCGTCATATTAATGCGCAGGTAGCAAAAAGTCACAACATTGCTTTGAT
ATGGAACGTTAAAGATTTCATGTCATTGTCTGAACAACTACGAAAACAAATACGTAGTGCTGCTAAAAAG
AATAACTTACCTTTTAAGTTGACATGTGCAACTACTAGACAAGTTGTTAATGTTGTAACAACAAAGATAG
CACTTAAGGGTGGTAAAATTGTTAATAATTGGTTGAAGCAGTTAATTAAAGTTACACTTGTGTTCCTTTT
TGTTGCTGCTATTTTCTATTTAATAACACCTGTTCATGTCATGTCTAAACATACTGACTTTTCAAGTGAA
ATCATAGGATACAAGGCTATTGATGGTGGTGTCACTCGTGACATAGCATCTACAGATACTTGTTTTGCTA
ACAAACATGCTGATTTTGACACATGGTTTAGCCAGCGTGGTGGTAGTTATACTAATGACAAAGCTTGCCC
ATTGATTGCTGCAGTCATAACAAGAGAAGTGGGTTTTGTCGTGCCTGGTTTGCCTGGCACGATATTACGC
ACAACTAATGGTGACTTTTTGCATTTCTTACCTAGAGTTTTTAGTGCAGTTGGTAACATCTGTTACACAC
CATCAAAACTTATAGAGTACACTGACTTTGCAACATCAGCTTGTGTTTTGGCTGCTGAATGTACAATTTT
TAAAGATGCTTCTGGTAAGCCAGTACCATATTGTTATGATACCAATGTACTAGAAGGTTCTGTTGCTTAT
GAAAGTTTACGCCCTGACACACGTTATGTGCTCATGGATGGCTCTATTATTCAATTTCCTAACACCTACC
TTGAAGGTTCTGTTAGAGTGGTAACAACTTTTGATTCTGAGTACTGTAGGCACGGCACTTGTGAAAGATC
AGAAGCTGGTGTTTGTGTATCTACTAGTGGTAGATGGGTACTTAACAATGATTATTACAGATCTTTACCA
GGAGTTTTCTGTGGTGTAGATGCTGTAAATTTACTTACTAATATGTTTACACCACTAATTCAACCTATTG
GTGCTTTGGACATATCAGCATCTATAGTAGCTGGTGGTATTGTAGCTATCGTAGTAACATGCCTTGCCTA
CTATTTTATGAGGTTTAGAAGAGCTTTTGGTGAATACAGTCATGTAGTTGCCTTTAATACTTTACTATTC
CTTATGTCATTCACTGTACTCTGTTTAACACCAGTTTACTCATTCTTACCTGGTGTTTATTCTGTTATTT
ACTTGTACTTGACATTTTATCTTACTAATGATGTTTCTTTTTTAGCACATATTCAGTGGATGGTTATGTT
CACACCTTTAGTACCTTTCTGGATAACAATTGCTTATATCATTTGTATTTCCACAAAGCATTTCTATTGG
TTCTTTAGTAATTACCTAAAGAGACGTGTAGTCTTTAATGGTGTTTCCTTTAGTACTTTTGAAGAAGCTG
CGCTGTGCACCTTTTTGTTAAATAAAGAAATGTATCTAAAGTTGCGTAGTGATGTGCTATTACCTCTTAC
GCAATATAATAGATACTTAGCTCTTTATAATAAGTACAAGTATTTTAGTGGAGCAATGGATACAACTAGC
TACAGAGAAGCTGCTTGTTGTCATCTCGCAAAGGCTCTCAATGACTTCAGTAACTCAGGTTCTGATGTTC
TTTACCAACCACCACAAACCTCTATCACCTCAGCTGTTTTGCAGAGTGGTTTTAGAAAAATGGCATTCCC
ATCTGGTAAAGTTGAGGGTTGTATGGTACAAGTAACTTGTGGTACAACTACACTTAACGGTCTTTGGCTT
GATGACGTAGTTTACTGTCCAAGACATGTGATCTGCACCTCTGAAGACATGCTTAACCCTAATTATGAAG
ATTTACTCATTCGTAAGTCTAATCATAATTTCTTGGTACAGGCTGGTAATGTTCAACTCAGGGTTATTGG
ACATTCTATGCAAAATTGTGTACTTAAGCTTAAGGTTGATACAGCCAATCCTAAGACACCTAAGTATAAG
TTTGTTCGCATTCAACCAGGACAGACTTTTTCAGTGTTAGCTTGTTACAATGGTTCACCATCTGGTGTTT
ACCAATGTGCTATGAGGCCCAATTTCACTATTAAGGGTTCATTCCTTAATGGTTCATGTGGTAGTGTTGG
TTTTAACATAGATTATGACTGTGTCTCTTTTTGTTACATGCACCATATGGAATTACCAACTGGAGTTCAT
GCTGGCACAGACTTAGAAGGTAACTTTTATGGACCTTTTGTTGACAGGCAAACAGCACAAGCAGCTGGTA
CGGACACAACTATTACAGTTAATGTTTTAGCTTGGTTGTACGCTGCTGTTATAAATGGAGACAGGTGGTT
TCTCAATCGATTTACCACAACTCTTAATGACTTTAACCTTGTGGCTATGAAGTACAATTATGAACCTCTA
ACACAAGACCATGTTGACATACTAGGACCTCTTTCTGCTCAAACTGGAATTGCCGTTTTAGATATGTGTG
CTTCATTAAAAGAATTACTGCAAAATGGTATGAATGGACGTACCATATTGGGTAGTGCTTTATTAGAAGA
TGAATTTACACCTTTTGATGTTGTTAGACAATGCTCAGGTGTTACTTTCCAAAGTGCAGTGAAAAGAACA
ATCAAGGGTACACACCACTGGTTGTTACTCACAATTTTGACTTCACTTTTAGTTTTAGTCCAGAGTACTC
AATGGTCTTTGTTCTTTTTTTTGTATGAAAATGCCTTTTTACCTTTTGCTATGGGTATTATTGCTATGTC
TGCTTTTGCAATGATGTTTGTCAAACATAAGCATGCATTTCTCTGTTTGTTTTTGTTACCTTCTCTTGCC
ACTGTAGCTTATTTTAATATGGTCTATATGCCTGCTAGTTGGGTGATGCGTATTATGACATGGTTGGATA
TGGTTGATACTAGTTTGTCTGGTTTTAAGCTAAAAGACTGTGTTATGTATGCATCAGCTGTAGTGTTACT
AATCCTTATGACAGCAAGAACTGTGTATGATGATGGTGCTAGGAGAGTGTGGACACTTATGAATGTCTTG
ACACTCGTTTATAAAGTTTATTATGGTAATGCTTTAGATCAAGCCATTTCCATGTGGGCTCTTATAATCT
CTGTTACTTCTAACTACTCAGGTGTAGTTACAACTGTCATGTTTTTGGCCAGAGGTATTGTTTTTATGTG
TGTTGAGTATTGCCCTATTTTCTTCATAACTGGTAATACACTTCAGTGTATAATGCTAGTTTATTGTTTC
TTAGGCTATTTTTGTACTTGTTACTTTGGCCTCTTTTGTTTACTCAACCGCTACTTTAGACTGACTCTTG
GTGTTTATGATTACTTAGTTTCTACACAGGAGTTTAGATATATGAATTCACAGGGACTACTCCCACCCAA
GAATAGCATAGATGCCTTCAAACTCAACATTAAATTGTTGGGTGTTGGTGGCAAACCTTGTATCAAAGTA
GCCACTGTACAGTCTAAAATGTCAGATGTAAAGTGCACATCAGTAGTCTTACTCTCAGTTTTGCAACAAC
TCAGAGTAGAATCATCATCTAAATTGTGGGCTCAATGTGTCCAGTTACACAATGACATTCTCTTAGCTAA
AGATACTACTGAAGCCTTTGAAAAAATGGTTTCACTACTTTCTGTTTTGCTTTCCATGCAGGGTGCTGTA
GACATAAACAAGCTTTGTGAAGAAATGCTGGACAACAGGGCAACCTTACAAGCTATAGCCTCAGAGTTTA
GTTCCCTTCCATCATATGCAGCTTTTGCTACTGCTCAAGAAGCTTATGAGCAGGCTGTTGCTAATGGTGA
TTCTGAAGTTGTTCTTAAAAAGTTGAAGAAGTCTTTGAATGTGGCTAAATCTGAATTTGACCGTGATGCA
GCCATGCAACGTAAGTTGGAAAAGATGGCTGATCAAGCTATGACCCAAATGTATAAACAGGCTAGATCTG
AGGACAAGAGGGCAAAAGTTACTAGTGCTATGCAGACAATGCTTTTCACTATGCTTAGAAAGTTGGATAA
TGATGCACTCAACAACATTATCAACAATGCAAGAGATGGTTGTGTTCCCTTGAACATAATACCTCTTACA
ACAGCAGCCAAACTAATGGTTGTCATACCAGACTATAACACATATAAAAATACGTGTGATGGTACAACAT
TTACTTATGCATCAGCATTGTGGGAAATCCAACAGGTTGTAGATGCAGATAGTAAAATTGTTCAACTTAG
TGAAATTAGTATGGACAATTCACCTAATTTAGCATGGCCTCTTATTGTAACAGCTTTAAGGGCCAATTCT
GCTGTCAAATTACAGAATAATGAGCTTAGTCCTGTTGCACTACGACAGATGTCTTGTGCTGCCGGTACTA
CACAAACTGCTTGCACTGATGACAATGCGTTAGCTTACTACAACACAACAAAGGGAGGTAGGTTTGTACT
TGCACTGTTATCCGATTTACAGGATTTGAAATGGGCTAGATTCCCTAAGAGTGATGGAACTGGTACTATC
TATACAGAACTGGAACCACCTTGTAGGTTTGTTACAGACACACCTAAAGGTCCTAAAGTGAAGTATTTAT
ACTTTATTAAAGGATTAAACAACCTAAATAGAGGTATGGTACTTGGTAGTTTAGCTGCCACAGTACGTCT
ACAAGCTGGTAATGCAACAGAAGTGCCTGCCAATTCAACTGTATTATCTTTCTGTGCTTTTGCTGTAGAT
GCTGCTAAAGCTTACAAAGATTATCTAGCTAGTGGGGGACAACCAATCACTAATTGTGTTAAGATGTTGT
GTACACACACTGGTACTGGTCAGGCAATAACAGTTACACCGGAAGCCAATATGGATCAAGAATCCTTTGG
TGGTGCATCGTGTTGTCTGTACTGCCGTTGCCACATAGATCATCCAAATCCTAAAGGATTTTGTGACTTA
AAAGGTAAGTATGTACAAATACCTACAACTTGTGCTAATGACCCTGTGGGTTTTACACTTAAAAACACAG
TCTGTACCGTCTGCGGTATGTGGAAAGGTTATGGCTGTAGTTGTGATCAACTCCGCGAACCCATGCTTCA
GTCAGCTGATGCACAATCGTTTTTAAACGGGTTTGCGGTGTAAGTGCAGCCCGTCTTACACCGTGCGGCA
CAGGCACTAGTACTGATGTCGTATACAGGGCTTTTGACATCTACAATGATAAAGTAGCTGGTTTTGCTAA
ATTCCTAAAAACTAATTGTTGTCGCTTCCAAGAAAAGGACGAAGATGACAATTTAATTGATTCTTACTTT
GTAGTTAAGAGACACACTTTCTCTAACTACCAACATGAAGAAACAATTTATAATTTACTTAAGGATTGTC
CAGCTGTTGCTAAACATGACTTCTTTAAGTTTAGAATAGACGGTGACATGGTACCACATATATCACGTCA
ACGTCTTACTAAATACACAATGGCAGACCTCGTCTATGCTTTAAGGCATTTTGATGAAGGTAATTGTGAC
ACATTAAAAGAAATACTTGTCACATACAATTGTTGTGATGATGATTATTTCAATAAAAAGGACTGGTATG
ATTTTGTAGAAAACCCAGATATATTACGCGTATACGCCAACTTAGGTGAACGTGTACGCCAAGCTTTGTT
AAAAACAGTACAATTCTGTGATGCCATGCGAAATGCTGGTATTGTTGGTGTACTGACATTAGATAATCAA
GATCTCAATGGTAACTGGTATGATTTCGGTGATTTCATACAAACCACGCCAGGTAGTGGAGTTCCTGTTG
TAGATTCTTATTATTCATTGTTAATGCCTATATTAACCTTGACCAGGGCTTTAACTGCAGAGTCACATGT
TGACACTGACTTAACAAAGCCTTACATTAAGTGGGATTTGTTAAAATATGACTTCACGGAAGAGAGGTTA
AAACTCTTTGACCGTTATTTTAAATATTGGGATCAGACATACCACCCAAATTGTGTTAACTGTTTGGATG
ACAGATGCATTCTGCATTGTGCAAACTTTAATGTTTTATTCTCTACAGTGTTCCCACCTACAAGTTTTGG
ACCACTAGTGAGAAAAATATTTGTTGATGGTGTTCCATTTGTAGTTTCAACTGGATACCACTTCAGAGAG
CTAGGTGTTGTACATAATCAGGATGTAAACTTACATAGCTCTAGACTTAGTTTTAAGGAATTACTTGTGT
ATGCTGCTGACCCTGCTATGCACGCTGCTTCTGGTAATCTATTACTAGATAAACGCACTACGTGCTTTTC
AGTAGCTGCACTTACTAACAATGTTGCTTTTCAAACTGTCAAACCCGGTAATTTTAACAAAGACTTCTAT
GACTTTGCTGTGTCTAAGGGTTTCTTTAAGGAAGGAAGTTCTGTTGAATTAAAACACTTCTTCTTTGCTC
AGGATGGTAATGCTGCTATCAGCGATTATGACTACTATCGTTATAATCTACCAACAATGTGTGATATCAG
ACAACTACTATTTGTAGTTGAAGTTGTTGATAAGTACTTTGATTGTTACGATGGTGGCTGTATTAATGCT
AACCAAGTCATCGTCAACAACCTAGACAAATCAGCTGGTTTTCCATTTAATAAATGGGGTAAGGCTAGAC
TTTATTATGATTCAATGAGTTATGAGGATCAAGATGCACTTTTCGCATATACAAAACGTAATGTCATCCC
TACTATAACTCAAATGAATCTTAAGTATGCCATTAGTGCAAAGAATAGAGCTCGCACCGTAGCTGGTGTC
TCTATCTGTAGTACTATGACCAATAGACAGTTTCATCAAAAATTATTGAAATCAATAGCCGCCACTAGAG
GAGCTACTGTAGTAATTGGAACAAGCAAATTCTATGGTGGTTGGCACAACATGTTAAAAACTGTTTATAG
TGATGTAGAAAACCCTCACCTTATGGGTTGGGATTATCCTAAATGTGATAGAGCCATGCCTAACATGCTT
AGAATTATGGCCTCACTTGTTCTTGCTCGCAAACATACAACGTGTTGTAGCTTGTCACACCGTTTCTATA
GATTAGCTAATGAGTGTGCTCAAGTATTGAGTGAAATGGTCATGTGTGGCGGTTCACTATATGTTAAACC
AGGTGGAACCTCATCAGGAGATGCCACAACTGCTTATGCTAATAGTGTTTTTAACATTTGTCAAGCTGTC
ACGGCCAATGTTAATGCACTTTTATCTACTGATGGTAACAAAATTGCCGATAAGTATGTCCGCAATTTAC
AACACAGACTTTATGAGTGTCTCTATAGAAATAGAGATGTTGACACAGACTTTGTGAATGAGTTTTACGC
ATATTTGCGTAAACATTTCTCAATGATGATACTCTCTGACGATGCTGTTGTGTGTTTCAATAGCACTTAT
GCATCTCAAGGTCTAGTGGCTAGCATAAAGAACTTTAAGTCAGTTCTTTATTATCAAAACAATGTTTTTA
TGTCTGAAGCAAAATGTTGGACTGAGACTGACCTTACTAAAGGACCTCATGAATTTTGCTCTCAACATAC
AATGCTAGTTAAACAGGGTGATGATTATGTGTACCTTCCTTACCCAGATCCATCAAGAATCCTAGGGGCC
GGCTGTTTTGTAGATGATATCGTAAAAACAGATGGTACACTTATGATTGAACGGTTCGTGTCTTTAGCTA
TAGATGCTTACCCACTTACTAAACATCCTAATCAGGAGTATGCTGATGTCTTTCATTTGTACTTACAATA
CATAAGAAAGCTACATGATGAGTTAACAGGACACATGTTAGACATGTATTCTGTTATGCTTACTAATGAT
AACACTTCAAGGTATTGGGAACCTGAGTTTTATGAGGCTATGTACACACCGCATACAGTCTTACAGGCTG
TTGGGGCTTGTGTTCTTTGCAATTCACAGACTTCATTAAGATGTGGTGCTTGCATACGTAGACCATTCTT
ATGTTGTAAATGCTGTTACGACCATGTCATATCAACATCACATAAATTAGTCTTGTCTGTTAATCCGTAT
GTTTGCAATGCTCCAGGTTGTGATGTCACAGATGTGACTCAACTTTACTTAGGAGGTATGAGCTATTATT
GTAAATCACATAAACCACCCATTAGTTTTCCATTGTGTGCTAATGGACAAGTTTTTGGTTTATATAAAAA
TACATGTGTTGGTAGCGATAATGTTACTGACTTTAATGCAATTGCAACATGTGACTGGACAAATGCTGGT
GATTACATTTTAGCTAACACCTGTACTGAAAGACTCAAGCTTTTTGCAGCAGAAACGCTCAAAGCTACTG
AGGAGACATTTAAACTGTCTTATGGTATTGCTACTGTACGTGAAGTGCTGTCTGACAGAGAATTACATCT
TTCATGGGAAGTTGGTAAACCTAGACCACCACTTAACCGAAATTATGTCTTTACTGGTTATCGTGTAACT
AAAAACAGTAAAGTACAAATAGGAGAGTACACCTTTGAAAAAGGTGACTATGGTGATGCTGTTGTTTACC
GAGGTACAACAACTTACAAATTAAATGTTGGTGATTATTTTGTGCTGACATCACATACAGTAATGCCATT
AAGTGCACCTACACTAGTGCCACAAGAGCACTATGTTAGAATTACTGGCTTATACCCAACACTCAATATC
TCAGATGAGTTTTCTAGCAATGTTGCAAATTATCAAAAGGTTGGTATGCAAAAGTATTCTACACTCCAGG
GACCACCTGGTACTGGTAAGAGTCATTTTGCTATTGGCCTAGCTCTCTACTACCCTTCTGCTCGCATAGT
GTATACAGCTTGCTCTCATGCCGCTGTTGATGCACTATGTGAGAAGGCATTAAAATATTTGCCTATAGAT
AAATGTAGTAGAATTATACCTGCACGTGCTCGTGTAGAGTGTTTTGATAAATTCAAAGTGAATTCAACAT
TAGAACAGTATGTCTTTTGTACTGTAAATGCATTGCCTGAGACGACAGCAGATATAGTTGTCTTTGATGA
AATTTCAATGGCCACAAATTATGATTTGAGTGTTGTCAATGCCAGATTACGTGCTAAGCACTATGTGTAC
ATTGGCGACCCTGCTCAATTACCTGCACCACGCACATTGCTAACTAAGGGCACACTAGAACCAGAATATT
TCAATTCAGTGTGTAGACTTATGAAAACTATAGGTCCAGACATGTTCCTCGGAACTTGTCGGCGTTGTCC
TGCTGAAATTGTTGACACTGTGAGTGCTTTGGTTTATGATAATAAGCTTAAAGCACATAAAGACAAATCA
GCTCAATGCTTTAAAATGTTTTATAAGGGTGTTATCACGCATGATGTTTCATCTGCAATTAACAGGCCAC
AAATAGGCGTGGTAAGAGAATTCCTTACACGTAACCCTGCTTGGAGAAAAGCTGTCTTTATTTCACCTTA
TAATTCACAGAATGCTGTAGCCTCAAAGATTTTGGGACTACCAACTCAAACTGTTGATTCATCACAGGGC
TCAGAATATGACTATGTCATATTCACTCAAACCACTGAAACAGCTCACTCTTGTAATGTAAACAGATTTA
ATGTTGCTATTACCAGAGCAAAAGTAGGCATACTTTGCATAATGTCTGATAGAGACCTTTATGACAAGTT
GCAATTTACAAGTCTTGAAATTCCACGTAGGAATGTGGCAACTTTACAAGCTGAAAATGTAACAGGACTC
TTTAAAGATTGTAGTAAGGTAATCACTGGGTTACATCCTACACAGGCACCTACACACCTCAGTGTTGACA
CTAAATTCAAAACTGAAGGTTTATGTGTTGACATACCTGGCATACCTAAGGACATGACCTATAGAAGACT
CATCTCTATGATGGGTTTTAAAATGAATTATCAAGTTAATGGTTACCCTAACATGTTTATCACCCGCGAA
GAAGCTATAAGACATGTACGTGCATGGATTGGCTTCGATGTCGAGGGGTGTCATGCTACTAGAGAAGCTG
TTGGTACCAATTTACCTTTACAGCTAGGTTTTTCTACAGGTGTTAACCTAGTTGCTGTACCTACAGGTTA
TGTTGATACACCTAATAATACAGATTTTTCCAGAGTTAGTGCTAAACCACCGCCTGGAGATCAATTTAAA
CACCTCATACCACTTATGTACAAAGGACTTCCTTGGAATGTAGTGCGTATAAAGATTGTACAAATGTTAA
GTGACACACTTAAAAATCTCTCTGACAGAGTCGTATTTGTCTTATGGGCACATGGCTTTGAGTTGACATC
TATGAAGTATTTTGTGAAAATAGGACCTGAGCGCACCTGTTGTCTATGTGATAGACGTGCCACATGCTTT
TCCACTGCTTCAGACACTTATGCCTGTTGGCATCATTCTATTGGATTTGATTACGTCTATAATCCGTTTA
TGATTGATGTTCAACAATGGGGTTTTACAGGTAACCTACAAAGCAACCATGATCTGTATTGTCAAGTCCA
TGGTAATGCACATGTAGCTAGTTGTGATGCAATCATGACTAGGTGTCTAGCTGTCCACGAGTGCTTTGTT
AAGCGTGTTGACTGGACTATTGAATATCCTATAATTGGTGATGAACTGAAGATTAATGCGGCTTGTAGAA
AGGTTCAACACATGGTTGTTAAAGCTGCATTATTAGCAGACAAATTCCCAGTTCTTCACGACATTGGTAA
CCCTAAAGCTATTAAGTGTGTACCTCAAGCTGATGTAGAATGGAAGTTCTATGATGCACAGCCTTGTAGT
GACAAAGCTTATAAAATAGAAGAATTATTCTATTCTTATGCCACACATTCTGACAAATTCACAGATGGTG
TATGCCTATTTTGGAATTGCAATGTCGATAGATATCCTGCTAATTCCATTGTTTGTAGATTTGACACTAG
AGTGCTATCTAACCTTAACTTGCCTGGTTGTGATGGTGGCAGTTTGTATGTAAATAAACATGCATTCCAC
ACACCAGCTTTTGATAAAAGTGCTTTTGTTAATTTAAAACAATTACCATTTTTCTATTACTCTGACAGTC
CATGTGAGTCTCATGGAAAACAAGTAGTGTCAGATATAGATTATGTACCACTAAAGTCTGCTACGTGTAT
AACACGTTGCAATTTAGGTGGTGCTGTCTGTAGACATCATGCTAATGAGTACAGATTGTATCTCGATGCT
TATAACATGATGATCTCAGCTGGCTTTAGCTTGTGGGTTTACAAACAATTTGATACTTATAACCTCTGGA
ACACTTTTACAAGACTTCAGAGTTTAGAAAATGTGGCTTTTAATGTTGTAAATAAGGGACACTTTGATGG
ACAACAGGGTGAAGTACCAGTTTCTATCATTAATAACACTGTTTACACAAAAGTTGATGGTGTTGATGTA
GAATTGTTTGAAAATAAAACAACATTACCTGTTAATGTAGCATTTGAGCTTTGGGCTAAGCGCAACATTA
AACCAGTACCAGAGGTGAAAATACTCAATAATTTGGGTGTGGACATTGCTGCTAATACTGTGATCTGGGA
CTACAAAAGAGATGCTCCAGCACATATATCTACTATTGGTGTTTGTTCTATGACTGACATAGCCAAGAAA
CCAACTGAAACGATTTGTGCACCACTCACTGTCTTTTTTGATGGTAGAGTTGATGGTCAAGTAGACTTAT
TTAGAAATGCCCGTAATGGTGTTCTTATTACAGAAGGTAGTGTTAAAGGTTTACAACCATCTGTAGGTCC
CAAACAAGCTAGTCTTAATGGAGTCACATTAATTGGAGAAGCCGTAAAAACACAGTTCAATTATTATAAG
AAAGTTGATGGTGTTGTCCAACAATTACCTGAAACTTACTTTACTCAGAGTAGAAATTTACAAGAATTTA
AACCCAGGAGTCAAATGGAAATTGATTTCTTAGAATTAGCTATGGATGAATTCATTGAACGGTATAAATT
AGAAGGCTATGCCTTCGAACATATCGTTTATGGAGATTTTAGTCATAGTCAGTTAGGTGGTTTACATCTA
CTGATTGGACTAGCTAAACGTTTTAAGGAATCACCTTTTGAATTAGAAGATTTTATTCCTATGGACAGTA
CAGTTAAAAACTATTTCATAACAGATGCGCAAACAGGTTCATCTAAGTGTGTGTGTTCTGTTATTGATTT
ATTACTTGATGATTTTGTTGAAATAATAAAATCCCAAGATTTATCTGTAGTTTCTAAGGTTGTCAAAGTG
ACTATTGACTATACAGAAATTTCATTTATGCTTTGGTGTAAAGATGGCCATGTAGAAACATTTTACCCAA
AATTACAATCTAGTCAAGCGTGGCAACCGGGTGTTGCTATGCCTAATCTTTACAAAATGCAAAGAATGCT
ATTAGAAAAGTGTGACCTTCAAAATTATGGTGATAGTGCAACATTACCTAAAGGCATAATGATGAATGTC
GCAAAATATACTCAACTGTGTCAATATTTAAACACATTAACATTAGCTGTACCCTATAATATGAGAGTTA
TACATTTTGGTGCTGGTTCTGATAAAGGAGTTGCACCAGGTACAGCTGTTTTAAGACAGTGGTTGCCTAC
GGGTACGCTGCTTGTCGATTCAGATCTTAATGACTTTGTCTCTGATGCAGATTCAACTTTGATTGGTGAT
TGTGCAACTGTACATACAGCTAATAAATGGGATCTCATTATTAGTGATATGTACGACCCTAAGACTAAAA
ATGTTACAAAAGAAAATGACTCTAAAGAGGGTTTTTTCACTTACATTTGTGGGTTTATACAACAAAAGCT
AGCTCTTGGAGGTTCCGTGGCTATAAAGATAACAGAACATTCTTGGAATGCTGATCTTTATAAGCTCATG
GGACACTTCGCATGGTGGACAGCCTTTGTTACTAATGTGAATGCGTCATCATCTGAAGCATTTTTAATTG
GATGTAATTATCTTGGCAAACCACGCGAACAAATAGATGGTTATGTCATGCATGCAAATTACATATTTTG
GAGGAATACAAATCCAATTCAGTTGTCTTCCTATTCTTTATTTGACATGAGTAAATTTCCCCTTAAATTA
AGGGGTACTGCTGTTATGTCTTTAAAAGAAGGTCAAATCAATGATATGATTTTATCTCTTCTTAGTAAAG
GTAGACTTATAATTAGAGAAAACAACAGAGTTGTTATTTCTAGTGATGTTCTTGTTAACAACTAAACGAA
CAATGTTTGTTTTTCTTGTTTTATTGCCACTAGTCTCTAGTCAGTGTGTTAATCTTACAACCAGAACTCA
ATTACCCCCTGCATACACTAATTCTTTCACACGTGGTGTTTATTACCCTGACAAAGTTTTCAGATCCTCA
GTTTTACATTCAACTCAGGACTTGTTCTTACCTTTCTTTTCCAATGTTACTTGGTTCCATGCTATACATG
TCTCTGGGACCAATGGTACTAAGAGGTTTGATAACCCTGTCCTACCATTTAATGATGGTGTTTATTTTGC
TTCCACTGAGAAGTCTAACATAATAAGAGGCTGGATTTTTGGTACTACTTTAGATTCGAAGACCCAGTCC
CTACTTATTGTTAATAACGCTACTAATGTTGTTATTAAAGTCTGTGAATTTCAATTTTGTAATGATCCAT
TTTTGGGTGTTTATTACCACAAAAACAACAAAAGTTGGATGGAAAGTGAGTTCAGAGTTTATTCTAGTGC
GAATAATTGCACTTTTGAATATGTCTCTCAGCCTTTTCTTATGGACCTTGAAGGAAAACAGGGTAATTTC
AAAAATCTTAGGGAATTTGTGTTTAAGAATATTGATGGTTATTTTAAAATATATTCTAAGCACACGCCTA
TTAATTTAGTGCGTGATCTCCCTCAGGGTTTTTCGGCTTTAGAACCATTGGTAGATTTGCCAATAGGTAT
TAACATCACTAGGTTTCAAACTTTACTTGCTTTACATAGAAGTTATTTGACTCCTGGTGATTCTTCTTCA
GGTTGGACAGCTGGTGCTGCAGCTTATTATGTGGGTTATCTTCAACCTAGGACTTTTCTATTAAAATATA
ATGAAAATGGAACCATTACAGATGCTGTAGACTGTGCACTTGACCCTCTCTCAGAAACAAAGTGTACGTT
GAAATCCTTCACTGTAGAAAAAGGAATCTATCAAACTTCTAACTTTAGAGTCCAACCAACAGAATCTATT
GTTAGATTTCCTAATATTACAAACTTGTGCCCTTTTGGTGAAGTTTTTAACGCCACCAGATTTGCATCTG
TTTATGCTTGGAACAGGAAGAGAATCAGCAACTGTGTTGCTGATTATTCTGTCCTATATAATTCCGCATC
ATTTTCCACTTTTAAGTGTTATGGAGTGTCTCCTACTAAATTAAATGATCTCTGCTTTACTAATGTCTAT
GCAGATTCATTTGTAATTAGAGGTGATGAAGTCAGACAAATCGCTCCAGGGCAAACTGGAAAGATTGCTG
ATTATAATTATAAATTACCAGATGATTTTACAGGCTGCGTTATAGCTTGGAATTCTAACAATCTTGATTC
TAAGGTTGGTGGTAATTATAATTACCTGTATAGATTGTTTAGGAAGTCTAATCTCAAACCTTTTGAGAGA
GATATTTCAACTGAAATCTATCAGGCCGGTAGCACACCTTGTAATGGTGTTGAAGGTTTTAATTGTTACT
TTCCTTTACAATCATATGGTTTCCAACCCACTAATGGTGTTGGTTACCAACCATACAGAGTAGTAGTACT
TTCTTTTGAACTTCTACATGCACCAGCAACTGTTTGTGGACCTAAAAAGTCTACTAATTTGGTTAAAAAC
AAATGTGTCAATTTCAACTTCAATGGTTTAACAGGCACAGGTGTTCTTACTGAGTCTAACAAAAAGTTTC
TGCCTTTCCAACAATTTGGCAGAGACATTGCTGACACTACTGATGCTGTCCGTGATCCACAGACACTTGA
GATTCTTGACATTACACCATGTTCTTTTGGTGGTGTCAGTGTTATAACACCAGGAACAAATACTTCTAAC
CAGGTTGCTGTTCTTTATCAGGATGTTAACTGCACAGAAGTCCCTGTTGCTATTCATGCAGATCAACTTA
CTCCTACTTGGCGTGTTTATTCTACAGGTTCTAATGTTTTTCAAACACGTGCAGGCTGTTTAATAGGGGC
TGAACATGTCAACAACTCATATGAGTGTGACATACCCATTGGTGCAGGTATATGCGCTAGTTATCAGACT
CAGACTAATTCTCCTCGGCGGGCACGTAGTGTAGCTAGTCAATCCATCATTGCCTACACTATGTCACTTG
GTGCAGAAAATTCAGTTGCTTACTCTAATAACTCTATTGCCATACCCACAAATTTTACTATTAGTGTTAC
CACAGAAATTCTACCAGTGTCTATGACCAAGACATCAGTAGATTGTACAATGTACATTTGTGGTGATTCA
ACTGAATGCAGCAATCTTTTGTTGCAATATGGCAGTTTTTGTACACAATTAAACCGTGCTTTAACTGGAA
TAGCTGTTGAACAAGACAAAAACACCCAAGAAGTTTTTGCACAAGTCAAACAAATTTACAAAACACCACC
AATTAAAGATTTTGGTGGTTTTAATTTTTCACAAATATTACCAGATCCATCAAAACCAAGCAAGAGGTCA
TTTATTGAAGATCTACTTTTCAACAAAGTGACACTTGCAGATGCTGGCTTCATCAAACAATATGGTGATT
GCCTTGGTGATATTGCTGCTAGAGACCTCATTTGTGCACAAAAGTTTAACGGCCTTACTGTTTTGCCACC
TTTGCTCACAGATGAAATGATTGCTCAATACACTTCTGCACTGTTAGCGGGTACAATCACTTCTGGTTGG
ACCTTTGGTGCAGGTGCTGCATTACAAATACCATTTGCTATGCAAATGGCTTATAGGTTTAATGGTATTG
GAGTTACACAGAATGTTCTCTATGAGAACCAAAAATTGATTGCCAACCAATTTAATAGTGCTATTGGCAA
AATTCAAGACTCACTTTCTTCCACAGCAAGTGCACTTGGAAAACTTCAAGATGTGGTCAACCAAAATGCA
CAAGCTTTAAACACGCTTGTTAAACAACTTAGCTCCAATTTTGGTGCAATTTCAAGTGTTTTAAATGATA
TCCTTTCACGTCTTGACAAAGTTGAGGCTGAAGTGCAAATTGATAGGTTGATCACAGGCAGACTTCAAAG
TTTGCAGACATATGTGACTCAACAATTAATTAGAGCTGCAGAAATCAGAGCTTCTGCTAATCTTGCTGCT
ACTAAAATGTCAGAGTGTGTACTTGGACAATCAAAAAGAGTTGATTTTTGTGGAAAGGGCTATCATCTTA
TGTCCTTCCCTCAGTCAGCACCTCATGGTGTAGTCTTCTTGCATGTGACTTATGTCCCTGCACAAGAAAA
GAACTTCACAACTGCTCCTGCCATTTGTCATGATGGAAAAGCACACTTTCCTCGTGAAGGTGTCTTTGTT
TCAAATGGCACACACTGGTTTGTAACACAAAGGAATTTTTATGAACCACAAATCATTACTACAGACAACA
CATTTGTGTCTGGTAACTGTGATGTTGTAATAGGAATTGTCAACAACACAGTTTATGATCCTTTGCAACC
TGAATTAGACTCATTCAAGGAGGAGTTAGATAAATATTTTAAGAATCATACATCACCAGATGTTGATTTA
GGTGACATCTCTGGCATTAATGCTTCAGTTGTAAACATTCAAAAAGAAATTGACCGCCTCAATGAGGTTG
CCAAGAATTTAAATGAATCTCTCATCGATCTCCAAGAACTTGGAAAGTATGAGCAGTATATAAAATGGCC
ATGGTACATTTGGCTAGGTTTTATAGCTGGCTTGATTGCCATAGTAATGGTGACAATTATGCTTTGCTGT
ATGACCAGTTGCTGTAGTTGTCTCAAGGGCTGTTGTTCTTGTGGATCCTGCTGCAAATTTGATGAAGACG
ACTCTGAGCCAGTGCTCAAAGGAGTCAAATTACATTACACATAAACGAACTTATGGATTTGTTTATGAGA
ATCTTCACAATTGGAACTGTAACTTTGAAGCAAGGTGAAATCAAGGATGCTACTCCTTCAGATTTTGTTC
GCGCTACTGCAACGATACCGATACAAGCCTCACTCCCTTTCGGATGGCTTATTGTTGGCGTTGCACTTCT
TGCTGTTTTTCAGAGCGCTTCCAAAATCATAACCCTCAAAAAGAGATGGCAACTAGCACTCTCCAAGGGT
GTTCACTTTGTTTGCAACTTGCTGTTGTTGTTTGTAACAGTTTACTCACACCTTTTGCTCGTTGCTGCTG
GCCTTGAAGCCCCTTTTCTCTATCTTTATGCTTTAGTCTACTTCTTGCAGAGTATAAACTTTGTAAGAAT
AATAATGAGGCTTTGGCTTTGCTGGAAATGCCGTTCCAAAAACCCATTACTTTATGATGCCAACTATTTT
CTTTGCTGGCATACTAATTGTTACGACTATTGTATACCTTACAATAGTGTAACTTCTTCAATTGTCATTA
CTTCAGGTGATGGCACAACAAGTCCTATTTCTGAACATGACTACCAGATTGGTGGTTATACTGAAAAATG
GGAATCTGGAGTAAAAGACTGTGTTGTATTACACAGTTACTTCACTTCAGACTATTACCAGCTGTACTCA
ACTCAATTGAGTACAGACACTGGTGTTGAACATGTTACCTTCTTCATCTACAATAAAATTGTTGATGAGC
CTGAAGAACATGTCCAAATTCACACAATCGACGGTTCATCCGGAGTTGTTAATCCAGTAATGGAACCAAT
TTATGATGAACCGACGACGACTACTAGCGTGCCTTTGTAAGCACAAGCTGATGAGTACGAACTTATGTAC
TCATTCGTTTCGGAAGAGACAGGTACGTTAATAGTTAATAGCGTACTTCTTTTTCTTGCTTTCGTGGTAT
TCTTGCTAGTTACACTAGCCATCCTTACTGCGCTTCGATTGTGTGCGTACTGCTGCAATATTGTTAACGT
GAGTCTTGTAAAACCTTCTTTTTACGTTTACTCTCGTGTTAAAAATCTGAATTCTTCTAGAGTTCCTGAT
CTTCTGGTCTAAACGAACTAAATATTATATTAGTTTTTCTGTTTGGAACTTTAATTTTAGCCATGGCAGA
TTCCAACGGTACTATTACCGTTGAAGAGCTTAAAAAGCTCCTTGAACAATGGAACCTAGTAATAGGTTTC
CTATTCCTTACATGGATTTGTCTTCTACAATTTGCCTATGCCAACAGGAATAGGTTTTTGTATATAATTA
AGTTAATTTTCCTCTGGCTGTTATGGCCAGTAACTTTAGCTTGTTTTGTGCTTGCTGCTGTTTACAGAAT
AAATTGGATCACCGGTGGAATTGCTATCGCAATGGCTTGTCTTGTAGGCTTGATGTGGCTCAGCTACTTC
ATTGCTTCTTTCAGACTGTTTGCGCGTACGCGTTCCATGTGGTCATTCAATCCAGAAACTAACATTCTTC
TCAACGTGCCACTCCATGGCACTATTCTGACCAGACCGCTTCTAGAAAGTGAACTCGTAATCGGAGCTGT
GATCCTTCGTGGACATCTTCGTATTGCTGGACACCATCTAGGACGCTGTGACATCAAGGACCTGCCTAAA
GAAATCACTGTTGCTACATCACGAACGCTTTCTTATTACAAATTGGGAGCTTCGCAGCGTGTAGCAGGTG
ACTCAGGTTTTGCTGCATACAGTCGCTACAGGATTGGCAACTATAAATTAAACACAGACCATTCCAGTAG
CAGTGACAATATTGCTTTGCTTGTACAGTAAGTGACAACAGATGTTTCATCTCGTTGACTTTCAGGTTAC
TATAGCAGAGATATTACTAATTATTATGAGGACTTTTAAAGTTTCCATTTGGAATCTTGATTACATCATA
AACCTCATAATTAAAAATTTATCTAAGTCACTAACTGAGAATAAATATTCTCAATTAGATGAAGAGCAAC
CAATGGAGATTGATTAAACGAACATGAAAATTATTCTTTTCTTGGCACTGATAACACTCGCTACTTGTGA
GCTTTATCACTACCAAGAGTGTGTTAGAGGTACAACAGTACTTTTAAAAGAACCTTGCTCTTCTGGAACA
TACGAGGGCAATTCACCATTTCATCCTCTAGCTGATAACAAATTTGCACTGACTTGCTTTAGCACTCAAT
TTGCTTTTGCTTGTCCTGACGGCGTAAAACACGTCTATCAGTTACGTGCCAGATCAGTTTCACCTAAACT
GTTCATCAGACAAGAGGAAGTTCAAGAACTTTACTCTCCAATTTTTCTTATTGTTGCGGCAATAGTGTTT
ATAACACTTTGCTTCACACTCAAAAGAAAGACAGAATGATTGAACTTTCATTAATTGACTTCTATTTGTG
CTTTTTAGCCTTTCTGCTATTCCTTGTTTTAATTATGCTTATTATCTTTTGGTTCTCACTTGAACTGCAA
GATCATAATGAAACTTGTCACGCCTAAACGAACATGAAATTTCTTGTTTTCTTAGGAATCATCACAACTG
TAGCTGCATTTCACCAAGAATGTAGTTTACAGTCATGTACTCAACATCAACCATATGTAGTTGATGACCC
GTGTCCTATTCACTTCTATTCTAAATGGTATATTAGAGTAGGAGCTAGAAAATCAGCACCTTTAATTGAA
TTGTGCGTGGATGAGGCTGGTTCTAAATCACCCATTCAGTACATCGATATCGGTAATTATACAGTTTCCT
GTTTACCTTTTACAATTAATTGCCAGGAACCTAAATTGGGTAGTCTTGTAGTGCGTTGTTCGTTCTATGA
AGACTTTTTAGAGTATCATGACGTTCGTGTTGTTTTAGATTTCATCTAAACGAACAAACTAAAATGTCTG
ATAATGGACCCCAAAATCAGCGAAATGCACCCCGCATTACGTTTGGTGGACCCTCAGATTCAACTGGCAG
TAACCAGAATGGAGAACGCAGTGGGGCGCGATCAAAACAACGTCGGCCCCAAGGTTTACCCAATAATACT
GCGTCTTGGTTCACCGCTCTCACTCAACATGGCAAGGAAGACCTTAAATTCCCTCGAGGACAAGGCGTTC
CAATTAACACCAATAGCAGTCCAGATGACCAAATTGGCTACTACCGAAGAGCTACCAGACGAATTCGTGG
TGGTGACGGTAAAATGAAAGATCTCAGTCCAAGATGGTATTTCTACTACCTAGGAACTGGGCCAGAAGCT
GGACTTCCCTATGGTGCTAACAAAGACGGCATCATATGGGTTGCAACTGAGGGAGCCTTGAATACACCAA
AAGATCACATTGGCACCCGCAATCCTGCTAACAATGCTGCAATCGTGCTACAACTTCCTCAAGGAACAAC
ATTGCCAAAAGGCTTCTACGCAGAAGGGAGCAGAGGCGGCAGTCAAGCCTCTTCTCGTTCCTCATCACGT
AGTCGCAACAGTTCAAGAAATTCAACTCCAGGCAGCAGTAGGGGAACTTCTCCTGCTAGAATGGCTGGCA
ATGGCGGTGATGCTGCTCTTGCTTTGCTGCTGCTTGACAGATTGAACCAGCTTGAGAGCAAAATGTCTGG
TAAAGGCCAACAACAACAAGGCCAAACTGTCACTAAGAAATCTGCTGCTGAGGCTTCTAAGAAGCCTCGG
CAAAAACGTACTGCCACTAAAGCATACAATGTAACACAAGCTTTCGGCAGACGTGGTCCAGAACAAACCC
AAGGAAATTTTGGGGACCAGGAACTAATCAGACAAGGAACTGATTACAAACATTGGCCGCAAATTGCACA
ATTTGCCCCCAGCGCTTCAGCGTTCTTCGGAATGTCGCGCATTGGCATGGAAGTCACACCTTCGGGAACG
TGGTTGACCTACACAGGTGCCATCAAATTGGATGACAAAGATCCAAATTTCAAAGATCAAGTCATTTTGC
TGAATAAGCATATTGACGCATACAAAACATTCCCACCAACAGAGCCTAAAAAGGACAAAAAGAAGAAGGC
TGATGAAACTCAAGCCTTACCGCAGAGACAGAAGAAACAGCAAACTGTGACTCTTCTTCCTGCTGCAGAT
TTGGATGATTTCTCCAAACAATTGCAACAATCCATGAGCAGTGCTGACTCAACTCAGGCCTAAACTCATG
CAGACCACACAAGGCAGATGGGCTATATAAACGTTTTCGCTTTTCCGTTTACGATATATAGTCTACTCTT
GTGCAGAATGAATTCTCGTAACTACATAGCACAAGTAGATGTAGTTAACTTTAATCTCACATAGCAATCT
TTAATCAGTGTGTAACATTAGGGAGGACTTGAAAGAGCCACCACATTTTCACCGAGGCCACGCGGAGTAC
GATCGAGTGTACAGTGAACAATGCTAGGGAGAGCTGCCTATATGGAAGAGCCCTAATGTGTAAAATTAAT
TTTAGTAGTGCTATCCCCATGTGATTTTAATAGCTTCTTAGGAGAATGACAAAAAAAAAAAAAAAAAAAA
AAAAAAAAAAAAA
</t>
  </si>
  <si>
    <t>genre Human coronavirus NL63 (en) (HCoV-NL63) https://www.ncbi.nlm.nih.gov/nuccore/MK342133.1</t>
  </si>
  <si>
    <t>genre Betacoronavirus 1 (incl. Human coronavirus OC43 (en), HCoV-OC43) proche de HKU1 https://www.ncbi.nlm.nih.gov/nuccore/KF963244.1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</si>
</sst>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quot; &quot;d&quot;, &quot;yyyy"/>
  </numFmts>
  <fonts count="59">
    <font>
      <sz val="12.0"/>
      <color theme="1"/>
      <name val="Arial"/>
    </font>
    <font>
      <b/>
      <color rgb="FF000000"/>
      <name val="Arial"/>
    </font>
    <font>
      <color theme="1"/>
      <name val="Arial"/>
    </font>
    <font>
      <b/>
      <sz val="10.0"/>
      <color rgb="FF0B5394"/>
      <name val="Calibri"/>
    </font>
    <font>
      <color rgb="FF000000"/>
      <name val="Arial"/>
    </font>
    <font>
      <b/>
      <color rgb="FF0B5394"/>
      <name val="Calibri"/>
    </font>
    <font>
      <b/>
      <sz val="8.0"/>
      <color rgb="FF0B5394"/>
      <name val="Calibri"/>
    </font>
    <font>
      <sz val="12.0"/>
      <color theme="1"/>
      <name val="Calibri"/>
    </font>
    <font>
      <sz val="8.0"/>
      <color theme="1"/>
      <name val="Arial"/>
    </font>
    <font>
      <sz val="8.0"/>
      <color theme="1"/>
      <name val="Calibri"/>
    </font>
    <font>
      <sz val="8.0"/>
      <color rgb="FF000000"/>
      <name val="Calibri"/>
    </font>
    <font>
      <sz val="10.0"/>
      <color theme="1"/>
      <name val="Calibri"/>
    </font>
    <font>
      <u/>
      <sz val="10.0"/>
      <color rgb="FF0000FF"/>
      <name val="Calibri"/>
    </font>
    <font>
      <sz val="8.0"/>
      <name val="Calibri"/>
    </font>
    <font>
      <b/>
      <color theme="1"/>
      <name val="Calibri"/>
    </font>
    <font>
      <color theme="1"/>
      <name val="Calibri"/>
    </font>
    <font>
      <color rgb="FF000000"/>
      <name val="Monospace"/>
    </font>
    <font>
      <u/>
      <color rgb="FF0000FF"/>
    </font>
    <font>
      <b/>
      <sz val="10.0"/>
      <color theme="1"/>
      <name val="Calibri"/>
    </font>
    <font>
      <u/>
      <sz val="10.0"/>
      <color rgb="FF0000FF"/>
    </font>
    <font>
      <b/>
      <color rgb="FF990000"/>
    </font>
    <font>
      <b/>
      <u/>
      <color rgb="FF0000FF"/>
    </font>
    <font>
      <sz val="10.0"/>
      <color rgb="FF999999"/>
      <name val="Calibri"/>
    </font>
    <font>
      <sz val="10.0"/>
      <color rgb="FF000000"/>
      <name val="Calibri"/>
    </font>
    <font>
      <sz val="10.0"/>
      <color rgb="FF444444"/>
      <name val="Calibri"/>
    </font>
    <font>
      <color rgb="FF000000"/>
      <name val="Calibri"/>
    </font>
    <font>
      <u/>
      <sz val="10.0"/>
      <color rgb="FF0000FF"/>
      <name val="Calibri"/>
    </font>
    <font>
      <u/>
      <color rgb="FF642A8F"/>
      <name val="Monospace"/>
    </font>
    <font>
      <u/>
      <sz val="10.0"/>
      <color rgb="FF0000FF"/>
      <name val="Calibri"/>
    </font>
    <font>
      <sz val="10.0"/>
      <color rgb="FF642A8F"/>
      <name val="Calibri"/>
    </font>
    <font>
      <u/>
      <sz val="10.0"/>
      <color rgb="FF642A8F"/>
      <name val="Calibri"/>
    </font>
    <font>
      <u/>
      <sz val="10.0"/>
      <color rgb="FF642A8F"/>
      <name val="Calibri"/>
    </font>
    <font>
      <u/>
      <color rgb="FF642A8F"/>
      <name val="Monospace"/>
    </font>
    <font>
      <u/>
      <sz val="10.0"/>
      <color rgb="FF0000FF"/>
      <name val="Calibri"/>
    </font>
    <font>
      <sz val="11.0"/>
      <color rgb="FF444444"/>
      <name val="Arial"/>
    </font>
    <font>
      <u/>
      <sz val="11.0"/>
      <color rgb="FF1155CC"/>
      <name val="Arial"/>
    </font>
    <font>
      <u/>
      <sz val="10.0"/>
      <color rgb="FF642A8F"/>
      <name val="Monospace"/>
    </font>
    <font>
      <u/>
      <color rgb="FF0000FF"/>
    </font>
    <font>
      <u/>
      <sz val="10.0"/>
      <color rgb="FF1155CC"/>
      <name val="Calibri"/>
    </font>
    <font>
      <u/>
      <sz val="10.0"/>
      <color rgb="FF444444"/>
      <name val="Calibri"/>
    </font>
    <font>
      <u/>
      <color rgb="FF642A8F"/>
      <name val="Monospace"/>
    </font>
    <font>
      <u/>
      <color rgb="FF642A8F"/>
      <name val="Monospace"/>
    </font>
    <font>
      <u/>
      <sz val="10.0"/>
      <color rgb="FF0000FF"/>
      <name val="Calibri"/>
    </font>
    <font>
      <sz val="10.0"/>
      <color rgb="FFFF0000"/>
      <name val="Calibri"/>
    </font>
    <font>
      <u/>
      <sz val="10.0"/>
      <color rgb="FF000000"/>
      <name val="Calibri"/>
    </font>
    <font>
      <color rgb="FF642A8F"/>
      <name val="Arial"/>
    </font>
    <font>
      <u/>
      <sz val="11.0"/>
      <color rgb="FF444444"/>
      <name val="Arial"/>
    </font>
    <font>
      <u/>
      <sz val="10.0"/>
      <color rgb="FF444444"/>
      <name val="Calibri"/>
    </font>
    <font>
      <u/>
      <color rgb="FF642A8F"/>
      <name val="Arial"/>
    </font>
    <font>
      <u/>
      <sz val="9.0"/>
      <color rgb="FF000080"/>
      <name val="Helvetica"/>
    </font>
    <font>
      <u/>
      <sz val="9.0"/>
      <color rgb="FF575757"/>
      <name val="Arial"/>
    </font>
    <font>
      <u/>
      <sz val="11.0"/>
      <color rgb="FF444444"/>
      <name val="Arial"/>
    </font>
    <font>
      <b/>
      <sz val="10.0"/>
      <color rgb="FF38761D"/>
      <name val="Calibri"/>
    </font>
    <font>
      <sz val="10.0"/>
      <color rgb="FF38761D"/>
      <name val="Calibri"/>
    </font>
    <font>
      <u/>
      <color rgb="FF336699"/>
      <name val="Calibri"/>
    </font>
    <font>
      <u/>
      <color rgb="FF336699"/>
    </font>
    <font>
      <u/>
      <sz val="10.0"/>
      <color rgb="FF0000FF"/>
      <name val="Calibri"/>
    </font>
    <font>
      <sz val="11.0"/>
      <color rgb="FF3C4043"/>
      <name val="Roboto"/>
    </font>
    <font>
      <u/>
      <sz val="11.0"/>
      <color rgb="FF3C4043"/>
      <name val="Roboto"/>
    </font>
  </fonts>
  <fills count="16">
    <fill>
      <patternFill patternType="none"/>
    </fill>
    <fill>
      <patternFill patternType="lightGray"/>
    </fill>
    <fill>
      <patternFill patternType="solid">
        <fgColor rgb="FFFCE5CD"/>
        <bgColor rgb="FFFCE5CD"/>
      </patternFill>
    </fill>
    <fill>
      <patternFill patternType="solid">
        <fgColor rgb="FFEFEFEF"/>
        <bgColor rgb="FFEFEFEF"/>
      </patternFill>
    </fill>
    <fill>
      <patternFill patternType="solid">
        <fgColor rgb="FFF4CCCC"/>
        <bgColor rgb="FFF4CCCC"/>
      </patternFill>
    </fill>
    <fill>
      <patternFill patternType="solid">
        <fgColor rgb="FFFFFFFF"/>
        <bgColor rgb="FFFFFFFF"/>
      </patternFill>
    </fill>
    <fill>
      <patternFill patternType="solid">
        <fgColor rgb="FFFFE599"/>
        <bgColor rgb="FFFFE599"/>
      </patternFill>
    </fill>
    <fill>
      <patternFill patternType="solid">
        <fgColor rgb="FFF9CB9C"/>
        <bgColor rgb="FFF9CB9C"/>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D9D2E9"/>
        <bgColor rgb="FFD9D2E9"/>
      </patternFill>
    </fill>
    <fill>
      <patternFill patternType="solid">
        <fgColor rgb="FFF4C7C3"/>
        <bgColor rgb="FFF4C7C3"/>
      </patternFill>
    </fill>
    <fill>
      <patternFill patternType="solid">
        <fgColor rgb="FFE6B8AF"/>
        <bgColor rgb="FFE6B8AF"/>
      </patternFill>
    </fill>
    <fill>
      <patternFill patternType="solid">
        <fgColor rgb="FFEAD1DC"/>
        <bgColor rgb="FFEAD1DC"/>
      </patternFill>
    </fill>
    <fill>
      <patternFill patternType="solid">
        <fgColor rgb="FFFFEFEE"/>
        <bgColor rgb="FFFFEFEE"/>
      </patternFill>
    </fill>
  </fills>
  <borders count="10">
    <border/>
    <border>
      <left style="thin">
        <color rgb="FFB7B7B7"/>
      </left>
      <right style="thin">
        <color rgb="FFB7B7B7"/>
      </right>
      <top style="thin">
        <color rgb="FFB7B7B7"/>
      </top>
      <bottom style="thin">
        <color rgb="FFB7B7B7"/>
      </bottom>
    </border>
    <border>
      <right/>
    </border>
    <border>
      <left style="thin">
        <color rgb="FF980000"/>
      </left>
      <right style="thin">
        <color rgb="FFCCCCCC"/>
      </right>
      <bottom style="thin">
        <color rgb="FFCCCCCC"/>
      </bottom>
    </border>
    <border>
      <left style="thin">
        <color rgb="FFCCCCCC"/>
      </left>
      <right style="thin">
        <color rgb="FFCCCCCC"/>
      </right>
      <bottom style="thin">
        <color rgb="FFCCCCCC"/>
      </bottom>
    </border>
    <border>
      <left style="thin">
        <color rgb="FF980000"/>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top style="thin">
        <color rgb="FFCCCCCC"/>
      </top>
      <bottom style="thin">
        <color rgb="FFCCCCCC"/>
      </bottom>
    </border>
    <border>
      <right style="thin">
        <color rgb="FFCCCCCC"/>
      </right>
      <top style="thin">
        <color rgb="FFCCCCCC"/>
      </top>
      <bottom style="thin">
        <color rgb="FFCCCCCC"/>
      </bottom>
    </border>
  </borders>
  <cellStyleXfs count="1">
    <xf borderId="0" fillId="0" fontId="0" numFmtId="0" applyAlignment="1" applyFont="1"/>
  </cellStyleXfs>
  <cellXfs count="288">
    <xf borderId="0" fillId="0" fontId="0" numFmtId="0" xfId="0" applyAlignment="1" applyFont="1">
      <alignment readingOrder="0" shrinkToFit="0" vertical="bottom" wrapText="0"/>
    </xf>
    <xf borderId="0" fillId="0" fontId="1" numFmtId="0" xfId="0" applyAlignment="1" applyFont="1">
      <alignment horizontal="center" vertical="top"/>
    </xf>
    <xf borderId="0" fillId="0" fontId="2" numFmtId="0" xfId="0" applyAlignment="1" applyFont="1">
      <alignment vertical="top"/>
    </xf>
    <xf borderId="0" fillId="0" fontId="3" numFmtId="0" xfId="0" applyAlignment="1" applyFont="1">
      <alignment horizontal="left" readingOrder="0" vertical="top"/>
    </xf>
    <xf borderId="0" fillId="0" fontId="2" numFmtId="0" xfId="0" applyAlignment="1" applyFont="1">
      <alignment vertical="bottom"/>
    </xf>
    <xf borderId="0" fillId="0" fontId="3" numFmtId="0" xfId="0" applyAlignment="1" applyFont="1">
      <alignment horizontal="center" shrinkToFit="0" vertical="top" wrapText="1"/>
    </xf>
    <xf borderId="0" fillId="0" fontId="3" numFmtId="0" xfId="0" applyAlignment="1" applyFont="1">
      <alignment shrinkToFit="0" vertical="top" wrapText="0"/>
    </xf>
    <xf borderId="0" fillId="2" fontId="4" numFmtId="0" xfId="0" applyAlignment="1" applyFill="1" applyFont="1">
      <alignment vertical="top"/>
    </xf>
    <xf borderId="0" fillId="0" fontId="3" numFmtId="0" xfId="0" applyAlignment="1" applyFont="1">
      <alignment vertical="top"/>
    </xf>
    <xf borderId="0" fillId="0" fontId="3" numFmtId="0" xfId="0" applyAlignment="1" applyFont="1">
      <alignment horizontal="left" shrinkToFit="0" vertical="top" wrapText="1"/>
    </xf>
    <xf borderId="0" fillId="0" fontId="3" numFmtId="0" xfId="0" applyAlignment="1" applyFont="1">
      <alignment readingOrder="0" shrinkToFit="0" vertical="top" wrapText="1"/>
    </xf>
    <xf borderId="0" fillId="0" fontId="3" numFmtId="49" xfId="0" applyAlignment="1" applyFont="1" applyNumberFormat="1">
      <alignment readingOrder="0" shrinkToFit="0" vertical="top" wrapText="1"/>
    </xf>
    <xf borderId="0" fillId="0" fontId="3" numFmtId="0" xfId="0" applyAlignment="1" applyFont="1">
      <alignment shrinkToFit="0" vertical="top" wrapText="1"/>
    </xf>
    <xf borderId="0" fillId="0" fontId="5" numFmtId="0" xfId="0" applyAlignment="1" applyFont="1">
      <alignment readingOrder="0"/>
    </xf>
    <xf borderId="0" fillId="0" fontId="3" numFmtId="0" xfId="0" applyAlignment="1" applyFont="1">
      <alignment horizontal="left" vertical="top"/>
    </xf>
    <xf borderId="0" fillId="0" fontId="3" numFmtId="0" xfId="0" applyAlignment="1" applyFont="1">
      <alignment horizontal="center" shrinkToFit="0" vertical="top" wrapText="0"/>
    </xf>
    <xf borderId="1" fillId="3" fontId="6" numFmtId="0" xfId="0" applyAlignment="1" applyBorder="1" applyFill="1" applyFont="1">
      <alignment readingOrder="0" shrinkToFit="0" vertical="top" wrapText="1"/>
    </xf>
    <xf borderId="2" fillId="4" fontId="2" numFmtId="0" xfId="0" applyAlignment="1" applyBorder="1" applyFill="1" applyFont="1">
      <alignment shrinkToFit="0" vertical="top" wrapText="0"/>
    </xf>
    <xf borderId="1" fillId="3" fontId="6" numFmtId="0" xfId="0" applyAlignment="1" applyBorder="1" applyFont="1">
      <alignment horizontal="center" readingOrder="0" shrinkToFit="0" vertical="top" wrapText="1"/>
    </xf>
    <xf borderId="2" fillId="0" fontId="2" numFmtId="0" xfId="0" applyAlignment="1" applyBorder="1" applyFont="1">
      <alignment vertical="top"/>
    </xf>
    <xf borderId="0" fillId="0" fontId="7" numFmtId="0" xfId="0" applyAlignment="1" applyFont="1">
      <alignment vertical="top"/>
    </xf>
    <xf borderId="0" fillId="0" fontId="5" numFmtId="0" xfId="0" applyFont="1"/>
    <xf borderId="0" fillId="4" fontId="8" numFmtId="0" xfId="0" applyAlignment="1" applyFont="1">
      <alignment vertical="top"/>
    </xf>
    <xf borderId="1" fillId="0" fontId="9" numFmtId="0" xfId="0" applyAlignment="1" applyBorder="1" applyFont="1">
      <alignment readingOrder="0" shrinkToFit="0" vertical="top" wrapText="1"/>
    </xf>
    <xf borderId="1" fillId="0" fontId="9" numFmtId="0" xfId="0" applyAlignment="1" applyBorder="1" applyFont="1">
      <alignment horizontal="center" readingOrder="0" shrinkToFit="0" vertical="top" wrapText="1"/>
    </xf>
    <xf borderId="1" fillId="5" fontId="10" numFmtId="0" xfId="0" applyAlignment="1" applyBorder="1" applyFill="1" applyFont="1">
      <alignment horizontal="center" readingOrder="0" shrinkToFit="0" vertical="top" wrapText="1"/>
    </xf>
    <xf borderId="1" fillId="5" fontId="10" numFmtId="164" xfId="0" applyAlignment="1" applyBorder="1" applyFont="1" applyNumberFormat="1">
      <alignment horizontal="center" readingOrder="0" shrinkToFit="0" vertical="top" wrapText="1"/>
    </xf>
    <xf borderId="2" fillId="4" fontId="8" numFmtId="0" xfId="0" applyAlignment="1" applyBorder="1" applyFont="1">
      <alignment shrinkToFit="0" vertical="top" wrapText="0"/>
    </xf>
    <xf borderId="0" fillId="0" fontId="3" numFmtId="0" xfId="0" applyAlignment="1" applyFont="1">
      <alignment horizontal="center" vertical="top"/>
    </xf>
    <xf borderId="1" fillId="0" fontId="9" numFmtId="0" xfId="0" applyAlignment="1" applyBorder="1" applyFont="1">
      <alignment shrinkToFit="0" vertical="top" wrapText="1"/>
    </xf>
    <xf borderId="0" fillId="0" fontId="11" numFmtId="0" xfId="0" applyAlignment="1" applyFont="1">
      <alignment horizontal="left" readingOrder="0" vertical="top"/>
    </xf>
    <xf borderId="1" fillId="0" fontId="9" numFmtId="0" xfId="0" applyAlignment="1" applyBorder="1" applyFont="1">
      <alignment horizontal="center" readingOrder="0" shrinkToFit="0" vertical="top" wrapText="1"/>
    </xf>
    <xf borderId="1" fillId="0" fontId="9" numFmtId="164" xfId="0" applyAlignment="1" applyBorder="1" applyFont="1" applyNumberFormat="1">
      <alignment horizontal="center" readingOrder="0" shrinkToFit="0" vertical="top" wrapText="1"/>
    </xf>
    <xf borderId="0" fillId="0" fontId="12" numFmtId="0" xfId="0" applyAlignment="1" applyFont="1">
      <alignment horizontal="center" readingOrder="0" shrinkToFit="0" vertical="top" wrapText="1"/>
    </xf>
    <xf borderId="0" fillId="0" fontId="11" numFmtId="0" xfId="0" applyAlignment="1" applyFont="1">
      <alignment shrinkToFit="0" vertical="top" wrapText="0"/>
    </xf>
    <xf borderId="1" fillId="5" fontId="10" numFmtId="165" xfId="0" applyAlignment="1" applyBorder="1" applyFont="1" applyNumberFormat="1">
      <alignment horizontal="center" readingOrder="0" shrinkToFit="0" vertical="top" wrapText="1"/>
    </xf>
    <xf borderId="0" fillId="0" fontId="11" numFmtId="0" xfId="0" applyAlignment="1" applyFont="1">
      <alignment horizontal="center" shrinkToFit="0" vertical="top" wrapText="1"/>
    </xf>
    <xf borderId="1" fillId="6" fontId="9" numFmtId="0" xfId="0" applyAlignment="1" applyBorder="1" applyFill="1" applyFont="1">
      <alignment readingOrder="0" shrinkToFit="0" vertical="top" wrapText="1"/>
    </xf>
    <xf borderId="0" fillId="0" fontId="11" numFmtId="0" xfId="0" applyAlignment="1" applyFont="1">
      <alignment vertical="top"/>
    </xf>
    <xf borderId="0" fillId="0" fontId="11" numFmtId="0" xfId="0" applyAlignment="1" applyFont="1">
      <alignment horizontal="left" shrinkToFit="0" vertical="top" wrapText="1"/>
    </xf>
    <xf borderId="1" fillId="4" fontId="10" numFmtId="0" xfId="0" applyAlignment="1" applyBorder="1" applyFont="1">
      <alignment horizontal="center" readingOrder="0" shrinkToFit="0" vertical="top" wrapText="1"/>
    </xf>
    <xf borderId="0" fillId="0" fontId="11" numFmtId="0" xfId="0" applyAlignment="1" applyFont="1">
      <alignment readingOrder="0" shrinkToFit="0" vertical="top" wrapText="1"/>
    </xf>
    <xf borderId="1" fillId="0" fontId="13" numFmtId="0" xfId="0" applyAlignment="1" applyBorder="1" applyFont="1">
      <alignment readingOrder="0" shrinkToFit="0" vertical="top" wrapText="1"/>
    </xf>
    <xf borderId="0" fillId="0" fontId="11" numFmtId="49" xfId="0" applyAlignment="1" applyFont="1" applyNumberFormat="1">
      <alignment readingOrder="0" shrinkToFit="0" vertical="top" wrapText="1"/>
    </xf>
    <xf borderId="0" fillId="0" fontId="14" numFmtId="0" xfId="0" applyAlignment="1" applyFont="1">
      <alignment readingOrder="0"/>
    </xf>
    <xf borderId="0" fillId="0" fontId="15" numFmtId="0" xfId="0" applyAlignment="1" applyFont="1">
      <alignment readingOrder="0"/>
    </xf>
    <xf borderId="0" fillId="0" fontId="11" numFmtId="0" xfId="0" applyAlignment="1" applyFont="1">
      <alignment shrinkToFit="0" vertical="top" wrapText="1"/>
    </xf>
    <xf borderId="0" fillId="0" fontId="11" numFmtId="0" xfId="0" applyAlignment="1" applyFont="1">
      <alignment horizontal="left" vertical="top"/>
    </xf>
    <xf borderId="0" fillId="0" fontId="11" numFmtId="0" xfId="0" applyAlignment="1" applyFont="1">
      <alignment horizontal="center" shrinkToFit="0" vertical="top" wrapText="0"/>
    </xf>
    <xf borderId="1" fillId="7" fontId="13" numFmtId="0" xfId="0" applyAlignment="1" applyBorder="1" applyFill="1" applyFont="1">
      <alignment readingOrder="0" shrinkToFit="0" vertical="top" wrapText="1"/>
    </xf>
    <xf borderId="0" fillId="5" fontId="16" numFmtId="0" xfId="0" applyAlignment="1" applyFont="1">
      <alignment horizontal="left" readingOrder="0" shrinkToFit="0" wrapText="1"/>
    </xf>
    <xf borderId="0" fillId="0" fontId="17" numFmtId="0" xfId="0" applyAlignment="1" applyFont="1">
      <alignment readingOrder="0"/>
    </xf>
    <xf borderId="1" fillId="5" fontId="10" numFmtId="164" xfId="0" applyAlignment="1" applyBorder="1" applyFont="1" applyNumberFormat="1">
      <alignment horizontal="center" shrinkToFit="0" vertical="top" wrapText="1"/>
    </xf>
    <xf borderId="0" fillId="0" fontId="11" numFmtId="0" xfId="0" applyAlignment="1" applyFont="1">
      <alignment horizontal="center" vertical="top"/>
    </xf>
    <xf borderId="0" fillId="0" fontId="18" numFmtId="0" xfId="0" applyAlignment="1" applyFont="1">
      <alignment readingOrder="0" vertical="top"/>
    </xf>
    <xf borderId="1" fillId="0" fontId="9" numFmtId="0" xfId="0" applyAlignment="1" applyBorder="1" applyFont="1">
      <alignment readingOrder="0" shrinkToFit="0" vertical="top" wrapText="1"/>
    </xf>
    <xf borderId="0" fillId="0" fontId="18" numFmtId="0" xfId="0" applyAlignment="1" applyFont="1">
      <alignment horizontal="center" shrinkToFit="0" vertical="top" wrapText="1"/>
    </xf>
    <xf borderId="0" fillId="0" fontId="18" numFmtId="0" xfId="0" applyAlignment="1" applyFont="1">
      <alignment horizontal="left" shrinkToFit="0" vertical="top" wrapText="0"/>
    </xf>
    <xf borderId="1" fillId="0" fontId="9" numFmtId="165" xfId="0" applyAlignment="1" applyBorder="1" applyFont="1" applyNumberFormat="1">
      <alignment horizontal="center" readingOrder="0" shrinkToFit="0" vertical="top" wrapText="1"/>
    </xf>
    <xf borderId="0" fillId="0" fontId="18" numFmtId="0" xfId="0" applyAlignment="1" applyFont="1">
      <alignment horizontal="left" shrinkToFit="0" vertical="top" wrapText="1"/>
    </xf>
    <xf borderId="0" fillId="0" fontId="18" numFmtId="49" xfId="0" applyAlignment="1" applyFont="1" applyNumberFormat="1">
      <alignment horizontal="left" shrinkToFit="0" vertical="top" wrapText="1"/>
    </xf>
    <xf borderId="1" fillId="4" fontId="10" numFmtId="165" xfId="0" applyAlignment="1" applyBorder="1" applyFont="1" applyNumberFormat="1">
      <alignment horizontal="center" readingOrder="0" shrinkToFit="0" vertical="top" wrapText="1"/>
    </xf>
    <xf borderId="0" fillId="0" fontId="18" numFmtId="3" xfId="0" applyAlignment="1" applyFont="1" applyNumberFormat="1">
      <alignment horizontal="center" shrinkToFit="0" vertical="top" wrapText="1"/>
    </xf>
    <xf borderId="0" fillId="0" fontId="18" numFmtId="0" xfId="0" applyAlignment="1" applyFont="1">
      <alignment horizontal="center" shrinkToFit="0" vertical="top" wrapText="0"/>
    </xf>
    <xf borderId="0" fillId="0" fontId="19" numFmtId="0" xfId="0" applyAlignment="1" applyFont="1">
      <alignment readingOrder="0" shrinkToFit="0" vertical="top" wrapText="0"/>
    </xf>
    <xf borderId="1" fillId="8" fontId="9" numFmtId="0" xfId="0" applyAlignment="1" applyBorder="1" applyFill="1" applyFont="1">
      <alignment readingOrder="0" shrinkToFit="0" vertical="top" wrapText="1"/>
    </xf>
    <xf borderId="0" fillId="0" fontId="18" numFmtId="0" xfId="0" applyAlignment="1" applyFont="1">
      <alignment readingOrder="0" shrinkToFit="0" vertical="top" wrapText="0"/>
    </xf>
    <xf borderId="0" fillId="0" fontId="20" numFmtId="0" xfId="0" applyAlignment="1" applyFont="1">
      <alignment readingOrder="0"/>
    </xf>
    <xf borderId="0" fillId="0" fontId="20" numFmtId="0" xfId="0" applyFont="1"/>
    <xf borderId="0" fillId="0" fontId="18" numFmtId="0" xfId="0" applyAlignment="1" applyFont="1">
      <alignment horizontal="center" readingOrder="0" shrinkToFit="0" vertical="top" wrapText="0"/>
    </xf>
    <xf borderId="0" fillId="0" fontId="21" numFmtId="0" xfId="0" applyAlignment="1" applyFont="1">
      <alignment readingOrder="0"/>
    </xf>
    <xf borderId="3" fillId="3" fontId="3" numFmtId="0" xfId="0" applyAlignment="1" applyBorder="1" applyFont="1">
      <alignment horizontal="left" shrinkToFit="0" vertical="top" wrapText="1"/>
    </xf>
    <xf borderId="4" fillId="9" fontId="3" numFmtId="0" xfId="0" applyAlignment="1" applyBorder="1" applyFill="1" applyFont="1">
      <alignment horizontal="center" readingOrder="0" shrinkToFit="0" vertical="top" wrapText="1"/>
    </xf>
    <xf borderId="4" fillId="9" fontId="3" numFmtId="0" xfId="0" applyAlignment="1" applyBorder="1" applyFont="1">
      <alignment shrinkToFit="0" vertical="top" wrapText="0"/>
    </xf>
    <xf borderId="4" fillId="9" fontId="3" numFmtId="0" xfId="0" applyAlignment="1" applyBorder="1" applyFont="1">
      <alignment readingOrder="0" shrinkToFit="0" vertical="top" wrapText="1"/>
    </xf>
    <xf borderId="4" fillId="9" fontId="3" numFmtId="0" xfId="0" applyAlignment="1" applyBorder="1" applyFont="1">
      <alignment horizontal="left" readingOrder="0" shrinkToFit="0" vertical="top" wrapText="1"/>
    </xf>
    <xf borderId="4" fillId="9" fontId="3" numFmtId="49" xfId="0" applyAlignment="1" applyBorder="1" applyFont="1" applyNumberFormat="1">
      <alignment readingOrder="0" shrinkToFit="0" vertical="top" wrapText="1"/>
    </xf>
    <xf borderId="4" fillId="9" fontId="3" numFmtId="0" xfId="0" applyAlignment="1" applyBorder="1" applyFont="1">
      <alignment readingOrder="0" shrinkToFit="0" vertical="top" wrapText="0"/>
    </xf>
    <xf borderId="4" fillId="9" fontId="3" numFmtId="0" xfId="0" applyAlignment="1" applyBorder="1" applyFont="1">
      <alignment horizontal="center" shrinkToFit="0" vertical="top" wrapText="1"/>
    </xf>
    <xf borderId="4" fillId="9" fontId="3" numFmtId="0" xfId="0" applyAlignment="1" applyBorder="1" applyFont="1">
      <alignment shrinkToFit="0" vertical="top" wrapText="1"/>
    </xf>
    <xf borderId="4" fillId="10" fontId="3" numFmtId="0" xfId="0" applyAlignment="1" applyBorder="1" applyFill="1" applyFont="1">
      <alignment horizontal="left" readingOrder="0" shrinkToFit="0" vertical="top" wrapText="1"/>
    </xf>
    <xf borderId="4" fillId="10" fontId="3" numFmtId="0" xfId="0" applyAlignment="1" applyBorder="1" applyFont="1">
      <alignment horizontal="center" readingOrder="0" shrinkToFit="0" vertical="top" wrapText="1"/>
    </xf>
    <xf borderId="4" fillId="10" fontId="3" numFmtId="0" xfId="0" applyAlignment="1" applyBorder="1" applyFont="1">
      <alignment readingOrder="0" shrinkToFit="0" vertical="top" wrapText="1"/>
    </xf>
    <xf borderId="4" fillId="10" fontId="3" numFmtId="0" xfId="0" applyAlignment="1" applyBorder="1" applyFont="1">
      <alignment readingOrder="0" shrinkToFit="0" vertical="top" wrapText="0"/>
    </xf>
    <xf borderId="4" fillId="11" fontId="3" numFmtId="0" xfId="0" applyAlignment="1" applyBorder="1" applyFill="1" applyFont="1">
      <alignment readingOrder="0" shrinkToFit="0" vertical="top" wrapText="1"/>
    </xf>
    <xf borderId="4" fillId="11" fontId="3" numFmtId="0" xfId="0" applyAlignment="1" applyBorder="1" applyFont="1">
      <alignment horizontal="center" readingOrder="0" shrinkToFit="0" vertical="top" wrapText="1"/>
    </xf>
    <xf borderId="4" fillId="11" fontId="3" numFmtId="0" xfId="0" applyAlignment="1" applyBorder="1" applyFont="1">
      <alignment horizontal="left" readingOrder="0" shrinkToFit="0" vertical="top" wrapText="1"/>
    </xf>
    <xf borderId="5" fillId="0" fontId="11" numFmtId="0" xfId="0" applyAlignment="1" applyBorder="1" applyFont="1">
      <alignment readingOrder="0" vertical="top"/>
    </xf>
    <xf borderId="6" fillId="0" fontId="22" numFmtId="0" xfId="0" applyAlignment="1" applyBorder="1" applyFont="1">
      <alignment horizontal="center" readingOrder="0" shrinkToFit="0" vertical="top" wrapText="1"/>
    </xf>
    <xf borderId="6" fillId="5" fontId="22" numFmtId="0" xfId="0" applyAlignment="1" applyBorder="1" applyFont="1">
      <alignment horizontal="left" shrinkToFit="0" vertical="top" wrapText="0"/>
    </xf>
    <xf borderId="6" fillId="3" fontId="23" numFmtId="0" xfId="0" applyAlignment="1" applyBorder="1" applyFont="1">
      <alignment horizontal="center" readingOrder="0" shrinkToFit="0" vertical="top" wrapText="1"/>
    </xf>
    <xf borderId="6" fillId="5" fontId="23" numFmtId="0" xfId="0" applyAlignment="1" applyBorder="1" applyFont="1">
      <alignment horizontal="center" readingOrder="0" shrinkToFit="0" vertical="top" wrapText="1"/>
    </xf>
    <xf borderId="6" fillId="0" fontId="11" numFmtId="0" xfId="0" applyAlignment="1" applyBorder="1" applyFont="1">
      <alignment horizontal="left" readingOrder="0" vertical="top"/>
    </xf>
    <xf borderId="6" fillId="5" fontId="23" numFmtId="0" xfId="0" applyAlignment="1" applyBorder="1" applyFont="1">
      <alignment horizontal="left" shrinkToFit="0" vertical="top" wrapText="1"/>
    </xf>
    <xf borderId="6" fillId="5" fontId="23" numFmtId="49" xfId="0" applyAlignment="1" applyBorder="1" applyFont="1" applyNumberFormat="1">
      <alignment horizontal="left" shrinkToFit="0" vertical="top" wrapText="1"/>
    </xf>
    <xf borderId="6" fillId="5" fontId="23" numFmtId="164" xfId="0" applyAlignment="1" applyBorder="1" applyFont="1" applyNumberFormat="1">
      <alignment horizontal="left" shrinkToFit="0" vertical="top" wrapText="1"/>
    </xf>
    <xf borderId="6" fillId="5" fontId="23" numFmtId="0" xfId="0" applyAlignment="1" applyBorder="1" applyFont="1">
      <alignment horizontal="left" shrinkToFit="0" vertical="top" wrapText="0"/>
    </xf>
    <xf borderId="6" fillId="0" fontId="11" numFmtId="0" xfId="0" applyAlignment="1" applyBorder="1" applyFont="1">
      <alignment horizontal="center" shrinkToFit="0" vertical="top" wrapText="1"/>
    </xf>
    <xf borderId="6" fillId="0" fontId="11" numFmtId="0" xfId="0" applyAlignment="1" applyBorder="1" applyFont="1">
      <alignment shrinkToFit="0" vertical="top" wrapText="1"/>
    </xf>
    <xf borderId="6" fillId="5" fontId="24" numFmtId="0" xfId="0" applyAlignment="1" applyBorder="1" applyFont="1">
      <alignment horizontal="left" vertical="top"/>
    </xf>
    <xf borderId="6" fillId="5" fontId="23" numFmtId="3" xfId="0" applyAlignment="1" applyBorder="1" applyFont="1" applyNumberFormat="1">
      <alignment horizontal="center" readingOrder="0" vertical="top"/>
    </xf>
    <xf borderId="6" fillId="0" fontId="11" numFmtId="0" xfId="0" applyAlignment="1" applyBorder="1" applyFont="1">
      <alignment readingOrder="0" shrinkToFit="0" vertical="top" wrapText="0"/>
    </xf>
    <xf borderId="6" fillId="3" fontId="11" numFmtId="0" xfId="0" applyAlignment="1" applyBorder="1" applyFont="1">
      <alignment horizontal="center" readingOrder="0" shrinkToFit="0" vertical="top" wrapText="0"/>
    </xf>
    <xf borderId="0" fillId="12" fontId="25" numFmtId="0" xfId="0" applyAlignment="1" applyFill="1" applyFont="1">
      <alignment horizontal="center" shrinkToFit="0" vertical="top" wrapText="1"/>
    </xf>
    <xf borderId="6" fillId="3" fontId="11" numFmtId="0" xfId="0" applyAlignment="1" applyBorder="1" applyFont="1">
      <alignment shrinkToFit="0" vertical="top" wrapText="1"/>
    </xf>
    <xf borderId="6" fillId="3" fontId="26" numFmtId="0" xfId="0" applyAlignment="1" applyBorder="1" applyFont="1">
      <alignment shrinkToFit="0" vertical="top" wrapText="0"/>
    </xf>
    <xf borderId="0" fillId="5" fontId="27" numFmtId="0" xfId="0" applyAlignment="1" applyFont="1">
      <alignment horizontal="left" readingOrder="0" shrinkToFit="0" vertical="top" wrapText="1"/>
    </xf>
    <xf borderId="0" fillId="5" fontId="16" numFmtId="0" xfId="0" applyAlignment="1" applyFont="1">
      <alignment horizontal="left" readingOrder="0" shrinkToFit="0" vertical="top" wrapText="1"/>
    </xf>
    <xf borderId="0" fillId="3" fontId="15" numFmtId="0" xfId="0" applyAlignment="1" applyFont="1">
      <alignment readingOrder="0"/>
    </xf>
    <xf borderId="0" fillId="3" fontId="23" numFmtId="0" xfId="0" applyAlignment="1" applyFont="1">
      <alignment horizontal="left" readingOrder="0" shrinkToFit="0" vertical="top" wrapText="1"/>
    </xf>
    <xf borderId="0" fillId="5" fontId="23" numFmtId="0" xfId="0" applyAlignment="1" applyFont="1">
      <alignment horizontal="left" readingOrder="0" shrinkToFit="0" vertical="top" wrapText="1"/>
    </xf>
    <xf borderId="0" fillId="3" fontId="28" numFmtId="0" xfId="0" applyAlignment="1" applyFont="1">
      <alignment readingOrder="0" shrinkToFit="0" vertical="top" wrapText="0"/>
    </xf>
    <xf borderId="0" fillId="0" fontId="11" numFmtId="0" xfId="0" applyAlignment="1" applyFont="1">
      <alignment readingOrder="0" shrinkToFit="0" vertical="top" wrapText="0"/>
    </xf>
    <xf borderId="0" fillId="3" fontId="23" numFmtId="0" xfId="0" applyAlignment="1" applyFont="1">
      <alignment horizontal="center" readingOrder="0" shrinkToFit="0" vertical="top" wrapText="1"/>
    </xf>
    <xf borderId="0" fillId="3" fontId="11" numFmtId="0" xfId="0" applyAlignment="1" applyFont="1">
      <alignment horizontal="left" shrinkToFit="0" vertical="top" wrapText="1"/>
    </xf>
    <xf borderId="0" fillId="3" fontId="23" numFmtId="0" xfId="0" applyAlignment="1" applyFont="1">
      <alignment horizontal="left" readingOrder="0" shrinkToFit="0" vertical="top" wrapText="0"/>
    </xf>
    <xf borderId="6" fillId="0" fontId="11" numFmtId="0" xfId="0" applyAlignment="1" applyBorder="1" applyFont="1">
      <alignment horizontal="left" shrinkToFit="0" vertical="top" wrapText="1"/>
    </xf>
    <xf borderId="6" fillId="0" fontId="11" numFmtId="49" xfId="0" applyAlignment="1" applyBorder="1" applyFont="1" applyNumberFormat="1">
      <alignment shrinkToFit="0" vertical="top" wrapText="1"/>
    </xf>
    <xf borderId="6" fillId="0" fontId="11" numFmtId="164" xfId="0" applyAlignment="1" applyBorder="1" applyFont="1" applyNumberFormat="1">
      <alignment shrinkToFit="0" vertical="top" wrapText="1"/>
    </xf>
    <xf borderId="6" fillId="0" fontId="11" numFmtId="0" xfId="0" applyAlignment="1" applyBorder="1" applyFont="1">
      <alignment shrinkToFit="0" vertical="top" wrapText="0"/>
    </xf>
    <xf borderId="6" fillId="5" fontId="23" numFmtId="3" xfId="0" applyAlignment="1" applyBorder="1" applyFont="1" applyNumberFormat="1">
      <alignment horizontal="center" vertical="top"/>
    </xf>
    <xf borderId="6" fillId="0" fontId="11" numFmtId="0" xfId="0" applyAlignment="1" applyBorder="1" applyFont="1">
      <alignment readingOrder="0" vertical="top"/>
    </xf>
    <xf borderId="6" fillId="0" fontId="11" numFmtId="0" xfId="0" applyAlignment="1" applyBorder="1" applyFont="1">
      <alignment horizontal="center" readingOrder="0" shrinkToFit="0" vertical="top" wrapText="1"/>
    </xf>
    <xf borderId="6" fillId="5" fontId="23" numFmtId="0" xfId="0" applyAlignment="1" applyBorder="1" applyFont="1">
      <alignment horizontal="left" readingOrder="0" shrinkToFit="0" vertical="top" wrapText="0"/>
    </xf>
    <xf borderId="6" fillId="5" fontId="29" numFmtId="0" xfId="0" applyAlignment="1" applyBorder="1" applyFont="1">
      <alignment horizontal="left" readingOrder="0" shrinkToFit="0" vertical="top" wrapText="1"/>
    </xf>
    <xf borderId="7" fillId="0" fontId="11" numFmtId="0" xfId="0" applyAlignment="1" applyBorder="1" applyFont="1">
      <alignment shrinkToFit="0" vertical="top" wrapText="1"/>
    </xf>
    <xf borderId="7" fillId="0" fontId="11" numFmtId="49" xfId="0" applyAlignment="1" applyBorder="1" applyFont="1" applyNumberFormat="1">
      <alignment shrinkToFit="0" vertical="top" wrapText="1"/>
    </xf>
    <xf borderId="6" fillId="5" fontId="30" numFmtId="0" xfId="0" applyAlignment="1" applyBorder="1" applyFont="1">
      <alignment horizontal="left" readingOrder="0" shrinkToFit="0" vertical="top" wrapText="1"/>
    </xf>
    <xf borderId="0" fillId="5" fontId="31" numFmtId="0" xfId="0" applyAlignment="1" applyFont="1">
      <alignment horizontal="left" readingOrder="0" shrinkToFit="0" vertical="top" wrapText="1"/>
    </xf>
    <xf borderId="6" fillId="5" fontId="22" numFmtId="0" xfId="0" applyAlignment="1" applyBorder="1" applyFont="1">
      <alignment horizontal="left" readingOrder="0" shrinkToFit="0" vertical="top" wrapText="0"/>
    </xf>
    <xf borderId="6" fillId="4" fontId="11" numFmtId="0" xfId="0" applyAlignment="1" applyBorder="1" applyFont="1">
      <alignment horizontal="center" readingOrder="0" shrinkToFit="0" vertical="top" wrapText="1"/>
    </xf>
    <xf borderId="7" fillId="0" fontId="11" numFmtId="0" xfId="0" applyAlignment="1" applyBorder="1" applyFont="1">
      <alignment readingOrder="0" shrinkToFit="0" vertical="top" wrapText="1"/>
    </xf>
    <xf borderId="7" fillId="0" fontId="11" numFmtId="164" xfId="0" applyAlignment="1" applyBorder="1" applyFont="1" applyNumberFormat="1">
      <alignment shrinkToFit="0" vertical="top" wrapText="1"/>
    </xf>
    <xf borderId="8" fillId="5" fontId="22" numFmtId="0" xfId="0" applyAlignment="1" applyBorder="1" applyFont="1">
      <alignment horizontal="left" readingOrder="0" shrinkToFit="0" vertical="top" wrapText="0"/>
    </xf>
    <xf borderId="9" fillId="5" fontId="23" numFmtId="0" xfId="0" applyAlignment="1" applyBorder="1" applyFont="1">
      <alignment horizontal="center" readingOrder="0" shrinkToFit="0" vertical="top" wrapText="1"/>
    </xf>
    <xf borderId="1" fillId="0" fontId="11" numFmtId="0" xfId="0" applyAlignment="1" applyBorder="1" applyFont="1">
      <alignment readingOrder="0" shrinkToFit="0" vertical="top" wrapText="1"/>
    </xf>
    <xf borderId="1" fillId="0" fontId="11" numFmtId="49" xfId="0" applyAlignment="1" applyBorder="1" applyFont="1" applyNumberFormat="1">
      <alignment readingOrder="0" shrinkToFit="0" vertical="top" wrapText="1"/>
    </xf>
    <xf borderId="1" fillId="5" fontId="23" numFmtId="164" xfId="0" applyAlignment="1" applyBorder="1" applyFont="1" applyNumberFormat="1">
      <alignment horizontal="left" readingOrder="0" shrinkToFit="0" wrapText="1"/>
    </xf>
    <xf borderId="1" fillId="0" fontId="11" numFmtId="0" xfId="0" applyAlignment="1" applyBorder="1" applyFont="1">
      <alignment shrinkToFit="0" vertical="top" wrapText="1"/>
    </xf>
    <xf borderId="0" fillId="5" fontId="22" numFmtId="0" xfId="0" applyAlignment="1" applyFont="1">
      <alignment horizontal="left" shrinkToFit="0" vertical="top" wrapText="0"/>
    </xf>
    <xf borderId="0" fillId="5" fontId="23" numFmtId="0" xfId="0" applyAlignment="1" applyFont="1">
      <alignment horizontal="center" readingOrder="0" shrinkToFit="0" vertical="top" wrapText="1"/>
    </xf>
    <xf borderId="1" fillId="0" fontId="11" numFmtId="0" xfId="0" applyAlignment="1" applyBorder="1" applyFont="1">
      <alignment horizontal="left" shrinkToFit="0" vertical="top" wrapText="1"/>
    </xf>
    <xf borderId="1" fillId="0" fontId="11" numFmtId="49" xfId="0" applyAlignment="1" applyBorder="1" applyFont="1" applyNumberFormat="1">
      <alignment shrinkToFit="0" vertical="top" wrapText="1"/>
    </xf>
    <xf borderId="0" fillId="0" fontId="11" numFmtId="164" xfId="0" applyAlignment="1" applyFont="1" applyNumberFormat="1">
      <alignment shrinkToFit="0" vertical="top" wrapText="1"/>
    </xf>
    <xf borderId="0" fillId="5" fontId="24" numFmtId="0" xfId="0" applyAlignment="1" applyFont="1">
      <alignment horizontal="left" vertical="top"/>
    </xf>
    <xf borderId="0" fillId="5" fontId="23" numFmtId="3" xfId="0" applyAlignment="1" applyFont="1" applyNumberFormat="1">
      <alignment horizontal="center" vertical="top"/>
    </xf>
    <xf borderId="0" fillId="0" fontId="11" numFmtId="0" xfId="0" applyAlignment="1" applyFont="1">
      <alignment readingOrder="0" vertical="top"/>
    </xf>
    <xf borderId="0" fillId="5" fontId="23" numFmtId="0" xfId="0" applyAlignment="1" applyFont="1">
      <alignment horizontal="left" shrinkToFit="0" vertical="top" wrapText="0"/>
    </xf>
    <xf borderId="1" fillId="0" fontId="11" numFmtId="164" xfId="0" applyAlignment="1" applyBorder="1" applyFont="1" applyNumberFormat="1">
      <alignment shrinkToFit="0" vertical="top" wrapText="1"/>
    </xf>
    <xf borderId="0" fillId="3" fontId="11" numFmtId="0" xfId="0" applyAlignment="1" applyFont="1">
      <alignment horizontal="center" readingOrder="0" shrinkToFit="0" vertical="top" wrapText="0"/>
    </xf>
    <xf borderId="8" fillId="5" fontId="23" numFmtId="0" xfId="0" applyAlignment="1" applyBorder="1" applyFont="1">
      <alignment horizontal="left" readingOrder="0" shrinkToFit="0" vertical="top" wrapText="0"/>
    </xf>
    <xf borderId="6" fillId="5" fontId="32" numFmtId="0" xfId="0" applyAlignment="1" applyBorder="1" applyFont="1">
      <alignment horizontal="left" readingOrder="0" shrinkToFit="0" wrapText="1"/>
    </xf>
    <xf borderId="6" fillId="0" fontId="11" numFmtId="0" xfId="0" applyAlignment="1" applyBorder="1" applyFont="1">
      <alignment readingOrder="0" shrinkToFit="0" vertical="top" wrapText="1"/>
    </xf>
    <xf borderId="1" fillId="0" fontId="11" numFmtId="0" xfId="0" applyAlignment="1" applyBorder="1" applyFont="1">
      <alignment horizontal="left" readingOrder="0" shrinkToFit="0" vertical="top" wrapText="1"/>
    </xf>
    <xf borderId="1" fillId="0" fontId="11" numFmtId="164" xfId="0" applyAlignment="1" applyBorder="1" applyFont="1" applyNumberFormat="1">
      <alignment readingOrder="0" shrinkToFit="0" vertical="top" wrapText="1"/>
    </xf>
    <xf borderId="1" fillId="0" fontId="33" numFmtId="0" xfId="0" applyAlignment="1" applyBorder="1" applyFont="1">
      <alignment readingOrder="0" shrinkToFit="0" vertical="top" wrapText="1"/>
    </xf>
    <xf borderId="6" fillId="0" fontId="11" numFmtId="0" xfId="0" applyAlignment="1" applyBorder="1" applyFont="1">
      <alignment readingOrder="0" shrinkToFit="0" vertical="top" wrapText="0"/>
    </xf>
    <xf borderId="6" fillId="5" fontId="34" numFmtId="0" xfId="0" applyAlignment="1" applyBorder="1" applyFont="1">
      <alignment horizontal="left" readingOrder="0" vertical="top"/>
    </xf>
    <xf borderId="0" fillId="5" fontId="35" numFmtId="0" xfId="0" applyAlignment="1" applyFont="1">
      <alignment horizontal="left" readingOrder="0"/>
    </xf>
    <xf borderId="6" fillId="5" fontId="36" numFmtId="0" xfId="0" applyAlignment="1" applyBorder="1" applyFont="1">
      <alignment horizontal="left" readingOrder="0" shrinkToFit="0" wrapText="1"/>
    </xf>
    <xf borderId="0" fillId="0" fontId="11" numFmtId="164" xfId="0" applyAlignment="1" applyFont="1" applyNumberFormat="1">
      <alignment readingOrder="0" shrinkToFit="0" vertical="top" wrapText="1"/>
    </xf>
    <xf borderId="1" fillId="0" fontId="37" numFmtId="0" xfId="0" applyAlignment="1" applyBorder="1" applyFont="1">
      <alignment readingOrder="0"/>
    </xf>
    <xf borderId="6" fillId="5" fontId="16" numFmtId="3" xfId="0" applyAlignment="1" applyBorder="1" applyFont="1" applyNumberFormat="1">
      <alignment horizontal="left" readingOrder="0" shrinkToFit="0" wrapText="1"/>
    </xf>
    <xf borderId="0" fillId="5" fontId="38" numFmtId="0" xfId="0" applyAlignment="1" applyFont="1">
      <alignment horizontal="left" readingOrder="0" shrinkToFit="0" vertical="top" wrapText="1"/>
    </xf>
    <xf borderId="8" fillId="5" fontId="22" numFmtId="0" xfId="0" applyAlignment="1" applyBorder="1" applyFont="1">
      <alignment horizontal="left" shrinkToFit="0" vertical="top" wrapText="0"/>
    </xf>
    <xf borderId="1" fillId="0" fontId="11" numFmtId="0" xfId="0" applyAlignment="1" applyBorder="1" applyFont="1">
      <alignment horizontal="left" readingOrder="0" vertical="top"/>
    </xf>
    <xf borderId="1" fillId="5" fontId="23" numFmtId="0" xfId="0" applyAlignment="1" applyBorder="1" applyFont="1">
      <alignment horizontal="left" shrinkToFit="0" vertical="top" wrapText="1"/>
    </xf>
    <xf borderId="1" fillId="5" fontId="23" numFmtId="49" xfId="0" applyAlignment="1" applyBorder="1" applyFont="1" applyNumberFormat="1">
      <alignment horizontal="left" shrinkToFit="0" vertical="top" wrapText="1"/>
    </xf>
    <xf borderId="1" fillId="5" fontId="23" numFmtId="164" xfId="0" applyAlignment="1" applyBorder="1" applyFont="1" applyNumberFormat="1">
      <alignment horizontal="left" shrinkToFit="0" vertical="top" wrapText="1"/>
    </xf>
    <xf borderId="8" fillId="5" fontId="23" numFmtId="0" xfId="0" applyAlignment="1" applyBorder="1" applyFont="1">
      <alignment horizontal="left" shrinkToFit="0" vertical="top" wrapText="0"/>
    </xf>
    <xf borderId="5" fillId="4" fontId="11" numFmtId="0" xfId="0" applyAlignment="1" applyBorder="1" applyFont="1">
      <alignment readingOrder="0" vertical="top"/>
    </xf>
    <xf borderId="6" fillId="4" fontId="23" numFmtId="0" xfId="0" applyAlignment="1" applyBorder="1" applyFont="1">
      <alignment horizontal="center" readingOrder="0" shrinkToFit="0" vertical="top" wrapText="1"/>
    </xf>
    <xf borderId="8" fillId="4" fontId="23" numFmtId="0" xfId="0" applyAlignment="1" applyBorder="1" applyFont="1">
      <alignment horizontal="left" readingOrder="0" shrinkToFit="0" vertical="top" wrapText="0"/>
    </xf>
    <xf borderId="1" fillId="5" fontId="23" numFmtId="0" xfId="0" applyAlignment="1" applyBorder="1" applyFont="1">
      <alignment readingOrder="0" shrinkToFit="0" vertical="top" wrapText="1"/>
    </xf>
    <xf borderId="1" fillId="5" fontId="23" numFmtId="49" xfId="0" applyAlignment="1" applyBorder="1" applyFont="1" applyNumberFormat="1">
      <alignment readingOrder="0" shrinkToFit="0" vertical="top" wrapText="1"/>
    </xf>
    <xf borderId="1" fillId="5" fontId="23" numFmtId="164" xfId="0" applyAlignment="1" applyBorder="1" applyFont="1" applyNumberFormat="1">
      <alignment readingOrder="0" shrinkToFit="0" vertical="top" wrapText="1"/>
    </xf>
    <xf borderId="6" fillId="5" fontId="23" numFmtId="0" xfId="0" applyAlignment="1" applyBorder="1" applyFont="1">
      <alignment shrinkToFit="0" vertical="top" wrapText="0"/>
    </xf>
    <xf borderId="8" fillId="0" fontId="22" numFmtId="0" xfId="0" applyAlignment="1" applyBorder="1" applyFont="1">
      <alignment readingOrder="0" shrinkToFit="0" vertical="top" wrapText="0"/>
    </xf>
    <xf borderId="0" fillId="5" fontId="34" numFmtId="0" xfId="0" applyAlignment="1" applyFont="1">
      <alignment horizontal="left" readingOrder="0"/>
    </xf>
    <xf borderId="8" fillId="0" fontId="11" numFmtId="0" xfId="0" applyAlignment="1" applyBorder="1" applyFont="1">
      <alignment readingOrder="0" shrinkToFit="0" vertical="top" wrapText="0"/>
    </xf>
    <xf borderId="6" fillId="5" fontId="39" numFmtId="0" xfId="0" applyAlignment="1" applyBorder="1" applyFont="1">
      <alignment horizontal="left" vertical="top"/>
    </xf>
    <xf borderId="0" fillId="5" fontId="40" numFmtId="0" xfId="0" applyAlignment="1" applyFont="1">
      <alignment horizontal="left" readingOrder="0" shrinkToFit="0" wrapText="1"/>
    </xf>
    <xf borderId="6" fillId="12" fontId="25" numFmtId="0" xfId="0" applyAlignment="1" applyBorder="1" applyFont="1">
      <alignment horizontal="center" shrinkToFit="0" vertical="top" wrapText="1"/>
    </xf>
    <xf borderId="6" fillId="5" fontId="41" numFmtId="0" xfId="0" applyAlignment="1" applyBorder="1" applyFont="1">
      <alignment horizontal="left" readingOrder="0" shrinkToFit="0" vertical="top" wrapText="1"/>
    </xf>
    <xf borderId="6" fillId="5" fontId="16" numFmtId="0" xfId="0" applyAlignment="1" applyBorder="1" applyFont="1">
      <alignment horizontal="left" readingOrder="0" shrinkToFit="0" vertical="top" wrapText="1"/>
    </xf>
    <xf borderId="6" fillId="3" fontId="42" numFmtId="0" xfId="0" applyAlignment="1" applyBorder="1" applyFont="1">
      <alignment readingOrder="0" shrinkToFit="0" vertical="top" wrapText="0"/>
    </xf>
    <xf borderId="4" fillId="0" fontId="11" numFmtId="0" xfId="0" applyAlignment="1" applyBorder="1" applyFont="1">
      <alignment horizontal="left" readingOrder="0" vertical="top"/>
    </xf>
    <xf borderId="4" fillId="5" fontId="23" numFmtId="0" xfId="0" applyAlignment="1" applyBorder="1" applyFont="1">
      <alignment horizontal="left" shrinkToFit="0" vertical="top" wrapText="1"/>
    </xf>
    <xf borderId="4" fillId="5" fontId="23" numFmtId="49" xfId="0" applyAlignment="1" applyBorder="1" applyFont="1" applyNumberFormat="1">
      <alignment horizontal="left" shrinkToFit="0" vertical="top" wrapText="1"/>
    </xf>
    <xf borderId="4" fillId="5" fontId="23" numFmtId="164" xfId="0" applyAlignment="1" applyBorder="1" applyFont="1" applyNumberFormat="1">
      <alignment horizontal="left" shrinkToFit="0" vertical="top" wrapText="1"/>
    </xf>
    <xf borderId="6" fillId="5" fontId="23" numFmtId="0" xfId="0" applyAlignment="1" applyBorder="1" applyFont="1">
      <alignment horizontal="left" readingOrder="0" shrinkToFit="0" vertical="top" wrapText="1"/>
    </xf>
    <xf borderId="6" fillId="5" fontId="23" numFmtId="49" xfId="0" applyAlignment="1" applyBorder="1" applyFont="1" applyNumberFormat="1">
      <alignment horizontal="left" readingOrder="0" shrinkToFit="0" vertical="top" wrapText="1"/>
    </xf>
    <xf borderId="6" fillId="5" fontId="23" numFmtId="164" xfId="0" applyAlignment="1" applyBorder="1" applyFont="1" applyNumberFormat="1">
      <alignment horizontal="left" readingOrder="0" shrinkToFit="0" vertical="top" wrapText="1"/>
    </xf>
    <xf borderId="6" fillId="0" fontId="11" numFmtId="49" xfId="0" applyAlignment="1" applyBorder="1" applyFont="1" applyNumberFormat="1">
      <alignment readingOrder="0" shrinkToFit="0" vertical="top" wrapText="1"/>
    </xf>
    <xf borderId="6" fillId="0" fontId="11" numFmtId="164" xfId="0" applyAlignment="1" applyBorder="1" applyFont="1" applyNumberFormat="1">
      <alignment readingOrder="0" shrinkToFit="0" vertical="top" wrapText="1"/>
    </xf>
    <xf borderId="6" fillId="4" fontId="23" numFmtId="0" xfId="0" applyAlignment="1" applyBorder="1" applyFont="1">
      <alignment horizontal="left" readingOrder="0" shrinkToFit="0" vertical="top" wrapText="0"/>
    </xf>
    <xf borderId="6" fillId="9" fontId="23" numFmtId="0" xfId="0" applyAlignment="1" applyBorder="1" applyFont="1">
      <alignment horizontal="center" readingOrder="0" shrinkToFit="0" vertical="top" wrapText="1"/>
    </xf>
    <xf borderId="6" fillId="9" fontId="11" numFmtId="0" xfId="0" applyAlignment="1" applyBorder="1" applyFont="1">
      <alignment shrinkToFit="0" vertical="top" wrapText="1"/>
    </xf>
    <xf borderId="6" fillId="9" fontId="11" numFmtId="0" xfId="0" applyAlignment="1" applyBorder="1" applyFont="1">
      <alignment horizontal="left" readingOrder="0" shrinkToFit="0" vertical="top" wrapText="1"/>
    </xf>
    <xf borderId="6" fillId="9" fontId="11" numFmtId="0" xfId="0" applyAlignment="1" applyBorder="1" applyFont="1">
      <alignment readingOrder="0" shrinkToFit="0" vertical="top" wrapText="1"/>
    </xf>
    <xf borderId="6" fillId="9" fontId="11" numFmtId="49" xfId="0" applyAlignment="1" applyBorder="1" applyFont="1" applyNumberFormat="1">
      <alignment readingOrder="0" shrinkToFit="0" vertical="top" wrapText="1"/>
    </xf>
    <xf borderId="6" fillId="9" fontId="11" numFmtId="164" xfId="0" applyAlignment="1" applyBorder="1" applyFont="1" applyNumberFormat="1">
      <alignment readingOrder="0" shrinkToFit="0" vertical="top" wrapText="1"/>
    </xf>
    <xf borderId="6" fillId="9" fontId="43" numFmtId="0" xfId="0" applyAlignment="1" applyBorder="1" applyFont="1">
      <alignment readingOrder="0" shrinkToFit="0" vertical="top" wrapText="1"/>
    </xf>
    <xf borderId="6" fillId="9" fontId="43" numFmtId="0" xfId="0" applyAlignment="1" applyBorder="1" applyFont="1">
      <alignment readingOrder="0" shrinkToFit="0" vertical="top" wrapText="0"/>
    </xf>
    <xf borderId="6" fillId="9" fontId="11" numFmtId="0" xfId="0" applyAlignment="1" applyBorder="1" applyFont="1">
      <alignment horizontal="center" shrinkToFit="0" vertical="top" wrapText="1"/>
    </xf>
    <xf borderId="6" fillId="9" fontId="24" numFmtId="0" xfId="0" applyAlignment="1" applyBorder="1" applyFont="1">
      <alignment horizontal="left" vertical="top"/>
    </xf>
    <xf borderId="6" fillId="9" fontId="23" numFmtId="3" xfId="0" applyAlignment="1" applyBorder="1" applyFont="1" applyNumberFormat="1">
      <alignment horizontal="center" vertical="top"/>
    </xf>
    <xf borderId="6" fillId="9" fontId="11" numFmtId="0" xfId="0" applyAlignment="1" applyBorder="1" applyFont="1">
      <alignment shrinkToFit="0" vertical="top" wrapText="0"/>
    </xf>
    <xf borderId="6" fillId="9" fontId="11" numFmtId="0" xfId="0" applyAlignment="1" applyBorder="1" applyFont="1">
      <alignment horizontal="center" readingOrder="0" shrinkToFit="0" vertical="top" wrapText="0"/>
    </xf>
    <xf borderId="0" fillId="9" fontId="25" numFmtId="0" xfId="0" applyAlignment="1" applyFont="1">
      <alignment horizontal="center" shrinkToFit="0" vertical="top" wrapText="1"/>
    </xf>
    <xf borderId="6" fillId="9" fontId="11" numFmtId="0" xfId="0" applyAlignment="1" applyBorder="1" applyFont="1">
      <alignment readingOrder="0" vertical="top"/>
    </xf>
    <xf borderId="6" fillId="3" fontId="11" numFmtId="0" xfId="0" applyAlignment="1" applyBorder="1" applyFont="1">
      <alignment shrinkToFit="0" vertical="top" wrapText="0"/>
    </xf>
    <xf borderId="0" fillId="9" fontId="29" numFmtId="0" xfId="0" applyAlignment="1" applyFont="1">
      <alignment horizontal="left" readingOrder="0" shrinkToFit="0" vertical="top" wrapText="1"/>
    </xf>
    <xf borderId="0" fillId="9" fontId="23" numFmtId="0" xfId="0" applyAlignment="1" applyFont="1">
      <alignment horizontal="left" readingOrder="0" shrinkToFit="0" vertical="top" wrapText="1"/>
    </xf>
    <xf borderId="0" fillId="9" fontId="11" numFmtId="0" xfId="0" applyAlignment="1" applyFont="1">
      <alignment readingOrder="0" shrinkToFit="0" vertical="top" wrapText="0"/>
    </xf>
    <xf borderId="6" fillId="5" fontId="44" numFmtId="0" xfId="0" applyAlignment="1" applyBorder="1" applyFont="1">
      <alignment horizontal="left" readingOrder="0" shrinkToFit="0" vertical="top" wrapText="1"/>
    </xf>
    <xf borderId="6" fillId="5" fontId="16" numFmtId="164" xfId="0" applyAlignment="1" applyBorder="1" applyFont="1" applyNumberFormat="1">
      <alignment horizontal="left" readingOrder="0" shrinkToFit="0" wrapText="1"/>
    </xf>
    <xf borderId="5" fillId="2" fontId="11" numFmtId="0" xfId="0" applyAlignment="1" applyBorder="1" applyFont="1">
      <alignment readingOrder="0" vertical="top"/>
    </xf>
    <xf borderId="6" fillId="2" fontId="11" numFmtId="0" xfId="0" applyAlignment="1" applyBorder="1" applyFont="1">
      <alignment horizontal="center" readingOrder="0" shrinkToFit="0" vertical="top" wrapText="1"/>
    </xf>
    <xf borderId="6" fillId="2" fontId="11" numFmtId="0" xfId="0" applyAlignment="1" applyBorder="1" applyFont="1">
      <alignment readingOrder="0" shrinkToFit="0" vertical="top" wrapText="0"/>
    </xf>
    <xf borderId="6" fillId="0" fontId="11" numFmtId="0" xfId="0" applyAlignment="1" applyBorder="1" applyFont="1">
      <alignment horizontal="left" readingOrder="0" shrinkToFit="0" vertical="top" wrapText="1"/>
    </xf>
    <xf borderId="6" fillId="5" fontId="45" numFmtId="0" xfId="0" applyAlignment="1" applyBorder="1" applyFont="1">
      <alignment horizontal="left" readingOrder="0" shrinkToFit="0" wrapText="1"/>
    </xf>
    <xf borderId="6" fillId="5" fontId="46" numFmtId="0" xfId="0" applyAlignment="1" applyBorder="1" applyFont="1">
      <alignment horizontal="left" readingOrder="0"/>
    </xf>
    <xf borderId="5" fillId="9" fontId="11" numFmtId="0" xfId="0" applyAlignment="1" applyBorder="1" applyFont="1">
      <alignment readingOrder="0" vertical="top"/>
    </xf>
    <xf borderId="6" fillId="9" fontId="11" numFmtId="0" xfId="0" applyAlignment="1" applyBorder="1" applyFont="1">
      <alignment horizontal="center" readingOrder="0" shrinkToFit="0" vertical="top" wrapText="1"/>
    </xf>
    <xf borderId="6" fillId="9" fontId="23" numFmtId="0" xfId="0" applyAlignment="1" applyBorder="1" applyFont="1">
      <alignment horizontal="left" readingOrder="0" shrinkToFit="0" vertical="top" wrapText="0"/>
    </xf>
    <xf borderId="6" fillId="9" fontId="23" numFmtId="0" xfId="0" applyAlignment="1" applyBorder="1" applyFont="1">
      <alignment horizontal="left" shrinkToFit="0" vertical="top" wrapText="0"/>
    </xf>
    <xf borderId="0" fillId="5" fontId="23" numFmtId="3" xfId="0" applyAlignment="1" applyFont="1" applyNumberFormat="1">
      <alignment horizontal="center" readingOrder="0" vertical="top"/>
    </xf>
    <xf borderId="0" fillId="4" fontId="11" numFmtId="0" xfId="0" applyAlignment="1" applyFont="1">
      <alignment readingOrder="0" shrinkToFit="0" vertical="top" wrapText="0"/>
    </xf>
    <xf borderId="6" fillId="0" fontId="15" numFmtId="0" xfId="0" applyAlignment="1" applyBorder="1" applyFont="1">
      <alignment readingOrder="0"/>
    </xf>
    <xf borderId="5" fillId="13" fontId="11" numFmtId="0" xfId="0" applyAlignment="1" applyBorder="1" applyFill="1" applyFont="1">
      <alignment readingOrder="0" vertical="top"/>
    </xf>
    <xf borderId="6" fillId="13" fontId="11" numFmtId="0" xfId="0" applyAlignment="1" applyBorder="1" applyFont="1">
      <alignment horizontal="center" readingOrder="0" shrinkToFit="0" vertical="top" wrapText="1"/>
    </xf>
    <xf borderId="6" fillId="13" fontId="23" numFmtId="0" xfId="0" applyAlignment="1" applyBorder="1" applyFont="1">
      <alignment horizontal="left" readingOrder="0" vertical="top"/>
    </xf>
    <xf borderId="5" fillId="14" fontId="11" numFmtId="0" xfId="0" applyAlignment="1" applyBorder="1" applyFill="1" applyFont="1">
      <alignment readingOrder="0" vertical="top"/>
    </xf>
    <xf borderId="6" fillId="14" fontId="23" numFmtId="0" xfId="0" applyAlignment="1" applyBorder="1" applyFont="1">
      <alignment horizontal="left" readingOrder="0" vertical="top"/>
    </xf>
    <xf borderId="6" fillId="5" fontId="47" numFmtId="0" xfId="0" applyAlignment="1" applyBorder="1" applyFont="1">
      <alignment horizontal="left" readingOrder="0" vertical="top"/>
    </xf>
    <xf borderId="6" fillId="5" fontId="48" numFmtId="0" xfId="0" applyAlignment="1" applyBorder="1" applyFont="1">
      <alignment horizontal="left" readingOrder="0" shrinkToFit="0" wrapText="1"/>
    </xf>
    <xf borderId="6" fillId="5" fontId="16" numFmtId="0" xfId="0" applyAlignment="1" applyBorder="1" applyFont="1">
      <alignment horizontal="left" readingOrder="0" shrinkToFit="0" wrapText="1"/>
    </xf>
    <xf borderId="0" fillId="5" fontId="45" numFmtId="0" xfId="0" applyAlignment="1" applyFont="1">
      <alignment horizontal="left" readingOrder="0" shrinkToFit="0" wrapText="1"/>
    </xf>
    <xf borderId="0" fillId="5" fontId="49" numFmtId="0" xfId="0" applyAlignment="1" applyFont="1">
      <alignment horizontal="left" readingOrder="0" shrinkToFit="0" wrapText="0"/>
    </xf>
    <xf borderId="0" fillId="5" fontId="4" numFmtId="0" xfId="0" applyAlignment="1" applyFont="1">
      <alignment horizontal="left" readingOrder="0" shrinkToFit="0" wrapText="1"/>
    </xf>
    <xf borderId="0" fillId="5" fontId="34" numFmtId="0" xfId="0" applyAlignment="1" applyFont="1">
      <alignment horizontal="left" readingOrder="0" vertical="top"/>
    </xf>
    <xf borderId="0" fillId="5" fontId="16" numFmtId="3" xfId="0" applyAlignment="1" applyFont="1" applyNumberFormat="1">
      <alignment horizontal="left" readingOrder="0" shrinkToFit="0" wrapText="1"/>
    </xf>
    <xf borderId="0" fillId="5" fontId="50" numFmtId="0" xfId="0" applyAlignment="1" applyFont="1">
      <alignment horizontal="left" readingOrder="0" shrinkToFit="0" wrapText="0"/>
    </xf>
    <xf borderId="6" fillId="9" fontId="23" numFmtId="0" xfId="0" applyAlignment="1" applyBorder="1" applyFont="1">
      <alignment horizontal="left" readingOrder="0" vertical="top"/>
    </xf>
    <xf borderId="5" fillId="15" fontId="11" numFmtId="0" xfId="0" applyAlignment="1" applyBorder="1" applyFill="1" applyFont="1">
      <alignment readingOrder="0" vertical="top"/>
    </xf>
    <xf borderId="6" fillId="15" fontId="11" numFmtId="0" xfId="0" applyAlignment="1" applyBorder="1" applyFont="1">
      <alignment horizontal="center" readingOrder="0" shrinkToFit="0" vertical="top" wrapText="1"/>
    </xf>
    <xf borderId="6" fillId="15" fontId="23" numFmtId="0" xfId="0" applyAlignment="1" applyBorder="1" applyFont="1">
      <alignment horizontal="left" readingOrder="0" shrinkToFit="0" vertical="top" wrapText="0"/>
    </xf>
    <xf borderId="0" fillId="5" fontId="34" numFmtId="0" xfId="0" applyAlignment="1" applyFont="1">
      <alignment horizontal="left" readingOrder="0"/>
    </xf>
    <xf borderId="0" fillId="5" fontId="51" numFmtId="0" xfId="0" applyAlignment="1" applyFont="1">
      <alignment horizontal="left" readingOrder="0"/>
    </xf>
    <xf borderId="5" fillId="10" fontId="11" numFmtId="0" xfId="0" applyAlignment="1" applyBorder="1" applyFont="1">
      <alignment readingOrder="0" vertical="top"/>
    </xf>
    <xf borderId="6" fillId="10" fontId="52" numFmtId="0" xfId="0" applyAlignment="1" applyBorder="1" applyFont="1">
      <alignment horizontal="center" readingOrder="0" shrinkToFit="0" vertical="top" wrapText="1"/>
    </xf>
    <xf borderId="6" fillId="10" fontId="23" numFmtId="0" xfId="0" applyAlignment="1" applyBorder="1" applyFont="1">
      <alignment horizontal="left" readingOrder="0" shrinkToFit="0" vertical="top" wrapText="0"/>
    </xf>
    <xf borderId="6" fillId="9" fontId="11" numFmtId="0" xfId="0" applyAlignment="1" applyBorder="1" applyFont="1">
      <alignment readingOrder="0" shrinkToFit="0" vertical="top" wrapText="0"/>
    </xf>
    <xf borderId="0" fillId="9" fontId="24" numFmtId="0" xfId="0" applyAlignment="1" applyFont="1">
      <alignment horizontal="left" vertical="top"/>
    </xf>
    <xf borderId="0" fillId="9" fontId="23" numFmtId="0" xfId="0" applyAlignment="1" applyFont="1">
      <alignment horizontal="center" readingOrder="0" shrinkToFit="0" vertical="top" wrapText="1"/>
    </xf>
    <xf borderId="5" fillId="10" fontId="53" numFmtId="0" xfId="0" applyAlignment="1" applyBorder="1" applyFont="1">
      <alignment readingOrder="0" vertical="top"/>
    </xf>
    <xf borderId="6" fillId="10" fontId="53" numFmtId="0" xfId="0" applyAlignment="1" applyBorder="1" applyFont="1">
      <alignment horizontal="left" readingOrder="0" shrinkToFit="0" vertical="top" wrapText="0"/>
    </xf>
    <xf borderId="0" fillId="9" fontId="11" numFmtId="0" xfId="0" applyAlignment="1" applyFont="1">
      <alignment vertical="top"/>
    </xf>
    <xf borderId="0" fillId="4" fontId="43" numFmtId="0" xfId="0" applyAlignment="1" applyFont="1">
      <alignment readingOrder="0" shrinkToFit="0" vertical="top" wrapText="1"/>
    </xf>
    <xf borderId="0" fillId="9" fontId="23" numFmtId="3" xfId="0" applyAlignment="1" applyFont="1" applyNumberFormat="1">
      <alignment horizontal="center" readingOrder="0" vertical="top"/>
    </xf>
    <xf borderId="0" fillId="0" fontId="54" numFmtId="0" xfId="0" applyAlignment="1" applyFont="1">
      <alignment horizontal="left" readingOrder="0" shrinkToFit="0" wrapText="0"/>
    </xf>
    <xf borderId="0" fillId="5" fontId="29" numFmtId="0" xfId="0" applyAlignment="1" applyFont="1">
      <alignment horizontal="left" readingOrder="0" shrinkToFit="0" vertical="top" wrapText="1"/>
    </xf>
    <xf borderId="0" fillId="3" fontId="11" numFmtId="0" xfId="0" applyAlignment="1" applyFont="1">
      <alignment readingOrder="0" shrinkToFit="0" vertical="top" wrapText="0"/>
    </xf>
    <xf borderId="0" fillId="0" fontId="11" numFmtId="49" xfId="0" applyAlignment="1" applyFont="1" applyNumberFormat="1">
      <alignment shrinkToFit="0" vertical="top" wrapText="1"/>
    </xf>
    <xf borderId="0" fillId="0" fontId="23" numFmtId="0" xfId="0" applyAlignment="1" applyFont="1">
      <alignment readingOrder="0" shrinkToFit="0" vertical="top" wrapText="0"/>
    </xf>
    <xf borderId="0" fillId="0" fontId="23" numFmtId="0" xfId="0" applyAlignment="1" applyFont="1">
      <alignment horizontal="center" readingOrder="0" shrinkToFit="0" vertical="top" wrapText="0"/>
    </xf>
    <xf borderId="0" fillId="0" fontId="7" numFmtId="0" xfId="0" applyAlignment="1" applyFont="1">
      <alignment vertical="top"/>
    </xf>
    <xf borderId="0" fillId="9" fontId="23" numFmtId="3" xfId="0" applyAlignment="1" applyFont="1" applyNumberFormat="1">
      <alignment horizontal="center" vertical="top"/>
    </xf>
    <xf borderId="0" fillId="0" fontId="55" numFmtId="0" xfId="0" applyAlignment="1" applyFont="1">
      <alignment horizontal="left" readingOrder="0" shrinkToFit="0" wrapText="0"/>
    </xf>
    <xf borderId="6" fillId="9" fontId="11" numFmtId="0" xfId="0" applyAlignment="1" applyBorder="1" applyFont="1">
      <alignment horizontal="left" shrinkToFit="0" vertical="top" wrapText="1"/>
    </xf>
    <xf borderId="6" fillId="9" fontId="11" numFmtId="49" xfId="0" applyAlignment="1" applyBorder="1" applyFont="1" applyNumberFormat="1">
      <alignment shrinkToFit="0" vertical="top" wrapText="1"/>
    </xf>
    <xf borderId="6" fillId="9" fontId="56" numFmtId="0" xfId="0" applyAlignment="1" applyBorder="1" applyFont="1">
      <alignment readingOrder="0" shrinkToFit="0" vertical="top" wrapText="0"/>
    </xf>
    <xf borderId="6" fillId="10" fontId="53" numFmtId="0" xfId="0" applyAlignment="1" applyBorder="1" applyFont="1">
      <alignment horizontal="center" readingOrder="0" shrinkToFit="0" vertical="top" wrapText="1"/>
    </xf>
    <xf borderId="6" fillId="4" fontId="23" numFmtId="3" xfId="0" applyAlignment="1" applyBorder="1" applyFont="1" applyNumberFormat="1">
      <alignment horizontal="center" vertical="top"/>
    </xf>
    <xf borderId="6" fillId="4" fontId="43" numFmtId="0" xfId="0" applyAlignment="1" applyBorder="1" applyFont="1">
      <alignment readingOrder="0" shrinkToFit="0" vertical="top" wrapText="1"/>
    </xf>
    <xf borderId="6" fillId="4" fontId="43" numFmtId="0" xfId="0" applyAlignment="1" applyBorder="1" applyFont="1">
      <alignment readingOrder="0" shrinkToFit="0" vertical="top" wrapText="0"/>
    </xf>
    <xf borderId="6" fillId="4" fontId="23" numFmtId="3" xfId="0" applyAlignment="1" applyBorder="1" applyFont="1" applyNumberFormat="1">
      <alignment horizontal="center" readingOrder="0" vertical="top"/>
    </xf>
    <xf borderId="0" fillId="4" fontId="23" numFmtId="3" xfId="0" applyAlignment="1" applyFont="1" applyNumberFormat="1">
      <alignment horizontal="center" vertical="top"/>
    </xf>
    <xf borderId="6" fillId="4" fontId="11" numFmtId="0" xfId="0" applyAlignment="1" applyBorder="1" applyFont="1">
      <alignment shrinkToFit="0" vertical="top" wrapText="0"/>
    </xf>
    <xf borderId="6" fillId="4" fontId="11" numFmtId="0" xfId="0" applyAlignment="1" applyBorder="1" applyFont="1">
      <alignment horizontal="center" readingOrder="0" shrinkToFit="0" vertical="top" wrapText="0"/>
    </xf>
    <xf borderId="6" fillId="4" fontId="11" numFmtId="0" xfId="0" applyAlignment="1" applyBorder="1" applyFont="1">
      <alignment shrinkToFit="0" vertical="top" wrapText="1"/>
    </xf>
    <xf borderId="6" fillId="4" fontId="11" numFmtId="0" xfId="0" applyAlignment="1" applyBorder="1" applyFont="1">
      <alignment readingOrder="0" vertical="top"/>
    </xf>
    <xf borderId="6" fillId="4" fontId="11" numFmtId="0" xfId="0" applyAlignment="1" applyBorder="1" applyFont="1">
      <alignment readingOrder="0" shrinkToFit="0" vertical="top" wrapText="0"/>
    </xf>
    <xf borderId="0" fillId="5" fontId="57" numFmtId="0" xfId="0" applyAlignment="1" applyFont="1">
      <alignment horizontal="left" readingOrder="0" vertical="top"/>
    </xf>
    <xf borderId="0" fillId="5" fontId="57" numFmtId="49" xfId="0" applyAlignment="1" applyFont="1" applyNumberFormat="1">
      <alignment horizontal="left" readingOrder="0" vertical="top"/>
    </xf>
    <xf borderId="0" fillId="5" fontId="58" numFmtId="0" xfId="0" applyAlignment="1" applyFont="1">
      <alignment horizontal="left" readingOrder="0" vertical="top"/>
    </xf>
    <xf borderId="0" fillId="5" fontId="57" numFmtId="0" xfId="0" applyAlignment="1" applyFont="1">
      <alignment horizontal="left" readingOrder="0" shrinkToFit="0" vertical="top" wrapText="0"/>
    </xf>
  </cellXfs>
  <cellStyles count="1">
    <cellStyle xfId="0" name="Normal" builtinId="0"/>
  </cellStyles>
  <dxfs count="5">
    <dxf>
      <font/>
      <fill>
        <patternFill patternType="solid">
          <fgColor rgb="FFEA9999"/>
          <bgColor rgb="FFEA9999"/>
        </patternFill>
      </fill>
      <border/>
    </dxf>
    <dxf>
      <font/>
      <fill>
        <patternFill patternType="solid">
          <fgColor rgb="FFF6B26B"/>
          <bgColor rgb="FFF6B26B"/>
        </patternFill>
      </fill>
      <border/>
    </dxf>
    <dxf>
      <font/>
      <fill>
        <patternFill patternType="solid">
          <fgColor rgb="FFF4C7C3"/>
          <bgColor rgb="FFF4C7C3"/>
        </patternFill>
      </fill>
      <border/>
    </dxf>
    <dxf>
      <font/>
      <fill>
        <patternFill patternType="solid">
          <fgColor rgb="FFB7E1CD"/>
          <bgColor rgb="FFB7E1CD"/>
        </patternFill>
      </fill>
      <border/>
    </dxf>
    <dxf>
      <font>
        <color rgb="FF999999"/>
      </font>
      <fill>
        <patternFill patternType="solid">
          <fgColor rgb="FFF3F3F3"/>
          <bgColor rgb="FFF3F3F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ncbi.nlm.nih.gov/nuccore/KY417150.1" TargetMode="External"/><Relationship Id="rId42" Type="http://schemas.openxmlformats.org/officeDocument/2006/relationships/hyperlink" Target="https://www.ncbi.nlm.nih.gov/nuccore/KC881005.1" TargetMode="External"/><Relationship Id="rId41" Type="http://schemas.openxmlformats.org/officeDocument/2006/relationships/hyperlink" Target="https://www.ncbi.nlm.nih.gov/nuccore/KY417151.1" TargetMode="External"/><Relationship Id="rId44" Type="http://schemas.openxmlformats.org/officeDocument/2006/relationships/hyperlink" Target="https://www.ncbi.nlm.nih.gov/nuccore/KC881007.1" TargetMode="External"/><Relationship Id="rId43" Type="http://schemas.openxmlformats.org/officeDocument/2006/relationships/hyperlink" Target="https://www.ncbi.nlm.nih.gov/nuccore/MK211374.1" TargetMode="External"/><Relationship Id="rId46" Type="http://schemas.openxmlformats.org/officeDocument/2006/relationships/hyperlink" Target="https://www.ncbi.nlm.nih.gov/nuccore/KJ473816.1" TargetMode="External"/><Relationship Id="rId45" Type="http://schemas.openxmlformats.org/officeDocument/2006/relationships/hyperlink" Target="https://www.ncbi.nlm.nih.gov/nuccore/KT444582.1" TargetMode="External"/><Relationship Id="rId48" Type="http://schemas.openxmlformats.org/officeDocument/2006/relationships/hyperlink" Target="https://www.ncbi.nlm.nih.gov/nuccore/MK211377.1" TargetMode="External"/><Relationship Id="rId47" Type="http://schemas.openxmlformats.org/officeDocument/2006/relationships/hyperlink" Target="https://www.ncbi.nlm.nih.gov/nuccore/MK211376.1" TargetMode="External"/><Relationship Id="rId49" Type="http://schemas.openxmlformats.org/officeDocument/2006/relationships/hyperlink" Target="https://www.ncbi.nlm.nih.gov/nuccore/KP886808.1" TargetMode="External"/><Relationship Id="rId31" Type="http://schemas.openxmlformats.org/officeDocument/2006/relationships/hyperlink" Target="https://www.ncbi.nlm.nih.gov/nuccore/DQ071615.1" TargetMode="External"/><Relationship Id="rId30" Type="http://schemas.openxmlformats.org/officeDocument/2006/relationships/hyperlink" Target="https://www.ncbi.nlm.nih.gov/nuccore/JX993987.1" TargetMode="External"/><Relationship Id="rId33" Type="http://schemas.openxmlformats.org/officeDocument/2006/relationships/hyperlink" Target="https://www.ncbi.nlm.nih.gov/nuccore/KJ473814.1" TargetMode="External"/><Relationship Id="rId32" Type="http://schemas.openxmlformats.org/officeDocument/2006/relationships/hyperlink" Target="https://www.ncbi.nlm.nih.gov/nuccore/FJ588686.1" TargetMode="External"/><Relationship Id="rId35" Type="http://schemas.openxmlformats.org/officeDocument/2006/relationships/hyperlink" Target="https://www.ncbi.nlm.nih.gov/nuccore/KY417143.1" TargetMode="External"/><Relationship Id="rId34" Type="http://schemas.openxmlformats.org/officeDocument/2006/relationships/hyperlink" Target="https://www.ncbi.nlm.nih.gov/nuccore/KC881006.1" TargetMode="External"/><Relationship Id="rId37" Type="http://schemas.openxmlformats.org/officeDocument/2006/relationships/hyperlink" Target="https://www.ncbi.nlm.nih.gov/nuccore/KY417146.1" TargetMode="External"/><Relationship Id="rId36" Type="http://schemas.openxmlformats.org/officeDocument/2006/relationships/hyperlink" Target="https://www.ncbi.nlm.nih.gov/nuccore/KY417144.1" TargetMode="External"/><Relationship Id="rId39" Type="http://schemas.openxmlformats.org/officeDocument/2006/relationships/hyperlink" Target="https://www.ncbi.nlm.nih.gov/nuccore/KY417148.1" TargetMode="External"/><Relationship Id="rId38" Type="http://schemas.openxmlformats.org/officeDocument/2006/relationships/hyperlink" Target="https://www.ncbi.nlm.nih.gov/nuccore/KY417147.1" TargetMode="External"/><Relationship Id="rId20" Type="http://schemas.openxmlformats.org/officeDocument/2006/relationships/hyperlink" Target="https://www.ncbi.nlm.nih.gov/nuccore/KJ473811.1" TargetMode="External"/><Relationship Id="rId22" Type="http://schemas.openxmlformats.org/officeDocument/2006/relationships/hyperlink" Target="https://www.ncbi.nlm.nih.gov/nuccore/KF294457.1" TargetMode="External"/><Relationship Id="rId21" Type="http://schemas.openxmlformats.org/officeDocument/2006/relationships/hyperlink" Target="https://www.ncbi.nlm.nih.gov/nuccore/KU182964.1" TargetMode="External"/><Relationship Id="rId24" Type="http://schemas.openxmlformats.org/officeDocument/2006/relationships/hyperlink" Target="https://www.ncbi.nlm.nih.gov/nuccore/MN996532.1" TargetMode="External"/><Relationship Id="rId23" Type="http://schemas.openxmlformats.org/officeDocument/2006/relationships/hyperlink" Target="https://www.ncbi.nlm.nih.gov/nuccore/KF569996.1" TargetMode="External"/><Relationship Id="rId26" Type="http://schemas.openxmlformats.org/officeDocument/2006/relationships/hyperlink" Target="https://www.ncbi.nlm.nih.gov/nuccore/FJ211860.1" TargetMode="External"/><Relationship Id="rId25" Type="http://schemas.openxmlformats.org/officeDocument/2006/relationships/hyperlink" Target="https://www.ncbi.nlm.nih.gov/protein/213990614" TargetMode="External"/><Relationship Id="rId28" Type="http://schemas.openxmlformats.org/officeDocument/2006/relationships/hyperlink" Target="https://www.ncbi.nlm.nih.gov/nuccore/DQ412042.1" TargetMode="External"/><Relationship Id="rId27" Type="http://schemas.openxmlformats.org/officeDocument/2006/relationships/hyperlink" Target="https://www.ncbi.nlm.nih.gov/nuccore/KJ473812.1" TargetMode="External"/><Relationship Id="rId29" Type="http://schemas.openxmlformats.org/officeDocument/2006/relationships/hyperlink" Target="https://www.ncbi.nlm.nih.gov/nuccore/DQ412043.1" TargetMode="External"/><Relationship Id="rId95" Type="http://schemas.openxmlformats.org/officeDocument/2006/relationships/hyperlink" Target="https://www.google.com/url?q=https://www.ncbi.nlm.nih.gov/nuccore/KF963244.1&amp;sa=D&amp;ust=1588413461147000&amp;usg=AFQjCNFcgUDVQAjwCLj_xVlPXYbYQg_P4Q" TargetMode="External"/><Relationship Id="rId94" Type="http://schemas.openxmlformats.org/officeDocument/2006/relationships/hyperlink" Target="https://www.google.com/url?q=https://www.ncbi.nlm.nih.gov/nuccore/MK342133.1&amp;sa=D&amp;ust=1588413461147000&amp;usg=AFQjCNHI1GMqJNDntKZWWwTd5xNwUEEDoQ" TargetMode="External"/><Relationship Id="rId97" Type="http://schemas.openxmlformats.org/officeDocument/2006/relationships/vmlDrawing" Target="../drawings/vmlDrawing1.vml"/><Relationship Id="rId96" Type="http://schemas.openxmlformats.org/officeDocument/2006/relationships/drawing" Target="../drawings/drawing1.xml"/><Relationship Id="rId11" Type="http://schemas.openxmlformats.org/officeDocument/2006/relationships/hyperlink" Target="https://www.ncbi.nlm.nih.gov/nuccore/GQ153543.1" TargetMode="External"/><Relationship Id="rId10" Type="http://schemas.openxmlformats.org/officeDocument/2006/relationships/hyperlink" Target="https://www.ncbi.nlm.nih.gov/nuccore/GQ153541.1" TargetMode="External"/><Relationship Id="rId13" Type="http://schemas.openxmlformats.org/officeDocument/2006/relationships/hyperlink" Target="https://www.ncbi.nlm.nih.gov/protein/124389439" TargetMode="External"/><Relationship Id="rId12" Type="http://schemas.openxmlformats.org/officeDocument/2006/relationships/hyperlink" Target="https://www.ncbi.nlm.nih.gov/Taxonomy/Browser/wwwtax.cgi?id=424363" TargetMode="External"/><Relationship Id="rId91" Type="http://schemas.openxmlformats.org/officeDocument/2006/relationships/hyperlink" Target="https://www.ncbi.nlm.nih.gov/Taxonomy/Browser/wwwtax.cgi?id=2697049" TargetMode="External"/><Relationship Id="rId90" Type="http://schemas.openxmlformats.org/officeDocument/2006/relationships/hyperlink" Target="https://www.ncbi.nlm.nih.gov/nucleotide/MT084071.1?report=genbank&amp;log$=nucltop&amp;blast_rank=1&amp;RID=BAXNT152014" TargetMode="External"/><Relationship Id="rId93" Type="http://schemas.openxmlformats.org/officeDocument/2006/relationships/hyperlink" Target="https://www.ncbi.nlm.nih.gov/nuccore/mn908947" TargetMode="External"/><Relationship Id="rId92" Type="http://schemas.openxmlformats.org/officeDocument/2006/relationships/hyperlink" Target="https://www.ncbi.nlm.nih.gov/protein/1791269090" TargetMode="External"/><Relationship Id="rId15" Type="http://schemas.openxmlformats.org/officeDocument/2006/relationships/hyperlink" Target="https://www.ncbi.nlm.nih.gov/Taxonomy/Browser/wwwtax.cgi?id=424367" TargetMode="External"/><Relationship Id="rId14" Type="http://schemas.openxmlformats.org/officeDocument/2006/relationships/hyperlink" Target="https://www.ncbi.nlm.nih.gov/nuccore/EF065509.1" TargetMode="External"/><Relationship Id="rId17" Type="http://schemas.openxmlformats.org/officeDocument/2006/relationships/hyperlink" Target="http://virological.org/t/tackling-rumors-of-a-suspicious-origin-of-ncov2019/384/4" TargetMode="External"/><Relationship Id="rId16" Type="http://schemas.openxmlformats.org/officeDocument/2006/relationships/hyperlink" Target="https://www.ncbi.nlm.nih.gov/Taxonomy/Browser/wwwtax.cgi?id=424367" TargetMode="External"/><Relationship Id="rId19" Type="http://schemas.openxmlformats.org/officeDocument/2006/relationships/hyperlink" Target="https://www.ncbi.nlm.nih.gov/nuccore/EF065513.1" TargetMode="External"/><Relationship Id="rId18" Type="http://schemas.openxmlformats.org/officeDocument/2006/relationships/hyperlink" Target="https://www.ncbi.nlm.nih.gov/protein/124389479" TargetMode="External"/><Relationship Id="rId84" Type="http://schemas.openxmlformats.org/officeDocument/2006/relationships/hyperlink" Target="https://www.ncbi.nlm.nih.gov/nuccore/MT040334.1" TargetMode="External"/><Relationship Id="rId83" Type="http://schemas.openxmlformats.org/officeDocument/2006/relationships/hyperlink" Target="https://www.ncbi.nlm.nih.gov/protein/1358137776" TargetMode="External"/><Relationship Id="rId86" Type="http://schemas.openxmlformats.org/officeDocument/2006/relationships/hyperlink" Target="https://www.ncbi.nlm.nih.gov/nuccore/MT040333.1" TargetMode="External"/><Relationship Id="rId85" Type="http://schemas.openxmlformats.org/officeDocument/2006/relationships/hyperlink" Target="https://www.ncbi.nlm.nih.gov/nuccore/MT072864.1" TargetMode="External"/><Relationship Id="rId88" Type="http://schemas.openxmlformats.org/officeDocument/2006/relationships/hyperlink" Target="https://www.ncbi.nlm.nih.gov/nuccore/MT040335.1" TargetMode="External"/><Relationship Id="rId87" Type="http://schemas.openxmlformats.org/officeDocument/2006/relationships/hyperlink" Target="https://www.ncbi.nlm.nih.gov/nuccore/MT040336.1" TargetMode="External"/><Relationship Id="rId89" Type="http://schemas.openxmlformats.org/officeDocument/2006/relationships/hyperlink" Target="https://www.ncbi.nlm.nih.gov/protein/1817977259" TargetMode="External"/><Relationship Id="rId80" Type="http://schemas.openxmlformats.org/officeDocument/2006/relationships/hyperlink" Target="https://www.ncbi.nlm.nih.gov/Taxonomy/Browser/wwwtax.cgi?id=2032731" TargetMode="External"/><Relationship Id="rId82" Type="http://schemas.openxmlformats.org/officeDocument/2006/relationships/hyperlink" Target="https://www.ncbi.nlm.nih.gov/Taxonomy/Browser/wwwtax.cgi?id=2032731" TargetMode="External"/><Relationship Id="rId81" Type="http://schemas.openxmlformats.org/officeDocument/2006/relationships/hyperlink" Target="https://www.ncbi.nlm.nih.gov/protein/914344423" TargetMode="External"/><Relationship Id="rId1" Type="http://schemas.openxmlformats.org/officeDocument/2006/relationships/comments" Target="../comments1.xml"/><Relationship Id="rId2" Type="http://schemas.openxmlformats.org/officeDocument/2006/relationships/hyperlink" Target="https://tinyurl.com/cov-insertions-selected-specie" TargetMode="External"/><Relationship Id="rId3" Type="http://schemas.openxmlformats.org/officeDocument/2006/relationships/hyperlink" Target="https://www.ncbi.nlm.nih.gov/nuccore/GU190215.1" TargetMode="External"/><Relationship Id="rId4" Type="http://schemas.openxmlformats.org/officeDocument/2006/relationships/hyperlink" Target="https://www.ncbi.nlm.nih.gov/nuccore/KY352407.1" TargetMode="External"/><Relationship Id="rId9" Type="http://schemas.openxmlformats.org/officeDocument/2006/relationships/hyperlink" Target="https://www.ncbi.nlm.nih.gov/nuccore/GQ153547.1" TargetMode="External"/><Relationship Id="rId5" Type="http://schemas.openxmlformats.org/officeDocument/2006/relationships/hyperlink" Target="https://www.ncbi.nlm.nih.gov/Taxonomy/Browser/wwwtax.cgi?id=389166" TargetMode="External"/><Relationship Id="rId6" Type="http://schemas.openxmlformats.org/officeDocument/2006/relationships/hyperlink" Target="https://www.ncbi.nlm.nih.gov/nuccore/DQ648856.1" TargetMode="External"/><Relationship Id="rId7" Type="http://schemas.openxmlformats.org/officeDocument/2006/relationships/hyperlink" Target="https://www.ncbi.nlm.nih.gov/nuccore/JX993988.1" TargetMode="External"/><Relationship Id="rId8" Type="http://schemas.openxmlformats.org/officeDocument/2006/relationships/hyperlink" Target="https://www.ncbi.nlm.nih.gov/nuccore/KJ473815.1" TargetMode="External"/><Relationship Id="rId73" Type="http://schemas.openxmlformats.org/officeDocument/2006/relationships/hyperlink" Target="https://www.ncbi.nlm.nih.gov/Taxonomy/Browser/wwwtax.cgi?id=31631" TargetMode="External"/><Relationship Id="rId72" Type="http://schemas.openxmlformats.org/officeDocument/2006/relationships/hyperlink" Target="https://www.ncbi.nlm.nih.gov/nuccore/AY567487.2" TargetMode="External"/><Relationship Id="rId75" Type="http://schemas.openxmlformats.org/officeDocument/2006/relationships/hyperlink" Target="https://www.ncbi.nlm.nih.gov/nuccore/JX163928.1" TargetMode="External"/><Relationship Id="rId74" Type="http://schemas.openxmlformats.org/officeDocument/2006/relationships/hyperlink" Target="https://www.ncbi.nlm.nih.gov/nuccore/AY585228.1" TargetMode="External"/><Relationship Id="rId77" Type="http://schemas.openxmlformats.org/officeDocument/2006/relationships/hyperlink" Target="https://www.ncbi.nlm.nih.gov/Taxonomy/Browser/wwwtax.cgi?id=11149" TargetMode="External"/><Relationship Id="rId76" Type="http://schemas.openxmlformats.org/officeDocument/2006/relationships/hyperlink" Target="https://www.ncbi.nlm.nih.gov/nuccore/AY291315.1" TargetMode="External"/><Relationship Id="rId79" Type="http://schemas.openxmlformats.org/officeDocument/2006/relationships/hyperlink" Target="https://www.ncbi.nlm.nih.gov/nuccore/AY502924.1" TargetMode="External"/><Relationship Id="rId78" Type="http://schemas.openxmlformats.org/officeDocument/2006/relationships/hyperlink" Target="https://www.ncbi.nlm.nih.gov/protein/7801350" TargetMode="External"/><Relationship Id="rId71" Type="http://schemas.openxmlformats.org/officeDocument/2006/relationships/hyperlink" Target="https://www.ncbi.nlm.nih.gov/Taxonomy/Browser/wwwtax.cgi?id=277944" TargetMode="External"/><Relationship Id="rId70" Type="http://schemas.openxmlformats.org/officeDocument/2006/relationships/hyperlink" Target="https://www.ncbi.nlm.nih.gov/nuccore/KT868877.1" TargetMode="External"/><Relationship Id="rId62" Type="http://schemas.openxmlformats.org/officeDocument/2006/relationships/hyperlink" Target="https://www.ncbi.nlm.nih.gov/Taxonomy/Browser/wwwtax.cgi?id=2697049" TargetMode="External"/><Relationship Id="rId61" Type="http://schemas.openxmlformats.org/officeDocument/2006/relationships/hyperlink" Target="https://www.ncbi.nlm.nih.gov/nuccore/MT019529.1" TargetMode="External"/><Relationship Id="rId64" Type="http://schemas.openxmlformats.org/officeDocument/2006/relationships/hyperlink" Target="https://www.ncbi.nlm.nih.gov/nuccore/NC_045512.2" TargetMode="External"/><Relationship Id="rId63" Type="http://schemas.openxmlformats.org/officeDocument/2006/relationships/hyperlink" Target="https://www.ncbi.nlm.nih.gov/Taxonomy/Browser/wwwtax.cgi?id=2697049" TargetMode="External"/><Relationship Id="rId66" Type="http://schemas.openxmlformats.org/officeDocument/2006/relationships/hyperlink" Target="https://www.ncbi.nlm.nih.gov/Taxonomy/Browser/wwwtax.cgi?id=31631" TargetMode="External"/><Relationship Id="rId65" Type="http://schemas.openxmlformats.org/officeDocument/2006/relationships/hyperlink" Target="https://www.ncbi.nlm.nih.gov/Taxonomy/Browser/wwwtax.cgi?id=31631" TargetMode="External"/><Relationship Id="rId68" Type="http://schemas.openxmlformats.org/officeDocument/2006/relationships/hyperlink" Target="https://www.ncbi.nlm.nih.gov/Taxonomy/Browser/wwwtax.cgi?id=1335626" TargetMode="External"/><Relationship Id="rId67" Type="http://schemas.openxmlformats.org/officeDocument/2006/relationships/hyperlink" Target="https://www.ncbi.nlm.nih.gov/nuccore/JN129835.1" TargetMode="External"/><Relationship Id="rId60" Type="http://schemas.openxmlformats.org/officeDocument/2006/relationships/hyperlink" Target="https://www.ncbi.nlm.nih.gov/protein/12082741" TargetMode="External"/><Relationship Id="rId69" Type="http://schemas.openxmlformats.org/officeDocument/2006/relationships/hyperlink" Target="https://www.ncbi.nlm.nih.gov/Taxonomy/Browser/wwwtax.cgi?id=1335626" TargetMode="External"/><Relationship Id="rId51" Type="http://schemas.openxmlformats.org/officeDocument/2006/relationships/hyperlink" Target="https://www.ncbi.nlm.nih.gov/Taxonomy/Browser/wwwtax.cgi?id=1508227" TargetMode="External"/><Relationship Id="rId50" Type="http://schemas.openxmlformats.org/officeDocument/2006/relationships/hyperlink" Target="https://www.ncbi.nlm.nih.gov/Taxonomy/Browser/wwwtax.cgi?id=1508227" TargetMode="External"/><Relationship Id="rId53" Type="http://schemas.openxmlformats.org/officeDocument/2006/relationships/hyperlink" Target="https://www.ncbi.nlm.nih.gov/Taxonomy/Browser/wwwtax.cgi?id=1508227" TargetMode="External"/><Relationship Id="rId52" Type="http://schemas.openxmlformats.org/officeDocument/2006/relationships/hyperlink" Target="https://www.ncbi.nlm.nih.gov/nuccore/MG772933.1" TargetMode="External"/><Relationship Id="rId55" Type="http://schemas.openxmlformats.org/officeDocument/2006/relationships/hyperlink" Target="https://www.ncbi.nlm.nih.gov/nuccore/MG772934.1" TargetMode="External"/><Relationship Id="rId54" Type="http://schemas.openxmlformats.org/officeDocument/2006/relationships/hyperlink" Target="https://www.ncbi.nlm.nih.gov/Taxonomy/Browser/wwwtax.cgi?id=1508227" TargetMode="External"/><Relationship Id="rId57" Type="http://schemas.openxmlformats.org/officeDocument/2006/relationships/hyperlink" Target="https://www.ncbi.nlm.nih.gov/protein/570348504" TargetMode="External"/><Relationship Id="rId56" Type="http://schemas.openxmlformats.org/officeDocument/2006/relationships/hyperlink" Target="https://www.ncbi.nlm.nih.gov/Taxonomy/Browser/wwwtax.cgi?id=1335626" TargetMode="External"/><Relationship Id="rId59" Type="http://schemas.openxmlformats.org/officeDocument/2006/relationships/hyperlink" Target="https://www.ncbi.nlm.nih.gov/Taxonomy/Browser/wwwtax.cgi?id=11137" TargetMode="External"/><Relationship Id="rId58" Type="http://schemas.openxmlformats.org/officeDocument/2006/relationships/hyperlink" Target="https://www.ncbi.nlm.nih.gov/nuccore/AY572034.1"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ncbi.nlm.nih.gov/nuccore/KP876546.1/"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nuccore/KP876546.1?report=fasta" TargetMode="External"/><Relationship Id="rId2" Type="http://schemas.openxmlformats.org/officeDocument/2006/relationships/hyperlink" Target="https://www.ncbi.nlm.nih.gov/protein/983856043"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1.22" defaultRowHeight="15.0" outlineLevelCol="1"/>
  <cols>
    <col customWidth="1" min="1" max="1" width="4.56"/>
    <col customWidth="1" min="2" max="2" width="9.44"/>
    <col customWidth="1" min="3" max="3" width="16.89"/>
    <col customWidth="1" min="4" max="4" width="17.67"/>
    <col customWidth="1" min="5" max="6" width="6.44"/>
    <col customWidth="1" min="7" max="7" width="10.33"/>
    <col customWidth="1" min="8" max="9" width="9.22"/>
    <col customWidth="1" hidden="1" min="10" max="10" width="11.33" outlineLevel="1"/>
    <col customWidth="1" hidden="1" min="11" max="11" width="22.67" outlineLevel="1"/>
    <col collapsed="1" customWidth="1" min="12" max="12" width="20.0"/>
    <col customWidth="1" min="13" max="13" width="24.89" outlineLevel="1"/>
    <col customWidth="1" min="14" max="14" width="13.11" outlineLevel="1"/>
    <col customWidth="1" min="15" max="15" width="9.11" outlineLevel="1"/>
    <col customWidth="1" min="16" max="16" width="33.22"/>
    <col customWidth="1" min="17" max="17" width="23.22" outlineLevel="1"/>
    <col customWidth="1" min="18" max="18" width="7.33" outlineLevel="1"/>
    <col customWidth="1" min="19" max="19" width="8.56" outlineLevel="1"/>
    <col customWidth="1" min="20" max="20" width="6.44" outlineLevel="1"/>
    <col customWidth="1" min="21" max="21" width="14.33" outlineLevel="1"/>
    <col customWidth="1" min="22" max="22" width="21.33" outlineLevel="1"/>
    <col customWidth="1" min="23" max="24" width="10.44" outlineLevel="1"/>
    <col customWidth="1" min="25" max="25" width="6.89" outlineLevel="1"/>
    <col customWidth="1" min="26" max="26" width="21.22" outlineLevel="1"/>
    <col customWidth="1" min="27" max="27" width="7.0" outlineLevel="1"/>
    <col customWidth="1" min="28" max="28" width="10.78" outlineLevel="1"/>
    <col customWidth="1" min="29" max="29" width="22.22" outlineLevel="1"/>
    <col customWidth="1" min="30" max="30" width="19.11" outlineLevel="1"/>
    <col customWidth="1" min="31" max="31" width="37.44" outlineLevel="1"/>
    <col customWidth="1" min="32" max="32" width="21.56" outlineLevel="1"/>
    <col customWidth="1" min="33" max="33" width="11.44"/>
    <col customWidth="1" min="34" max="34" width="8.56"/>
    <col customWidth="1" hidden="1" min="35" max="36" width="7.11" outlineLevel="1"/>
    <col customWidth="1" hidden="1" min="37" max="38" width="10.22" outlineLevel="1"/>
    <col customWidth="1" hidden="1" min="39" max="39" width="20.11" outlineLevel="1"/>
    <col customWidth="1" hidden="1" min="40" max="40" width="10.22" outlineLevel="1"/>
    <col collapsed="1" customWidth="1" min="41" max="41" width="17.89"/>
    <col customWidth="1" min="42" max="42" width="17.89"/>
    <col customWidth="1" hidden="1" min="43" max="43" width="14.33" outlineLevel="1"/>
    <col customWidth="1" hidden="1" min="44" max="45" width="8.56" outlineLevel="1"/>
    <col customWidth="1" hidden="1" min="46" max="46" width="23.22" outlineLevel="1"/>
    <col customWidth="1" hidden="1" min="47" max="47" width="10.56" outlineLevel="1"/>
    <col customWidth="1" hidden="1" min="48" max="48" width="7.67" outlineLevel="1"/>
    <col customWidth="1" hidden="1" min="49" max="49" width="24.33" outlineLevel="1"/>
    <col collapsed="1" customWidth="1" min="50" max="50" width="10.56"/>
    <col customWidth="1" min="51" max="70" width="10.56"/>
  </cols>
  <sheetData>
    <row r="1" ht="15.75" customHeight="1">
      <c r="A1" s="3" t="s">
        <v>2</v>
      </c>
      <c r="B1" s="5"/>
      <c r="C1" s="6"/>
      <c r="D1" s="5"/>
      <c r="E1" s="5"/>
      <c r="F1" s="5"/>
      <c r="G1" s="5"/>
      <c r="H1" s="5"/>
      <c r="I1" s="5"/>
      <c r="J1" s="8"/>
      <c r="K1" s="8"/>
      <c r="L1" s="9"/>
      <c r="M1" s="10"/>
      <c r="N1" s="11"/>
      <c r="O1" s="10"/>
      <c r="P1" s="12"/>
      <c r="Q1" s="6"/>
      <c r="R1" s="5"/>
      <c r="S1" s="12"/>
      <c r="T1" s="5"/>
      <c r="U1" s="12"/>
      <c r="V1" s="12"/>
      <c r="W1" s="14"/>
      <c r="X1" s="14"/>
      <c r="Y1" s="5"/>
      <c r="Z1" s="6"/>
      <c r="AA1" s="15"/>
      <c r="AB1" s="20"/>
      <c r="AC1" s="12">
        <f>countif(AC5:AC998, "*_ref")</f>
        <v>22</v>
      </c>
      <c r="AD1" s="12">
        <f>countif(AD5:AD998, "*_ref*")</f>
        <v>22</v>
      </c>
      <c r="AE1" s="12"/>
      <c r="AF1" s="6"/>
      <c r="AG1" s="8"/>
      <c r="AH1" s="8"/>
      <c r="AI1" s="8"/>
      <c r="AJ1" s="8"/>
      <c r="AK1" s="8"/>
      <c r="AL1" s="8"/>
      <c r="AM1" s="8"/>
      <c r="AN1" s="8"/>
      <c r="AO1" s="6"/>
      <c r="AP1" s="6"/>
      <c r="AQ1" s="6"/>
      <c r="AR1" s="28"/>
      <c r="AS1" s="28"/>
      <c r="AT1" s="8"/>
      <c r="AU1" s="9"/>
      <c r="AV1" s="9"/>
      <c r="AW1" s="6"/>
      <c r="AX1" s="8"/>
      <c r="AY1" s="8"/>
      <c r="AZ1" s="8"/>
      <c r="BA1" s="8"/>
      <c r="BB1" s="8"/>
      <c r="BC1" s="8"/>
      <c r="BD1" s="8"/>
      <c r="BE1" s="8"/>
      <c r="BF1" s="8"/>
      <c r="BG1" s="8"/>
      <c r="BH1" s="8"/>
      <c r="BI1" s="8"/>
      <c r="BJ1" s="8"/>
      <c r="BK1" s="8"/>
      <c r="BL1" s="8"/>
      <c r="BM1" s="8"/>
      <c r="BN1" s="8"/>
      <c r="BO1" s="8"/>
      <c r="BP1" s="8"/>
      <c r="BQ1" s="8"/>
      <c r="BR1" s="8"/>
    </row>
    <row r="2" ht="15.75" customHeight="1">
      <c r="A2" s="30" t="s">
        <v>25</v>
      </c>
      <c r="B2" s="33" t="s">
        <v>30</v>
      </c>
      <c r="C2" s="34"/>
      <c r="D2" s="36"/>
      <c r="E2" s="36"/>
      <c r="F2" s="36"/>
      <c r="G2" s="36"/>
      <c r="H2" s="36"/>
      <c r="I2" s="36"/>
      <c r="J2" s="38"/>
      <c r="K2" s="38"/>
      <c r="L2" s="39"/>
      <c r="M2" s="41"/>
      <c r="N2" s="43"/>
      <c r="O2" s="41"/>
      <c r="P2" s="46"/>
      <c r="Q2" s="34"/>
      <c r="R2" s="36"/>
      <c r="S2" s="46"/>
      <c r="T2" s="36"/>
      <c r="U2" s="46"/>
      <c r="V2" s="46"/>
      <c r="W2" s="47"/>
      <c r="X2" s="47"/>
      <c r="Y2" s="36"/>
      <c r="Z2" s="34"/>
      <c r="AA2" s="48"/>
      <c r="AB2" s="20"/>
      <c r="AC2" s="46"/>
      <c r="AD2" s="46"/>
      <c r="AE2" s="46"/>
      <c r="AF2" s="34"/>
      <c r="AG2" s="38"/>
      <c r="AH2" s="38"/>
      <c r="AI2" s="38"/>
      <c r="AJ2" s="38"/>
      <c r="AK2" s="50"/>
      <c r="AL2" s="50"/>
      <c r="AM2" s="50"/>
      <c r="AN2" s="50"/>
      <c r="AO2" s="34"/>
      <c r="AP2" s="34"/>
      <c r="AQ2" s="34"/>
      <c r="AR2" s="53"/>
      <c r="AS2" s="53"/>
      <c r="AT2" s="38"/>
      <c r="AU2" s="39"/>
      <c r="AV2" s="39"/>
      <c r="AW2" s="34"/>
      <c r="AX2" s="38"/>
      <c r="AY2" s="38"/>
      <c r="AZ2" s="38"/>
      <c r="BA2" s="38"/>
      <c r="BB2" s="38"/>
      <c r="BC2" s="38"/>
      <c r="BD2" s="38"/>
      <c r="BE2" s="38"/>
      <c r="BF2" s="38"/>
      <c r="BG2" s="38"/>
      <c r="BH2" s="38"/>
      <c r="BI2" s="38"/>
      <c r="BJ2" s="38"/>
      <c r="BK2" s="38"/>
      <c r="BL2" s="38"/>
      <c r="BM2" s="38"/>
      <c r="BN2" s="38"/>
      <c r="BO2" s="38"/>
      <c r="BP2" s="38"/>
      <c r="BQ2" s="38"/>
      <c r="BR2" s="38"/>
    </row>
    <row r="3" ht="15.75" customHeight="1">
      <c r="A3" s="54" t="s">
        <v>58</v>
      </c>
      <c r="B3" s="56">
        <f t="shared" ref="B3:C3" si="1">counta(B5:B998)</f>
        <v>73</v>
      </c>
      <c r="C3" s="57">
        <f t="shared" si="1"/>
        <v>73</v>
      </c>
      <c r="D3" s="56"/>
      <c r="E3" s="56">
        <f t="shared" ref="E3:H3" si="2">countif(E5:E998, "yes")</f>
        <v>27</v>
      </c>
      <c r="F3" s="56">
        <f t="shared" si="2"/>
        <v>42</v>
      </c>
      <c r="G3" s="56">
        <f t="shared" si="2"/>
        <v>19</v>
      </c>
      <c r="H3" s="56">
        <f t="shared" si="2"/>
        <v>42</v>
      </c>
      <c r="I3" s="56"/>
      <c r="J3" s="59">
        <f>counta(J5:J998)</f>
        <v>15</v>
      </c>
      <c r="K3" s="59"/>
      <c r="L3" s="59">
        <f t="shared" ref="L3:P3" si="3">counta(L5:L998)</f>
        <v>72</v>
      </c>
      <c r="M3" s="59">
        <f t="shared" si="3"/>
        <v>24</v>
      </c>
      <c r="N3" s="60">
        <f t="shared" si="3"/>
        <v>26</v>
      </c>
      <c r="O3" s="59">
        <f t="shared" si="3"/>
        <v>27</v>
      </c>
      <c r="P3" s="59">
        <f t="shared" si="3"/>
        <v>39</v>
      </c>
      <c r="Q3" s="57"/>
      <c r="R3" s="59">
        <f t="shared" ref="R3:S3" si="4">counta(R5:R998)</f>
        <v>26</v>
      </c>
      <c r="S3" s="59">
        <f t="shared" si="4"/>
        <v>1</v>
      </c>
      <c r="T3" s="56"/>
      <c r="U3" s="59">
        <f t="shared" ref="U3:W3" si="5">counta(U5:U998)</f>
        <v>24</v>
      </c>
      <c r="V3" s="59">
        <f t="shared" si="5"/>
        <v>15</v>
      </c>
      <c r="W3" s="59">
        <f t="shared" si="5"/>
        <v>67</v>
      </c>
      <c r="X3" s="59"/>
      <c r="Y3" s="62">
        <f>AVERAGE(Y5:Y998)</f>
        <v>1262.38806</v>
      </c>
      <c r="Z3" s="57">
        <f>counta(Z5:Z998)</f>
        <v>67</v>
      </c>
      <c r="AA3" s="63"/>
      <c r="AB3" s="20"/>
      <c r="AC3" s="59">
        <f t="shared" ref="AC3:AF3" si="6">counta(AC5:AC998)</f>
        <v>72</v>
      </c>
      <c r="AD3" s="59">
        <f t="shared" si="6"/>
        <v>72</v>
      </c>
      <c r="AE3" s="59">
        <f t="shared" si="6"/>
        <v>66</v>
      </c>
      <c r="AF3" s="57">
        <f t="shared" si="6"/>
        <v>72</v>
      </c>
      <c r="AG3" s="59" t="str">
        <f>join(",",AG5:AG16)</f>
        <v>GU190215.1,KY352407.1,DQ648856.1,JX993988.1,KJ473815.1,GQ153547.1,GQ153541.1,GQ153543.1,EF065509.1,EF065513.1,KJ473811.1,KU182964.1</v>
      </c>
      <c r="AH3" s="59"/>
      <c r="AI3" s="59">
        <f t="shared" ref="AI3:AL3" si="7">counta(AI5:AI998)</f>
        <v>72</v>
      </c>
      <c r="AJ3" s="59">
        <f t="shared" si="7"/>
        <v>72</v>
      </c>
      <c r="AK3" s="59">
        <f t="shared" si="7"/>
        <v>72</v>
      </c>
      <c r="AL3" s="59">
        <f t="shared" si="7"/>
        <v>72</v>
      </c>
      <c r="AM3" s="59"/>
      <c r="AN3" s="59">
        <f>counta(AN5:AN998)</f>
        <v>63</v>
      </c>
      <c r="AO3" s="64" t="str">
        <f> if(AG3="", "MISSING ACCESSION", "https://www.ncbi.nlm.nih.gov/nuccore/" &amp; AG3)</f>
        <v>https://www.ncbi.nlm.nih.gov/nuccore/GU190215.1,KY352407.1,DQ648856.1,JX993988.1,KJ473815.1,GQ153547.1,GQ153541.1,GQ153543.1,EF065509.1,EF065513.1,KJ473811.1,KU182964.1</v>
      </c>
      <c r="AP3" s="64" t="str">
        <f>if(AO3="", "MISSING GENOME", AO3 &amp; "?report=fasta&amp;log$=seqview&amp;format=text" )</f>
        <v>https://www.ncbi.nlm.nih.gov/nuccore/GU190215.1,KY352407.1,DQ648856.1,JX993988.1,KJ473815.1,GQ153547.1,GQ153541.1,GQ153543.1,EF065509.1,EF065513.1,KJ473811.1,KU182964.1?report=fasta&amp;log$=seqview&amp;format=text</v>
      </c>
      <c r="AQ3" s="66">
        <f>counta(AQ5:AQ998)</f>
        <v>67</v>
      </c>
      <c r="AR3" s="69">
        <f>countif(AR5:AR998, "&gt;0")</f>
        <v>67</v>
      </c>
      <c r="AS3" s="69">
        <f>countif(AS5:AS998, "yes")</f>
        <v>64</v>
      </c>
      <c r="AT3" s="66">
        <f>counta(AT5:AT998)</f>
        <v>74</v>
      </c>
      <c r="AU3" s="59"/>
      <c r="AV3" s="59"/>
      <c r="AW3" s="57"/>
      <c r="AX3" s="38"/>
      <c r="AY3" s="38"/>
      <c r="AZ3" s="38"/>
      <c r="BA3" s="38"/>
      <c r="BB3" s="38"/>
      <c r="BC3" s="38"/>
      <c r="BD3" s="38"/>
      <c r="BE3" s="38"/>
      <c r="BF3" s="38"/>
      <c r="BG3" s="38"/>
      <c r="BH3" s="38"/>
      <c r="BI3" s="38"/>
      <c r="BJ3" s="38"/>
      <c r="BK3" s="38"/>
      <c r="BL3" s="38"/>
      <c r="BM3" s="38"/>
      <c r="BN3" s="38"/>
      <c r="BO3" s="38"/>
      <c r="BP3" s="38"/>
      <c r="BQ3" s="38"/>
      <c r="BR3" s="38"/>
    </row>
    <row r="4" ht="34.5" customHeight="1">
      <c r="A4" s="71" t="s">
        <v>84</v>
      </c>
      <c r="B4" s="72" t="s">
        <v>85</v>
      </c>
      <c r="C4" s="73" t="s">
        <v>86</v>
      </c>
      <c r="D4" s="72" t="s">
        <v>87</v>
      </c>
      <c r="E4" s="72" t="s">
        <v>88</v>
      </c>
      <c r="F4" s="72" t="s">
        <v>89</v>
      </c>
      <c r="G4" s="72" t="s">
        <v>90</v>
      </c>
      <c r="H4" s="72" t="s">
        <v>91</v>
      </c>
      <c r="I4" s="72" t="s">
        <v>92</v>
      </c>
      <c r="J4" s="74" t="s">
        <v>93</v>
      </c>
      <c r="K4" s="74" t="s">
        <v>94</v>
      </c>
      <c r="L4" s="75" t="s">
        <v>95</v>
      </c>
      <c r="M4" s="74" t="s">
        <v>96</v>
      </c>
      <c r="N4" s="76" t="s">
        <v>97</v>
      </c>
      <c r="O4" s="74" t="s">
        <v>98</v>
      </c>
      <c r="P4" s="74" t="s">
        <v>99</v>
      </c>
      <c r="Q4" s="77" t="s">
        <v>100</v>
      </c>
      <c r="R4" s="78" t="s">
        <v>101</v>
      </c>
      <c r="S4" s="79" t="s">
        <v>102</v>
      </c>
      <c r="T4" s="72" t="s">
        <v>103</v>
      </c>
      <c r="U4" s="79" t="s">
        <v>104</v>
      </c>
      <c r="V4" s="79" t="s">
        <v>105</v>
      </c>
      <c r="W4" s="80" t="s">
        <v>106</v>
      </c>
      <c r="X4" s="80" t="s">
        <v>107</v>
      </c>
      <c r="Y4" s="81" t="s">
        <v>108</v>
      </c>
      <c r="Z4" s="82" t="s">
        <v>109</v>
      </c>
      <c r="AA4" s="81" t="s">
        <v>110</v>
      </c>
      <c r="AB4" s="82" t="s">
        <v>111</v>
      </c>
      <c r="AC4" s="82" t="s">
        <v>112</v>
      </c>
      <c r="AD4" s="82" t="s">
        <v>113</v>
      </c>
      <c r="AE4" s="82" t="s">
        <v>114</v>
      </c>
      <c r="AF4" s="83" t="s">
        <v>115</v>
      </c>
      <c r="AG4" s="84" t="s">
        <v>116</v>
      </c>
      <c r="AH4" s="84" t="s">
        <v>117</v>
      </c>
      <c r="AI4" s="84" t="s">
        <v>118</v>
      </c>
      <c r="AJ4" s="84" t="s">
        <v>119</v>
      </c>
      <c r="AK4" s="84" t="s">
        <v>120</v>
      </c>
      <c r="AL4" s="84" t="s">
        <v>121</v>
      </c>
      <c r="AM4" s="84" t="s">
        <v>122</v>
      </c>
      <c r="AN4" s="84" t="s">
        <v>123</v>
      </c>
      <c r="AO4" s="84" t="s">
        <v>124</v>
      </c>
      <c r="AP4" s="84" t="s">
        <v>125</v>
      </c>
      <c r="AQ4" s="84" t="s">
        <v>126</v>
      </c>
      <c r="AR4" s="85" t="s">
        <v>127</v>
      </c>
      <c r="AS4" s="85" t="s">
        <v>128</v>
      </c>
      <c r="AT4" s="84" t="s">
        <v>129</v>
      </c>
      <c r="AU4" s="86" t="s">
        <v>130</v>
      </c>
      <c r="AV4" s="86" t="s">
        <v>131</v>
      </c>
      <c r="AW4" s="84" t="s">
        <v>132</v>
      </c>
      <c r="AX4" s="12"/>
      <c r="AY4" s="12"/>
      <c r="AZ4" s="12"/>
      <c r="BA4" s="12"/>
      <c r="BB4" s="12"/>
      <c r="BC4" s="12"/>
      <c r="BD4" s="12"/>
      <c r="BE4" s="12"/>
      <c r="BF4" s="12"/>
      <c r="BG4" s="12"/>
      <c r="BH4" s="12"/>
      <c r="BI4" s="12"/>
      <c r="BJ4" s="12"/>
      <c r="BK4" s="12"/>
      <c r="BL4" s="12"/>
      <c r="BM4" s="12"/>
      <c r="BN4" s="12"/>
      <c r="BO4" s="12"/>
      <c r="BP4" s="12"/>
      <c r="BQ4" s="12"/>
      <c r="BR4" s="12"/>
    </row>
    <row r="5" ht="15.0" customHeight="1">
      <c r="A5" s="87">
        <v>1.0</v>
      </c>
      <c r="B5" s="88" t="s">
        <v>133</v>
      </c>
      <c r="C5" s="89" t="s">
        <v>134</v>
      </c>
      <c r="D5" s="90" t="str">
        <f t="shared" ref="D5:D73" si="8">B5 &amp; C5</f>
        <v>BtBM48-31</v>
      </c>
      <c r="E5" s="91" t="s">
        <v>135</v>
      </c>
      <c r="F5" s="91" t="s">
        <v>136</v>
      </c>
      <c r="G5" s="91" t="s">
        <v>136</v>
      </c>
      <c r="H5" s="91" t="s">
        <v>136</v>
      </c>
      <c r="I5" s="91"/>
      <c r="J5" s="46"/>
      <c r="K5" s="46"/>
      <c r="L5" s="92" t="s">
        <v>21</v>
      </c>
      <c r="M5" s="93"/>
      <c r="N5" s="94"/>
      <c r="O5" s="95"/>
      <c r="P5" s="93" t="s">
        <v>134</v>
      </c>
      <c r="Q5" s="96"/>
      <c r="R5" s="97">
        <v>2.0</v>
      </c>
      <c r="S5" s="98"/>
      <c r="T5" s="91"/>
      <c r="U5" s="98" t="s">
        <v>137</v>
      </c>
      <c r="V5" s="98"/>
      <c r="W5" s="99" t="s">
        <v>138</v>
      </c>
      <c r="X5" s="99"/>
      <c r="Y5" s="100">
        <v>1259.0</v>
      </c>
      <c r="Z5" s="101" t="s">
        <v>139</v>
      </c>
      <c r="AA5" s="102">
        <f t="shared" ref="AA5:AA44" si="9">len(Z5)</f>
        <v>1259</v>
      </c>
      <c r="AB5" s="103" t="str">
        <f t="shared" ref="AB5:AB44" si="10">if(AA5=Y5, "yes","no")</f>
        <v>yes</v>
      </c>
      <c r="AC5" s="104" t="str">
        <f t="shared" ref="AC5:AC68" si="11">if (W5="", "MISSING ENTRY ID", 
if (Z5="", "MISSING SEQUENCE", 
if (B5="", "MISSING COMMON HOST NAME", 
if (C5="", "MISSING STRAIN", 
"&gt;" &amp; SUBSTITUTE(B5 &amp; C5, " ", "-") 
&amp; " " &amp;  W5 &amp; if(E5="yes", "_ref","")))))</f>
        <v>&gt;BtBM48-31 ADK66841.1</v>
      </c>
      <c r="AD5" s="104" t="str">
        <f>IFERROR(__xludf.DUMMYFUNCTION("if (REGEXMATCH(AC5, ""^&gt;""),AC5 &amp; ""
"" &amp; Z5, """")"),"&gt;BtBM48-31 ADK66841.1
MKFLAFLCLLGFANAQDGKCGTLSNKSPSKLTQTPSSRRGFYYFDDIFRSSIRVLTTGHFLPFNTNLTWYLTLKSNGKQRIYYDNPNINFGDGVYFGLTEKSNVFRGWIFGSTLDNTTQSAVLFNNGTHIVIDVCNFNFCADPMFAVNSGQPYKTWIYTSAANCTYHRAHAFNISTNMNPGKFKHFREHLFKNVDGFLYVYHNYEPIDLNSGFPSGFSVLKPILKLPFGLNIT"&amp;"YVKAIMTLFSSTQSNFDADASAYFVGHLKPLTMLVDFDENGTIIDAIDCSQDPLSELKCTTKSFTVEKGIYQTSNFRVTPTTEVVRFPNITQLCPFNEVFNITSFPSVYAWERMRITNCVADYSVLYNSSASFSTFQCYGVSPTKLNDLCFSSVYADYFVVKGDDVRQIAPAQTGVIADYNYKLPDDFTGCVIAWNTNSLDSSNEFFYRRFRHGKIKPYGRDLSNVLFNPSGGTCSAEGLNCYKPLASYGFTQSS"&amp;"GIGFQPYRVVVLSFELLNAPATVCGPKQSTELVKNKCVNFNFNGLTGTGVLTNSTKKFQPFQQFGRDVSDFTDSVRDPKTLEILDIAPCSYGGVSVITPGTNASSSVAVLYQDVNCTDVPTMLHADQISHDWRVYAFRNDGNIFQTQAGCLIGAAYDNSSYECDIPIGAGICAKYTNVSSTLVRSGGHSILAYTMSLGDNQDIVYSNNTIAIPMNFSISVTTEVLPVSMTKTSVDCNMYICGDSTECSNLLLQYG"&amp;"SFCTQLNRALAGIAVEQDRNTRDVFAQTKAMYKTPSLKDFGGFNFSQILPDPAKPSSRSFIEDLLYNKVTLADPGFMKQYGDCLGGVNARDLICAQKFNGLTVLPPLLTDEMIAAYTAALISGTATAGFTFGAGAALQIPFAMQMAYRFNGIGVTQNVLYENQKQIANQFNKAISQIQDSLSTTTTALGKLQDVINQNAIALNTLVKQLSSNFGAISSVLNDILSRLDKVEAEVQIDRLITGRLQSLQTYVTQQL"&amp;"IRAAEIRASANLAATKMSECVLGQSKRVDFCGKGYHLMSFPQAAPHGVVFLHVTYVPSQEQNFTTAPAICHEGKAHFPREGVFVTNGTHWFITQRNFYSPQPITTDNTFVSGNCDVVIGIVNNTVYDPLQPELDSFKEELDKYFKNHTSQNVSLDGLNNINASVVDIKKEIEHLNEIAKSLNESLIDLQELGKYEQYIKWPWYVWLGFIAGLIAIVMATIMLCCMTSCCSCLKGVCSCASCCKFDEDHSEPVLTG"&amp;"VKLHYT")</f>
        <v>&gt;BtBM48-31 ADK66841.1
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v>
      </c>
      <c r="AE5" s="98" t="s">
        <v>140</v>
      </c>
      <c r="AF5" s="105" t="str">
        <f t="shared" ref="AF5:AF74" si="12">if(isblank(W5), "", "https://www.ncbi.nlm.nih.gov/protein/" &amp; W5)</f>
        <v>https://www.ncbi.nlm.nih.gov/protein/ADK66841.1</v>
      </c>
      <c r="AG5" s="106" t="s">
        <v>141</v>
      </c>
      <c r="AH5" s="107">
        <v>29276.0</v>
      </c>
      <c r="AI5" s="108" t="str">
        <f t="shared" ref="AI5:AI74" si="13">left(AN5, 5)</f>
        <v>21391</v>
      </c>
      <c r="AJ5" s="108" t="str">
        <f t="shared" ref="AJ5:AJ74" si="14">right(AN5, 5)</f>
        <v>25170</v>
      </c>
      <c r="AK5" s="109" t="str">
        <f>IFERROR(__xludf.DUMMYFUNCTION("if(AI5&gt;0, right(left( REGEXREPLACE( REGEXREPLACE(AQ5, ""&gt;.*\n"", """"), ""\n"" , """"), AJ5), AJ5-AI5+1))"),"ATGAAATTTTTGGCTTTTCTCTGTCTTCTTGGCTTTGCTAACGCTCAAGATGGCAAGTGTGGTACACTATCTAATAAAAGTCCATCTAAGCTTACTCAGACTCCTTCTTCTAGGAGGGGTTTTTATTATTTTGATGACATTTTTAGGTCTTCAATTCGTGTGCTTACCACTGGCCATTTTCTTCCTTTTAATACTAACCTTACTTGGTATTTGACTTTAAAGTCTAATGGTAAGCAGAGGATTTATTATGATAAT"&amp;"CCCAACATTAACTTTGGTGATGGTGTTTATTTTGGTCTAACCGAGAAATCTAATGTTTTTCGAGGTTGGATTTTTGGTTCGACATTAGACAACACAACTCAGTCTGCTGTTCTCTTTAATAATGGTACACACATTGTTATAGATGTGTGTAACTTTAATTTTTGTGCTGATCCAATGTTTGCTGTCAATAGTGGACAGCCTTATAAAACCTGGATTTATACTAGTGCGGCTAATTGCACTTACCACAGAGCACAT"&amp;"GCATTTAATATTAGCACTAATATGAATCCAGGTAAGTTTAAACATTTTAGGGAGCACCTGTTTAAGAATGTAGACGGCTTCCTATATGTCTATCATAACTATGAACCCATTGATCTTAACAGTGGTTTTCCTTCTGGCTTTTCTGTTTTAAAACCAATACTTAAGCTGCCTTTTGGTCTCAACATTACATATGTTAAGGCCATAATGACATTGTTTTCTTCCACTCAAAGTAATTTTGATGCTGACGCTTCTGCT"&amp;"TACTTTGTGGGCCATCTAAAACCTCTCACCATGCTTGTTGACTTTGACGAGAATGGCACCATTATTGATGCTATAGATTGCTCTCAAGATCCACTCTCAGAGCTTAAGTGTACCACTAAGAGTTTTACAGTTGAAAAAGGAATTTATCAAACCTCTAACTTCCGTGTTACACCAACCACTGAAGTTGTTAGGTTTCCTAACATTACACAGCTTTGTCCTTTTAACGAAGTTTTCAATATAACCTCTTTCCCATCC"&amp;"GTTTACGCGTGGGAGAGAATGCGCATTACTAATTGTGTTGCGGACTACTCAGTGCTTTACAATTCTTCTGCCTCCTTCTCAACATTTCAGTGTTATGGCGTTTCACCTACAAAGCTCAACGATTTATGCTTTAGCAGTGTTTACGCAGACTACTTTGTTGTGAAGGGTGATGATGTACGCCAAATTGCACCTGCTCAGACAGGTGTGATTGCTGATTACAATTACAAATTGCCTGATGATTTTACAGGTTGTGTA"&amp;"ATAGCCTGGAATACAAATTCTTTGGACAGTTCCAACGAATTCTTTTACAGGAGATTCAGACATGGAAAGATTAAACCTTATGGGCGTGACCTTTCCAATGTTCTTTTTAACCCTTCAGGTGGTACATGTTCAGCTGAAGGTCTTAATTGTTACAAACCACTTGCCTCCTATGGATTTACACAGTCCTCTGGAATTGGCTTTCAACCATACAGAGTGGTTGTGCTTTCTTTTGAGTTGTTAAACGCACCTGCTACA"&amp;"GTTTGTGGGCCTAAACAGTCTACTGAGCTAGTTAAGAACAAGTGTGTTAACTTCAATTTCAACGGACTTACAGGCACTGGTGTGCTTACTAATTCTACTAAAAAGTTCCAACCTTTTCAACAGTTTGGGCGTGACGTTTCAGATTTTACGGACTCCGTCAGAGACCCTAAAACCCTTGAGATTCTTGACATTGCACCTTGTTCATACGGCGGTGTCAGTGTTATAACTCCTGGTACAAATGCTTCTAGTTCAGTG"&amp;"GCTGTTTTGTATCAGGATGTTAATTGTACAGATGTGCCTACTATGTTACATGCTGATCAAATTTCTCATGATTGGCGTGTGTATGCCTTCCGTAATGATGGCAACATATTCCAAACACAGGCTGGTTGTTTGATTGGTGCTGCTTATGACAACTCATCTTATGAGTGTGATATTCCTATAGGAGCTGGCATTTGTGCTAAGTATACGAATGTTTCTAGCACACTTGTGCGCTCCGGTGGACACTCCATACTAGCT"&amp;"TACACCATGTCTCTTGGTGACAATCAAGACATTGTTTATTCTAACAACACCATTGCTATTCCAATGAATTTTAGTATTAGTGTCACTACTGAGGTCTTGCCTGTTTCAATGACTAAGACTTCAGTAGATTGTAACATGTATATTTGCGGTGACTCCACTGAATGCAGTAATTTGCTGCTACAGTATGGTAGTTTCTGCACGCAGTTAAACAGAGCTCTTGCCGGTATAGCTGTGGAACAAGACAGAAATACTCGA"&amp;"GATGTCTTTGCACAAACTAAGGCCATGTACAAGACTCCTTCTTTGAAGGATTTTGGTGGTTTTAATTTTTCACAGATTTTGCCAGACCCCGCTAAACCGTCTAGTAGATCTTTTATTGAGGACTTGCTTTACAACAAAGTCACACTTGCTGACCCAGGTTTTATGAAGCAGTATGGTGATTGTTTAGGTGGTGTTAATGCTCGTGACCTCATTTGTGCACAAAAGTTCAATGGGCTCACAGTACTCCCACCCCTA"&amp;"CTCACTGATGAAATGATTGCGGCATACACGGCAGCACTAATAAGTGGAACGGCTACGGCAGGTTTTACTTTTGGTGCAGGTGCTGCGCTTCAGATACCTTTTGCGATGCAAATGGCTTACAGATTTAATGGCATTGGTGTCACTCAAAATGTTTTGTATGAGAACCAGAAACAAATTGCTAATCAGTTCAATAAGGCTATCTCACAAATTCAGGATTCCTTAAGTACTACTACTACAGCACTTGGCAAATTACAG"&amp;"GATGTGATTAACCAAAATGCCATAGCCCTTAACACACTAGTTAAACAGCTTAGCTCCAATTTTGGTGCTATTTCTAGTGTACTGAATGATATTCTGTCTCGACTTGACAAAGTAGAGGCCGAAGTTCAAATTGACAGGCTTATAACAGGACGTTTACAGAGCTTGCAGACTTATGTTACACAGCAACTTATCAGAGCCGCAGAAATTAGAGCCTCTGCTAATCTTGCTGCTACAAAAATGTCCGAGTGTGTACTT"&amp;"GGCCAGTCTAAGAGAGTAGACTTTTGTGGAAAAGGATATCATTTGATGTCCTTCCCTCAGGCTGCTCCTCATGGTGTAGTTTTCTTACATGTTACTTATGTACCATCGCAGGAACAAAACTTCACTACTGCACCTGCTATTTGTCATGAAGGTAAAGCACACTTTCCTCGTGAAGGCGTCTTCGTCACAAATGGCACACACTGGTTTATCACTCAGCGAAATTTTTATTCGCCTCAGCCTATTACTACAGACAAT"&amp;"ACATTTGTGTCAGGCAATTGTGATGTTGTCATTGGCATTGTTAATAACACTGTCTACGACCCACTACAGCCTGAACTAGACTCATTTAAAGAAGAACTTGACAAGTATTTTAAAAACCATACTTCACAGAATGTTAGTCTTGATGGTCTTAACAACATAAATGCTTCAGTTGTGGACATTAAAAAGGAAATTGAACATCTCAATGAGATTGCCAAAAGCCTAAATGAATCACTCATCGACCTACAAGAACTAGGC"&amp;"AAGTATGAGCAGTACATTAAATGGCCGTGGTATGTGTGGCTTGGCTTTATTGCCGGTCTCATTGCCATCGTCATGGCTACAATTATGTTGTGTTGCATGACCAGCTGTTGTAGTTGTCTTAAAGGTGTTTGCTCATGTGCTTCATGTTGCAAATTCGATGAAGACCACTCCGAACCAGTGCTTACTGGAGTGAAGTTACATTACACATAA")</f>
        <v>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v>
      </c>
      <c r="AL5" s="109">
        <f t="shared" ref="AL5:AL74" si="15">len(AK5)</f>
        <v>3780</v>
      </c>
      <c r="AM5" s="109" t="str">
        <f t="shared" ref="AM5:AM74" si="16">if(AL5&gt;3000, "&gt;" &amp; B5 &amp; C5 &amp; "_Sgene" &amp; "
" &amp; AK5, "")</f>
        <v>&gt;BtBM48-31_Sgene
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v>
      </c>
      <c r="AN5" s="110" t="s">
        <v>142</v>
      </c>
      <c r="AO5" s="111" t="str">
        <f t="shared" ref="AO5:AO44" si="17"> if(AG5="", "MISSING ACCESSION", "https://www.ncbi.nlm.nih.gov/nuccore/" &amp; AG5)</f>
        <v>https://www.ncbi.nlm.nih.gov/nuccore/GU190215.1</v>
      </c>
      <c r="AP5" s="111" t="str">
        <f t="shared" ref="AP5:AP44" si="18">if(AO5="", "MISSING GENOME", AO5 &amp; "?report=fasta&amp;log$=seqview&amp;format=text" )</f>
        <v>https://www.ncbi.nlm.nih.gov/nuccore/GU190215.1?report=fasta&amp;log$=seqview&amp;format=text</v>
      </c>
      <c r="AQ5" s="112" t="s">
        <v>143</v>
      </c>
      <c r="AR5" s="113">
        <f>IFERROR(__xludf.DUMMYFUNCTION("len(REGEXREPLACE(REGEXREPLACE(AT5, ""&gt;.*\n"", """"), ""\n"", """"))"),29276.0)</f>
        <v>29276</v>
      </c>
      <c r="AS5" s="113" t="str">
        <f t="shared" ref="AS5:AS74" si="19">if(AR5 &gt; 10000, if(AR5=AH5, "yes","no"), "no")</f>
        <v>yes</v>
      </c>
      <c r="AT5" s="109" t="str">
        <f>IFERROR(__xludf.DUMMYFUNCTION("if(AQ5="""","""", REGEXREPLACE(AQ5, ""&gt;.*\n"", AW5 &amp; ""
""))"),"&gt;BtBM48-31 GU190215.1_genome
TTTAAAATCTGTGTAGCTGTCACTTGGCTGCATGCCCAGTGCACTTACGCAGTATATCTTATAAACTTTT
ACTGTCGTTGACAGGACACGAGTAACTCGTCTATCTTCTGCAGGCTGCTTACGGTTTCGTCCGTGTTGCA
GCCGATCATCAGCATACCTAGGTTTCGTCCGGGTGTGACCGAAAGGTAAGATGGAGAGCCTTGTCCCTGG
TTTCAACGAGAAA"&amp;"ACACACGTCCAACTCAGTTTACCTGTTTTGCAGGTTCGTGACGTGCTCGTACGTGGA
TTCGGTGACACCGTAGAAGAGGCTGTCGCTGAAGCACGCCAACATTTAATTGAAGGAACATGTGGCATTG
TTGATCTCCAGAAGGGTGTTTTACCCCAACTGGAACAACCTTACATTTTCCTTAAACGCTGTGATGCCCG
TACTGCTCCCCACGGCCATGTTATGGTCGAATTGGTGGCAGAGCTTGATGGCGTC"&amp;"CAGTATGGTAGGAGC
GGAGAATCTCTTGGTGTGTTAGTCCCGCATGTGGGTGAAACACCAATTGGTTACCGCAAGGTTCTTGTCC
GTAAGAACGGTAATAAGGGAGCCGGTGGTCACTTGTACGGCGCCGATCTAAGGTTTTACGATCTAGGTGA
CGAACTTGGCACTGACCCCCTTGATGACTTCCAACAAGATTGGAATACTAAGCATGGCAGTGGGCTTCGC
CGCGATCTCTTTAGGGAGCTCAATGG"&amp;"TGGTGTCTACACACGCTATGTTGATAACAACTTCTGCGGACCAG
ATGGTTATCCTCTGGAATGCATAAAAGACTTGCTTGCGCGAGCTGGCAAGTCAAGCGCACCTCTTGCTGA
ACAGCTTGACTTTTTGGAGTCTAAGAGAGGTGTGTACTGTTGCCGTGAACATGAGCATGAGATTGCTTGG
TACACGGAGCGCTCTGATAAGAGCTATGAGCTTCAGACACCTTTTGACATTACTAATGCCAAAAAGTT"&amp;"TG
ATTCTTTCAAAGGCGAATGTCCTAAATTCGTCTTCCCACTTAATTCCACAGTTAAAGTCTTGCAACCACG
TGTTGAAAAGAAGAAGACTGAGGGATTTTTAGGCCGTATTCGTACGGTTTACCAAGTTGCATCACCTGGT
GAGTGTAACTCTATGCACCTGTCTACCTACATGAATTGTAACCATTGTGGTGAAAAGTCATGGCAGACAT
GTGATTTCTTAACAGCCACTTGTGAAATGTGTGGCAACC"&amp;"AGAATACTGTTGAAGAGGGACCTACCACATG
TGGGTATGTACCTAGTAATGCTGTAGTAAAGATGGTTTGCCCTGCCTGTCAGAACCCAGAGATTGGGCCC
GACCATAGTGTGGCAGATTACCACAACAACTCAAAGATTGAAACTCGACTCCGCAAGGGAGGTAGGATTA
AATCTTTTGGTGGCTGTGTTTTCTCTTATGTTGGCTGCTACAACAAGCGTGCCTTCTGGGTGCCGCGTGC
CGCAGCCAAT"&amp;"ATTGGTTCCAACCATACTGGCGTTGTCGGTGAAGGAGTTGAAACCATGAATGAGGACTTG
CTTCAGATCTTAAGTCGTGAACGTGTTGTTATCAACATTGTTGGCGAGTTTTGTCTGAACGAGGAGATTG
CTATCTTACTTGCTTCTCTTTCAGCGTCTACTAGTGCTTTTGTAGAGACAGTTAAAAATCTTGATTTTAA
AACTTTCAAGAAAATCATTGAGTCTTGTGGTAATTATAAAGTGACCAAGGGC"&amp;"AAGTTTAAACCTGGTGTC
TGGAATATTGGCACTAGTAAATCATTGCTTACACCTCTGCATTGCTTTTCATCGCAGGCTGCAGGTGTAG
TTCGCTCAATCTTCTCTCGCACACTTGCTACAGCTAATCATTCAATTGTAGACCTGCACAGAGCTGCTAT
GATTATTTTCTCTGATATATCAGATCAAGCCAATCGTGTGCTGGATGCCATGGTCAACACATCTGACTTA
GTCACTGAAAGTGTTGTTGTCAT"&amp;"GGCTTATCTCACAGGTGGATTGGTGCAACAGGTTAGTACCTGGTTGA
GCCAATTACTTAATACTTCTGTAGACAAGTTTAGCGCAGTTTTGCGCTGGCTTGAGCAAAAGCTCCAAGG
TGGCATTGATTTTCTTCGTCAAGCTTGGGGCATTCTTAAACTTCTAGTCACTGGCGCTTATGTGGTTATA
AGAGGTAAAATTCAAGTTGTTAACACTAGTCTCATAGAGTGCGTTACATCATTTGTTGACGTCGT"&amp;"TAACA
AGGTTTTTGAGCTCTGTACTGATTACATTACTGTTGCTGGTGCTAGAGTGCGTGCTATAAATTTTGGTGA
GGTTTTGATTGCGCAAAGTCGAGGCCTCTACCGTCAGTGTGTACGTGCCAGAGATCAGCTTCAGTTGTTG
ATGCCTTTAAAATCGCCAAAGGACGTTGTTTTCCTTGACGGTGATGCTTATGACACACTTTTAACCTCTG
AGGAGGTAACAGTTAAAAATGGAACTCTTGAAGCAC"&amp;"TTGATCTTGAACTCAGTGACGTAGTTACTGGTGT
TGCGGAGGGAGTCCCTGTTTGTGTTAATGGTCTAATGCTCTTAGAATTGAAGGAAAAGGAGCAATACTGT
GCATTGTCTCCTTCTCTACTTGCAACTAATAACGTCTTTACATTAAAAGGAGGTGCCCCTACAAAGGGAG
TCACATTTGGTGAAGACACAGTTGTGGAAATCCAGGGTTATAAAAGTGTTAAAATCACTTTTGAGTTGGA
TGAACGT"&amp;"GTTGATAAAGTTCTTAATGAGAAGTGTGCATCCTATACAGTAGAGACCGGCACTACAGCTGAA
GAACTTGCTTGTGTTGTGGCTGAGTCTGTTGTAAAGACTTTACAACCAATCTCTGAATTACTAACACCCA
TGGGTATCGACCTTGATGAATGGAGTGTAGCTAAATTTTACCTGTTTGATGAGTCTGGTGAAGCAGTTCT
TTCATCACACATGTATTGTTCCTTCTATCCTCCTGACGAAGAGGAAGAA"&amp;"GAAGATTTGGAAGAGTCTGAA
GATGTCGAATACGGTACTGAAGACGATTACACAGGCGCCCCGCTCGAATTCGGTGCTAGTAGCACTGTTG
AGCAGGACGAGGTCCATGATGAAGAGGAAGACTGGCTTGCACCACAGGAAGAGTCCGAAGTGTTATATGA
CCAGTTTACCGATTATCACAAACTCACAGACAATGTCTTCATAAAGTGTGCTGATATTGTTGAAGAGTCT
CTGAAAGTCAACCCAACAGT"&amp;"TGTAGTGAATGCTGCTAACATACACTTGAAACATGGTGGTGGTGTTGCAC
GAGCACTAGATAAAGCAACTGGCGGTAGTATGCAAAAAGAATCTAATGATTACATTTCTACTAATGGTCC
TCTTAGAGTAGGAGGTTCCTGTCTTCTCTCAGGCCATAACTTAGCTAAACATTGTTTGCATGTTGTTGGC
CCAAATAAAAATGCAGGAGAGGATATTAAACTCCTTGATGCAGCCTATGAGAACTTCAATGC"&amp;"ATATGAAG
TAGTTTTATCACCACTACTGTCAGCAGGTATCTTTGGTGTAAGTCCTATTCAATCACTAGAGACTTGCAA
GCGCGTGGTGCGTAACACAGTCTACATTGTTGTAAACGACAGTGTGGTATTTGATCAGCTTTTAGCCAAA
ACCCCTGGAAAGACTAACGAGAGGCCTGTTGTTGAATCTTCAGAAATTTGTGAGGAGGTCAACCAGAAGC
CTGTTGTTGAGTTTTCAGAAACTAAGGAGTTGC"&amp;"ATGAAGAGACCAATCAGAAGCTTAAGTCTTCGGAAGA
GCCTGTTAAAACCCGCATTGAGGAGTTGAACACAACTGTTGATGAGGCTAAATTTCTAACCACTAAGTTG
CTATTATATGCAGATGTCAATGGTAATCTTAGTGAAGATTCAAAGGTGTTAATTGGCAATGATGGCGCGT
CCTTTAAAAAGGGTGCTCCTTACATTGTTGGTGACATCATTAGCGAAGGTGAATTGACCTGTGTTGTTTT
ACCA"&amp;"ACTAAAGCTGTGGGTGGTACAACTCATATGCTTACTAGGGCTCTGAAGAATGTACCTTCAGACACC
TATCTTACAACCTATCCTGGTCAGGGTGTTTCAGGCTACACTTTGGATGAAGCTAAAGCAGCTCTTAAAA
AGTCCAGATCAGTCTTTTACATATTACCTTCAGCAAATGTTAATGCTAAGGAAGAGGTTTTAGGCACTGT
TGCCTGGAACTTGCGTGAAATGTTAGCTCACGCTGAGGAAACTAGG"&amp;"AAAGTTATGCCAGTCTGTATGGAT
GTTAGGGCGATTATTTCCACAATTCAGCGTAAGTATAAAGGAATTGGAATACAGGAAGGTCTTGTAGATT
ATAAAGTAAGATTTTACTTTTACTCTAGCAAAACACCTATTGCTAGGGTAATCTCAAACCTTAATTCTCT
TGGAGAGCCCCTGATTACTATGCCTTTGGGCTATGTCACACATGGACTCAATTTAGAAGAATCAGCGCGC
TACATGCGTTCTGTTAA"&amp;"GGTTCCTGTTGTAGTTTCTGTGTCTTCACCTGATGCAGTCACTTCTTACAACG
GTTATGTTACATCTGCTTCTAAGAGTGCTGAAGAACACTTTATTGAAACAGTTTCCTTAGCGGGTTCATA
CAAGGATTGGTCATATTCTGGCCAACGTACTGAACTTGGTGTTGAATTCCTCAAGAGAGGTGACAAAATT
GTCTACCATACAGTAGGAAATGTTATAGAATTTCACATGGAAGGTGAAGTTCTTCCTCT"&amp;"TGAGAAGTTAA
AAACTCTCTTAGCTTTAAGAGAGGTTAAAACTATTAAGGTGTTCACAACTGTAGATAACATCAACTTACA
CACACAAGTCATTGATATGTCTATGACTTATGGACAACAGCTAGGACCCACCTATATGGACGGTGCTGAT
CTTACTAAAGTCAAACCTCATGCTAGTCATGAGAACAAGACTTTCTTTGTCCTACCTAGTGATGATACGC
TACGTATTGAAGCTTTTGAGTACTATCATA"&amp;"CCGTAGACGAGAGTTTTTTTGGTAGATACATGTCAGCATT
AAACCATACTAAAAGATGGAAGTATCCTCAAGTTGGTGGTTTAACATCTATAAAATGGGCAGATAACAAT
TGTTACTTGTCTAGTGTTCTTTTGTCACTACAACAAATTGACATTAAGTTTAATGCACCAGCACTTCAGG
ATGCTTATTATAGAGCGCGTGCTGGTGATGCTGCTAACTTCTGTGCACTTGTGCTCGCATACAGCAAGAA
G"&amp;"ACTGTAGGTGAGCTGGGTGATGTACGTGAAACAATGGCCCATTTATTACAGCATGCAAACTTAGAGTCC
GCTAAACGGGTTCTTAATGTTGTGTGCAAACACTGTGGACAGAAAAGCACTACACTTAGTGGTGTTGAAG
CTGTCATGTACATGGGAACCCTCTCTTATGATCATCTTAAGAGAGGTGTTAAGATACCTTGTGTATGTGG
TCGTGAAGCTACACAATACTTAGTGAAACAAGAGTCAACTTTT"&amp;"GTTATGATGTCAGCTCCACCTGCAGAG
TACACTCTTCAAACCGGTGAGTTTTTGTGTGCTAATGAGTACACTGGTAATTACCAGTGTGGTCATTATA
CACATATTACAAATAGAGAAACTATCTATAAAATTGATGGTGCTCTCTTGACTAAAATTACTGAATATAA
GGGTCCTGTTGCTGATGTTTTCTATAAGGAAACATCCTACAGTACAGATATAAAACCTGTGTCATACAAA
CTCGATGGAGTGAC"&amp;"TTACACAGAGATAAATCCAGATCTAAATGGGTATTACAAAAAGGACAATGCTTACT
ATACAGAACAGCCTATTGACCTTGTACCAACTCAACCTTTGCCTAATGCAAGTTTTGACAATTTCAGATT
TGTTTGTGCTAACACCAAATTTGCTGATGACTTGAACCAGATGACTGGCTTTAAAAAGCCTCCATCTAGG
GATTTAACAATTACGTTCTTCCCTGATTTGAATGGTGATGTGGTTGCTATTGATTA"&amp;"TAGACACTACACAC
CTACTTTCAAAAAGGGTGCTAAACTTGTCCATAAGCCAATACTGTGGCATGTTAATCAGACTACTACTAA
GTCAACGTTTAAACCCAATATGTGGTGTCTGCGTTGTCTTTATAGTACAAAGCCTGTTCCCACTTCAAAT
TCGTTTGAGGTGTTAAGTTCAGATGACGCACAAGGAATGGACAATCTTGCTTGTGAAAGTCAACAAACTG
TCGCTGAAGAAGTAGTGGATAATCCTA"&amp;"CCATACAGAAAGACATCATAGAGTGTGACGTGAAAACTACCGA
AGTTGTAGGCAATGTCATACTAAAACCATCAGCAGATGGCATTAAAGTTACATCAGAGTTGGAACATGAG
GATCTTATGGCTGCTTATGTGAATGAAACTAGCATTACCATTAAGAAGCCCAATGAGCTTTCTATCATGT
TGGGTTTAAAAACAATTGCTACACATGGTGCTGCTGCTATTAATAGTGTACCCTGGATTAAGATTTGTG"&amp;"C
TTATGTCAAGCCCTTTCTTGGTTACGTTGCAGAGCAATCTAAGAATTGTATTAAGCGCTGTTTTAGGCGT
GTTTTTAATGATTATATGCCATTCTTGTTGACGCTTTTATTGCAATTATGCACTTTTACTAAGAGTACAA
ATTTTAGAATAAAAGCTGCTATGCCCATTGTTATAGCTAGAAATAGTGTAATAGGTGGTGTTAGATTTTG
TCTAGATGCTTTGACTATGTATGTTAAATCACCTAAGTTT"&amp;"TCTGGAATACTCACTGTTGTTATGTGGTTA
TTATTATTAAGTGTCTGCTTAGGATGTTTAGTCTATGCAGTAGCTTCTTTTGGTGCCATCTTATCTGGTT
TTGGTCTGATGTCTTATTGTGATGGCGTTAGGGCGGGTTATGTTAACTCGTCTAATGTCACTATTCCTGA
CTACTGCGCAGGCAGTTTACCTTGTGGTGTTTGTTTGGGTGGTTTGGATTCTTTAGATGCATACCCAGCT
TTAGAGACGAT"&amp;"TCAGGTTACCATTTCTTCCTACAAGTTAGACTTGACTTTTGTGGGAATGATGGCTGAAT
GGTTTTTGGCATATATGTTGTTTACTAAATTTTTTTATTTATTAGGTCTCTTTGCCTTAATGCAGTTGTT
TTTCGGTCTTTTTGCTACACACTTTGTGAATAATTCCTGGTTAATGTGGCTTATTATAAATGTAGTGCAA
ATGGCTCCCATTTCTGCTATGGTTAGAATGTATGTGTTCTTTGCCTCTTTCTA"&amp;"CTATGTGTGGAAAGCTT
ATATACACGTTATTAATGGCTGTACATCATCCACTTGTATCATGTGTTACAAGCGTAATCGTGCAACACG
TGTTGAATGCACCACCATTGTCAACGGCATGAAGAAGTCCTTCTATGTTTATGCTAATGGTGGTCAAGGT
TTTTGCAAACTTCACAACTGGAATTGTTTGAATTGTGACACTTTCTGTTCTGGAAGTACATTTATCAGTG
ATGAGGTAGCACGTGACCTATCAT"&amp;"TACAGTTTAAGAGACCTATTAATCCAACAGACCAGTCTTCTTACAA
TGTTGATAGTGTTACAGTAAAAGATGGTACACTCTACTTGTATTTTCAGAAGGCTGGTAAACTCACCTAT
GAGAGACATCCACTTTCTTACTTTGTTAATTTGGACAACCTGAGAGCTAATAACGTTAAAGGCACTTTGC
CTATTAATGTTATAGTTTTTGATGGTAAGTCTAAATGTGAAGAAGCTGCTGCTAAATCTGCATCTG"&amp;"TTTA
CTATAGTCAGTTGATGTGTCAACCTATATTACTATTAGACCAAGCTCTTATTTCTGATGTTGGCGATAGT
ACTGAAGTGGCTGTTAAAATGTTTGATGCGTATGTTAATGCATTCTCATCAACATTTAACGCTCCTATGG
AAAAACTAAAGACATTCATTGCGACAGCCCATGCTGAAATAGCTAAAGGTGTTTCTTTGGATAGTGTTTT
GTCTACATTTTTGTCTGCAGCCAGACAAGGATTTGTG"&amp;"GATTCTGATGTAGACACTAAGGATGTCATGGAG
TGTCTTAAACTGTCACACCATTCTGATTTGGAGATTACGAGTGACAGTTGTAACAATTTTATGCTTACTT
ACAACAAGGTTGAAAACATGACACCTAGAGATCTAGGTGCCTGCATTGATTGTAGTGCGCGTCATATTAA
TGCACAAGTGGCAAAGAGTCACAATGTTTCCCTTGTTTGGAATGTAAAGGACTATATGTCTTTGTCAGAA
CAGCTACG"&amp;"TAAACAAATACGTAGTGCTGCCAAAAAGAACAATATACCATTTAAACTCACTTGTGCTACTA
CTAGACAAGTTGTGAATGTTATAACAACAAAAATATCACTAAAAGGTGGTAAGTTTGTTAGCAATAATTG
GTTTAGGTTCCTACTCAAAATGACAGTTTTGATGGTATTGGTTGCCTTTATCTTCTATTTTATTACACCC
ACCCATACTTTAATGGGTCATGATGTGTTTTCTTCTGAAATTATCGGTTA"&amp;"TAAAGCAATACATAATGGTG
TTACCAGAGATGTGTTGACCACCGATGATTGTTTTGCTAACAAGCACACTGGCTTTGACCATTGGTTCAG
TCAGCGTGGTGGTTCATATAGAAATGACAAGACCTGCCCTGTTATAGCGGCTGTTATTACGCGTGAGGTA
GGCTTTATAGTACCTGGTCTTCCTGGTACTGTAAGGCGTGCTTCCAATGGTGACTTTTTGCATTTCTTAC
CTAGAGTTTTTAGCGCTGTTG"&amp;"GTAACATTTGTTACACGCCAGCGAAATTAATAGAGTATACTGACTTTGC
AACTTCAGCCTGCGTGCTTGCTGCTGAATGTACTATCTTTAAGGATGCTCAAGGTAAACCTGTACCTTAT
TGCTATGATACTAATTTGCTTGAGGGTTCTATTTCTTATAGTGAGTTACGCCCCGACACTAGATATGTGT
TAATGGATGGCTCAATTATACAATTCCCTAGCACTTACCTTGAAGGTTCTGTGAGAGTGGTAA"&amp;"CAACTTT
TGATTCTGAATACTGCAGACATGGTACTTGCGAACGATCAGACGCGGGTGTGTGTTTGTCTACTAATGGT
AGATGGGTTCTTAATAATGATTATTATCGATCCATTCCAGGTGTCTTTTGTGGTGCTGATGCTTCAGACT
TACTCTTTAACATCTTCACACCTCTTGTTAGACCAGTAGGCACACTTGACATTTCAGCTTCTGTTGTAGC
AGGTGGCCTTATAGCCATCCTTGTTACATGTGTT"&amp;"GCTTACTACTTTATGAAGTTTAGGCGTGCGTTTGGA
GAGTACAACCATGTTGTCTTTGCTAATGCACTTTTGTTTTTACTGTCTTTTACTATACTCTGTTTGACAC
CTGCGTACACATTTTTACCAGGTATCTATTCATTGCTTTACTTGTACTTGACCTTCTATTTTACTAATGA
CGTGTCTTTCTTGGCTCACCTGCAATGGCTAGCTATGTTCTCACCAATAGTGCCTTTCTGGATAACAGTC
ACTTA"&amp;"TGTTGTCTGTATTTCTATTAAGCATTGCCATTGGTTCTTTAGTAATTACCTCAAGAAGAGAGTTG
TTTTTAATGGAGTTACATTTAGCACTTTTGAGGAGGCTGCTCTGTGTACCTTTCTTTTGAATAAGGAAAT
GTATCTTAAATTGCGTAGTGAGACACTTTTGCCACTTACACAATATAATAGATACCTTGCTCTTTATAAT
AAGTACAAGTATTTTAGTGGAGCTTTAGACACAACTAGCTATAGGGA"&amp;"AGCTGCATGCTGTCACTTAGCGA
AAGCTCTAAATGACTTCAGTAACTCTGGTGCTGATGTTCTATACCAACCACCACAGACTTCTATTACCTC
AGCTGTTTTACAGAGCGGTTTTAGAAAGATGGCATTCCCCTCAGGCAAAGTTGAGGGATGTATGGTACAG
GTCACATGTGGAACAACAACCCTGAACGGTTTGTGGTTAGACGATGTGGTCTATTGCCCTAGACATGTTA
TCTGCACACTAGAAGATA"&amp;"TGCTTAACCCAAATTATGATGACTTACTTATTAGAAAGTCTAACCATAATTT
CCTTGTGCAGGCTAGTAATGTGCAATTGCGTGTTATTGGCCATACTATGCAGAACTGCTTGCTCAAACTT
AAGGTTGACATAGCTAATCCTAAAACACCTAAGTATAAGTTTGTACGTATTCAACCTGGACAGACTTTTT
CAGTGTTAGCTTGCTACAATGGTGCACCCTCGGGTGTTTACCAGTGTGCAATGAGGTCCA"&amp;"ACCACACTAT
TAAGGGTTCATTCCTTAATGGTTCTTGTGGTAGTGTTGGTTTTAACATTGACTATGACTGCGTGTCCTTC
TGTTACATGCACCATATGGAGCTTCCTACAGGAGTTCATGCTGGTACAGACTTGGAAGGTAACTTCTATG
GACCATTTGTTGATAGACAAACAGCACAAGCAGCAGGAACTGATACAACCATTACACTTAATGTGTTGGC
TTGGCTCTATGCTGCTGTTATTAATGGGGAA"&amp;"AGATGGTTCCTTAATAGGTTTACAACTACCCTAAATGAT
TTTAATCTTGTTGCTATGAAGTACAACTATGAACCTCTAACACAAGATCAAGTTGACATCCTTGGACCGC
TTTCTGCCCAAACTGGAGTGGCTGTCATGGATATGTGTGCAGCACTGAAAGAATTGTTGCAAAATGGCTT
AAATGGTCGTACCATACTCGGTAGTACCATTTTAGAAGATGAGTTTACACCTTTTGACGTTGTTAGACAA
TG"&amp;"CTCAGGTGTAACCTTTCAAGGTAAATTCAAGAAAGTCGTCAAAGGTACCCATCATTGGTTGCTGTTGA
CACTCTTGACTTCTTTGTTAATACTTGTCCAAAGTACACAGTGGTCACTGTTTTTCTTTGTGTATGAACA
TGCCTTTTTGCCGTTTACAATGGGTGTTGTGTGTTTTGCTGCATGCGCTATGGTTCTTGTTAAGCATAAG
CATGCATTTTTGTGTTTGTTTTTGTTACCTTCCTTAATAACTGT"&amp;"TGCTTATTTTAATATGATCTACATGC
CTGCTAGTTGGGTTATGCGTGTCATGACATGGTTAGATTTAGTCGACACCAGCTTGTCTGGTTATAGACT
TAAGGACTGTGTTATGTATGCGTTAGCTGCTTTCTTACTCATCCTTATGACAGCTCGTACTGTTTATGAT
GATGCTGCTAGACGTGTTTGGACAGTTATGAATGTTATAACACTTGTCTACAAGGTCTACTATGGTAATT
CGCTTGATCAAGCAC"&amp;"TTGCTATGTGGGCTCTTGTTATTTCTGTAACCTCTAACTATTCTGGTGTCGTTAC
GACTATCATGTTTTTAGCTAGAGCTATAGTGTTTTTGTGTGTTGAGTATTATCCTATTTTGTTTATTACT
GGCAACACCTTACAGTGTATAATGCTTGTTTATTGTTTCTTGGGCTATTGTTGCTGTTGTTACTTTGGTC
TTTTCTGTTTACTCAACCGCTATTTCAGATTAACTCTTGGTGTGTATGACTATTTTG"&amp;"TCTCCACACAAGA
GTTTAGGTATATGAATTCACAGGGACTTTTACCTCCTAAGACTAGTTTGGATGCCTTTAAACTCAATGTT
AAATTATTGGGTATTGGAGGTAAGCCTTGTATTAAAGTGGCCACTGTTCAGTCTAAAATGTCTGATATAA
AGTGCACTTCTGTTGTATTGCTTTCAGTTCTACAACAACTTAGAATTGAATCCTCATCCAAATTGTGGGC
ACAGTGCGTGCAATTGCACAATGACATC"&amp;"TTACTTGCTAAGGATACAACTGAGGCATTTGAAAAGATGGTC
TCATTGTTATCTGTTCTGCTTTCTATGCAAGGCGCTGTAGATATTAATAAGTTGTGTGATGAAATGCTCA
ACAATCGTGCTACTTTACAAGCCATTGCTTCAGAGTTTAGTTCTCTACCATCTTATGCAGCTTATGCTAC
AGCCCAGGAGGCTTATGAGCAGGCTGTTGCTAATGGAGACTCTGAAGTTGTTCTTAAGAAATTGAAAAAG"&amp;"
TCTTTAAATGTGGCTAAATCTGAATTTGACAGGGATGCCGCCATGCAACGTAAGTTGGAAAAGATGGCGG
ACCAGGCCATGACCCAAATGTACAAGCAGGCTAGATCTGAAGACAAGAGGGCAAAAGTTACTAGTGCCAT
GCAGACAATGCTATTCACTATGCTTAGAAAGCTTGATAATGATGCTTTGAACAATATTATTAACAATGCA
CGTGATGGTTGTGTACCACTCAACATCATACCATTGACAAC"&amp;"TGCAGCCAAACTCATGGTTGTTGTCCCCG
ATTATAACACCTACAAGAATACTTGTGATGGCAACACATTTACGTATGCTTCCGCTCTCTGGGAAATCCA
GCAGGTTGTGGATGCAGATAGTAAAGTTGTTCAGTTGAGTGAAATTAACATGGACAATTCTCAAAACCTT
GCTTGGCCTCTTATTGTTACAGCATTGAGGTCCAATTCTGCAGTCAAATTACAGAATAATGAACTGAGTC
CTGTTGCACTGC"&amp;"GCCAGATGTCGTGTGCCGCAGGTACTACACAAACAGCTTGCACTGATGACAATGCACT
TGCCTATTACAACACTTCTAAGGGAGGTAGGTTTGTGCTTGCATTATTATCAGACCACCAAGATCTCAAA
TGGGCACGTTTCCCAAAGAGTGATGGTACAGGTACTATATACACAGAACTGGAACCACCATGTAGGTTTG
TTACAGACACACCAAAAGGCCCTAAAGTGAAGTACTTGTACTTTATCAAGGGCC"&amp;"TTAACAACCTAAATAG
AGGTATGGTACTGGGTAGTTTAGCTGCTACAGTACGTTTACAAGCTGGCAATGCTACGGAAGTTCCTGCC
AATTCTACTGTGCTTTCTTTTTGTGCGTTTGCTGTGGATCCAGCTAAGGCATATAAAGATTACCTAGCTA
GTGGTGGACAACCAATTACCAATTGCGTAAAGATGCTGTGCACACACACAGGTACAGGACAGGCTATAAC
TGTAATACCAGAAGCCAATATGGAC"&amp;"CAAGAGTCCTTTGGTGGTGCTTCATGTTGCTTGTATTGTAGATGC
CACATTGATCATCCAAATCCTAAGGGATTTTGTGACTTGAAGGGTAAGTATGTCCAAATACCTACCACAT
GCACTAATGACCCCGTGGGTTTTATTCTTAGAAACACAGTCTGTACTGTCTGCGGTATGTGGAAAGGTTA
TGGCTGTAGTTGTGATCAACTCCGCGAGCCCGTGATGCAGGCAGCTGATGCCCCAGCGTTTTTAAAC"&amp;"GGG
TTTGCGGTGTAAGTGCGGCCCGTCTTACACCGTGCGGCACAGGCACAAGCACTGATGTCGTTTACAGGGC
TTTTGATATTTATAATGAGAAAGTTGCTGGTTTTGCAAAGTTCCTAAAAACAAATTGTTGCCGTTTCCAG
GAAGTTGATGAAGAGGGCAACTTATTAGACTCCTATTTTGTTGTTAAGAGACATACTATGTCTAATTATC
AACATGAGGAGACTATGTATAATTTAGTTAAAGAGTGT"&amp;"CCAGCTGTTGCTGTGCACGACTTCTTTAAATT
TAGAGTAGATGGTGACATGGTACCACACATATCACGCCAGCGTCTTACTAAATACACAATGGCAGACTTA
GTCTATGCACTTCGTCATTTTGATGAAGGTAATTGTGACACCTTAAAAGAAATATTAGTCACATACAATT
GTTGTGATGACGCATATTTCAATAAAAAGGATTGGTACGACTTTGTGGAAAATCCTGATATACTACGCGT
ATACGCATG"&amp;"CCTAGGTGAGCGTGTGCGCCAAGCTTTGTTAAAGACTGTACAGTTCTGCGATGCCATGCGC
GATGCGGGCATTGTTGGTGTACTCACCTTGGATAATCAAGATCTGAATGGGAATTGGTACGATTTCGGTG
ACTTCGTACAAGTGGCACCAGGTGCAGGTATTCCTATTGTAGATTCTTATTATTCATTGCTGATGCCCAT
TCTTACGTTAACGAAGGCATTGGCAGCCGAGTCCCATATGGACTGTGATAC"&amp;"TACAAAGCCTCTCATTAAG
TGGGACTTGTTGAAGTATGATTTCACGGAAGAAAGATTATGTCTTTTTAACCGTTATTTCAAGTATTGGG
ATCAAACATACCACCCTAATTGTATTAACTGTTTGGATGATAGGTGTATCCTACACTGTGCAAACTTTAA
TGTTTTATTTTCCACGGTGTTTCCGCCAACAAGTTTTGGCCCACTTGTGAGAAAAATTTTTGTGGATGGT
GTTCCTTTTGTTGTATCAACAG"&amp;"GCTACCATTTCCGTGAGTTGGGAGTTGTACATAATCAGGATGTAAACT
TACACAGCTCACGTCTCAGTTTTAAGGAACTTTTAGTGTACGCTGCTGATCCTGCTATGCATGCTGCATC
AGGCAACCTGTTGCTTGATAAACGCACTACATGCTTTTCAGTGGCTGCACTGACAAATAGTGTTGCTTTT
CAAACTGTCAAACCTGGTAATTTTAATAAAGACTTTTATGACTTTGCTGTGTCTAAAGGTTTCT"&amp;"TCAAGG
AAGGAAGTTCTGTTGAATTGAAACACTTCTTCTTTGCACAGGATGGCAATGCCGCTATTAGTGATTATGA
TTACTATCGTTATAATCTTCCTACAATGTGTGACATCAGACAACTGCTTTTTGTGGTTGAGGTGGTCGAC
AAATACTTTGATTGTTACGATGGCGGTTGCATAAATGCTAACCAAGTCATTGTTAACAATTTGGATAAAT
CAGCTGGATTCCCCTTTAATAAATGGGGAAAGGCT"&amp;"AGACTTTATTATGATTCTATGAGTTATGAAGATCA
GGATGCGTTGTTCGCTTATACTAAGCGCAATGTGATCCCTACCATTACTCAGATGAATCTTAAATATGCC
ATTAGTGCTAAGAATAGAGCGCGCACCGTAGCTGGTGTTTCTATCTGTAGCACTATGACCAATAGACAGT
TCCATCAGAAATTATTAAAGTCTATAGCCGCTACAAGAGGTGCCACAGTTGTAATAGGCACTAGTAAATT
CTATGG"&amp;"TGGCTGGCATAACATGTTAAAAACTGTTTACAGTGATGTTGAAACTCCTAACCTTATGGGTTGG
GATTACCCAAAATGTGATAGAGCCATGCCTAACATGCTTAGGATAATGGCATCACTTGTTCTTGCTCGCA
AACATAGTACTTGTTGTAACCTTTCACACCGTTTCTACGGGTTAGCTAATGAGTGTGCTCAGGTACTTAG
TGAAATGGTTATGTGTGGCGGTTCACTCTATGTGAAACCAGGCGGTAC"&amp;"ATCTTCAGGAGATGCCACCACT
GCTTATGCTAATAGTGTCTTTAACATTTGTCAAGCTGTTACAGCTAATGTTAATGCACTTTTGTCTACTG
ATGGTAATAAAATTGCTGACAAGTATGTCCGCAATTTACAACATAGACTTTATGAATGTCTCTATAGAAA
TAGAGACGTTGATCATGAATTTGTAGAAGAATTTTACGCTTATTTGCGTAAACACTTTTCTATGATGATT
CTCTCTGATGATGCTGTTG"&amp;"TTTGCTATAATAGCAACTATGCAGCTCAAGGTTTAGTAGCTAGCATTAAGA
ACTTTAAAGCAGTTCTTTATTATCAAAACAATGTTTTTATGTCTGAGGCAAAATGCTGGACTGAGACCGA
CCTTACTAAAGGACCTCATGAATTTTGCTCTCAGCATACAATGCTAGTTAAACAAGGAGATGATTACGTG
TACCTGCCTTACCCAGACCCATCTAGAATTTTAGGCGCTGGTTGTTTTGTTGATGATATCG"&amp;"TCAAAACCG
ATGGTACACTTATGATAGAACGGTTTGTGTCCCTAGCGATAGACGCCTACCCACTTACAAAGCACCCTAA
CCAGGAGTACGCTGATGTCTTCCATTTGTATTTGCAATACATTAGGAAGTTGCATGATGAGCTTACTGGA
CACATGTTAGACATGTATTCAGTCATGCTAACAAATGATAACACTTCTAGGTATTGGGAACCTGAGTTTT
ATGAGGCTATGTACACACCACATACAGTCTTG"&amp;"CAGGCTGTAGGCGCGTGTGTGTTATGCAATTCACAGAC
TTCACTTCGTTGCGGCTCATGCATCAGACGACCATTCCTGTGTTGCAAGTGCTGCTATGACCATGTCATT
TCGACTTCGCATAAATTAGTGCTGTCCGTTAATCCCTATGTTTGCAATGCCCCCGGTTGTGATGTCACAG
ACGTGACGCAACTTTATTTAGGAGGTATGAGCTACTACTGCAAGTCGCACAAGCCACCTATTAGCTTTCC
TTT"&amp;"GTGTGCTAATGGTCAGGTTTTTGGTCTTTATAAGAACACTTGTGTTGGCAGCGATAACGTAACTGAT
TTCAATGCCATAGCCACATGTGACTGGACTAATGCCGGTGATTACATACTTGCTAACACCTGCACTGAGA
GATTGAAACTCTTTGCTGCTGAAACTTTAAAAGCTAATGAAGAGACATTTAAACTATCCTATGGCATCGC
CACTGTGCGTGAAGTGCTGTCTGATAGAGAATTACATCTATCTTG"&amp;"GGAGATTGGGAAGCCTCGACCTCCC
TTGAATAGAAATTATGTCTTTACTGGCTATAGAGTTACTAAGAACAGTAAAGTGCAGATAGGAGAGTACA
CCTTTGAAAAAGGTGACTATGGTGATGCTGTTGTGTATAGAGGTACTACAACTTATAAGTTAAATGTGGG
CGATTACTTTGTGTTAACATCACACACTGTAATGCCCTTGACTGCACCTACTTTAGTGCCACAAGAGCAC
TATGTGAGAATAACTG"&amp;"GCTTATACCCTACACTTAACATCTCTGATGAGTTTTCTAGCAATGTTGCTAACT
ATCAAAAAGTAGGTATGCAGAAGTATTCTACTTTGCAAGGACCACCAGGTACAGGTAAGAGCCACTTTGC
CATTGGGTTGGCATTGTACTATCCATCTGCACGCATAGTCTACACGGCATGCTCACACGCGGCTGTGGAT
GCTCTATGCGAGAAGGCGCTAAAATACTTGCCAATAGACAAGTGTAGCAGAATAATAC"&amp;"CTGCGCGAGCTC
GCGTGGAGTGCTTCGACAAATTCAAGGTTAATTCAACACTTGAACAGTATGTTTTCTGTACAGTCAATGC
GCTGCCTGAAACTACTGCTGATATTGTAGTCTTTGACGAGGTTTCAATGGCCACAAATTATGACTTGAGC
GTCGTTAATGCTAGATTACGTGCTAAGCATTATGTCTACATTGGTGATCCTGCTCAATTACCTGCACCAC
GCACATTGCTTACAAAGGGCACACTAGAA"&amp;"CCTGAATATTTTAACTCTGTGTGTCGTCTAATGAAAACAAT
AGGTCCCGACATGTTCCTTGGTACGTGTCGCCGATGTCCTGCTGAAATAGTCGACACTGTCAGTGCTTTA
GTTTATGATAATAAACTTAGGGCACATAAAGGCAAGTCATCACAATGTTTTAAAATGTTTTATAAAGGAG
TGATTACACATGACGTGTCATCTGCAATCAACAGACCACAGATTGGCGTGGTTAGAGAATTTCTGACACG
"&amp;"CAACCCTGCTTGGAGAAAAGCTGTTTTTATTTCACCTTATAACTCACAGAATGCTGTGGCTTCAAAAATA
CTTGGACTGCCTACGCAAACTGTAGATTCTTCACAAGGTTCTGAATATGACTACGTCATATTTGCTCAGA
CCACAGAAACAGCTCATTCATGCAATGTTAATAGATTTAATGTTGCTATTACAAGAGCCAAAGTAGGTAT
TTTGTGCATAATGTCCGATAAGGACCTCTATGATAAATTACA"&amp;"ATTTACTAGTCTGGAAGTCCCACGTAGA
AGTGTGGCTGTATTGCAATCAGAGAATGTAACTGGACTTTTTAAGGACTGTAGTAAGCTAATAACTGGCT
TACATCCTACACAAGCACCTACATACCTTAGTGTTGATACTAAATTCAAAACTGAAGGTTTGTGTGTCGA
CATACCAGGAATACCAAAGGACATGACCTATCGTAGGCTCATCTCTATGATGGGTTTTAAAATGAACTAC
CAAGTTAATGGTT"&amp;"ACCCTAACATGTTTATTACCCGTGATGAAGCAATCAAGCATGTTCGTGCTTGGATTG
GCTTTGATGTAGAGGGTTGTCATGCAACTAGGGATGCCGTAGGTACAAACCTACCACTCCAGTTAGGGTT
TTCAACTGGTGTTAACTTAGTAGCTGTTCCTACAGGCTATGTTGACACAAGTGCAGCCACAGAGTTCTCT
AGAGTAAATGCAAAACCACCACCTGGGGACCAGTTTAAACATCTAATACCGCTTA"&amp;"TGTACAAGGGTTTAC
CTTGGAACATAGTGCGTGTTAAGATTGTACAAATGCTTAGTGATACACTAAAAGACCTTTCAGATAGAGT
CGTGTTCGTCCTTTGGGCACATGGCTTTGAACTTACTTCAATGAAGTATTTTGTCAAGATTGGACCAGAA
CGGACGTGTTGTCTGTGTGACAAGCGCGCAACTTGCTTTTCAACTTCATCAGATACATACGCTTGCTGGC
ACCACTCTGTGGGTTTTGACTATGTC"&amp;"TATAATCCATTTATGATTGATGTCCAGCAGTGGGGATTTACTGG
CAATTTGCAGAGTAACCATGACCAACATTGCCAAGTTCATGGCAATGCACATGTTGCTAGTTGTGATGCC
ATCATGACTCGTTGTCTTGCCATTCACGAGTGCTTTGTGAAGCGCGTGGATTGGTCTGTAGAATACCCTA
TTATAGGTGACGAGCTGAGAATTAATGTAGCATGCAGAAAAGTACAACATATGGTTGTAAAGTCTGCT"&amp;"TT
GCTTGCGGATAAGTTTCCAGTTCTTCACGATATTGGTAATCCAAAGGCTATAAAGTGTGTCCCTCAGGCT
GATGTAGAATGGAAGTTCTACGATGTGCAACCTTGTAGTGACAAAGCTTACAAAATAGAAGAGTTGTTCT
ATTCTTATGCAACCCATCATGATAAATTTACAGATGGCGTGTGTTTGTTTTGGAACTGTAACGTGGATCG
TTACCCTTCTAATGCAATTGTTTGCCGGTTTGATACTAG"&amp;"AGTGTTATCTAACTTGAATCTGCCTGGCTGT
GATGGTGGTAGTTTGTATGTAAATAAACATGCATTCCACACACCTGCCTTTGATAAAGGTGCTTTTGCTA
ACTTGAAGCAATTACCATTTTTCTATTATTCTGACAGTCCTTGCGAGTCACATGGTAAGCAAGTCGTGTC
AGACATTGATTATGTGCCTCTTAAATCTGCTACGTGTATTACACGATGCAACTTAGGCGGTGCCGTTTGT
CGTCATCATG"&amp;"CATCTGAGTACAGACAGTATTTAGATGCTTATAACATGATGATTTCGGCCGGCTTTAGCC
TTTGGATTTACAAGCAGTTTGACACTTATAATCTCTGGAATACCTTTACTAGGTTACAGAGTTTAGAGAA
TGTGGCTTACAATGTTGTTAATAAAGGACATTTTGATGGTCAAGCTGGTGAAAAACCAGTTTCCATCATT
AATAATACCGTCTACACAAAGGTGGATGGTGTTGATGTAGAAATCTTTGAAA"&amp;"ATAAAACGACTTTGCCTG
TTAATGTTGCATTTGAGCTTTGGGCTAAACGTAACATTAAACCTGTTCCAGAAATAAAGATACTCAATAA
TTTGGGTGTTGATATTGCTGCTAATACTGTTATTTGGGATTATAAAAGAGAATCACCAGCCTATATTTCA
ACAATAGGTGTCTGTACAATGACTGACATTGCTAAGAAACCTACTGAAAACGCTTGTTCCTCACTCACCG
TCTTTTTTGATGGTAGAGTTGAT"&amp;"GGACAGGTTGATTCTTTTAGAAATGCACGTAATGGTGTTTTAATTAC
AGAAGGCTCAGTGAAAGGGTTAAACCCTTCTAAGGGGCCACCACAGGCTAGTCTTAATGGAGTCACATTG
ATTGGAGAATCTGTAAAAACACAGTTTAATTACTTTAAAAAAGTAGATGGCGTTGTTCAACAACTGCCAG
AAACCTACTTTACTCAGAGCAGAAGTTTAGATGATTTCAAACCCAGGTCACAAATGGAGGTTGAT"&amp;"TTCCT
ACAACTTGCAATGGATGAATTCATAGAGCGGTATAAGCTCGAGGGTTACGCCTTTGAGCATATCGTCTAT
GGAGATTTTAGTCATGGACAATTAGGTGGGCTACATCTTATGATTGGTCTCGCCAAAAGGTCTTTAGAAT
CACTACTGAAACTTGAGGATTTTATCCCGATTGACAGTACTGTGAAAAATTATTTTGTAACGGATGCACA
AACAGGTTCATCTAAATGTGTGTGCTCTGTCATTGA"&amp;"TCTTTTACTTGACGATTTTGTTGAAATAATAAAA
TCTCAGGATTTGTCTGTCGTTTCAAAAGTGGTCACGGTCACCATTGACTATGCTGAAATTTCATTTATGC
TTTGGTGTAAAGATGGACATGTTGAGACATTTTACCCAAAACTGCAAGCAAATCAAACATGGCAACCTGG
TGTCGCCATGCCCAATTTGTATAAGATGCAAAGAATGCTTCTTGATAAGTGCGACCTTCACAATTATGGT
GAAAATG"&amp;"CTGTGATACCAAAAGGAATAATGATGAATGTCGCTAAATATACTCAACTGTGTCAATATTTAA
ATACACTTACTATAGCAGTGCCTTATAACATGCGAGTTATACATTTTGGTGCGGGATCTGATAAAGGTGT
CGCACCAGGCTCTGCTGTACTCAAACAATGGTTGCCAGTTGGCACGTTGTTGGTTGATTCAGACATAAAT
GATTTTGTGTCTGATGCTGATTCTACATTAATAGGAGACTGCTCTACTG"&amp;"TTTATACAGCTAATAAATGGG
ATCTTATTATTAGTGATATGTACGATCCGAAGACAAAGCACATATTAAAAGAAAACGACTCCAAGGAAGG
ATTTTTCACTTACTTATGTGGTTTTATTAAACAAAAGCTTGCCTTGGGAGGTTCCGTGGCTATAAAGATA
ACAGAACATTCTTGGAATGCCGATCTTTATAAGCTCATGGGATATTTCTCATGGTGGACTGCTTTTGTCA
CTAATGTAAACGCTTCTTCT"&amp;"TCAGAGGCTTTCTTAATAGGTGTTAACTACCTTGGTAAACAGAAAGAATC
CATTGACGGATATACCATGCATGCTAACTACATATTTTGGAGGAACACAAACCCTATACAATTGTCTTCC
TACTCTCTTTTCGACATGAGTAAATTCCCACTAAAGCTTAGGGGAACTGCTGTCATGTCCTTAAAAGATA
ATCAGATCAACGATATGATCTGTTCTCTTTTAGAAAAGGGTAGACTTATCATTAGAGAGAAT"&amp;"AATAAAGT
TGTTTTCTCTAGTGATGTCCTAGTAAATAATTAAACGAACATGAAATTTTTGGCTTTTCTCTGTCTTCTT
GGCTTTGCTAACGCTCAAGATGGCAAGTGTGGTACACTATCTAATAAAAGTCCATCTAAGCTTACTCAGA
CTCCTTCTTCTAGGAGGGGTTTTTATTATTTTGATGACATTTTTAGGTCTTCAATTCGTGTGCTTACCAC
TGGCCATTTTCTTCCTTTTAATACTAACCTTAC"&amp;"TTGGTATTTGACTTTAAAGTCTAATGGTAAGCAGAGG
ATTTATTATGATAATCCCAACATTAACTTTGGTGATGGTGTTTATTTTGGTCTAACCGAGAAATCTAATG
TTTTTCGAGGTTGGATTTTTGGTTCGACATTAGACAACACAACTCAGTCTGCTGTTCTCTTTAATAATGG
TACACACATTGTTATAGATGTGTGTAACTTTAATTTTTGTGCTGATCCAATGTTTGCTGTCAATAGTGGA
CAGC"&amp;"CTTATAAAACCTGGATTTATACTAGTGCGGCTAATTGCACTTACCACAGAGCACATGCATTTAATA
TTAGCACTAATATGAATCCAGGTAAGTTTAAACATTTTAGGGAGCACCTGTTTAAGAATGTAGACGGCTT
CCTATATGTCTATCATAACTATGAACCCATTGATCTTAACAGTGGTTTTCCTTCTGGCTTTTCTGTTTTA
AAACCAATACTTAAGCTGCCTTTTGGTCTCAACATTACATATGTTA"&amp;"AGGCCATAATGACATTGTTTTCTT
CCACTCAAAGTAATTTTGATGCTGACGCTTCTGCTTACTTTGTGGGCCATCTAAAACCTCTCACCATGCT
TGTTGACTTTGACGAGAATGGCACCATTATTGATGCTATAGATTGCTCTCAAGATCCACTCTCAGAGCTT
AAGTGTACCACTAAGAGTTTTACAGTTGAAAAAGGAATTTATCAAACCTCTAACTTCCGTGTTACACCAA
CCACTGAAGTTGTTAGG"&amp;"TTTCCTAACATTACACAGCTTTGTCCTTTTAACGAAGTTTTCAATATAACCTC
TTTCCCATCCGTTTACGCGTGGGAGAGAATGCGCATTACTAATTGTGTTGCGGACTACTCAGTGCTTTAC
AATTCTTCTGCCTCCTTCTCAACATTTCAGTGTTATGGCGTTTCACCTACAAAGCTCAACGATTTATGCT
TTAGCAGTGTTTACGCAGACTACTTTGTTGTGAAGGGTGATGATGTACGCCAAATTGCA"&amp;"CCTGCTCAGAC
AGGTGTGATTGCTGATTACAATTACAAATTGCCTGATGATTTTACAGGTTGTGTAATAGCCTGGAATACA
AATTCTTTGGACAGTTCCAACGAATTCTTTTACAGGAGATTCAGACATGGAAAGATTAAACCTTATGGGC
GTGACCTTTCCAATGTTCTTTTTAACCCTTCAGGTGGTACATGTTCAGCTGAAGGTCTTAATTGTTACAA
ACCACTTGCCTCCTATGGATTTACACAGTC"&amp;"CTCTGGAATTGGCTTTCAACCATACAGAGTGGTTGTGCTT
TCTTTTGAGTTGTTAAACGCACCTGCTACAGTTTGTGGGCCTAAACAGTCTACTGAGCTAGTTAAGAACA
AGTGTGTTAACTTCAATTTCAACGGACTTACAGGCACTGGTGTGCTTACTAATTCTACTAAAAAGTTCCA
ACCTTTTCAACAGTTTGGGCGTGACGTTTCAGATTTTACGGACTCCGTCAGAGACCCTAAAACCCTTGAG
A"&amp;"TTCTTGACATTGCACCTTGTTCATACGGCGGTGTCAGTGTTATAACTCCTGGTACAAATGCTTCTAGTT
CAGTGGCTGTTTTGTATCAGGATGTTAATTGTACAGATGTGCCTACTATGTTACATGCTGATCAAATTTC
TCATGATTGGCGTGTGTATGCCTTCCGTAATGATGGCAACATATTCCAAACACAGGCTGGTTGTTTGATT
GGTGCTGCTTATGACAACTCATCTTATGAGTGTGATATTCCTA"&amp;"TAGGAGCTGGCATTTGTGCTAAGTATA
CGAATGTTTCTAGCACACTTGTGCGCTCCGGTGGACACTCCATACTAGCTTACACCATGTCTCTTGGTGA
CAATCAAGACATTGTTTATTCTAACAACACCATTGCTATTCCAATGAATTTTAGTATTAGTGTCACTACT
GAGGTCTTGCCTGTTTCAATGACTAAGACTTCAGTAGATTGTAACATGTATATTTGCGGTGACTCCACTG
AATGCAGTAATTTG"&amp;"CTGCTACAGTATGGTAGTTTCTGCACGCAGTTAAACAGAGCTCTTGCCGGTATAGC
TGTGGAACAAGACAGAAATACTCGAGATGTCTTTGCACAAACTAAGGCCATGTACAAGACTCCTTCTTTG
AAGGATTTTGGTGGTTTTAATTTTTCACAGATTTTGCCAGACCCCGCTAAACCGTCTAGTAGATCTTTTA
TTGAGGACTTGCTTTACAACAAAGTCACACTTGCTGACCCAGGTTTTATGAAGCAG"&amp;"TATGGTGATTGTTT
AGGTGGTGTTAATGCTCGTGACCTCATTTGTGCACAAAAGTTCAATGGGCTCACAGTACTCCCACCCCTA
CTCACTGATGAAATGATTGCGGCATACACGGCAGCACTAATAAGTGGAACGGCTACGGCAGGTTTTACTT
TTGGTGCAGGTGCTGCGCTTCAGATACCTTTTGCGATGCAAATGGCTTACAGATTTAATGGCATTGGTGT
CACTCAAAATGTTTTGTATGAGAACCA"&amp;"GAAACAAATTGCTAATCAGTTCAATAAGGCTATCTCACAAATT
CAGGATTCCTTAAGTACTACTACTACAGCACTTGGCAAATTACAGGATGTGATTAACCAAAATGCCATAG
CCCTTAACACACTAGTTAAACAGCTTAGCTCCAATTTTGGTGCTATTTCTAGTGTACTGAATGATATTCT
GTCTCGACTTGACAAAGTAGAGGCCGAAGTTCAAATTGACAGGCTTATAACAGGACGTTTACAGAGCTT"&amp;"G
CAGACTTATGTTACACAGCAACTTATCAGAGCCGCAGAAATTAGAGCCTCTGCTAATCTTGCTGCTACAA
AAATGTCCGAGTGTGTACTTGGCCAGTCTAAGAGAGTAGACTTTTGTGGAAAAGGATATCATTTGATGTC
CTTCCCTCAGGCTGCTCCTCATGGTGTAGTTTTCTTACATGTTACTTATGTACCATCGCAGGAACAAAAC
TTCACTACTGCACCTGCTATTTGTCATGAAGGTAAAGCAC"&amp;"ACTTTCCTCGTGAAGGCGTCTTCGTCACAA
ATGGCACACACTGGTTTATCACTCAGCGAAATTTTTATTCGCCTCAGCCTATTACTACAGACAATACATT
TGTGTCAGGCAATTGTGATGTTGTCATTGGCATTGTTAATAACACTGTCTACGACCCACTACAGCCTGAA
CTAGACTCATTTAAAGAAGAACTTGACAAGTATTTTAAAAACCATACTTCACAGAATGTTAGTCTTGATG
GTCTTAACAAC"&amp;"ATAAATGCTTCAGTTGTGGACATTAAAAAGGAAATTGAACATCTCAATGAGATTGCCAA
AAGCCTAAATGAATCACTCATCGACCTACAAGAACTAGGCAAGTATGAGCAGTACATTAAATGGCCGTGG
TATGTGTGGCTTGGCTTTATTGCCGGTCTCATTGCCATCGTCATGGCTACAATTATGTTGTGTTGCATGA
CCAGCTGTTGTAGTTGTCTTAAAGGTGTTTGCTCATGTGCTTCATGTTGCAAA"&amp;"TTCGATGAAGACCACTC
CGAACCAGTGCTTACTGGAGTGAAGTTACATTACACATAAACGAACTTATGGATTTGTTTTTGAACATCT
TCACTTTAGGATCTATTACTAGACAACCTGGTAAAGTTGAAAATGTTTCTCCTGCAAGTTCTTTTCATTC
TACAGCGTCCATCCCTTTACAGGCCACTCTACCTTTCGGATGGCTTGTTGTTGGCGTTGCATTTCTTGCT
GTTTTTCAAAGCGCTGCGAAATTA"&amp;"ATACCTTTTAACAGTCTTTGGCAGCGTTGCTTATACCAGAGCTTTC
AATTGCTTTGCAATGTGCTTCTTATTGCTTTGACAGTTTACTCGCACTTACTGCTTGTTGCTGCAGGGCT
TGAAGCACCTTTCCTTTATCTACTTGCTTTGATTTACTTCTTACAGTGCGTTGTATTTGGCAGGCTTCTT
GTCAGATGCTGGCTGTGCTGGAAATGCAAATCAAAGAATCCATTAATTTATGACTCAAACTATTTT"&amp;"GTTT
GCTGGCATACTCACACTCATGACTATTGTATTCCTTACAATAGCATTACAAACACTATCGTCCTCACTGC
AGGTGATGGTGTCACTATTCCCATTCGGACACAAGACTACCAAATTGGTGGTTACTTCGAAAAATGGGAA
TCTGGTGTTAAGGACTATCTTACACTTATTGGTCCTTTCACTGAAGTTTATTACCAGCTTGAATCTACCC
AGATTTCCACAGACACTGGTATTAATAATGCGACATT"&amp;"CTTCCTCTTCTCAAAGAATGATGAAAGAGAACA
GGAAAGTGTCCAAGTTCACACAATCGACGGCTCATCAGGAGTTGTAAACCCAATTTACGATGAGCCGACG
CCGACTACTAGCGTGCCTCTTTAAGCACATTGATTGAGTACGAACTTATGTACTCATTCGTTTCAGAAGA
AACCGGTACGTTAATAGTTAATAGCGTACTTCTTTTTCTAGCTTTTGTGGTATTCTTGCTAGTCACCCTA
GCCATCCT"&amp;"TACTGCGCTTCGATTGTGTGCATACTGCTGCAATATTGTTAACGTGAGTTTAGTAAAACCGA
CTTTTTACGTTTACTCACGTGTAAAAAGCTTGAATTCCTCTCAGGAGGTTCCTGAATTTCTGGTCTAAAC
GAACTAATTATTATTTTTATTCTTTTAGGAACTTTAATATTGCTCTCTATGACTAACAGTAGTGCTTCTC
CTCCTACGGAGACCATTACCGTAGAGCAGTTAAAACACCTACTTGAGCAA"&amp;"TGGAACCTAGTTATAGGTTT
TCTGTTTTTCGCTTGGATTCTGCTACTACAGTTTGCTTACTCCAACAGGAACAGGTTTCTTTACATAATA
AAGCTTGTGTTTCTCTGGCTTCTTTGGCCAATTACACTAGCCTGCTTTGTGCTTGCTGCCGTCTACAGAA
TTAACTGGGTTACAGGAGGCATAGCTATAGCGATGGCCTGCATTGTGGGTCTCATGTGGCTTAGCTACTT
TGTGGCTTCATTCAGGCTTTT"&amp;"CGCACGGACCAGGTCTTGGTGGTCTTTTAACCCAGAAACCAACATTTTG
CTTAACGTGCCACTACGTGGTACCATTCTGACCAGACCGCTTCTTGAGAGTGAACTTGTCATTGGTGCTG
TGATCATTCGTGGTCACCTCCGTATGGCTGGACACTCCCTTGGACGCTGTGACATTAAGGACCTCCCTAA
AGAAATCACTGTTGCTACATCACGAACTCTATCTTATTACAGATTAGGAGCCTCCCAGCGTGT"&amp;"AGCATCT
GATTCAGGTTTTGCTGTTTACCACCGCTATCGTATCGGTAATTACAAGCTAAATACCGACCACATAGGCA
GTGACGACAATATTGCTTTGCTAGTACAGTAAGAGACAACAGATGTTTAGTCTAGTTGCTTTCCAAGTTA
CCGTAGCAGAGTTGTTAATTTTAATTATGAAATCTTTTGGATTGGCACTTACTCATATCCAAATTGGTAT
AGTTTCATTATTAAAAATCCTAACAAACCGTCTA"&amp;"GATAGAAGGTATTCTAAACTAGACGAAGAAGAACCT
ATGGAAATTGATCATCCTTAAACGAACATGAAATTTCTTTTACTCGTGGCAATTGTAAGTATAGCATCAG
CAGAACTTTACCATTACCAAGAGTGTGCTAGAGGTACAACCGTACTCTTAAAGGAGCCTTGCCAACCTAA
TACTTACGAAGGCAACTCACCTTATCACCCTTTGGCTGACAACAAGTTTGCTATCACTTGTACAAACACC
AAATT"&amp;"TAGTTTTGTTTGTCAGGACGAGACAAGACACGTATTTCAATTACGTGCCCGGTCTATTTCACCCA
GACTTTTTGCCAGTCCAAAACATCATAGTGACGATTTCACCCCGGTGATCCTTATTATTGTCACATTGCT
CTTTGTAATCTACTGTTGCATGAAGAGACAATGATTCATTTAACTTTGTTTGATTTCTACCTTTGTGTCC
TATCTTTGCTACTTTTCTTGGTCATTATAATGCTAATCATCTTTTGT"&amp;"TTTGTGTTAGAATTACAAGATCT
AAACGAACAATAAAATGACTGATAATGGACAATCAAACTCGCGTAATGCGCCTCGCATTACGTTTGGTGT
CTCAGATACCTCAGACAATAATCAGAATGCAGAACGTGCTGGAGCGCGGCCAAAGCAAAGAAGACCGCAA
GGCCCTCCTAACAACACAGCATCCTGGTTCACAGCTCTCACTCAGCATGGTAAAGAAGGTCTCTCCTTTC
CGCGAGGACAGGGAGTGC"&amp;"CCGTTAATACCAATAGTACCAGGGACGACCAAATTGGCTACTATCGCAGAGC
TACCCGACGAGTTCGTGGTGGTGATGGTAAGATGAAAGAACTCAGCCCGCGCTGGTACTTCTACTATCTA
GGAACTGGACCAGAGGCCGCATTACCTTATGGTGCTAACAAAGATGGCATAGTTTGGGTCGCTACAGAAG
GAGCCCTAAACACGCCTAAAGATCACATTGGCACGCGCAATCCCAACAACAATGCTGCCA"&amp;"TTGTCATACA
GTTACCACAAGGTACTACCTTGCCAAAAGGCTTCTACGCTGAAGGAAGTCGTGGTGGCAGTCAAGCCTCC
TCGCGTTCTAACTCACGTAGCCGTGGTAATTCCAGAAATTCAACACCTAGCAGCAGCAGAGGTTCATCAC
CTGCACGCATGGCTGCCGGAGGAGATACGGCACTTGCATTATTGCTGTTAGACAGGCTGAACCAGCTTGA
GAGCAAAGTTTCAGGTAAGACACCACAACAA"&amp;"TCACAGGTTGTCACAAAGAAAACAGCTGCTGAGGCTTCT
AAAAAGCCCAGACAGAAAAGAACAGCTACCAAAGCCTATAATGTTACTCAGGCTTTTGGTAGGCGAGGTC
CCGAACCTACACAGGGAAATTTCGGTGACCAGGAATTAATCAGATTAGGTACTGATTACAAAAATTGGCC
ACAGATTGCACAGTTTGCACCCAGTGCTTCTGCATTCTTTGGCATGTCCCGTATAGGAATGGAAGTCACA
CC"&amp;"TACAGGGACTTGGTTAACCTATAATGGTGCCATAAAATTGGATGATAAAGACCCAAATTTCAAAGACC
AAGTTATTCTGCTTAATAAGCACATTGATGCTTATAAGACATTTCCACCTACAGAACCTAAAAAGGACAA
GAAGAAAAAGGCTGATGAAGTACAGTCACTGCCGCAGCGTCAGAAGAAACAGGCAACTGTGACTCTGTTA
CCTGCAGCAGATTTGGATGATTTTTCCAAACAACTTCAGAATTC"&amp;"CATGAATGCTTCACCTGATTCTACTC
AGGCCTAAATTCATGTTGACCACACAAGGCAGATGGGCTATGTAAACGTTTTCGCTATTCCGTTTACGAT
ACATAGTCTACTCTTGTGCAGAATGAATTCTCGTAGCTAAACAGCACAAGTAGGTTTAGTTAACTTTAAT
CTCACATAGCAATCTTTAATCAATGTGTAACATTAGGGAGGACTGGAAAGAGCCACCACATAGTCACCGA
GGCCACGCGGAGTAC"&amp;"GATCGAGGGTACAGTGACTAATGCTAGGGAGAGCTGCCTATATGGAAGAGCCCTA
ATGTGTAAAATTATTTTAGTAGTGCTATCCCCATGTGATTTTAATAGCTTCTTAGGAGAATGACAAAAAA
AAAAAAAAAAAAAAAA")</f>
        <v>&gt;BtBM48-31 GU190215.1_genome
TTTAAAATCTGTGTAGCTGTCACTTGGCTGCATGCCCAGTGCACTTACGCAGTATATCTTATAAACTTTT
ACTGTCGTTGACAGGACACGAGTAACTCGTCTATCTTCTGCAGGCTGCTTACGGTTTCGTCCGTGTTGCA
GCCGATCATCAGCATACCTAGGTTTCGTCCGGGTGTGACCGAAAGGTAAGATGGAGAGCCTTGTCCCTGG
TTTCAACGAGAAAACACACGTCCAACTCAGTTTACCTGTTTTGCAGGTTCGTGACGTGCTCGTACGTGGA
TTCGGTGACACCGTAGAAGAGGCTGTCGCTGAAGCACGCCAACATTTAATTGAAGGAACATGTGGCATTG
TTGATCTCCAGAAGGGTGTTTTACCCCAACTGGAACAACCTTACATTTTCCTTAAACGCTGTGATGCCCG
TACTGCTCCCCACGGCCATGTTATGGTCGAATTGGTGGCAGAGCTTGATGGCGTCCAGTATGGTAGGAGC
GGAGAATCTCTTGGTGTGTTAGTCCCGCATGTGGGTGAAACACCAATTGGTTACCGCAAGGTTCTTGTCC
GTAAGAACGGTAATAAGGGAGCCGGTGGTCACTTGTACGGCGCCGATCTAAGGTTTTACGATCTAGGTGA
CGAACTTGGCACTGACCCCCTTGATGACTTCCAACAAGATTGGAATACTAAGCATGGCAGTGGGCTTCGC
CGCGATCTCTTTAGGGAGCTCAATGGTGGTGTCTACACACGCTATGTTGATAACAACTTCTGCGGACCAG
ATGGTTATCCTCTGGAATGCATAAAAGACTTGCTTGCGCGAGCTGGCAAGTCAAGCGCACCTCTTGCTGA
ACAGCTTGACTTTTTGGAGTCTAAGAGAGGTGTGTACTGTTGCCGTGAACATGAGCATGAGATTGCTTGG
TACACGGAGCGCTCTGATAAGAGCTATGAGCTTCAGACACCTTTTGACATTACTAATGCCAAAAAGTTTG
ATTCTTTCAAAGGCGAATGTCCTAAATTCGTCTTCCCACTTAATTCCACAGTTAAAGTCTTGCAACCACG
TGTTGAAAAGAAGAAGACTGAGGGATTTTTAGGCCGTATTCGTACGGTTTACCAAGTTGCATCACCTGGT
GAGTGTAACTCTATGCACCTGTCTACCTACATGAATTGTAACCATTGTGGTGAAAAGTCATGGCAGACAT
GTGATTTCTTAACAGCCACTTGTGAAATGTGTGGCAACCAGAATACTGTTGAAGAGGGACCTACCACATG
TGGGTATGTACCTAGTAATGCTGTAGTAAAGATGGTTTGCCCTGCCTGTCAGAACCCAGAGATTGGGCCC
GACCATAGTGTGGCAGATTACCACAACAACTCAAAGATTGAAACTCGACTCCGCAAGGGAGGTAGGATTA
AATCTTTTGGTGGCTGTGTTTTCTCTTATGTTGGCTGCTACAACAAGCGTGCCTTCTGGGTGCCGCGTGC
CGCAGCCAATATTGGTTCCAACCATACTGGCGTTGTCGGTGAAGGAGTTGAAACCATGAATGAGGACTTG
CTTCAGATCTTAAGTCGTGAACGTGTTGTTATCAACATTGTTGGCGAGTTTTGTCTGAACGAGGAGATTG
CTATCTTACTTGCTTCTCTTTCAGCGTCTACTAGTGCTTTTGTAGAGACAGTTAAAAATCTTGATTTTAA
AACTTTCAAGAAAATCATTGAGTCTTGTGGTAATTATAAAGTGACCAAGGGCAAGTTTAAACCTGGTGTC
TGGAATATTGGCACTAGTAAATCATTGCTTACACCTCTGCATTGCTTTTCATCGCAGGCTGCAGGTGTAG
TTCGCTCAATCTTCTCTCGCACACTTGCTACAGCTAATCATTCAATTGTAGACCTGCACAGAGCTGCTAT
GATTATTTTCTCTGATATATCAGATCAAGCCAATCGTGTGCTGGATGCCATGGTCAACACATCTGACTTA
GTCACTGAAAGTGTTGTTGTCATGGCTTATCTCACAGGTGGATTGGTGCAACAGGTTAGTACCTGGTTGA
GCCAATTACTTAATACTTCTGTAGACAAGTTTAGCGCAGTTTTGCGCTGGCTTGAGCAAAAGCTCCAAGG
TGGCATTGATTTTCTTCGTCAAGCTTGGGGCATTCTTAAACTTCTAGTCACTGGCGCTTATGTGGTTATA
AGAGGTAAAATTCAAGTTGTTAACACTAGTCTCATAGAGTGCGTTACATCATTTGTTGACGTCGTTAACA
AGGTTTTTGAGCTCTGTACTGATTACATTACTGTTGCTGGTGCTAGAGTGCGTGCTATAAATTTTGGTGA
GGTTTTGATTGCGCAAAGTCGAGGCCTCTACCGTCAGTGTGTACGTGCCAGAGATCAGCTTCAGTTGTTG
ATGCCTTTAAAATCGCCAAAGGACGTTGTTTTCCTTGACGGTGATGCTTATGACACACTTTTAACCTCTG
AGGAGGTAACAGTTAAAAATGGAACTCTTGAAGCACTTGATCTTGAACTCAGTGACGTAGTTACTGGTGT
TGCGGAGGGAGTCCCTGTTTGTGTTAATGGTCTAATGCTCTTAGAATTGAAGGAAAAGGAGCAATACTGT
GCATTGTCTCCTTCTCTACTTGCAACTAATAACGTCTTTACATTAAAAGGAGGTGCCCCTACAAAGGGAG
TCACATTTGGTGAAGACACAGTTGTGGAAATCCAGGGTTATAAAAGTGTTAAAATCACTTTTGAGTTGGA
TGAACGTGTTGATAAAGTTCTTAATGAGAAGTGTGCATCCTATACAGTAGAGACCGGCACTACAGCTGAA
GAACTTGCTTGTGTTGTGGCTGAGTCTGTTGTAAAGACTTTACAACCAATCTCTGAATTACTAACACCCA
TGGGTATCGACCTTGATGAATGGAGTGTAGCTAAATTTTACCTGTTTGATGAGTCTGGTGAAGCAGTTCT
TTCATCACACATGTATTGTTCCTTCTATCCTCCTGACGAAGAGGAAGAAGAAGATTTGGAAGAGTCTGAA
GATGTCGAATACGGTACTGAAGACGATTACACAGGCGCCCCGCTCGAATTCGGTGCTAGTAGCACTGTTG
AGCAGGACGAGGTCCATGATGAAGAGGAAGACTGGCTTGCACCACAGGAAGAGTCCGAAGTGTTATATGA
CCAGTTTACCGATTATCACAAACTCACAGACAATGTCTTCATAAAGTGTGCTGATATTGTTGAAGAGTCT
CTGAAAGTCAACCCAACAGTTGTAGTGAATGCTGCTAACATACACTTGAAACATGGTGGTGGTGTTGCAC
GAGCACTAGATAAAGCAACTGGCGGTAGTATGCAAAAAGAATCTAATGATTACATTTCTACTAATGGTCC
TCTTAGAGTAGGAGGTTCCTGTCTTCTCTCAGGCCATAACTTAGCTAAACATTGTTTGCATGTTGTTGGC
CCAAATAAAAATGCAGGAGAGGATATTAAACTCCTTGATGCAGCCTATGAGAACTTCAATGCATATGAAG
TAGTTTTATCACCACTACTGTCAGCAGGTATCTTTGGTGTAAGTCCTATTCAATCACTAGAGACTTGCAA
GCGCGTGGTGCGTAACACAGTCTACATTGTTGTAAACGACAGTGTGGTATTTGATCAGCTTTTAGCCAAA
ACCCCTGGAAAGACTAACGAGAGGCCTGTTGTTGAATCTTCAGAAATTTGTGAGGAGGTCAACCAGAAGC
CTGTTGTTGAGTTTTCAGAAACTAAGGAGTTGCATGAAGAGACCAATCAGAAGCTTAAGTCTTCGGAAGA
GCCTGTTAAAACCCGCATTGAGGAGTTGAACACAACTGTTGATGAGGCTAAATTTCTAACCACTAAGTTG
CTATTATATGCAGATGTCAATGGTAATCTTAGTGAAGATTCAAAGGTGTTAATTGGCAATGATGGCGCGT
CCTTTAAAAAGGGTGCTCCTTACATTGTTGGTGACATCATTAGCGAAGGTGAATTGACCTGTGTTGTTTT
ACCAACTAAAGCTGTGGGTGGTACAACTCATATGCTTACTAGGGCTCTGAAGAATGTACCTTCAGACACC
TATCTTACAACCTATCCTGGTCAGGGTGTTTCAGGCTACACTTTGGATGAAGCTAAAGCAGCTCTTAAAA
AGTCCAGATCAGTCTTTTACATATTACCTTCAGCAAATGTTAATGCTAAGGAAGAGGTTTTAGGCACTGT
TGCCTGGAACTTGCGTGAAATGTTAGCTCACGCTGAGGAAACTAGGAAAGTTATGCCAGTCTGTATGGAT
GTTAGGGCGATTATTTCCACAATTCAGCGTAAGTATAAAGGAATTGGAATACAGGAAGGTCTTGTAGATT
ATAAAGTAAGATTTTACTTTTACTCTAGCAAAACACCTATTGCTAGGGTAATCTCAAACCTTAATTCTCT
TGGAGAGCCCCTGATTACTATGCCTTTGGGCTATGTCACACATGGACTCAATTTAGAAGAATCAGCGCGC
TACATGCGTTCTGTTAAGGTTCCTGTTGTAGTTTCTGTGTCTTCACCTGATGCAGTCACTTCTTACAACG
GTTATGTTACATCTGCTTCTAAGAGTGCTGAAGAACACTTTATTGAAACAGTTTCCTTAGCGGGTTCATA
CAAGGATTGGTCATATTCTGGCCAACGTACTGAACTTGGTGTTGAATTCCTCAAGAGAGGTGACAAAATT
GTCTACCATACAGTAGGAAATGTTATAGAATTTCACATGGAAGGTGAAGTTCTTCCTCTTGAGAAGTTAA
AAACTCTCTTAGCTTTAAGAGAGGTTAAAACTATTAAGGTGTTCACAACTGTAGATAACATCAACTTACA
CACACAAGTCATTGATATGTCTATGACTTATGGACAACAGCTAGGACCCACCTATATGGACGGTGCTGAT
CTTACTAAAGTCAAACCTCATGCTAGTCATGAGAACAAGACTTTCTTTGTCCTACCTAGTGATGATACGC
TACGTATTGAAGCTTTTGAGTACTATCATACCGTAGACGAGAGTTTTTTTGGTAGATACATGTCAGCATT
AAACCATACTAAAAGATGGAAGTATCCTCAAGTTGGTGGTTTAACATCTATAAAATGGGCAGATAACAAT
TGTTACTTGTCTAGTGTTCTTTTGTCACTACAACAAATTGACATTAAGTTTAATGCACCAGCACTTCAGG
ATGCTTATTATAGAGCGCGTGCTGGTGATGCTGCTAACTTCTGTGCACTTGTGCTCGCATACAGCAAGAA
GACTGTAGGTGAGCTGGGTGATGTACGTGAAACAATGGCCCATTTATTACAGCATGCAAACTTAGAGTCC
GCTAAACGGGTTCTTAATGTTGTGTGCAAACACTGTGGACAGAAAAGCACTACACTTAGTGGTGTTGAAG
CTGTCATGTACATGGGAACCCTCTCTTATGATCATCTTAAGAGAGGTGTTAAGATACCTTGTGTATGTGG
TCGTGAAGCTACACAATACTTAGTGAAACAAGAGTCAACTTTTGTTATGATGTCAGCTCCACCTGCAGAG
TACACTCTTCAAACCGGTGAGTTTTTGTGTGCTAATGAGTACACTGGTAATTACCAGTGTGGTCATTATA
CACATATTACAAATAGAGAAACTATCTATAAAATTGATGGTGCTCTCTTGACTAAAATTACTGAATATAA
GGGTCCTGTTGCTGATGTTTTCTATAAGGAAACATCCTACAGTACAGATATAAAACCTGTGTCATACAAA
CTCGATGGAGTGACTTACACAGAGATAAATCCAGATCTAAATGGGTATTACAAAAAGGACAATGCTTACT
ATACAGAACAGCCTATTGACCTTGTACCAACTCAACCTTTGCCTAATGCAAGTTTTGACAATTTCAGATT
TGTTTGTGCTAACACCAAATTTGCTGATGACTTGAACCAGATGACTGGCTTTAAAAAGCCTCCATCTAGG
GATTTAACAATTACGTTCTTCCCTGATTTGAATGGTGATGTGGTTGCTATTGATTATAGACACTACACAC
CTACTTTCAAAAAGGGTGCTAAACTTGTCCATAAGCCAATACTGTGGCATGTTAATCAGACTACTACTAA
GTCAACGTTTAAACCCAATATGTGGTGTCTGCGTTGTCTTTATAGTACAAAGCCTGTTCCCACTTCAAAT
TCGTTTGAGGTGTTAAGTTCAGATGACGCACAAGGAATGGACAATCTTGCTTGTGAAAGTCAACAAACTG
TCGCTGAAGAAGTAGTGGATAATCCTACCATACAGAAAGACATCATAGAGTGTGACGTGAAAACTACCGA
AGTTGTAGGCAATGTCATACTAAAACCATCAGCAGATGGCATTAAAGTTACATCAGAGTTGGAACATGAG
GATCTTATGGCTGCTTATGTGAATGAAACTAGCATTACCATTAAGAAGCCCAATGAGCTTTCTATCATGT
TGGGTTTAAAAACAATTGCTACACATGGTGCTGCTGCTATTAATAGTGTACCCTGGATTAAGATTTGTGC
TTATGTCAAGCCCTTTCTTGGTTACGTTGCAGAGCAATCTAAGAATTGTATTAAGCGCTGTTTTAGGCGT
GTTTTTAATGATTATATGCCATTCTTGTTGACGCTTTTATTGCAATTATGCACTTTTACTAAGAGTACAA
ATTTTAGAATAAAAGCTGCTATGCCCATTGTTATAGCTAGAAATAGTGTAATAGGTGGTGTTAGATTTTG
TCTAGATGCTTTGACTATGTATGTTAAATCACCTAAGTTTTCTGGAATACTCACTGTTGTTATGTGGTTA
TTATTATTAAGTGTCTGCTTAGGATGTTTAGTCTATGCAGTAGCTTCTTTTGGTGCCATCTTATCTGGTT
TTGGTCTGATGTCTTATTGTGATGGCGTTAGGGCGGGTTATGTTAACTCGTCTAATGTCACTATTCCTGA
CTACTGCGCAGGCAGTTTACCTTGTGGTGTTTGTTTGGGTGGTTTGGATTCTTTAGATGCATACCCAGCT
TTAGAGACGATTCAGGTTACCATTTCTTCCTACAAGTTAGACTTGACTTTTGTGGGAATGATGGCTGAAT
GGTTTTTGGCATATATGTTGTTTACTAAATTTTTTTATTTATTAGGTCTCTTTGCCTTAATGCAGTTGTT
TTTCGGTCTTTTTGCTACACACTTTGTGAATAATTCCTGGTTAATGTGGCTTATTATAAATGTAGTGCAA
ATGGCTCCCATTTCTGCTATGGTTAGAATGTATGTGTTCTTTGCCTCTTTCTACTATGTGTGGAAAGCTT
ATATACACGTTATTAATGGCTGTACATCATCCACTTGTATCATGTGTTACAAGCGTAATCGTGCAACACG
TGTTGAATGCACCACCATTGTCAACGGCATGAAGAAGTCCTTCTATGTTTATGCTAATGGTGGTCAAGGT
TTTTGCAAACTTCACAACTGGAATTGTTTGAATTGTGACACTTTCTGTTCTGGAAGTACATTTATCAGTG
ATGAGGTAGCACGTGACCTATCATTACAGTTTAAGAGACCTATTAATCCAACAGACCAGTCTTCTTACAA
TGTTGATAGTGTTACAGTAAAAGATGGTACACTCTACTTGTATTTTCAGAAGGCTGGTAAACTCACCTAT
GAGAGACATCCACTTTCTTACTTTGTTAATTTGGACAACCTGAGAGCTAATAACGTTAAAGGCACTTTGC
CTATTAATGTTATAGTTTTTGATGGTAAGTCTAAATGTGAAGAAGCTGCTGCTAAATCTGCATCTGTTTA
CTATAGTCAGTTGATGTGTCAACCTATATTACTATTAGACCAAGCTCTTATTTCTGATGTTGGCGATAGT
ACTGAAGTGGCTGTTAAAATGTTTGATGCGTATGTTAATGCATTCTCATCAACATTTAACGCTCCTATGG
AAAAACTAAAGACATTCATTGCGACAGCCCATGCTGAAATAGCTAAAGGTGTTTCTTTGGATAGTGTTTT
GTCTACATTTTTGTCTGCAGCCAGACAAGGATTTGTGGATTCTGATGTAGACACTAAGGATGTCATGGAG
TGTCTTAAACTGTCACACCATTCTGATTTGGAGATTACGAGTGACAGTTGTAACAATTTTATGCTTACTT
ACAACAAGGTTGAAAACATGACACCTAGAGATCTAGGTGCCTGCATTGATTGTAGTGCGCGTCATATTAA
TGCACAAGTGGCAAAGAGTCACAATGTTTCCCTTGTTTGGAATGTAAAGGACTATATGTCTTTGTCAGAA
CAGCTACGTAAACAAATACGTAGTGCTGCCAAAAAGAACAATATACCATTTAAACTCACTTGTGCTACTA
CTAGACAAGTTGTGAATGTTATAACAACAAAAATATCACTAAAAGGTGGTAAGTTTGTTAGCAATAATTG
GTTTAGGTTCCTACTCAAAATGACAGTTTTGATGGTATTGGTTGCCTTTATCTTCTATTTTATTACACCC
ACCCATACTTTAATGGGTCATGATGTGTTTTCTTCTGAAATTATCGGTTATAAAGCAATACATAATGGTG
TTACCAGAGATGTGTTGACCACCGATGATTGTTTTGCTAACAAGCACACTGGCTTTGACCATTGGTTCAG
TCAGCGTGGTGGTTCATATAGAAATGACAAGACCTGCCCTGTTATAGCGGCTGTTATTACGCGTGAGGTA
GGCTTTATAGTACCTGGTCTTCCTGGTACTGTAAGGCGTGCTTCCAATGGTGACTTTTTGCATTTCTTAC
CTAGAGTTTTTAGCGCTGTTGGTAACATTTGTTACACGCCAGCGAAATTAATAGAGTATACTGACTTTGC
AACTTCAGCCTGCGTGCTTGCTGCTGAATGTACTATCTTTAAGGATGCTCAAGGTAAACCTGTACCTTAT
TGCTATGATACTAATTTGCTTGAGGGTTCTATTTCTTATAGTGAGTTACGCCCCGACACTAGATATGTGT
TAATGGATGGCTCAATTATACAATTCCCTAGCACTTACCTTGAAGGTTCTGTGAGAGTGGTAACAACTTT
TGATTCTGAATACTGCAGACATGGTACTTGCGAACGATCAGACGCGGGTGTGTGTTTGTCTACTAATGGT
AGATGGGTTCTTAATAATGATTATTATCGATCCATTCCAGGTGTCTTTTGTGGTGCTGATGCTTCAGACT
TACTCTTTAACATCTTCACACCTCTTGTTAGACCAGTAGGCACACTTGACATTTCAGCTTCTGTTGTAGC
AGGTGGCCTTATAGCCATCCTTGTTACATGTGTTGCTTACTACTTTATGAAGTTTAGGCGTGCGTTTGGA
GAGTACAACCATGTTGTCTTTGCTAATGCACTTTTGTTTTTACTGTCTTTTACTATACTCTGTTTGACAC
CTGCGTACACATTTTTACCAGGTATCTATTCATTGCTTTACTTGTACTTGACCTTCTATTTTACTAATGA
CGTGTCTTTCTTGGCTCACCTGCAATGGCTAGCTATGTTCTCACCAATAGTGCCTTTCTGGATAACAGTC
ACTTATGTTGTCTGTATTTCTATTAAGCATTGCCATTGGTTCTTTAGTAATTACCTCAAGAAGAGAGTTG
TTTTTAATGGAGTTACATTTAGCACTTTTGAGGAGGCTGCTCTGTGTACCTTTCTTTTGAATAAGGAAAT
GTATCTTAAATTGCGTAGTGAGACACTTTTGCCACTTACACAATATAATAGATACCTTGCTCTTTATAAT
AAGTACAAGTATTTTAGTGGAGCTTTAGACACAACTAGCTATAGGGAAGCTGCATGCTGTCACTTAGCGA
AAGCTCTAAATGACTTCAGTAACTCTGGTGCTGATGTTCTATACCAACCACCACAGACTTCTATTACCTC
AGCTGTTTTACAGAGCGGTTTTAGAAAGATGGCATTCCCCTCAGGCAAAGTTGAGGGATGTATGGTACAG
GTCACATGTGGAACAACAACCCTGAACGGTTTGTGGTTAGACGATGTGGTCTATTGCCCTAGACATGTTA
TCTGCACACTAGAAGATATGCTTAACCCAAATTATGATGACTTACTTATTAGAAAGTCTAACCATAATTT
CCTTGTGCAGGCTAGTAATGTGCAATTGCGTGTTATTGGCCATACTATGCAGAACTGCTTGCTCAAACTT
AAGGTTGACATAGCTAATCCTAAAACACCTAAGTATAAGTTTGTACGTATTCAACCTGGACAGACTTTTT
CAGTGTTAGCTTGCTACAATGGTGCACCCTCGGGTGTTTACCAGTGTGCAATGAGGTCCAACCACACTAT
TAAGGGTTCATTCCTTAATGGTTCTTGTGGTAGTGTTGGTTTTAACATTGACTATGACTGCGTGTCCTTC
TGTTACATGCACCATATGGAGCTTCCTACAGGAGTTCATGCTGGTACAGACTTGGAAGGTAACTTCTATG
GACCATTTGTTGATAGACAAACAGCACAAGCAGCAGGAACTGATACAACCATTACACTTAATGTGTTGGC
TTGGCTCTATGCTGCTGTTATTAATGGGGAAAGATGGTTCCTTAATAGGTTTACAACTACCCTAAATGAT
TTTAATCTTGTTGCTATGAAGTACAACTATGAACCTCTAACACAAGATCAAGTTGACATCCTTGGACCGC
TTTCTGCCCAAACTGGAGTGGCTGTCATGGATATGTGTGCAGCACTGAAAGAATTGTTGCAAAATGGCTT
AAATGGTCGTACCATACTCGGTAGTACCATTTTAGAAGATGAGTTTACACCTTTTGACGTTGTTAGACAA
TGCTCAGGTGTAACCTTTCAAGGTAAATTCAAGAAAGTCGTCAAAGGTACCCATCATTGGTTGCTGTTGA
CACTCTTGACTTCTTTGTTAATACTTGTCCAAAGTACACAGTGGTCACTGTTTTTCTTTGTGTATGAACA
TGCCTTTTTGCCGTTTACAATGGGTGTTGTGTGTTTTGCTGCATGCGCTATGGTTCTTGTTAAGCATAAG
CATGCATTTTTGTGTTTGTTTTTGTTACCTTCCTTAATAACTGTTGCTTATTTTAATATGATCTACATGC
CTGCTAGTTGGGTTATGCGTGTCATGACATGGTTAGATTTAGTCGACACCAGCTTGTCTGGTTATAGACT
TAAGGACTGTGTTATGTATGCGTTAGCTGCTTTCTTACTCATCCTTATGACAGCTCGTACTGTTTATGAT
GATGCTGCTAGACGTGTTTGGACAGTTATGAATGTTATAACACTTGTCTACAAGGTCTACTATGGTAATT
CGCTTGATCAAGCACTTGCTATGTGGGCTCTTGTTATTTCTGTAACCTCTAACTATTCTGGTGTCGTTAC
GACTATCATGTTTTTAGCTAGAGCTATAGTGTTTTTGTGTGTTGAGTATTATCCTATTTTGTTTATTACT
GGCAACACCTTACAGTGTATAATGCTTGTTTATTGTTTCTTGGGCTATTGTTGCTGTTGTTACTTTGGTC
TTTTCTGTTTACTCAACCGCTATTTCAGATTAACTCTTGGTGTGTATGACTATTTTGTCTCCACACAAGA
GTTTAGGTATATGAATTCACAGGGACTTTTACCTCCTAAGACTAGTTTGGATGCCTTTAAACTCAATGTT
AAATTATTGGGTATTGGAGGTAAGCCTTGTATTAAAGTGGCCACTGTTCAGTCTAAAATGTCTGATATAA
AGTGCACTTCTGTTGTATTGCTTTCAGTTCTACAACAACTTAGAATTGAATCCTCATCCAAATTGTGGGC
ACAGTGCGTGCAATTGCACAATGACATCTTACTTGCTAAGGATACAACTGAGGCATTTGAAAAGATGGTC
TCATTGTTATCTGTTCTGCTTTCTATGCAAGGCGCTGTAGATATTAATAAGTTGTGTGATGAAATGCTCA
ACAATCGTGCTACTTTACAAGCCATTGCTTCAGAGTTTAGTTCTCTACCATCTTATGCAGCTTATGCTAC
AGCCCAGGAGGCTTATGAGCAGGCTGTTGCTAATGGAGACTCTGAAGTTGTTCTTAAGAAATTGAAAAAG
TCTTTAAATGTGGCTAAATCTGAATTTGACAGGGATGCCGCCATGCAACGTAAGTTGGAAAAGATGGCGG
ACCAGGCCATGACCCAAATGTACAAGCAGGCTAGATCTGAAGACAAGAGGGCAAAAGTTACTAGTGCCAT
GCAGACAATGCTATTCACTATGCTTAGAAAGCTTGATAATGATGCTTTGAACAATATTATTAACAATGCA
CGTGATGGTTGTGTACCACTCAACATCATACCATTGACAACTGCAGCCAAACTCATGGTTGTTGTCCCCG
ATTATAACACCTACAAGAATACTTGTGATGGCAACACATTTACGTATGCTTCCGCTCTCTGGGAAATCCA
GCAGGTTGTGGATGCAGATAGTAAAGTTGTTCAGTTGAGTGAAATTAACATGGACAATTCTCAAAACCTT
GCTTGGCCTCTTATTGTTACAGCATTGAGGTCCAATTCTGCAGTCAAATTACAGAATAATGAACTGAGTC
CTGTTGCACTGCGCCAGATGTCGTGTGCCGCAGGTACTACACAAACAGCTTGCACTGATGACAATGCACT
TGCCTATTACAACACTTCTAAGGGAGGTAGGTTTGTGCTTGCATTATTATCAGACCACCAAGATCTCAAA
TGGGCACGTTTCCCAAAGAGTGATGGTACAGGTACTATATACACAGAACTGGAACCACCATGTAGGTTTG
TTACAGACACACCAAAAGGCCCTAAAGTGAAGTACTTGTACTTTATCAAGGGCCTTAACAACCTAAATAG
AGGTATGGTACTGGGTAGTTTAGCTGCTACAGTACGTTTACAAGCTGGCAATGCTACGGAAGTTCCTGCC
AATTCTACTGTGCTTTCTTTTTGTGCGTTTGCTGTGGATCCAGCTAAGGCATATAAAGATTACCTAGCTA
GTGGTGGACAACCAATTACCAATTGCGTAAAGATGCTGTGCACACACACAGGTACAGGACAGGCTATAAC
TGTAATACCAGAAGCCAATATGGACCAAGAGTCCTTTGGTGGTGCTTCATGTTGCTTGTATTGTAGATGC
CACATTGATCATCCAAATCCTAAGGGATTTTGTGACTTGAAGGGTAAGTATGTCCAAATACCTACCACAT
GCACTAATGACCCCGTGGGTTTTATTCTTAGAAACACAGTCTGTACTGTCTGCGGTATGTGGAAAGGTTA
TGGCTGTAGTTGTGATCAACTCCGCGAGCCCGTGATGCAGGCAGCTGATGCCCCAGCGTTTTTAAACGGG
TTTGCGGTGTAAGTGCGGCCCGTCTTACACCGTGCGGCACAGGCACAAGCACTGATGTCGTTTACAGGGC
TTTTGATATTTATAATGAGAAAGTTGCTGGTTTTGCAAAGTTCCTAAAAACAAATTGTTGCCGTTTCCAG
GAAGTTGATGAAGAGGGCAACTTATTAGACTCCTATTTTGTTGTTAAGAGACATACTATGTCTAATTATC
AACATGAGGAGACTATGTATAATTTAGTTAAAGAGTGTCCAGCTGTTGCTGTGCACGACTTCTTTAAATT
TAGAGTAGATGGTGACATGGTACCACACATATCACGCCAGCGTCTTACTAAATACACAATGGCAGACTTA
GTCTATGCACTTCGTCATTTTGATGAAGGTAATTGTGACACCTTAAAAGAAATATTAGTCACATACAATT
GTTGTGATGACGCATATTTCAATAAAAAGGATTGGTACGACTTTGTGGAAAATCCTGATATACTACGCGT
ATACGCATGCCTAGGTGAGCGTGTGCGCCAAGCTTTGTTAAAGACTGTACAGTTCTGCGATGCCATGCGC
GATGCGGGCATTGTTGGTGTACTCACCTTGGATAATCAAGATCTGAATGGGAATTGGTACGATTTCGGTG
ACTTCGTACAAGTGGCACCAGGTGCAGGTATTCCTATTGTAGATTCTTATTATTCATTGCTGATGCCCAT
TCTTACGTTAACGAAGGCATTGGCAGCCGAGTCCCATATGGACTGTGATACTACAAAGCCTCTCATTAAG
TGGGACTTGTTGAAGTATGATTTCACGGAAGAAAGATTATGTCTTTTTAACCGTTATTTCAAGTATTGGG
ATCAAACATACCACCCTAATTGTATTAACTGTTTGGATGATAGGTGTATCCTACACTGTGCAAACTTTAA
TGTTTTATTTTCCACGGTGTTTCCGCCAACAAGTTTTGGCCCACTTGTGAGAAAAATTTTTGTGGATGGT
GTTCCTTTTGTTGTATCAACAGGCTACCATTTCCGTGAGTTGGGAGTTGTACATAATCAGGATGTAAACT
TACACAGCTCACGTCTCAGTTTTAAGGAACTTTTAGTGTACGCTGCTGATCCTGCTATGCATGCTGCATC
AGGCAACCTGTTGCTTGATAAACGCACTACATGCTTTTCAGTGGCTGCACTGACAAATAGTGTTGCTTTT
CAAACTGTCAAACCTGGTAATTTTAATAAAGACTTTTATGACTTTGCTGTGTCTAAAGGTTTCTTCAAGG
AAGGAAGTTCTGTTGAATTGAAACACTTCTTCTTTGCACAGGATGGCAATGCCGCTATTAGTGATTATGA
TTACTATCGTTATAATCTTCCTACAATGTGTGACATCAGACAACTGCTTTTTGTGGTTGAGGTGGTCGAC
AAATACTTTGATTGTTACGATGGCGGTTGCATAAATGCTAACCAAGTCATTGTTAACAATTTGGATAAAT
CAGCTGGATTCCCCTTTAATAAATGGGGAAAGGCTAGACTTTATTATGATTCTATGAGTTATGAAGATCA
GGATGCGTTGTTCGCTTATACTAAGCGCAATGTGATCCCTACCATTACTCAGATGAATCTTAAATATGCC
ATTAGTGCTAAGAATAGAGCGCGCACCGTAGCTGGTGTTTCTATCTGTAGCACTATGACCAATAGACAGT
TCCATCAGAAATTATTAAAGTCTATAGCCGCTACAAGAGGTGCCACAGTTGTAATAGGCACTAGTAAATT
CTATGGTGGCTGGCATAACATGTTAAAAACTGTTTACAGTGATGTTGAAACTCCTAACCTTATGGGTTGG
GATTACCCAAAATGTGATAGAGCCATGCCTAACATGCTTAGGATAATGGCATCACTTGTTCTTGCTCGCA
AACATAGTACTTGTTGTAACCTTTCACACCGTTTCTACGGGTTAGCTAATGAGTGTGCTCAGGTACTTAG
TGAAATGGTTATGTGTGGCGGTTCACTCTATGTGAAACCAGGCGGTACATCTTCAGGAGATGCCACCACT
GCTTATGCTAATAGTGTCTTTAACATTTGTCAAGCTGTTACAGCTAATGTTAATGCACTTTTGTCTACTG
ATGGTAATAAAATTGCTGACAAGTATGTCCGCAATTTACAACATAGACTTTATGAATGTCTCTATAGAAA
TAGAGACGTTGATCATGAATTTGTAGAAGAATTTTACGCTTATTTGCGTAAACACTTTTCTATGATGATT
CTCTCTGATGATGCTGTTGTTTGCTATAATAGCAACTATGCAGCTCAAGGTTTAGTAGCTAGCATTAAGA
ACTTTAAAGCAGTTCTTTATTATCAAAACAATGTTTTTATGTCTGAGGCAAAATGCTGGACTGAGACCGA
CCTTACTAAAGGACCTCATGAATTTTGCTCTCAGCATACAATGCTAGTTAAACAAGGAGATGATTACGTG
TACCTGCCTTACCCAGACCCATCTAGAATTTTAGGCGCTGGTTGTTTTGTTGATGATATCGTCAAAACCG
ATGGTACACTTATGATAGAACGGTTTGTGTCCCTAGCGATAGACGCCTACCCACTTACAAAGCACCCTAA
CCAGGAGTACGCTGATGTCTTCCATTTGTATTTGCAATACATTAGGAAGTTGCATGATGAGCTTACTGGA
CACATGTTAGACATGTATTCAGTCATGCTAACAAATGATAACACTTCTAGGTATTGGGAACCTGAGTTTT
ATGAGGCTATGTACACACCACATACAGTCTTGCAGGCTGTAGGCGCGTGTGTGTTATGCAATTCACAGAC
TTCACTTCGTTGCGGCTCATGCATCAGACGACCATTCCTGTGTTGCAAGTGCTGCTATGACCATGTCATT
TCGACTTCGCATAAATTAGTGCTGTCCGTTAATCCCTATGTTTGCAATGCCCCCGGTTGTGATGTCACAG
ACGTGACGCAACTTTATTTAGGAGGTATGAGCTACTACTGCAAGTCGCACAAGCCACCTATTAGCTTTCC
TTTGTGTGCTAATGGTCAGGTTTTTGGTCTTTATAAGAACACTTGTGTTGGCAGCGATAACGTAACTGAT
TTCAATGCCATAGCCACATGTGACTGGACTAATGCCGGTGATTACATACTTGCTAACACCTGCACTGAGA
GATTGAAACTCTTTGCTGCTGAAACTTTAAAAGCTAATGAAGAGACATTTAAACTATCCTATGGCATCGC
CACTGTGCGTGAAGTGCTGTCTGATAGAGAATTACATCTATCTTGGGAGATTGGGAAGCCTCGACCTCCC
TTGAATAGAAATTATGTCTTTACTGGCTATAGAGTTACTAAGAACAGTAAAGTGCAGATAGGAGAGTACA
CCTTTGAAAAAGGTGACTATGGTGATGCTGTTGTGTATAGAGGTACTACAACTTATAAGTTAAATGTGGG
CGATTACTTTGTGTTAACATCACACACTGTAATGCCCTTGACTGCACCTACTTTAGTGCCACAAGAGCAC
TATGTGAGAATAACTGGCTTATACCCTACACTTAACATCTCTGATGAGTTTTCTAGCAATGTTGCTAACT
ATCAAAAAGTAGGTATGCAGAAGTATTCTACTTTGCAAGGACCACCAGGTACAGGTAAGAGCCACTTTGC
CATTGGGTTGGCATTGTACTATCCATCTGCACGCATAGTCTACACGGCATGCTCACACGCGGCTGTGGAT
GCTCTATGCGAGAAGGCGCTAAAATACTTGCCAATAGACAAGTGTAGCAGAATAATACCTGCGCGAGCTC
GCGTGGAGTGCTTCGACAAATTCAAGGTTAATTCAACACTTGAACAGTATGTTTTCTGTACAGTCAATGC
GCTGCCTGAAACTACTGCTGATATTGTAGTCTTTGACGAGGTTTCAATGGCCACAAATTATGACTTGAGC
GTCGTTAATGCTAGATTACGTGCTAAGCATTATGTCTACATTGGTGATCCTGCTCAATTACCTGCACCAC
GCACATTGCTTACAAAGGGCACACTAGAACCTGAATATTTTAACTCTGTGTGTCGTCTAATGAAAACAAT
AGGTCCCGACATGTTCCTTGGTACGTGTCGCCGATGTCCTGCTGAAATAGTCGACACTGTCAGTGCTTTA
GTTTATGATAATAAACTTAGGGCACATAAAGGCAAGTCATCACAATGTTTTAAAATGTTTTATAAAGGAG
TGATTACACATGACGTGTCATCTGCAATCAACAGACCACAGATTGGCGTGGTTAGAGAATTTCTGACACG
CAACCCTGCTTGGAGAAAAGCTGTTTTTATTTCACCTTATAACTCACAGAATGCTGTGGCTTCAAAAATA
CTTGGACTGCCTACGCAAACTGTAGATTCTTCACAAGGTTCTGAATATGACTACGTCATATTTGCTCAGA
CCACAGAAACAGCTCATTCATGCAATGTTAATAGATTTAATGTTGCTATTACAAGAGCCAAAGTAGGTAT
TTTGTGCATAATGTCCGATAAGGACCTCTATGATAAATTACAATTTACTAGTCTGGAAGTCCCACGTAGA
AGTGTGGCTGTATTGCAATCAGAGAATGTAACTGGACTTTTTAAGGACTGTAGTAAGCTAATAACTGGCT
TACATCCTACACAAGCACCTACATACCTTAGTGTTGATACTAAATTCAAAACTGAAGGTTTGTGTGTCGA
CATACCAGGAATACCAAAGGACATGACCTATCGTAGGCTCATCTCTATGATGGGTTTTAAAATGAACTAC
CAAGTTAATGGTTACCCTAACATGTTTATTACCCGTGATGAAGCAATCAAGCATGTTCGTGCTTGGATTG
GCTTTGATGTAGAGGGTTGTCATGCAACTAGGGATGCCGTAGGTACAAACCTACCACTCCAGTTAGGGTT
TTCAACTGGTGTTAACTTAGTAGCTGTTCCTACAGGCTATGTTGACACAAGTGCAGCCACAGAGTTCTCT
AGAGTAAATGCAAAACCACCACCTGGGGACCAGTTTAAACATCTAATACCGCTTATGTACAAGGGTTTAC
CTTGGAACATAGTGCGTGTTAAGATTGTACAAATGCTTAGTGATACACTAAAAGACCTTTCAGATAGAGT
CGTGTTCGTCCTTTGGGCACATGGCTTTGAACTTACTTCAATGAAGTATTTTGTCAAGATTGGACCAGAA
CGGACGTGTTGTCTGTGTGACAAGCGCGCAACTTGCTTTTCAACTTCATCAGATACATACGCTTGCTGGC
ACCACTCTGTGGGTTTTGACTATGTCTATAATCCATTTATGATTGATGTCCAGCAGTGGGGATTTACTGG
CAATTTGCAGAGTAACCATGACCAACATTGCCAAGTTCATGGCAATGCACATGTTGCTAGTTGTGATGCC
ATCATGACTCGTTGTCTTGCCATTCACGAGTGCTTTGTGAAGCGCGTGGATTGGTCTGTAGAATACCCTA
TTATAGGTGACGAGCTGAGAATTAATGTAGCATGCAGAAAAGTACAACATATGGTTGTAAAGTCTGCTTT
GCTTGCGGATAAGTTTCCAGTTCTTCACGATATTGGTAATCCAAAGGCTATAAAGTGTGTCCCTCAGGCT
GATGTAGAATGGAAGTTCTACGATGTGCAACCTTGTAGTGACAAAGCTTACAAAATAGAAGAGTTGTTCT
ATTCTTATGCAACCCATCATGATAAATTTACAGATGGCGTGTGTTTGTTTTGGAACTGTAACGTGGATCG
TTACCCTTCTAATGCAATTGTTTGCCGGTTTGATACTAGAGTGTTATCTAACTTGAATCTGCCTGGCTGT
GATGGTGGTAGTTTGTATGTAAATAAACATGCATTCCACACACCTGCCTTTGATAAAGGTGCTTTTGCTA
ACTTGAAGCAATTACCATTTTTCTATTATTCTGACAGTCCTTGCGAGTCACATGGTAAGCAAGTCGTGTC
AGACATTGATTATGTGCCTCTTAAATCTGCTACGTGTATTACACGATGCAACTTAGGCGGTGCCGTTTGT
CGTCATCATGCATCTGAGTACAGACAGTATTTAGATGCTTATAACATGATGATTTCGGCCGGCTTTAGCC
TTTGGATTTACAAGCAGTTTGACACTTATAATCTCTGGAATACCTTTACTAGGTTACAGAGTTTAGAGAA
TGTGGCTTACAATGTTGTTAATAAAGGACATTTTGATGGTCAAGCTGGTGAAAAACCAGTTTCCATCATT
AATAATACCGTCTACACAAAGGTGGATGGTGTTGATGTAGAAATCTTTGAAAATAAAACGACTTTGCCTG
TTAATGTTGCATTTGAGCTTTGGGCTAAACGTAACATTAAACCTGTTCCAGAAATAAAGATACTCAATAA
TTTGGGTGTTGATATTGCTGCTAATACTGTTATTTGGGATTATAAAAGAGAATCACCAGCCTATATTTCA
ACAATAGGTGTCTGTACAATGACTGACATTGCTAAGAAACCTACTGAAAACGCTTGTTCCTCACTCACCG
TCTTTTTTGATGGTAGAGTTGATGGACAGGTTGATTCTTTTAGAAATGCACGTAATGGTGTTTTAATTAC
AGAAGGCTCAGTGAAAGGGTTAAACCCTTCTAAGGGGCCACCACAGGCTAGTCTTAATGGAGTCACATTG
ATTGGAGAATCTGTAAAAACACAGTTTAATTACTTTAAAAAAGTAGATGGCGTTGTTCAACAACTGCCAG
AAACCTACTTTACTCAGAGCAGAAGTTTAGATGATTTCAAACCCAGGTCACAAATGGAGGTTGATTTCCT
ACAACTTGCAATGGATGAATTCATAGAGCGGTATAAGCTCGAGGGTTACGCCTTTGAGCATATCGTCTAT
GGAGATTTTAGTCATGGACAATTAGGTGGGCTACATCTTATGATTGGTCTCGCCAAAAGGTCTTTAGAAT
CACTACTGAAACTTGAGGATTTTATCCCGATTGACAGTACTGTGAAAAATTATTTTGTAACGGATGCACA
AACAGGTTCATCTAAATGTGTGTGCTCTGTCATTGATCTTTTACTTGACGATTTTGTTGAAATAATAAAA
TCTCAGGATTTGTCTGTCGTTTCAAAAGTGGTCACGGTCACCATTGACTATGCTGAAATTTCATTTATGC
TTTGGTGTAAAGATGGACATGTTGAGACATTTTACCCAAAACTGCAAGCAAATCAAACATGGCAACCTGG
TGTCGCCATGCCCAATTTGTATAAGATGCAAAGAATGCTTCTTGATAAGTGCGACCTTCACAATTATGGT
GAAAATGCTGTGATACCAAAAGGAATAATGATGAATGTCGCTAAATATACTCAACTGTGTCAATATTTAA
ATACACTTACTATAGCAGTGCCTTATAACATGCGAGTTATACATTTTGGTGCGGGATCTGATAAAGGTGT
CGCACCAGGCTCTGCTGTACTCAAACAATGGTTGCCAGTTGGCACGTTGTTGGTTGATTCAGACATAAAT
GATTTTGTGTCTGATGCTGATTCTACATTAATAGGAGACTGCTCTACTGTTTATACAGCTAATAAATGGG
ATCTTATTATTAGTGATATGTACGATCCGAAGACAAAGCACATATTAAAAGAAAACGACTCCAAGGAAGG
ATTTTTCACTTACTTATGTGGTTTTATTAAACAAAAGCTTGCCTTGGGAGGTTCCGTGGCTATAAAGATA
ACAGAACATTCTTGGAATGCCGATCTTTATAAGCTCATGGGATATTTCTCATGGTGGACTGCTTTTGTCA
CTAATGTAAACGCTTCTTCTTCAGAGGCTTTCTTAATAGGTGTTAACTACCTTGGTAAACAGAAAGAATC
CATTGACGGATATACCATGCATGCTAACTACATATTTTGGAGGAACACAAACCCTATACAATTGTCTTCC
TACTCTCTTTTCGACATGAGTAAATTCCCACTAAAGCTTAGGGGAACTGCTGTCATGTCCTTAAAAGATA
ATCAGATCAACGATATGATCTGTTCTCTTTTAGAAAAGGGTAGACTTATCATTAGAGAGAATAATAAAGT
TGTTTTCTCTAGTGATGTCCTAGTAAATAATTAAACGAACATGAAATTTTTGGCTTTTCTCTGTCTTCTT
GGCTTTGCTAACGCTCAAGATGGCAAGTGTGGTACACTATCTAATAAAAGTCCATCTAAGCTTACTCAGA
CTCCTTCTTCTAGGAGGGGTTTTTATTATTTTGATGACATTTTTAGGTCTTCAATTCGTGTGCTTACCAC
TGGCCATTTTCTTCCTTTTAATACTAACCTTACTTGGTATTTGACTTTAAAGTCTAATGGTAAGCAGAGG
ATTTATTATGATAATCCCAACATTAACTTTGGTGATGGTGTTTATTTTGGTCTAACCGAGAAATCTAATG
TTTTTCGAGGTTGGATTTTTGGTTCGACATTAGACAACACAACTCAGTCTGCTGTTCTCTTTAATAATGG
TACACACATTGTTATAGATGTGTGTAACTTTAATTTTTGTGCTGATCCAATGTTTGCTGTCAATAGTGGA
CAGCCTTATAAAACCTGGATTTATACTAGTGCGGCTAATTGCACTTACCACAGAGCACATGCATTTAATA
TTAGCACTAATATGAATCCAGGTAAGTTTAAACATTTTAGGGAGCACCTGTTTAAGAATGTAGACGGCTT
CCTATATGTCTATCATAACTATGAACCCATTGATCTTAACAGTGGTTTTCCTTCTGGCTTTTCTGTTTTA
AAACCAATACTTAAGCTGCCTTTTGGTCTCAACATTACATATGTTAAGGCCATAATGACATTGTTTTCTT
CCACTCAAAGTAATTTTGATGCTGACGCTTCTGCTTACTTTGTGGGCCATCTAAAACCTCTCACCATGCT
TGTTGACTTTGACGAGAATGGCACCATTATTGATGCTATAGATTGCTCTCAAGATCCACTCTCAGAGCTT
AAGTGTACCACTAAGAGTTTTACAGTTGAAAAAGGAATTTATCAAACCTCTAACTTCCGTGTTACACCAA
CCACTGAAGTTGTTAGGTTTCCTAACATTACACAGCTTTGTCCTTTTAACGAAGTTTTCAATATAACCTC
TTTCCCATCCGTTTACGCGTGGGAGAGAATGCGCATTACTAATTGTGTTGCGGACTACTCAGTGCTTTAC
AATTCTTCTGCCTCCTTCTCAACATTTCAGTGTTATGGCGTTTCACCTACAAAGCTCAACGATTTATGCT
TTAGCAGTGTTTACGCAGACTACTTTGTTGTGAAGGGTGATGATGTACGCCAAATTGCACCTGCTCAGAC
AGGTGTGATTGCTGATTACAATTACAAATTGCCTGATGATTTTACAGGTTGTGTAATAGCCTGGAATACA
AATTCTTTGGACAGTTCCAACGAATTCTTTTACAGGAGATTCAGACATGGAAAGATTAAACCTTATGGGC
GTGACCTTTCCAATGTTCTTTTTAACCCTTCAGGTGGTACATGTTCAGCTGAAGGTCTTAATTGTTACAA
ACCACTTGCCTCCTATGGATTTACACAGTCCTCTGGAATTGGCTTTCAACCATACAGAGTGGTTGTGCTT
TCTTTTGAGTTGTTAAACGCACCTGCTACAGTTTGTGGGCCTAAACAGTCTACTGAGCTAGTTAAGAACA
AGTGTGTTAACTTCAATTTCAACGGACTTACAGGCACTGGTGTGCTTACTAATTCTACTAAAAAGTTCCA
ACCTTTTCAACAGTTTGGGCGTGACGTTTCAGATTTTACGGACTCCGTCAGAGACCCTAAAACCCTTGAG
ATTCTTGACATTGCACCTTGTTCATACGGCGGTGTCAGTGTTATAACTCCTGGTACAAATGCTTCTAGTT
CAGTGGCTGTTTTGTATCAGGATGTTAATTGTACAGATGTGCCTACTATGTTACATGCTGATCAAATTTC
TCATGATTGGCGTGTGTATGCCTTCCGTAATGATGGCAACATATTCCAAACACAGGCTGGTTGTTTGATT
GGTGCTGCTTATGACAACTCATCTTATGAGTGTGATATTCCTATAGGAGCTGGCATTTGTGCTAAGTATA
CGAATGTTTCTAGCACACTTGTGCGCTCCGGTGGACACTCCATACTAGCTTACACCATGTCTCTTGGTGA
CAATCAAGACATTGTTTATTCTAACAACACCATTGCTATTCCAATGAATTTTAGTATTAGTGTCACTACT
GAGGTCTTGCCTGTTTCAATGACTAAGACTTCAGTAGATTGTAACATGTATATTTGCGGTGACTCCACTG
AATGCAGTAATTTGCTGCTACAGTATGGTAGTTTCTGCACGCAGTTAAACAGAGCTCTTGCCGGTATAGC
TGTGGAACAAGACAGAAATACTCGAGATGTCTTTGCACAAACTAAGGCCATGTACAAGACTCCTTCTTTG
AAGGATTTTGGTGGTTTTAATTTTTCACAGATTTTGCCAGACCCCGCTAAACCGTCTAGTAGATCTTTTA
TTGAGGACTTGCTTTACAACAAAGTCACACTTGCTGACCCAGGTTTTATGAAGCAGTATGGTGATTGTTT
AGGTGGTGTTAATGCTCGTGACCTCATTTGTGCACAAAAGTTCAATGGGCTCACAGTACTCCCACCCCTA
CTCACTGATGAAATGATTGCGGCATACACGGCAGCACTAATAAGTGGAACGGCTACGGCAGGTTTTACTT
TTGGTGCAGGTGCTGCGCTTCAGATACCTTTTGCGATGCAAATGGCTTACAGATTTAATGGCATTGGTGT
CACTCAAAATGTTTTGTATGAGAACCAGAAACAAATTGCTAATCAGTTCAATAAGGCTATCTCACAAATT
CAGGATTCCTTAAGTACTACTACTACAGCACTTGGCAAATTACAGGATGTGATTAACCAAAATGCCATAG
CCCTTAACACACTAGTTAAACAGCTTAGCTCCAATTTTGGTGCTATTTCTAGTGTACTGAATGATATTCT
GTCTCGACTTGACAAAGTAGAGGCCGAAGTTCAAATTGACAGGCTTATAACAGGACGTTTACAGAGCTTG
CAGACTTATGTTACACAGCAACTTATCAGAGCCGCAGAAATTAGAGCCTCTGCTAATCTTGCTGCTACAA
AAATGTCCGAGTGTGTACTTGGCCAGTCTAAGAGAGTAGACTTTTGTGGAAAAGGATATCATTTGATGTC
CTTCCCTCAGGCTGCTCCTCATGGTGTAGTTTTCTTACATGTTACTTATGTACCATCGCAGGAACAAAAC
TTCACTACTGCACCTGCTATTTGTCATGAAGGTAAAGCACACTTTCCTCGTGAAGGCGTCTTCGTCACAA
ATGGCACACACTGGTTTATCACTCAGCGAAATTTTTATTCGCCTCAGCCTATTACTACAGACAATACATT
TGTGTCAGGCAATTGTGATGTTGTCATTGGCATTGTTAATAACACTGTCTACGACCCACTACAGCCTGAA
CTAGACTCATTTAAAGAAGAACTTGACAAGTATTTTAAAAACCATACTTCACAGAATGTTAGTCTTGATG
GTCTTAACAACATAAATGCTTCAGTTGTGGACATTAAAAAGGAAATTGAACATCTCAATGAGATTGCCAA
AAGCCTAAATGAATCACTCATCGACCTACAAGAACTAGGCAAGTATGAGCAGTACATTAAATGGCCGTGG
TATGTGTGGCTTGGCTTTATTGCCGGTCTCATTGCCATCGTCATGGCTACAATTATGTTGTGTTGCATGA
CCAGCTGTTGTAGTTGTCTTAAAGGTGTTTGCTCATGTGCTTCATGTTGCAAATTCGATGAAGACCACTC
CGAACCAGTGCTTACTGGAGTGAAGTTACATTACACATAAACGAACTTATGGATTTGTTTTTGAACATCT
TCACTTTAGGATCTATTACTAGACAACCTGGTAAAGTTGAAAATGTTTCTCCTGCAAGTTCTTTTCATTC
TACAGCGTCCATCCCTTTACAGGCCACTCTACCTTTCGGATGGCTTGTTGTTGGCGTTGCATTTCTTGCT
GTTTTTCAAAGCGCTGCGAAATTAATACCTTTTAACAGTCTTTGGCAGCGTTGCTTATACCAGAGCTTTC
AATTGCTTTGCAATGTGCTTCTTATTGCTTTGACAGTTTACTCGCACTTACTGCTTGTTGCTGCAGGGCT
TGAAGCACCTTTCCTTTATCTACTTGCTTTGATTTACTTCTTACAGTGCGTTGTATTTGGCAGGCTTCTT
GTCAGATGCTGGCTGTGCTGGAAATGCAAATCAAAGAATCCATTAATTTATGACTCAAACTATTTTGTTT
GCTGGCATACTCACACTCATGACTATTGTATTCCTTACAATAGCATTACAAACACTATCGTCCTCACTGC
AGGTGATGGTGTCACTATTCCCATTCGGACACAAGACTACCAAATTGGTGGTTACTTCGAAAAATGGGAA
TCTGGTGTTAAGGACTATCTTACACTTATTGGTCCTTTCACTGAAGTTTATTACCAGCTTGAATCTACCC
AGATTTCCACAGACACTGGTATTAATAATGCGACATTCTTCCTCTTCTCAAAGAATGATGAAAGAGAACA
GGAAAGTGTCCAAGTTCACACAATCGACGGCTCATCAGGAGTTGTAAACCCAATTTACGATGAGCCGACG
CCGACTACTAGCGTGCCTCTTTAAGCACATTGATTGAGTACGAACTTATGTACTCATTCGTTTCAGAAGA
AACCGGTACGTTAATAGTTAATAGCGTACTTCTTTTTCTAGCTTTTGTGGTATTCTTGCTAGTCACCCTA
GCCATCCTTACTGCGCTTCGATTGTGTGCATACTGCTGCAATATTGTTAACGTGAGTTTAGTAAAACCGA
CTTTTTACGTTTACTCACGTGTAAAAAGCTTGAATTCCTCTCAGGAGGTTCCTGAATTTCTGGTCTAAAC
GAACTAATTATTATTTTTATTCTTTTAGGAACTTTAATATTGCTCTCTATGACTAACAGTAGTGCTTCTC
CTCCTACGGAGACCATTACCGTAGAGCAGTTAAAACACCTACTTGAGCAATGGAACCTAGTTATAGGTTT
TCTGTTTTTCGCTTGGATTCTGCTACTACAGTTTGCTTACTCCAACAGGAACAGGTTTCTTTACATAATA
AAGCTTGTGTTTCTCTGGCTTCTTTGGCCAATTACACTAGCCTGCTTTGTGCTTGCTGCCGTCTACAGAA
TTAACTGGGTTACAGGAGGCATAGCTATAGCGATGGCCTGCATTGTGGGTCTCATGTGGCTTAGCTACTT
TGTGGCTTCATTCAGGCTTTTCGCACGGACCAGGTCTTGGTGGTCTTTTAACCCAGAAACCAACATTTTG
CTTAACGTGCCACTACGTGGTACCATTCTGACCAGACCGCTTCTTGAGAGTGAACTTGTCATTGGTGCTG
TGATCATTCGTGGTCACCTCCGTATGGCTGGACACTCCCTTGGACGCTGTGACATTAAGGACCTCCCTAA
AGAAATCACTGTTGCTACATCACGAACTCTATCTTATTACAGATTAGGAGCCTCCCAGCGTGTAGCATCT
GATTCAGGTTTTGCTGTTTACCACCGCTATCGTATCGGTAATTACAAGCTAAATACCGACCACATAGGCA
GTGACGACAATATTGCTTTGCTAGTACAGTAAGAGACAACAGATGTTTAGTCTAGTTGCTTTCCAAGTTA
CCGTAGCAGAGTTGTTAATTTTAATTATGAAATCTTTTGGATTGGCACTTACTCATATCCAAATTGGTAT
AGTTTCATTATTAAAAATCCTAACAAACCGTCTAGATAGAAGGTATTCTAAACTAGACGAAGAAGAACCT
ATGGAAATTGATCATCCTTAAACGAACATGAAATTTCTTTTACTCGTGGCAATTGTAAGTATAGCATCAG
CAGAACTTTACCATTACCAAGAGTGTGCTAGAGGTACAACCGTACTCTTAAAGGAGCCTTGCCAACCTAA
TACTTACGAAGGCAACTCACCTTATCACCCTTTGGCTGACAACAAGTTTGCTATCACTTGTACAAACACC
AAATTTAGTTTTGTTTGTCAGGACGAGACAAGACACGTATTTCAATTACGTGCCCGGTCTATTTCACCCA
GACTTTTTGCCAGTCCAAAACATCATAGTGACGATTTCACCCCGGTGATCCTTATTATTGTCACATTGCT
CTTTGTAATCTACTGTTGCATGAAGAGACAATGATTCATTTAACTTTGTTTGATTTCTACCTTTGTGTCC
TATCTTTGCTACTTTTCTTGGTCATTATAATGCTAATCATCTTTTGTTTTGTGTTAGAATTACAAGATCT
AAACGAACAATAAAATGACTGATAATGGACAATCAAACTCGCGTAATGCGCCTCGCATTACGTTTGGTGT
CTCAGATACCTCAGACAATAATCAGAATGCAGAACGTGCTGGAGCGCGGCCAAAGCAAAGAAGACCGCAA
GGCCCTCCTAACAACACAGCATCCTGGTTCACAGCTCTCACTCAGCATGGTAAAGAAGGTCTCTCCTTTC
CGCGAGGACAGGGAGTGCCCGTTAATACCAATAGTACCAGGGACGACCAAATTGGCTACTATCGCAGAGC
TACCCGACGAGTTCGTGGTGGTGATGGTAAGATGAAAGAACTCAGCCCGCGCTGGTACTTCTACTATCTA
GGAACTGGACCAGAGGCCGCATTACCTTATGGTGCTAACAAAGATGGCATAGTTTGGGTCGCTACAGAAG
GAGCCCTAAACACGCCTAAAGATCACATTGGCACGCGCAATCCCAACAACAATGCTGCCATTGTCATACA
GTTACCACAAGGTACTACCTTGCCAAAAGGCTTCTACGCTGAAGGAAGTCGTGGTGGCAGTCAAGCCTCC
TCGCGTTCTAACTCACGTAGCCGTGGTAATTCCAGAAATTCAACACCTAGCAGCAGCAGAGGTTCATCAC
CTGCACGCATGGCTGCCGGAGGAGATACGGCACTTGCATTATTGCTGTTAGACAGGCTGAACCAGCTTGA
GAGCAAAGTTTCAGGTAAGACACCACAACAATCACAGGTTGTCACAAAGAAAACAGCTGCTGAGGCTTCT
AAAAAGCCCAGACAGAAAAGAACAGCTACCAAAGCCTATAATGTTACTCAGGCTTTTGGTAGGCGAGGTC
CCGAACCTACACAGGGAAATTTCGGTGACCAGGAATTAATCAGATTAGGTACTGATTACAAAAATTGGCC
ACAGATTGCACAGTTTGCACCCAGTGCTTCTGCATTCTTTGGCATGTCCCGTATAGGAATGGAAGTCACA
CCTACAGGGACTTGGTTAACCTATAATGGTGCCATAAAATTGGATGATAAAGACCCAAATTTCAAAGACC
AAGTTATTCTGCTTAATAAGCACATTGATGCTTATAAGACATTTCCACCTACAGAACCTAAAAAGGACAA
GAAGAAAAAGGCTGATGAAGTACAGTCACTGCCGCAGCGTCAGAAGAAACAGGCAACTGTGACTCTGTTA
CCTGCAGCAGATTTGGATGATTTTTCCAAACAACTTCAGAATTCCATGAATGCTTCACCTGATTCTACTC
AGGCCTAAATTCATGTTGACCACACAAGGCAGATGGGCTATGTAAACGTTTTCGCTATTCCGTTTACGAT
ACATAGTCTACTCTTGTGCAGAATGAATTCTCGTAGCTAAACAGCACAAGTAGGTTTAGTTAACTTTAAT
CTCACATAGCAATCTTTAATCAATGTGTAACATTAGGGAGGACTGGAAAGAGCCACCACATAGTCACCGA
GGCCACGCGGAGTACGATCGAGGGTACAGTGACTAATGCTAGGGAGAGCTGCCTATATGGAAGAGCCCTA
ATGTGTAAAATTATTTTAGTAGTGCTATCCCCATGTGATTTTAATAGCTTCTTAGGAGAATGACAAAAAA
AAAAAAAAAAAAAAAA</v>
      </c>
      <c r="AU5" s="114" t="str">
        <f t="shared" ref="AU5:AU74" si="20">left(AW5, 11)</f>
        <v>&gt;BtBM48-31 </v>
      </c>
      <c r="AV5" s="114">
        <f t="shared" ref="AV5:AV74" si="21">countif(AU$5:AU$71,"=" &amp; AU5)</f>
        <v>1</v>
      </c>
      <c r="AW5" s="115" t="str">
        <f t="shared" ref="AW5:AW74" si="22"> "&gt;" &amp; B5&amp; substitute(C5, " ", "_") &amp; " " &amp;  AG5 &amp; if(E5="yes", "_ref","") &amp; "_genome"</f>
        <v>&gt;BtBM48-31 GU190215.1_genome</v>
      </c>
      <c r="AX5" s="38"/>
      <c r="AY5" s="38"/>
      <c r="AZ5" s="38"/>
      <c r="BA5" s="38"/>
      <c r="BB5" s="38"/>
      <c r="BC5" s="38"/>
      <c r="BD5" s="38"/>
      <c r="BE5" s="38"/>
      <c r="BF5" s="38"/>
      <c r="BG5" s="38"/>
      <c r="BH5" s="38"/>
      <c r="BI5" s="38"/>
      <c r="BJ5" s="38"/>
      <c r="BK5" s="38"/>
      <c r="BL5" s="38"/>
      <c r="BM5" s="38"/>
      <c r="BN5" s="38"/>
      <c r="BO5" s="38"/>
      <c r="BP5" s="38"/>
      <c r="BQ5" s="38"/>
      <c r="BR5" s="38"/>
    </row>
    <row r="6" ht="15.75" customHeight="1">
      <c r="A6" s="87">
        <v>15.0</v>
      </c>
      <c r="B6" s="88" t="s">
        <v>133</v>
      </c>
      <c r="C6" s="89" t="s">
        <v>144</v>
      </c>
      <c r="D6" s="90" t="str">
        <f t="shared" si="8"/>
        <v>BtBtKY72</v>
      </c>
      <c r="E6" s="91" t="s">
        <v>135</v>
      </c>
      <c r="F6" s="91" t="s">
        <v>136</v>
      </c>
      <c r="G6" s="91" t="s">
        <v>135</v>
      </c>
      <c r="H6" s="91" t="s">
        <v>136</v>
      </c>
      <c r="I6" s="91"/>
      <c r="J6" s="46"/>
      <c r="K6" s="46"/>
      <c r="L6" s="116" t="s">
        <v>145</v>
      </c>
      <c r="M6" s="98"/>
      <c r="N6" s="117"/>
      <c r="O6" s="118"/>
      <c r="P6" s="98"/>
      <c r="Q6" s="119"/>
      <c r="R6" s="97"/>
      <c r="S6" s="98"/>
      <c r="T6" s="91"/>
      <c r="U6" s="98"/>
      <c r="V6" s="98"/>
      <c r="W6" s="99" t="s">
        <v>146</v>
      </c>
      <c r="X6" s="99"/>
      <c r="Y6" s="120">
        <v>1257.0</v>
      </c>
      <c r="Z6" s="119" t="s">
        <v>147</v>
      </c>
      <c r="AA6" s="102">
        <f t="shared" si="9"/>
        <v>1257</v>
      </c>
      <c r="AB6" s="103" t="str">
        <f t="shared" si="10"/>
        <v>yes</v>
      </c>
      <c r="AC6" s="104" t="str">
        <f t="shared" si="11"/>
        <v>&gt;BtBtKY72 APO40579</v>
      </c>
      <c r="AD6" s="104" t="str">
        <f>IFERROR(__xludf.DUMMYFUNCTION("if (REGEXMATCH(AC6, ""^&gt;""),AC6 &amp; ""
"" &amp; Z6, """")"),"&gt;BtBtKY72 APO40579
MKFFILLSLLSFTTAQEGCGILSNKSNPALTQYFSSRRGFYYFDDTFRSSVRVLTTGYFLPFNSNLTGYSSRNSVTGRLIQFDNPNIPFKDGLYFAATERSNVIRGWIFGSTLDNTTQSAVLFNNGTHIVINVCNFYFCQDPMLAVANGSHFKSWVFLNATNCTYNRVHGFEIDPSPNTGSFIHLREHVFRNVDGFLYVYHNYERVDVYDNFPQGFSVLKPIFKLPFGLNITQFKV"&amp;"IMTLFSPTTSSFNADASVYFVGHLKPLTMLAEFDENGTITDAVDCSQDPLSELKCTTKSLTVEKGIYQTSNFRVSPSTEVVRFPNITNLCPFGQVFNASNFPSVYAWERLRISDCVADYAVLYNSSSSFSTFKCYGVSPTKLNDLCFSSVYADYFVVKGDDVRQIAPAQTGVIADYNYKLPDDFTGCVLAWNTNSVDSKSGNNFYYRLFRHGKIKPYERDISNVLYNSAGGTCSSISQLGCYEPLKSYGFTPTVG"&amp;"VGYQPYRVVVLSFELLNAPATVCGPKKSTELVKNKCVNFNFNGLTGTGVLTSSTKKFQPFQQFGRDVSDFTDSVRDPKTFEILDISPCSYGGVSVITPGTNTSKAVAVLYQDVNCTDVPTMIHVEQVSSDWRVYAFNSYGNMFQTQAGCLVGAIYENTTYECDIPIGAGICAKFGSDKIRMGQESIVAYTMSIGEDQSIAYSNNIIAIPTNFSISVTTEVLPVSMTKTSVDCNMYICGDSTECSNLLLQYGSFCT"&amp;"QLNRALSGIAVEQDRNTRDVFAQTKSIYKTPNIKDFGGFNFSQILPDPKKLSYRSFIEDLLYNKVTLSDPGFMKQYGDCLGGINARDLICAQKFNGLTVLPPLLTDDMIAAYTAALISGTATAGYTFGAGAALQIPFAMQMAYRFNGIGVTQNVLYENQKQIANQFNNAISKIQDSLTTTSAALGKLQDVINQNAVALNTLVKQLSSNFGAISSVLNDILSRLDKVEAEVQIDRLITGRLQSLQTYVTQQLIRAA"&amp;"EIRASANLAATKMSECVLGQSKRVDFCGKGYHLMSFPQAAPHGVVFLHVTYVPSQQQNFTTAPAICHNGKAYFPREGVFVMNGTHWFITQRNFYSPQVITTDNTFESGSCDVVIGIINNTVYDPLQPELESFKQELDKYFKNHTSPDVDFGDISGINASVVDIKKEIAHLNEIAKNLNESLIDLQELGKYEQYVKWPWYVWLGFVAGIVAILMSVIMLCCMTNCCSCFKGMCSCGSCCKFDEDHSEPVSGVKLHY"&amp;"T")</f>
        <v>&gt;BtBtKY72 APO40579
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v>
      </c>
      <c r="AE6" s="121" t="s">
        <v>148</v>
      </c>
      <c r="AF6" s="105" t="str">
        <f t="shared" si="12"/>
        <v>https://www.ncbi.nlm.nih.gov/protein/APO40579</v>
      </c>
      <c r="AG6" s="106" t="s">
        <v>149</v>
      </c>
      <c r="AH6" s="41">
        <v>29274.0</v>
      </c>
      <c r="AI6" s="108" t="str">
        <f t="shared" si="13"/>
        <v>21418</v>
      </c>
      <c r="AJ6" s="108" t="str">
        <f t="shared" si="14"/>
        <v>25191</v>
      </c>
      <c r="AK6" s="109" t="str">
        <f>IFERROR(__xludf.DUMMYFUNCTION("if(AI6&gt;0, right(left( REGEXREPLACE( REGEXREPLACE(AQ6, ""&gt;.*\n"", """"), ""\n"" , """"), AJ6), AJ6-AI6+1))"),"ATGAAATTTTTCATCTTACTCAGTCTCTTGTCATTCACCACTGCCCAAGAAGGCTGTGGCATATTGAGTAATAAGAGCAATCCAGCTCTTACTCAATATTTTTCATCTAGGAGAGGTTTTTATTATTTTGATGACACATTTAGATCTTCTGTTCGTGTGTTGACTACAGGTTATTTCTTGCCTTTCAATAGTAATCTTACTGGTTATAGTTCAAGAAATTCAGTTACTGGACGGCTGATACAGTTTGATAATCCA"&amp;"AACATACCATTTAAGGATGGTTTGTATTTTGCGGCAACAGAAAGGTCCAACGTTATACGCGGTTGGATTTTTGGCTCTACACTAGACAACACAACTCAATCCGCTGTGCTTTTTAATAATGGTACACACATTGTTATTAATGTGTGTAACTTTTATTTTTGCCAAGATCCCATGTTGGCAGTGGCTAATGGTTCTCATTTTAAATCTTGGGTTTTTCTTAATGCCACCAATTGTACATATAATCGTGTACATGGT"&amp;"TTTGAGATTGACCCTAGTCCAAATACAGGTTCCTTTATACATTTAAGAGAACATGTATTTAGAAATGTGGATGGTTTTCTTTATGTTTACCATAATTATGAAAGAGTAGATGTTTATGACAACTTCCCTCAGGGATTTTCTGTCCTAAAACCTATATTCAAATTACCTTTTGGCCTGAATATAACACAGTTTAAAGTCATCATGACTTTGTTTTCACCTACTACAAGTTCCTTTAATGCAGATGCTTCTGTTTAT"&amp;"TTTGTAGGCCATTTAAAACCTCTCACTATGCTTGCTGAATTTGATGAAAACGGCACTATTACAGATGCCGTTGATTGTTCTCAGGATCCTCTTTCTGAGCTAAAATGTACCACTAAAAGCCTTACTGTTGAAAAAGGAATTTACCAAACTTCAAACTTCCGTGTTTCACCTAGTACTGAAGTAGTAAGATTTCCTAACATAACAAACCTTTGTCCTTTTGGCCAAGTGTTCAATGCTTCAAATTTCCCTTCAGTT"&amp;"TATGCTTGGGAAAGACTACGTATTAGTGACTGCGTTGCAGATTACGCAGTGCTTTATAATTCATCTTCTTCTTTTTCGACATTTAAGTGCTATGGTGTTTCTCCTACTAAACTCAATGACTTGTGTTTTAGTAGTGTGTACGCAGATTACTTCGTCGTGAAAGGTGATGATGTTAGACAAATAGCTCCTGCGCAGACAGGTGTTATTGCTGATTATAATTATAAATTGCCAGACGATTTTACTGGCTGTGTTTTA"&amp;"GCCTGGAATACCAATTCTGTGGATTCAAAATCAGGAAACAATTTTTATTATAGGCTTTTTAGACATGGGAAGATCAAACCTTATGAACGCGATATTTCCAATGTCCTTTATAATTCAGCTGGTGGTACGTGTTCTTCTATTTCTCAACTAGGTTGTTATGAACCACTTAAATCCTATGGTTTTACACCCACTGTTGGTGTTGGTTACCAACCATATAGAGTGGTTGTTCTTTCTTTTGAATTACTAAATGCACCT"&amp;"GCAACCGTATGTGGCCCTAAAAAGTCCACAGAACTTGTTAAGAACAAGTGTGTGAACTTTAATTTTAATGGACTAACAGGCACTGGTGTGCTCACTAGTTCAACTAAGAAGTTTCAGCCCTTTCAACAATTTGGTCGTGATGTCTCAGACTTCACTGACTCTGTTAGGGATCCTAAAACTTTTGAAATTTTAGACATTTCACCTTGCTCCTATGGCGGTGTTAGTGTTATAACTCCTGGAACAAACACATCCAAA"&amp;"GCAGTTGCTGTTTTATACCAAGACGTTAATTGTACCGATGTTCCAACTATGATACATGTGGAACAGGTGTCTTCAGACTGGCGCGTATACGCTTTTAATTCATATGGTAACATGTTCCAAACACAAGCTGGTTGTCTTGTAGGAGCCATTTATGAGAACACCACCTATGAGTGTGATATACCTATCGGAGCTGGAATCTGTGCTAAGTTCGGCTCAGATAAAATTAGAATGGGACAGGAATCTATAGTAGCTTAC"&amp;"ACCATGTCAATTGGTGAAGATCAATCTATTGCTTATTCTAATAATATTATAGCTATACCAACTAATTTTAGTATTAGTGTGACCACCGAAGTTTTACCTGTCTCTATGACTAAGACTTCTGTTGATTGCAACATGTATATTTGTGGTGATTCTACAGAGTGTAGCAATTTATTGCTACAGTATGGTAGTTTCTGTACACAACTTAATAGAGCACTTTCTGGTATTGCTGTCGAACAAGACAGAAACACTAGAGAT"&amp;"GTGTTTGCACAGACTAAATCCATCTATAAAACTCCTAATATTAAGGACTTTGGTGGATTTAATTTTTCTCAAATTCTGCCAGACCCTAAAAAACTTTCCTACAGGTCTTTCATTGAGGACCTTCTTTATAACAAGGTCACATTATCTGATCCTGGTTTTATGAAGCAGTATGGCGACTGTTTAGGTGGTATAAATGCTAGAGACCTTATTTGTGCTCAAAAGTTCAATGGTCTCACCGTTTTGCCACCTTTACTT"&amp;"ACAGACGACATGATTGCTGCTTACACAGCCGCACTCATTAGTGGTACAGCTACGGCTGGTTACACTTTCGGCGCTGGTGCAGCACTTCAAATTCCATTTGCTATGCAAATGGCATATAGATTTAATGGCATAGGTGTAACTCAAAACGTGCTTTATGAGAACCAGAAACAAATTGCCAATCAGTTTAATAATGCTATATCCAAAATTCAGGATTCGCTTACTACTACAAGTGCAGCATTGGGTAAATTACAAGAT"&amp;"GTGATAAATCAGAATGCTGTAGCTTTAAATACTCTTGTAAAGCAACTTAGCTCCAATTTTGGCGCTATTTCAAGTGTGTTAAATGACATTCTTTCTAGACTTGATAAAGTTGAGGCTGAAGTCCAGATAGATCGGCTTATTACTGGTAGACTTCAGAGCTTACAGACTTATGTTACACAGCAACTTATCAGAGCTGCTGAGATCAGAGCTTCTGCTAATCTTGCTGCTACTAAAATGTCAGAGTGTGTACTTGGG"&amp;"CAGTCTAAAAGAGTTGACTTTTGTGGAAAAGGTTACCACTTAATGTCTTTCCCACAAGCCGCACCACATGGTGTTGTTTTCTTGCATGTCACTTATGTGCCTTCGCAACAGCAAAACTTCACCACAGCACCAGCCATTTGTCACAATGGTAAAGCATACTTCCCTAGAGAAGGTGTTTTTGTTATGAATGGCACACACTGGTTCATTACACAAAGAAATTTTTACTCACCACAGGTTATCACTACAGATAACACT"&amp;"TTTGAATCAGGTAGTTGTGATGTCGTCATAGGCATCATTAATAATACAGTTTATGACCCGCTCCAACCAGAGCTCGAGTCTTTTAAGCAGGAACTTGATAAATATTTTAAAAATCATACGTCACCTGATGTAGATTTTGGAGACATCTCAGGCATTAATGCCTCTGTTGTCGATATTAAAAAGGAAATTGCTCATCTAAATGAAATTGCTAAAAATTTAAATGAGTCTCTTATAGACCTACAGGAATTAGGTAAA"&amp;"TATGAACAGTACGTTAAATGGCCTTGGTACGTTTGGCTTGGCTTTGTAGCCGGCATCGTTGCCATTCTTATGTCTGTTATTATGCTTTGCTGCATGACCAATTGTTGCAGTTGCTTCAAGGGCATGTGTTCTTGTGGTTCCTGTTGTAAATTTGATGAAGACCATTCAGAGCCTGTAAGTGGTGTCAAATTACATTATACCTAA")</f>
        <v>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v>
      </c>
      <c r="AL6" s="109">
        <f t="shared" si="15"/>
        <v>3774</v>
      </c>
      <c r="AM6" s="109" t="str">
        <f t="shared" si="16"/>
        <v>&gt;BtBtKY72_Sgene
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v>
      </c>
      <c r="AN6" s="110" t="s">
        <v>150</v>
      </c>
      <c r="AO6" s="111" t="str">
        <f t="shared" si="17"/>
        <v>https://www.ncbi.nlm.nih.gov/nuccore/KY352407.1</v>
      </c>
      <c r="AP6" s="111" t="str">
        <f t="shared" si="18"/>
        <v>https://www.ncbi.nlm.nih.gov/nuccore/KY352407.1?report=fasta&amp;log$=seqview&amp;format=text</v>
      </c>
      <c r="AQ6" s="112" t="s">
        <v>151</v>
      </c>
      <c r="AR6" s="113">
        <f>IFERROR(__xludf.DUMMYFUNCTION("len(REGEXREPLACE(REGEXREPLACE(AT6, ""&gt;.*\n"", """"), ""\n"", """"))"),29274.0)</f>
        <v>29274</v>
      </c>
      <c r="AS6" s="113" t="str">
        <f t="shared" si="19"/>
        <v>yes</v>
      </c>
      <c r="AT6" s="109" t="str">
        <f>IFERROR(__xludf.DUMMYFUNCTION("if(AQ6="""","""", REGEXREPLACE(AQ6, ""&gt;.*\n"", AW6 &amp; ""
""))"),"&gt;BtBtKY72 KY352407.1_genome
TAAAAGGATTAATCCTTCCCGGAAAATCCTACCAATCTCGATCTCTTGCAGATCTGTTCTCTAAACGAAC
TTTAAAATCTGTGTACTTGTCACTTGGCTGTATGCCCAGTGCATTTACGCAGTATAAATTATAATTTTTA
CTGTCGTTGACAGGAAACGAGTAACTCGTCCGTCTTCTGCAGGTTGCTTACGGTTTCGTCCGTGTTGCAG
CCGATCATCAGCAT"&amp;"ACCTAGGTTTCGTCCGGGTGTGACCGAAAGGTAAGATGGAGAGCCTTGTCCCTGGT
TTCAACGAGAAAACTCACGTCCAACTCAGTTTACCTGTTTTACAGGTTAGCGACGTGCTAGTACGTGGAT
TTGGTGATACTGTTGAAGAAGCTATCACTGAAGCACGTCAACATTTAATAGATGGAACATGTGGCATTAT
CAGTCTCCAGAAGGGTGTTTTACCCCAACTGGAACAGCCTTATGTGTTCCTTAAAC"&amp;"GTTCTGATGCCTTT
ACTGCACCTCATGGCCATGTTATGGTCGAGTTGGTCGCAGAATTAAATGGCATTCAGTACGGTAGGAGCG
GAGAAACGCTTGGTGTCTTAGTGCCACACACGTATGAGACACCAACTGGTTACCGCAAGGTTCTTGTCCG
TAAGAACGGTAATAAGGGTGCTGGTGGCCATTGCTACGGAGCCGATCTAAAGTCTCCAGACTTAGGTGAC
GAGCTTGGCACTGACCCTATTGAAGAT"&amp;"TATGAAAACGACTGGAACACTAAACATGGCAGTGGACTCAAAC
GTCAGCTCTTTAGAGAGCTGAATGGTGGAGTTTACACTCGCTATGTAGACAACAACTTCTGTGGTCCTGA
TGGATATCCATTGGACTGTATTAAAGACTTGCTTGCTAGGGCCGGCAAATCTTGTGCTCCACTCTCTGAC
CAAATAGACTTTTTACAGTCTAAGAGAGGTGTGTACTGTTGCCGTGAGCATGAGCATGAAATAGCTTGG"&amp;"T
TCACTGATCGCTCTGAGAAGAGCTATGAACAGCAAACACCCTTTGACATTACCAGTGCAGGTAAGTTTGA
TTCTTTTAAAGGCGAATGTCCTAAATTCGTTTTTCCTCTAAACTCTAAAATTCGGGTTTTACAACCTAGA
GTTGAAAAGAGGAAGACAGAAGGATTTATGGGTCGCATTCGTACTGTGTATCAAGTTGCCTCACCAAGTG
AGTGCAATAGCATGCACCTGTCAACTTACATGAACTGTAA"&amp;"CCATTGTGGTGAAAGTTCATGGCAGACTGG
TGATTTCCTAAAGGCCACATGTGAGCTGTGTGGAACTCAGAACGCTGTGGTAGAAGCTCCTACAACTTGT
GGCTATCTACCTAATAATGCTGTTGTTAAAATGGCATGTCCTGCTTGCCAGAACCCAAAAATAGGACCAG
ACCACAGTGTCGCTGATTACCACAATCATTCAGGCATTATTTCTCAGCTCCGCAAGGGAGGTAGAGTGTT
GCCTTTTGGTG"&amp;"GTTGTGTGTTTTCTTATGTTGGTTGCTACAACAAGTGTGCATATTGGGTACCTAGAGCA
GCCGCTAACATAGGATCAAACCATACAGGTGTGGTCGGTGAAAATACTGAGACCATGAATGATGACCTTC
TTCAGATTTTGAACCGTCAATGTGTTAATATTAACATAGTTGGCGATTTTTGTCTGAATGAGGAAGTAGT
AATTATTCTTGCTTCTATGTCAGCATCTACAAGTGCATTCATAGAAACTGTTA"&amp;"AAAACCTAGATTATAGC
GTCTTTAAAACCATTGTTGAATCTTGTGGTAGCTACAAAGTTACTAAGGGTAAACACAGGGCTGGCGCTT
GGAACATAGGTTCTAACAAGACTTTACTCACACCTCTGTGTGGGTTTTCTTCACAAGCTGCTTGCGTGGT
TAGGTCAATCTTCTCACGCACAGTGGACACAGCTGGTCAATCCATTCAAGCATTACAGACAGCCGCCATG
ACAATATTTTCAGACATTTCTGAT"&amp;"CTTTCTAACCGTTTGTTAGATGCTATGATCAACACAGCTGGACTAG
TCACTGACAGTGTCATAGTTATGGCATATGTTACTGGTGGCTTGGTTCAACAAGTTGAGAAATGGCTTCA
CCAGTTATTGGGTTCTACAGCAGACAACCTTAAGAATGTCTTGGTTTGGCTTGAAAGTCAATTGCAGAAA
GGCGTGAGCTTCCTTAAGGAGGCTTGGCACATCTTGCAGTTTCTTGTCACTGGCGCTTACACTATT"&amp;"GTGA
AAGGCCAGATTCAGGTTGTTAATGAAGGCTTGTTACATTTTGTTAGGTCTTTCATTAGCATTGTTAATAA
GGCATTAGAGTTGTGTACTGATTATATACTGTTAGCTGGTGCTAGAGTTCGCACAATAAATTTAGGTGAA
GTACTTATTGCTCAAAGTAGAGGTTTTTACCGAAAATGTGTGCGTGCTAAAGAACAGTTACAGTTACTCA
TGCCTCTTAAAGCACCTAAAGAAATAATTTTCTTGGA"&amp;"AGGTGATACATGTGACACATTGTTAACTTCAGA
AGAAGTTGTTATTAAAACTGGCACCTTAGAAGCTACTGACTTTGTACTTAGTGACATTGTAAATGGAGTA
GCAGAAGGAACTCCTGTTTGTGTGAACGGTCTCATGCTGCTTGAACTTAAAGAGCGAGACCAGTACTGTG
CTCTCACACCAGCCTTATTGGCTACTAATAATGTTTTTACACTCAAGGGTGGTGCACCTTCTAAAGGTGT
TACCTTTG"&amp;"GTGAAAACACAGTTGTAGAAGTCCAAGGTTATAAAAATGTGAAAATCACATTTGAACTTGAT
GAGCGTGTCGACAAAGTCCTCAACGAGAAATGTTCCTCATACACTGTGGAGACAGGTACTCAATTGGAGG
AATTTGCATGTGTTGTGTCAGATACAGTTGTGAAAACTTTACAACCTATCTCAGACCTTTTAACACCAAT
GGGCATTGACCTTGATGAATGGAGTGTTTCAACTTACTATCTCTTTGATG"&amp;"AGTCAGGTGAGGCAGTTATG
GCTTCACACATGTACTGTTCCTTTTACGCTCCAGACGAAGATGAGGAAGAGCCATGTGAGGTTGAGTATG
GTACCGAAGATGATTACAACGGTACACCACTAGAATTTGGTGCTAGTACACAGAATGAAGAGTTGGAACA
AACCATCCAGCAAAAAGAGTTAGAACAACCAATCGAGGAAGAAGATTGGTTAGACGTGCAAGAGGAAAGT
GAGCCTCTATGTGATCAATTT"&amp;"ATTGATTACCATCAGCTGACAGACAATGTTTACATAAAATGTGCTGATA
TTGTTGAGGAAGCAATGGTGGTTAAGCCTACTGTTATTGTAAATGCAGCTAATACACACCTAAAACATGG
TGGTGGTGTAGCGGGTGCACTTAATGCAGCAACTAATGGTGAGATGCAGAAAGAGTCTGACACTTACATT
ACTAAGAATGGACCACTTAAAGTAGGTGGTTCTTGTTTACTCTCAGGCCACAACTTAGGCACA"&amp;"CACTGTT
TACATGTTGTTGGTCCTAATAAGAATGCGGGTCAAGATATAAGTCTTTTGGATGTTGCATATGCTAATTA
CAACACATATGATGTTGTTCTTTCACCGTTACTGTCTGCTGGCATCTTTGGTGTTGACCCCGGCCTCTCC
TTAGAATCATGTGTCAGAGTAGCAAAAAATAAGGTTTACTTTGTTGTTAATGATAAAAAGTTATTTCATC
AGTTAACAAGTGAACCTATTGTACAGCATAATAC"&amp;"AGAGCCTAAAGTTCCTGAAGAGGCACCAGCACCTGA
ATTGCAGGTACCTGTCACACTGGAACAAAAAGTAAAACCTATTGTAGAAGAAATTGACATCACTGTTCGT
GATGCTAAATTTTTAACTAAGAATTTGCTTTTGTATGCTGACATCAATGGTGAATTGCATGAAGACTCTA
AGTCTTTGCTTGTTAGTGAGGATGTTTCTTTTCTTAAAAATGATGCACCTTACATAGTTGGAGATGTGGT
TCATA"&amp;"ATGGTGACATTACTTGCCTCATTTTACCTAGTAAATCTGCTGGTGGTACTGTACATATGCTTACT
AAAGCTTTGCGCAGTGTGCCAACGGATATATATTTAACAACCTATCCAGGCCAGGGCCATTTGGGTTACA
CCTTAGAAGAATCTAAACTTGCTCTTAAGAAGTGCAAATCGGCTCTCTATGTTCTACCCTCAGTGAGTTT
GAACTCCAAAGAGGAGCTGTTGCAAACAGTTGCATGGAATTTACGTG"&amp;"AAATGCTTGCATATGCTGAAGAA
ACTAGGAAGATTATGCCCATATGTATGGATGTTAAAGCAATAATGGCCACAATTCAGCGCAAGTATAAAG
GTATAACAATACAGAAAGGTCTTGTTGATTATAGAGTTAGGTTCTATTTTTACTCAAGCAAACAATCTGT
TGCTTCTGTAATTGCAGAACTTAATCAATTAAATGAGCCTTTGATTACAATGCCTCTTGGCTATGTTACA
CATGGCTTAAATTTAGAA"&amp;"GAAGCTGCTAGGTACATGAGGTCTGTAAAGGTACCTGCGGTGGTTTCCGTCT
CTTCACCAGATGCTGTGACAGCCTATAATGGCTACGTCACATCCTCTTCTAAGAGTTCTGAGGAACACTT
TATTGAAACTGTATCTTTAGCAGGTTCTTATAGAGACTGGTCCTACTCAGGTCAAAACACTGAGTTAGGA
GTAGAGTTTTTAAAAAGAGGTGATAAGATTGTTTATCATACTTCAGGCAATGTTATTGAG"&amp;"TTTCATCTCG
ATGGTGAAATTATATCTTTAGAAAAGTTGAAGACAATTTTGGCTTTACGTGAAGTTAAAACCATAAAGGT
CTTTACAACAGTTGACAATGTTAACCTGCACACCCAGGTTGTAGACATGTCTATGACTTATGGACAGCAG
TTCGGTCCTACATATATGGATGGTGCTGATGTTACAAAGATTAAACCTCATTCTACTCATGAGGGTAAAA
CGTTTTTCGTACTACCTAGTGATGATACACT"&amp;"ACGTACGGAAGCGTTTGATTACTATCATACTTTAGATGA
TAGTTTTCTAGGCAGGTATATGTCAGCTTTAAACCACACTAAGAGGTGGAAATATCCACAAGTGGGTGGT
TTAACATCCATAAAGTGGGCTGACAATAATTGCTACTTGTCTAATGTCTTACTGGCACTACAACAAATAG
ACATTAAGTTTAATGCACCGGCTCTACAGGATGCTTATTATAGAGCACGGGCCGGTGATGCTGCTAATTT
TT"&amp;"GTGCACTTATTCTTGCCTACAGTAATAAAACTGTTGGCGAGTTGGGTGACGTCCGTGAAACAATGACC
CATTTACTGCAACATGCCAATTTAGAATCCGCTAGACGGGTTTTAAATGTTGTGTGTAAAAATTGTGGAC
AGAAGTCAACAACACTTATAGGAGTAGAAGCTGTCATGTATATGGGTACACTTTCATACGACGATCTTAA
GCGGGGTGTGAAGGTGTCATGTGTGTGTGGTAGAGATGCCACAC"&amp;"AATACTTAGTACAACAAGAGTCTACT
TTTGTTATGATGTCAGCACCACCGTCTGAATGTCGGTTACAAAATGGTGACTTTTTGTGCGCTAATGAAT
ACACCGGTAATTATCAGTGTGGTCATTACACACATATTGTGAGCAGAGAAACTCTGTACAAAATAGATGG
TGCTTTGTTGACAAAGATGTCAGAGTATAAGGGTCCTGTTACTGATGTTTTCTATAAGGAAACATCTTAC
ACTTCAGATATTAAG"&amp;"CCTGTTACTTATAAGCTTGATGGTGTTACGTATACAGAGCTAAATCCAAAATTAG
ATGGGTATTATAAAAAGGATAATGCTTATTACACGCAGCAGCCAATTGACCTTGTTCCAACTCAACCGTT
GCCCAATGCAACTTATGACAATTTCAGAATTGTTTGTGCTAATGAGAAGTTTGCTGATGGTATCAATCAG
ATGACAGGTTTTAAAAAGCCTGCTTCACGTGACGTTAATGTTACATTTTTCCCCGAC"&amp;"TTGAATGGAGATG
TAGTGGCTATTGATTATAGACATTACACACCCGTTTTCAAGAAAGGTGCTAAACTTTTACATAAGCCAAT
ATTGTGGCATGTTAATCAGAGTACTAACAAGACAACATTCAGACCCAATATGTGGTGTTTGCGTTGTCTT
TATAGCACTAAACCTATAACAACTTCTAATCCATTTGAAGTTTTGTGTTTAGATGACGCACAAGGAATGG
AAACTCTTGCTTGTGAAAGTCAAACACT"&amp;"TGTCTCTGAAGAAGTAGTGGAAACTCCTACCATACAGAAGGA
CGTAATAGAGTGTGATGTGAAAACTACTGAAGTTGTAGGCAATGTCATACTAAAACCAGCAGCAGATGGT
TTAAAAATTACTGAAGAGTTGCAACATGAGGATCTTTTGGCTGCTTATGTGCAAGAAGAAAGCATTACCA
TTAAAAAGCCTAATGAGCTTTCCATTGTCTTAGGTTTAAAAACCATTGCGACGCATGGTTTGACTGCAAT"&amp;"
TAATAGTGTGCCATGGTCTAAAATATGTGACTATGTTAAACCATTTTTAAATCATACACAGACTGTGGTT
ACAAATTGTGTCACACGTTGCTTTAGGCGTGTATTTACTGATTATATGCCATATATTTTCACACTTTTGT
TTCAGTTATGCACTTTTACAAAGGGAGCAGGATCTAAAATAAAAGTCTCTATGCCTACTGTTATAGCAAA
AAATGGTGTAAAAAGTGGTTTTAAATTTTGTGCAGATGCAT"&amp;"TACATATGTATGTTAAATCTTCCAAATTT
TCTTCTTTAGTTACAGTAACCATTTGGTTGTTGTTACTAATTATATGTCTAGGCCTATTAGTCTATATAG
TATCAGCCTTTGGTGCTATTTTGTCTAATTTAGGTGTACCATCTTATTGTGATAGCGTTAGGGTGAGTTA
CCTAAACTCTTCTAATGCTACAATTTTGGATTACTGCGATGGCAATCTGCCATGCGGTATTTGTCTTAGT
GATTTAGATTCT"&amp;"CTTGACTTCTACCCTGCATTGGAAACCGTTCAGGTTACTATATCCTCTTATAAGTTGG
ATCTTACTTATATAGGGTTGGTAGCTGAGTGGATTGTGGCATACATTCTATTTACAAAATTCTTCTATGT
ACTGGGTCTCTTTGCTTTAATGCAATTGTTCTTTGTGCATTTTTCAACACATTTTGCTAGTGGTTCATGG
CTTATGTGGTTAGTTATCAATGTAGTCCAAATGGCTCCCATCTTTGCAATGGTT"&amp;"AGAATGTATATATTCT
TTGCCAGTTTTTATTATATTTGGAAAATTTATATTCATGTTGTTAATGGTTGCGTTTCTACGACGTGCCT
CATGTGCTATAAGCGCAATAGGGCGACAAGAGTGGAATGCACTACCATAGTTAATGGCATGAAGAAGTCA
TTTTACGTCTATGCAAATGGTGGCCGCGGTTTCTGTAAAATTCATAATTGGAATTGTCTAAATTGTGATA
CTTTCTGTTCAGGAAGTACATTTAT"&amp;"TAGTGATGAAGTCGCACGCGACTTGTCTGTCCAATTTAAGAGACC
TGTAAATCCTACTGACCAGTCGTCTTACACTGTTGATAGTGTGACAGTAAAAAATGGTACGCTTTACATG
TACTTCCAAAAAGCTGGTCAGTCTACATATGAAAGACATCCACTGTCCTATTTTGTGAATTTAGATAACT
TAAGAGCTAACAACACTAAAGGTGTGTTACCTATTAACGTTATAGTGTTTGATGGCAAGTCAAAGTG"&amp;"TGA
AGAATCTGCTGCTAAAGCGGCGTCTGTTTACTATAGTCAACTGATGTGCCAACCTATACTGCTATTAGAC
CAGGCTCTAATAACAGATGTGGGTGATAGCACCGAAGTTGCTAGTAAGATGTTTGATGCATACGTAGACA
CTTTTGTATCAACTTTTAATGTCCCTATGGAAAAACTTAAGACTTTCCTGACTACAGCTCAGTCAGAATT
GGCCAAAGGTGTGTCTTTGGATAATGTTTTGTCTACAT"&amp;"TTATTTCTGCAGCTAGAAATGGTGTTGTAGAT
TCTGATGTAGACACTAAGGATGTTGTGGAGTGTCTTAAACTGTCACATCACTCTGATTTAGAAGTGACTA
GTGACAGTTGTAATAATTTTATGCTCACTTACAATAAAGTAGAGAACATGACACCTAGGGATTTGGGTGC
CTGCATTGATTGTAATGCTAGACATATCAATGCACAAGTTGCAAAAAGTCACAGTGTGTCCCTTATATGG
AATGTGAAA"&amp;"GACTATATGTCGCTATCTGAGCAGCTGCGTAAACAAATTCGCAGCGCTGCTAAAAAGAACA
ACATACCTTTTAAATTGACTTGTGCTACAACAAGACAAGTTATTAGTGTTATAACAACAAAGATATCACT
TAAGGGTGGTAAATTGAATAACACATGGTTTAGAAGGCTACTTAAGCTAACATTTTTGTTGGTATTAGTT
GCTAGTCTGTTTTACATTATCATGCCAACCCATGTCTTAGCTGGACATGAT"&amp;"GATTTTTCTACAGAAATCA
TAGGTTATAAGGCAATATATAATGGTGTTACCCGTGATATTTTGTCTACCGATGATTGTTTTGCTAACAA
ACATGCTGGATTTGATGCTTGGTTTAGCCAACGCGGAGGATCCTATAAAAATGACAAGGCTTGTCCAATT
ATAGCTGCCGTTATTACAAGAGAAGTGGGTTTCATTGTGCCTGGCTTGCCTGGCACAGTTATACGCACTT
TGAATGGTGACTTTTTGCATTT"&amp;"TCTACCACGTGTGTTTAGTGCTGTTGGCAACATTTGCTACACACCATC
AACATTGATAGAGTACACAGATTTTGCAACATCAGCTTGTGTTTTAGCTGCTGAATGTACAATTTTTAAG
AATGCCCAAGGCAAGCCTGTGCCATATTGTTATGACACCAATTTGCTTGAGGGTTCTATTTCTTACAGTG
AACTACGTCCTGACACTAGATATGTGTTGATGGATGGTTCAATTATACAATTCCCTAATACCTA"&amp;"TTTAGA
GGGTTCTGTTAGGGTTGTTACTACATTTGATTCAGAGTATTGCAGACATGGTACGTGTGAGCGCTCTGAA
GCAGGTGTCTGTTTGTCTACTAATGGGCGGTGGGTTCTTAATAATGATTATTATAGGTCCATCCCCGGTG
TCTTTTGTGGTGTTGACGCTTTAGACTTGGTCTTTAACATTTTTACGCCGCTTTTAAAACCTGTAGGCAC
ATTAGACATTTCAGCTTCTGTCATTGCGGGTGGTC"&amp;"TTATAGCCATCTTAGTGACCTGCTTTGCCTACTAT
TTCATGAAGTTTAGACGTGCATTTGGAGAATACAACCATGTTGTTTTCGCAAATGCTCTCCTTTTCTTGT
TGTCTTTTGCTGTACTCTGTTTGACACCGGCTTACACCTTTTTACCTGGTGTGTACTCTATGGTATACTT
GTACTTGACATTTTATTTTACTAATGATGTTTCATTCTTGGCTCACATTCAATGGTTTGCCATGTTTTCA
CCCATA"&amp;"GTGCCGTTTTGGATAACAGTGACTTATGTCATTTGTATATCCGTTAAGCACTGTCATTGGTTCT
TCAGCAACTATCTCAAGAAGAGAGTTGTTTTTAATGGAGTCACATTTAGCACTTTTGAAGAAGCTGCTTT
GTGTACTTTCTTGTTGAACAAAGAAATGTATTTGAAGCTGCGCAGTGAGACACTCTTGCCCATTACGCAG
TATAATAGGTACCTTGCTTTGTATAACAAGTATAAGTACTTTAGCGGT"&amp;"GCTCTTGACACTACTAGTTATA
GGGAGGCAGCTTGCTGTCACCTTGCAAAAGCATTAAATGATTTCAGTAACTCCGGTTCTGATGTCCTTTA
CCAACCACCACAAACTTCTATAACTTCTGCTGTTTTACAGAGTGGTTTTAGGAAAATGGCTTTCCCTTCA
GGTAAGGTTGAATGTTGCATGGTCCAAGTTACATGTGGAACTACAACTCTTAATGGCCTATGGCTTGACG
ACATAGTCTATTGCCCTAG"&amp;"GCATGTGATATGTACACCTGAGGACATGCTTAACCCAAATTATGAGGATTT
GCTTATAAGGAAGTCCAATCATAATTTCCTTGTGCAAGCTGGTAATGTTCAATTACGTGTTATTGGTCAT
TCCATGCAAAATTGTCTGCTTAAACTTAAAGTTGAAACTGCTAATCCTAAGACACCTAAATATAAGTTTG
TTCGTATTCAACCTGGACAGACTTTTTCTGTGTTAGCTTGTTACAATGGTGCACCTTCAGG"&amp;"TGTGTATCA
GTGTGCAATGAGACCTAACTTTACTATTAAAGGTTCATTCCTTAATGGTTCTTGTGGTAGTGTTGGTTTC
AACATAGACTATGACTGTGTCTCTTTTTGCTACATGCACCACATGGAATTGCCAACCGGTGTGCATGCTG
GTACTGACATAGAAGGCAACTTTTATGGTCCATTTGTTGACAGACAAACAGCACAGGCGGCTGGTACGGA
TATAACTATTACATTAAATGTTCTAGCTTGGC"&amp;"TCTATGCTGCCGTTATTAATGGAGAAAGATGGTTTCTT
AATAGATTTACTACTACTCTAAATGATTTCAATCTTGTGGCTATGAAGTACAATTATGAACCTTTGGTGC
AAGATCACGTTGACATACTTGGACCACTATCCGCACAAACTGGTATAGCTGTCCTTGATATGTGTGCAGC
TTTGAAAGAACTGCTACAGAATGGTATGAATGGTCGTACCATACTGGGTAGTACTATTCTTGAAGACGAA
TTC"&amp;"ACACCATTTGATGTTGTTAGACAATGTTCTGGTGTGACTTTCCAAGGTAAATTCAAAAAGGTGGTTA
AAGGTACTCATCATTGGATGTTGCTTACATTTTTGACTTCCTTATTGATTCTTATTCAAAGTACACAGTG
GTCACTGTTTTTCTTTGTCTATGAACATACATTTTTACCTTTTGCTGTAGGTATAGTGTGTATGGCTGCG
TGTGCCATGCTTTTGGTTAAACATAAGCATGCTTTCTTATGCTTG"&amp;"TTTCTTTTGCCTTCTTTGATAACAA
TTGCTTATTTTAATATGATTTACATGCCTGCTAGTTGGGTTATGCGTATTATGTCATGGTTAGAAATGGC
TGATACCAGCTTGTCTGGTTACCGGCTTAAGGACTGTGTTATGTACGCTATAACAGCAATACTGCTCATC
CTCATGACAGCTAGAACTGTCTATGACGATGCCACTAGACGAGTTTGGACATTTATGAATGTCATAACTC
TGGTTTACAAGGTTTA"&amp;"TTATGGTAATGTGTTAGACCAAGCCATTGCCATGTGGGCTCTTGTTATATCTGT
AACTTCTAACTACTCAGGTGTGGTTACCGCAATCATGTTTTTAGCTAGAGCTATAGTATTCTTGTGTGTT
GAGTATTGTCCTATTCTTTTTATTACAGGTAACACTTTGCAGTGTGTAATGCTTGTCTATTGTTGCTTAG
GCTATTTCTGTTGTTGTTATTATGGCTTCTTTTGTTTACTCAACCGCTACTTTAGATT"&amp;"TACTTTTGGTGT
TTATGACTATTTAGTCTCTACACAAGAGTTTAGATATATGAATTCTCAGGGACTTTTGCCACCTAAGAAT
AGTATTGATGCCTTCAAACTTAACATTAAATTGTTGGGTATTGGAGGGAAGCCTTGTATTAAGGTTGCAA
CTGTACAGTCAAAAATGTCTGACATTAAGTGCACTTCTGTTGTTTTGCTCTCAGTTCTACAACAACTTAG
AATTGAGTCATCATCAAAATTGTGGACGC"&amp;"AATGTGTGCAATTACACAATGATATACTATTGGCGAAAGAC
ACTACTGAGGCATTTGAAAAAATGGTCTCTCTGCTGTCTGTGTTGCTGTCCATGCAGGGTGCTGTAGACA
TTAATAAGTTGTGTGATGAGATGCTCAACAATCGTGCTACCTTACAAGCTATTGCTTCAGAGTTTAGTTC
TTTACCATCTTATGCAGCTTATGCCACTGCTCAAGAAGCATATGAGCAAGCTGTAGCTAATGGAGACTCT
"&amp;"GAAGCTGTTCTTAAAAAATTGAAGAAATGTTTGAATGTGGCTAAATCTGAGTTTGACCGTGATGCCGCCA
TGCAACGTAAGTTAGAGAAAATGGCAGATCAGGCTATGACCCAAATGTATAAACAGGCTAGGTCTGAAGA
CAAGAGGGCTAAAGTTACTAGTGCAATGCAAACCATGCTTTTCACTATGCTTAGGAAACTTGATAATGAT
GCTCTAAACAACATTATCAATAATGCACGTGATGGTTGTGTG"&amp;"CCACTCAACATCATACCTTTGACAACTG
CGGCTAAACTCATGGTCGTAGTCCCGGATTATGGTACCTATAAGAACACTTGTGAAGGTAACACATTTAC
GTATGCATCAGCGCTGTGGGAAATCCAACAGGTTGTCGATGCAGATAGTAAGATAGTTCAATTAAGTGAG
ATTAATATGGATAATTCTCAGAATTTGGCTTGGCCTCTCATCGTTACAGCGTTGAGAGCCAATTCTGCTG
TCAAACTACAGAA"&amp;"TAATGAGCTTAGTCCTGTGGCACTCCGACAGATGTCCTGTGCGGCCGGAACTACACA
AACTGCTTGTACTGATGACAATGCACTTGCCTACTATAACACATCTAAGGGAGGTAGGTTTGTATTGGCA
TTATTATCTGACCACCTAGACCTCAAATGGGCTAGATTCCCAAAGAGTGATGGTACTGGTACAATTTATA
CAGAACTGGAGCCACCTTGCAGGTTTGTTACAGACACACCAAAGGGACCTAAAGT"&amp;"GAAATACTTGTATTT
CATAAAGGGCTTGAATAATTTAAATAGAGGTATGGTGCTTGGTAGCTTAGCTGCCACAGTACGCCTACAG
GCTGGTAATGCGACTGAAGTACCAGCCAATTCAACTGTACTTTCTTTCTGTGCCTTTGCGGTAGAGCCTG
CTAAGGCGTACAAAGACTATTTAGCTAGTGGAGGACAACCTATTACTAATTGTGTAAAGATGTTGTGCAC
ACACACAGGTACAGGCCAGGCAATTA"&amp;"CTGTCACACCAGAAGCCAATATGGACCAGGAGTCCTTTGGTGGT
GCTTCATGTTGTCTGTATTGCAGGTGCCACATAGATCATCCAAATCCTAAAGGATTTTGTGATTTTAAAG
GTAAGTATGTTCAAATACCTACCACTTGTGTTAATGACCCTGTGGGTTTTGTACTTAGGAATACAGTCTG
TACCGTCTGCGGTATGTGGAAAGGTTACGGCTGTAGTTGTGATCAACTCCGCGAACCCATGATGCAAT"&amp;"CA
TCAGATGCGTCAACGTTTTTAAACGGGTTTGCGGTGTAAGTGCAGCCCGTCTTACACCGTGCGGCACTGG
TACTAGTACCGATGTCGTTTACAGGGCTTTTGATATTTATAATGACAAAGTTGCTGGCTTTGCTAAGTTC
CTTAAAACTAATTGTTGTCGTTTTCAAGAATTGGATGAAGAGGGCAACTTATTAGATTCTTACTTTGTTG
TTAAGAGACATACTTTGTCTAACTATCAACATGAGGAGA"&amp;"ATATTTACAATTTAATCAAGGACTGTCCAGC
TGTTGCAGTTCATGACTTTTTTAAATTTAGGGTAGATGGTGACATGGTACCTCATATATCACGTCAACGT
CTTACAAAATACACCATGGCAGACTTAGTCTATGCTCTTCGTCATTTTGATGAGGGTAACTGTGATGTTT
TAAAAGAAATACTTGTCACTTACAATTGTTGTGATGACAATTATTTCAGTAAGAAGGATTGGTATGATTT
TGTAGAAAAT"&amp;"CCTGATATTTTACGCGTATATGCTAGCTTAGGTGAGCGTGTGCGCCAAGCAATGTTGAAG
ACTGTACAATTCTGTGATGTCATGCGTGATGCAGGCATCGTGGGTGTACTTACACTGGACAACCAGGATC
TAAATGGGAACTGGTATGATTTCGGTGATTTCATACAAGTTGCACCAGGTGCAGGTATACCCATTGTAGA
TTCATATTATTCATTACTGATGCCTATTCTTACATTGACAAAGGCATTAGAT"&amp;"GCTGAGTCTCATATAGAC
AGTGACGTCACAAAACCCCTTATTAAGTGGGATTTGTTGAAGTATGATTTTACGGAAGAGAGACTTTGTC
TTTTCAACCGTTATTTTAAGTATTGGGATCAGACATATCACCCCAATTGTAGTAATTGTTTAGATGATAG
GTGTATCCTACATTGTGCAAATTTTAATGTTTTATTTTCTACTGTGTTTCCACCTACTTGTTTTGGTCCA
CTTGTTAGAAAAATCTTTGTAGA"&amp;"TGGTGTCCCATTTGTTGTTTCAACTGGCTACCATTTTCGTGAGTTAG
GAGTTGTACATAATCAGGATGTAAACTTACATAGCTCACGTCTTAGTTTTAAGGAACTTTTAGTTTATGC
AGCTGACCCTGCCATGCATGCTGCGTCTGGTAATTTATTACTAGACAAACGCACATCGTGCTTTTCAGTT
GCAGCTTTGACTAATAGTGTAGCCTTTCAAACTGTCAAACCTGGTAATTTTAACAAAGATTTTTA"&amp;"TGACT
TTGCAGTTTCTAAGGGCTTCTTCAAGGAGGGGAGCTCTGTTGAATTAAAGCATTTCTTTTTCGCTCAAGA
TGGTAATGCTGCTATTAGTGATTATGATTACTATCGTTATAATCTACCTACAATGTGTGACATCAGACAA
CTACTTTTTGTAGTTGAGGTTGTCGACAAGTATTTTGATTGTTATGATGGTGGCTGTATCAATGCAAATC
AAGTCATTGTTAATAATTTAGATAAGTCTGCAGGTT"&amp;"TTCCATTTAATAAATGGGGAAAAGCTAGGCTTTA
TTATGATTCAATGAGTTATGAGGATCAAGATGCATTATTCGCTTACACTAAGCGTAATGTAATTCCTACC
ATAACACAGATGAATCTTAAATATGCCATTAGTGCTAAGAATAGAGCTCGCACTGTAGCTGGTGTTTCTA
TTTGTAGCACAATGACTAACAGACAGTTTCACCAAAAGTTATTAAAATCTATAGCAGCCACCCGAGGTGC
CACAGTT"&amp;"GTAATAGGCACTAGTAAATTCTACGGTGGCTGGCATAACATGTTAAAAACTGTTTACAGTGAT
GTTGAGACACCTAACCTCATGGGTTGGGACTATCCTAAATGTGACAGAGCTATGCCTAACATGCTTAGGA
TTATGGCTTCTCTTGTCCTTGCTCGCAAACATAGCACATGTTGTACATTGTCACACCGTTTCTATAGATT
AGCAAACGAATGTGCACAAGTTCTCAGTGAAATGGTCATGTGTGGCGGT"&amp;"TCACTATATGTTAAGCCTGGT
GGCACCTCATCTGGAGATGCCACTACTGCTTATGCTAATAGTGTTTTCAACATATGTCAGGCTGTGACTG
CTAATGTGAATGCACTCTTATCTACTGATGGTAATAAAATTGCCGACAAGTATGTCCGCAATCTACAACA
CAGACTTTATGAGTGTCTCTATAGGAATAGAGATGTTGATCATGAATTCGTGGGAGAGTTTTACGCTTAT
TTGCGTAAACATTTTTCCAT"&amp;"GATGATTCTTTCAGATGATGCTGTTGTGTGCTATAATAGCAACTATGCAG
CACAAGGTCTAGTGGCTAGCATTAAGAACTTCAAAGCAGTTCTTTACTACCAAAATAATGTTTTCATGTC
TGAAGCAAAATGTTGGACTGAGACTGACCTTACTAAAGGACCTCATGAGTTTTGCTCTCAGCATACAATG
CTAGTTAAACAAGGAGATGATTATGTGTACTTGCCTTACCCAGATCCTTCTAGAATCTTAGG"&amp;"CGCAGGCT
GTTTTGTAGATGATATCGTAAAAACAGATGGTACACTTATGATAGAAAGGTTTGTGTCTTTAGCAATAGA
TGCTTACCCACTTACTAAACATCCTAACCAGGAGTATGCTGATGTTTTCCATTTGTATTTACAATACATT
CGGAAGTTACATGATGAGCTTACTGGACACATGTTAGACATGTATTCAGTTATGCTTACAAATGATAACA
CTTCTAGGTATTGGGAACCAGAGTTTTATGAAG"&amp;"CCATGTACACTCCACACACAGTCTTACAGGCTGTAGG
TGCGTGTGTTTTGTGTAACTCACAGACTTCACTCCGTTGCGGTGCCTGCATTAGGCGACCATTCCTGTGT
TGCAAGTGCTGCTATGATCATGTTATTTCTACTTCACATAAATTAGTGTTGTCTGTTAATCCCTATGTTT
GCAATGCCCCAGGTTGTGATGTTACTGATGTAACACAACTTTACTTGGGCGGTATGAGCTATTATTGTAA
AATG"&amp;"CATAAACCGCCTATTAGTTTTCCTTTGTGTGCTAATGGTCAGGTTTTTGGTCTTTATAAAAATACT
TGTGTAGGCAGTGACAATGTCGCAGATTTTAATGCCATAGCTACATGTGATTGGACTAATGCTGGTGATT
ACATACTTGCTAACACCTGCACTGAGAGGTTAAAATTATTTGCTGCTGAAACACTTAAGGCAAATGAGGA
AACATTTAAACTATCTTATGGCATTGCCACAGTGCGTGAAGTGCTG"&amp;"TCAGATAGAGAACTCTACCTTTCA
TGGGAAGTTGGAAAACCTCGTCCACCCCTAAATAGAAATTATGTCTTTACTGGTTACAGAGTGACCAAAA
ATAGTAAAGTTCAGATAGGAGAGTACACTTTTGAAAAGGGTGACTATGGTGATGCTGTTGTGTATAGAGG
CACTACAACATACAAACTAAATGTAGGTGATTACTTTGTGTTAACTTCACATACTGTGATGCCTTTAACA
GCTCCTACATTAGTACC"&amp;"ACAAGAACATTATGTGAGAATAACAGGCTTGTACCCCACATTAAATATTTCAG
AGGAATTTTCTAGCAATGTGGCTAACTACCAGAAAGTTGGTGTTCAAAAATATTCAACTTTACAAGGTCC
ACCAGGCACTGGCAAGAGTCATTTTGCCATTGGGTTGGCTCTTTATTACCCATCCGCGCGCATAGTCTAT
ACAGCTTGCTCTCATGCTGCTGTTGATGCACTGTGTGAAAAGGCTCTTAAGTACTTGCC"&amp;"TATAGACAAGT
GTACTAGAATAATACCTGCGCGTGCGCGTGTTGAGTGTTTCGATAAGTTTAAGGTAAACTCTGCGTTAGA
GCAATATGTTTTCTGCACTGTGAATGCACTGCCAGAAACAACTGCAGATATAGTGGTTTTCGATGAAGTG
TCGATGGCCACTAATTATGACCTGAGTGTCGTCAATGCTAGACTACGTGCAAAGCACTACGTTTACATAG
GTGACCCAGCGCAGTTACCTGCACCACGCA"&amp;"CATTGCTAACAAAAGGCACGTTAGAACCAGAGTATTTCAA
CTCTGTGTGTCGTCTGATGAAAACAATAGGTCCTGACATGTTCCTTGGCACATGCCGTAGGTGTCCAGCT
GAAATAGTTGACACTGTTAGTACTTTGGTTTATGATAATAAGCTCAAGGCACATAAAGAAAAATCTTCAC
AATGTTTCAAGATATTTTACAAAGGAGTGATTACACATGATGTGTCATCTGCAATCAACAGACCTCAAAT
T"&amp;"GGCGTTGTTAGGGAATTCCTAACGCGCAATCCTGCTTGGAGAAAAGCTGTTTTTATCTCACCTTACAAT
TCACAGAACGCTGTGGCATCCAAGATATTAGGATTGCCCACACAGACTGTTGATTCATCACAGGGTTCTG
AGTATGACTATGTCATTTTTACTCAGACCACAGAGACGGCTCATTCTTGCAATGTTAATAGATTTAATGT
TGCTATAACAAGGGCCAAAGTGGGTATTTTGTGCATAATGTCT"&amp;"GATAGAGACCTTTATGACAAACTCCAA
TTTGCTAGTCTAGAAGTCCCACGTAAAAGTGTGGCTGTGTTACAAGCAGAGAATGTAACAGGGCTGTTTA
AGGATTGTAGTAAAATTATTAATGGTTTACATCCTACACAATCACCTACCTACCTCAGTGTTGATACTAA
ATTCAAGACAGAGGGACTGTGTGTTGACATACCTAGCATACCTAAAGACATGACTTATCGTAGACTCATC
TCTATGATGGGCTT"&amp;"CAAGATGAATTACCAAGTTAACGGTTACCCTAACATGTTTATAACCCGTGATGAAG
CCATTAAACATGTACGTGCATGGATTGGTTTTGATGTGGAGGGTTGTCATGCAACTAGAGATGCGGTAGG
TACTAACCTACCACTCCAACTTGGGTTTTCAACAGGTGTTAACCTAGTAGCTGTTCCAACAGGTTATGTT
GACACTAGTGCTAATACAGAGTTCACAAGAGTGAATGCAAAACCTCCACCTGGTGA"&amp;"TCAATTTAAACATC
TTATACCGCTTATGTACAAAGGTCTGCCTTGGAACATAGTGCGTGTTAAGATTGTTCAAATGCTTAGTGA
TACACTTCGTAATCTTACGGACCGAGTCGTGTTTGTCCTTTGGGCTCATGGCTTTGAGTTAACTTCAATG
AAGTATTTTGTCAAGATAGGGCCTGAACGCACTTGCTGTCTTTGTGACAGACGTGCTACTTGCTTTTCTA
CTTCAGCTGACACATATGCTTGTTGGC"&amp;"ATCACTCAGTAGGTTTTGACTATGTCTATAACCCTTTTATGAT
TGATGTCCAACAGTGGGGTTTTACAGGTAACCTTCAAAGTAACCATGACTTGTACTGCCAGGTTCATGGT
AATGCTCACGTTGCTAGCTGTGATGCCATCATGACTAGATGTTTGGCCATTCATGAGTGTTTTGTCAAAC
GCGTCGACTGGTCTGTAGAATATCCTATTATAGGAGATGAGTTGAAAATTAATGCAGCATGCAGAAAAG"&amp;"T
CCAGCACATGGTTGTAAAATCTGTGCTACTTGCTGATAAGTTTCCCATTCTCCACGATATAGGCAACCCA
AAAGCCATAAAGTGTGTCCCACAGGCTGAAGTTGACTGGAAGTTCTATGATGCTCAGCCTTGTAGTGACA
AAGCTTATAAAATAGAGGAGTTAGTCTATTCTTATGCCACACATCATGATAAATTCACTGATGGTATCTG
TTTGTTTTGGAATTGTAACGTGGATCGTTACCCTGCCAAT"&amp;"GCAATTGTTTGTAGGTTTGACACTAGAGTT
TTGTCAAGCCTTAATCTCCCTGGTTGTGATGGTGGTAGTTTGTATGTTAATAAACATGCATTTCACACAC
CAGCTTTTGATAAGAGTGCTTTCTCTAATTTGAAACAATTACCTTTTTTCTATTATTCTGACAGTCCTTG
TGAGTCTCATGGCAAGCAAGTTGTTTCAGATATAGATTATGTACCACTAAAGTCTTCTACGTGTATTACA
CGTTGTAACCT"&amp;"TGGTGGTGCTGTTTGTCGTCATCATGCTTCTGAATACAGGCAGTATTTAGATGCTTATA
ATATGATGATTTCAGCTGGCTTTAGCCTATGGATTTATAAACAGTTTGATACTTATAACCTGTGGAATAC
TTTCACAAGATTACAAAGTTTAGAAAATGTGGCTTACAATGTTGTGAATAAAGGACATTTTGATGGAGAT
GTAGGTGAAAAACCAGTTTCCATCATTAATAACGCCGTTTACACTAAGATGGA"&amp;"TGGTGTAGATGTAGAAA
TTTTTGAAAACAAGACTACTTTGCCAGTTAATGTGGCATTTGAGCTTTGGGCCAAACGCTGCATTAAACC
TGTACCAGAAATGAAAATACTCCAGAATCTTGGTGTTGACATTGCTGCTAATACTGTTATTTGGGACTTT
AATAGGGAAGCCCCCGCTTACATTTCTACTATAGGCATTTGTGCAATGACTGACATTGCTAAGAAGCCTA
CGGAACATGCTTGTTCATCACTTA"&amp;"ATGTCCTTTTTGATGGTAGAGTTGATGGTCAAGTGGATTTATTTAG
AAATGCCCGTAATGGTGTTCTAATTACAGAGGGTTCCGTTAAAGGCTTAATAGCATCAAAGGGACCTAAG
CAAGCTAGTCTTAATGGAGTCACATTGATTGGAGAGTCAGTGAAAACACAGTTTAATTATTTTAAAAAAG
TGGATGGTGTTGTTCAACAATTACCAGAAACTTACTTTACTCAGAGCAGAAATCTAGAGAGTTTTA"&amp;"AGCC
TCGCTCACAAATGGAGGTGGACTTTTTAGAACTTGCTATGGATGAGTTTATACAGCGGTATAAGCTAGAG
AGCTACGCTTTCGAGCATATCGTCTATGGCGATTTTAGCCATCAGCAGTTAGGAGGTCTACATCTTATGA
TAGGCTTAGCTAAACGCTCCTTAGAATCACCACTCAAGTTAGAAGATTTTCTACCTATCGATAGTACGGT
GAAAAATTATTTCATAACCGATGCAAAAACTGGTGCT"&amp;"TCAAAATGTGTTTGCTCTGTTATAGATTTACTC
CTTGATGATTTTGTTGAAATAATAAAGTCACAAGATTTGTCTGTAGTTTCAAAGGTAGTTCAAGTTACAA
TTGATTACATTGAAATATCGTTCATGCTATGGTGTAAGGACGGACATGTGGAAACCTTCTACCCCAAATT
ACAGGCTAGTCAAGCTTGGCAACCAGGTGTAGCTATGCCCAATCTATATAAGATGCAGAGAATGCTACTT
GAAAAATG"&amp;"TGACCTTCACAATTATGGTGAGAATGCAGTACTACCAAAAGGAATAATGATGAATGTTGCAA
AATATACTCAACTGTGTCAGTATTTAAATACACTTACCATAGCTGTGCCTTATAATATGAGAGTTATACA
TTTTGGTGCTGGTTCCGATAAGGGAGTAGCGCCGGGTTCTGCTGTTTTAAAACAGTGGTTACCTGTAGGC
ACATTGCTAGTAGATTCAGACATGAATGATTTTGTGTCTGATGCTGATTC"&amp;"AACATTAATAGGAGACTGTG
CAACAGTATATACGGCTAATAAATGGGATCTTATCATTAGTGATATGTATGATCCCAAAACAAAACATGT
TATGCATGATAATGACTCCAAAGAGGGATTCTTTACTTACTTGTGTGGTTTTATTAAGCAGAAGTTGGCA
TTAGGTGGTTCTGTGGCCATAAAGATTACAGAGCATTCGTGGAGTGCAGATCTTTATAAGCTCATGGGAC
ATTTTGCCTGGTGGACAGCTT"&amp;"TTGTCACTAATGTTAATGCATCCTCTTCAGAAGCATTTTTAATAGGTGT
TAACTACCTTGGTAAACCAAAAGAAATTATAGACGGTTATATCATGCATGCTAATTACATATTTTGGAGG
AATACAAATCCCATACAGTTGTCTTCCTATTCACTTTTTGACATGAGTAAATTCCCTCTTAAATTGAGAG
GTACTGCAGTCATGTCTTTGAAGGATAATCAAGTCAATGACATGATTTACTCACTTCTTGAAA"&amp;"AGGGTAG
ACTTATCATTAGAGAAAACAATAGAGTTGTTGTTTCTAGTGATGTCTTAGTTAACAACTAAACGAACATG
AAATTTTTCATCTTACTCAGTCTCTTGTCATTCACCACTGCCCAAGAAGGCTGTGGCATATTGAGTAATA
AGAGCAATCCAGCTCTTACTCAATATTTTTCATCTAGGAGAGGTTTTTATTATTTTGATGACACATTTAG
ATCTTCTGTTCGTGTGTTGACTACAGGTTATTTC"&amp;"TTGCCTTTCAATAGTAATCTTACTGGTTATAGTTCA
AGAAATTCAGTTACTGGACGGCTGATACAGTTTGATAATCCAAACATACCATTTAAGGATGGTTTGTATT
TTGCGGCAACAGAAAGGTCCAACGTTATACGCGGTTGGATTTTTGGCTCTACACTAGACAACACAACTCA
ATCCGCTGTGCTTTTTAATAATGGTACACACATTGTTATTAATGTGTGTAACTTTTATTTTTGCCAAGAT
CCCAT"&amp;"GTTGGCAGTGGCTAATGGTTCTCATTTTAAATCTTGGGTTTTTCTTAATGCCACCAATTGTACAT
ATAATCGTGTACATGGTTTTGAGATTGACCCTAGTCCAAATACAGGTTCCTTTATACATTTAAGAGAACA
TGTATTTAGAAATGTGGATGGTTTTCTTTATGTTTACCATAATTATGAAAGAGTAGATGTTTATGACAAC
TTCCCTCAGGGATTTTCTGTCCTAAAACCTATATTCAAATTACCTTT"&amp;"TGGCCTGAATATAACACAGTTTA
AAGTCATCATGACTTTGTTTTCACCTACTACAAGTTCCTTTAATGCAGATGCTTCTGTTTATTTTGTAGG
CCATTTAAAACCTCTCACTATGCTTGCTGAATTTGATGAAAACGGCACTATTACAGATGCCGTTGATTGT
TCTCAGGATCCTCTTTCTGAGCTAAAATGTACCACTAAAAGCCTTACTGTTGAAAAAGGAATTTACCAAA
CTTCAAACTTCCGTGTTT"&amp;"CACCTAGTACTGAAGTAGTAAGATTTCCTAACATAACAAACCTTTGTCCTTT
TGGCCAAGTGTTCAATGCTTCAAATTTCCCTTCAGTTTATGCTTGGGAAAGACTACGTATTAGTGACTGC
GTTGCAGATTACGCAGTGCTTTATAATTCATCTTCTTCTTTTTCGACATTTAAGTGCTATGGTGTTTCTC
CTACTAAACTCAATGACTTGTGTTTTAGTAGTGTGTACGCAGATTACTTCGTCGTGAAAG"&amp;"GTGATGATGT
TAGACAAATAGCTCCTGCGCAGACAGGTGTTATTGCTGATTATAATTATAAATTGCCAGACGATTTTACT
GGCTGTGTTTTAGCCTGGAATACCAATTCTGTGGATTCAAAATCAGGAAACAATTTTTATTATAGGCTTT
TTAGACATGGGAAGATCAAACCTTATGAACGCGATATTTCCAATGTCCTTTATAATTCAGCTGGTGGTAC
GTGTTCTTCTATTTCTCAACTAGGTTGTTAT"&amp;"GAACCACTTAAATCCTATGGTTTTACACCCACTGTTGGT
GTTGGTTACCAACCATATAGAGTGGTTGTTCTTTCTTTTGAATTACTAAATGCACCTGCAACCGTATGTG
GCCCTAAAAAGTCCACAGAACTTGTTAAGAACAAGTGTGTGAACTTTAATTTTAATGGACTAACAGGCAC
TGGTGTGCTCACTAGTTCAACTAAGAAGTTTCAGCCCTTTCAACAATTTGGTCGTGATGTCTCAGACTTC
AC"&amp;"TGACTCTGTTAGGGATCCTAAAACTTTTGAAATTTTAGACATTTCACCTTGCTCCTATGGCGGTGTTA
GTGTTATAACTCCTGGAACAAACACATCCAAAGCAGTTGCTGTTTTATACCAAGACGTTAATTGTACCGA
TGTTCCAACTATGATACATGTGGAACAGGTGTCTTCAGACTGGCGCGTATACGCTTTTAATTCATATGGT
AACATGTTCCAAACACAAGCTGGTTGTCTTGTAGGAGCCATTTA"&amp;"TGAGAACACCACCTATGAGTGTGATA
TACCTATCGGAGCTGGAATCTGTGCTAAGTTCGGCTCAGATAAAATTAGAATGGGACAGGAATCTATAGT
AGCTTACACCATGTCAATTGGTGAAGATCAATCTATTGCTTATTCTAATAATATTATAGCTATACCAACT
AATTTTAGTATTAGTGTGACCACCGAAGTTTTACCTGTCTCTATGACTAAGACTTCTGTTGATTGCAACA
TGTATATTTGTGGTG"&amp;"ATTCTACAGAGTGTAGCAATTTATTGCTACAGTATGGTAGTTTCTGTACACAACT
TAATAGAGCACTTTCTGGTATTGCTGTCGAACAAGACAGAAACACTAGAGATGTGTTTGCACAGACTAAA
TCCATCTATAAAACTCCTAATATTAAGGACTTTGGTGGATTTAATTTTTCTCAAATTCTGCCAGACCCTA
AAAAACTTTCCTACAGGTCTTTCATTGAGGACCTTCTTTATAACAAGGTCACATTAT"&amp;"CTGATCCTGGTTT
TATGAAGCAGTATGGCGACTGTTTAGGTGGTATAAATGCTAGAGACCTTATTTGTGCTCAAAAGTTCAAT
GGTCTCACCGTTTTGCCACCTTTACTTACAGACGACATGATTGCTGCTTACACAGCCGCACTCATTAGTG
GTACAGCTACGGCTGGTTACACTTTCGGCGCTGGTGCAGCACTTCAAATTCCATTTGCTATGCAAATGGC
ATATAGATTTAATGGCATAGGTGTAACT"&amp;"CAAAACGTGCTTTATGAGAACCAGAAACAAATTGCCAATCAG
TTTAATAATGCTATATCCAAAATTCAGGATTCGCTTACTACTACAAGTGCAGCATTGGGTAAATTACAAG
ATGTGATAAATCAGAATGCTGTAGCTTTAAATACTCTTGTAAAGCAACTTAGCTCCAATTTTGGCGCTAT
TTCAAGTGTGTTAAATGACATTCTTTCTAGACTTGATAAAGTTGAGGCTGAAGTCCAGATAGATCGGCTT"&amp;"
ATTACTGGTAGACTTCAGAGCTTACAGACTTATGTTACACAGCAACTTATCAGAGCTGCTGAGATCAGAG
CTTCTGCTAATCTTGCTGCTACTAAAATGTCAGAGTGTGTACTTGGGCAGTCTAAAAGAGTTGACTTTTG
TGGAAAAGGTTACCACTTAATGTCTTTCCCACAAGCCGCACCACATGGTGTTGTTTTCTTGCATGTCACT
TATGTGCCTTCGCAACAGCAAAACTTCACCACAGCACCAGC"&amp;"CATTTGTCACAATGGTAAAGCATACTTCC
CTAGAGAAGGTGTTTTTGTTATGAATGGCACACACTGGTTCATTACACAAAGAAATTTTTACTCACCACA
GGTTATCACTACAGATAACACTTTTGAATCAGGTAGTTGTGATGTCGTCATAGGCATCATTAATAATACA
GTTTATGACCCGCTCCAACCAGAGCTCGAGTCTTTTAAGCAGGAACTTGATAAATATTTTAAAAATCATA
CGTCACCTGATG"&amp;"TAGATTTTGGAGACATCTCAGGCATTAATGCCTCTGTTGTCGATATTAAAAAGGAAAT
TGCTCATCTAAATGAAATTGCTAAAAATTTAAATGAGTCTCTTATAGACCTACAGGAATTAGGTAAATAT
GAACAGTACGTTAAATGGCCTTGGTACGTTTGGCTTGGCTTTGTAGCCGGCATCGTTGCCATTCTTATGT
CTGTTATTATGCTTTGCTGCATGACCAATTGTTGCAGTTGCTTCAAGGGCATGT"&amp;"GTTCTTGTGGTTCCTG
TTGTAAATTTGATGAAGACCATTCAGAGCCTGTAAGTGGTGTCAAATTACATTATACCTAAACGAACTTA
TGGATTTGTTTATTAGCATTTTCACATTAGGTTCAATCACTCGTGGTAGTGTGCAAAATGCTGTTCCTGC
AAATTCTCTTCATGCTACGGCTACCATCCCTTTACAAGCCACTCTGCCTTTCGGATGGCTTATTGTTGGC
GTTGCATTGCTTGCTGTTTTTCAAA"&amp;"ATGCTTCAAAAGTAATTCCTTTTAACAGCTTGTGGCAGCGCTGCC
TTTATCAAAGCTTCCAACTTGTTTGCAGTCTGTTAGTTGGTTTTCTCACAGTCTATGTACACCTATTGCT
GGCAGCTGCTGGGCTAGAAGCCCCATTTCTTTATCTTTTAGCCCTAATCTACTTCTTACAGTGTGTTGTT
TTTGGTAGGTTTTTATTAAGGTGTTGGCTTTGCTGGAAATGCAAGTCCAAGAACCCTCTTATTTATG"&amp;"ATG
CCTCCTACTTTGTTTGTTGGCATACACACACTCATGACTATTGTATTCCGTACAATAGTATTACTGAAAC
CATAGTCCTCACTGCAGGAGATGGTGTAACTATTCCTATAAAAACACAAGACTACCAAATTGGTGGTTTT
GTAGAAAAATGGGAGTCTGGTGTCAAGGACTATGTTACACTCATAGGCCTTTTCACTGAAATACATTACC
AGTTGGAATCTACTCAAATTTCAGCTGACACTGGTATT"&amp;"AACAACGCGACGTTTTTCCTTTTCTCTAAATA
TGATAGAGAAAGTGAGAGCGTCCAAGTTCACACAATCGACGGCTCATCAGGAGTTGTAAATCCAATTTAT
GATGAGCCAACGCCGACTACTAGCGTGCCTCTCTAAGCACATTGATTGAGTACGAACTTATGTACTCATT
CGTTTCAGAAGAAACAGGTACGTTAATAGTTAATAGCGTACTTCTTTTTCTAGCTTTTGTGGTATTCTTG
CTAGTCACT"&amp;"CTAGCCATCCTTACTGCGCTTCGATTGTGTGCGTACTGCTGCAATATTGTTAACGTGAGTT
TAGTGAAACCTAGTTTTTACATTTACTCACGTGTTAAAAATCTGAATTCCTCTCAGGGCATTCCTGATCT
TTTGGTCTAAACGAACTAATTATCTTTATTCTTTTAGGAACCTTTATATTGTTCATCATGGCTGAGAATG
ACACAATTACTGTCGATCAGCTCAAACATTTACTTGAGCAATGGAACCTAG"&amp;"TTATAGGTTTCCTGTTCTT
TGCTTGGATATTACTGCTTCAATTTGCTTATTCCAACAGGAACAGGTTTCTCTACATAATAAAGCTAGTG
TTTTTATGGCTGTTATGGCCTATTACGCTTGCCTGCTTTGTGCTCGCTGCTGTTTATAGAATAAACTGGG
CCACGGGCGGCATCGCTATTGCAATGGCCTGTTTAGTGGGGCTTATGTGGCTTAGCTACTTTGTTGCATC
ATTCAGGCTTTTTGCACGCACT"&amp;"AGGTCTTGGTGGTCGTTCAACCCAGAAACAAACATCTTGCTGAATGTG
CCACTGCGTGGCTCTATTATAACCAGACCGCTTCTGGAGAGTGAATTAGTCATTGGTGCTGTGATCATTC
GTGGTTACTTACGTATGGCTGGACACTCATTGGGGCGCTGTGACATTAAGGACCTGCCTAAGGAAATCAC
TGTGGCTACATCACGAACTCTATCTTATTACAGATTAGGAGCTTCGCAGCGTGTAGGCACTGAT"&amp;"TCAGGT
TTTGCTGTTTACCACCGCTACCGTATTGGTAATTATAAATTAAATACTGACCATTCTGGTAGCAACGACA
ATATTGCATTGCTAGTACAGTAAGAGACAACAGATGTTTAGTCTTGTTGAATTCCAAGTTACTATAGCAG
AGCTTTTAATTATCATAATGCGATCTTTAGGAATTGGTTTAGTACAATTCCAGATTAGAATGATTGCATT
GTTGAAGATTATCTCTAAACATCTAGATAGAAATC"&amp;"AACATTCTAAGTTAGATGAAGAAGTGCCTATGGAA
ATTGATCATCTCTAAACGAACATGAAATTTCTTTTACTCTTGATTGTCGTAAATGTTGCTCTAGCTGACC
TTTACCACTATCAAGAGTGTGCTAGAGGCACTACGGTGTTATTAAGTGAACCTTGCTCCCCTAACACGTA
CGAGGGCAATTCACCTTATCACCCTTTGGCTGACAATAAGTTTGCTGTCACTTGTACAACTACAAAGTTT
AGCTTT"&amp;"GTTTGTCAAGATTCTACCAGACACACGTATCAGTTACGTGCTCGGGCATTTACACCGAGGCTTT
TTGCCACCAAAGTACAACAACAACAGGACGACTTGTTCACTCCTGTTGTTTTAATCGTGTTTACATTGCT
TTTCCTTATCTACCTTTTTAAGAGAAAGTGATGCTTCACTTAACTTTACTTGACTTTTATCTTCTTGTCC
TATCTTTGCTTCTTTTCTTGGTCATAATAATACTGATCATCTTTTGTT"&amp;"TTGTTCTTGAATTACAAGATCT
AAACGAACAATAAAATGACTGATAATGGACAACAAGGACCGCGCAATGCGCCTCGCATTACGTTTGGTGT
CTCAGATAACTTTGACAATAACCAGAATGGAGACCGTACTGGAGCTAGGCCTAAGCATAGAAGACCGCAA
GGCCCTCCTAACAACACGGCATCCTGGTTCACCGCTCTCACTCAACATGGTAAAGAAACTCTCACCTTCC
CGAGAGGACAAGGTGTGCC"&amp;"GATTAATACCAACAGTGGCAAAGATGACCAAATTGGCTACTATAGAAGAGC
TTCCCGACGAGTTCGTGGTGGTGACGGAAAAATGAAAGAGTTGAGCCCAAGATGGTACTTCTACTACCTA
GGAACAGGACCAGAGGCTGCATTACCTTATGGTGCTAATAAAGAAGGAATAGTTTGGGTAGCCACGGAAG
GGGCACTAAACACACCTAAAGAACACATTGGCACGCGTAATCCCAACAACAACGCAGCCAT"&amp;"TGTCTTGCA
ATTGCCTCAAGGTACGTCCTTGCCAAAAGGATTCTACGCAGAAGGAAGTCGTGGTGGCAGCCAAACCGCC
TCACGTTCCAGCTCACGTAGTCGTGGAAATTCCAGAAATTCAACGCCTAGCAGTAGCAGAGGTTCATCAC
CAGCACGAAACCTGCAAGCTGGAGGTGACACAGCACTTGCCCTTTTGCTGCTAGATAGGTTAAACCAGTT
GGAGAGCAAAGTTTCAGGTAAGACACAACAAC"&amp;"AACAACCACAAGTTGTCACAAGAAAATCAGCTTCTGAA
GCTTCTAAGAAGCCCAGACAAAAACGAACGGCTACCAAGCAGTACAATGTCACGCAAGCTTTTGGTAGAC
GAGGACCCGAACAAACACAAGGCAACTTTGGGGACCAGGAATTAATCAGATTAGGTACTGATTACAAAAA
TTGGCCACAGATAGCGCAGTTTGCACCTAGTGCTTCAGCTTTCTTTGGCATGTCCCGTATTGGTATGGAA
GTC"&amp;"ACACCTACAGGGACATGGCTCACTTATCATGGAGCCATAAAATTGGATGACAAAGATCCAAACTTCA
AAGACCAGGTTATTTTGTTGAATAAGCACATTGATGCTTATAAAACATTTCCACCTACTGAACCTAAAAA
GGACAAAAAGAAGAAGGCTGATGAAGTACAGCCTCTGCCGCAGAGACAGAAGAAACAGCCAACTGTTACA
CTGTTACCTGCAGCTGAATTGGATGATTTTTCCAAACAACTTCAG"&amp;"GATTCCATGAATGGAGCCTCAGACT
CAACACAGGCCTAAGTTCATGCAGACCACACAAGGCAGATGGGCTATGTAAACGTTTTCGCAATTCCGTT
TACGATACATAGTCTACTCTTGTGCAGAATGAATTCTCGTAACTAAATAGCACAAGTAGATTTAGTTAAC
TTTAATTTCACATAGCAATCTTTAATTAGTGTAAAATATTAGGGAGGAGTTTAAAGAGCCACCACATATT
CGCCGAGGCCACGCGG"&amp;"AGTACGATCGAGGGTACAGTGAATAATGCTAGGGAGAGCTGCCTATATGGAAGA
GCCCTAATGTGTAAAATTATTTTAGTAGTGCTATCCCATGTGATTTTAATAGCTTCTCAGGAGAATGACA
AAAAAAAAAAAAAA")</f>
        <v>&gt;BtBtKY72 KY352407.1_genome
TAAAAGGATTAATCCTTCCCGGAAAATCCTACCAATCTCGATCTCTTGCAGATCTGTTCTCTAAACGAAC
TTTAAAATCTGTGTACTTGTCACTTGGCTGTATGCCCAGTGCATTTACGCAGTATAAATTATAATTTTTA
CTGTCGTTGACAGGAAACGAGTAACTCGTCCGTCTTCTGCAGGTTGCTTACGGTTTCGTCCGTGTTGCAG
CCGATCATCAGCATACCTAGGTTTCGTCCGGGTGTGACCGAAAGGTAAGATGGAGAGCCTTGTCCCTGGT
TTCAACGAGAAAACTCACGTCCAACTCAGTTTACCTGTTTTACAGGTTAGCGACGTGCTAGTACGTGGAT
TTGGTGATACTGTTGAAGAAGCTATCACTGAAGCACGTCAACATTTAATAGATGGAACATGTGGCATTAT
CAGTCTCCAGAAGGGTGTTTTACCCCAACTGGAACAGCCTTATGTGTTCCTTAAACGTTCTGATGCCTTT
ACTGCACCTCATGGCCATGTTATGGTCGAGTTGGTCGCAGAATTAAATGGCATTCAGTACGGTAGGAGCG
GAGAAACGCTTGGTGTCTTAGTGCCACACACGTATGAGACACCAACTGGTTACCGCAAGGTTCTTGTCCG
TAAGAACGGTAATAAGGGTGCTGGTGGCCATTGCTACGGAGCCGATCTAAAGTCTCCAGACTTAGGTGAC
GAGCTTGGCACTGACCCTATTGAAGATTATGAAAACGACTGGAACACTAAACATGGCAGTGGACTCAAAC
GTCAGCTCTTTAGAGAGCTGAATGGTGGAGTTTACACTCGCTATGTAGACAACAACTTCTGTGGTCCTGA
TGGATATCCATTGGACTGTATTAAAGACTTGCTTGCTAGGGCCGGCAAATCTTGTGCTCCACTCTCTGAC
CAAATAGACTTTTTACAGTCTAAGAGAGGTGTGTACTGTTGCCGTGAGCATGAGCATGAAATAGCTTGGT
TCACTGATCGCTCTGAGAAGAGCTATGAACAGCAAACACCCTTTGACATTACCAGTGCAGGTAAGTTTGA
TTCTTTTAAAGGCGAATGTCCTAAATTCGTTTTTCCTCTAAACTCTAAAATTCGGGTTTTACAACCTAGA
GTTGAAAAGAGGAAGACAGAAGGATTTATGGGTCGCATTCGTACTGTGTATCAAGTTGCCTCACCAAGTG
AGTGCAATAGCATGCACCTGTCAACTTACATGAACTGTAACCATTGTGGTGAAAGTTCATGGCAGACTGG
TGATTTCCTAAAGGCCACATGTGAGCTGTGTGGAACTCAGAACGCTGTGGTAGAAGCTCCTACAACTTGT
GGCTATCTACCTAATAATGCTGTTGTTAAAATGGCATGTCCTGCTTGCCAGAACCCAAAAATAGGACCAG
ACCACAGTGTCGCTGATTACCACAATCATTCAGGCATTATTTCTCAGCTCCGCAAGGGAGGTAGAGTGTT
GCCTTTTGGTGGTTGTGTGTTTTCTTATGTTGGTTGCTACAACAAGTGTGCATATTGGGTACCTAGAGCA
GCCGCTAACATAGGATCAAACCATACAGGTGTGGTCGGTGAAAATACTGAGACCATGAATGATGACCTTC
TTCAGATTTTGAACCGTCAATGTGTTAATATTAACATAGTTGGCGATTTTTGTCTGAATGAGGAAGTAGT
AATTATTCTTGCTTCTATGTCAGCATCTACAAGTGCATTCATAGAAACTGTTAAAAACCTAGATTATAGC
GTCTTTAAAACCATTGTTGAATCTTGTGGTAGCTACAAAGTTACTAAGGGTAAACACAGGGCTGGCGCTT
GGAACATAGGTTCTAACAAGACTTTACTCACACCTCTGTGTGGGTTTTCTTCACAAGCTGCTTGCGTGGT
TAGGTCAATCTTCTCACGCACAGTGGACACAGCTGGTCAATCCATTCAAGCATTACAGACAGCCGCCATG
ACAATATTTTCAGACATTTCTGATCTTTCTAACCGTTTGTTAGATGCTATGATCAACACAGCTGGACTAG
TCACTGACAGTGTCATAGTTATGGCATATGTTACTGGTGGCTTGGTTCAACAAGTTGAGAAATGGCTTCA
CCAGTTATTGGGTTCTACAGCAGACAACCTTAAGAATGTCTTGGTTTGGCTTGAAAGTCAATTGCAGAAA
GGCGTGAGCTTCCTTAAGGAGGCTTGGCACATCTTGCAGTTTCTTGTCACTGGCGCTTACACTATTGTGA
AAGGCCAGATTCAGGTTGTTAATGAAGGCTTGTTACATTTTGTTAGGTCTTTCATTAGCATTGTTAATAA
GGCATTAGAGTTGTGTACTGATTATATACTGTTAGCTGGTGCTAGAGTTCGCACAATAAATTTAGGTGAA
GTACTTATTGCTCAAAGTAGAGGTTTTTACCGAAAATGTGTGCGTGCTAAAGAACAGTTACAGTTACTCA
TGCCTCTTAAAGCACCTAAAGAAATAATTTTCTTGGAAGGTGATACATGTGACACATTGTTAACTTCAGA
AGAAGTTGTTATTAAAACTGGCACCTTAGAAGCTACTGACTTTGTACTTAGTGACATTGTAAATGGAGTA
GCAGAAGGAACTCCTGTTTGTGTGAACGGTCTCATGCTGCTTGAACTTAAAGAGCGAGACCAGTACTGTG
CTCTCACACCAGCCTTATTGGCTACTAATAATGTTTTTACACTCAAGGGTGGTGCACCTTCTAAAGGTGT
TACCTTTGGTGAAAACACAGTTGTAGAAGTCCAAGGTTATAAAAATGTGAAAATCACATTTGAACTTGAT
GAGCGTGTCGACAAAGTCCTCAACGAGAAATGTTCCTCATACACTGTGGAGACAGGTACTCAATTGGAGG
AATTTGCATGTGTTGTGTCAGATACAGTTGTGAAAACTTTACAACCTATCTCAGACCTTTTAACACCAAT
GGGCATTGACCTTGATGAATGGAGTGTTTCAACTTACTATCTCTTTGATGAGTCAGGTGAGGCAGTTATG
GCTTCACACATGTACTGTTCCTTTTACGCTCCAGACGAAGATGAGGAAGAGCCATGTGAGGTTGAGTATG
GTACCGAAGATGATTACAACGGTACACCACTAGAATTTGGTGCTAGTACACAGAATGAAGAGTTGGAACA
AACCATCCAGCAAAAAGAGTTAGAACAACCAATCGAGGAAGAAGATTGGTTAGACGTGCAAGAGGAAAGT
GAGCCTCTATGTGATCAATTTATTGATTACCATCAGCTGACAGACAATGTTTACATAAAATGTGCTGATA
TTGTTGAGGAAGCAATGGTGGTTAAGCCTACTGTTATTGTAAATGCAGCTAATACACACCTAAAACATGG
TGGTGGTGTAGCGGGTGCACTTAATGCAGCAACTAATGGTGAGATGCAGAAAGAGTCTGACACTTACATT
ACTAAGAATGGACCACTTAAAGTAGGTGGTTCTTGTTTACTCTCAGGCCACAACTTAGGCACACACTGTT
TACATGTTGTTGGTCCTAATAAGAATGCGGGTCAAGATATAAGTCTTTTGGATGTTGCATATGCTAATTA
CAACACATATGATGTTGTTCTTTCACCGTTACTGTCTGCTGGCATCTTTGGTGTTGACCCCGGCCTCTCC
TTAGAATCATGTGTCAGAGTAGCAAAAAATAAGGTTTACTTTGTTGTTAATGATAAAAAGTTATTTCATC
AGTTAACAAGTGAACCTATTGTACAGCATAATACAGAGCCTAAAGTTCCTGAAGAGGCACCAGCACCTGA
ATTGCAGGTACCTGTCACACTGGAACAAAAAGTAAAACCTATTGTAGAAGAAATTGACATCACTGTTCGT
GATGCTAAATTTTTAACTAAGAATTTGCTTTTGTATGCTGACATCAATGGTGAATTGCATGAAGACTCTA
AGTCTTTGCTTGTTAGTGAGGATGTTTCTTTTCTTAAAAATGATGCACCTTACATAGTTGGAGATGTGGT
TCATAATGGTGACATTACTTGCCTCATTTTACCTAGTAAATCTGCTGGTGGTACTGTACATATGCTTACT
AAAGCTTTGCGCAGTGTGCCAACGGATATATATTTAACAACCTATCCAGGCCAGGGCCATTTGGGTTACA
CCTTAGAAGAATCTAAACTTGCTCTTAAGAAGTGCAAATCGGCTCTCTATGTTCTACCCTCAGTGAGTTT
GAACTCCAAAGAGGAGCTGTTGCAAACAGTTGCATGGAATTTACGTGAAATGCTTGCATATGCTGAAGAA
ACTAGGAAGATTATGCCCATATGTATGGATGTTAAAGCAATAATGGCCACAATTCAGCGCAAGTATAAAG
GTATAACAATACAGAAAGGTCTTGTTGATTATAGAGTTAGGTTCTATTTTTACTCAAGCAAACAATCTGT
TGCTTCTGTAATTGCAGAACTTAATCAATTAAATGAGCCTTTGATTACAATGCCTCTTGGCTATGTTACA
CATGGCTTAAATTTAGAAGAAGCTGCTAGGTACATGAGGTCTGTAAAGGTACCTGCGGTGGTTTCCGTCT
CTTCACCAGATGCTGTGACAGCCTATAATGGCTACGTCACATCCTCTTCTAAGAGTTCTGAGGAACACTT
TATTGAAACTGTATCTTTAGCAGGTTCTTATAGAGACTGGTCCTACTCAGGTCAAAACACTGAGTTAGGA
GTAGAGTTTTTAAAAAGAGGTGATAAGATTGTTTATCATACTTCAGGCAATGTTATTGAGTTTCATCTCG
ATGGTGAAATTATATCTTTAGAAAAGTTGAAGACAATTTTGGCTTTACGTGAAGTTAAAACCATAAAGGT
CTTTACAACAGTTGACAATGTTAACCTGCACACCCAGGTTGTAGACATGTCTATGACTTATGGACAGCAG
TTCGGTCCTACATATATGGATGGTGCTGATGTTACAAAGATTAAACCTCATTCTACTCATGAGGGTAAAA
CGTTTTTCGTACTACCTAGTGATGATACACTACGTACGGAAGCGTTTGATTACTATCATACTTTAGATGA
TAGTTTTCTAGGCAGGTATATGTCAGCTTTAAACCACACTAAGAGGTGGAAATATCCACAAGTGGGTGGT
TTAACATCCATAAAGTGGGCTGACAATAATTGCTACTTGTCTAATGTCTTACTGGCACTACAACAAATAG
ACATTAAGTTTAATGCACCGGCTCTACAGGATGCTTATTATAGAGCACGGGCCGGTGATGCTGCTAATTT
TTGTGCACTTATTCTTGCCTACAGTAATAAAACTGTTGGCGAGTTGGGTGACGTCCGTGAAACAATGACC
CATTTACTGCAACATGCCAATTTAGAATCCGCTAGACGGGTTTTAAATGTTGTGTGTAAAAATTGTGGAC
AGAAGTCAACAACACTTATAGGAGTAGAAGCTGTCATGTATATGGGTACACTTTCATACGACGATCTTAA
GCGGGGTGTGAAGGTGTCATGTGTGTGTGGTAGAGATGCCACACAATACTTAGTACAACAAGAGTCTACT
TTTGTTATGATGTCAGCACCACCGTCTGAATGTCGGTTACAAAATGGTGACTTTTTGTGCGCTAATGAAT
ACACCGGTAATTATCAGTGTGGTCATTACACACATATTGTGAGCAGAGAAACTCTGTACAAAATAGATGG
TGCTTTGTTGACAAAGATGTCAGAGTATAAGGGTCCTGTTACTGATGTTTTCTATAAGGAAACATCTTAC
ACTTCAGATATTAAGCCTGTTACTTATAAGCTTGATGGTGTTACGTATACAGAGCTAAATCCAAAATTAG
ATGGGTATTATAAAAAGGATAATGCTTATTACACGCAGCAGCCAATTGACCTTGTTCCAACTCAACCGTT
GCCCAATGCAACTTATGACAATTTCAGAATTGTTTGTGCTAATGAGAAGTTTGCTGATGGTATCAATCAG
ATGACAGGTTTTAAAAAGCCTGCTTCACGTGACGTTAATGTTACATTTTTCCCCGACTTGAATGGAGATG
TAGTGGCTATTGATTATAGACATTACACACCCGTTTTCAAGAAAGGTGCTAAACTTTTACATAAGCCAAT
ATTGTGGCATGTTAATCAGAGTACTAACAAGACAACATTCAGACCCAATATGTGGTGTTTGCGTTGTCTT
TATAGCACTAAACCTATAACAACTTCTAATCCATTTGAAGTTTTGTGTTTAGATGACGCACAAGGAATGG
AAACTCTTGCTTGTGAAAGTCAAACACTTGTCTCTGAAGAAGTAGTGGAAACTCCTACCATACAGAAGGA
CGTAATAGAGTGTGATGTGAAAACTACTGAAGTTGTAGGCAATGTCATACTAAAACCAGCAGCAGATGGT
TTAAAAATTACTGAAGAGTTGCAACATGAGGATCTTTTGGCTGCTTATGTGCAAGAAGAAAGCATTACCA
TTAAAAAGCCTAATGAGCTTTCCATTGTCTTAGGTTTAAAAACCATTGCGACGCATGGTTTGACTGCAAT
TAATAGTGTGCCATGGTCTAAAATATGTGACTATGTTAAACCATTTTTAAATCATACACAGACTGTGGTT
ACAAATTGTGTCACACGTTGCTTTAGGCGTGTATTTACTGATTATATGCCATATATTTTCACACTTTTGT
TTCAGTTATGCACTTTTACAAAGGGAGCAGGATCTAAAATAAAAGTCTCTATGCCTACTGTTATAGCAAA
AAATGGTGTAAAAAGTGGTTTTAAATTTTGTGCAGATGCATTACATATGTATGTTAAATCTTCCAAATTT
TCTTCTTTAGTTACAGTAACCATTTGGTTGTTGTTACTAATTATATGTCTAGGCCTATTAGTCTATATAG
TATCAGCCTTTGGTGCTATTTTGTCTAATTTAGGTGTACCATCTTATTGTGATAGCGTTAGGGTGAGTTA
CCTAAACTCTTCTAATGCTACAATTTTGGATTACTGCGATGGCAATCTGCCATGCGGTATTTGTCTTAGT
GATTTAGATTCTCTTGACTTCTACCCTGCATTGGAAACCGTTCAGGTTACTATATCCTCTTATAAGTTGG
ATCTTACTTATATAGGGTTGGTAGCTGAGTGGATTGTGGCATACATTCTATTTACAAAATTCTTCTATGT
ACTGGGTCTCTTTGCTTTAATGCAATTGTTCTTTGTGCATTTTTCAACACATTTTGCTAGTGGTTCATGG
CTTATGTGGTTAGTTATCAATGTAGTCCAAATGGCTCCCATCTTTGCAATGGTTAGAATGTATATATTCT
TTGCCAGTTTTTATTATATTTGGAAAATTTATATTCATGTTGTTAATGGTTGCGTTTCTACGACGTGCCT
CATGTGCTATAAGCGCAATAGGGCGACAAGAGTGGAATGCACTACCATAGTTAATGGCATGAAGAAGTCA
TTTTACGTCTATGCAAATGGTGGCCGCGGTTTCTGTAAAATTCATAATTGGAATTGTCTAAATTGTGATA
CTTTCTGTTCAGGAAGTACATTTATTAGTGATGAAGTCGCACGCGACTTGTCTGTCCAATTTAAGAGACC
TGTAAATCCTACTGACCAGTCGTCTTACACTGTTGATAGTGTGACAGTAAAAAATGGTACGCTTTACATG
TACTTCCAAAAAGCTGGTCAGTCTACATATGAAAGACATCCACTGTCCTATTTTGTGAATTTAGATAACT
TAAGAGCTAACAACACTAAAGGTGTGTTACCTATTAACGTTATAGTGTTTGATGGCAAGTCAAAGTGTGA
AGAATCTGCTGCTAAAGCGGCGTCTGTTTACTATAGTCAACTGATGTGCCAACCTATACTGCTATTAGAC
CAGGCTCTAATAACAGATGTGGGTGATAGCACCGAAGTTGCTAGTAAGATGTTTGATGCATACGTAGACA
CTTTTGTATCAACTTTTAATGTCCCTATGGAAAAACTTAAGACTTTCCTGACTACAGCTCAGTCAGAATT
GGCCAAAGGTGTGTCTTTGGATAATGTTTTGTCTACATTTATTTCTGCAGCTAGAAATGGTGTTGTAGAT
TCTGATGTAGACACTAAGGATGTTGTGGAGTGTCTTAAACTGTCACATCACTCTGATTTAGAAGTGACTA
GTGACAGTTGTAATAATTTTATGCTCACTTACAATAAAGTAGAGAACATGACACCTAGGGATTTGGGTGC
CTGCATTGATTGTAATGCTAGACATATCAATGCACAAGTTGCAAAAAGTCACAGTGTGTCCCTTATATGG
AATGTGAAAGACTATATGTCGCTATCTGAGCAGCTGCGTAAACAAATTCGCAGCGCTGCTAAAAAGAACA
ACATACCTTTTAAATTGACTTGTGCTACAACAAGACAAGTTATTAGTGTTATAACAACAAAGATATCACT
TAAGGGTGGTAAATTGAATAACACATGGTTTAGAAGGCTACTTAAGCTAACATTTTTGTTGGTATTAGTT
GCTAGTCTGTTTTACATTATCATGCCAACCCATGTCTTAGCTGGACATGATGATTTTTCTACAGAAATCA
TAGGTTATAAGGCAATATATAATGGTGTTACCCGTGATATTTTGTCTACCGATGATTGTTTTGCTAACAA
ACATGCTGGATTTGATGCTTGGTTTAGCCAACGCGGAGGATCCTATAAAAATGACAAGGCTTGTCCAATT
ATAGCTGCCGTTATTACAAGAGAAGTGGGTTTCATTGTGCCTGGCTTGCCTGGCACAGTTATACGCACTT
TGAATGGTGACTTTTTGCATTTTCTACCACGTGTGTTTAGTGCTGTTGGCAACATTTGCTACACACCATC
AACATTGATAGAGTACACAGATTTTGCAACATCAGCTTGTGTTTTAGCTGCTGAATGTACAATTTTTAAG
AATGCCCAAGGCAAGCCTGTGCCATATTGTTATGACACCAATTTGCTTGAGGGTTCTATTTCTTACAGTG
AACTACGTCCTGACACTAGATATGTGTTGATGGATGGTTCAATTATACAATTCCCTAATACCTATTTAGA
GGGTTCTGTTAGGGTTGTTACTACATTTGATTCAGAGTATTGCAGACATGGTACGTGTGAGCGCTCTGAA
GCAGGTGTCTGTTTGTCTACTAATGGGCGGTGGGTTCTTAATAATGATTATTATAGGTCCATCCCCGGTG
TCTTTTGTGGTGTTGACGCTTTAGACTTGGTCTTTAACATTTTTACGCCGCTTTTAAAACCTGTAGGCAC
ATTAGACATTTCAGCTTCTGTCATTGCGGGTGGTCTTATAGCCATCTTAGTGACCTGCTTTGCCTACTAT
TTCATGAAGTTTAGACGTGCATTTGGAGAATACAACCATGTTGTTTTCGCAAATGCTCTCCTTTTCTTGT
TGTCTTTTGCTGTACTCTGTTTGACACCGGCTTACACCTTTTTACCTGGTGTGTACTCTATGGTATACTT
GTACTTGACATTTTATTTTACTAATGATGTTTCATTCTTGGCTCACATTCAATGGTTTGCCATGTTTTCA
CCCATAGTGCCGTTTTGGATAACAGTGACTTATGTCATTTGTATATCCGTTAAGCACTGTCATTGGTTCT
TCAGCAACTATCTCAAGAAGAGAGTTGTTTTTAATGGAGTCACATTTAGCACTTTTGAAGAAGCTGCTTT
GTGTACTTTCTTGTTGAACAAAGAAATGTATTTGAAGCTGCGCAGTGAGACACTCTTGCCCATTACGCAG
TATAATAGGTACCTTGCTTTGTATAACAAGTATAAGTACTTTAGCGGTGCTCTTGACACTACTAGTTATA
GGGAGGCAGCTTGCTGTCACCTTGCAAAAGCATTAAATGATTTCAGTAACTCCGGTTCTGATGTCCTTTA
CCAACCACCACAAACTTCTATAACTTCTGCTGTTTTACAGAGTGGTTTTAGGAAAATGGCTTTCCCTTCA
GGTAAGGTTGAATGTTGCATGGTCCAAGTTACATGTGGAACTACAACTCTTAATGGCCTATGGCTTGACG
ACATAGTCTATTGCCCTAGGCATGTGATATGTACACCTGAGGACATGCTTAACCCAAATTATGAGGATTT
GCTTATAAGGAAGTCCAATCATAATTTCCTTGTGCAAGCTGGTAATGTTCAATTACGTGTTATTGGTCAT
TCCATGCAAAATTGTCTGCTTAAACTTAAAGTTGAAACTGCTAATCCTAAGACACCTAAATATAAGTTTG
TTCGTATTCAACCTGGACAGACTTTTTCTGTGTTAGCTTGTTACAATGGTGCACCTTCAGGTGTGTATCA
GTGTGCAATGAGACCTAACTTTACTATTAAAGGTTCATTCCTTAATGGTTCTTGTGGTAGTGTTGGTTTC
AACATAGACTATGACTGTGTCTCTTTTTGCTACATGCACCACATGGAATTGCCAACCGGTGTGCATGCTG
GTACTGACATAGAAGGCAACTTTTATGGTCCATTTGTTGACAGACAAACAGCACAGGCGGCTGGTACGGA
TATAACTATTACATTAAATGTTCTAGCTTGGCTCTATGCTGCCGTTATTAATGGAGAAAGATGGTTTCTT
AATAGATTTACTACTACTCTAAATGATTTCAATCTTGTGGCTATGAAGTACAATTATGAACCTTTGGTGC
AAGATCACGTTGACATACTTGGACCACTATCCGCACAAACTGGTATAGCTGTCCTTGATATGTGTGCAGC
TTTGAAAGAACTGCTACAGAATGGTATGAATGGTCGTACCATACTGGGTAGTACTATTCTTGAAGACGAA
TTCACACCATTTGATGTTGTTAGACAATGTTCTGGTGTGACTTTCCAAGGTAAATTCAAAAAGGTGGTTA
AAGGTACTCATCATTGGATGTTGCTTACATTTTTGACTTCCTTATTGATTCTTATTCAAAGTACACAGTG
GTCACTGTTTTTCTTTGTCTATGAACATACATTTTTACCTTTTGCTGTAGGTATAGTGTGTATGGCTGCG
TGTGCCATGCTTTTGGTTAAACATAAGCATGCTTTCTTATGCTTGTTTCTTTTGCCTTCTTTGATAACAA
TTGCTTATTTTAATATGATTTACATGCCTGCTAGTTGGGTTATGCGTATTATGTCATGGTTAGAAATGGC
TGATACCAGCTTGTCTGGTTACCGGCTTAAGGACTGTGTTATGTACGCTATAACAGCAATACTGCTCATC
CTCATGACAGCTAGAACTGTCTATGACGATGCCACTAGACGAGTTTGGACATTTATGAATGTCATAACTC
TGGTTTACAAGGTTTATTATGGTAATGTGTTAGACCAAGCCATTGCCATGTGGGCTCTTGTTATATCTGT
AACTTCTAACTACTCAGGTGTGGTTACCGCAATCATGTTTTTAGCTAGAGCTATAGTATTCTTGTGTGTT
GAGTATTGTCCTATTCTTTTTATTACAGGTAACACTTTGCAGTGTGTAATGCTTGTCTATTGTTGCTTAG
GCTATTTCTGTTGTTGTTATTATGGCTTCTTTTGTTTACTCAACCGCTACTTTAGATTTACTTTTGGTGT
TTATGACTATTTAGTCTCTACACAAGAGTTTAGATATATGAATTCTCAGGGACTTTTGCCACCTAAGAAT
AGTATTGATGCCTTCAAACTTAACATTAAATTGTTGGGTATTGGAGGGAAGCCTTGTATTAAGGTTGCAA
CTGTACAGTCAAAAATGTCTGACATTAAGTGCACTTCTGTTGTTTTGCTCTCAGTTCTACAACAACTTAG
AATTGAGTCATCATCAAAATTGTGGACGCAATGTGTGCAATTACACAATGATATACTATTGGCGAAAGAC
ACTACTGAGGCATTTGAAAAAATGGTCTCTCTGCTGTCTGTGTTGCTGTCCATGCAGGGTGCTGTAGACA
TTAATAAGTTGTGTGATGAGATGCTCAACAATCGTGCTACCTTACAAGCTATTGCTTCAGAGTTTAGTTC
TTTACCATCTTATGCAGCTTATGCCACTGCTCAAGAAGCATATGAGCAAGCTGTAGCTAATGGAGACTCT
GAAGCTGTTCTTAAAAAATTGAAGAAATGTTTGAATGTGGCTAAATCTGAGTTTGACCGTGATGCCGCCA
TGCAACGTAAGTTAGAGAAAATGGCAGATCAGGCTATGACCCAAATGTATAAACAGGCTAGGTCTGAAGA
CAAGAGGGCTAAAGTTACTAGTGCAATGCAAACCATGCTTTTCACTATGCTTAGGAAACTTGATAATGAT
GCTCTAAACAACATTATCAATAATGCACGTGATGGTTGTGTGCCACTCAACATCATACCTTTGACAACTG
CGGCTAAACTCATGGTCGTAGTCCCGGATTATGGTACCTATAAGAACACTTGTGAAGGTAACACATTTAC
GTATGCATCAGCGCTGTGGGAAATCCAACAGGTTGTCGATGCAGATAGTAAGATAGTTCAATTAAGTGAG
ATTAATATGGATAATTCTCAGAATTTGGCTTGGCCTCTCATCGTTACAGCGTTGAGAGCCAATTCTGCTG
TCAAACTACAGAATAATGAGCTTAGTCCTGTGGCACTCCGACAGATGTCCTGTGCGGCCGGAACTACACA
AACTGCTTGTACTGATGACAATGCACTTGCCTACTATAACACATCTAAGGGAGGTAGGTTTGTATTGGCA
TTATTATCTGACCACCTAGACCTCAAATGGGCTAGATTCCCAAAGAGTGATGGTACTGGTACAATTTATA
CAGAACTGGAGCCACCTTGCAGGTTTGTTACAGACACACCAAAGGGACCTAAAGTGAAATACTTGTATTT
CATAAAGGGCTTGAATAATTTAAATAGAGGTATGGTGCTTGGTAGCTTAGCTGCCACAGTACGCCTACAG
GCTGGTAATGCGACTGAAGTACCAGCCAATTCAACTGTACTTTCTTTCTGTGCCTTTGCGGTAGAGCCTG
CTAAGGCGTACAAAGACTATTTAGCTAGTGGAGGACAACCTATTACTAATTGTGTAAAGATGTTGTGCAC
ACACACAGGTACAGGCCAGGCAATTACTGTCACACCAGAAGCCAATATGGACCAGGAGTCCTTTGGTGGT
GCTTCATGTTGTCTGTATTGCAGGTGCCACATAGATCATCCAAATCCTAAAGGATTTTGTGATTTTAAAG
GTAAGTATGTTCAAATACCTACCACTTGTGTTAATGACCCTGTGGGTTTTGTACTTAGGAATACAGTCTG
TACCGTCTGCGGTATGTGGAAAGGTTACGGCTGTAGTTGTGATCAACTCCGCGAACCCATGATGCAATCA
TCAGATGCGTCAACGTTTTTAAACGGGTTTGCGGTGTAAGTGCAGCCCGTCTTACACCGTGCGGCACTGG
TACTAGTACCGATGTCGTTTACAGGGCTTTTGATATTTATAATGACAAAGTTGCTGGCTTTGCTAAGTTC
CTTAAAACTAATTGTTGTCGTTTTCAAGAATTGGATGAAGAGGGCAACTTATTAGATTCTTACTTTGTTG
TTAAGAGACATACTTTGTCTAACTATCAACATGAGGAGAATATTTACAATTTAATCAAGGACTGTCCAGC
TGTTGCAGTTCATGACTTTTTTAAATTTAGGGTAGATGGTGACATGGTACCTCATATATCACGTCAACGT
CTTACAAAATACACCATGGCAGACTTAGTCTATGCTCTTCGTCATTTTGATGAGGGTAACTGTGATGTTT
TAAAAGAAATACTTGTCACTTACAATTGTTGTGATGACAATTATTTCAGTAAGAAGGATTGGTATGATTT
TGTAGAAAATCCTGATATTTTACGCGTATATGCTAGCTTAGGTGAGCGTGTGCGCCAAGCAATGTTGAAG
ACTGTACAATTCTGTGATGTCATGCGTGATGCAGGCATCGTGGGTGTACTTACACTGGACAACCAGGATC
TAAATGGGAACTGGTATGATTTCGGTGATTTCATACAAGTTGCACCAGGTGCAGGTATACCCATTGTAGA
TTCATATTATTCATTACTGATGCCTATTCTTACATTGACAAAGGCATTAGATGCTGAGTCTCATATAGAC
AGTGACGTCACAAAACCCCTTATTAAGTGGGATTTGTTGAAGTATGATTTTACGGAAGAGAGACTTTGTC
TTTTCAACCGTTATTTTAAGTATTGGGATCAGACATATCACCCCAATTGTAGTAATTGTTTAGATGATAG
GTGTATCCTACATTGTGCAAATTTTAATGTTTTATTTTCTACTGTGTTTCCACCTACTTGTTTTGGTCCA
CTTGTTAGAAAAATCTTTGTAGATGGTGTCCCATTTGTTGTTTCAACTGGCTACCATTTTCGTGAGTTAG
GAGTTGTACATAATCAGGATGTAAACTTACATAGCTCACGTCTTAGTTTTAAGGAACTTTTAGTTTATGC
AGCTGACCCTGCCATGCATGCTGCGTCTGGTAATTTATTACTAGACAAACGCACATCGTGCTTTTCAGTT
GCAGCTTTGACTAATAGTGTAGCCTTTCAAACTGTCAAACCTGGTAATTTTAACAAAGATTTTTATGACT
TTGCAGTTTCTAAGGGCTTCTTCAAGGAGGGGAGCTCTGTTGAATTAAAGCATTTCTTTTTCGCTCAAGA
TGGTAATGCTGCTATTAGTGATTATGATTACTATCGTTATAATCTACCTACAATGTGTGACATCAGACAA
CTACTTTTTGTAGTTGAGGTTGTCGACAAGTATTTTGATTGTTATGATGGTGGCTGTATCAATGCAAATC
AAGTCATTGTTAATAATTTAGATAAGTCTGCAGGTTTTCCATTTAATAAATGGGGAAAAGCTAGGCTTTA
TTATGATTCAATGAGTTATGAGGATCAAGATGCATTATTCGCTTACACTAAGCGTAATGTAATTCCTACC
ATAACACAGATGAATCTTAAATATGCCATTAGTGCTAAGAATAGAGCTCGCACTGTAGCTGGTGTTTCTA
TTTGTAGCACAATGACTAACAGACAGTTTCACCAAAAGTTATTAAAATCTATAGCAGCCACCCGAGGTGC
CACAGTTGTAATAGGCACTAGTAAATTCTACGGTGGCTGGCATAACATGTTAAAAACTGTTTACAGTGAT
GTTGAGACACCTAACCTCATGGGTTGGGACTATCCTAAATGTGACAGAGCTATGCCTAACATGCTTAGGA
TTATGGCTTCTCTTGTCCTTGCTCGCAAACATAGCACATGTTGTACATTGTCACACCGTTTCTATAGATT
AGCAAACGAATGTGCACAAGTTCTCAGTGAAATGGTCATGTGTGGCGGTTCACTATATGTTAAGCCTGGT
GGCACCTCATCTGGAGATGCCACTACTGCTTATGCTAATAGTGTTTTCAACATATGTCAGGCTGTGACTG
CTAATGTGAATGCACTCTTATCTACTGATGGTAATAAAATTGCCGACAAGTATGTCCGCAATCTACAACA
CAGACTTTATGAGTGTCTCTATAGGAATAGAGATGTTGATCATGAATTCGTGGGAGAGTTTTACGCTTAT
TTGCGTAAACATTTTTCCATGATGATTCTTTCAGATGATGCTGTTGTGTGCTATAATAGCAACTATGCAG
CACAAGGTCTAGTGGCTAGCATTAAGAACTTCAAAGCAGTTCTTTACTACCAAAATAATGTTTTCATGTC
TGAAGCAAAATGTTGGACTGAGACTGACCTTACTAAAGGACCTCATGAGTTTTGCTCTCAGCATACAATG
CTAGTTAAACAAGGAGATGATTATGTGTACTTGCCTTACCCAGATCCTTCTAGAATCTTAGGCGCAGGCT
GTTTTGTAGATGATATCGTAAAAACAGATGGTACACTTATGATAGAAAGGTTTGTGTCTTTAGCAATAGA
TGCTTACCCACTTACTAAACATCCTAACCAGGAGTATGCTGATGTTTTCCATTTGTATTTACAATACATT
CGGAAGTTACATGATGAGCTTACTGGACACATGTTAGACATGTATTCAGTTATGCTTACAAATGATAACA
CTTCTAGGTATTGGGAACCAGAGTTTTATGAAGCCATGTACACTCCACACACAGTCTTACAGGCTGTAGG
TGCGTGTGTTTTGTGTAACTCACAGACTTCACTCCGTTGCGGTGCCTGCATTAGGCGACCATTCCTGTGT
TGCAAGTGCTGCTATGATCATGTTATTTCTACTTCACATAAATTAGTGTTGTCTGTTAATCCCTATGTTT
GCAATGCCCCAGGTTGTGATGTTACTGATGTAACACAACTTTACTTGGGCGGTATGAGCTATTATTGTAA
AATGCATAAACCGCCTATTAGTTTTCCTTTGTGTGCTAATGGTCAGGTTTTTGGTCTTTATAAAAATACT
TGTGTAGGCAGTGACAATGTCGCAGATTTTAATGCCATAGCTACATGTGATTGGACTAATGCTGGTGATT
ACATACTTGCTAACACCTGCACTGAGAGGTTAAAATTATTTGCTGCTGAAACACTTAAGGCAAATGAGGA
AACATTTAAACTATCTTATGGCATTGCCACAGTGCGTGAAGTGCTGTCAGATAGAGAACTCTACCTTTCA
TGGGAAGTTGGAAAACCTCGTCCACCCCTAAATAGAAATTATGTCTTTACTGGTTACAGAGTGACCAAAA
ATAGTAAAGTTCAGATAGGAGAGTACACTTTTGAAAAGGGTGACTATGGTGATGCTGTTGTGTATAGAGG
CACTACAACATACAAACTAAATGTAGGTGATTACTTTGTGTTAACTTCACATACTGTGATGCCTTTAACA
GCTCCTACATTAGTACCACAAGAACATTATGTGAGAATAACAGGCTTGTACCCCACATTAAATATTTCAG
AGGAATTTTCTAGCAATGTGGCTAACTACCAGAAAGTTGGTGTTCAAAAATATTCAACTTTACAAGGTCC
ACCAGGCACTGGCAAGAGTCATTTTGCCATTGGGTTGGCTCTTTATTACCCATCCGCGCGCATAGTCTAT
ACAGCTTGCTCTCATGCTGCTGTTGATGCACTGTGTGAAAAGGCTCTTAAGTACTTGCCTATAGACAAGT
GTACTAGAATAATACCTGCGCGTGCGCGTGTTGAGTGTTTCGATAAGTTTAAGGTAAACTCTGCGTTAGA
GCAATATGTTTTCTGCACTGTGAATGCACTGCCAGAAACAACTGCAGATATAGTGGTTTTCGATGAAGTG
TCGATGGCCACTAATTATGACCTGAGTGTCGTCAATGCTAGACTACGTGCAAAGCACTACGTTTACATAG
GTGACCCAGCGCAGTTACCTGCACCACGCACATTGCTAACAAAAGGCACGTTAGAACCAGAGTATTTCAA
CTCTGTGTGTCGTCTGATGAAAACAATAGGTCCTGACATGTTCCTTGGCACATGCCGTAGGTGTCCAGCT
GAAATAGTTGACACTGTTAGTACTTTGGTTTATGATAATAAGCTCAAGGCACATAAAGAAAAATCTTCAC
AATGTTTCAAGATATTTTACAAAGGAGTGATTACACATGATGTGTCATCTGCAATCAACAGACCTCAAAT
TGGCGTTGTTAGGGAATTCCTAACGCGCAATCCTGCTTGGAGAAAAGCTGTTTTTATCTCACCTTACAAT
TCACAGAACGCTGTGGCATCCAAGATATTAGGATTGCCCACACAGACTGTTGATTCATCACAGGGTTCTG
AGTATGACTATGTCATTTTTACTCAGACCACAGAGACGGCTCATTCTTGCAATGTTAATAGATTTAATGT
TGCTATAACAAGGGCCAAAGTGGGTATTTTGTGCATAATGTCTGATAGAGACCTTTATGACAAACTCCAA
TTTGCTAGTCTAGAAGTCCCACGTAAAAGTGTGGCTGTGTTACAAGCAGAGAATGTAACAGGGCTGTTTA
AGGATTGTAGTAAAATTATTAATGGTTTACATCCTACACAATCACCTACCTACCTCAGTGTTGATACTAA
ATTCAAGACAGAGGGACTGTGTGTTGACATACCTAGCATACCTAAAGACATGACTTATCGTAGACTCATC
TCTATGATGGGCTTCAAGATGAATTACCAAGTTAACGGTTACCCTAACATGTTTATAACCCGTGATGAAG
CCATTAAACATGTACGTGCATGGATTGGTTTTGATGTGGAGGGTTGTCATGCAACTAGAGATGCGGTAGG
TACTAACCTACCACTCCAACTTGGGTTTTCAACAGGTGTTAACCTAGTAGCTGTTCCAACAGGTTATGTT
GACACTAGTGCTAATACAGAGTTCACAAGAGTGAATGCAAAACCTCCACCTGGTGATCAATTTAAACATC
TTATACCGCTTATGTACAAAGGTCTGCCTTGGAACATAGTGCGTGTTAAGATTGTTCAAATGCTTAGTGA
TACACTTCGTAATCTTACGGACCGAGTCGTGTTTGTCCTTTGGGCTCATGGCTTTGAGTTAACTTCAATG
AAGTATTTTGTCAAGATAGGGCCTGAACGCACTTGCTGTCTTTGTGACAGACGTGCTACTTGCTTTTCTA
CTTCAGCTGACACATATGCTTGTTGGCATCACTCAGTAGGTTTTGACTATGTCTATAACCCTTTTATGAT
TGATGTCCAACAGTGGGGTTTTACAGGTAACCTTCAAAGTAACCATGACTTGTACTGCCAGGTTCATGGT
AATGCTCACGTTGCTAGCTGTGATGCCATCATGACTAGATGTTTGGCCATTCATGAGTGTTTTGTCAAAC
GCGTCGACTGGTCTGTAGAATATCCTATTATAGGAGATGAGTTGAAAATTAATGCAGCATGCAGAAAAGT
CCAGCACATGGTTGTAAAATCTGTGCTACTTGCTGATAAGTTTCCCATTCTCCACGATATAGGCAACCCA
AAAGCCATAAAGTGTGTCCCACAGGCTGAAGTTGACTGGAAGTTCTATGATGCTCAGCCTTGTAGTGACA
AAGCTTATAAAATAGAGGAGTTAGTCTATTCTTATGCCACACATCATGATAAATTCACTGATGGTATCTG
TTTGTTTTGGAATTGTAACGTGGATCGTTACCCTGCCAATGCAATTGTTTGTAGGTTTGACACTAGAGTT
TTGTCAAGCCTTAATCTCCCTGGTTGTGATGGTGGTAGTTTGTATGTTAATAAACATGCATTTCACACAC
CAGCTTTTGATAAGAGTGCTTTCTCTAATTTGAAACAATTACCTTTTTTCTATTATTCTGACAGTCCTTG
TGAGTCTCATGGCAAGCAAGTTGTTTCAGATATAGATTATGTACCACTAAAGTCTTCTACGTGTATTACA
CGTTGTAACCTTGGTGGTGCTGTTTGTCGTCATCATGCTTCTGAATACAGGCAGTATTTAGATGCTTATA
ATATGATGATTTCAGCTGGCTTTAGCCTATGGATTTATAAACAGTTTGATACTTATAACCTGTGGAATAC
TTTCACAAGATTACAAAGTTTAGAAAATGTGGCTTACAATGTTGTGAATAAAGGACATTTTGATGGAGAT
GTAGGTGAAAAACCAGTTTCCATCATTAATAACGCCGTTTACACTAAGATGGATGGTGTAGATGTAGAAA
TTTTTGAAAACAAGACTACTTTGCCAGTTAATGTGGCATTTGAGCTTTGGGCCAAACGCTGCATTAAACC
TGTACCAGAAATGAAAATACTCCAGAATCTTGGTGTTGACATTGCTGCTAATACTGTTATTTGGGACTTT
AATAGGGAAGCCCCCGCTTACATTTCTACTATAGGCATTTGTGCAATGACTGACATTGCTAAGAAGCCTA
CGGAACATGCTTGTTCATCACTTAATGTCCTTTTTGATGGTAGAGTTGATGGTCAAGTGGATTTATTTAG
AAATGCCCGTAATGGTGTTCTAATTACAGAGGGTTCCGTTAAAGGCTTAATAGCATCAAAGGGACCTAAG
CAAGCTAGTCTTAATGGAGTCACATTGATTGGAGAGTCAGTGAAAACACAGTTTAATTATTTTAAAAAAG
TGGATGGTGTTGTTCAACAATTACCAGAAACTTACTTTACTCAGAGCAGAAATCTAGAGAGTTTTAAGCC
TCGCTCACAAATGGAGGTGGACTTTTTAGAACTTGCTATGGATGAGTTTATACAGCGGTATAAGCTAGAG
AGCTACGCTTTCGAGCATATCGTCTATGGCGATTTTAGCCATCAGCAGTTAGGAGGTCTACATCTTATGA
TAGGCTTAGCTAAACGCTCCTTAGAATCACCACTCAAGTTAGAAGATTTTCTACCTATCGATAGTACGGT
GAAAAATTATTTCATAACCGATGCAAAAACTGGTGCTTCAAAATGTGTTTGCTCTGTTATAGATTTACTC
CTTGATGATTTTGTTGAAATAATAAAGTCACAAGATTTGTCTGTAGTTTCAAAGGTAGTTCAAGTTACAA
TTGATTACATTGAAATATCGTTCATGCTATGGTGTAAGGACGGACATGTGGAAACCTTCTACCCCAAATT
ACAGGCTAGTCAAGCTTGGCAACCAGGTGTAGCTATGCCCAATCTATATAAGATGCAGAGAATGCTACTT
GAAAAATGTGACCTTCACAATTATGGTGAGAATGCAGTACTACCAAAAGGAATAATGATGAATGTTGCAA
AATATACTCAACTGTGTCAGTATTTAAATACACTTACCATAGCTGTGCCTTATAATATGAGAGTTATACA
TTTTGGTGCTGGTTCCGATAAGGGAGTAGCGCCGGGTTCTGCTGTTTTAAAACAGTGGTTACCTGTAGGC
ACATTGCTAGTAGATTCAGACATGAATGATTTTGTGTCTGATGCTGATTCAACATTAATAGGAGACTGTG
CAACAGTATATACGGCTAATAAATGGGATCTTATCATTAGTGATATGTATGATCCCAAAACAAAACATGT
TATGCATGATAATGACTCCAAAGAGGGATTCTTTACTTACTTGTGTGGTTTTATTAAGCAGAAGTTGGCA
TTAGGTGGTTCTGTGGCCATAAAGATTACAGAGCATTCGTGGAGTGCAGATCTTTATAAGCTCATGGGAC
ATTTTGCCTGGTGGACAGCTTTTGTCACTAATGTTAATGCATCCTCTTCAGAAGCATTTTTAATAGGTGT
TAACTACCTTGGTAAACCAAAAGAAATTATAGACGGTTATATCATGCATGCTAATTACATATTTTGGAGG
AATACAAATCCCATACAGTTGTCTTCCTATTCACTTTTTGACATGAGTAAATTCCCTCTTAAATTGAGAG
GTACTGCAGTCATGTCTTTGAAGGATAATCAAGTCAATGACATGATTTACTCACTTCTTGAAAAGGGTAG
ACTTATCATTAGAGAAAACAATAGAGTTGTTGTTTCTAGTGATGTCTTAGTTAACAACTAAACGAACATG
AAATTTTTCATCTTACTCAGTCTCTTGTCATTCACCACTGCCCAAGAAGGCTGTGGCATATTGAGTAATA
AGAGCAATCCAGCTCTTACTCAATATTTTTCATCTAGGAGAGGTTTTTATTATTTTGATGACACATTTAG
ATCTTCTGTTCGTGTGTTGACTACAGGTTATTTCTTGCCTTTCAATAGTAATCTTACTGGTTATAGTTCA
AGAAATTCAGTTACTGGACGGCTGATACAGTTTGATAATCCAAACATACCATTTAAGGATGGTTTGTATT
TTGCGGCAACAGAAAGGTCCAACGTTATACGCGGTTGGATTTTTGGCTCTACACTAGACAACACAACTCA
ATCCGCTGTGCTTTTTAATAATGGTACACACATTGTTATTAATGTGTGTAACTTTTATTTTTGCCAAGAT
CCCATGTTGGCAGTGGCTAATGGTTCTCATTTTAAATCTTGGGTTTTTCTTAATGCCACCAATTGTACAT
ATAATCGTGTACATGGTTTTGAGATTGACCCTAGTCCAAATACAGGTTCCTTTATACATTTAAGAGAACA
TGTATTTAGAAATGTGGATGGTTTTCTTTATGTTTACCATAATTATGAAAGAGTAGATGTTTATGACAAC
TTCCCTCAGGGATTTTCTGTCCTAAAACCTATATTCAAATTACCTTTTGGCCTGAATATAACACAGTTTA
AAGTCATCATGACTTTGTTTTCACCTACTACAAGTTCCTTTAATGCAGATGCTTCTGTTTATTTTGTAGG
CCATTTAAAACCTCTCACTATGCTTGCTGAATTTGATGAAAACGGCACTATTACAGATGCCGTTGATTGT
TCTCAGGATCCTCTTTCTGAGCTAAAATGTACCACTAAAAGCCTTACTGTTGAAAAAGGAATTTACCAAA
CTTCAAACTTCCGTGTTTCACCTAGTACTGAAGTAGTAAGATTTCCTAACATAACAAACCTTTGTCCTTT
TGGCCAAGTGTTCAATGCTTCAAATTTCCCTTCAGTTTATGCTTGGGAAAGACTACGTATTAGTGACTGC
GTTGCAGATTACGCAGTGCTTTATAATTCATCTTCTTCTTTTTCGACATTTAAGTGCTATGGTGTTTCTC
CTACTAAACTCAATGACTTGTGTTTTAGTAGTGTGTACGCAGATTACTTCGTCGTGAAAGGTGATGATGT
TAGACAAATAGCTCCTGCGCAGACAGGTGTTATTGCTGATTATAATTATAAATTGCCAGACGATTTTACT
GGCTGTGTTTTAGCCTGGAATACCAATTCTGTGGATTCAAAATCAGGAAACAATTTTTATTATAGGCTTT
TTAGACATGGGAAGATCAAACCTTATGAACGCGATATTTCCAATGTCCTTTATAATTCAGCTGGTGGTAC
GTGTTCTTCTATTTCTCAACTAGGTTGTTATGAACCACTTAAATCCTATGGTTTTACACCCACTGTTGGT
GTTGGTTACCAACCATATAGAGTGGTTGTTCTTTCTTTTGAATTACTAAATGCACCTGCAACCGTATGTG
GCCCTAAAAAGTCCACAGAACTTGTTAAGAACAAGTGTGTGAACTTTAATTTTAATGGACTAACAGGCAC
TGGTGTGCTCACTAGTTCAACTAAGAAGTTTCAGCCCTTTCAACAATTTGGTCGTGATGTCTCAGACTTC
ACTGACTCTGTTAGGGATCCTAAAACTTTTGAAATTTTAGACATTTCACCTTGCTCCTATGGCGGTGTTA
GTGTTATAACTCCTGGAACAAACACATCCAAAGCAGTTGCTGTTTTATACCAAGACGTTAATTGTACCGA
TGTTCCAACTATGATACATGTGGAACAGGTGTCTTCAGACTGGCGCGTATACGCTTTTAATTCATATGGT
AACATGTTCCAAACACAAGCTGGTTGTCTTGTAGGAGCCATTTATGAGAACACCACCTATGAGTGTGATA
TACCTATCGGAGCTGGAATCTGTGCTAAGTTCGGCTCAGATAAAATTAGAATGGGACAGGAATCTATAGT
AGCTTACACCATGTCAATTGGTGAAGATCAATCTATTGCTTATTCTAATAATATTATAGCTATACCAACT
AATTTTAGTATTAGTGTGACCACCGAAGTTTTACCTGTCTCTATGACTAAGACTTCTGTTGATTGCAACA
TGTATATTTGTGGTGATTCTACAGAGTGTAGCAATTTATTGCTACAGTATGGTAGTTTCTGTACACAACT
TAATAGAGCACTTTCTGGTATTGCTGTCGAACAAGACAGAAACACTAGAGATGTGTTTGCACAGACTAAA
TCCATCTATAAAACTCCTAATATTAAGGACTTTGGTGGATTTAATTTTTCTCAAATTCTGCCAGACCCTA
AAAAACTTTCCTACAGGTCTTTCATTGAGGACCTTCTTTATAACAAGGTCACATTATCTGATCCTGGTTT
TATGAAGCAGTATGGCGACTGTTTAGGTGGTATAAATGCTAGAGACCTTATTTGTGCTCAAAAGTTCAAT
GGTCTCACCGTTTTGCCACCTTTACTTACAGACGACATGATTGCTGCTTACACAGCCGCACTCATTAGTG
GTACAGCTACGGCTGGTTACACTTTCGGCGCTGGTGCAGCACTTCAAATTCCATTTGCTATGCAAATGGC
ATATAGATTTAATGGCATAGGTGTAACTCAAAACGTGCTTTATGAGAACCAGAAACAAATTGCCAATCAG
TTTAATAATGCTATATCCAAAATTCAGGATTCGCTTACTACTACAAGTGCAGCATTGGGTAAATTACAAG
ATGTGATAAATCAGAATGCTGTAGCTTTAAATACTCTTGTAAAGCAACTTAGCTCCAATTTTGGCGCTAT
TTCAAGTGTGTTAAATGACATTCTTTCTAGACTTGATAAAGTTGAGGCTGAAGTCCAGATAGATCGGCTT
ATTACTGGTAGACTTCAGAGCTTACAGACTTATGTTACACAGCAACTTATCAGAGCTGCTGAGATCAGAG
CTTCTGCTAATCTTGCTGCTACTAAAATGTCAGAGTGTGTACTTGGGCAGTCTAAAAGAGTTGACTTTTG
TGGAAAAGGTTACCACTTAATGTCTTTCCCACAAGCCGCACCACATGGTGTTGTTTTCTTGCATGTCACT
TATGTGCCTTCGCAACAGCAAAACTTCACCACAGCACCAGCCATTTGTCACAATGGTAAAGCATACTTCC
CTAGAGAAGGTGTTTTTGTTATGAATGGCACACACTGGTTCATTACACAAAGAAATTTTTACTCACCACA
GGTTATCACTACAGATAACACTTTTGAATCAGGTAGTTGTGATGTCGTCATAGGCATCATTAATAATACA
GTTTATGACCCGCTCCAACCAGAGCTCGAGTCTTTTAAGCAGGAACTTGATAAATATTTTAAAAATCATA
CGTCACCTGATGTAGATTTTGGAGACATCTCAGGCATTAATGCCTCTGTTGTCGATATTAAAAAGGAAAT
TGCTCATCTAAATGAAATTGCTAAAAATTTAAATGAGTCTCTTATAGACCTACAGGAATTAGGTAAATAT
GAACAGTACGTTAAATGGCCTTGGTACGTTTGGCTTGGCTTTGTAGCCGGCATCGTTGCCATTCTTATGT
CTGTTATTATGCTTTGCTGCATGACCAATTGTTGCAGTTGCTTCAAGGGCATGTGTTCTTGTGGTTCCTG
TTGTAAATTTGATGAAGACCATTCAGAGCCTGTAAGTGGTGTCAAATTACATTATACCTAAACGAACTTA
TGGATTTGTTTATTAGCATTTTCACATTAGGTTCAATCACTCGTGGTAGTGTGCAAAATGCTGTTCCTGC
AAATTCTCTTCATGCTACGGCTACCATCCCTTTACAAGCCACTCTGCCTTTCGGATGGCTTATTGTTGGC
GTTGCATTGCTTGCTGTTTTTCAAAATGCTTCAAAAGTAATTCCTTTTAACAGCTTGTGGCAGCGCTGCC
TTTATCAAAGCTTCCAACTTGTTTGCAGTCTGTTAGTTGGTTTTCTCACAGTCTATGTACACCTATTGCT
GGCAGCTGCTGGGCTAGAAGCCCCATTTCTTTATCTTTTAGCCCTAATCTACTTCTTACAGTGTGTTGTT
TTTGGTAGGTTTTTATTAAGGTGTTGGCTTTGCTGGAAATGCAAGTCCAAGAACCCTCTTATTTATGATG
CCTCCTACTTTGTTTGTTGGCATACACACACTCATGACTATTGTATTCCGTACAATAGTATTACTGAAAC
CATAGTCCTCACTGCAGGAGATGGTGTAACTATTCCTATAAAAACACAAGACTACCAAATTGGTGGTTTT
GTAGAAAAATGGGAGTCTGGTGTCAAGGACTATGTTACACTCATAGGCCTTTTCACTGAAATACATTACC
AGTTGGAATCTACTCAAATTTCAGCTGACACTGGTATTAACAACGCGACGTTTTTCCTTTTCTCTAAATA
TGATAGAGAAAGTGAGAGCGTCCAAGTTCACACAATCGACGGCTCATCAGGAGTTGTAAATCCAATTTAT
GATGAGCCAACGCCGACTACTAGCGTGCCTCTCTAAGCACATTGATTGAGTACGAACTTATGTACTCATT
CGTTTCAGAAGAAACAGGTACGTTAATAGTTAATAGCGTACTTCTTTTTCTAGCTTTTGTGGTATTCTTG
CTAGTCACTCTAGCCATCCTTACTGCGCTTCGATTGTGTGCGTACTGCTGCAATATTGTTAACGTGAGTT
TAGTGAAACCTAGTTTTTACATTTACTCACGTGTTAAAAATCTGAATTCCTCTCAGGGCATTCCTGATCT
TTTGGTCTAAACGAACTAATTATCTTTATTCTTTTAGGAACCTTTATATTGTTCATCATGGCTGAGAATG
ACACAATTACTGTCGATCAGCTCAAACATTTACTTGAGCAATGGAACCTAGTTATAGGTTTCCTGTTCTT
TGCTTGGATATTACTGCTTCAATTTGCTTATTCCAACAGGAACAGGTTTCTCTACATAATAAAGCTAGTG
TTTTTATGGCTGTTATGGCCTATTACGCTTGCCTGCTTTGTGCTCGCTGCTGTTTATAGAATAAACTGGG
CCACGGGCGGCATCGCTATTGCAATGGCCTGTTTAGTGGGGCTTATGTGGCTTAGCTACTTTGTTGCATC
ATTCAGGCTTTTTGCACGCACTAGGTCTTGGTGGTCGTTCAACCCAGAAACAAACATCTTGCTGAATGTG
CCACTGCGTGGCTCTATTATAACCAGACCGCTTCTGGAGAGTGAATTAGTCATTGGTGCTGTGATCATTC
GTGGTTACTTACGTATGGCTGGACACTCATTGGGGCGCTGTGACATTAAGGACCTGCCTAAGGAAATCAC
TGTGGCTACATCACGAACTCTATCTTATTACAGATTAGGAGCTTCGCAGCGTGTAGGCACTGATTCAGGT
TTTGCTGTTTACCACCGCTACCGTATTGGTAATTATAAATTAAATACTGACCATTCTGGTAGCAACGACA
ATATTGCATTGCTAGTACAGTAAGAGACAACAGATGTTTAGTCTTGTTGAATTCCAAGTTACTATAGCAG
AGCTTTTAATTATCATAATGCGATCTTTAGGAATTGGTTTAGTACAATTCCAGATTAGAATGATTGCATT
GTTGAAGATTATCTCTAAACATCTAGATAGAAATCAACATTCTAAGTTAGATGAAGAAGTGCCTATGGAA
ATTGATCATCTCTAAACGAACATGAAATTTCTTTTACTCTTGATTGTCGTAAATGTTGCTCTAGCTGACC
TTTACCACTATCAAGAGTGTGCTAGAGGCACTACGGTGTTATTAAGTGAACCTTGCTCCCCTAACACGTA
CGAGGGCAATTCACCTTATCACCCTTTGGCTGACAATAAGTTTGCTGTCACTTGTACAACTACAAAGTTT
AGCTTTGTTTGTCAAGATTCTACCAGACACACGTATCAGTTACGTGCTCGGGCATTTACACCGAGGCTTT
TTGCCACCAAAGTACAACAACAACAGGACGACTTGTTCACTCCTGTTGTTTTAATCGTGTTTACATTGCT
TTTCCTTATCTACCTTTTTAAGAGAAAGTGATGCTTCACTTAACTTTACTTGACTTTTATCTTCTTGTCC
TATCTTTGCTTCTTTTCTTGGTCATAATAATACTGATCATCTTTTGTTTTGTTCTTGAATTACAAGATCT
AAACGAACAATAAAATGACTGATAATGGACAACAAGGACCGCGCAATGCGCCTCGCATTACGTTTGGTGT
CTCAGATAACTTTGACAATAACCAGAATGGAGACCGTACTGGAGCTAGGCCTAAGCATAGAAGACCGCAA
GGCCCTCCTAACAACACGGCATCCTGGTTCACCGCTCTCACTCAACATGGTAAAGAAACTCTCACCTTCC
CGAGAGGACAAGGTGTGCCGATTAATACCAACAGTGGCAAAGATGACCAAATTGGCTACTATAGAAGAGC
TTCCCGACGAGTTCGTGGTGGTGACGGAAAAATGAAAGAGTTGAGCCCAAGATGGTACTTCTACTACCTA
GGAACAGGACCAGAGGCTGCATTACCTTATGGTGCTAATAAAGAAGGAATAGTTTGGGTAGCCACGGAAG
GGGCACTAAACACACCTAAAGAACACATTGGCACGCGTAATCCCAACAACAACGCAGCCATTGTCTTGCA
ATTGCCTCAAGGTACGTCCTTGCCAAAAGGATTCTACGCAGAAGGAAGTCGTGGTGGCAGCCAAACCGCC
TCACGTTCCAGCTCACGTAGTCGTGGAAATTCCAGAAATTCAACGCCTAGCAGTAGCAGAGGTTCATCAC
CAGCACGAAACCTGCAAGCTGGAGGTGACACAGCACTTGCCCTTTTGCTGCTAGATAGGTTAAACCAGTT
GGAGAGCAAAGTTTCAGGTAAGACACAACAACAACAACCACAAGTTGTCACAAGAAAATCAGCTTCTGAA
GCTTCTAAGAAGCCCAGACAAAAACGAACGGCTACCAAGCAGTACAATGTCACGCAAGCTTTTGGTAGAC
GAGGACCCGAACAAACACAAGGCAACTTTGGGGACCAGGAATTAATCAGATTAGGTACTGATTACAAAAA
TTGGCCACAGATAGCGCAGTTTGCACCTAGTGCTTCAGCTTTCTTTGGCATGTCCCGTATTGGTATGGAA
GTCACACCTACAGGGACATGGCTCACTTATCATGGAGCCATAAAATTGGATGACAAAGATCCAAACTTCA
AAGACCAGGTTATTTTGTTGAATAAGCACATTGATGCTTATAAAACATTTCCACCTACTGAACCTAAAAA
GGACAAAAAGAAGAAGGCTGATGAAGTACAGCCTCTGCCGCAGAGACAGAAGAAACAGCCAACTGTTACA
CTGTTACCTGCAGCTGAATTGGATGATTTTTCCAAACAACTTCAGGATTCCATGAATGGAGCCTCAGACT
CAACACAGGCCTAAGTTCATGCAGACCACACAAGGCAGATGGGCTATGTAAACGTTTTCGCAATTCCGTT
TACGATACATAGTCTACTCTTGTGCAGAATGAATTCTCGTAACTAAATAGCACAAGTAGATTTAGTTAAC
TTTAATTTCACATAGCAATCTTTAATTAGTGTAAAATATTAGGGAGGAGTTTAAAGAGCCACCACATATT
CGCCGAGGCCACGCGGAGTACGATCGAGGGTACAGTGAATAATGCTAGGGAGAGCTGCCTATATGGAAGA
GCCCTAATGTGTAAAATTATTTTAGTAGTGCTATCCCATGTGATTTTAATAGCTTCTCAGGAGAATGACA
AAAAAAAAAAAAAA</v>
      </c>
      <c r="AU6" s="114" t="str">
        <f t="shared" si="20"/>
        <v>&gt;BtBtKY72 K</v>
      </c>
      <c r="AV6" s="114">
        <f t="shared" si="21"/>
        <v>1</v>
      </c>
      <c r="AW6" s="115" t="str">
        <f t="shared" si="22"/>
        <v>&gt;BtBtKY72 KY352407.1_genome</v>
      </c>
      <c r="AX6" s="38"/>
      <c r="AY6" s="38"/>
      <c r="AZ6" s="38"/>
      <c r="BA6" s="38"/>
      <c r="BB6" s="38"/>
      <c r="BC6" s="38"/>
      <c r="BD6" s="38"/>
      <c r="BE6" s="38"/>
      <c r="BF6" s="38"/>
      <c r="BG6" s="38"/>
      <c r="BH6" s="38"/>
      <c r="BI6" s="38"/>
      <c r="BJ6" s="38"/>
      <c r="BK6" s="38"/>
      <c r="BL6" s="38"/>
      <c r="BM6" s="38"/>
      <c r="BN6" s="38"/>
      <c r="BO6" s="38"/>
      <c r="BP6" s="38"/>
      <c r="BQ6" s="38"/>
      <c r="BR6" s="38"/>
    </row>
    <row r="7" ht="15.0" customHeight="1">
      <c r="A7" s="87">
        <v>37.0</v>
      </c>
      <c r="B7" s="122" t="s">
        <v>133</v>
      </c>
      <c r="C7" s="123" t="s">
        <v>152</v>
      </c>
      <c r="D7" s="90" t="str">
        <f t="shared" si="8"/>
        <v>BtCoV 273-2005</v>
      </c>
      <c r="E7" s="91" t="s">
        <v>135</v>
      </c>
      <c r="F7" s="91" t="s">
        <v>135</v>
      </c>
      <c r="G7" s="91" t="s">
        <v>135</v>
      </c>
      <c r="H7" s="91" t="s">
        <v>136</v>
      </c>
      <c r="I7" s="91"/>
      <c r="J7" s="124"/>
      <c r="K7" s="124"/>
      <c r="L7" s="116" t="s">
        <v>153</v>
      </c>
      <c r="M7" s="125"/>
      <c r="N7" s="126"/>
      <c r="O7" s="118"/>
      <c r="P7" s="98"/>
      <c r="Q7" s="119"/>
      <c r="R7" s="97"/>
      <c r="S7" s="98"/>
      <c r="T7" s="91"/>
      <c r="U7" s="98"/>
      <c r="V7" s="127" t="s">
        <v>154</v>
      </c>
      <c r="W7" s="99" t="s">
        <v>155</v>
      </c>
      <c r="X7" s="99"/>
      <c r="Y7" s="120">
        <v>1241.0</v>
      </c>
      <c r="Z7" s="119" t="s">
        <v>156</v>
      </c>
      <c r="AA7" s="102">
        <f t="shared" si="9"/>
        <v>1241</v>
      </c>
      <c r="AB7" s="103" t="str">
        <f t="shared" si="10"/>
        <v>yes</v>
      </c>
      <c r="AC7" s="104" t="str">
        <f t="shared" si="11"/>
        <v>&gt;BtCoV-273-2005 ABG47060</v>
      </c>
      <c r="AD7" s="104" t="str">
        <f>IFERROR(__xludf.DUMMYFUNCTION("if (REGEXMATCH(AC7, ""^&gt;""),AC7 &amp; ""
"" &amp; Z7, """")"),"&gt;BtCoV-273-2005 ABG47060
MKILIFAFLVTLVKAQEGCGVINLRTQPKLTQVSSSRRGVYYNDDIFRSDVLHLTQDYFLPFHSNLTQYFSLNIESDKIVYFDNPILKFGDGVYFAATEKSNVIRGWVFGSTFDNTTQSAIIVNNSTHIIIRVCYFNLCKDPMYTVSAGTQKSSWVYQSAFNCTYDRVEKSFQLDTSPKTGNFTDLREFVFKNRDGFFTAYQTYTPVNLLRGLPSGLSVLKPILKLPFGI"&amp;"NITSFRVVMAMFSKTTSNYVPESAAYYVGNLKQSTFMLSFNQNGTIVDAVDCSQDPLAELKCTTKSFNVSKGIYQTSNFRVSPVTEVVRFPNITNLCPFDKVFNATRFPSVYAWERTKISDCVADYTVFYNSTSFSTFNCYGVSPSKLIDLCFTSVYADTFLIRFSEVRQVAPGQTGVIADYNYKLPDDFTGCVIAWNTAKQDVGSYFYRSHRSSKLKPFERDLSSVEENGRTLSTYDFNQNVPLEYQATRVVVL"&amp;"SFELLNAPATVCGPKLSTSLVKNQCVNFNFNGFKGTGVLTDSSKTFQSFQQFGRDASDFTDSVRDPQTLRILDISPCSFGGVSVITPGTNTSSAVAVLYQDVNCTDVPRTIQADQLAPSWRVYTTGPYVFQTQAGCLIGAEHVNASYQCDIPIGAGICASYHTASHLRSTGQKSIVAYTMSLGAENSVAYANNSIAIPTNFSISVTTEVMPVSMAKTSVDCTMYICGDSLECSNLLLQYGSFCTQLNRALSGIAV"&amp;"EQDKNTQEVFAQVKQMYKTPTIRDFGGFNFSQILPDPLKPTKRSFIEDLLYNKVTLADAGFMKQYADCLGGINARDLICAQKFNGLTVLPPLLTDDMIAAYTAALISGTATAGWTFGAGAALQIPFAMQMAYRFNGIGVTQNVLYENQKQIANQFNKAITQIQESLTTTSTALGKLQDVVNQNAQALNTLVKQLSSNFGAISSALNDILSRLDKVEAEVQIDRLITGRLQSLQTYVTQQLIRAAEIRASANLAAT"&amp;"KMSECVLGQSKRVDFCGKGYHLMSFPQSAPHGVVFLHVTYVPSQEKNFTTAPAICHEGKAYFPREGVFVSNGSSWFITQRNFYSPQIITTDNTFVAGSCDVVIGIINNTVYDPLQPELDSFKQELDKYFKNHTSPDVDLGDISGINASVVDIQKEIDRLNEVAKNLNESLIDLQELGKYEQYIKWPWYVWLGFIAGLVGLFMAIILLCYFTSCCSCCKGMCSCGSCCRFDEDDSEPVLKGVKLHYT")</f>
        <v>&gt;BtCoV-273-2005 ABG47060
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v>
      </c>
      <c r="AE7" s="121" t="s">
        <v>157</v>
      </c>
      <c r="AF7" s="105" t="str">
        <f t="shared" si="12"/>
        <v>https://www.ncbi.nlm.nih.gov/protein/ABG47060</v>
      </c>
      <c r="AG7" s="128" t="s">
        <v>158</v>
      </c>
      <c r="AH7" s="50">
        <v>29704.0</v>
      </c>
      <c r="AI7" s="108" t="str">
        <f t="shared" si="13"/>
        <v>21476</v>
      </c>
      <c r="AJ7" s="108" t="str">
        <f t="shared" si="14"/>
        <v>25201</v>
      </c>
      <c r="AK7" s="109" t="str">
        <f>IFERROR(__xludf.DUMMYFUNCTION("if(AI7&gt;0, right(left( REGEXREPLACE( REGEXREPLACE(AQ7, ""&gt;.*\n"", """"), ""\n"" , """"), AJ7), AJ7-AI7+1))"),"ATGAAAATTTTAATTTTTGCTTTCCTAGTTACCCTAGTTAAAGCACAAGAAGGTTGTGGCGTGATCAACCTCAGGACACAACCTAAATTAACACAAGTCTCCTCCTCGCGTAGAGGTGTTTATTATAATGATGATATATTCCGTTCTGATGTTTTACATCTCACGCAGGATTATTTCTTACCATTCCATTCTAACCTAACACAGTACTTTTCTCTTAATATTGAGTCAGATAAAATTGTTTATTTTGACAATCCC"&amp;"ATATTGAAATTTGGTGACGGTGTTTACTTCGCAGCCACCGAAAAGTCTAATGTAATAAGAGGCTGGGTGTTTGGTTCCACTTTTGACAACACCACTCAGTCTGCTATTATAGTCAATAATTCCACACACATTATTATACGTGTGTGCTATTTTAACCTCTGTAAAGACCCCATGTATACTGTGTCTGCTGGCACCCAAAAGTCCTCATGGGTTTATCAGAGTGCTTTCAATTGCACATACGATAGAGTGGAAAAA"&amp;"AGCTTCCAACTAGACACATCCCCTAAGACTGGTAATTTTACTGACTTACGTGAGTTTGTCTTTAAAAATCGTGATGGGTTTTTCACTGCTTACCAGACTTATACCCCAGTTAACCTCCTTAGAGGTTTGCCATCAGGTCTTTCAGTTTTAAAACCCATTCTTAAATTACCATTTGGAATTAATATTACTTCTTTTAGAGTGGTTATGGCTATGTTCAGTAAAACCACTTCTAATTATGTGCCAGAAAGTGCTGCT"&amp;"TATTATGTGGGTAATCTTAAACAGTCCACCTTTATGCTCAGTTTTAATCAGAATGGAACTATTGTAGATGCTGTGGATTGTTCTCAAGATCCACTTGCAGAGTTAAAGTGTACTACAAAAAGTTTTAATGTCTCCAAAGGCATTTATCAAACTTCCAATTTCAGAGTATCACCAGTTACTGAGGTTGTTAGATTTCCAAATATTACAAATCTCTGTCCTTTTGACAAGGTTTTTAATGCCACACGCTTTCCTAGT"&amp;"GTCTATGCCTGGGAAAGAACAAAGATTTCTGATTGTGTTGCAGATTACACTGTTTTCTACAACTCAACTTCTTTTTCGACTTTCAACTGTTACGGAGTCTCTCCTTCTAAGTTGATTGATTTGTGTTTTACAAGTGTGTATGCAGACACATTTTTGATAAGATTTTCCGAAGTCAGACAAGTAGCACCTGGTCAGACTGGTGTTATTGCAGACTACAATTATAAACTACCTGACGACTTTACAGGCTGTGTTATA"&amp;"GCTTGGAACACTGCTAAGCAAGACGTCGGTAGCTATTTTTATAGGTCTCATCGCTCTAGCAAATTAAAACCCTTTGAAAGAGACCTTTCATCAGTTGAAGAAAATGGCCGTACACTCAGTACGTATGATTTTAACCAAAATGTACCTCTTGAGTACCAAGCCACTAGAGTTGTTGTTCTTTCTTTTGAACTTCTTAATGCACCTGCTACAGTGTGTGGACCAAAATTATCCACTTCATTGGTTAAGAACCAGTGC"&amp;"GTCAACTTCAACTTTAATGGATTTAAAGGTACTGGTGTGTTGACCGACTCGTCTAAAACGTTTCAGTCTTTTCAGCAGTTTGGTCGGGATGCATCTGATTTTACTGATTCAGTGCGTGACCCGCAAACTTTACGGATACTTGACATTTCACCGTGCTCTTTTGGTGGTGTGAGTGTCATAACACCAGGAACTAACACTTCATCTGCAGTGGCTGTTCTTTACCAAGATGTAAACTGCACTGATGTTCCCAGAACA"&amp;"ATACAAGCAGATCAATTAGCACCCTCTTGGCGTGTTTATACCACTGGACCCTATGTTTTCCAAACACAAGCAGGGTGCCTTATAGGAGCTGAACATGTCAACGCATCCTATCAGTGTGACATTCCAATTGGTGCTGGCATTTGTGCTAGCTATCATACAGCCTCACACTTACGGAGTACAGGTCAAAAATCCATTGTGGCCTATACTATGTCATTAGGTGCTGAAAATTCTGTGGCATATGCTAATAATTCCATT"&amp;"GCCATACCTACTAATTTTTCTATTAGTGTCACTACTGAAGTGATGCCTGTTTCTATGGCTAAAACATCTGTCGATTGTACTATGTACATCTGTGGTGATTCTTTAGAGTGCAGTAACCTACTGCTTCAGTATGGTAGCTTCTGTACCCAACTTAATCGTGCCCTTTCTGGCATTGCTGTAGAACAGGATAAAAACACCCAAGAGGTGTTTGCCCAGGTTAAACAGATGTATAAAACACCAACCATAAGAGATTTT"&amp;"GGTGGTTTTAATTTCTCTCAGATATTACCAGACCCTTTGAAGCCTACTAAGCGTTCTTTTATAGAGGATTTGCTCTACAACAAAGTAACACTCGCGGATGCAGGTTTCATGAAACAGTATGCAGACTGTCTGGGTGGTATTAACGCAAGAGATCTCATCTGTGCTCAAAAGTTTAATGGACTGACAGTCTTACCACCTTTGCTCACTGATGACATGATTGCTGCCTATACTGCAGCGCTCATTAGTGGCACTGCC"&amp;"ACTGCAGGCTGGACTTTCGGTGCAGGTGCAGCCCTTCAAATACCTTTTGCTATGCAAATGGCTTATAGGTTTAATGGCATTGGAGTTACTCAAAATGTTCTCTACGAGAACCAAAAACAAATTGCCAATCAGTTCAATAAGGCTATTACTCAAATTCAAGAATCACTCACAACTACATCGACAGCATTGGGCAAGCTGCAAGACGTAGTCAACCAGAATGCTCAAGCATTAAATACACTTGTCAAACAACTTAGC"&amp;"TCCAATTTTGGTGCTATTTCAAGTGCTTTGAATGACATCCTCTCACGACTTGACAAAGTTGAGGCAGAGGTGCAAATTGACAGGTTGATTACAGGCAGATTACAAAGCCTCCAAACCTATGTAACACAACAACTAATCAGAGCTGCTGAAATCAGGGCTTCTGCTAATCTTGCTGCTACCAAAATGTCTGAGTGTGTTCTTGGACAATCGAAAAGAGTTGATTTTTGTGGAAAAGGCTACCACCTTATGTCTTTC"&amp;"CCTCAATCCGCTCCACATGGTGTTGTGTTCTTACATGTCACTTATGTGCCATCACAAGAAAAGAACTTCACCACTGCCCCAGCAATTTGTCATGAAGGTAAGGCATACTTCCCTCGTGAAGGTGTGTTTGTATCTAATGGCAGTTCTTGGTTTATTACACAGAGGAATTTTTATTCACCACAGATAATCACAACAGACAATACATTTGTCGCCGGAAGTTGTGATGTCGTCATTGGAATCATTAACAATACAGTT"&amp;"TATGATCCTCTGCAACCTGAGCTTGACTCATTTAAACAAGAGCTAGACAAGTACTTCAAAAATCATACATCACCTGATGTTGATCTTGGCGATATTTCAGGCATTAACGCTTCTGTCGTCGATATTCAAAAAGAAATTGACCGCCTCAATGAGGTCGCCAAAAATTTAAATGAATCACTCATTGACCTTCAAGAACTTGGCAAATATGAGCAATATATTAAATGGCCTTGGTATGTCTGGCTTGGCTTTATAGCA"&amp;"GGGTTAGTAGGATTATTCATGGCCATCATTCTTCTTTGTTACTTTACTAGCTGCTGCAGCTGCTGTAAAGGCATGTGCTCCTGTGGTTCTTGCTGCAGATTTGATGAAGACGACTCTGAGCCAGTGCTCAAAGGAGTCAAATTACATTACACATAA")</f>
        <v>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v>
      </c>
      <c r="AL7" s="109">
        <f t="shared" si="15"/>
        <v>3726</v>
      </c>
      <c r="AM7" s="109" t="str">
        <f t="shared" si="16"/>
        <v>&gt;BtCoV 273-2005_Sgene
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v>
      </c>
      <c r="AN7" s="110" t="s">
        <v>159</v>
      </c>
      <c r="AO7" s="111" t="str">
        <f t="shared" si="17"/>
        <v>https://www.ncbi.nlm.nih.gov/nuccore/DQ648856.1</v>
      </c>
      <c r="AP7" s="111" t="str">
        <f t="shared" si="18"/>
        <v>https://www.ncbi.nlm.nih.gov/nuccore/DQ648856.1?report=fasta&amp;log$=seqview&amp;format=text</v>
      </c>
      <c r="AQ7" s="112" t="s">
        <v>160</v>
      </c>
      <c r="AR7" s="113">
        <f>IFERROR(__xludf.DUMMYFUNCTION("len(REGEXREPLACE(REGEXREPLACE(AT7, ""&gt;.*\n"", """"), ""\n"", """"))"),29704.0)</f>
        <v>29704</v>
      </c>
      <c r="AS7" s="113" t="str">
        <f t="shared" si="19"/>
        <v>yes</v>
      </c>
      <c r="AT7" s="109" t="str">
        <f>IFERROR(__xludf.DUMMYFUNCTION("if(AQ7="""","""", REGEXREPLACE(AQ7, ""&gt;.*\n"", AW7 &amp; ""
""))"),"&gt;BtCoV_273-2005 DQ648856.1_genome
ATATTAGGTTTTTACCTACCCAGGAAAAGCCAACCAACCTCGATCTCTTGTAGATCTGTTCTTTAAACGA
ACTTCAAAATCTGTGTGGCTGTCGCTTGGCTGTATGCCTAGTGCACCTACACAGTATAAATAATAACTTT
ACTGTCGTTGACAAGAAACGGGTAACTCGTCCTTCTTCTGCAGACTGCTTACGGTTTCGTCCGTGTTGTA
GTCGATCA"&amp;"TCAGCATACCTAGGTTTCGTCCGGGTGTGACCGAAAGGTAAGATGGAGAGCCTTGTTCTTGG
TGTCAACGAGAAAACACACGTCCAACTCAGTTTACCTGTTCTTCAGGTTAGTGACGTGTTAGTGCGTGGT
TTCGGGGATACTGTGGAAGAAGCCCTAGCGGAAGCACGTGAACATCTTAAAAATGGCACTTGTGGCCTAG
TAGAGCTGGAAAAAGGTGTTTTACGCCAGCTTGAAGAGCCCTATGTGTTC"&amp;"ATTAAACGATCTGAAGCCTT
AAGCACCACTCATGGCCATAAGGTTGTTGAATTGGTGGCTGAAATGAATGGCATTCAGTTCGGTCGTAGC
GGTACAACACTGGGAGTTCTCGTGCCACATGTGGGCGAAACCCCAATTGCGTACCGCAATGTTCTTCTTC
GCAAGAACGGTAATAAGGGAGCTGGTGGTCATAGCTACGGCATCGATCTAAAGTCTTATGACTTAGGTGA
CGAGCTTAACACTGATCCCAT"&amp;"TGAAGATTATGAACAAAAATGGAACACTAAGCATGGCAGGGGTGCTCTC
CGTGAACTCATTCGTGAGCTTAATGGAGGTGCAGTCACTCGCTATGTTGATAACAACTTCTGTGGCCCTG
ATGGGTATCCTCTTGACTGCATTAAAGATCTTCTCGCTCGTGCGGGTAAGTCGATGTGCACTCTTTCCGA
ACAACTTGATTTCATTGAATCGAAGCGCGGTGTCTATTGCTGCCGTGAACATGAGCATGAAAT"&amp;"TGCTTGG
TACACTGAGCGCTCAGACAAGAGTTATGAGCACCAGACACCATTCGAGGTTAAGAGTGCCAAGAAATTTG
ACACTTTTAAAGGGGAATGCCCGAAGTTCGTATTTCCTCTCAACTCTAAAGTCAAAGTCATTCAACCACG
TGTTGAAAAGAAAAAGACTGAAGGTTTCATGGGGCGTATACGCTCTGTGTACCAAGTTGCCACTCCAAAT
GAATGCAACGACATGCACTTGTCTGTCTTTATGA"&amp;"AGTGCAATCATTGTGATGAAGCTTCTTGGCAGACGT
GTGATTTTCTCAAAGCCACTTGTGAATATTGTGGCACTGAAAATCCAGTGAGTGGAGGACCTACTACATG
TGGGTACCTACCTACTAATGCTGTAGTAAAGATGCCCTCTGTCCCTGCTTGTCAGAATAAAGAAGTGGGA
CCTGAGCATAGTGTTGCAGACTACCACAATCACTCAAACATTGAAACTCGACTCCGCAAGGGAGGTAGGA
CTAAA"&amp;"TGTTTTGGAGGCTGTGTGTTTTCCTATGTTGGCTGCTATAACAAGCGTGCTTACTGGGTTCCTCG
TGCTAGTGCCGATATAGGTTCAAACCATACTGGCATTACTGGTGACAATGTAGAAGTTCTTAATGAAGAC
CTCCTTGAGATACTGAATCGTGAACGTGTTAATATTAACATTGTTGGCGATTTTCAGTTGAATGAAGAGA
TTGCCATCATTTTAGCGTCTCTTTCTGCTTCTACGAGTGCTTTTGTT"&amp;"GACACTGTAAAGAGTCTTGATTA
CAAGTCTTTTAAAGCCATTGTTGAGTCTTGCGGAAACTACAAAGTTACCAAGGGCAAGCCTGTGAAAGGT
GCTTGGAACATTGGACAACAAAAATCTATTCTGACACCACTGTGTGGATTTCCCTCACAGGCTGCTGGTG
TTATTAGATCTATTTTCTCTCGCACACTAGATGCAGCAAATAATTCTATCCCAGATTTACAAAGAGCAGC
TGTCACCATCCTCGGTGA"&amp;"CATTTCCGAACAGTCACTGCGTCTTGTTGATACAATGGTGTGTACATCAGAC
TTGATTACCAACAGTGTTATCATCATGGCATATGTTACTGGTGGTCTTGTACAGCAAACAGTGCAATGGT
TGTCTAATGTGTTAGGCACCACAGTCGACAAACTCAAACCTGTATTTACATGGCTTGAGACTAAGCTTAA
TGCAGGAATAGAGTTTCTCAAGGATGCTTGGGAAATTCTTAAATTCCTAGTTACAGGTGT"&amp;"GTTTGACATT
GTTAAAGGTCAAATACGGGTGTTTTCGGACAACCTCAAAGAATGTGTAAAAACTTTTGTTGGTGTTGTCA
ACAAAGCGCTTGAAATGTGCATTGACCAAGTCACAATCGCAGGCACCAAGGTGAGATCACTCAACCTTGG
AGAGGTTTTTATTGCGCAAAGCAAGGGCCTCTACCGTCAGTGTGTTCGTGGCAAGGAGCAGCTGCAACTA
CTCATGCCTTTGAAGGCACCTAAAGAAGTCA"&amp;"CTTTCCTTGAAGGAGACTCACATGATACAGTACTAATCT
CCGAAGAGGTTGTTCTTAAAAATGGTGAGCTTGAAGCACTCGAGACACCAGTTGACAGTTTCACAAATGG
AGCCGTCGTAGGCACTCCAGTTTGTGTCAATGGCCTCATGCTCTTGGAGCTCAAAGATAAGGAACAGTAT
TGTGCTTTATCTCCAGGCTTATTAGCTACAAACAATGTCTTCCGTCTAAATGGAGGTGCACCGGTTAAAG
GT"&amp;"GTAACCTTTGGAGAAAACACTGTTTTAGAAGTTCAAGGTTACAAGAATGTGAAAATCACATTTGAGCT
TGATGAGCGTGTAGACAAAGTGCTTAACGAGAAGTGTTCTGTCTACACTGTTGAATCCGGTACAGAGGTT
ACTGAATTCGCATGTGTTGTTGCAGAAGCCGTTGTAAAAACTTTGCAACCAGTTTCTGACCTTCTTACTA
AGATGGGTATTGACCTTGATGAGTGGAGTGTAGCTACATTCTAC"&amp;"TTGTTTGATGATGCTGGTGAAGAAAA
ACTTTCATCACGCATGTACTGTTCCTTCTACCCTCCTGATGAGGAAGAAGACTGCGAAGAGTATGAGGAT
GAGGAAGAAGTTCCTGATGAAACCTGTGAACACGAATACGGCACAGAGGATGACTATAAAGGTCTTCCTC
TTGAGTTTGGTTCGTCAACAGAAATACAACAGGTTGAAGATGAAGAGGAAGACTGGCTTGATGATGTTGG
TGAAGCAGAACCTGA"&amp;"ACCAGAACCTCTACCTGCAGAACCAGTTAATCAGTTTACTGGTTACTTTAAACTT
ACTGACAATGTTGCCATTAAATGTGTTGACATCGTTAAGGAAGCGCAAAGTGCCAAACCTGCGGTTATTG
TTAATGCTGCTAACATTCACCTAAAACATGGTGGTGGTGTAGCAGGTGCACTCAACAAAGCAACCAATGG
TGCCATGCAACAGGAGAGTGATGATTACATTAAACGAAATGGACCACTCACAGTAGG"&amp;"TGGTTCATGTTTG
CTTTCTGGACACAATTTGGCTAAGAAGTGTATGCATGTTGTTGGCCCAAACCTAAATGCTGGTGAGGATA
TCCAACTACTTAAAGCTGCATATGACAACTTTAATTCACAGGACGTATTACTTGCACCACTACTGTCAGC
AGGCATATTTGGTGCTAAACCACTTCAGTCTTTAAAGATGTGTGTTGAAGTAGTTCGCACACAAGTTTAC
CTCGCGGTCAATGATAGGAGTCTTTATG"&amp;"ATCAGGTTGTATTAGATTATCTGGACAGTTTGAAACCTAAAG
TGGAGTCTCCCAAAAAGGAGGAGAATCCAAAATTGGAAGAGCATAAAGCGAAACAGCCAGCTGAAAAACC
TGTTGACGTCAAACCTAAAATTAAGGCTTGTGTCGAAGAGGTTACTACAACATTGGAAGAAACTAAACTT
CTCACCCAAAATCTGCTTCTTTTTGCTGATATCAATGGTAAACTTTACCCGGATTCTCAGAATATGCTAA"&amp;"
GAGGTGAAGACATGTCTTTTCTAGAAAAGGACGCACCATATGTAGTAGGTGATGTCATCACTAGTGGTGA
TATTACTTGTGTTATAATACCTGCTAAGAAGGCTGGTGGTACTACAGAAATGCTTGCAAAGGCATTAAAG
AAAGTGCCAGTGTGTGAGTATATAACTACATATCCCGGACAAGGATGTGCTGGTTATACACTCGAAGAAG
CAAAGACTGCGCTTAAAAGGTGCAAATCTGCATGCTATGTA"&amp;"TTACCTTCAAAAACACCTAATGTAAAAGA
TGAAATCCTTGGAACGGTGTCTTGGAATTTAAGGGAAATGCTTGCTCATGCTGAAGAGACAAGAAAATTA
ATGCCTATTTGCATGGACATTAGAGCCATAATGGCTACAATCCAACGTAAGTATAAAGGTATTAAGATTC
AAGAAGGAATCGTTGACTATGGTGTTCGGTTCTTTTTCTATACTAGCAAAGAGCCTGTAGCTTCTATTAT
TACAAAACTCAA"&amp;"TTCTTTAAATGAACCACTTATCACAATGCCGATAGGTTATGTGACACATGGTTTTAAC
CTGGAAGAAGCTGCGCGTTGTATGCGCTCTCTTAAAGCTCCTGCTGTAGTGTCAGTGTCTTCACCAGACG
CAGTTACTACATACAATGGATACCTCACATCATCTTCAAAGACACCTGAGGAACACTTCATAGAGACCAT
CTCCCTTGCGGGTACGTATAGAGACTGGTCTTACTCTGGACAACGTACGGAATT"&amp;"AGGTGTTGAATTTCTC
AAGCGTGGAGATAAGATTGTCTACCACACTATTGAAAAACCCACCGAGTTCTATCTTGACGGTGAGGTTC
TCCCACTTGACAAGCTCAAGAGTCTTTTGTCTCTTCGTGAGGTTAAGACTATTAAAGTGTTTACTACTGT
AGACAATACTAACCTCCACACACAACTTGTGGACATGTCTATGACATATGGACAGCACTTTGGTCCAACC
TATTTGGACGGTGCTGATGTCACCA"&amp;"AGGTTAAGCCTCATGTTAATCATGAGGGTAAGACCTTCTTTGTAC
TACCTAGTGATGACACACTGCGTAGTGAAGCATTTGAATATTACCACACTCTCGACGAGAGTTTTCTTGG
TAGATACATGTCTGCTTTGAATCACACAAAGAAATGGAAATTTCCTCAAGTTGGTGGTTTAACTTCAATC
AAATGGGCTGACAATAACTGTTATTTGTCCAGTGTTTTATTAGCACTTCAGCAGATTGAGGTGAAGT"&amp;"TTA
ATGCACCCGCACTACAAGAGGCCTATTATAGAGCTCGTGCTGGTGATGCTGCTAATTTTTGTGCGCTCAT
ACTCGCTTACAGTAATAAAACTGTGGGTGAGTTGGGTGATGTTAGGGAAACTATGACCCATCTTCTACAA
CATGCCAACTTGGAATCCGCTAAGAGGGTTCTTAATTTGGTGTGTAAGCATTGCGGACAGAAAACTACCA
CCTTAATGGGTGTAGAAGCCGTGATGTATATGGGTACT"&amp;"TTGTCTTATGATGAGCTTAAGGCAGGTGTTTC
AATTCCTTGTGTGTGTGGTCGTGATGCTACACAATATCTAGTACAACAAGAGTCTTCTTTTGTTATGATG
TCTGCACCTCCTGCTGAGTACAAGTTGCAGCAGGGTACATTTTTATGCGCTAATGAGTACACTGGTAATT
ATCAGTGTGGTCATTACACTCACATAACTGCCAAGGAAACGCTCTATCGTATAGATGGAGCTCACCTTAC
AAAAATGTC"&amp;"AGAATATAAAGGACCAGTGACTGATGTTTTCTATAAAGAAACATCTTACACTACAACTATT
AAGCCTGTGTCATACAAACTCGACGGAGTTACTTACACAGAGATTGAACCTAAATTAGATGGGTATTATA
AAAAGGATAATGCTTACTACACTGAGCAGCCTATTGATCTTGTGCCAACTCAACCATTGCCAAATGCGAG
TTTTGACAATTTCAAACTCACATGCTCTAACATTAAGTTTGCTGATGACCT"&amp;"TAATCAAATGACAGGCTTT
AAAAAGCCAGCTTCACGTGAGCTATCTGTCACATTCTTTCCAGACTTGAATGGCGATGTAGTGGCTATTG
ACTATAGACATTACTCAGCGAGTTTCAAGAAAGGTGCTAAACTGCTACATAAGCCAATTATTTGGCATAT
CAATCAGACTACAAACAAGACAACTTACAAGCCAAACATTTGGTGTTTACGTTGTCTTTGGAGTACAAAG
CCAGTTGAAACCTCAAATTCAT"&amp;"TTGAAGTTCTGGAAGTAGAAGACACACAAGGAATGGATAATCTTGCTT
GTGAAAGCCAACCACTAACCTCTGAAGAAGTAGTGGAAAATCCTACCGTACAGAAGGAAGTAATAGAGTG
TGACGTGAAAACTACCGAAGTTGTAGGCAATGTCATACTAAAACCATCAGACGAAGGTGTCAAAGTGACA
CAAGAGTTAGGCCATGAAGATCTAATGGCTGCTTATGTAGAAAATACAAGCATTACCATTAAGA"&amp;"AACCTA
ATGAGCTCTCGTTGGCCTTAGGTTTAAAAACACTTGCCACTCATGGTGCTGCTGCAATCAATAGTGTCCC
TTGGAGTAAGGTTTTGGCTTATGTTAAGCCTTTTCTAGGACAAGCAACAGTCACAACATCCAACTGCATG
AAGAAATGTGTGCAGCGCATTTTTAACAACTATATGCCTTATGTCATTACATTATTATTCCAGTTGTGCA
CTTTCACAAAGGGCACCAACTCAAGAATTAGAGCA"&amp;"TCACTTCCTACAACTATTGCTAAAAATAGTGTTAA
GAGTGTTGCAAAATTATGTTTGGACGTTTGCATTGATTATGTGAAATCTCCTAAATCTTCTAAATTGTTC
ACAATTGCAATGTGGCTATTGTTGTTAAGCATTTGCTTGGGTTCATTAATCTATGTGACTGCAGCTTTTG
GTGTGCTTTTATCTAATTTAGGCATCCCTTCTTATTGTGGTGGTGTTAGAGATTTGTATATCAATTCCTC
TAATGT"&amp;"CACCATTATGGACTTCTGTGAGGGCTCTTTTCCTTGTAGTGTTTGTTTAAGTGGACTAGATTCT
CTTGATTCTTACCCCGCTTTAGAAACTATTCAGGTTACGATTTCATCGTATAAGTTGGACCTAACATTTT
TAGGTTTAGCAGCTGAATGGTTTTTGGCATACATGTTGTTTACAAAATTTTTCTACTTACTTGGTCTCTC
TGCTATAATGCAGGTGTTCTTTGGCTACTTTGCTAGTCATTTCATCAG"&amp;"CAATTCATGGCTTATGTGGTTT
ATCATTAGCATTGTACAAATGGCGCCTGTTTCTGCTATGGTCAGGATGTACATTTTCTTTGCTTCTTTCT
ATTATATATGGAAAAGCTATGTTCATATTATGGATGGTTGCACTTCTTCGACTTGCATGATGTGCTACAA
GCGCAATCGTGCTACGCGCGTTGAGTGTACAACTATAGTTAATGGCATGAAAAGATCTTTCTATGTCTAT
GCAAACGGAGGCCGTGGCT"&amp;"TCTGTAAGGCTCACAATTGGAACTGTCTTAATTGTGATACATTCTGTACTG
GTAGTACTTTCATTAGCGACGAAGTAGCTCATGATTTGTCACTCCAGTTTAAGAGACCAATTAATCCTAC
AGACCAGTCTTCTTATGTTGTTGATAGTGTTGCTGTGAAGAACGGTGCACTCCACCTCTACTTTGATAAG
GCTGGTCAGAAGACTTACGAGAGACACCCACTTTCTCATTTTGTCAATTTGGACAATCTGA"&amp;"GAGCTAACA
ACACTAAGGGTTCATTACCTATTAATGTTATTGTCTTTGACGGCAAGTCCAAATGCGACGAGTCTGCCGC
CAAGTCTGCATCTGTTTATTACAGTCAGCTTATGTGCCAACCTATTCTGTTACTTGACCAAGCTCTTGTT
TCGGATGTTGGTGATAGTACCGAGGTTTCTGTCAAGATGTTTGATGCTTATGTCGACACCTTTTCAGCAA
CTTTTAGTGTTCCTATGGAAAAACTTAAGGCA"&amp;"CTAGTGGCCACGGCTCATAGTGAGTTGGCTAAGGGTGT
TGCTTTGGATGGTGTCTTATCCACATTTATTTCAGCTGCCCGTCAAGGCGTTGTTGATACTGATGTTGAT
ACAAAGGACGTCATTGAATGTCTCAAGCTTTCTCATCACTCTGACTTAGAAGTGACAGGTGACAGCTGTA
ATAACTTCATGCTCACCTATAACAAAGTTGAAAACATGACGCCCAGAGATCTTGGTGCATGTATTGATTG
TAA"&amp;"TGCAAGGCATATTAATGCCCAAGTAGCAAAAAGTCACAATGTCTCGCTCATCTGGAACGTCAAAGAC
TATATGTCATTGTCTGAACAGTTGCGCAAGCAAATTCGTAGTGCTGCTAAAAAGAACAACATACCCTTTA
GGCTCACTTGTGCTACTACTAGGCAAGTTTTAAACGTCATAACTACTAAAATTTCACTCAAGGGTGGTAA
GGTTGTTAGTACTTGGTTTAAATTTATGCTGAAAGTCACACTTTT"&amp;"GTGTGTTCTATCTGCATTATTCTGT
TACATCATTATGCCAGTACACTCATTGTCTGTTCATGATGGTTATACAAATGAAATCATTGGATACAAAG
CTATCCAGGACGGTGTCACTCGTGACATAGTGTCTACTGATGATTGTTTTGCAAACAAACATGCTGGTTT
CGACTCTTGGTTTAGCCAGCGTGGTGGTTCTTATAGGAATGATAAGAGCTGCCCTGTTGTAGCTGCCATC
ATTACTAGGGAGATTG"&amp;"GTTTCATCGTGCCTGGATTACCTGGTACTGTGTTAAGAACAATTAATGGTGACT
TTTTGCATTTTCTACCTCGCGTTTTTAGTGCCGTTGGCAACATTTGCTACACACCATCAAAACTTATTGA
GTATAGTGATTTTGCTACTTCTGCTTGCGTCTTGGCTGCGGAATGTACCATTTTTAAGGATGCTATGGGT
AAACCTGTGCCATATTGTTATGACACTAACTTACTAGAGGGTTCTATTTCTTACAGTG"&amp;"AGCTGCGTCCTG
ACACTCGTTATGTGCTTATGGATGGCTCTATCATACAATTCCCTAACACCTACCTAGAAGGTTCTGTTAG
AGTGGTTACAACTTTTGATGCAGAATACTGCCGTCATGGCACATGTGAGAGGTCAGAAGCTGGTATTTGC
CTGTCTACTAGTGGTAGATGGGTTCTTAATAATGAACACTATAGGGCTTTGCCAGGAGTCTTTTGTGGTG
TTGATGCCATGAATCTTATTGCTAACATC"&amp;"TTCACACCTCTTGTTCAACCTGTTGGTGCTTTAGATGTATC
TGCTTCTGTAGTGGCGGGTGGTATTATTGCCATATTGGTGACTTGTGCTGCTTACTACTTTATGAAATTC
AGGCGTGCATTTGGTGAGTACAACCATGTTGTAGCTGCTAATGCATTACTGTTTTTGATGTCTTTCACTA
TACTCTGTTTGGCACCTGCCTATAGCTTTTTGCCAGGAGTTTATTCTGTCTTTTACTTGTACTTGACATT
"&amp;"CTATTTTACTAATGATGTTTCATTTTTAGCTCACCTTCAATGGTTTGCTATGTTTTCTCCCATTGTGCCT
TTCTGGATAACAGCCATTTATGTGTTCTGCATCTCCTTGAAGCACTGCCACTGGTTCTTTAATAACTACC
TTAAGAGAAGAGTCATGTTTAATGGAGTTACATTTAGCACCTTTGAGGAGGCTGCTTTATGTACCTTTTT
ACTTAACAAGGAAATGTACCTCAAATTGCGTAGTGAGACACT"&amp;"CTTGCCACTTACACAGTACAACAGGTAC
CTTGCTCTCTATAACAAGTACAAGTATTTCAGTGGGGCCTTGGACACAACCAGCTATCGTGAAGCAGCTT
GCTGCCACTTAGCAAAGGCTCTTAATGACTTCAGTAACTCCGGTGCTGATGTCCTCTACCAACCACCACA
AACTTCAATCACATCTGCAGTTTTGCAGAGTGGTTTTAGAAAAATGGCATTCCCGTCTGGTAAAGTTGAA
GGGTGCATGGTTC"&amp;"AAGTCACTTGTGGAACCACAACTCTTAACGGATTGTGGTTAGATGACACAGTATATT
GTCCAAGACATGTTATTTGCACAGCAGAAGACATGCTTAATCCAAACTATGAAGACCTGCTCATCCGTAA
GTCTAACCATAGCTTCCTTGTCCAGGCTGGTAATGTCCAACTTCGTGTCATCGGCCATTCCATGCAAAAT
TGTCTGCTTAGGCTTAAAGTTGATACCTCTAACCCTAAGACACCAAAGTATAAAT"&amp;"TTGTCCGTATCCAAC
CAGGTCAGACATTTTCAGTCTTAGCTTGTTACAATGGTTCACCATCAGGAGTTTACCAGTGTGCCATGAG
ACCTAACTACACCATTAAGGGTTCTTTCCTCAATGGGTCATGTGGTAGTGTTGGTTTTAACATTGACTAT
GATTGCGTGTCCTTTTGCTATATGCATCACATGGAGCTTCCAACAGGAGTACACGCTGGCACCGACTTAG
AAGGTAAATTCTATGGTCCCTTTGTT"&amp;"GACAGACAAACTGCACAGGCTGCAGGCACAGACACAACCATTAC
ATTGAACGTTTTGGCTTGGCTCTATGCTGCTGTTATTAATGGAGATAGATGGTTCCTTAATAGGTTTACC
ACAACTCTGAATGATTTTAACCTTGTGGCAATGAAATACAACTATGAGCCACTGACACAAGATCATGTTG
ACATACTGGGACCCCTTTCTGCACAAACAGGAATAGCTGTCTTAGATATGTGTGCTGCTCTAAAAGAG"&amp;"CT
TCTACAGAATGGTATGAATGGTCGTACTATTCTTGGTAGCACTATTCTAGAAGATGAGTTTACGCCTTTC
GATGTTGTTAGACAATGTTCTGGTGTGACTTTTCAAGGTAAGTTCAAGAAAATAGTTAAGGGCACTCATC
ATTGGATGCTCCTTACTTTCTTGACATCACTTTTAATTCTCGTTCAAAGTACACAGTGGTCACTGTTTTT
CTTTGTTTATGAGAATGCTTTCTTGCCATTTACTTTTGG"&amp;"TATTATGGCTATTGCTGCTTGTGCTATGCTT
CTGGTCAAGCATAAACATGCCTTCCTGTGCTTGTTTCTGTTACCTTCTCTTGCAACAGTTGCTTATTTCA
ATATGGTCTACATGCCTGCTAGCTGGGTGATGCGTATTATGACATGGCTCGAATTGGCTGATACTAGCTT
GTCTGGTTATCGGCTTAAAGACTGTGTTATGTATGCGTCAGCCTTAGTACTACTCACCCTCATGACTGCT
CGTACTGTCT"&amp;"ATGATGATGCTGCTAGGCGTGTATGGACATTGATGAATGTCATTACACTTGTTTATAAAG
TCTATTATGGTAATTCCTTAGATCAAGCTATTTCCATGTGGGCTCTTGTTATTTCTGTAACCTCTAACTA
TTCTGGTGTCGTTACGACTATCATGTTCTTAGCTAGAGCTATAGTTTTTGTGTGTGTTGAGTATTACCCT
TTCTTGTTCATTACTGGCAACACCTTACAGTGTATTATGCTTGTCTATTGTT"&amp;"TCTTAGGCTATTGTTGCT
GCTGCTACTTTGGCCTCTTTTGTTTACTCAACCGCTACTTTAGACTTACTCTTGGTGTTTATGACTATTT
GGTCTCCACACAGGAGTTTAGATATATGAACTCACAAGGGCTTTTGCCACCTAAGAGTAGTATTGATGCA
TTCAAGCTTAACATTAAATTGCTGGGCATTGGAGGAAAACCATGCATAAAAGTTGCTACTGTTCAGTCTA
AAATGTCTGACGTGAAGTGCACT"&amp;"TCTGTTGTACTACTTTCTGTTCTTCAACAACTTAGAGTAGAATCATC
TTCTAAATTGTGGGCACAATGTGTGCAATTGCACAATGACATTTTATTGGCTAAAGACACAACTGAAGCC
TTTGAAAAGATGGTTTCTCTTCTGTCTGTTCTGCTATCTATGCAAGGTGCTGTAGACATCAACAAACTGT
GCGAGGAAATGCTCGACAACCGCGCTACCCTGCAGGCTATTGCTTCAGAATTTAGTTCTTTACCA"&amp;"TCATA
TGCTGCCTATGCTACAGCTCAAGAGGCTTATGAGCAGGCTGTAGCAAATGGTGATTCTGAAGTTGTTCTT
AAAAAGTTAAAGAAATCTTTGAATGTGGCTAAATCTGAGTTTGACCGTGATGCTGCCATGCAACGTAAGT
TGGAGAAGATGGCGGATCAGGCTATGACCCAAATGTACAAACAGGCAAGATCTGAAGACAAGAGGGCAAA
AGTTACTAGTGCAATGCAGACAATGCTTTTCACTAT"&amp;"GCTTAGGAAGCTAGATAATGATGCACTTAACAAC
ATTATCAACAATGCACGTGATGGTTGTGTACCACTCAACATCATACCACTTACAACAGCAGCTAAACTCA
TGGTTGTTGTACCTGATTATGGAACCTACAAGAATACTTGTGATGGTAACACTTTTACATATGCATCTGC
TCTCTGGGAAATTCAGCAAGTTGTTGATGCAGATAGTAAAATTGTCCCGCTTAGTGAAATTAATATGGAT
AATTCAC"&amp;"CAAATCTAGCTTGGCCTCTTATTGTTACTGCACTAAGAGCCAACTCAGCTGTCAAACTACAGA
ATAATGAACTGAGTCCAGTAGCACTACGACAGATGTCTTGTGCAGCTGGTACTACACAAACAGCTTGTAC
TGATGACAATGCACTTGCCTATTACAACAACTCTAAGGGAGGTAGGTTTGTGCTGGCATTACTATCAGAC
CATCAAGATCTCAAGTGGGCTAGATTCCCTAAGAGTGACGGAACAGGTA"&amp;"CTATTTATACAGAACTGGAAC
CACCTTGTAGGTTTGTTACAGACACCCCAAAAGGACCTAAAGTGAAATACTTGTATTTCATTAAGGGCTT
AAACAACCTAAATAGAGGTATGGTATTGGGCAGTTTAGCTGCTACAGTACGTCTTCAGGCTGGTAATGCA
ACTGAAGTGCCAGCCAACTCAACTGTGCTTTCTTTCTGCGCCTTTGCTGTTGATCCAGCTAAAGCATACA
AAGATTACCTATCAAGTGGA"&amp;"GGACAACCAATCACCAATTGCGTGAAGATGCTGTGCACACACACTGGTAC
AGGACAGGCAATTACCGTAACACCCGAAGCCAATATGGATCAAGAGTCCTTTGGTGGTGCTTCATGTTGT
CTGTATTGTAGATGCCACATTGATCATCCAAATCCTAAGGGATTTTGTGACCTGAAAGGTAAGTATGTTC
AAATACCTACCACCTGTGCTAATGACCCAGTGGGTTTCACACTTAGAAACACAGTCTGTACT"&amp;"GTCTGCGG
AATGTGGAAAGGTTATGGTTGTAGTTGTGACCAACTCCGCGAACCCATGATGCAGTCGGCGGATGCGTCA
CCGTTTTTAAACGGGTTTGCGGTGTAAGTGCAGCCCGTCTTACACCGTGCGGCACAGGCACTAGCACTGA
TGTCGTTTACAGGGCTTTTGACATCTACAACGAAAAGGTTGCTGGTTTTGCAAAGTTCCTAAAAACTAAT
TGCTGCCGATTCCAGGAGAAGGATGAGGAAGGC"&amp;"AATTTAATAGACTCTTATTTCGTAGTTAAGAGACATA
CTATGTCCAACTACCAGCATGAAGAGGCTATTTACAACTTGCTTAAAGAGTGCCCAGCTGTTGCTGTGCA
TGACTTTTTCAAGTTTAGAGTAGATGGTGACATGGTACCACATATATCACGTCAACGTCTAACTAAGTAC
ACAATGGCAGACTTAGTCTATGCTCTACGTCATTTTGACGAGGGCAATTGTGACACATTAAAGGAAATAC
TCGT"&amp;"CACATACAATTGTTGTGGTGACGATTATTTCAATAAGAAGGATTGGTATGACTTTGTAGAAAATCC
TGACATCCTGCGCGTATATGCAAACCTTGGTGAGCGTGTACGTCAAGCTTTATTAAAGACTGTGCAATTC
TGCGATGCCATGCGCGATGCGGGCATCGTAGGTGTACTGACACTAGATAATCAGGATCTGAATGGGAACT
GGTACGATTTTGGTGATTTCGTGCAAGTAGCACCAGGCTGCGGAGT"&amp;"TCCTATTGTGGATTCATACTATTC
TTTGCTGATGCCTATTCTCACACTAACGAGGGCTTTAGCTGCTGAGTCCCATATGGACGCTGATCTCACA
AAACCACTCATTAAGTGGGATTTGTTGAAATATGACTTTACGGAAGAGAGACTCTGTCTCTTCGACCGTT
ACTTTAAATATTGGGATCAGACATACCACCCCAATTGTACCAACTGTTTGGATGATAGGTGTATCCTCCA
TTGTGCAAACTTTAATG"&amp;"TATTGTTTTCTACTGTGTTCCCACCTACAAGCTTTGGACCATTAGTAAGGAAA
ATATTTGTAGATGGTGTACCTTTTGTTGTTTCAACGGGTTACCATTTCCGTGAGTTAGGAGTTGTACATA
ATCAGGATGTAAACTTACATAGCTCACGTCTCAGTTTTAAGGAACTTTTAGTGTATGCCGCTGACCCAGC
CATGCATGCAGCTTCTGGCAATTTATTGCTAGACAAACGCACTACATGCTTTTCAGTGG"&amp;"CTGCACTAACA
AACAATGTCTCTTTTCAAACTGTCAAACCCGGTAATTTTAATAAGGACTTTTATGACTTTGCTGTGTCTA
AAGGCTTCTTTAAGGAAGGAAGTTCTGTTGAACTAAAACACTTCTTCTTTGCTCAGGATGGCAATGCTGC
TATCAGCGATTATGACTATTATCGTTATAATCTGCCAACAATGTGTGATATCAGACAACTCCTATTCGTA
GTTGAAGTTGTTGATAAGTACTTTGATTGT"&amp;"TACGATGGTGGCTGTATTAATGCTAACCAAGTAATCGTAA
ACAATCTGGATAAATCAGCTGGATTTCCATTTAATAAATGGGGTAAGGCTAGGCTTTATTATGATTCAAT
GAGTTATGAGGACCAAGATGCACTTTTCGCGTACACTAAGCGTAACGTCCTCCCTACTATAACTCAAATG
AATCTTAAGTATGCCATTAGTGCAAAGAATAGAGCTCGCACTGTAGCAGGTGTCTCTATCTGTAGTACTA
T"&amp;"GACCAATAGACAGTTTCATCAGAAATTACTAAAGTCAATAGCCGCCACTAGAGGAGCTACTGTAGTAAT
TGGAACAAGCAAATTTTACGGTGGCTGGCATAACATGTTAAAAACTGTCTACAGTGATGTAGAAAATCCC
CACCTTATGGGTTGGGACTATCCAAAGTGTGACAGAGCCATGCCTAACATGCTTAGAATTATGGCTTCTC
TTGTTCTTGCTCGCAAACATAGCACTTGTTGTAACTTGTCACA"&amp;"CCGTTTCTATAGATTAGCTAATGAGTG
TGCACAAGTATTAAGTGAGATGGTCATGTGCGGAGGCTCACTATATGTAAAACCAGGTGGAACATCATCA
GGTGATGCCACAACTGCCTACGCTAATAGTGTGTTTAACATTTGTCAAGCGGTGACAGCTAATGTAAATG
CACTTCTCTCAACTGATGGTAACAAGATTGCTGACAAGTACGTTCGCAACCTTCAACACAGACTATATGA
GTGTCTCTATAGAA"&amp;"ATAGAGACGTTGATCATGAATTTGTGGACGAATTTTACGCATATTTGCGTAAGCAC
TTCTCCATGATGATTCTTTCTGATGATGCCGTTGTGTGCTACAATAGTAACTATGCGGCGCAAGGTTTAG
TAGCTAGCATCAAGAACTTTAAAGCAGTTCTTTACTATCAAAACAATGTGTTTATGTCTGAGGCAAAATG
CTGGACTGAGACTGATCTTACCAAAGGACCTCATGAATTTTGCTCTCAGCATACAA"&amp;"TGCTAGTTAAACAA
GGAGATGACTATGTGTACCTGCCTTATCCAGATCCATCAAGAATATTAGGCGCAGGCTGTTTTGTTGATG
ACATCGTCAAAACAGATGGTACACTTATGATTGAAAGGTTTGTGTCACTTGCGATTGACGCTTACCCACT
TACTAAACACCCAAACCAGGAATATGCTGATGTTTTCCACTTGTATTTGCAATACATTAGGAAATTACAT
GATGAGCTTACTGGTCACATGTTGGAC"&amp;"ATGTACTCTGTAATGCTAACTAATGACAATACATCACGGTACT
GGGAACCTGAGTTTTACGAAGCCATGTACACACCACATACAATCTTGCAGGCTGTAGGTGCATGTGTGTT
GTGTAATTCACAGACTTCACTTCGTTGCGGCGCGTGCATTAGGAGACCGTTCCTTTGTTGCAAGTGCTGC
TATGACCATGTTATTTCAACATCTCATAAATTAGTACTGTCTGTTAATCCCTATGTTTGCAATGCCCCA"&amp;"G
GTTGTGGCGTTACTGATGTAACACAACTGTACTTAGGAGGTATGAGTTACTACTGCAAGTCACATAAGCC
TCCCATTAGTTTCCCATTGTGTGCTAATGGTCAGGTTTTTGGTCTATATAAGAACACATGTGTAGGCAGT
GACAATGTTACTGACTTTAATGCTATAGCAACATGTGATTGGACTAATGCTGGCGATTACATACTTGCCA
ACACTTGTACAGAGAGACTCAAGCTTTTCGCAGCTGAAAC"&amp;"GCTCAAAGCAACTGAGGAGACATTCAAGCT
ATCTTATGGTATTGCTACTGTACGTGAAGTACTGTCTGATAGAGAACTTCATCTTTCATGGGAGGTAGGA
AAACCAAGACCACCATTGAATAGGAATTATGTCTTTACTGGTTACCGTGTAACTAAAAATAGTAAAGTAC
AAATTGGAGAGTACACATTTGAAAAAGGTGACTATGGTGATGCTGTTGTGTACAGAGGTACTACAACATA
CAAATTGAATG"&amp;"TTGGTGATTACTTTGTGCTAACATCACACACAGTAATGCCACTAAGTGCACCAACACTA
GTGCCTCAAGAGCACTATGTGAGAATAACTGGCTTATACCCAACTCTCAACATTTCAGAAGAGTTTTCTA
GCAATGTTGCAAACTACCAGAAGGTCGGTATGCAAAAATATTCAACACTCCAGGGACCACCAGGTACCGG
TAAGAGTCATTTTGCTATTGGACTTGCACTCTACTACCCGTCTGCTCGCATAG"&amp;"TGTATACAGCTTGCTCT
CATGCTGCTGTTGATGCACTATGCGAAAAGGCATTGAAATACTTGCCTATAGACAAGTGCAGTAGAATCA
TACCTGCACGTGCGCGTGTGGAGTGCTTTGACAAATTCAAAGTGAATTCAACATTAGAACAGTACGTTTT
CTGCACTGTAAATGCACTGCCTGAAACTACTGCTGACATAGTAGTCTTTGATGAAATTTCAATGGCAACT
AATTATGACTTGAGTGTCGTCAAT"&amp;"GCTAGACTACGTGCAAAACACTACGTTTACATTGGTGACCCTGCTC
AATTACCGGCGCCACGCACATTGCTTACTAAGGGCACACTTGAACCTGAATACTTTAACTCGGTGTGCAG
ACTCATGAAAACAATAGGTCCTGACATGTTTCTTGGAACATGTCGCCGTTGTCCTGCTGAAATTGTCGAC
ACAGTGAGTGCTTTAGTTTATGATAATAAGCTAAAAGCACACAAAGAAAAGTCAGCTCAATGCTTT"&amp;"AAGA
TGTTTTACAAGGGTGTGATCACACATGATGTTTCATCTGCAATCAACAGGCCCCAAATAGGTGTTGTAAG
AGAGTTTCTTACGCGCAACCCTGCTTGGAGAAAAGCTGTTTTCATTTCACCATATAATTCACAGAATGCA
GTGGCTTCTAAAATTTTAGGATTACCCACTCAAACTGTTGATTCTTCACAGGGCTCAGAGTATGACTATG
TCATATTCACACAAACCACTGAGACCGCACACTCTTG"&amp;"CAATGTCAACCGCTTTAATGTGGCTATCACAAG
AGCAAAAATTGGCATTTTGTGCATAATGTCTGACAGAGATCTTTATGATAAGCTGCAATTTACGAGTCTG
GAAGTACCACGTCGCAATGTGGCTACGTTACAAGCAGAAAATGTAACTGGACTCTTTAAGGACTGTAGTA
AAATCATTACTGGTCTTCACCCTACACAGGCACCGACACACCTCAGTGTTGATACTAAATTCAAGACTGA
AGGCCTCT"&amp;"GTGTTGACATACCAGGCATACCTAAGGACATGACCTATCGCAGACTCATCTCTATGATGGGC
TTCAAAATGAACTATCAAGTCAATGGTTACCCTAATATGTTTATCACCCGTGAAGAAGCCATTCGTCACG
TTCGTGCATGGATTGGTTTCGACGTTGAGGGTTGTCATGCAACAAGGGATGCTGTGGGAACTAACCTACC
ACTCCAATTAGGATTTTCGACAGGTGTTAACTTAGTAGCTGTACCCACTG"&amp;"GCTATGTTGACACTGAGAAT
AACACAGAGTTCACTAGAGTCAATGCAAAACCTCCTCCAGGTGACCAATTCAAACATCTTATACCACTAA
TGTACAAGGGCTTGCCCTGGAATGTTGTGCGTATTAAGATCGTACAAATGCTCAGTGACACGCTGAAGGG
ATTGTCTGACAGAGTCGTGTTTGTCCTTTGGGCTCATGGCTTTGAACTTACATCAATGAAGTATTTTGTC
AAGATTGGACCAGAAAGAACG"&amp;"TGTTGTCTGTGTGACAAGCGTGCAACTTGCTTCTCTACTTCATCTGACA
CTTATGCTTGCTGGAACCACTCTGTGGGTTTTGACTATGTCTACAACCCATTCATGATTGATGTCCAGCA
ATGGGGCTTTACAGGTAACCTTCAGAGCAACCATGACCAACACTGTCAAGTGCATGGTAACGCTCATGTG
GCTAGCTGTGATGCTATCATGACTAGATGTCTTGCAGTCCATGAGTGCTTTGTTAAGCGCGTT"&amp;"GATTGGT
CTGTTGAATACCCGGTTATTGGAGATGAACTGAAGATCAATGCAGCTTGCAGAAAAGTACAGCATATGGT
TGTTAAGTCTGCATTGCTTGCTGACAAGTTCCCAGTTCTGCATGATATAGGAAATCCAAAGGCTATTAAA
TGTGTACCGCAGGCTGACGTAGAATGGAAGTTCTACGATGTTCAGCCATGCAGTGACAAGGCTTATAAGA
TAGAAGAACTCTTCTACTCCTATGCCACCCACCA"&amp;"TGACAAATTCACTGATGGTGTTTGCTTGTTTTGGAA
CTGTAACGTTGATCGTTATCCAGCCAATGCTATCGTTTGTAGGTTTGATACACGAGTTCTCTCCAATCTA
AACCTACCTGGTTGTGATGGTGGTAGTCTGTATGTAAACAAACATGCATTCCACACTCCAGCTTTTGATA
AGAGTGCATTTACTCATTTGAAACAACTGCCATTCTTTTATTACTCTGATAGTCCTTGCGAGTCGCATGG
CAAGC"&amp;"AGGTTGTGTCAGACATTGATTATGTTCCACTAAAGTCTGCAACGTGTATTACACGTTGCAACCTG
GGTGGAGCTGTTTGCAGACATCATGCAAATGAGTATAGACAGTACTTAGATGCATACAACATGATGATTT
CAGCTGGTTTTAGCCTATGGATTTACAAACAGTTTGACACATACAACCTGTGGAACACCTTTACCAGGTT
ACAGAGTCTAGAAAATGTGGCTTACAATGTTATTAATAAAGGACACT"&amp;"TTGATGGACAGATTGGCGAAGCA
CCTGTGTCTATCATCAATAATGCTGTTTACACTAAAGTAGACGGCGTTGATGTGGAGATCTTCGAGAACA
AGACAACACTTCCTGTGAATGTAGCGTTTGAGCTTTGGGCTAAGCGTAACATCAAGCCAGTGCCAGAGAT
TAAGATACTTAACAATTTGGGTGTCGACATCGCTGCCAATACTGTTATCTGGGACTACAAAAGAGAAGCG
CCAGCACATGTCTCAACA"&amp;"ATAGGTATCTGCACAATGACTGACATTGCCAAGAAACCTACTGAAAGCGCTT
GTTCGTCGCTTACCGTCTTATTCGATGGTAGAGTTGAAGGACAGGTTGACTTATTCAGAAATGCACGTAA
TGGTGTTTTAATAACGGAAGGTTCAGTCAAGGGTTTAACACCATCAAAAGGACCTGTGCAAGCAAGTGTC
AATGGAGTCACATTGATTGGAGAATCAGTAAAAACACAGTTTAATTATTTCAAGAAAGTA"&amp;"GATGGCATCA
TCCAACAATTGCCTGAAACCTACTTTACACAGAGTAGAGACTTAGAGGATTTTAAGCCCAGATCACAAAT
GGAAACGGACTTCCTCGAGCTCGCAATGGATGAATTCATACAGCGATACAAGCTAGAAGGCTATGCCTTC
GAGCATATCGTTTATGGAGATTTCAGTCATGGACAACTAGGCGGACTTCATCTAATGATAGGTCTTGCCA
AGAGATCACAAGACTCACCGTTAAAATTAGA"&amp;"GGATTTTATCCCTATGGACAGCACAGTGAAGAATTATTT
CATAACAGATGCTCAAACAGGTTCGTCAAAATGTGTCTGCTCTGTTATTGATCTTTTACTTGATGACTTT
GTAGAAATAATAAAGTCACAAGATCTTTCAGTAGTTTCAAAAGTGGTCAAAGTCACAATAGACTATGCTG
AAATATCATTTATGCTTTGGTGTAAAGATGGACATGTTGAAACCTTTTACCCAAAATTACAAGCGAGTCA
GG"&amp;"CATGGCAACCGGGCGTTGCAATGCCCAACTTGTATAAGATGCAAAGAATGCTTCTTGAAAAATGTGAC
CTTCAGAATTATGGTGAAAACGCTGTTATACCAAAAGGAATAATGATGAATGTCGCAAAATATACCCAAC
TGTGTCAATACTTAAACACACTTACATTAGCTGTGCCTTACAACATGAGAGTCATACACTTTGGCGCTGG
CTCTGACAAAGGAGTGGCGCCTGGTACAGCTGTGCTCAGACAGT"&amp;"GGTTGCCAATTGGCACACTACTTGTC
GATTCTGACCTTAATGATTTTGTCTCTGACGCTGATTCTACATTAATTGGAGACTGTGCTACTGTACATA
CAGCTAATAAATGGGATCTCATTGTTAGCGATATGTATGACCCTAAAACTAAGCATGTGACAGAGGAGAA
TGACTCAAAAGAAGGGTTTTTCACCTATCTGTGTGGATTTATAAAACAAAAACTAGCCCTGGGAGGTTCC
GTGGCTGTAAAGATA"&amp;"ACAGAGCATTCTTGGAATGCTGATCTCTACAAGCTTATGGGATATTTCTCATGGT
GGACAGCTTTTGTCACAAATGTCAATGCGTCATCCTCTGAGGCATTTTTGATTGGAGTTAATTACCTTGG
TAAGCCGAAAGAGCAAATTGATGGCTATACCATGCATGCTAACTACGTCTTCTGGAGGAATACAAATCCT
ATTCAATTGTCTTCTTATTCATTATTTGACATGAGCAAATTCCCTCTCAAATTAAGG"&amp;"GGGACTGCTGTTA
TGTCTTTAAAAGAGAATCAAATCAATGACATGATTTATTCCCTGTTGGAAAAGGGTAGACTTATCATTAG
AGAAAACAACACAGTTGTAGTCTCAAGTGATGTTCTTGTTAATCATTAAACGAACATGAAAATTTTAATT
TTTGCTTTCCTAGTTACCCTAGTTAAAGCACAAGAAGGTTGTGGCGTGATCAACCTCAGGACACAACCTA
AATTAACACAAGTCTCCTCCTCGCGTAG"&amp;"AGGTGTTTATTATAATGATGATATATTCCGTTCTGATGTTTT
ACATCTCACGCAGGATTATTTCTTACCATTCCATTCTAACCTAACACAGTACTTTTCTCTTAATATTGAG
TCAGATAAAATTGTTTATTTTGACAATCCCATATTGAAATTTGGTGACGGTGTTTACTTCGCAGCCACCG
AAAAGTCTAATGTAATAAGAGGCTGGGTGTTTGGTTCCACTTTTGACAACACCACTCAGTCTGCTATTAT"&amp;"
AGTCAATAATTCCACACACATTATTATACGTGTGTGCTATTTTAACCTCTGTAAAGACCCCATGTATACT
GTGTCTGCTGGCACCCAAAAGTCCTCATGGGTTTATCAGAGTGCTTTCAATTGCACATACGATAGAGTGG
AAAAAAGCTTCCAACTAGACACATCCCCTAAGACTGGTAATTTTACTGACTTACGTGAGTTTGTCTTTAA
AAATCGTGATGGGTTTTTCACTGCTTACCAGACTTATACCC"&amp;"CAGTTAACCTCCTTAGAGGTTTGCCATCA
GGTCTTTCAGTTTTAAAACCCATTCTTAAATTACCATTTGGAATTAATATTACTTCTTTTAGAGTGGTTA
TGGCTATGTTCAGTAAAACCACTTCTAATTATGTGCCAGAAAGTGCTGCTTATTATGTGGGTAATCTTAA
ACAGTCCACCTTTATGCTCAGTTTTAATCAGAATGGAACTATTGTAGATGCTGTGGATTGTTCTCAAGAT
CCACTTGCAGAG"&amp;"TTAAAGTGTACTACAAAAAGTTTTAATGTCTCCAAAGGCATTTATCAAACTTCCAATT
TCAGAGTATCACCAGTTACTGAGGTTGTTAGATTTCCAAATATTACAAATCTCTGTCCTTTTGACAAGGT
TTTTAATGCCACACGCTTTCCTAGTGTCTATGCCTGGGAAAGAACAAAGATTTCTGATTGTGTTGCAGAT
TACACTGTTTTCTACAACTCAACTTCTTTTTCGACTTTCAACTGTTACGGAGTC"&amp;"TCTCCTTCTAAGTTGA
TTGATTTGTGTTTTACAAGTGTGTATGCAGACACATTTTTGATAAGATTTTCCGAAGTCAGACAAGTAGC
ACCTGGTCAGACTGGTGTTATTGCAGACTACAATTATAAACTACCTGACGACTTTACAGGCTGTGTTATA
GCTTGGAACACTGCTAAGCAAGACGTCGGTAGCTATTTTTATAGGTCTCATCGCTCTAGCAAATTAAAAC
CCTTTGAAAGAGACCTTTCATCAGT"&amp;"TGAAGAAAATGGCCGTACACTCAGTACGTATGATTTTAACCAAAA
TGTACCTCTTGAGTACCAAGCCACTAGAGTTGTTGTTCTTTCTTTTGAACTTCTTAATGCACCTGCTACA
GTGTGTGGACCAAAATTATCCACTTCATTGGTTAAGAACCAGTGCGTCAACTTCAACTTTAATGGATTTA
AAGGTACTGGTGTGTTGACCGACTCGTCTAAAACGTTTCAGTCTTTTCAGCAGTTTGGTCGGGATGC"&amp;"ATC
TGATTTTACTGATTCAGTGCGTGACCCGCAAACTTTACGGATACTTGACATTTCACCGTGCTCTTTTGGT
GGTGTGAGTGTCATAACACCAGGAACTAACACTTCATCTGCAGTGGCTGTTCTTTACCAAGATGTAAACT
GCACTGATGTTCCCAGAACAATACAAGCAGATCAATTAGCACCCTCTTGGCGTGTTTATACCACTGGACC
CTATGTTTTCCAAACACAAGCAGGGTGCCTTATAGGAG"&amp;"CTGAACATGTCAACGCATCCTATCAGTGTGAC
ATTCCAATTGGTGCTGGCATTTGTGCTAGCTATCATACAGCCTCACACTTACGGAGTACAGGTCAAAAAT
CCATTGTGGCCTATACTATGTCATTAGGTGCTGAAAATTCTGTGGCATATGCTAATAATTCCATTGCCAT
ACCTACTAATTTTTCTATTAGTGTCACTACTGAAGTGATGCCTGTTTCTATGGCTAAAACATCTGTCGAT
TGTACTATG"&amp;"TACATCTGTGGTGATTCTTTAGAGTGCAGTAACCTACTGCTTCAGTATGGTAGCTTCTGTA
CCCAACTTAATCGTGCCCTTTCTGGCATTGCTGTAGAACAGGATAAAAACACCCAAGAGGTGTTTGCCCA
GGTTAAACAGATGTATAAAACACCAACCATAAGAGATTTTGGTGGTTTTAATTTCTCTCAGATATTACCA
GACCCTTTGAAGCCTACTAAGCGTTCTTTTATAGAGGATTTGCTCTACAAC"&amp;"AAAGTAACACTCGCGGATG
CAGGTTTCATGAAACAGTATGCAGACTGTCTGGGTGGTATTAACGCAAGAGATCTCATCTGTGCTCAAAA
GTTTAATGGACTGACAGTCTTACCACCTTTGCTCACTGATGACATGATTGCTGCCTATACTGCAGCGCTC
ATTAGTGGCACTGCCACTGCAGGCTGGACTTTCGGTGCAGGTGCAGCCCTTCAAATACCTTTTGCTATGC
AAATGGCTTATAGGTTTAATGG"&amp;"CATTGGAGTTACTCAAAATGTTCTCTACGAGAACCAAAAACAAATTGC
CAATCAGTTCAATAAGGCTATTACTCAAATTCAAGAATCACTCACAACTACATCGACAGCATTGGGCAAG
CTGCAAGACGTAGTCAACCAGAATGCTCAAGCATTAAATACACTTGTCAAACAACTTAGCTCCAATTTTG
GTGCTATTTCAAGTGCTTTGAATGACATCCTCTCACGACTTGACAAAGTTGAGGCAGAGGTGCA"&amp;"AATTGA
CAGGTTGATTACAGGCAGATTACAAAGCCTCCAAACCTATGTAACACAACAACTAATCAGAGCTGCTGAA
ATCAGGGCTTCTGCTAATCTTGCTGCTACCAAAATGTCTGAGTGTGTTCTTGGACAATCGAAAAGAGTTG
ATTTTTGTGGAAAAGGCTACCACCTTATGTCTTTCCCTCAATCCGCTCCACATGGTGTTGTGTTCTTACA
TGTCACTTATGTGCCATCACAAGAAAAGAACTTCA"&amp;"CCACTGCCCCAGCAATTTGTCATGAAGGTAAGGCA
TACTTCCCTCGTGAAGGTGTGTTTGTATCTAATGGCAGTTCTTGGTTTATTACACAGAGGAATTTTTATT
CACCACAGATAATCACAACAGACAATACATTTGTCGCCGGAAGTTGTGATGTCGTCATTGGAATCATTAA
CAATACAGTTTATGATCCTCTGCAACCTGAGCTTGACTCATTTAAACAAGAGCTAGACAAGTACTTCAAA
AATCAT"&amp;"ACATCACCTGATGTTGATCTTGGCGATATTTCAGGCATTAACGCTTCTGTCGTCGATATTCAAA
AAGAAATTGACCGCCTCAATGAGGTCGCCAAAAATTTAAATGAATCACTCATTGACCTTCAAGAACTTGG
CAAATATGAGCAATATATTAAATGGCCTTGGTATGTCTGGCTTGGCTTTATAGCAGGGTTAGTAGGATTA
TTCATGGCCATCATTCTTCTTTGTTACTTTACTAGCTGCTGCAGCTGC"&amp;"TGTAAAGGCATGTGCTCCTGTG
GTTCTTGCTGCAGATTTGATGAAGACGACTCTGAGCCAGTGCTCAAAGGAGTCAAATTACATTACACATA
AACGAACTTAATGGATTTGTTTATGAGTATTTTCACACTTGGATCAATCACACGTCAACCAAGTAAGATT
GAAAATGCTTTTCTTGCAAGTACTGTTCATGCTACTGCAACGATACCGCTACAAGCCTCATTCTCTTTCC
GATGGCTTGTTATTGGCGT"&amp;"TGCACTTCTTGCTGTTTTTCAAAGCGCTTCCAAAGTAATTGCGCTTCATAA
GAAGTGGCAGCTTGCCTTATACAAAGGCATCCAATTAGTTTGTAACTTGCTGCTACTCTTTGTGACAATT
TATTCACATTTTCTACTTTTAGCTGCTGGCATTGAGGTACAATTTTTGTACATCTATGCTTTGATTTATA
TTCTGCAAATTTTAAGCTTTTGCAGATTTGTCATGAGATGCTGGCTTTGTTGGAAGTGCAA"&amp;"ATCCAAGAA
TCCATTATTATATGATGCCAACTACTTTGTTTGCTGGCATACATATAATTATGACTACTGTATACCATAC
AACAGTGTCACAGATACAATCGTCGTTACTTCAGGTGACGGCATTTCAACACCAGAACTCAAAGAAGACT
ACCAAATTGGTGGTTATTCTGAGGATTGGCACTCAGGTGTTAAAGACTATGTCGTTGTACATGGCTATTT
CACCGAAGTTCACTACCAGCTTGAGTCTACAC"&amp;"AAATTACTACAGACACTGGTATTCAAAACGCTACATTC
TTCATCTTTAACAAGCTTGTTAAGGATCCGCCGAATGTGCAAATACACACAATCGACGGCTCTTCAGGAG
TTGTAAATCCAGCAATGGACCCAATTTATGATGAGCCGACGACGACTACTAGCGTGCCTTTGTAAGCACA
AGAAAGTGAGTACGAACTTATGTACTCATTCGTTTCGGAAGAAACAGGTACGTTAATAGTTAATAGCGTA
CTT"&amp;"CTTTTTGTTGCTTTCGTGGTATTCTTGCTAGTTACACTAGCCATCCTTACTGCGCTTCGATTGTGTG
CGTACTGCTGCAATATTGTTAACGTGAGTTTAGTAAAACCAACAGTTTACGTTTACTCGCGTGTTAAAAA
TCTGAACTCCTCTGATTGTGTTCCTGATCTTCTGGTCTAAACGAACTAACTATTATTTTCTGTTTGGAAC
TTTAACATTGCTTATCATGGCTGAGAACGGAACCATTTCTGTTGA"&amp;"GGAGCTTAAAAGACTCCTGGAACAA
TGGAACCTAGTAATAGGCTTCCTCTTCCTCGCCTGGATTATGTTATTACAATTTGCCTATTCTAATCGGA
ACAGGCTTTTGTACATAATAAAGCTTGTCTTCCTCTGGCTCTTGTGGCCAGTAACACTTGCTTGCTTTGT
GCTTGCTGCTGTTTACAGAATTAATTGGGTGACTGGCGGTATTGCGATTGCAATGGCTTGCATCGTAGGC
TTGATGTGGCTTAGCT"&amp;"ACTTCGTTGCTTCCTTCAGGCTGTTTGCTCGTACCCGCTCAATGTGGTCATTCA
ACCCAGAAACAAACATTCTTCTCAATGTGCCTCTTCGAGGGACAATTGTAACCAGACCGCTCATGGAAAG
TGAACTTGTCATTGGCGCTGTGATCATTCGTGGTCACCTGCGAATGGCTGGACACTCCCTAGGGCGCTGT
GATATTAAGGACCTGCCAAAGGAGATCACTGTGGCTACATCACGAACGCTTTCTTATT"&amp;"ACAAATTAGGAG
CGTCGCAGCGTGTAGGCACTGATTCAGGTTTTGCTGCATACAACCGCTACCGTATTGGAAACTACAAATT
AAACACAGACCACTCTGGTAGCAACGACAATATTGCTTTGCTAGTACAGTAAGTGACAACAGATGTTTCA
TCTCGTTGACTTTCAGGTTACAATAGCAGAGATATTGATTATCATTATGAGGACTTTCAGGATTGCCATT
TGGAATCTTGATGTACTAATAAGTTCAAT"&amp;"AGTGAGACAATTATTTAAGCCTCTAACTAAGAAGAAATATC
CTCAGTTAGATGATGAAGAACCTATGGAGTTAGATTATCCATAAAACGAACATGAAAATTATTCTCTTCC
TGACACTGATTGCACTTGCAACTTGCGAGTTATATCACTATCAGGAGTGTGTTAGAGGTACCACTGTACT
ATTAGAAGAACCTTGCCCATCAGGAACATATGAGGGCAATTCACCATTTCATCCCCTTGCTGACAACAAA
"&amp;"TTTGCACTAACTTGCATTAGCACACATTTTGCTTTTGCCTGTGCTGACGGTACTAGACATACCTATCAGC
TTCGTGCAAGATCAGTTTCACCTAAACTTTTCACCAGACAAGAGAAAGTTTACCAAGAGCTCTATTCGCC
GCTTTTTCTCATTGTTGCGGCTTTAGTATTTATAATACTTTGCTTCACCATTAAGAGAAAGACAGAATGA
GTGAGCTCACTTTAATTGACTTCTATTTGTGCTTTTTAGCCT"&amp;"TTCTGCTATTCCTTGTTCTAATAATGCT
TATCATATTTTGGTTTTCACTTGAACTCCAGGATATAGAAGAACCTTGTAACAAAGTTTAAACAAACATG
AAATTTCTCATTGTTATGACTTGTATATCTCTTTGCTGCTGTATACGCACTGTGGTACAGCGCTGTGCAT
CTAATACACCTTATGTTCTTGAAAACCCATGTCCCACTGGTTATCAGCCAGAGTGGAACATTAGGTATAA
CACTAGGGGTAAT"&amp;"ACTTATAACAGTGCTAGACTGTGTGCTTTAGGAAAAGTTTTATCTTTTCATAGGTGG
CACACTATGGTTCAAGCATGTACACCTAATGTCACCATCAATTGTCAAGATCCAGTAGGTGGTGCACTTG
TAGCGAGATGTTGGTACTTTTACCAAGGTTCCCAGACCGCTACATTTAGAGACATACATGTAGATCTGTT
CTTTAAACGAACTTAAAATGTCTGATAATGGACCCCAAAACCAACGTAGTGCCCC"&amp;"CCGCATTACATTTGG
TGGACCCTCAGATTCAACTGACAATAACCAGGATGGAGGACGCAGTGGTGCACGGCCAAAACAACGCCGA
CCCCAGGGTTTACCCAATAATACTGCGTCTTGGTTCACAGCTCTCACTCAGCATGGTAAGGAAGGACTCA
AATTCCCTCAAGGCCAGGGAGTTCCTATCAACACCAATAGTGGCAGAGATGACCAAATTGGCTACTACAG
AAGAGCTACCCGACGAGTTCGTGGTG"&amp;"GTGACGGTAAAATGAAAGAGCTCAGCCCCAGATGGTACTTCTAT
TACCTAGGAACTGGCCCAGAAGCTTCACTTCCCTATGGTGCCAATAAAGAAGGCATCGTATGGGTTGCAA
CTGAGGGTGCCTTGAATACACCAAAAGATCATATTGGCACCCGCAATCCTAATAACAATGCTGCTATTGT
GCTACAACTTCCTCAAGGAACAACATTGCCAAAAGGCTTCTACGCAGAAGGGAGCAGGAATGGTAGTC"&amp;"AA
GCCTCTTCTCGCTCCTCATCACGTAGTCGTGGAAATTCAAGAACTTCAACTCCTGGCAGCAGTAGGGGAA
ATTCTCCTGCTCGAGTGGCTAGCGGAGGTGGTGAAACTGCCCTCGCGCTATTGCTGTTAGACAGATTGAA
CCAGCTGGAGAGCAAAGTTTCTGGTAAAGGCCAACAACAACAAGGCCAAACTGTCACTAAGAAATCTGCT
TCAGAGGCATCTAAAAAGCCTCGACAAAAACGTACTGCA"&amp;"ACCAAACAGTACAATGTCACCCAAGCTTTTG
GGCGACGTGGTCCAGATCAAACTCAAGGAAACTTTGGAGACCAGGAGTTAATCAGACAAGGAACTGATTA
TAAACACTGGCCGCAAATAGCACAGTTTGCTCCAAGTGCCTCTGCATTCTTCGGAATGTCACGCATTAGC
ATGGAAGTCACACCTTCGGGAACATGGCTGACTTATCATGGAGCCATTAAATTGGATGACAAAGATCCCC
AATTCAAAGA"&amp;"CAACGTCATACTGCTGAACAAGCACATTGACGCATACAAAACATTCCCACCAACAGAGCC
TAAAAAGGACAAAAAGAAAAAGACTGATGAAGCTCAGCCTTTACCGCAGAGACAAAAGAAACAGCCCACT
GTGACTCTTCTTCCTGCGGCCGACATGGATGATTTCTCCAGACAACTTCAAAATTCCATGAGTGGAGCTT
CTGCTGATTCAACTCAGGCATAAACACTCATGATGACCACACAAGGCAGATG"&amp;"GGCTATGTAAACGTTTTC
GCAATTCCGTTTACGATACATAGTCTACTCTTGTGCAGAATGAATTCTCGTAACTAAACAGCACAAGTAG
GTTTAGTTAACTTTAATTTCACATAGCAATCTTTAATCAATGTGTAATGTTAGGGAGGACTTGAAAGAGC
CACCACATTTTCACCGAGGCCACGCGGAGTACGATCGAGGGTACAGTGAATAATGCTAGGGAGAGCTGCC
TATATGGAAGAGCCCTAATGTGT"&amp;"AAAATTAATTTTAGTAGTGCTATCCCCATGTGATTTTAATAGCTTCT
TAGGAGAATGACAAAAAAAAAAAA")</f>
        <v>&gt;BtCoV_273-2005 DQ648856.1_genome
ATATTAGGTTTTTACCTACCCAGGAAAAGCCAACCAACCTCGATCTCTTGTAGATCTGTTCTTTAAACGA
ACTTCAAAATCTGTGTGGCTGTCGCTTGGCTGTATGCCTAGTGCACCTACACAGTATAAATAATAACTTT
ACTGTCGTTGACAAGAAACGGGTAACTCGTCCTTCTTCTGCAGACTGCTTACGGTTTCGTCCGTGTTGTA
GTCGATCATCAGCATACCTAGGTTTCGTCCGGGTGTGACCGAAAGGTAAGATGGAGAGCCTTGTTCTTGG
TGTCAACGAGAAAACACACGTCCAACTCAGTTTACCTGTTCTTCAGGTTAGTGACGTGTTAGTGCGTGGT
TTCGGGGATACTGTGGAAGAAGCCCTAGCGGAAGCACGTGAACATCTTAAAAATGGCACTTGTGGCCTAG
TAGAGCTGGAAAAAGGTGTTTTACGCCAGCTTGAAGAGCCCTATGTGTTCATTAAACGATCTGAAGCCTT
AAGCACCACTCATGGCCATAAGGTTGTTGAATTGGTGGCTGAAATGAATGGCATTCAGTTCGGTCGTAGC
GGTACAACACTGGGAGTTCTCGTGCCACATGTGGGCGAAACCCCAATTGCGTACCGCAATGTTCTTCTTC
GCAAGAACGGTAATAAGGGAGCTGGTGGTCATAGCTACGGCATCGATCTAAAGTCTTATGACTTAGGTGA
CGAGCTTAACACTGATCCCATTGAAGATTATGAACAAAAATGGAACACTAAGCATGGCAGGGGTGCTCTC
CGTGAACTCATTCGTGAGCTTAATGGAGGTGCAGTCACTCGCTATGTTGATAACAACTTCTGTGGCCCTG
ATGGGTATCCTCTTGACTGCATTAAAGATCTTCTCGCTCGTGCGGGTAAGTCGATGTGCACTCTTTCCGA
ACAACTTGATTTCATTGAATCGAAGCGCGGTGTCTATTGCTGCCGTGAACATGAGCATGAAATTGCTTGG
TACACTGAGCGCTCAGACAAGAGTTATGAGCACCAGACACCATTCGAGGTTAAGAGTGCCAAGAAATTTG
ACACTTTTAAAGGGGAATGCCCGAAGTTCGTATTTCCTCTCAACTCTAAAGTCAAAGTCATTCAACCACG
TGTTGAAAAGAAAAAGACTGAAGGTTTCATGGGGCGTATACGCTCTGTGTACCAAGTTGCCACTCCAAAT
GAATGCAACGACATGCACTTGTCTGTCTTTATGAAGTGCAATCATTGTGATGAAGCTTCTTGGCAGACGT
GTGATTTTCTCAAAGCCACTTGTGAATATTGTGGCACTGAAAATCCAGTGAGTGGAGGACCTACTACATG
TGGGTACCTACCTACTAATGCTGTAGTAAAGATGCCCTCTGTCCCTGCTTGTCAGAATAAAGAAGTGGGA
CCTGAGCATAGTGTTGCAGACTACCACAATCACTCAAACATTGAAACTCGACTCCGCAAGGGAGGTAGGA
CTAAATGTTTTGGAGGCTGTGTGTTTTCCTATGTTGGCTGCTATAACAAGCGTGCTTACTGGGTTCCTCG
TGCTAGTGCCGATATAGGTTCAAACCATACTGGCATTACTGGTGACAATGTAGAAGTTCTTAATGAAGAC
CTCCTTGAGATACTGAATCGTGAACGTGTTAATATTAACATTGTTGGCGATTTTCAGTTGAATGAAGAGA
TTGCCATCATTTTAGCGTCTCTTTCTGCTTCTACGAGTGCTTTTGTTGACACTGTAAAGAGTCTTGATTA
CAAGTCTTTTAAAGCCATTGTTGAGTCTTGCGGAAACTACAAAGTTACCAAGGGCAAGCCTGTGAAAGGT
GCTTGGAACATTGGACAACAAAAATCTATTCTGACACCACTGTGTGGATTTCCCTCACAGGCTGCTGGTG
TTATTAGATCTATTTTCTCTCGCACACTAGATGCAGCAAATAATTCTATCCCAGATTTACAAAGAGCAGC
TGTCACCATCCTCGGTGACATTTCCGAACAGTCACTGCGTCTTGTTGATACAATGGTGTGTACATCAGAC
TTGATTACCAACAGTGTTATCATCATGGCATATGTTACTGGTGGTCTTGTACAGCAAACAGTGCAATGGT
TGTCTAATGTGTTAGGCACCACAGTCGACAAACTCAAACCTGTATTTACATGGCTTGAGACTAAGCTTAA
TGCAGGAATAGAGTTTCTCAAGGATGCTTGGGAAATTCTTAAATTCCTAGTTACAGGTGTGTTTGACATT
GTTAAAGGTCAAATACGGGTGTTTTCGGACAACCTCAAAGAATGTGTAAAAACTTTTGTTGGTGTTGTCA
ACAAAGCGCTTGAAATGTGCATTGACCAAGTCACAATCGCAGGCACCAAGGTGAGATCACTCAACCTTGG
AGAGGTTTTTATTGCGCAAAGCAAGGGCCTCTACCGTCAGTGTGTTCGTGGCAAGGAGCAGCTGCAACTA
CTCATGCCTTTGAAGGCACCTAAAGAAGTCACTTTCCTTGAAGGAGACTCACATGATACAGTACTAATCT
CCGAAGAGGTTGTTCTTAAAAATGGTGAGCTTGAAGCACTCGAGACACCAGTTGACAGTTTCACAAATGG
AGCCGTCGTAGGCACTCCAGTTTGTGTCAATGGCCTCATGCTCTTGGAGCTCAAAGATAAGGAACAGTAT
TGTGCTTTATCTCCAGGCTTATTAGCTACAAACAATGTCTTCCGTCTAAATGGAGGTGCACCGGTTAAAG
GTGTAACCTTTGGAGAAAACACTGTTTTAGAAGTTCAAGGTTACAAGAATGTGAAAATCACATTTGAGCT
TGATGAGCGTGTAGACAAAGTGCTTAACGAGAAGTGTTCTGTCTACACTGTTGAATCCGGTACAGAGGTT
ACTGAATTCGCATGTGTTGTTGCAGAAGCCGTTGTAAAAACTTTGCAACCAGTTTCTGACCTTCTTACTA
AGATGGGTATTGACCTTGATGAGTGGAGTGTAGCTACATTCTACTTGTTTGATGATGCTGGTGAAGAAAA
ACTTTCATCACGCATGTACTGTTCCTTCTACCCTCCTGATGAGGAAGAAGACTGCGAAGAGTATGAGGAT
GAGGAAGAAGTTCCTGATGAAACCTGTGAACACGAATACGGCACAGAGGATGACTATAAAGGTCTTCCTC
TTGAGTTTGGTTCGTCAACAGAAATACAACAGGTTGAAGATGAAGAGGAAGACTGGCTTGATGATGTTGG
TGAAGCAGAACCTGAACCAGAACCTCTACCTGCAGAACCAGTTAATCAGTTTACTGGTTACTTTAAACTT
ACTGACAATGTTGCCATTAAATGTGTTGACATCGTTAAGGAAGCGCAAAGTGCCAAACCTGCGGTTATTG
TTAATGCTGCTAACATTCACCTAAAACATGGTGGTGGTGTAGCAGGTGCACTCAACAAAGCAACCAATGG
TGCCATGCAACAGGAGAGTGATGATTACATTAAACGAAATGGACCACTCACAGTAGGTGGTTCATGTTTG
CTTTCTGGACACAATTTGGCTAAGAAGTGTATGCATGTTGTTGGCCCAAACCTAAATGCTGGTGAGGATA
TCCAACTACTTAAAGCTGCATATGACAACTTTAATTCACAGGACGTATTACTTGCACCACTACTGTCAGC
AGGCATATTTGGTGCTAAACCACTTCAGTCTTTAAAGATGTGTGTTGAAGTAGTTCGCACACAAGTTTAC
CTCGCGGTCAATGATAGGAGTCTTTATGATCAGGTTGTATTAGATTATCTGGACAGTTTGAAACCTAAAG
TGGAGTCTCCCAAAAAGGAGGAGAATCCAAAATTGGAAGAGCATAAAGCGAAACAGCCAGCTGAAAAACC
TGTTGACGTCAAACCTAAAATTAAGGCTTGTGTCGAAGAGGTTACTACAACATTGGAAGAAACTAAACTT
CTCACCCAAAATCTGCTTCTTTTTGCTGATATCAATGGTAAACTTTACCCGGATTCTCAGAATATGCTAA
GAGGTGAAGACATGTCTTTTCTAGAAAAGGACGCACCATATGTAGTAGGTGATGTCATCACTAGTGGTGA
TATTACTTGTGTTATAATACCTGCTAAGAAGGCTGGTGGTACTACAGAAATGCTTGCAAAGGCATTAAAG
AAAGTGCCAGTGTGTGAGTATATAACTACATATCCCGGACAAGGATGTGCTGGTTATACACTCGAAGAAG
CAAAGACTGCGCTTAAAAGGTGCAAATCTGCATGCTATGTATTACCTTCAAAAACACCTAATGTAAAAGA
TGAAATCCTTGGAACGGTGTCTTGGAATTTAAGGGAAATGCTTGCTCATGCTGAAGAGACAAGAAAATTA
ATGCCTATTTGCATGGACATTAGAGCCATAATGGCTACAATCCAACGTAAGTATAAAGGTATTAAGATTC
AAGAAGGAATCGTTGACTATGGTGTTCGGTTCTTTTTCTATACTAGCAAAGAGCCTGTAGCTTCTATTAT
TACAAAACTCAATTCTTTAAATGAACCACTTATCACAATGCCGATAGGTTATGTGACACATGGTTTTAAC
CTGGAAGAAGCTGCGCGTTGTATGCGCTCTCTTAAAGCTCCTGCTGTAGTGTCAGTGTCTTCACCAGACG
CAGTTACTACATACAATGGATACCTCACATCATCTTCAAAGACACCTGAGGAACACTTCATAGAGACCAT
CTCCCTTGCGGGTACGTATAGAGACTGGTCTTACTCTGGACAACGTACGGAATTAGGTGTTGAATTTCTC
AAGCGTGGAGATAAGATTGTCTACCACACTATTGAAAAACCCACCGAGTTCTATCTTGACGGTGAGGTTC
TCCCACTTGACAAGCTCAAGAGTCTTTTGTCTCTTCGTGAGGTTAAGACTATTAAAGTGTTTACTACTGT
AGACAATACTAACCTCCACACACAACTTGTGGACATGTCTATGACATATGGACAGCACTTTGGTCCAACC
TATTTGGACGGTGCTGATGTCACCAAGGTTAAGCCTCATGTTAATCATGAGGGTAAGACCTTCTTTGTAC
TACCTAGTGATGACACACTGCGTAGTGAAGCATTTGAATATTACCACACTCTCGACGAGAGTTTTCTTGG
TAGATACATGTCTGCTTTGAATCACACAAAGAAATGGAAATTTCCTCAAGTTGGTGGTTTAACTTCAATC
AAATGGGCTGACAATAACTGTTATTTGTCCAGTGTTTTATTAGCACTTCAGCAGATTGAGGTGAAGTTTA
ATGCACCCGCACTACAAGAGGCCTATTATAGAGCTCGTGCTGGTGATGCTGCTAATTTTTGTGCGCTCAT
ACTCGCTTACAGTAATAAAACTGTGGGTGAGTTGGGTGATGTTAGGGAAACTATGACCCATCTTCTACAA
CATGCCAACTTGGAATCCGCTAAGAGGGTTCTTAATTTGGTGTGTAAGCATTGCGGACAGAAAACTACCA
CCTTAATGGGTGTAGAAGCCGTGATGTATATGGGTACTTTGTCTTATGATGAGCTTAAGGCAGGTGTTTC
AATTCCTTGTGTGTGTGGTCGTGATGCTACACAATATCTAGTACAACAAGAGTCTTCTTTTGTTATGATG
TCTGCACCTCCTGCTGAGTACAAGTTGCAGCAGGGTACATTTTTATGCGCTAATGAGTACACTGGTAATT
ATCAGTGTGGTCATTACACTCACATAACTGCCAAGGAAACGCTCTATCGTATAGATGGAGCTCACCTTAC
AAAAATGTCAGAATATAAAGGACCAGTGACTGATGTTTTCTATAAAGAAACATCTTACACTACAACTATT
AAGCCTGTGTCATACAAACTCGACGGAGTTACTTACACAGAGATTGAACCTAAATTAGATGGGTATTATA
AAAAGGATAATGCTTACTACACTGAGCAGCCTATTGATCTTGTGCCAACTCAACCATTGCCAAATGCGAG
TTTTGACAATTTCAAACTCACATGCTCTAACATTAAGTTTGCTGATGACCTTAATCAAATGACAGGCTTT
AAAAAGCCAGCTTCACGTGAGCTATCTGTCACATTCTTTCCAGACTTGAATGGCGATGTAGTGGCTATTG
ACTATAGACATTACTCAGCGAGTTTCAAGAAAGGTGCTAAACTGCTACATAAGCCAATTATTTGGCATAT
CAATCAGACTACAAACAAGACAACTTACAAGCCAAACATTTGGTGTTTACGTTGTCTTTGGAGTACAAAG
CCAGTTGAAACCTCAAATTCATTTGAAGTTCTGGAAGTAGAAGACACACAAGGAATGGATAATCTTGCTT
GTGAAAGCCAACCACTAACCTCTGAAGAAGTAGTGGAAAATCCTACCGTACAGAAGGAAGTAATAGAGTG
TGACGTGAAAACTACCGAAGTTGTAGGCAATGTCATACTAAAACCATCAGACGAAGGTGTCAAAGTGACA
CAAGAGTTAGGCCATGAAGATCTAATGGCTGCTTATGTAGAAAATACAAGCATTACCATTAAGAAACCTA
ATGAGCTCTCGTTGGCCTTAGGTTTAAAAACACTTGCCACTCATGGTGCTGCTGCAATCAATAGTGTCCC
TTGGAGTAAGGTTTTGGCTTATGTTAAGCCTTTTCTAGGACAAGCAACAGTCACAACATCCAACTGCATG
AAGAAATGTGTGCAGCGCATTTTTAACAACTATATGCCTTATGTCATTACATTATTATTCCAGTTGTGCA
CTTTCACAAAGGGCACCAACTCAAGAATTAGAGCATCACTTCCTACAACTATTGCTAAAAATAGTGTTAA
GAGTGTTGCAAAATTATGTTTGGACGTTTGCATTGATTATGTGAAATCTCCTAAATCTTCTAAATTGTTC
ACAATTGCAATGTGGCTATTGTTGTTAAGCATTTGCTTGGGTTCATTAATCTATGTGACTGCAGCTTTTG
GTGTGCTTTTATCTAATTTAGGCATCCCTTCTTATTGTGGTGGTGTTAGAGATTTGTATATCAATTCCTC
TAATGTCACCATTATGGACTTCTGTGAGGGCTCTTTTCCTTGTAGTGTTTGTTTAAGTGGACTAGATTCT
CTTGATTCTTACCCCGCTTTAGAAACTATTCAGGTTACGATTTCATCGTATAAGTTGGACCTAACATTTT
TAGGTTTAGCAGCTGAATGGTTTTTGGCATACATGTTGTTTACAAAATTTTTCTACTTACTTGGTCTCTC
TGCTATAATGCAGGTGTTCTTTGGCTACTTTGCTAGTCATTTCATCAGCAATTCATGGCTTATGTGGTTT
ATCATTAGCATTGTACAAATGGCGCCTGTTTCTGCTATGGTCAGGATGTACATTTTCTTTGCTTCTTTCT
ATTATATATGGAAAAGCTATGTTCATATTATGGATGGTTGCACTTCTTCGACTTGCATGATGTGCTACAA
GCGCAATCGTGCTACGCGCGTTGAGTGTACAACTATAGTTAATGGCATGAAAAGATCTTTCTATGTCTAT
GCAAACGGAGGCCGTGGCTTCTGTAAGGCTCACAATTGGAACTGTCTTAATTGTGATACATTCTGTACTG
GTAGTACTTTCATTAGCGACGAAGTAGCTCATGATTTGTCACTCCAGTTTAAGAGACCAATTAATCCTAC
AGACCAGTCTTCTTATGTTGTTGATAGTGTTGCTGTGAAGAACGGTGCACTCCACCTCTACTTTGATAAG
GCTGGTCAGAAGACTTACGAGAGACACCCACTTTCTCATTTTGTCAATTTGGACAATCTGAGAGCTAACA
ACACTAAGGGTTCATTACCTATTAATGTTATTGTCTTTGACGGCAAGTCCAAATGCGACGAGTCTGCCGC
CAAGTCTGCATCTGTTTATTACAGTCAGCTTATGTGCCAACCTATTCTGTTACTTGACCAAGCTCTTGTT
TCGGATGTTGGTGATAGTACCGAGGTTTCTGTCAAGATGTTTGATGCTTATGTCGACACCTTTTCAGCAA
CTTTTAGTGTTCCTATGGAAAAACTTAAGGCACTAGTGGCCACGGCTCATAGTGAGTTGGCTAAGGGTGT
TGCTTTGGATGGTGTCTTATCCACATTTATTTCAGCTGCCCGTCAAGGCGTTGTTGATACTGATGTTGAT
ACAAAGGACGTCATTGAATGTCTCAAGCTTTCTCATCACTCTGACTTAGAAGTGACAGGTGACAGCTGTA
ATAACTTCATGCTCACCTATAACAAAGTTGAAAACATGACGCCCAGAGATCTTGGTGCATGTATTGATTG
TAATGCAAGGCATATTAATGCCCAAGTAGCAAAAAGTCACAATGTCTCGCTCATCTGGAACGTCAAAGAC
TATATGTCATTGTCTGAACAGTTGCGCAAGCAAATTCGTAGTGCTGCTAAAAAGAACAACATACCCTTTA
GGCTCACTTGTGCTACTACTAGGCAAGTTTTAAACGTCATAACTACTAAAATTTCACTCAAGGGTGGTAA
GGTTGTTAGTACTTGGTTTAAATTTATGCTGAAAGTCACACTTTTGTGTGTTCTATCTGCATTATTCTGT
TACATCATTATGCCAGTACACTCATTGTCTGTTCATGATGGTTATACAAATGAAATCATTGGATACAAAG
CTATCCAGGACGGTGTCACTCGTGACATAGTGTCTACTGATGATTGTTTTGCAAACAAACATGCTGGTTT
CGACTCTTGGTTTAGCCAGCGTGGTGGTTCTTATAGGAATGATAAGAGCTGCCCTGTTGTAGCTGCCATC
ATTACTAGGGAGATTGGTTTCATCGTGCCTGGATTACCTGGTACTGTGTTAAGAACAATTAATGGTGACT
TTTTGCATTTTCTACCTCGCGTTTTTAGTGCCGTTGGCAACATTTGCTACACACCATCAAAACTTATTGA
GTATAGTGATTTTGCTACTTCTGCTTGCGTCTTGGCTGCGGAATGTACCATTTTTAAGGATGCTATGGGT
AAACCTGTGCCATATTGTTATGACACTAACTTACTAGAGGGTTCTATTTCTTACAGTGAGCTGCGTCCTG
ACACTCGTTATGTGCTTATGGATGGCTCTATCATACAATTCCCTAACACCTACCTAGAAGGTTCTGTTAG
AGTGGTTACAACTTTTGATGCAGAATACTGCCGTCATGGCACATGTGAGAGGTCAGAAGCTGGTATTTGC
CTGTCTACTAGTGGTAGATGGGTTCTTAATAATGAACACTATAGGGCTTTGCCAGGAGTCTTTTGTGGTG
TTGATGCCATGAATCTTATTGCTAACATCTTCACACCTCTTGTTCAACCTGTTGGTGCTTTAGATGTATC
TGCTTCTGTAGTGGCGGGTGGTATTATTGCCATATTGGTGACTTGTGCTGCTTACTACTTTATGAAATTC
AGGCGTGCATTTGGTGAGTACAACCATGTTGTAGCTGCTAATGCATTACTGTTTTTGATGTCTTTCACTA
TACTCTGTTTGGCACCTGCCTATAGCTTTTTGCCAGGAGTTTATTCTGTCTTTTACTTGTACTTGACATT
CTATTTTACTAATGATGTTTCATTTTTAGCTCACCTTCAATGGTTTGCTATGTTTTCTCCCATTGTGCCT
TTCTGGATAACAGCCATTTATGTGTTCTGCATCTCCTTGAAGCACTGCCACTGGTTCTTTAATAACTACC
TTAAGAGAAGAGTCATGTTTAATGGAGTTACATTTAGCACCTTTGAGGAGGCTGCTTTATGTACCTTTTT
ACTTAACAAGGAAATGTACCTCAAATTGCGTAGTGAGACACTCTTGCCACTTACACAGTACAACAGGTAC
CTTGCTCTCTATAACAAGTACAAGTATTTCAGTGGGGCCTTGGACACAACCAGCTATCGTGAAGCAGCTT
GCTGCCACTTAGCAAAGGCTCTTAATGACTTCAGTAACTCCGGTGCTGATGTCCTCTACCAACCACCACA
AACTTCAATCACATCTGCAGTTTTGCAGAGTGGTTTTAGAAAAATGGCATTCCCGTCTGGTAAAGTTGAA
GGGTGCATGGTTCAAGTCACTTGTGGAACCACAACTCTTAACGGATTGTGGTTAGATGACACAGTATATT
GTCCAAGACATGTTATTTGCACAGCAGAAGACATGCTTAATCCAAACTATGAAGACCTGCTCATCCGTAA
GTCTAACCATAGCTTCCTTGTCCAGGCTGGTAATGTCCAACTTCGTGTCATCGGCCATTCCATGCAAAAT
TGTCTGCTTAGGCTTAAAGTTGATACCTCTAACCCTAAGACACCAAAGTATAAATTTGTCCGTATCCAAC
CAGGTCAGACATTTTCAGTCTTAGCTTGTTACAATGGTTCACCATCAGGAGTTTACCAGTGTGCCATGAG
ACCTAACTACACCATTAAGGGTTCTTTCCTCAATGGGTCATGTGGTAGTGTTGGTTTTAACATTGACTAT
GATTGCGTGTCCTTTTGCTATATGCATCACATGGAGCTTCCAACAGGAGTACACGCTGGCACCGACTTAG
AAGGTAAATTCTATGGTCCCTTTGTTGACAGACAAACTGCACAGGCTGCAGGCACAGACACAACCATTAC
ATTGAACGTTTTGGCTTGGCTCTATGCTGCTGTTATTAATGGAGATAGATGGTTCCTTAATAGGTTTACC
ACAACTCTGAATGATTTTAACCTTGTGGCAATGAAATACAACTATGAGCCACTGACACAAGATCATGTTG
ACATACTGGGACCCCTTTCTGCACAAACAGGAATAGCTGTCTTAGATATGTGTGCTGCTCTAAAAGAGCT
TCTACAGAATGGTATGAATGGTCGTACTATTCTTGGTAGCACTATTCTAGAAGATGAGTTTACGCCTTTC
GATGTTGTTAGACAATGTTCTGGTGTGACTTTTCAAGGTAAGTTCAAGAAAATAGTTAAGGGCACTCATC
ATTGGATGCTCCTTACTTTCTTGACATCACTTTTAATTCTCGTTCAAAGTACACAGTGGTCACTGTTTTT
CTTTGTTTATGAGAATGCTTTCTTGCCATTTACTTTTGGTATTATGGCTATTGCTGCTTGTGCTATGCTT
CTGGTCAAGCATAAACATGCCTTCCTGTGCTTGTTTCTGTTACCTTCTCTTGCAACAGTTGCTTATTTCA
ATATGGTCTACATGCCTGCTAGCTGGGTGATGCGTATTATGACATGGCTCGAATTGGCTGATACTAGCTT
GTCTGGTTATCGGCTTAAAGACTGTGTTATGTATGCGTCAGCCTTAGTACTACTCACCCTCATGACTGCT
CGTACTGTCTATGATGATGCTGCTAGGCGTGTATGGACATTGATGAATGTCATTACACTTGTTTATAAAG
TCTATTATGGTAATTCCTTAGATCAAGCTATTTCCATGTGGGCTCTTGTTATTTCTGTAACCTCTAACTA
TTCTGGTGTCGTTACGACTATCATGTTCTTAGCTAGAGCTATAGTTTTTGTGTGTGTTGAGTATTACCCT
TTCTTGTTCATTACTGGCAACACCTTACAGTGTATTATGCTTGTCTATTGTTTCTTAGGCTATTGTTGCT
GCTGCTACTTTGGCCTCTTTTGTTTACTCAACCGCTACTTTAGACTTACTCTTGGTGTTTATGACTATTT
GGTCTCCACACAGGAGTTTAGATATATGAACTCACAAGGGCTTTTGCCACCTAAGAGTAGTATTGATGCA
TTCAAGCTTAACATTAAATTGCTGGGCATTGGAGGAAAACCATGCATAAAAGTTGCTACTGTTCAGTCTA
AAATGTCTGACGTGAAGTGCACTTCTGTTGTACTACTTTCTGTTCTTCAACAACTTAGAGTAGAATCATC
TTCTAAATTGTGGGCACAATGTGTGCAATTGCACAATGACATTTTATTGGCTAAAGACACAACTGAAGCC
TTTGAAAAGATGGTTTCTCTTCTGTCTGTTCTGCTATCTATGCAAGGTGCTGTAGACATCAACAAACTGT
GCGAGGAAATGCTCGACAACCGCGCTACCCTGCAGGCTATTGCTTCAGAATTTAGTTCTTTACCATCATA
TGCTGCCTATGCTACAGCTCAAGAGGCTTATGAGCAGGCTGTAGCAAATGGTGATTCTGAAGTTGTTCTT
AAAAAGTTAAAGAAATCTTTGAATGTGGCTAAATCTGAGTTTGACCGTGATGCTGCCATGCAACGTAAGT
TGGAGAAGATGGCGGATCAGGCTATGACCCAAATGTACAAACAGGCAAGATCTGAAGACAAGAGGGCAAA
AGTTACTAGTGCAATGCAGACAATGCTTTTCACTATGCTTAGGAAGCTAGATAATGATGCACTTAACAAC
ATTATCAACAATGCACGTGATGGTTGTGTACCACTCAACATCATACCACTTACAACAGCAGCTAAACTCA
TGGTTGTTGTACCTGATTATGGAACCTACAAGAATACTTGTGATGGTAACACTTTTACATATGCATCTGC
TCTCTGGGAAATTCAGCAAGTTGTTGATGCAGATAGTAAAATTGTCCCGCTTAGTGAAATTAATATGGAT
AATTCACCAAATCTAGCTTGGCCTCTTATTGTTACTGCACTAAGAGCCAACTCAGCTGTCAAACTACAGA
ATAATGAACTGAGTCCAGTAGCACTACGACAGATGTCTTGTGCAGCTGGTACTACACAAACAGCTTGTAC
TGATGACAATGCACTTGCCTATTACAACAACTCTAAGGGAGGTAGGTTTGTGCTGGCATTACTATCAGAC
CATCAAGATCTCAAGTGGGCTAGATTCCCTAAGAGTGACGGAACAGGTACTATTTATACAGAACTGGAAC
CACCTTGTAGGTTTGTTACAGACACCCCAAAAGGACCTAAAGTGAAATACTTGTATTTCATTAAGGGCTT
AAACAACCTAAATAGAGGTATGGTATTGGGCAGTTTAGCTGCTACAGTACGTCTTCAGGCTGGTAATGCA
ACTGAAGTGCCAGCCAACTCAACTGTGCTTTCTTTCTGCGCCTTTGCTGTTGATCCAGCTAAAGCATACA
AAGATTACCTATCAAGTGGAGGACAACCAATCACCAATTGCGTGAAGATGCTGTGCACACACACTGGTAC
AGGACAGGCAATTACCGTAACACCCGAAGCCAATATGGATCAAGAGTCCTTTGGTGGTGCTTCATGTTGT
CTGTATTGTAGATGCCACATTGATCATCCAAATCCTAAGGGATTTTGTGACCTGAAAGGTAAGTATGTTC
AAATACCTACCACCTGTGCTAATGACCCAGTGGGTTTCACACTTAGAAACACAGTCTGTACTGTCTGCGG
AATGTGGAAAGGTTATGGTTGTAGTTGTGACCAACTCCGCGAACCCATGATGCAGTCGGCGGATGCGTCA
CCGTTTTTAAACGGGTTTGCGGTGTAAGTGCAGCCCGTCTTACACCGTGCGGCACAGGCACTAGCACTGA
TGTCGTTTACAGGGCTTTTGACATCTACAACGAAAAGGTTGCTGGTTTTGCAAAGTTCCTAAAAACTAAT
TGCTGCCGATTCCAGGAGAAGGATGAGGAAGGCAATTTAATAGACTCTTATTTCGTAGTTAAGAGACATA
CTATGTCCAACTACCAGCATGAAGAGGCTATTTACAACTTGCTTAAAGAGTGCCCAGCTGTTGCTGTGCA
TGACTTTTTCAAGTTTAGAGTAGATGGTGACATGGTACCACATATATCACGTCAACGTCTAACTAAGTAC
ACAATGGCAGACTTAGTCTATGCTCTACGTCATTTTGACGAGGGCAATTGTGACACATTAAAGGAAATAC
TCGTCACATACAATTGTTGTGGTGACGATTATTTCAATAAGAAGGATTGGTATGACTTTGTAGAAAATCC
TGACATCCTGCGCGTATATGCAAACCTTGGTGAGCGTGTACGTCAAGCTTTATTAAAGACTGTGCAATTC
TGCGATGCCATGCGCGATGCGGGCATCGTAGGTGTACTGACACTAGATAATCAGGATCTGAATGGGAACT
GGTACGATTTTGGTGATTTCGTGCAAGTAGCACCAGGCTGCGGAGTTCCTATTGTGGATTCATACTATTC
TTTGCTGATGCCTATTCTCACACTAACGAGGGCTTTAGCTGCTGAGTCCCATATGGACGCTGATCTCACA
AAACCACTCATTAAGTGGGATTTGTTGAAATATGACTTTACGGAAGAGAGACTCTGTCTCTTCGACCGTT
ACTTTAAATATTGGGATCAGACATACCACCCCAATTGTACCAACTGTTTGGATGATAGGTGTATCCTCCA
TTGTGCAAACTTTAATGTATTGTTTTCTACTGTGTTCCCACCTACAAGCTTTGGACCATTAGTAAGGAAA
ATATTTGTAGATGGTGTACCTTTTGTTGTTTCAACGGGTTACCATTTCCGTGAGTTAGGAGTTGTACATA
ATCAGGATGTAAACTTACATAGCTCACGTCTCAGTTTTAAGGAACTTTTAGTGTATGCCGCTGACCCAGC
CATGCATGCAGCTTCTGGCAATTTATTGCTAGACAAACGCACTACATGCTTTTCAGTGGCTGCACTAACA
AACAATGTCTCTTTTCAAACTGTCAAACCCGGTAATTTTAATAAGGACTTTTATGACTTTGCTGTGTCTA
AAGGCTTCTTTAAGGAAGGAAGTTCTGTTGAACTAAAACACTTCTTCTTTGCTCAGGATGGCAATGCTGC
TATCAGCGATTATGACTATTATCGTTATAATCTGCCAACAATGTGTGATATCAGACAACTCCTATTCGTA
GTTGAAGTTGTTGATAAGTACTTTGATTGTTACGATGGTGGCTGTATTAATGCTAACCAAGTAATCGTAA
ACAATCTGGATAAATCAGCTGGATTTCCATTTAATAAATGGGGTAAGGCTAGGCTTTATTATGATTCAAT
GAGTTATGAGGACCAAGATGCACTTTTCGCGTACACTAAGCGTAACGTCCTCCCTACTATAACTCAAATG
AATCTTAAGTATGCCATTAGTGCAAAGAATAGAGCTCGCACTGTAGCAGGTGTCTCTATCTGTAGTACTA
TGACCAATAGACAGTTTCATCAGAAATTACTAAAGTCAATAGCCGCCACTAGAGGAGCTACTGTAGTAAT
TGGAACAAGCAAATTTTACGGTGGCTGGCATAACATGTTAAAAACTGTCTACAGTGATGTAGAAAATCCC
CACCTTATGGGTTGGGACTATCCAAAGTGTGACAGAGCCATGCCTAACATGCTTAGAATTATGGCTTCTC
TTGTTCTTGCTCGCAAACATAGCACTTGTTGTAACTTGTCACACCGTTTCTATAGATTAGCTAATGAGTG
TGCACAAGTATTAAGTGAGATGGTCATGTGCGGAGGCTCACTATATGTAAAACCAGGTGGAACATCATCA
GGTGATGCCACAACTGCCTACGCTAATAGTGTGTTTAACATTTGTCAAGCGGTGACAGCTAATGTAAATG
CACTTCTCTCAACTGATGGTAACAAGATTGCTGACAAGTACGTTCGCAACCTTCAACACAGACTATATGA
GTGTCTCTATAGAAATAGAGACGTTGATCATGAATTTGTGGACGAATTTTACGCATATTTGCGTAAGCAC
TTCTCCATGATGATTCTTTCTGATGATGCCGTTGTGTGCTACAATAGTAACTATGCGGCGCAAGGTTTAG
TAGCTAGCATCAAGAACTTTAAAGCAGTTCTTTACTATCAAAACAATGTGTTTATGTCTGAGGCAAAATG
CTGGACTGAGACTGATCTTACCAAAGGACCTCATGAATTTTGCTCTCAGCATACAATGCTAGTTAAACAA
GGAGATGACTATGTGTACCTGCCTTATCCAGATCCATCAAGAATATTAGGCGCAGGCTGTTTTGTTGATG
ACATCGTCAAAACAGATGGTACACTTATGATTGAAAGGTTTGTGTCACTTGCGATTGACGCTTACCCACT
TACTAAACACCCAAACCAGGAATATGCTGATGTTTTCCACTTGTATTTGCAATACATTAGGAAATTACAT
GATGAGCTTACTGGTCACATGTTGGACATGTACTCTGTAATGCTAACTAATGACAATACATCACGGTACT
GGGAACCTGAGTTTTACGAAGCCATGTACACACCACATACAATCTTGCAGGCTGTAGGTGCATGTGTGTT
GTGTAATTCACAGACTTCACTTCGTTGCGGCGCGTGCATTAGGAGACCGTTCCTTTGTTGCAAGTGCTGC
TATGACCATGTTATTTCAACATCTCATAAATTAGTACTGTCTGTTAATCCCTATGTTTGCAATGCCCCAG
GTTGTGGCGTTACTGATGTAACACAACTGTACTTAGGAGGTATGAGTTACTACTGCAAGTCACATAAGCC
TCCCATTAGTTTCCCATTGTGTGCTAATGGTCAGGTTTTTGGTCTATATAAGAACACATGTGTAGGCAGT
GACAATGTTACTGACTTTAATGCTATAGCAACATGTGATTGGACTAATGCTGGCGATTACATACTTGCCA
ACACTTGTACAGAGAGACTCAAGCTTTTCGCAGCTGAAACGCTCAAAGCAACTGAGGAGACATTCAAGCT
ATCTTATGGTATTGCTACTGTACGTGAAGTACTGTCTGATAGAGAACTTCATCTTTCATGGGAGGTAGGA
AAACCAAGACCACCATTGAATAGGAATTATGTCTTTACTGGTTACCGTGTAACTAAAAATAGTAAAGTAC
AAATTGGAGAGTACACATTTGAAAAAGGTGACTATGGTGATGCTGTTGTGTACAGAGGTACTACAACATA
CAAATTGAATGTTGGTGATTACTTTGTGCTAACATCACACACAGTAATGCCACTAAGTGCACCAACACTA
GTGCCTCAAGAGCACTATGTGAGAATAACTGGCTTATACCCAACTCTCAACATTTCAGAAGAGTTTTCTA
GCAATGTTGCAAACTACCAGAAGGTCGGTATGCAAAAATATTCAACACTCCAGGGACCACCAGGTACCGG
TAAGAGTCATTTTGCTATTGGACTTGCACTCTACTACCCGTCTGCTCGCATAGTGTATACAGCTTGCTCT
CATGCTGCTGTTGATGCACTATGCGAAAAGGCATTGAAATACTTGCCTATAGACAAGTGCAGTAGAATCA
TACCTGCACGTGCGCGTGTGGAGTGCTTTGACAAATTCAAAGTGAATTCAACATTAGAACAGTACGTTTT
CTGCACTGTAAATGCACTGCCTGAAACTACTGCTGACATAGTAGTCTTTGATGAAATTTCAATGGCAACT
AATTATGACTTGAGTGTCGTCAATGCTAGACTACGTGCAAAACACTACGTTTACATTGGTGACCCTGCTC
AATTACCGGCGCCACGCACATTGCTTACTAAGGGCACACTTGAACCTGAATACTTTAACTCGGTGTGCAG
ACTCATGAAAACAATAGGTCCTGACATGTTTCTTGGAACATGTCGCCGTTGTCCTGCTGAAATTGTCGAC
ACAGTGAGTGCTTTAGTTTATGATAATAAGCTAAAAGCACACAAAGAAAAGTCAGCTCAATGCTTTAAGA
TGTTTTACAAGGGTGTGATCACACATGATGTTTCATCTGCAATCAACAGGCCCCAAATAGGTGTTGTAAG
AGAGTTTCTTACGCGCAACCCTGCTTGGAGAAAAGCTGTTTTCATTTCACCATATAATTCACAGAATGCA
GTGGCTTCTAAAATTTTAGGATTACCCACTCAAACTGTTGATTCTTCACAGGGCTCAGAGTATGACTATG
TCATATTCACACAAACCACTGAGACCGCACACTCTTGCAATGTCAACCGCTTTAATGTGGCTATCACAAG
AGCAAAAATTGGCATTTTGTGCATAATGTCTGACAGAGATCTTTATGATAAGCTGCAATTTACGAGTCTG
GAAGTACCACGTCGCAATGTGGCTACGTTACAAGCAGAAAATGTAACTGGACTCTTTAAGGACTGTAGTA
AAATCATTACTGGTCTTCACCCTACACAGGCACCGACACACCTCAGTGTTGATACTAAATTCAAGACTGA
AGGCCTCTGTGTTGACATACCAGGCATACCTAAGGACATGACCTATCGCAGACTCATCTCTATGATGGGC
TTCAAAATGAACTATCAAGTCAATGGTTACCCTAATATGTTTATCACCCGTGAAGAAGCCATTCGTCACG
TTCGTGCATGGATTGGTTTCGACGTTGAGGGTTGTCATGCAACAAGGGATGCTGTGGGAACTAACCTACC
ACTCCAATTAGGATTTTCGACAGGTGTTAACTTAGTAGCTGTACCCACTGGCTATGTTGACACTGAGAAT
AACACAGAGTTCACTAGAGTCAATGCAAAACCTCCTCCAGGTGACCAATTCAAACATCTTATACCACTAA
TGTACAAGGGCTTGCCCTGGAATGTTGTGCGTATTAAGATCGTACAAATGCTCAGTGACACGCTGAAGGG
ATTGTCTGACAGAGTCGTGTTTGTCCTTTGGGCTCATGGCTTTGAACTTACATCAATGAAGTATTTTGTC
AAGATTGGACCAGAAAGAACGTGTTGTCTGTGTGACAAGCGTGCAACTTGCTTCTCTACTTCATCTGACA
CTTATGCTTGCTGGAACCACTCTGTGGGTTTTGACTATGTCTACAACCCATTCATGATTGATGTCCAGCA
ATGGGGCTTTACAGGTAACCTTCAGAGCAACCATGACCAACACTGTCAAGTGCATGGTAACGCTCATGTG
GCTAGCTGTGATGCTATCATGACTAGATGTCTTGCAGTCCATGAGTGCTTTGTTAAGCGCGTTGATTGGT
CTGTTGAATACCCGGTTATTGGAGATGAACTGAAGATCAATGCAGCTTGCAGAAAAGTACAGCATATGGT
TGTTAAGTCTGCATTGCTTGCTGACAAGTTCCCAGTTCTGCATGATATAGGAAATCCAAAGGCTATTAAA
TGTGTACCGCAGGCTGACGTAGAATGGAAGTTCTACGATGTTCAGCCATGCAGTGACAAGGCTTATAAGA
TAGAAGAACTCTTCTACTCCTATGCCACCCACCATGACAAATTCACTGATGGTGTTTGCTTGTTTTGGAA
CTGTAACGTTGATCGTTATCCAGCCAATGCTATCGTTTGTAGGTTTGATACACGAGTTCTCTCCAATCTA
AACCTACCTGGTTGTGATGGTGGTAGTCTGTATGTAAACAAACATGCATTCCACACTCCAGCTTTTGATA
AGAGTGCATTTACTCATTTGAAACAACTGCCATTCTTTTATTACTCTGATAGTCCTTGCGAGTCGCATGG
CAAGCAGGTTGTGTCAGACATTGATTATGTTCCACTAAAGTCTGCAACGTGTATTACACGTTGCAACCTG
GGTGGAGCTGTTTGCAGACATCATGCAAATGAGTATAGACAGTACTTAGATGCATACAACATGATGATTT
CAGCTGGTTTTAGCCTATGGATTTACAAACAGTTTGACACATACAACCTGTGGAACACCTTTACCAGGTT
ACAGAGTCTAGAAAATGTGGCTTACAATGTTATTAATAAAGGACACTTTGATGGACAGATTGGCGAAGCA
CCTGTGTCTATCATCAATAATGCTGTTTACACTAAAGTAGACGGCGTTGATGTGGAGATCTTCGAGAACA
AGACAACACTTCCTGTGAATGTAGCGTTTGAGCTTTGGGCTAAGCGTAACATCAAGCCAGTGCCAGAGAT
TAAGATACTTAACAATTTGGGTGTCGACATCGCTGCCAATACTGTTATCTGGGACTACAAAAGAGAAGCG
CCAGCACATGTCTCAACAATAGGTATCTGCACAATGACTGACATTGCCAAGAAACCTACTGAAAGCGCTT
GTTCGTCGCTTACCGTCTTATTCGATGGTAGAGTTGAAGGACAGGTTGACTTATTCAGAAATGCACGTAA
TGGTGTTTTAATAACGGAAGGTTCAGTCAAGGGTTTAACACCATCAAAAGGACCTGTGCAAGCAAGTGTC
AATGGAGTCACATTGATTGGAGAATCAGTAAAAACACAGTTTAATTATTTCAAGAAAGTAGATGGCATCA
TCCAACAATTGCCTGAAACCTACTTTACACAGAGTAGAGACTTAGAGGATTTTAAGCCCAGATCACAAAT
GGAAACGGACTTCCTCGAGCTCGCAATGGATGAATTCATACAGCGATACAAGCTAGAAGGCTATGCCTTC
GAGCATATCGTTTATGGAGATTTCAGTCATGGACAACTAGGCGGACTTCATCTAATGATAGGTCTTGCCA
AGAGATCACAAGACTCACCGTTAAAATTAGAGGATTTTATCCCTATGGACAGCACAGTGAAGAATTATTT
CATAACAGATGCTCAAACAGGTTCGTCAAAATGTGTCTGCTCTGTTATTGATCTTTTACTTGATGACTTT
GTAGAAATAATAAAGTCACAAGATCTTTCAGTAGTTTCAAAAGTGGTCAAAGTCACAATAGACTATGCTG
AAATATCATTTATGCTTTGGTGTAAAGATGGACATGTTGAAACCTTTTACCCAAAATTACAAGCGAGTCA
GGCATGGCAACCGGGCGTTGCAATGCCCAACTTGTATAAGATGCAAAGAATGCTTCTTGAAAAATGTGAC
CTTCAGAATTATGGTGAAAACGCTGTTATACCAAAAGGAATAATGATGAATGTCGCAAAATATACCCAAC
TGTGTCAATACTTAAACACACTTACATTAGCTGTGCCTTACAACATGAGAGTCATACACTTTGGCGCTGG
CTCTGACAAAGGAGTGGCGCCTGGTACAGCTGTGCTCAGACAGTGGTTGCCAATTGGCACACTACTTGTC
GATTCTGACCTTAATGATTTTGTCTCTGACGCTGATTCTACATTAATTGGAGACTGTGCTACTGTACATA
CAGCTAATAAATGGGATCTCATTGTTAGCGATATGTATGACCCTAAAACTAAGCATGTGACAGAGGAGAA
TGACTCAAAAGAAGGGTTTTTCACCTATCTGTGTGGATTTATAAAACAAAAACTAGCCCTGGGAGGTTCC
GTGGCTGTAAAGATAACAGAGCATTCTTGGAATGCTGATCTCTACAAGCTTATGGGATATTTCTCATGGT
GGACAGCTTTTGTCACAAATGTCAATGCGTCATCCTCTGAGGCATTTTTGATTGGAGTTAATTACCTTGG
TAAGCCGAAAGAGCAAATTGATGGCTATACCATGCATGCTAACTACGTCTTCTGGAGGAATACAAATCCT
ATTCAATTGTCTTCTTATTCATTATTTGACATGAGCAAATTCCCTCTCAAATTAAGGGGGACTGCTGTTA
TGTCTTTAAAAGAGAATCAAATCAATGACATGATTTATTCCCTGTTGGAAAAGGGTAGACTTATCATTAG
AGAAAACAACACAGTTGTAGTCTCAAGTGATGTTCTTGTTAATCATTAAACGAACATGAAAATTTTAATT
TTTGCTTTCCTAGTTACCCTAGTTAAAGCACAAGAAGGTTGTGGCGTGATCAACCTCAGGACACAACCTA
AATTAACACAAGTCTCCTCCTCGCGTAGAGGTGTTTATTATAATGATGATATATTCCGTTCTGATGTTTT
ACATCTCACGCAGGATTATTTCTTACCATTCCATTCTAACCTAACACAGTACTTTTCTCTTAATATTGAG
TCAGATAAAATTGTTTATTTTGACAATCCCATATTGAAATTTGGTGACGGTGTTTACTTCGCAGCCACCG
AAAAGTCTAATGTAATAAGAGGCTGGGTGTTTGGTTCCACTTTTGACAACACCACTCAGTCTGCTATTAT
AGTCAATAATTCCACACACATTATTATACGTGTGTGCTATTTTAACCTCTGTAAAGACCCCATGTATACT
GTGTCTGCTGGCACCCAAAAGTCCTCATGGGTTTATCAGAGTGCTTTCAATTGCACATACGATAGAGTGG
AAAAAAGCTTCCAACTAGACACATCCCCTAAGACTGGTAATTTTACTGACTTACGTGAGTTTGTCTTTAA
AAATCGTGATGGGTTTTTCACTGCTTACCAGACTTATACCCCAGTTAACCTCCTTAGAGGTTTGCCATCA
GGTCTTTCAGTTTTAAAACCCATTCTTAAATTACCATTTGGAATTAATATTACTTCTTTTAGAGTGGTTA
TGGCTATGTTCAGTAAAACCACTTCTAATTATGTGCCAGAAAGTGCTGCTTATTATGTGGGTAATCTTAA
ACAGTCCACCTTTATGCTCAGTTTTAATCAGAATGGAACTATTGTAGATGCTGTGGATTGTTCTCAAGAT
CCACTTGCAGAGTTAAAGTGTACTACAAAAAGTTTTAATGTCTCCAAAGGCATTTATCAAACTTCCAATT
TCAGAGTATCACCAGTTACTGAGGTTGTTAGATTTCCAAATATTACAAATCTCTGTCCTTTTGACAAGGT
TTTTAATGCCACACGCTTTCCTAGTGTCTATGCCTGGGAAAGAACAAAGATTTCTGATTGTGTTGCAGAT
TACACTGTTTTCTACAACTCAACTTCTTTTTCGACTTTCAACTGTTACGGAGTCTCTCCTTCTAAGTTGA
TTGATTTGTGTTTTACAAGTGTGTATGCAGACACATTTTTGATAAGATTTTCCGAAGTCAGACAAGTAGC
ACCTGGTCAGACTGGTGTTATTGCAGACTACAATTATAAACTACCTGACGACTTTACAGGCTGTGTTATA
GCTTGGAACACTGCTAAGCAAGACGTCGGTAGCTATTTTTATAGGTCTCATCGCTCTAGCAAATTAAAAC
CCTTTGAAAGAGACCTTTCATCAGTTGAAGAAAATGGCCGTACACTCAGTACGTATGATTTTAACCAAAA
TGTACCTCTTGAGTACCAAGCCACTAGAGTTGTTGTTCTTTCTTTTGAACTTCTTAATGCACCTGCTACA
GTGTGTGGACCAAAATTATCCACTTCATTGGTTAAGAACCAGTGCGTCAACTTCAACTTTAATGGATTTA
AAGGTACTGGTGTGTTGACCGACTCGTCTAAAACGTTTCAGTCTTTTCAGCAGTTTGGTCGGGATGCATC
TGATTTTACTGATTCAGTGCGTGACCCGCAAACTTTACGGATACTTGACATTTCACCGTGCTCTTTTGGT
GGTGTGAGTGTCATAACACCAGGAACTAACACTTCATCTGCAGTGGCTGTTCTTTACCAAGATGTAAACT
GCACTGATGTTCCCAGAACAATACAAGCAGATCAATTAGCACCCTCTTGGCGTGTTTATACCACTGGACC
CTATGTTTTCCAAACACAAGCAGGGTGCCTTATAGGAGCTGAACATGTCAACGCATCCTATCAGTGTGAC
ATTCCAATTGGTGCTGGCATTTGTGCTAGCTATCATACAGCCTCACACTTACGGAGTACAGGTCAAAAAT
CCATTGTGGCCTATACTATGTCATTAGGTGCTGAAAATTCTGTGGCATATGCTAATAATTCCATTGCCAT
ACCTACTAATTTTTCTATTAGTGTCACTACTGAAGTGATGCCTGTTTCTATGGCTAAAACATCTGTCGAT
TGTACTATGTACATCTGTGGTGATTCTTTAGAGTGCAGTAACCTACTGCTTCAGTATGGTAGCTTCTGTA
CCCAACTTAATCGTGCCCTTTCTGGCATTGCTGTAGAACAGGATAAAAACACCCAAGAGGTGTTTGCCCA
GGTTAAACAGATGTATAAAACACCAACCATAAGAGATTTTGGTGGTTTTAATTTCTCTCAGATATTACCA
GACCCTTTGAAGCCTACTAAGCGTTCTTTTATAGAGGATTTGCTCTACAACAAAGTAACACTCGCGGATG
CAGGTTTCATGAAACAGTATGCAGACTGTCTGGGTGGTATTAACGCAAGAGATCTCATCTGTGCTCAAAA
GTTTAATGGACTGACAGTCTTACCACCTTTGCTCACTGATGACATGATTGCTGCCTATACTGCAGCGCTC
ATTAGTGGCACTGCCACTGCAGGCTGGACTTTCGGTGCAGGTGCAGCCCTTCAAATACCTTTTGCTATGC
AAATGGCTTATAGGTTTAATGGCATTGGAGTTACTCAAAATGTTCTCTACGAGAACCAAAAACAAATTGC
CAATCAGTTCAATAAGGCTATTACTCAAATTCAAGAATCACTCACAACTACATCGACAGCATTGGGCAAG
CTGCAAGACGTAGTCAACCAGAATGCTCAAGCATTAAATACACTTGTCAAACAACTTAGCTCCAATTTTG
GTGCTATTTCAAGTGCTTTGAATGACATCCTCTCACGACTTGACAAAGTTGAGGCAGAGGTGCAAATTGA
CAGGTTGATTACAGGCAGATTACAAAGCCTCCAAACCTATGTAACACAACAACTAATCAGAGCTGCTGAA
ATCAGGGCTTCTGCTAATCTTGCTGCTACCAAAATGTCTGAGTGTGTTCTTGGACAATCGAAAAGAGTTG
ATTTTTGTGGAAAAGGCTACCACCTTATGTCTTTCCCTCAATCCGCTCCACATGGTGTTGTGTTCTTACA
TGTCACTTATGTGCCATCACAAGAAAAGAACTTCACCACTGCCCCAGCAATTTGTCATGAAGGTAAGGCA
TACTTCCCTCGTGAAGGTGTGTTTGTATCTAATGGCAGTTCTTGGTTTATTACACAGAGGAATTTTTATT
CACCACAGATAATCACAACAGACAATACATTTGTCGCCGGAAGTTGTGATGTCGTCATTGGAATCATTAA
CAATACAGTTTATGATCCTCTGCAACCTGAGCTTGACTCATTTAAACAAGAGCTAGACAAGTACTTCAAA
AATCATACATCACCTGATGTTGATCTTGGCGATATTTCAGGCATTAACGCTTCTGTCGTCGATATTCAAA
AAGAAATTGACCGCCTCAATGAGGTCGCCAAAAATTTAAATGAATCACTCATTGACCTTCAAGAACTTGG
CAAATATGAGCAATATATTAAATGGCCTTGGTATGTCTGGCTTGGCTTTATAGCAGGGTTAGTAGGATTA
TTCATGGCCATCATTCTTCTTTGTTACTTTACTAGCTGCTGCAGCTGCTGTAAAGGCATGTGCTCCTGTG
GTTCTTGCTGCAGATTTGATGAAGACGACTCTGAGCCAGTGCTCAAAGGAGTCAAATTACATTACACATA
AACGAACTTAATGGATTTGTTTATGAGTATTTTCACACTTGGATCAATCACACGTCAACCAAGTAAGATT
GAAAATGCTTTTCTTGCAAGTACTGTTCATGCTACTGCAACGATACCGCTACAAGCCTCATTCTCTTTCC
GATGGCTTGTTATTGGCGTTGCACTTCTTGCTGTTTTTCAAAGCGCTTCCAAAGTAATTGCGCTTCATAA
GAAGTGGCAGCTTGCCTTATACAAAGGCATCCAATTAGTTTGTAACTTGCTGCTACTCTTTGTGACAATT
TATTCACATTTTCTACTTTTAGCTGCTGGCATTGAGGTACAATTTTTGTACATCTATGCTTTGATTTATA
TTCTGCAAATTTTAAGCTTTTGCAGATTTGTCATGAGATGCTGGCTTTGTTGGAAGTGCAAATCCAAGAA
TCCATTATTATATGATGCCAACTACTTTGTTTGCTGGCATACATATAATTATGACTACTGTATACCATAC
AACAGTGTCACAGATACAATCGTCGTTACTTCAGGTGACGGCATTTCAACACCAGAACTCAAAGAAGACT
ACCAAATTGGTGGTTATTCTGAGGATTGGCACTCAGGTGTTAAAGACTATGTCGTTGTACATGGCTATTT
CACCGAAGTTCACTACCAGCTTGAGTCTACACAAATTACTACAGACACTGGTATTCAAAACGCTACATTC
TTCATCTTTAACAAGCTTGTTAAGGATCCGCCGAATGTGCAAATACACACAATCGACGGCTCTTCAGGAG
TTGTAAATCCAGCAATGGACCCAATTTATGATGAGCCGACGACGACTACTAGCGTGCCTTTGTAAGCACA
AGAAAGTGAGTACGAACTTATGTACTCATTCGTTTCGGAAGAAACAGGTACGTTAATAGTTAATAGCGTA
CTTCTTTTTGTTGCTTTCGTGGTATTCTTGCTAGTTACACTAGCCATCCTTACTGCGCTTCGATTGTGTG
CGTACTGCTGCAATATTGTTAACGTGAGTTTAGTAAAACCAACAGTTTACGTTTACTCGCGTGTTAAAAA
TCTGAACTCCTCTGATTGTGTTCCTGATCTTCTGGTCTAAACGAACTAACTATTATTTTCTGTTTGGAAC
TTTAACATTGCTTATCATGGCTGAGAACGGAACCATTTCTGTTGAGGAGCTTAAAAGACTCCTGGAACAA
TGGAACCTAGTAATAGGCTTCCTCTTCCTCGCCTGGATTATGTTATTACAATTTGCCTATTCTAATCGGA
ACAGGCTTTTGTACATAATAAAGCTTGTCTTCCTCTGGCTCTTGTGGCCAGTAACACTTGCTTGCTTTGT
GCTTGCTGCTGTTTACAGAATTAATTGGGTGACTGGCGGTATTGCGATTGCAATGGCTTGCATCGTAGGC
TTGATGTGGCTTAGCTACTTCGTTGCTTCCTTCAGGCTGTTTGCTCGTACCCGCTCAATGTGGTCATTCA
ACCCAGAAACAAACATTCTTCTCAATGTGCCTCTTCGAGGGACAATTGTAACCAGACCGCTCATGGAAAG
TGAACTTGTCATTGGCGCTGTGATCATTCGTGGTCACCTGCGAATGGCTGGACACTCCCTAGGGCGCTGT
GATATTAAGGACCTGCCAAAGGAGATCACTGTGGCTACATCACGAACGCTTTCTTATTACAAATTAGGAG
CGTCGCAGCGTGTAGGCACTGATTCAGGTTTTGCTGCATACAACCGCTACCGTATTGGAAACTACAAATT
AAACACAGACCACTCTGGTAGCAACGACAATATTGCTTTGCTAGTACAGTAAGTGACAACAGATGTTTCA
TCTCGTTGACTTTCAGGTTACAATAGCAGAGATATTGATTATCATTATGAGGACTTTCAGGATTGCCATT
TGGAATCTTGATGTACTAATAAGTTCAATAGTGAGACAATTATTTAAGCCTCTAACTAAGAAGAAATATC
CTCAGTTAGATGATGAAGAACCTATGGAGTTAGATTATCCATAAAACGAACATGAAAATTATTCTCTTCC
TGACACTGATTGCACTTGCAACTTGCGAGTTATATCACTATCAGGAGTGTGTTAGAGGTACCACTGTACT
ATTAGAAGAACCTTGCCCATCAGGAACATATGAGGGCAATTCACCATTTCATCCCCTTGCTGACAACAAA
TTTGCACTAACTTGCATTAGCACACATTTTGCTTTTGCCTGTGCTGACGGTACTAGACATACCTATCAGC
TTCGTGCAAGATCAGTTTCACCTAAACTTTTCACCAGACAAGAGAAAGTTTACCAAGAGCTCTATTCGCC
GCTTTTTCTCATTGTTGCGGCTTTAGTATTTATAATACTTTGCTTCACCATTAAGAGAAAGACAGAATGA
GTGAGCTCACTTTAATTGACTTCTATTTGTGCTTTTTAGCCTTTCTGCTATTCCTTGTTCTAATAATGCT
TATCATATTTTGGTTTTCACTTGAACTCCAGGATATAGAAGAACCTTGTAACAAAGTTTAAACAAACATG
AAATTTCTCATTGTTATGACTTGTATATCTCTTTGCTGCTGTATACGCACTGTGGTACAGCGCTGTGCAT
CTAATACACCTTATGTTCTTGAAAACCCATGTCCCACTGGTTATCAGCCAGAGTGGAACATTAGGTATAA
CACTAGGGGTAATACTTATAACAGTGCTAGACTGTGTGCTTTAGGAAAAGTTTTATCTTTTCATAGGTGG
CACACTATGGTTCAAGCATGTACACCTAATGTCACCATCAATTGTCAAGATCCAGTAGGTGGTGCACTTG
TAGCGAGATGTTGGTACTTTTACCAAGGTTCCCAGACCGCTACATTTAGAGACATACATGTAGATCTGTT
CTTTAAACGAACTTAAAATGTCTGATAATGGACCCCAAAACCAACGTAGTGCCCCCCGCATTACATTTGG
TGGACCCTCAGATTCAACTGACAATAACCAGGATGGAGGACGCAGTGGTGCACGGCCAAAACAACGCCGA
CCCCAGGGTTTACCCAATAATACTGCGTCTTGGTTCACAGCTCTCACTCAGCATGGTAAGGAAGGACTCA
AATTCCCTCAAGGCCAGGGAGTTCCTATCAACACCAATAGTGGCAGAGATGACCAAATTGGCTACTACAG
AAGAGCTACCCGACGAGTTCGTGGTGGTGACGGTAAAATGAAAGAGCTCAGCCCCAGATGGTACTTCTAT
TACCTAGGAACTGGCCCAGAAGCTTCACTTCCCTATGGTGCCAATAAAGAAGGCATCGTATGGGTTGCAA
CTGAGGGTGCCTTGAATACACCAAAAGATCATATTGGCACCCGCAATCCTAATAACAATGCTGCTATTGT
GCTACAACTTCCTCAAGGAACAACATTGCCAAAAGGCTTCTACGCAGAAGGGAGCAGGAATGGTAGTCAA
GCCTCTTCTCGCTCCTCATCACGTAGTCGTGGAAATTCAAGAACTTCAACTCCTGGCAGCAGTAGGGGAA
ATTCTCCTGCTCGAGTGGCTAGCGGAGGTGGTGAAACTGCCCTCGCGCTATTGCTGTTAGACAGATTGAA
CCAGCTGGAGAGCAAAGTTTCTGGTAAAGGCCAACAACAACAAGGCCAAACTGTCACTAAGAAATCTGCT
TCAGAGGCATCTAAAAAGCCTCGACAAAAACGTACTGCAACCAAACAGTACAATGTCACCCAAGCTTTTG
GGCGACGTGGTCCAGATCAAACTCAAGGAAACTTTGGAGACCAGGAGTTAATCAGACAAGGAACTGATTA
TAAACACTGGCCGCAAATAGCACAGTTTGCTCCAAGTGCCTCTGCATTCTTCGGAATGTCACGCATTAGC
ATGGAAGTCACACCTTCGGGAACATGGCTGACTTATCATGGAGCCATTAAATTGGATGACAAAGATCCCC
AATTCAAAGACAACGTCATACTGCTGAACAAGCACATTGACGCATACAAAACATTCCCACCAACAGAGCC
TAAAAAGGACAAAAAGAAAAAGACTGATGAAGCTCAGCCTTTACCGCAGAGACAAAAGAAACAGCCCACT
GTGACTCTTCTTCCTGCGGCCGACATGGATGATTTCTCCAGACAACTTCAAAATTCCATGAGTGGAGCTT
CTGCTGATTCAACTCAGGCATAAACACTCATGATGACCACACAAGGCAGATGGGCTATGTAAACGTTTTC
GCAATTCCGTTTACGATACATAGTCTACTCTTGTGCAGAATGAATTCTCGTAACTAAACAGCACAAGTAG
GTTTAGTTAACTTTAATTTCACATAGCAATCTTTAATCAATGTGTAATGTTAGGGAGGACTTGAAAGAGC
CACCACATTTTCACCGAGGCCACGCGGAGTACGATCGAGGGTACAGTGAATAATGCTAGGGAGAGCTGCC
TATATGGAAGAGCCCTAATGTGTAAAATTAATTTTAGTAGTGCTATCCCCATGTGATTTTAATAGCTTCT
TAGGAGAATGACAAAAAAAAAAAA</v>
      </c>
      <c r="AU7" s="114" t="str">
        <f t="shared" si="20"/>
        <v>&gt;BtCoV_273-</v>
      </c>
      <c r="AV7" s="114">
        <f t="shared" si="21"/>
        <v>1</v>
      </c>
      <c r="AW7" s="115" t="str">
        <f t="shared" si="22"/>
        <v>&gt;BtCoV_273-2005 DQ648856.1_genome</v>
      </c>
      <c r="AX7" s="38"/>
      <c r="AY7" s="38"/>
      <c r="AZ7" s="38"/>
      <c r="BA7" s="38"/>
      <c r="BB7" s="38"/>
      <c r="BC7" s="38"/>
      <c r="BD7" s="38"/>
      <c r="BE7" s="38"/>
      <c r="BF7" s="38"/>
      <c r="BG7" s="38"/>
      <c r="BH7" s="38"/>
      <c r="BI7" s="38"/>
      <c r="BJ7" s="38"/>
      <c r="BK7" s="38"/>
      <c r="BL7" s="38"/>
      <c r="BM7" s="38"/>
      <c r="BN7" s="38"/>
      <c r="BO7" s="38"/>
      <c r="BP7" s="38"/>
      <c r="BQ7" s="38"/>
      <c r="BR7" s="38"/>
    </row>
    <row r="8" ht="15.75" customHeight="1">
      <c r="A8" s="87">
        <v>39.0</v>
      </c>
      <c r="B8" s="88" t="s">
        <v>133</v>
      </c>
      <c r="C8" s="129" t="s">
        <v>161</v>
      </c>
      <c r="D8" s="90" t="str">
        <f t="shared" si="8"/>
        <v>BtCp-Yun_2011</v>
      </c>
      <c r="E8" s="130" t="s">
        <v>135</v>
      </c>
      <c r="F8" s="91" t="s">
        <v>136</v>
      </c>
      <c r="G8" s="91" t="s">
        <v>135</v>
      </c>
      <c r="H8" s="91" t="s">
        <v>136</v>
      </c>
      <c r="I8" s="91"/>
      <c r="J8" s="98"/>
      <c r="K8" s="98"/>
      <c r="L8" s="116" t="s">
        <v>162</v>
      </c>
      <c r="M8" s="131" t="s">
        <v>35</v>
      </c>
      <c r="N8" s="126"/>
      <c r="O8" s="132"/>
      <c r="P8" s="125"/>
      <c r="Q8" s="119"/>
      <c r="R8" s="97"/>
      <c r="S8" s="98"/>
      <c r="T8" s="91"/>
      <c r="U8" s="98"/>
      <c r="V8" s="98"/>
      <c r="W8" s="99" t="s">
        <v>163</v>
      </c>
      <c r="X8" s="99"/>
      <c r="Y8" s="120">
        <v>1241.0</v>
      </c>
      <c r="Z8" s="119" t="s">
        <v>164</v>
      </c>
      <c r="AA8" s="102">
        <f t="shared" si="9"/>
        <v>1241</v>
      </c>
      <c r="AB8" s="103" t="str">
        <f t="shared" si="10"/>
        <v>yes</v>
      </c>
      <c r="AC8" s="104" t="str">
        <f t="shared" si="11"/>
        <v>&gt;BtCp-Yun_2011 AGC74176</v>
      </c>
      <c r="AD8" s="104" t="str">
        <f>IFERROR(__xludf.DUMMYFUNCTION("if (REGEXMATCH(AC8, ""^&gt;""),AC8 &amp; ""
"" &amp; Z8, """")"),"&gt;BtCp-Yun_2011 AGC74176
MKIFLFSLLFSAALAQEGCGLLSFKPQPKLAQFSSSKRGVYYNDDIFRSDVLHLTQDYFLPFHSNLTQYFSLNVDSDRQVYFDNPTLNFGDGVYFAATEKSNVIRGWIFGSTMDNSTQSAIIVNNSTHIIIRVCNFNLCKEPMFTVSRGVHFSSWVYQSAFNCTYDRVEKSFQLDTAPKTGNFKDLREYVFKNRDGFLSVYHSYTPVDIIRGIPVGFSVLKPILKLPIGIN"&amp;"ITSFKVVMTMYSQTTSNFLSESAAYYVGNLKYVTFMFQFNENGTIADAVDCSQNPLAELKCTLKNFNVSKGIYQTSNFRVSPSTEVIRFPNITNRCPFDRVFNASRFPSVYAWERTKISDCVADYTVLYNSTSFSTFKCYGVSPSKLIDLCFTSVYADTFLIRFSEVRQIAPGETGVIADYNYKLPDEFTGCVIAWNTANQDRGQYYYRSSRKTKLKPFERDLSSDENGVRTLSTYDFYPSVPLEYQATRVVVLS"&amp;"FELLNAPATVCGPKLSTSLIKNQCVNFNFNGLKGTGVLTDSSKKFQSFQQFGRDASDFTDSVRDPQTLQILDISPCSFGGVSVITPGTNASSEVAVLYQDVNCTDVPTAIRADQLTPAWRVYSAGVNVFQTQAGCLIGAEHVNASYECDIPIGAGICASYHTASLLRNTGQKSIVAYTMSLGAENSIAYANNSIAIPTNFSISVTTEVMPVSMAKTSVDCTMYICGDSQECSNLLLQYGSFCTQLNRALSGIAVE"&amp;"QDKNTQEVFAQVKQMYKTPAIKDFGGFNFSQILPDPSKPTKRSFIEDLLFNKVTLADAGFMKQYGECLGDISARDLICAQKFNGLTVLPPLLTDEMIAAYTAALVSGTATAGWTFGAGAALQIPFAMQMAYRFNGIGVTQNVLYENQKQIANQFNKAISQIQESLTTTSTALGKLQDVVNQNAQALNTLVKQLSSNFGAISSVLNDILSRLDKVEAEVQIDRLITGRLQSLQTYVTQQLIRAAEIRASANLAATK"&amp;"MSECVLGQSKRVDFCGKGYHLMSFPQAAPHGVVFLHVTYVPSQERNFTTAPAICHQGKAYFPREGVFVSNGTSWFITQRNFFSPQIITTDNTFVSGNCDVVIGIINNTVYDPLQPELDSFKEELDKYFKNHTSPDVDLGDISGINASVVNIQKEIDRLNEVAKNLNESLIDLQELGKYEQYIKWPWYVWLGFIAGLIAIVMATILLCCMTSCCSCLKGACSCGSCCKFDEDDSEPVLKGVKLHYT")</f>
        <v>&gt;BtCp-Yun_2011 AGC74176
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v>
      </c>
      <c r="AE8" s="121" t="s">
        <v>165</v>
      </c>
      <c r="AF8" s="105" t="str">
        <f t="shared" si="12"/>
        <v>https://www.ncbi.nlm.nih.gov/protein/AGC74176</v>
      </c>
      <c r="AG8" s="128" t="s">
        <v>166</v>
      </c>
      <c r="AH8" s="110">
        <v>29452.0</v>
      </c>
      <c r="AI8" s="108" t="str">
        <f t="shared" si="13"/>
        <v>21391</v>
      </c>
      <c r="AJ8" s="108" t="str">
        <f t="shared" si="14"/>
        <v>25116</v>
      </c>
      <c r="AK8" s="109" t="str">
        <f>IFERROR(__xludf.DUMMYFUNCTION("if(AI8&gt;0, right(left( REGEXREPLACE( REGEXREPLACE(AQ8, ""&gt;.*\n"", """"), ""\n"" , """"), AJ8), AJ8-AI8+1))"),"ATGAAAATTTTCTTGTTTAGTCTGCTTTTTAGTGCTGCTTTAGCCCAGGAAGGTTGTGGCTTATTGAGTTTCAAACCACAACCTAAGCTGGCACAATTTTCATCTTCCAAGAGAGGTGTTTATTATAATGATGATATTTTTCGTTCTGATGTATTGCACCTCACTCAGGATTATTTCTTACCATTTCACTCTAATTTAACGCAGTACTTTTCATTAAATGTCGATTCGGATCGTCAAGTCTATTTTGACAATCCA"&amp;"ACCTTAAATTTTGGTGATGGTGTGTATTTCGCTGCAACTGAAAAGTCTAATGTTATTAGAGGTTGGATTTTTGGCTCTACTATGGACAATAGTACGCAGTCAGCTATCATTGTTAACAATTCCACACACATTATAATACGTGTGTGTAATTTTAACCTTTGTAAAGAACCCATGTTTACAGTCTCTCGAGGCGTCCATTTTAGTTCTTGGGTTTATCAAAGTGCATTCAATTGCACATATGACAGAGTCGAGAAA"&amp;"AGCTTTCAGCTTGACACGGCTCCTAAAACTGGAAATTTTAAGGACCTACGTGAGTATGTCTTTAAAAATCGTGATGGTTTTCTTAGTGTCTACCATTCTTATACTCCTGTTGATATTATTAGAGGTATACCTGTGGGTTTCTCAGTTTTGAAGCCTATTCTTAAGCTTCCTATTGGTATCAACATTACTTCTTTTAAGGTTGTTATGACCATGTATAGTCAAACCACATCTAATTTTCTTTCCGAAAGTGCTGCT"&amp;"TATTATGTTGGTAATCTTAAATACGTTACCTTCATGTTTCAGTTTAATGAGAATGGCACTATTGCAGATGCAGTAGATTGTTCTCAAAATCCTCTCGCTGAGTTAAAATGCACCCTTAAAAATTTTAATGTGTCCAAAGGCATTTATCAGACTTCTAACTTCAGGGTTTCACCATCCACAGAGGTTATTAGATTTCCTAACATTACAAACCGCTGCCCTTTCGACAGAGTTTTTAATGCGTCTCGTTTCCCTAGC"&amp;"GTTTACGCTTGGGAGAGGACTAAAATTTCTGATTGTGTTGCTGATTACACTGTTCTCTACAACTCAACTTCATTTTCAACTTTCAAATGTTATGGAGTTTCCCCATCTAAGTTGATTGATTTGTGTTTTACAAGTGTGTATGCTGATACATTCCTGATAAGATTTTCAGAAGTTAGGCAAATAGCGCCTGGTGAAACTGGCGTTATTGCAGACTATAATTATAAGCTGCCTGATGAGTTTACAGGTTGCGTAATT"&amp;"GCTTGGAATACGGCTAACCAAGACCGGGGTCAGTATTATTACAGATCATCTAGAAAGACTAAGCTTAAACCTTTTGAGAGAGACCTGTCTTCTGATGAAAATGGTGTACGTACTTTAAGTACCTATGATTTTTATCCTTCAGTACCACTTGAATACCAAGCTACTAGAGTAGTGGTACTTTCATTTGAGCTTCTAAATGCACCTGCCACAGTGTGTGGACCAAAATTGTCCACATCACTAATTAAGAACCAGTGT"&amp;"GTCAATTTTAATTTCAATGGACTCAAGGGTACTGGTGTGTTGACTGACTCGTCCAAAAAGTTTCAGTCTTTTCAACAATTTGGAAGGGATGCATCTGATTTTACTGACTCAGTACGCGACCCTCAGACACTTCAAATACTTGACATTTCACCATGCTCATTTGGTGGTGTGAGTGTAATAACACCAGGAACAAATGCTTCATCTGAAGTAGCCGTTCTATACCAAGATGTAAACTGCACTGATGTTCCCACGGCC"&amp;"ATACGTGCTGACCAACTCACACCTGCTTGGCGTGTTTACTCTGCTGGAGTAAATGTGTTTCAAACTCAGGCTGGCTGTTTAATAGGAGCGGAACATGTCAATGCTTCATATGAGTGTGACATTCCCATTGGTGCAGGCATTTGTGCTAGTTACCATACAGCTTCCCTTTTACGTAATACAGGCCAGAAATCAATTGTGGCCTATACTATGTCACTTGGTGCTGAAAACTCAATTGCTTATGCTAATAACTCAATT"&amp;"GCCATACCTACAAATTTTTCAATCAGTGTCACAACTGAAGTGATGCCTGTTTCAATGGCTAAGACATCAGTAGATTGTACAATGTACATCTGTGGTGACTCCCAGGAGTGCAGCAACTTACTACTTCAGTATGGTAGCTTTTGCACACAATTAAATCGTGCCCTTTCAGGCATTGCTGTTGAACAGGACAAAAACACTCAAGAGGTTTTTGCCCAAGTTAAACAAATGTATAAGACACCAGCCATAAAAGATTTT"&amp;"GGTGGCTTTAATTTCTCACAAATATTGCCTGACCCTTCTAAGCCAACAAAAAGATCATTTATTGAGGATTTACTCTTCAACAAAGTGACTCTCGCTGATGCTGGCTTTATGAAGCAATACGGCGAATGCCTAGGCGATATTAGTGCTAGAGATCTCATTTGTGCGCAGAAGTTCAATGGACTCACTGTCCTTCCACCTCTACTCACGGATGAAATGATTGCTGCTTACACCGCCGCTCTTGTCAGCGGTACTGCT"&amp;"ACTGCTGGTTGGACATTTGGTGCAGGTGCTGCTCTACAAATACCTTTTGCTATGCAAATGGCTTATAGGTTCAATGGCATTGGAGTTACTCAAAATGTTCTCTATGAGAACCAGAAGCAGATCGCTAACCAATTTAACAAGGCGATCAGTCAAATTCAAGAATCACTTACTACTACTTCAACTGCATTGGGCAAGCTGCAAGACGTCGTCAACCAGAATGCTCAAGCATTGAACACACTTGTTAAACAACTAAGT"&amp;"TCTAACTTTGGTGCAATTTCAAGTGTTTTAAATGACATTCTGTCTCGACTTGACAAAGTTGAGGCTGAAGTGCAAATTGATAGGTTGATTACTGGCAGATTACAAAGCCTTCAGACCTATGTAACACAACAACTAATCAGAGCTGCTGAAATCAGAGCTTCTGCCAATCTTGCTGCCACTAAGATGTCCGAGTGTGTTCTTGGACAATCAAAAAGAGTTGACTTTTGTGGAAAAGGCTATCATCTTATGTCTTTC"&amp;"CCTCAAGCAGCCCCACATGGTGTCGTCTTCTTACATGTCACATACGTGCCATCGCAAGAAAGAAACTTCACCACTGCCCCAGCAATCTGTCATCAAGGCAAGGCATACTTCCCTCGTGAAGGTGTTTTTGTATCTAATGGCACTTCTTGGTTTATCACACAGAGGAATTTCTTTTCACCACAAATAATTACAACAGACAATACATTTGTCTCTGGAAATTGTGATGTCGTTATAGGCATCATTAACAACACAGTC"&amp;"TATGATCCTCTGCAACCTGAGCTAGACTCATTTAAAGAAGAACTGGACAAGTACTTCAAAAATCATACATCACCAGATGTTGACCTTGGCGACATTTCAGGCATCAATGCTTCTGTCGTCAATATCCAAAAAGAAATTGACCGCCTCAATGAGGTTGCCAAAAATCTAAATGAATCGCTCATTGACCTTCAAGAACTTGGTAAATATGAGCAATACATCAAATGGCCTTGGTACGTTTGGCTCGGCTTCATTGCT"&amp;"GGACTGATTGCTATCGTCATGGCCACCATACTGCTTTGTTGCATGACCAGCTGTTGCAGTTGCCTCAAGGGTGCATGCTCTTGCGGTTCTTGCTGCAAATTTGATGAGGACGACTCTGAGCCCGTGCTCAAAGGAGTCAAATTACACTACACATAA")</f>
        <v>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v>
      </c>
      <c r="AL8" s="109">
        <f t="shared" si="15"/>
        <v>3726</v>
      </c>
      <c r="AM8" s="109" t="str">
        <f t="shared" si="16"/>
        <v>&gt;BtCp-Yun_2011_Sgene
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v>
      </c>
      <c r="AN8" s="110" t="s">
        <v>167</v>
      </c>
      <c r="AO8" s="111" t="str">
        <f t="shared" si="17"/>
        <v>https://www.ncbi.nlm.nih.gov/nuccore/JX993988.1</v>
      </c>
      <c r="AP8" s="111" t="str">
        <f t="shared" si="18"/>
        <v>https://www.ncbi.nlm.nih.gov/nuccore/JX993988.1?report=fasta&amp;log$=seqview&amp;format=text</v>
      </c>
      <c r="AQ8" s="112" t="s">
        <v>168</v>
      </c>
      <c r="AR8" s="113">
        <f>IFERROR(__xludf.DUMMYFUNCTION("len(REGEXREPLACE(REGEXREPLACE(AT8, ""&gt;.*\n"", """"), ""\n"", """"))"),29452.0)</f>
        <v>29452</v>
      </c>
      <c r="AS8" s="113" t="str">
        <f t="shared" si="19"/>
        <v>yes</v>
      </c>
      <c r="AT8" s="109" t="str">
        <f>IFERROR(__xludf.DUMMYFUNCTION("if(AQ8="""","""", REGEXREPLACE(AQ8, ""&gt;.*\n"", AW8 &amp; ""
""))"),"&gt;BtCp-Yun_2011 JX993988.1_genome
TGCCTAGTGCACCTACGCAGTATAAACAATAATAAACTTTACTGTCGTTGACAAGAAACGAGTAACTCGT
CCCTCTTCTGCAGACTGCTTACGGTTTCGTCCGTGCTGCAGTCGATCATCAGCATACCTAGGTTTCGTCC
GGGTGTGACCGAAAGGTAAGATGGAGAGCCTTGTTCTTGGAATCAACGAGAAAACACACGTCCAACTCAG
TTTGCCTGT"&amp;"TCTCCAGGTTAGAGACGTGTTAGTACGTGGCTTCGGGGACTCTGTGGAAGAGGCCCTATCG
GAGGCACGTGAACATCTGAAAAGTGGCACTTGTGGCATAGTAGAGCTGGAAAAAGGCGTATTGCCCCAGC
TTGAACAGCCCTATGTGTTCATTAAACGATCTGACGCCCAGGGCACTGGTCATGGCCACAAGGTCTGCGA
GCTAGTTGCTGAATTGGATGGCGTTCAGTTCGGTCGTAGCGGTATAACACT"&amp;"GGGAGTACTCGTGCCATAT
GTGGGCGAGACCCCAATTGCATACCGCACTGTTCTTCTTCGTAAGAATGGTAATAAGGGAGCCGGTGGCC
ATAGCTTTGGCATCGATCTAAAGTCGTATGACTTAGGTGACGAGCTTGGCACTGATCCCATTGAAGATTA
TGAACAAAACTGGAACACTAAACATGGCAGTGGTGCCCTTCGTGAACTCACTCGTGAGCTTAATGGAGGA
GTAGTTACTCGCTATGTCGACA"&amp;"ACAACTTTTGTGGCCCAGATGGCTACCCCCTTGAATGCATTAAAGACC
TTCTCGCTCGCGCGGGCAAGTCAATGTGCACTCTTTCTGAACAACTTGATTTTATTGAGTCGAAGAGAGG
TGTCTACTGCTGTCGTGAACATGAGCATGAAATTGCTTGGTTTACTGAACGCTCTGAAAAGAGCTATGAG
CACCAGACACCCTTCGAGATCAAGAGTGCCAAGAAATTTGACACTTTCAAAGGGGAATGCCCAA"&amp;"AGTTTG
TATTTCCTCTCAATTCTAGAGTCAAAGTCATTCAACCACGTGTTGAAAAGAAAAAGACTGAAGGTTTCAT
GGGGCGTATACGCTCTGTGTACCCTGTTGCATCCCCTGGGGACTGTAACGATATGCACTTGTCTACCTTG
ATGAAATGTAATCATTGTGATGAAGTTTCATGGCAGACGTGCGACTTTCTCAAAGCCACTTGTGAACAAT
GTGGCACTGAAAATTCAGTCCGTGAAGGACCCACT"&amp;"ACATGTGGGTACCTACCTACTAATGCTGTACTGAA
AATGCCTTGTCCTGCTTGTCAAGACCCAGAAATTGGACCTGAGCATAGTGTTGCAGACTACCACAACCAC
TCAAACATTGAAACTCGACTCCGCAAGGGAGGTAGGATTAAATGTTTCGGTGGGTGTGTGTTTGCCTATG
TTGGCTGCTATAACAAGCGTGCCTACTGGGTTCCTCGTGCTAGTGCCGATATTGGTGCAAACCATACTGG
CATTAC"&amp;"TGGAGACAATGTGGAGACTCTAAATGAAGATCTCCTAGAGATACTGCGTCGTGAACGTGTTAAC
ATTAACATTGTTGGCGATTTTCAGTTGAATGAAGAGGTTGCTATTATTCTAGCATCTTTTTCTGCTTCCA
CTAGTGCCTTTATTGACACTGTAAAGGGCCTTGACTACAAGACCTTCAAAGCCATTGTTGAATCCTGTGG
AAACTACAAAGTTACCAAAGGAAAACCTGTCCAAGGAGCTTGGAACAT"&amp;"TGGCCAGCAAAAATCTATTTTG
ACACCGCTGTGTGGTTTTCCCTCACGGGCTGCCAGTGTCATTAGATCAATCTTTTCTCGCACACTCGATG
CAGCAAATCATTCAATACCAGACCTGCAGAAAGCAGCTGTTACCATTCTTGATGGTATTTCAGAGCATTC
ATTGCGTCTTGTTGACGCCATGACTTACACCTCAGATCTGTTCACCAACAGTGTCATTATTATGGCATAT
GTTACGGGCGGACTTGTAC"&amp;"AGCAGGTGTCTCAGTGGTTGTCTAACTTAGTAGGCTCTGCTGCTGAGAAGC
TGCGACCCGTGTTTGCATGGGTTGAGTCTAGACTTAGTGATGGAATTGAATTTCTCAAGGATGCTTGGGA
GATTCTTAAATTCTTGATCAGGGGTGTGTTTGACATCGTTAAGGGTCAAATACAGGTTACCTCAGATAAT
ATCAAGGAGTGTGTAAAAAGCTTCATTGATGTTATTAATAAGGCACTTGAAATGTGCATTG"&amp;"ACTATGTCA
CTGTTGCTGGCACAAAGTTGCGATCACTCAACTTAGGTGAGATTTTCATCGCTCAAAGCAAGGGACTCTA
CCGCCAGTGCATTCGTGGTAAAGAGCAGCTGCAATTACTCATGCCACTTAAGGCACCTAAGGACGTCACT
TTCTTCGAGGGTGATGTACACGATACTGTGCTTACCTCTGAAGAGGTTGTTCTTAAGAATGGTGAACTCG
AAGCACTTGAGACACCAGTTGATAGCTTCACT"&amp;"AATGGGGCTATCGTAGGCACACCTGTGTGCATAAATGG
ACTCATGCTCTTAGAATTAAAAGACAAGGAGCAATATTGCGCTTTGTCTCCAGGATTGTTAGCAACAAAT
AATGTCTTCCGTCTTAAAGGAGGTGCACCTACTAAAGGTGTAACTTTTGGAGAGGACACTGTTGTTGAAG
TTCAGGGCTATAAGAATGTGAAGATTACATTCGAGCTTGATGAGCGTGTGGACAAAGTGCTTAATGAGAA
GTG"&amp;"CTCTGTGTATACTGTAGAGTCAGGTACAGAAGTGTCTGAATTTGCATGTGTTGTAGCTGAGGCGGTT
GTGAAAACATTACAACCTGTCTCTGATCTACTTACCAATATGGGTATTGATCTTGATGAGTGGAGTGTTG
CTACATTCTACTTATTTGATGACTCTGGTGAAGAAAATCTTTCATCACGTATGTATTGCTCCTTTTATCC
TCCCGACGAGGAAGAAGAGGGTGATGCGGAGTGTGAGGAAGAAGA"&amp;"AATTGCTGATGAGACCTGTGAACAT
GAGTATGGTACAGAGGACGATTATCAAGGTCTTCCTATGGAATTTGGTGCCTCAACTGAAACAGTTCAAG
TTGAAGAAGAAGAAGAGGAAGACTGGCTGGATGATACTACTGAGCAATCAGAGATTGAGCCAGAACCAGA
ACCCACATCTGAAGAACCAGTTAACCAGTTTACTGGTTATTTAAAACTTACTGACAACGTTGCCATTAAG
TGTGTGGACATCGTTA"&amp;"AGGAGGCGCAAAACGCTAATCCCACGGTGATTGTAAATGCTGCTAACGTACACC
TGAAACATGGTGGTGGTGTAGCAGGTGCACTCAACAAGGCAACCAATGGTGCCATGCAAAAAGAGAGCGA
TGATTACATTAAGCTAAATGGCCCTCTCACAGTAGGAGGTTCATGTTTGCTTTCTGGACATAATCTTGCT
AAGAAGTGTCTACATGTTGTTGGACCTAACCTAAATGTAGGTGAGGATATCCAGCTCC"&amp;"TAAAGGCAGCAT
ATGAAAATTTCAATTCACAGGACACCTTACTTGCACCATTGTTGTCAGCAGGCATATTTGGTGCTAAACC
ACTTCAGTCTCTACAAGTGTGCGTGCAGACAGTTCGTACACAGGTTTACATTGCAGTCAATGACAAAGCT
CTTTACGAGCAGGTTGTCATGGATTACCTTGATAGCCTGAAGCCTAGAGTGGAAGCACCTAAACAAGAGG
AGCCACCAAAGACAGAAGATCCTAAAATT"&amp;"GAGGAGAAATCTGTTGTACAGAAGCCTGTCGATGTGAAGCC
AAAAATTAAGGCTTGCATTGATGAGGTTACCACAACACTGGAAGAAACTAAGTTTCTTACCAATAAGTTA
CTCTTGTTTGCTGACATCAATGGTAAGCTTTACCATGATTCTCAGAACATGCTTAGAGGTGAAGATATAT
CTTTCCTTGAGAAGGATGCACCTTACATGGTAGGTGATGTTATCACTAGTGGTGATATCACTTGTGTTAT
"&amp;"AATACCCTCCAAAAAGGCTGGTGGCACTACCGAGATGCTCTCAAGAGCTTTGAAGAAAGTGCCAGTTGAT
GAGTATATAACCACATACCCTGGACAAGGATGTGCTGGTTATACACTTGAGGAAGCTAAGACTGCTCTTA
AGAAATGCAAATCTGCATTTTACGTGTTACCTTCAGAATCACCTAATGCTAAGGAAGAGATTCTAGGAAC
CGTATCTTGGAATTTGAGAGAAATGCTTGCTCATGCTGAAGA"&amp;"GACAAGAAAATTAATGCCTATCTGCATG
GATGTTAGAGCCATAATGGCCACCATCCAACGCAAGTACAAAGGAATTAAAATTCAAGAAGGCATCGTTG
ACTATGGTGTCCGATTCTTCTTTTATACTAGTAAAGAGCCTGTAGCTTCTATTATTACGAAGCTGAACTC
TCTAAATGAGCCACTTGTCACAATGCCAATTGGTTATGTGACACATGGTTTTAATCTTGAAGAGGCTGCG
CGCTGTATGCGTT"&amp;"CTCTTAAAGCTCCTGCCGTAGTGTCAGTATCATCACCAGATGCTGTTACTACATATA
ATGGATACCTCACTTCGTCATCAAAGACATCTGAGGAGCACTTTGTGGAAACAGTTTCTTTGGCTGGCTC
TTACAGAGATTGGTCCTATTCAGGACAGCGTACAGAGTTAGGTGTTGAATTTCTTAAGCGTGGTGACAAA
ATTGTGTACCACACTTTGGAGAGCCCCGTCGAGTTCCATCTTGACGGTGAGGTCC"&amp;"TTCCACTTGACAAAT
TAAAGAGTCTCTTATCCCTACGGGAGGTTAAGACTATAAAAGTGTTCACAACTGTGGACAATACTAATCT
CCACACACAGCTTGTGGATATGTCTATGACATATGGACAGCAGTTTGGTCCAACATACTTGGATGGTGCT
GATGTTACAAAAATTAAACCTCATGTAAATCATGAGGGTAAAACTTTCTTTGTACTACCTAGTGATGACA
CACTACGTAGTGAAGCTTTTGAGTAC"&amp;"TACCACACTCTTGATGAGAGTTTCCTTGGTAGATACATGTCTGC
TTTAAACCACACAAAGAAATGGAAATTCCCTCAAGTTGGTGGTTTGACTTCGATTAAGTGGGCTGATAAC
AATTGTTATTTGTCTAGTGTTTTATTAGCACTTCAACAAATTGAAGTTAAATTTAATGCCCCAGCACTAC
AAGAAGCTTACTATAGAGCTCGTGCTGGTGATGCTGCTAATTTTTGTGCACTTATACTCGCTTACAGT"&amp;"AA
TAAAACTGTTGGCGAGCTAGGTGATGTCAGAGAAACTATGGCCCATCTTTTACAGCATGCTAATTTGGAA
TCTGCAAAGCGAGTTCTTAATGTGGTGTGTAAACATTGCGGCCAGAAAACTACTACCTTAACGGGTGTAG
AGGCTGTGATGTACATGGGTACTCTGTCTTATGATAATCTTAAGACAGGTGTTTCTGTTCCATGTGTGTG
TGGTCGTGACGCTACACAATATTTAGTACAACAAGAGTC"&amp;"TTCTTTTGTTATGATGTCCGCACCACCTGCT
GAATATAAATTACAGCAAGGTACATTCTTATGTGCAAATGAATACACTGGTAATTATCAGTGTGGTCATT
ACACTCATATAACTGCTAAGGAGACCCTCTATCGTATTGACGGAGCTCACCTTACAAAGATGTCAGAGTA
TAAAGGGCCAGTGACTGATGTGTTCTATAAGGAAACATCTTACACTACAACCATCAAGCCTGTGTCATAT
AAACTCGATG"&amp;"GAGTTACTTACACAGAGATTGAACCAAAATTGGATGGGTATTATAAAAAGGATAATGCTT
ACTATACGGAGCAGCCTATAGACCTTGTACCAACTCAACCACTACCAAATGCGAGTTTTGATAATTTCAA
ACTCACATGTTCTAATATAAAATTCGCTGATGATTTAAATCAAATGACAGGCTTCACAAAGCCAGCTTCA
CGAGAGCTATCTGTCACATTCTTTCCAGACTTGAATGGCGATGTAGTGGCTA"&amp;"TTGACTATAGACACTACT
CAGCGAGTTTCAAGAAAGGTGCTAAATTACTGCATAAGCCAATTGTTTGGCATATCAATCAGGCTACAAC
CAAGACAACGTTCAAACCAAACACTTGGTGTTTACGTTGTCTTTGGAGTACAAAACCAGTAGATACTTCA
AATTCATTTGAAGTTCTGGCAGTAGAAGACACACAAGGAATGGACAATCTTGCTTGTGAAAGTCAACAAC
CCACCTCTGAAGAAGTAGTGGAA"&amp;"AATCCTACCATACAGAAGGAAGTCATAGAGTGTGACGTGAAAACTAC
CGAAGTTGTAGGCAATGTCATACTTAAACCATCAGATGAAGGTGTTAAAGTAACACAAGAGTTAGGTCAT
GAGGATCTTATGGCTGCCTATGTGGAAAATACAAGCATTACCATTAAGAAACCTAATGAGCTTTCATTAG
CCTTAGGTTTGAAAACAATTGCCACTCATGGTATTGCTGCAATTAACAGTGTTCCTTGGAGTAAA"&amp;"ATTTT
GGCTTATGTCGGACCATTCCTAGGACGAACAGCAATCACAACATCAAACTGTGCTAAGAGATTAGTACAG
CGTGTATTTAACAACTACATGCCCTATGTGCTTACATTATTGTTCCAATTGTGTACTTTTACCAAAAGTA
CAAATTCTAGAATTAGAGCTTCACTACCTACGACTATTGCTAAAAATAGTGTTAAGGGTGTTGCTAAATT
ATGTTTGGATGCTGGCATCAATTATGTAAAGTCACC"&amp;"CAAATTTTCTAAATTGTTCATTATTGCAATGTGG
CTATTATTGTTAAGCATTTGCTTAGGTTCATTAATCTATGTAACTGCAGCTTTAGGTGTATTATTGTCCA
ACTTTGGAGCTCCTTCTTATTGTAGTGGCGTTAGAGAATCGTATCTCAATTCCTCTAATGTTACTACTAT
GGATTTCTGTGAAGGTTCTTTTCCTTGCAGTGTTTGTTTAAGTGGATTAGACTCGCTTGATTCCTATCCA
GCTCTTG"&amp;"AAACCATCCAGGTAACGATTTCATCGTATAAGCTAGACTTGACAATTTTAGGTCTGGTTGCTG
AGTGGTTTTTGGCATATATGTTGTTCACAAAATTCTTTTATTTACTAGGTCTTTCAGCTATAATGCAGGT
GTTCTTTGGCTATTTTGCTAGTCATTTCATCAGCAATTCTTGGCTCATGTGGTTTATCATTAGTATTGTA
CAAATGGCACCCGTTTCCGCAATGGTTAGGATGTACATCTTCTTTGCTT"&amp;"CTTTCTATTACATATGGAAGA
GCTATGTTCATATTATGGATGGTTGCACCTCTTCGACTTGCATGATGTGCTATAAGCGCAATCGTGCCAC
ACGCGTTGAGTGTACAACTATTGTTAATGGCATGAAGAGATCTTTCTATGTCTACGCAAATGGAGGCCGT
GGCTTCTGCAAGACGCACAATTGGAATTGTCTCAATTGTGACACATTTTGCACTGGTAGTACATTCATTA
GTGATGAAGTTGCTCGTGAT"&amp;"TTGTCACTCCAGTTTAAAAGACCAATCAACCCTACTGACCAGTCATTGTA
TATTGTTGATAGTGTTGCTGTGAAAAATGGCGCGCTTCACCTCTACTTTGACAAGGCTGGTCAAAAGACT
TATGAGAGACACCCGCTCTCCCATTTTGTCAATTTAGACAATTTGAGAGCTAACAACACTAAAGGTTCAC
TACCTATTAATGTCATAGTTTTTGATGGCAAGTCCAAATGCGACGAGTCTGCTGCTAGGTCT"&amp;"GCTTCTGT
GTACTACAGTCAGCTAATGTGCCAACCTATTCTGTTGCTTGACCAAGCTCTCGTATCAGATGTTGGAGAT
AGTACTGAAGTTTCTGTTAAGATGTTTGATGCTTATGTCGACACCTTTTCAGCAACTTTTAGTGTTCCTA
TGGAAAAACTTAAGGCACTCGTTGCTACAGCTCATAGCGAATTGGCAAAGGGTGTAGCTTTAGATGGTGT
CCTATCTACATTTGTGTCTGCAGCTCGTCAAGG"&amp;"TGTTGTTGACACTGATGTTGATACAAAGGATGTCATT
GAATGTCTCAAAATTTCACATCACTCAGACTTGGAAGTGACAGGTGACAGTTGTAACAACTTTATGCTCA
CCTACAATAAAGTAGAAAACATGACGCCTAGAGATCTTGGTGCATGTATTGACTGTAATGCAAGGCATAT
TAATGCTCAAGTAGCAAAAAGTCACAATGTTTCACTCATCTGGAATGTAAAAGACTATATGTCTTTGTCA
GAGC"&amp;"AGTTGCGTAAACAAATTCGTAGTGCTGCTAAGAAGAACAACATACCTTTTAGATTAACTTGTGCCA
CGACTAGGCAAGTTGTCAATGTCATAACTACTAAGATTTCACTTAAGGGTGGTAAGATTATTAGTACTTG
GTTTAAACTCATGCTGAAAGCCACATTATTGTGTGTCCTTGCTGCGTTGTTTTGTTATGTCATCATGCCG
GTACATATATTGTCTGCTCATGATGGTTATACAAATGAGATCATTG"&amp;"GTTACAAAGCTATCCAAGATGGTG
TCACTCGTGACATTGTTCCCACTGATGATTGTTTTGCAAACAAACATGCTGGTTTTGACACATGGTTTAG
TCAGCGTGGTGGCTCTTACAGGAATGATAAAAACTGCCCAGTAGTAGCTGCTATCATTACTAGAGAGATT
GGCTTCATAGTGCCTGGTTTACCTGGTACTGTTTTGAGGGCTATCAATGGTGACTTTTTGCACTTTCTAC
CTCGTGTTTTTAGTGCT"&amp;"GTTGGCAATATTTGCTACACACCTTCCAAACTCATTGAGTATAGTGACTTTGC
CACTTCTGCTTGTGTTTTAGCAGCTGAGTGCACAATCTTTAAGGACGCTATGGGCAAGCCTGTGCCATAT
TGTTATGATACTAACTTGCTTGAAGGTTCTATTTCTTACAGTGAGCTCCGCCCAGACACTCGTTATGTGC
TCATGGATGGTTCTATTATACAATTTCCTAACACTTACTTGGAAGGTTCTGTTAGAGTG"&amp;"GTTACAACTTT
TGATGCTGAGTACTGTAGACATGGTACATGCGAAAGATCAGAAGCTGGTATTTGCTTATCTACTAGTGGT
AGATGGGTTCTTAATAATGAGCATTACAGAGCGCTACCTGGAGTTTTCTGTGGAGTCGATGCTATGAATC
TTATAGCTAACATCTTTACCCCTCTTGTTCAACCTGTAGGTGCTTTAGATGTTTCTGCTTCAGTAGTAGC
AGGCGGTATTATTGCCATATTGGTGACTTG"&amp;"TGCCGCTTACTATTTCATGAAATTCAGGCGTGCTTTTGGT
GAATACAACCATGTTGTTGCTGCCAATGCACTTTTGTTTTTAATGTCTTTCACTATACTCTGTCTGGCAC
CTGCTTATAGCTTCTTGCCAGGAGTTTATTCAGTCTTTTACTTGTACTTGACATTTTATTTTACTAATGA
TGTTTCATTCTTGGCTCATCTTCAATGGTTTGCCATGTTTTCTCCCATTGTGCCTTTCTGGATAACAGCA
A"&amp;"TTTATGTATTTTGTATTTCTCTGAAGCACTGTCATTGGTTCTTTAATAATTATCTTAGGAAAAGAGTCA
TGTTTAATGGAGTTACATTCAGTACTTTCGAAGAAGCTGCTTTGTGTACCTTTTTGCTTAATAAGGAAAT
GTACCTAAAATTACGTAGTGAGACGCTGTTGCCACTTACACAGTACAACAGATATCTTGCTCTGTATAAT
AAGTACAAGTATTTTAGTGGAGCCTTAGATACTACTAGCTATC"&amp;"GTGAAGCAGCTTGCTGCCACTTAGCAA
AGGCTCTAAATGACTTCAGTAATTCTGGTTCTGATGTTCTTTACCAACCACCACAGACTTCAATCACTTC
TGCTGTTTTACAGAGTGGTTTCAGGAAAATGGCATTCCCATCGGGTAAAGTTGAAGGGTGCATGGTACAA
GTAACCTGTGGAACTACAACTCTTAACGGATTGTGGTTAGATGACACAGTGTATTGTCCAAGACATGTCA
TTTGCACAGCGGAA"&amp;"GACATGCTTAATCCTAACTATGAAGACCTGCTCATTCGCAAATCTAATCATAGCTT
TCTTGTTCAGGCTGGTAACGTTCAACTTCGTGTTATTGGCCATTCTATGCAAAATTGTCTGCTTAGGCTT
AAAGTTGACACCTCTAACCCTAAGACACCCAAGTACAAATTTGTCCGCATCCAACCTGGTCAGACATTTT
CAGTTCTTGCATGTTACAATGGTTCACCGTCTGGTGTTTATCAGTGTGCCATGAGA"&amp;"CCTAACCACACCAT
CAAGGGTTCTTTCCTTAATGGATCATGTGGTAGTGTTGGTTTTAATATTGACTATGATTGCGTGTCCTTT
TGCTACATGCACCACATGGAGCTTCCAACTGGAGTGCACGCTGGTACTGACTTAGAAGGTAAATTCTATG
GTCCTTTTGTTGACAGACAAACTGCACAGGCTGCTGGTACAGATACAACCATTACTCTAAATGTTTTGGC
CTGGCTGTACGCTGCTGTTATTAATGG"&amp;"TGATAGATGGTTCCTTAATAGGTTTACCACTACACTAAATGAT
TTCAATCTTGTGGCAATGAAGTACAATTATGAACCACTGACACAGGACCATGTTGACATACTAGGACCTC
TTTCTGCTCAAACAGGAATTGCAGTCTTAGATATGTGTGCTGCTTTGAAGGAGCTGCTGCAGAATGGTAT
GAATGGTCGTACTATCCTTGGTAGCACTATCTTAGAAGACGAGTTTACACCATTCGACGTTGTTAGACA"&amp;"A
TGTTCTGGTGTTACATTTCAGGGTAAATTCAAGAAAATAGTTAAGGGTACTCATCACTGGGTGCTTTTGA
CTTTCTTGACTTCACTTTTAATTCTTGTTCAAAGTACGCAGTGGTCACTGTTTTTCTTTGTTTACGAGAA
TGCCTTCTTGCCATTTACTCTTGGTATTATGGCTATTGCTGCATGCGCTATGCTTCTTGTTAAACATAAG
CATGCATTCTTGTGCTTGTTTCTGTTACCTTCTCTTGCAA"&amp;"CGGTTGCTTATTTCAATATGGTCTACATGC
CTGCTAGTTGGGTGATGCGTATCATGACATGGCTTGAATTGGCCGATACTAGCTTGTCTGGTTATCGGCT
CAAGGACTGTGTTATGTATGCTTCAGCTTTAGTTTTACTTGTTCTCATGACAGCTCGCACTGTTTATGAT
GATGCTGCTAGACGTGTGTGGACATTGATGAATGTCATCACACTTGTTTATAAAGTCTACTATGGTAATG
CTTTAGATCAA"&amp;"GCTATTTCCATGTGGGCTCTTGTTATTTCTGTAACATCTAACTATTCTGGTGTCGTTAC
GACTATCATGTTTTTAGCTAGAGCCGTAGTGTTTGTGTGTGTTGAGTATTACCCATTGCTGTTCATTACT
GGTAACACTTTACAGTGTATCATGCTTGTTTATTGTTTCTTGGGCTATTGTTGCTGTTGCTACTTTGGTC
TTTTCTGTTTACTCAACCGCTACTTTAGACTTACTCTTGGTGTTTATGATTAC"&amp;"TTGGTCTCTACACAAGA
GTTTAGATATATGAACTCTCAGGGGCTTTTGCCTCCTAAGAGTAGTATTGACGCCTTCAAACTTAACATT
AAGTTGCTAGGTATTGGAGGTAAACCATGCATTAAAGTTGCTACTGTACAGTCTAAAATGTCTGATGTAA
AGTGCACATCTGTGGTACTGCTCTCAGTTCTCCAACAACTCAGAGTAGAATCATCTTCTAAATTGTGGGC
GCAATGCGTGCAACTTCATAATGA"&amp;"TATTCTTTTGGCTAAAGACACAACTGAAGCTTTCGAAAAGATGGTT
TCTTTGTTGTCTGTGTTGCTATCCATGCAGGGTGCTGTAGACATTAACAAGTTGTGCGAGGAAATGCTTG
ACAACCGTGCAACTCTTCAGGCAATAGCTTCAGAATTTAGTTCTTTACCATCATATGCTGCGTATGCCAC
AGCCCAAGAGGCTTATGAGCAAGCTGTAGCTAACGGTGATTCTGAAGTTGTACTTAAGAAATTAAA"&amp;"GAAA
TGTCTGAATGTGGCTAAATCTGAGTTTGACCGTGATGCTGCCATGCAACGTAAGTTGGAAAAGATGGCAG
ATCAGGCTATGACCCAAATGTACAAACAGGCAAGATCTGAGGACAAGAGGGCAAAAGTGACTAGTGCTAT
GCAAACAATGCTTTTCACTATGCTTAGGAAGCTTGATAATGATGCGCTTAACAACATTATCAACAATGCA
CGTGATGGTTGTGTTCCACTCAATATCATACCATTGA"&amp;"CTACAGCAGCTAAACTCATGGTTGTTGTCCCTG
ATTATGGTACCTACAAGAACACTTGTGATGGTAACACTTTTACATATGCGTCTGCACTCTGGGAGATCCA
GCAAGTTGTAGACGCAGATAGTAAAATTGTCCAACTTAGTGAAATCAACATGGACAATTCGCCAAATTTG
GCTTGGCCTCTTATTGTTACAGCTTTAAGAGCCAACTCAGCTGTCAAACTACAGAATAATGAACTGAGTC
CAGTAGCA"&amp;"CTACGACAGATGTCTTGCGCGGCTGGTACTACACAAACAGCTTGTACTGATGACAATGCACT
TGCCTACTATAACAACTCAAAGGGAGGTAGGTTTGTTCTAGCATTATTATCTGACCACCAAGACCTCAAA
TGGGCTAGATTCCCTAAGAGCGATGGTTCGGGTACAATTTATACAGAACTGGAACCACCTTGTAGGTTTG
TTACAGACACACCAAAAGGACCTAAAGTGAAGTATTTGTACTTCATTAAG"&amp;"GGACTAAACAACCTAAATAG
AGGCATGGTACTGGGCAGTTTAGCTGCTACAGTACGTCTTCAGGCTGGAAATGCTACGGAAGTACCTGCC
AATTCAACTGTGCTCTCTTTTTGTGCTTTCGCTGTAGATCCTGCTAAAGCATACAAGGATTACTTAGCAA
GTGGAGGACAACCAATCACCAACTGTGTGAAGATGTTGTGTACACACACTGGTACAGGACAGGCAATTAC
TGTAACACCAGAAGCTAACAT"&amp;"GGACCAAGAATCATTTGGTGGTGCTTCATGCTGCCTGTATTGTAGATGC
CACATTGACCATCCAAATCCTAAAGGATTTTGTGATTTGAAAGGTAAGTATGTTCAAATACCTACCACTT
GTGCTAATGACCCTGTGGGTTTTACACTTAGGAATACAGTCTGCACCGTCTGCGGTATGTGGAAAGGTTA
TGGCTGTAGTTGTGATCAACTCCGCGAACCCATGATGCAGTCTGCGGACGCGTCAACGTTTTT"&amp;"AAACGGG
TTTGCGGTGTAAGTGCAGCCCGTCTTACACCGTGCGGCACAGGCACTAGTACTGATGTCGTTTACAGGGC
TTTTGATATTTACAACGAAAAAGTTGCTGGTTTTGCAAAGTTCCTAAAAACTAATTGCTGTCGCTTCCAA
GAGAAGGATGAAGAGGGCAATTTACTAGACTCTTATTTTGTAGTTAAGAGGCATACTATGTCCAACTACC
AACATGAAGAGACTATTTATAACTTGGTTAAAGA"&amp;"ATGTCCAGCAGTTGCCGTTCATGACTTTTTCAAGTT
TAGAATAGATGGTGACATGGTACCACACATATCACGTCAACGTCTAACCAAGTACACAATGGCTGATTTA
GTCTATGCTCTACGTCATTTTGATGAGGGCAATTGTGATACATTAAAAGAAATACTCGTCACATATAATT
GTTGTGATGATAATTATTTCAATAAGAAGGATTGGTATGATTTTGTAGAGAATCCTGACATCTTACGCAT
ATACG"&amp;"CTAACTTAGGTGAGCGTGTACGCCAAGCATTATTAAAAACTGTGCAATTCTGCGATGCTATGCGC
GATGCAGGCATCGTAGGTGTACTGACACTAGATAATCAGGATCTTAATGGGAACTGGTATGATTTCGGAG
ATTTTGTACAAGTAGCACAAGGCTGCGGAGTTCCTATTGTGGATTCATATTATTCATTGCTGATGCCTAT
TCTTACATTGACTAGGGCGTTAGCTGCTGAGTCCCATATGGACGCTG"&amp;"ATCTCGCAAAACCACTTATTAAG
TGGGATTTGCTGAAGTATGATTTTACGGAAGAGAGACTTTGTCTTTTCGACCGTTATTTTAAGTATTGGG
ACCAGACATACCATCCTAATTGTATTAACTGTTTGGACGATAGGTGTATTCTCCATTGTGCAAACTTTAA
TGTGCTATTTTCTACGGTGTTCCCGCCTACAAGCTTTGGACCATTAGTAAGGAAAATATTTGTAGATGGT
GTGCCTTTTGTTGTCTCA"&amp;"ACAGGATACCATTTTCATGAGCTAGGAGTTGTACATAATCAGGATGTAAACT
TACATAGCTCCCGTCTCAGTTTTAAGGAACTTTTAGTGTATGCTGCTGACCCAGCTATGCATGCTGCCTC
TGGCAATTTATTGCTAGACAAGCGCACTACATGCTTTTCAGTAGCTGCACTAACAAATAACGTTGCTTTT
CAAACTGTCAAACCCGGTAATTTTAATAAGGACTTTTATGACTTTGCTGTGTCTAAAGGC"&amp;"TTTTTTAAGG
AAGGAAGTTCTGTTGAATTAAAACACTTCTTCTTTGCTCAGGATGGCAATGCTGCTATCAGTGATTATGA
CTATTATCGTTATAATCTGCCAACAATGTGTGATATTAGACAACTCCTATTTGTAGTTGAAGTTGTCGAT
AAATATTTTGATTGTTACGATGGTGGCTGTATTAATGCCAACCAAGTAATTGTTAACAATCTGGACAAAT
CAGCTGGTTTCCCATTTAATAAATGGGGTAA"&amp;"GGCTAGACTTTATTATGATTCAATGAGTTATGAGGATCA
AGATGCACTTTTCGCATATACAAAGCGTAATGTCATCCCTACTATAACTCAAATGAATCTTAAGTATGCC
ATTAGTGCAAAGAATAGAGCTCGCACCGTTGCTGGTGTCTCTATCTGTAGTACTATGACCAATAGACAGT
TTCATCAGAAATTATTAAAATCAATAGCCGCCACTAGAGGAGCTACTGTAGTAATAGGAACAAGCAAATT
TT"&amp;"ACGGTGGCTGGCATAACATGTTAAAAACTGTTTACAGTGATGTAGAAACTCCCCACCTTATGGGTTGG
GACTACCCAAAGTGTGACAGGGCCATGCCTAACATGCTTAGGATAATGGCTTCTCTTGTTCTTGCTCGCA
AACATAGCACTTGCTGCAACTTGTCGCACCGTTTCTATAGGTTAGCTAACGAATGTGCACAAGTATTAAG
TGAGATGGTCATGTGTGGAGGCTCACTATATGTAAAACCAGGTG"&amp;"GAACATCATCAGGTGATGCCACAACT
GCTTATGCTAATAGTGTGTTTAACATTTGTCAAGCTGTTACAGCCAATGTAAATGCACTCCTTTCAACTG
ATGGCAATAAGATTGCTGACAAGTATGTTCGCAATCTTCAGCACAGGCTCTATGAGTGTCTCTATAGAAA
TAGGGACGTTGATCATGAATTCGTGGATGAGTTTTATGCTTATTTGCGTAAACATTTCTCCATGATGATT
CTTTCTGATGATGCC"&amp;"GTTGTGTGCTATAACAGTAACTATGCGGCTCAAGGTTTAGTGGCTAGCATCAAGA
ATTTTAAAGCAGTTCTTTACTATCAGAATAATGTGTTTATGTCTGAGGCAAAATGTTGGACTGAGACTGA
CCTTACTAAAGGACCTCACGAATTTTGCTCGCAGCATACAATGCTAGTCAAACAGGGAGATGATTACGTG
TACCTGCCTTACCCAGATCCGTCAAGAATATTAGGCGCAGGCTGTTTTGTTGATGAT"&amp;"ATCGTCAAAACAG
ATGGTACACTTATGATTGAAAGGTTCGTGTCACTGGCTATTGATGCTTACCCACTTACAAAACATCCTAA
TCAGGAGTATGCTGATGTCTTTCACTTGTATTTACAATACATTAGAAAGTTACATGATGAGCTTACCGGC
CACATGTTGGACATGTATTCCGTAATGCTAACTAATGATAACACCTCACGGTATTGGGAACCTGAGTTTT
ATGAAGCTATGTACACACCACACACAGT"&amp;"CTTACAGGCTGTAGGTGCATGTGTATTGTGCAACTCACAGAC
TTCACTTCGTTGTGGTGCTTGCATTAGGAGACCATTCCTCTGTTGTAAGTGCTGCTATGATCATGTTATT
TCAACATCACATAAATTAGTGCTGTCTGTTAATCCCTATGTTTGCAATGCTTCAGGTTGTGACGTCACTG
ACGTTACACAACTGTATTTAGGAGGTATGAGCTATTACTGCAAGTCACACAAGCCACCCATTAGTTTTCC"&amp;"
TTTGTGTGCTAATGGTCAGGTTTTTGGTTTGTACAAGAACACATGTGTCGGTAGTGACAATGTCACAGAC
TTTAATGCGATAGCAACATGTGATTGGACTAATGCTGGCGATTACATACTTGCCAACACTTGTACTGAGA
GACTCAAGCTTTTTGCGGCCGAAACACTCAAAGCTACTGAGGAGACATTCAAACTGTCATACGGTATTGC
CACTGTACGTGAAGTGCTTTCTGACAGGGAATTGCATCTTT"&amp;"CATGGGAGGTTGGAAAACCTAGACCACCT
TTGAATAGAAATTATGTCTTTACTGGTTATCGCGTAACTAAAAATAGTAAAGTACAAATAGGAGAGTACA
CTTTTGAAAAAGGTGACTATGGTGATGCTGTTGTGTACAGAGGTACTACAACATACAAACTGAATGTTGG
TGATTACTTTGTGTTGACCTCTCACACTGTGATGCCACTTAGTGCACCTACTCTAGTGCCACAAGAGCAC
TATGTGAGAATT"&amp;"ACTGGCTTATACCCTACACTCAACATTTCAGAAGAGTTTTCTAGCAATGTTGCAAATT
ATCAGAAAGCCGGTATGCAAAAATACTCTACACTTCAAGGACCACCTGGTACTGGTAAGAGCCATTTTGC
TATCGGACTTGCTCTCTACTACCCATCTGCTCGTATAGTGTATACAGCTTGCTCTCATGCAGCTGTTGAT
GCCCTGTGCGAAAAGGCATTAAAATATTTGCCTATAGATAAGTGTAGTAGAATT"&amp;"ATACCTGCGCGTGCGC
GCGTAGAGTGTTTTGATAAATTCAAAGTGAATTCAACATTAGAACAGTATGTTTTCTGCACTGTAAATGC
ATTGCCAGAAACAACTGCTGATATTGTAGTCTTTGATGAAATTTCTATGGCTACTAATTATGACTTGAGT
GTTGTCAATGCTAGACTGCGCGCAAAACACTATGTCTACATTGGTGATCCTGCTCAATTACCAGCTCCTC
GCACATTGCTAACTAAAGGCACACT"&amp;"GGAACCTGAGCACTTTAATTCAGTGTGCAGACTTATGAAAACAAT
AGGTCCTGACATGTTTCTTGGAACATGTCGCCGCTGTCCTGCTGAGATTGTCGACACTGTGAGTGCTTTA
GTTTATGACAATAAGCTCAGAGCATACAAAGAGAAGTCAGCTCAATGCTTCAAAATGTTTTACAAGGGTG
TGATTACACATGATGTTTCATCTGCAATCAACAGGCCCCAAATAGGTGTTGTAAGAGAATTTCTTAC"&amp;"ACG
TAACCCTGCATGGAGAAAAACTGTTTTCATTTCACCATATAACTCACAGAATGCTGTAGCTGCAAAAATC
TTAGGCTTGCCTACACAAACTGTAGATTCTTCACAGGGTTCTGAGTATGACTACGTCATATTCACACAAA
CCACTGAAACAGCACACTCTTGTAATGTTAACCGCTTTAATGTGGCTATTACAAGAGCAAAAATTGGCAT
TTTGTGCATAATGTCTGACAGAGATCTTTATGACAAGC"&amp;"TGCAATTCACAAGTCTAGAAGTACCGCGTCGT
AACGTGGCTACATTACAAGCAGAAAATGTAACTGGACTCTTTAAGGACTGTAGTAAGATCATAACTGGTC
TTCATCCTACACAAGCACCTACACACCTTAGTGTTGATACAAAATTCAAGACTGAGGGACTATGTGTTGA
CATACCAGGCATTCCAAAGGACATGACCTATCGTAGACTCATCTCTATGATGGGTTTCAAAATGAATTAT
CAAGTTAAT"&amp;"GGTTACCCTAACATGTTCATCACCCGTGAAGAAGCCATCCGCCACGTTCGTGCGTGGATTG
GCTTTGATGTAGAGGGTTGTCATGCTACTAGGGATGCTGTCGGTACTAACCTACCTCTCCAGTTAGGATT
TTCTACAGGTGTTAACTTAGTAGCTGTACCAACTGGCTATGTTGACACTGAAAACAATACAGAATTCACC
AGAGTTAATGCAAAACCTCCACCAGGTGACCAATTTAAACATCTTATACCA"&amp;"CTTATGTACAAAGGTTTAC
CCTGGAACATAGTGCGTATCAAGATAGTACAAATGCTCAGTGATACACTGAAAGGATTATCAGACAGAGT
TGTGTTTGTCCTATGGGCACATGGCTTTGAACTTACATCAATGAAGTACTTTGTCAAGATTGGACCTGAA
AGAACGTGTTGTCTGTGTGACAAACGTGCAACTTGTTTTTCTACTTCATCAGACAATTATGCCTGCTGGA
ACCATTCTGTGGGTTTTGACTA"&amp;"TGTCTATAATCCATTTATGATTGATGTCCAGCAGTGGGGTTTTACAGG
TAACCTTCAGAGTAATCATGATCAGCATTGCCAAGTGCATGGCAACGCTCATGTGGCTAGTTGTGATGCT
ATCATGACTAGATGTTTAGCAGTCCATGAGTGCTTTGTTAAGCGCGTTGACTGGTCTGTTGAGTACCCAA
TTATAGGTGATGAACTGAAGATCAATGCCGCATGCAGAAAAGTGCAACATATGGTTGTAAAGTC"&amp;"TGCATT
GCTTGCTGACAAATTCCCAGTTCTTCATGACATTGGAAACCCAAAGGCTATCAAATGTGTCCCACAGGCT
GAAGTGGATTGGAAGTTCTATGATGCTCAGCCCTGCAGTGACAAAGCTTATAAAATAAAAGAACTCTTCT
ATTCTTATGCTACACATCATGATAAATTCATTGATGGTGTTTGTTTATTTTGGAATTGTAACGTTGATCG
TTACCCTGCCAATGCTATTGTGTGCAGGTTCGACA"&amp;"CGAGAGTCTTGTCAAATTTGAACTTGCCAGGTTGT
GATGGTGGTAGTTTGTATGTAAATAAGCATGCATTCCACACTCCAGCTTTTGATAAAAGTGCATTTACTA
ATTTAAAGCAATTGCCTTTCTTTTATTACTCTGACAGTCCCTGTGAGTCATATGGCAAGCAGGTTGTTTC
TGACATTGATTATGTACCACTCAAATCTGCTACATGTATAACACGATGCAATTTGGGAGGTGCTGTTTGC
AGACAT"&amp;"CATGCAAATGAGTACCGACAGTACTTGGATGCATACAATATGATGATTTCTGCTGGCTTTAGCC
TCTGGATTTACAAACAGTTTGACACTTATAACCTGTGGAACACCTTTACCAGGTTACAGAGTTTAGAAAA
TGTGGCTTACAATGTTGTCAACAAAGGACACTTCGATGGACAAGCTGGTGAAGCACCTGTTTCCATCATT
AATAATGCTGTTTACACAAAGGTAGATGGTGTTGATGTAGAGATCTTT"&amp;"GAAAACAAGACAACACTTCCTG
TTAATGTTGCATTTGAGCTTTGGGCTAAGCGTAACATTAAACCAGTGCCAGAGATTAAGATACTCAATAA
TTTGGGTGTCGATATCGCTGCTAATACTGTAATCTGGGACTACAAGAGAGAAGCACCAGCACATATGTCA
ACAATAGGTGTCTGCACAATGACTGACATTGCCAAGAAACCTACTGAGAGTGCTTGTTCCTCGCTTACTG
TCTTATTTGATGGTAGAGT"&amp;"GGAAGGACAGGTAGACCTTTTTAGAAATGCCCGTAATGGTGTTTTAATAAC
AGAAGGTTCAGTTAAAGGTTTAACACCTTCAAAGGGACCAGCACAAGCTAGTGTCAATGGAGTCACATTA
ATTGGAGAATCAGTAAAAACACAGTTTAATTATTTTAAGAAAGTAGATGGCATCATTCAACAGTTGCCTG
AAACCTACTTTACTCAGAGCCGAGACTTAGAGGATTTCAAGCCCAGATCACAAATGGAAAC"&amp;"TGACTTTCT
TGAGCTCGCTATGGATGAATTCATACAACGGTATAAGCTAGAGGGTTATGCCTTCGAACATATCGTTTAT
GGGGATTTCAGTCATGGACAACTTGGCGGCCTTCATTTAATGATTGGTCTAGCTAAGCGCTCACAAGATT
CACTACTTAAATTAGAGGATTTTATCCCTATGGACAGTACAGTGAAAAATTATTTCATAACAGATGCGCA
AACAGGTTCATCCAAATGCGTGTGCTCTGTTA"&amp;"TTGATCTTCTGCTTGATGACTTTGTTGAGATAATAAAG
TCACAAGATTTATCAGTGGTTTCAAAGGTGGTCAAAGTCACAATTGACTATGCGGAAATTTCATTCATGT
TATGGTGTAAGGATGGACATGTTGAAACCTTTTACCCAAAATTACAAGCAAGTCAGGCATGGCAACCAGG
AGTTGCAATGCCTAACTTGTATAAGATGCAAAGAATGCTTCTTGAAAAATGTGACCTTCAGAATTATGGT
GAA"&amp;"AATGCTGTCATACCAAAGGGAATAATGATGAATGTCGCAAAATATACTCAACTGTGTCAATATTTAA
ATACACTTACATTAGCTGTGCCATACAATATGAGAGTTATCCATTTTGGTGCTGGCTCGGACAAAGGAGT
TGCACCCGGCACAGCTGTTCTCAGACAGTGGTTGCCAATTGGCACACTACTTGTTGATTCAGATCTTAAC
GACTTCGTCTCTGACGCTGATTCTACTCTAATTGGAGACTGTGCA"&amp;"ACTGTACATACAGCTAACAAATGGG
ATCTCATTGTTAGCGATATGTACGATCCTAAAACCAAACACGTGACAAGGGAAAATGATTCAAAAGAAGG
ATTTTTCACTTACCTGTGTGGATTTATTAAACAAAAATTAGCCCTGGGAGGCTCTGTGGCTGTAAAGATA
ACTGAGCATTCTTGGAATGCGGATCTCTACAAGCTCATGGGACATTTCTCATGGTGGACAGCTTTTGTTA
CAAATGTTAATGCATC"&amp;"TTCATCAGAAGCATTTTTAATTGGAGTTAACTATCTTGGTAAGCCAAAAGAACA
AATTGATGGTTACACCATGCATGCTAACTACATTTTCTGGAGGAATACAAACCCGATTCAATTGTCTTCC
TATTCACTTTTTGACATGAGTAAGTTCCCTCTTAAATTAAGGGGAACAGCTGTCATGTCTTTAAAGGAGA
ACCAAATCAATGAAATGATTTATTCTCTACTTGAAAAAGGCAGACTTATCATTAGGGA"&amp;"AAACAACAGAGT
TGTTGTCTCAAGTGATGTTCTTGTTAATAACTAAACGAACATGAAAATTTTCTTGTTTAGTCTGCTTTTT
AGTGCTGCTTTAGCCCAGGAAGGTTGTGGCTTATTGAGTTTCAAACCACAACCTAAGCTGGCACAATTTT
CATCTTCCAAGAGAGGTGTTTATTATAATGATGATATTTTTCGTTCTGATGTATTGCACCTCACTCAGGA
TTATTTCTTACCATTTCACTCTAATTTAA"&amp;"CGCAGTACTTTTCATTAAATGTCGATTCGGATCGTCAAGTC
TATTTTGACAATCCAACCTTAAATTTTGGTGATGGTGTGTATTTCGCTGCAACTGAAAAGTCTAATGTTA
TTAGAGGTTGGATTTTTGGCTCTACTATGGACAATAGTACGCAGTCAGCTATCATTGTTAACAATTCCAC
ACACATTATAATACGTGTGTGTAATTTTAACCTTTGTAAAGAACCCATGTTTACAGTCTCTCGAGGCGTC
"&amp;"CATTTTAGTTCTTGGGTTTATCAAAGTGCATTCAATTGCACATATGACAGAGTCGAGAAAAGCTTTCAGC
TTGACACGGCTCCTAAAACTGGAAATTTTAAGGACCTACGTGAGTATGTCTTTAAAAATCGTGATGGTTT
TCTTAGTGTCTACCATTCTTATACTCCTGTTGATATTATTAGAGGTATACCTGTGGGTTTCTCAGTTTTG
AAGCCTATTCTTAAGCTTCCTATTGGTATCAACATTACTTCT"&amp;"TTTAAGGTTGTTATGACCATGTATAGTC
AAACCACATCTAATTTTCTTTCCGAAAGTGCTGCTTATTATGTTGGTAATCTTAAATACGTTACCTTCAT
GTTTCAGTTTAATGAGAATGGCACTATTGCAGATGCAGTAGATTGTTCTCAAAATCCTCTCGCTGAGTTA
AAATGCACCCTTAAAAATTTTAATGTGTCCAAAGGCATTTATCAGACTTCTAACTTCAGGGTTTCACCAT
CCACAGAGGTTAT"&amp;"TAGATTTCCTAACATTACAAACCGCTGCCCTTTCGACAGAGTTTTTAATGCGTCTCG
TTTCCCTAGCGTTTACGCTTGGGAGAGGACTAAAATTTCTGATTGTGTTGCTGATTACACTGTTCTCTAC
AACTCAACTTCATTTTCAACTTTCAAATGTTATGGAGTTTCCCCATCTAAGTTGATTGATTTGTGTTTTA
CAAGTGTGTATGCTGATACATTCCTGATAAGATTTTCAGAAGTTAGGCAAATAGC"&amp;"GCCTGGTGAAACTGG
CGTTATTGCAGACTATAATTATAAGCTGCCTGATGAGTTTACAGGTTGCGTAATTGCTTGGAATACGGCT
AACCAAGACCGGGGTCAGTATTATTACAGATCATCTAGAAAGACTAAGCTTAAACCTTTTGAGAGAGACC
TGTCTTCTGATGAAAATGGTGTACGTACTTTAAGTACCTATGATTTTTATCCTTCAGTACCACTTGAATA
CCAAGCTACTAGAGTAGTGGTACTTT"&amp;"CATTTGAGCTTCTAAATGCACCTGCCACAGTGTGTGGACCAAAA
TTGTCCACATCACTAATTAAGAACCAGTGTGTCAATTTTAATTTCAATGGACTCAAGGGTACTGGTGTGT
TGACTGACTCGTCCAAAAAGTTTCAGTCTTTTCAACAATTTGGAAGGGATGCATCTGATTTTACTGACTC
AGTACGCGACCCTCAGACACTTCAAATACTTGACATTTCACCATGCTCATTTGGTGGTGTGAGTGTAA"&amp;"TA
ACACCAGGAACAAATGCTTCATCTGAAGTAGCCGTTCTATACCAAGATGTAAACTGCACTGATGTTCCCA
CGGCCATACGTGCTGACCAACTCACACCTGCTTGGCGTGTTTACTCTGCTGGAGTAAATGTGTTTCAAAC
TCAGGCTGGCTGTTTAATAGGAGCGGAACATGTCAATGCTTCATATGAGTGTGACATTCCCATTGGTGCA
GGCATTTGTGCTAGTTACCATACAGCTTCCCTTTTACGT"&amp;"AATACAGGCCAGAAATCAATTGTGGCCTATA
CTATGTCACTTGGTGCTGAAAACTCAATTGCTTATGCTAATAACTCAATTGCCATACCTACAAATTTTTC
AATCAGTGTCACAACTGAAGTGATGCCTGTTTCAATGGCTAAGACATCAGTAGATTGTACAATGTACATC
TGTGGTGACTCCCAGGAGTGCAGCAACTTACTACTTCAGTATGGTAGCTTTTGCACACAATTAAATCGTG
CCCTTTCAGG"&amp;"CATTGCTGTTGAACAGGACAAAAACACTCAAGAGGTTTTTGCCCAAGTTAAACAAATGTA
TAAGACACCAGCCATAAAAGATTTTGGTGGCTTTAATTTCTCACAAATATTGCCTGACCCTTCTAAGCCA
ACAAAAAGATCATTTATTGAGGATTTACTCTTCAACAAAGTGACTCTCGCTGATGCTGGCTTTATGAAGC
AATACGGCGAATGCCTAGGCGATATTAGTGCTAGAGATCTCATTTGTGCGCA"&amp;"GAAGTTCAATGGACTCAC
TGTCCTTCCACCTCTACTCACGGATGAAATGATTGCTGCTTACACCGCCGCTCTTGTCAGCGGTACTGCT
ACTGCTGGTTGGACATTTGGTGCAGGTGCTGCTCTACAAATACCTTTTGCTATGCAAATGGCTTATAGGT
TCAATGGCATTGGAGTTACTCAAAATGTTCTCTATGAGAACCAGAAGCAGATCGCTAACCAATTTAACAA
GGCGATCAGTCAAATTCAAGAAT"&amp;"CACTTACTACTACTTCAACTGCATTGGGCAAGCTGCAAGACGTCGTC
AACCAGAATGCTCAAGCATTGAACACACTTGTTAAACAACTAAGTTCTAACTTTGGTGCAATTTCAAGTG
TTTTAAATGACATTCTGTCTCGACTTGACAAAGTTGAGGCTGAAGTGCAAATTGATAGGTTGATTACTGG
CAGATTACAAAGCCTTCAGACCTATGTAACACAACAACTAATCAGAGCTGCTGAAATCAGAGCTT"&amp;"CTGCC
AATCTTGCTGCCACTAAGATGTCCGAGTGTGTTCTTGGACAATCAAAAAGAGTTGACTTTTGTGGAAAAG
GCTATCATCTTATGTCTTTCCCTCAAGCAGCCCCACATGGTGTCGTCTTCTTACATGTCACATACGTGCC
ATCGCAAGAAAGAAACTTCACCACTGCCCCAGCAATCTGTCATCAAGGCAAGGCATACTTCCCTCGTGAA
GGTGTTTTTGTATCTAATGGCACTTCTTGGTTTATC"&amp;"ACACAGAGGAATTTCTTTTCACCACAAATAATTA
CAACAGACAATACATTTGTCTCTGGAAATTGTGATGTCGTTATAGGCATCATTAACAACACAGTCTATGA
TCCTCTGCAACCTGAGCTAGACTCATTTAAAGAAGAACTGGACAAGTACTTCAAAAATCATACATCACCA
GATGTTGACCTTGGCGACATTTCAGGCATCAATGCTTCTGTCGTCAATATCCAAAAAGAAATTGACCGCC
TCAATGA"&amp;"GGTTGCCAAAAATCTAAATGAATCGCTCATTGACCTTCAAGAACTTGGTAAATATGAGCAATA
CATCAAATGGCCTTGGTACGTTTGGCTCGGCTTCATTGCTGGACTGATTGCTATCGTCATGGCCACCATA
CTGCTTTGTTGCATGACCAGCTGTTGCAGTTGCCTCAAGGGTGCATGCTCTTGCGGTTCTTGCTGCAAAT
TTGATGAGGACGACTCTGAGCCCGTGCTCAAAGGAGTCAAATTACACTA"&amp;"CACATAAACGAACTTAATGGA
TTTGTTTATGAGTATTTTCACACTTGGATCAATCACTCGTCAACCAGGTAAGATTGAAAATGCTTTTCCT
GCAAGTACTGTTCATGCTACTGCAACGATACCGCTACAAGCCTCACTCCCTTTCGGATGGCTTGTTGTTG
GTGTTGCACTTCTTGCTGTTTTTCAAAGCGCTTCCAAAGTGATTGCGCTTCATAAGAGGTGGCAGCTCGC
TCTGTATAAAGGCATTCAGC"&amp;"TTGTTTGCAATTTGCTGCTACTCTTTGTAACAATTTACTCACACCTTCTA
CTCTTAGCTGCTGGCATGGAGGCACAATTTTCGTACATCTATGCTCTGATTTATATTCTGCAAGTTGTCA
GCTTCTGCAGATTTATTATGAGATGCTGGCTTTGCTGGAAGTGCAAATCCAAAAACCCATTACTTTATGA
TGTCAACTACTTTGTTTGCTGGCATACACACAACTATGACTACTGTATACCATATAACAGTG"&amp;"TCACAGAT
ACAATAGTCGTCACTGCAGGTGACGGCATTTCAACACCAAAACTCAAAGAAGACTACCAAATTGGCGGTT
ATTCTGAGGATTGGCACTCAGGTGTTAAAGACTATGTCGTTGTACATGGCTATTTCACTGAAGTTTATTA
CCAGCTTGAGTCTACACAAATTACTACAGACACTGGTATAGAAAATGCTACATTCTTCATCTTTAACAAG
CTTGTTAAAGATCCACCGAATGTGCAAATACAC"&amp;"ACAATCGACGGCTCTTCAGGAGTTGTAAATCCAGCAA
TGGATCCAATTTATGATGAGCCGACGACGACTACTAGCGTGCCTTTGTAAGCACAAGAAAGTGAGTACGA
ACTTATGTACTCATTCGTTTCGGAAGAGACAGGTACGTTAATAGTTAATAGCGTACTTCTTTTTCTTGCT
TTCGTGGTATTCTTGCTAGTCACACTAGCTATCCTTACTGCGCTTCGATTGTGTGCGTACTGCTGCAATA
TTGT"&amp;"TAACGTGAGTTTAGTAAAACCAACAGTTTACGTCTACTCGCGTGTTAAAAATCTGAACTCTTCTGA
AGGAGTTCCTGATCTTCTGGTCTAAACGAACTAACTATTATTATTATTCTGTTTGGAACTTTAACATTGC
TTGTCATGGCAGACAACGGTACTATTACTGTTGAAGAGCTTAAGCAGCTCTTGGAACAATGGAACCTAGT
AATAGGATTCCTTTTCCTTGCCTGGATTATGTTACTACAATTTGCC"&amp;"TATTCTAACAGGAATAGGTTTTTG
TACATAATAAAGCTTGTTTTTCTCTGGCTCTTGTGGCCAGTAACACTTGCTTGCTTTGTGCTTGCTGCTG
TTTACAGAATTAATTGGGTGACTGGCGGGATTGCAATTGCAATGGCTTGTATTGTAGGCTTGATGTGGCT
TAGCTACTTCATTGCTTCTTTCAGGCTGTTTGCACGCACCCGTTCTATGTGGTCATTCAATCCAGAAACT
AACATTCTTCTCAATGT"&amp;"GCCTCTTCGGGGAACAATCTTGACCAGACCGCTCATGGAAAGTGAACTTGTCA
TTGGTGCTGTGATCATTCGTGGTCACCTGCGAATGGCTGGACACTCTCTAGGGCGCTGTGACATCAAGGA
CCTGCCAAAAGAGATTACTGTGGCTACATCACGAACGCTTTCTTATTACAAATTAGGAGCTTCGCAGCGT
GTAGGCACTGACTCAGGTTTTGCTGCATACAACCGCTACCGTATTGGAAACTACAAATT"&amp;"AAATACAGACC
ACGCCGGTAGCAACGACAATATTGCTTTGTTAGTACAGTAAGTGACAACAGATGTTTCATCTAGTTGACT
TCCAGGTTACAATAGCAGAGATATTGATTATCATTATGAGGACTTTCAGGATTGCCATCTGGAATCTTGA
TGTAATAATAAGTTCAATAGTGAGACAATTATTTAAGCCTCTAACTAAGAAGAATTATTCTGAGTTAGAT
GATGAAGAACCTATGGAGATTGATTATCCA"&amp;"TAAAACGAACATGAAAATTATCCTCTTCCTGACTTTGATT
TCACTTGCATTTTGTGAGTTATATCATTATCAGGAGTGTGTTAGAGGTACAACTGTACTATTAAAAGAAC
CTTGCCCATCAGGAACGTACGAGGGCAATTCACCATTTCACCCTCTTGCTGACAACAAATTTGCACTAAC
TTGCATTAGCACACATTTTGCTTTTGCTTGTGCTGACGGTACTCGACATACCTATCAGCTTCGTGCAAGA
T"&amp;"CAGTTTCTCCAAAACTCTTCATCAGGCAAGAGGAAGTTCATCAAGAGCTCTATTCACCACTTTTTCTCA
TTGTTGCCGCTCTAGTATTTATAATACTTTGCTTCACCATTAAGAGAAAGACCGAATGAGTGAGCTCACT
TTAATTGACTTCTATTTGTGCTTTTTAGCCTTTCTGCTATTCCTTGTTTTAATAATGCTCATCATATTTT
GGTTCTCCTTGGAGATTCAAGATTCTGAAGAGCCATGTCCAAA"&amp;"AGTCTAAACGAACATGAAACTTCTCAT
TGTTTTTGGACTCTTAACAATAGTGTATGGTATGCATAAGGAATGCACCATACAAGAGTGTTGTGAAAAT
CAACCCTACATTCTAGAAGATCCCTGTCCAATACACTACTATTCGGACTGGTATTTAAAGATTGGACCAA
GAAAGTCGGCCCGCTTACTTCAGCTTTGTGCTGGTGAGTATGGCAAAAGACTACCGGTTCAGTATGAGAA
GCTTGGCAACTATA"&amp;"CTATCAACTGTGAACCATTTGAAATTAATTGCCAAACACCACCTGTAGGCAGTCTA
ATTGTGCGTTGTTCGTACGATTATGACTTCATTGAGTATCACGACGTTCGTGTTGTTCTAGATTTCATCT
AAACGAACAAACTAAAATGTCTGATAATGGACCCCAACAAAACCAACGTAGTGCCCCCCGCATTACATTT
GGTGGACCCACAGATTCAGCTGACAATAACCAGGATGGAGGACGCAGTGGTGCGCG"&amp;"GCCAAAACAACGCC
GACCTCAAGGTTTACCCAATAATACTGCGTCTTGGTTCACAGCTCTCACTCAGCATGGCAAGGAGGAACT
TAGATTCCCTCGAGGCCAGGGCGTTCCAATCAACACCAATAGTGGTAAAGATGACCAAATTGGCTACTAC
CGAAGAGCTACCCGACGAGTTCGTGGTGGTGACGGCAAAATGAAAGAGCTCAGCCCCAGATGGTACTTCT
ATTACCTAGGAACTGGCCCAGAAGCTT"&amp;"CACTTCCCTACGGCGCTAACAAAGAAGGCATCGTATGGGTTGC
AATTGAGGGAGCCTTGAATACACCAAAAGATCACATCGGCACCCGCAATCCTAATAACAATGCTGCCATC
GTGCTACAACTTCCTCAAGGAACAACATTGCCAAAAGGCTTCTACGCAGAGGGAAGCAGAGGCGGCAGTC
AAGCCTCTTCTCGCTCCTCATCACGTAGTCGTGGTAATTCAAGAAATTCAACTCCTGGCAGCAGTAGGG"&amp;"G
AAATTCTCCTGCTCGAATGGCTAGCGGAGGTGGTGAAACTGCCCTCGCGCTATTGCTGCTAGACAGATTG
AACCAGCTAGAGAGCAAAGTTTCTGGTAAAGGCCAACAACAACAAGGCCAGACTGTCACTAAGAAATCTG
CCGCTGAGGCATCTAAAAAGCCTCGCCAAAAACGTACTGCTACTAAACAGTACAACGTCACCCAAGCATT
TGGGAGACGTGGTCCAGAACAAACCCAAGGAAACTTTGGG"&amp;"GACCAAGAGTTAATCAGACAAGGAACTGAT
TACAAACATTGGCCGCAAATTGCACAATTTGCTCCAAGTGCCTCTGCATTCTTCGGAATGTCACGCATTG
GCATGGAAGTCACACCTTCGGGAACATGGCTGACTTATCATGGAGCCATAAAACTGGATGACAAAGATCC
ACAATTTAAAGACAACGTCATACTGCTGAATAAGCACATTGACGCATACAAAACATTCCCACCAACAGAG
CCTAAAAAGGA"&amp;"CAAAAAGAAAAAGACTGATGAAGCTCAGCCTTTACCGCAGAGACAAAAGAAGCAGCCCA
CTGTGACTCTTCTCCCTGCGGCTGATATGGATGATTTCTCCAGACAACTTCAAAATTCCATGAGTGGAGC
TTCCGCTGATTCAACTCAGGCATAAACACTCATGATGACCACACAAGGCAGATGGGCTATGTAAACGTTT
TCGCAATTCCGTTTACGATACATAGTCTACTCTTGTGCAGAATGAATTCTCGT"&amp;"AACTAAACAGCACAAGT
AGGTTTAGTTAACTTTAATCTCACATAGCAATCTTTAATCAATGTGTAACAT")</f>
        <v>&gt;BtCp-Yun_2011 JX993988.1_genome
TGCCTAGTGCACCTACGCAGTATAAACAATAATAAACTTTACTGTCGTTGACAAGAAACGAGTAACTCGT
CCCTCTTCTGCAGACTGCTTACGGTTTCGTCCGTGCTGCAGTCGATCATCAGCATACCTAGGTTTCGTCC
GGGTGTGACCGAAAGGTAAGATGGAGAGCCTTGTTCTTGGAATCAACGAGAAAACACACGTCCAACTCAG
TTTGCCTGTTCTCCAGGTTAGAGACGTGTTAGTACGTGGCTTCGGGGACTCTGTGGAAGAGGCCCTATCG
GAGGCACGTGAACATCTGAAAAGTGGCACTTGTGGCATAGTAGAGCTGGAAAAAGGCGTATTGCCCCAGC
TTGAACAGCCCTATGTGTTCATTAAACGATCTGACGCCCAGGGCACTGGTCATGGCCACAAGGTCTGCGA
GCTAGTTGCTGAATTGGATGGCGTTCAGTTCGGTCGTAGCGGTATAACACTGGGAGTACTCGTGCCATAT
GTGGGCGAGACCCCAATTGCATACCGCACTGTTCTTCTTCGTAAGAATGGTAATAAGGGAGCCGGTGGCC
ATAGCTTTGGCATCGATCTAAAGTCGTATGACTTAGGTGACGAGCTTGGCACTGATCCCATTGAAGATTA
TGAACAAAACTGGAACACTAAACATGGCAGTGGTGCCCTTCGTGAACTCACTCGTGAGCTTAATGGAGGA
GTAGTTACTCGCTATGTCGACAACAACTTTTGTGGCCCAGATGGCTACCCCCTTGAATGCATTAAAGACC
TTCTCGCTCGCGCGGGCAAGTCAATGTGCACTCTTTCTGAACAACTTGATTTTATTGAGTCGAAGAGAGG
TGTCTACTGCTGTCGTGAACATGAGCATGAAATTGCTTGGTTTACTGAACGCTCTGAAAAGAGCTATGAG
CACCAGACACCCTTCGAGATCAAGAGTGCCAAGAAATTTGACACTTTCAAAGGGGAATGCCCAAAGTTTG
TATTTCCTCTCAATTCTAGAGTCAAAGTCATTCAACCACGTGTTGAAAAGAAAAAGACTGAAGGTTTCAT
GGGGCGTATACGCTCTGTGTACCCTGTTGCATCCCCTGGGGACTGTAACGATATGCACTTGTCTACCTTG
ATGAAATGTAATCATTGTGATGAAGTTTCATGGCAGACGTGCGACTTTCTCAAAGCCACTTGTGAACAAT
GTGGCACTGAAAATTCAGTCCGTGAAGGACCCACTACATGTGGGTACCTACCTACTAATGCTGTACTGAA
AATGCCTTGTCCTGCTTGTCAAGACCCAGAAATTGGACCTGAGCATAGTGTTGCAGACTACCACAACCAC
TCAAACATTGAAACTCGACTCCGCAAGGGAGGTAGGATTAAATGTTTCGGTGGGTGTGTGTTTGCCTATG
TTGGCTGCTATAACAAGCGTGCCTACTGGGTTCCTCGTGCTAGTGCCGATATTGGTGCAAACCATACTGG
CATTACTGGAGACAATGTGGAGACTCTAAATGAAGATCTCCTAGAGATACTGCGTCGTGAACGTGTTAAC
ATTAACATTGTTGGCGATTTTCAGTTGAATGAAGAGGTTGCTATTATTCTAGCATCTTTTTCTGCTTCCA
CTAGTGCCTTTATTGACACTGTAAAGGGCCTTGACTACAAGACCTTCAAAGCCATTGTTGAATCCTGTGG
AAACTACAAAGTTACCAAAGGAAAACCTGTCCAAGGAGCTTGGAACATTGGCCAGCAAAAATCTATTTTG
ACACCGCTGTGTGGTTTTCCCTCACGGGCTGCCAGTGTCATTAGATCAATCTTTTCTCGCACACTCGATG
CAGCAAATCATTCAATACCAGACCTGCAGAAAGCAGCTGTTACCATTCTTGATGGTATTTCAGAGCATTC
ATTGCGTCTTGTTGACGCCATGACTTACACCTCAGATCTGTTCACCAACAGTGTCATTATTATGGCATAT
GTTACGGGCGGACTTGTACAGCAGGTGTCTCAGTGGTTGTCTAACTTAGTAGGCTCTGCTGCTGAGAAGC
TGCGACCCGTGTTTGCATGGGTTGAGTCTAGACTTAGTGATGGAATTGAATTTCTCAAGGATGCTTGGGA
GATTCTTAAATTCTTGATCAGGGGTGTGTTTGACATCGTTAAGGGTCAAATACAGGTTACCTCAGATAAT
ATCAAGGAGTGTGTAAAAAGCTTCATTGATGTTATTAATAAGGCACTTGAAATGTGCATTGACTATGTCA
CTGTTGCTGGCACAAAGTTGCGATCACTCAACTTAGGTGAGATTTTCATCGCTCAAAGCAAGGGACTCTA
CCGCCAGTGCATTCGTGGTAAAGAGCAGCTGCAATTACTCATGCCACTTAAGGCACCTAAGGACGTCACT
TTCTTCGAGGGTGATGTACACGATACTGTGCTTACCTCTGAAGAGGTTGTTCTTAAGAATGGTGAACTCG
AAGCACTTGAGACACCAGTTGATAGCTTCACTAATGGGGCTATCGTAGGCACACCTGTGTGCATAAATGG
ACTCATGCTCTTAGAATTAAAAGACAAGGAGCAATATTGCGCTTTGTCTCCAGGATTGTTAGCAACAAAT
AATGTCTTCCGTCTTAAAGGAGGTGCACCTACTAAAGGTGTAACTTTTGGAGAGGACACTGTTGTTGAAG
TTCAGGGCTATAAGAATGTGAAGATTACATTCGAGCTTGATGAGCGTGTGGACAAAGTGCTTAATGAGAA
GTGCTCTGTGTATACTGTAGAGTCAGGTACAGAAGTGTCTGAATTTGCATGTGTTGTAGCTGAGGCGGTT
GTGAAAACATTACAACCTGTCTCTGATCTACTTACCAATATGGGTATTGATCTTGATGAGTGGAGTGTTG
CTACATTCTACTTATTTGATGACTCTGGTGAAGAAAATCTTTCATCACGTATGTATTGCTCCTTTTATCC
TCCCGACGAGGAAGAAGAGGGTGATGCGGAGTGTGAGGAAGAAGAAATTGCTGATGAGACCTGTGAACAT
GAGTATGGTACAGAGGACGATTATCAAGGTCTTCCTATGGAATTTGGTGCCTCAACTGAAACAGTTCAAG
TTGAAGAAGAAGAAGAGGAAGACTGGCTGGATGATACTACTGAGCAATCAGAGATTGAGCCAGAACCAGA
ACCCACATCTGAAGAACCAGTTAACCAGTTTACTGGTTATTTAAAACTTACTGACAACGTTGCCATTAAG
TGTGTGGACATCGTTAAGGAGGCGCAAAACGCTAATCCCACGGTGATTGTAAATGCTGCTAACGTACACC
TGAAACATGGTGGTGGTGTAGCAGGTGCACTCAACAAGGCAACCAATGGTGCCATGCAAAAAGAGAGCGA
TGATTACATTAAGCTAAATGGCCCTCTCACAGTAGGAGGTTCATGTTTGCTTTCTGGACATAATCTTGCT
AAGAAGTGTCTACATGTTGTTGGACCTAACCTAAATGTAGGTGAGGATATCCAGCTCCTAAAGGCAGCAT
ATGAAAATTTCAATTCACAGGACACCTTACTTGCACCATTGTTGTCAGCAGGCATATTTGGTGCTAAACC
ACTTCAGTCTCTACAAGTGTGCGTGCAGACAGTTCGTACACAGGTTTACATTGCAGTCAATGACAAAGCT
CTTTACGAGCAGGTTGTCATGGATTACCTTGATAGCCTGAAGCCTAGAGTGGAAGCACCTAAACAAGAGG
AGCCACCAAAGACAGAAGATCCTAAAATTGAGGAGAAATCTGTTGTACAGAAGCCTGTCGATGTGAAGCC
AAAAATTAAGGCTTGCATTGATGAGGTTACCACAACACTGGAAGAAACTAAGTTTCTTACCAATAAGTTA
CTCTTGTTTGCTGACATCAATGGTAAGCTTTACCATGATTCTCAGAACATGCTTAGAGGTGAAGATATAT
CTTTCCTTGAGAAGGATGCACCTTACATGGTAGGTGATGTTATCACTAGTGGTGATATCACTTGTGTTAT
AATACCCTCCAAAAAGGCTGGTGGCACTACCGAGATGCTCTCAAGAGCTTTGAAGAAAGTGCCAGTTGAT
GAGTATATAACCACATACCCTGGACAAGGATGTGCTGGTTATACACTTGAGGAAGCTAAGACTGCTCTTA
AGAAATGCAAATCTGCATTTTACGTGTTACCTTCAGAATCACCTAATGCTAAGGAAGAGATTCTAGGAAC
CGTATCTTGGAATTTGAGAGAAATGCTTGCTCATGCTGAAGAGACAAGAAAATTAATGCCTATCTGCATG
GATGTTAGAGCCATAATGGCCACCATCCAACGCAAGTACAAAGGAATTAAAATTCAAGAAGGCATCGTTG
ACTATGGTGTCCGATTCTTCTTTTATACTAGTAAAGAGCCTGTAGCTTCTATTATTACGAAGCTGAACTC
TCTAAATGAGCCACTTGTCACAATGCCAATTGGTTATGTGACACATGGTTTTAATCTTGAAGAGGCTGCG
CGCTGTATGCGTTCTCTTAAAGCTCCTGCCGTAGTGTCAGTATCATCACCAGATGCTGTTACTACATATA
ATGGATACCTCACTTCGTCATCAAAGACATCTGAGGAGCACTTTGTGGAAACAGTTTCTTTGGCTGGCTC
TTACAGAGATTGGTCCTATTCAGGACAGCGTACAGAGTTAGGTGTTGAATTTCTTAAGCGTGGTGACAAA
ATTGTGTACCACACTTTGGAGAGCCCCGTCGAGTTCCATCTTGACGGTGAGGTCCTTCCACTTGACAAAT
TAAAGAGTCTCTTATCCCTACGGGAGGTTAAGACTATAAAAGTGTTCACAACTGTGGACAATACTAATCT
CCACACACAGCTTGTGGATATGTCTATGACATATGGACAGCAGTTTGGTCCAACATACTTGGATGGTGCT
GATGTTACAAAAATTAAACCTCATGTAAATCATGAGGGTAAAACTTTCTTTGTACTACCTAGTGATGACA
CACTACGTAGTGAAGCTTTTGAGTACTACCACACTCTTGATGAGAGTTTCCTTGGTAGATACATGTCTGC
TTTAAACCACACAAAGAAATGGAAATTCCCTCAAGTTGGTGGTTTGACTTCGATTAAGTGGGCTGATAAC
AATTGTTATTTGTCTAGTGTTTTATTAGCACTTCAACAAATTGAAGTTAAATTTAATGCCCCAGCACTAC
AAGAAGCTTACTATAGAGCTCGTGCTGGTGATGCTGCTAATTTTTGTGCACTTATACTCGCTTACAGTAA
TAAAACTGTTGGCGAGCTAGGTGATGTCAGAGAAACTATGGCCCATCTTTTACAGCATGCTAATTTGGAA
TCTGCAAAGCGAGTTCTTAATGTGGTGTGTAAACATTGCGGCCAGAAAACTACTACCTTAACGGGTGTAG
AGGCTGTGATGTACATGGGTACTCTGTCTTATGATAATCTTAAGACAGGTGTTTCTGTTCCATGTGTGTG
TGGTCGTGACGCTACACAATATTTAGTACAACAAGAGTCTTCTTTTGTTATGATGTCCGCACCACCTGCT
GAATATAAATTACAGCAAGGTACATTCTTATGTGCAAATGAATACACTGGTAATTATCAGTGTGGTCATT
ACACTCATATAACTGCTAAGGAGACCCTCTATCGTATTGACGGAGCTCACCTTACAAAGATGTCAGAGTA
TAAAGGGCCAGTGACTGATGTGTTCTATAAGGAAACATCTTACACTACAACCATCAAGCCTGTGTCATAT
AAACTCGATGGAGTTACTTACACAGAGATTGAACCAAAATTGGATGGGTATTATAAAAAGGATAATGCTT
ACTATACGGAGCAGCCTATAGACCTTGTACCAACTCAACCACTACCAAATGCGAGTTTTGATAATTTCAA
ACTCACATGTTCTAATATAAAATTCGCTGATGATTTAAATCAAATGACAGGCTTCACAAAGCCAGCTTCA
CGAGAGCTATCTGTCACATTCTTTCCAGACTTGAATGGCGATGTAGTGGCTATTGACTATAGACACTACT
CAGCGAGTTTCAAGAAAGGTGCTAAATTACTGCATAAGCCAATTGTTTGGCATATCAATCAGGCTACAAC
CAAGACAACGTTCAAACCAAACACTTGGTGTTTACGTTGTCTTTGGAGTACAAAACCAGTAGATACTTCA
AATTCATTTGAAGTTCTGGCAGTAGAAGACACACAAGGAATGGACAATCTTGCTTGTGAAAGTCAACAAC
CCACCTCTGAAGAAGTAGTGGAAAATCCTACCATACAGAAGGAAGTCATAGAGTGTGACGTGAAAACTAC
CGAAGTTGTAGGCAATGTCATACTTAAACCATCAGATGAAGGTGTTAAAGTAACACAAGAGTTAGGTCAT
GAGGATCTTATGGCTGCCTATGTGGAAAATACAAGCATTACCATTAAGAAACCTAATGAGCTTTCATTAG
CCTTAGGTTTGAAAACAATTGCCACTCATGGTATTGCTGCAATTAACAGTGTTCCTTGGAGTAAAATTTT
GGCTTATGTCGGACCATTCCTAGGACGAACAGCAATCACAACATCAAACTGTGCTAAGAGATTAGTACAG
CGTGTATTTAACAACTACATGCCCTATGTGCTTACATTATTGTTCCAATTGTGTACTTTTACCAAAAGTA
CAAATTCTAGAATTAGAGCTTCACTACCTACGACTATTGCTAAAAATAGTGTTAAGGGTGTTGCTAAATT
ATGTTTGGATGCTGGCATCAATTATGTAAAGTCACCCAAATTTTCTAAATTGTTCATTATTGCAATGTGG
CTATTATTGTTAAGCATTTGCTTAGGTTCATTAATCTATGTAACTGCAGCTTTAGGTGTATTATTGTCCA
ACTTTGGAGCTCCTTCTTATTGTAGTGGCGTTAGAGAATCGTATCTCAATTCCTCTAATGTTACTACTAT
GGATTTCTGTGAAGGTTCTTTTCCTTGCAGTGTTTGTTTAAGTGGATTAGACTCGCTTGATTCCTATCCA
GCTCTTGAAACCATCCAGGTAACGATTTCATCGTATAAGCTAGACTTGACAATTTTAGGTCTGGTTGCTG
AGTGGTTTTTGGCATATATGTTGTTCACAAAATTCTTTTATTTACTAGGTCTTTCAGCTATAATGCAGGT
GTTCTTTGGCTATTTTGCTAGTCATTTCATCAGCAATTCTTGGCTCATGTGGTTTATCATTAGTATTGTA
CAAATGGCACCCGTTTCCGCAATGGTTAGGATGTACATCTTCTTTGCTTCTTTCTATTACATATGGAAGA
GCTATGTTCATATTATGGATGGTTGCACCTCTTCGACTTGCATGATGTGCTATAAGCGCAATCGTGCCAC
ACGCGTTGAGTGTACAACTATTGTTAATGGCATGAAGAGATCTTTCTATGTCTACGCAAATGGAGGCCGT
GGCTTCTGCAAGACGCACAATTGGAATTGTCTCAATTGTGACACATTTTGCACTGGTAGTACATTCATTA
GTGATGAAGTTGCTCGTGATTTGTCACTCCAGTTTAAAAGACCAATCAACCCTACTGACCAGTCATTGTA
TATTGTTGATAGTGTTGCTGTGAAAAATGGCGCGCTTCACCTCTACTTTGACAAGGCTGGTCAAAAGACT
TATGAGAGACACCCGCTCTCCCATTTTGTCAATTTAGACAATTTGAGAGCTAACAACACTAAAGGTTCAC
TACCTATTAATGTCATAGTTTTTGATGGCAAGTCCAAATGCGACGAGTCTGCTGCTAGGTCTGCTTCTGT
GTACTACAGTCAGCTAATGTGCCAACCTATTCTGTTGCTTGACCAAGCTCTCGTATCAGATGTTGGAGAT
AGTACTGAAGTTTCTGTTAAGATGTTTGATGCTTATGTCGACACCTTTTCAGCAACTTTTAGTGTTCCTA
TGGAAAAACTTAAGGCACTCGTTGCTACAGCTCATAGCGAATTGGCAAAGGGTGTAGCTTTAGATGGTGT
CCTATCTACATTTGTGTCTGCAGCTCGTCAAGGTGTTGTTGACACTGATGTTGATACAAAGGATGTCATT
GAATGTCTCAAAATTTCACATCACTCAGACTTGGAAGTGACAGGTGACAGTTGTAACAACTTTATGCTCA
CCTACAATAAAGTAGAAAACATGACGCCTAGAGATCTTGGTGCATGTATTGACTGTAATGCAAGGCATAT
TAATGCTCAAGTAGCAAAAAGTCACAATGTTTCACTCATCTGGAATGTAAAAGACTATATGTCTTTGTCA
GAGCAGTTGCGTAAACAAATTCGTAGTGCTGCTAAGAAGAACAACATACCTTTTAGATTAACTTGTGCCA
CGACTAGGCAAGTTGTCAATGTCATAACTACTAAGATTTCACTTAAGGGTGGTAAGATTATTAGTACTTG
GTTTAAACTCATGCTGAAAGCCACATTATTGTGTGTCCTTGCTGCGTTGTTTTGTTATGTCATCATGCCG
GTACATATATTGTCTGCTCATGATGGTTATACAAATGAGATCATTGGTTACAAAGCTATCCAAGATGGTG
TCACTCGTGACATTGTTCCCACTGATGATTGTTTTGCAAACAAACATGCTGGTTTTGACACATGGTTTAG
TCAGCGTGGTGGCTCTTACAGGAATGATAAAAACTGCCCAGTAGTAGCTGCTATCATTACTAGAGAGATT
GGCTTCATAGTGCCTGGTTTACCTGGTACTGTTTTGAGGGCTATCAATGGTGACTTTTTGCACTTTCTAC
CTCGTGTTTTTAGTGCTGTTGGCAATATTTGCTACACACCTTCCAAACTCATTGAGTATAGTGACTTTGC
CACTTCTGCTTGTGTTTTAGCAGCTGAGTGCACAATCTTTAAGGACGCTATGGGCAAGCCTGTGCCATAT
TGTTATGATACTAACTTGCTTGAAGGTTCTATTTCTTACAGTGAGCTCCGCCCAGACACTCGTTATGTGC
TCATGGATGGTTCTATTATACAATTTCCTAACACTTACTTGGAAGGTTCTGTTAGAGTGGTTACAACTTT
TGATGCTGAGTACTGTAGACATGGTACATGCGAAAGATCAGAAGCTGGTATTTGCTTATCTACTAGTGGT
AGATGGGTTCTTAATAATGAGCATTACAGAGCGCTACCTGGAGTTTTCTGTGGAGTCGATGCTATGAATC
TTATAGCTAACATCTTTACCCCTCTTGTTCAACCTGTAGGTGCTTTAGATGTTTCTGCTTCAGTAGTAGC
AGGCGGTATTATTGCCATATTGGTGACTTGTGCCGCTTACTATTTCATGAAATTCAGGCGTGCTTTTGGT
GAATACAACCATGTTGTTGCTGCCAATGCACTTTTGTTTTTAATGTCTTTCACTATACTCTGTCTGGCAC
CTGCTTATAGCTTCTTGCCAGGAGTTTATTCAGTCTTTTACTTGTACTTGACATTTTATTTTACTAATGA
TGTTTCATTCTTGGCTCATCTTCAATGGTTTGCCATGTTTTCTCCCATTGTGCCTTTCTGGATAACAGCA
ATTTATGTATTTTGTATTTCTCTGAAGCACTGTCATTGGTTCTTTAATAATTATCTTAGGAAAAGAGTCA
TGTTTAATGGAGTTACATTCAGTACTTTCGAAGAAGCTGCTTTGTGTACCTTTTTGCTTAATAAGGAAAT
GTACCTAAAATTACGTAGTGAGACGCTGTTGCCACTTACACAGTACAACAGATATCTTGCTCTGTATAAT
AAGTACAAGTATTTTAGTGGAGCCTTAGATACTACTAGCTATCGTGAAGCAGCTTGCTGCCACTTAGCAA
AGGCTCTAAATGACTTCAGTAATTCTGGTTCTGATGTTCTTTACCAACCACCACAGACTTCAATCACTTC
TGCTGTTTTACAGAGTGGTTTCAGGAAAATGGCATTCCCATCGGGTAAAGTTGAAGGGTGCATGGTACAA
GTAACCTGTGGAACTACAACTCTTAACGGATTGTGGTTAGATGACACAGTGTATTGTCCAAGACATGTCA
TTTGCACAGCGGAAGACATGCTTAATCCTAACTATGAAGACCTGCTCATTCGCAAATCTAATCATAGCTT
TCTTGTTCAGGCTGGTAACGTTCAACTTCGTGTTATTGGCCATTCTATGCAAAATTGTCTGCTTAGGCTT
AAAGTTGACACCTCTAACCCTAAGACACCCAAGTACAAATTTGTCCGCATCCAACCTGGTCAGACATTTT
CAGTTCTTGCATGTTACAATGGTTCACCGTCTGGTGTTTATCAGTGTGCCATGAGACCTAACCACACCAT
CAAGGGTTCTTTCCTTAATGGATCATGTGGTAGTGTTGGTTTTAATATTGACTATGATTGCGTGTCCTTT
TGCTACATGCACCACATGGAGCTTCCAACTGGAGTGCACGCTGGTACTGACTTAGAAGGTAAATTCTATG
GTCCTTTTGTTGACAGACAAACTGCACAGGCTGCTGGTACAGATACAACCATTACTCTAAATGTTTTGGC
CTGGCTGTACGCTGCTGTTATTAATGGTGATAGATGGTTCCTTAATAGGTTTACCACTACACTAAATGAT
TTCAATCTTGTGGCAATGAAGTACAATTATGAACCACTGACACAGGACCATGTTGACATACTAGGACCTC
TTTCTGCTCAAACAGGAATTGCAGTCTTAGATATGTGTGCTGCTTTGAAGGAGCTGCTGCAGAATGGTAT
GAATGGTCGTACTATCCTTGGTAGCACTATCTTAGAAGACGAGTTTACACCATTCGACGTTGTTAGACAA
TGTTCTGGTGTTACATTTCAGGGTAAATTCAAGAAAATAGTTAAGGGTACTCATCACTGGGTGCTTTTGA
CTTTCTTGACTTCACTTTTAATTCTTGTTCAAAGTACGCAGTGGTCACTGTTTTTCTTTGTTTACGAGAA
TGCCTTCTTGCCATTTACTCTTGGTATTATGGCTATTGCTGCATGCGCTATGCTTCTTGTTAAACATAAG
CATGCATTCTTGTGCTTGTTTCTGTTACCTTCTCTTGCAACGGTTGCTTATTTCAATATGGTCTACATGC
CTGCTAGTTGGGTGATGCGTATCATGACATGGCTTGAATTGGCCGATACTAGCTTGTCTGGTTATCGGCT
CAAGGACTGTGTTATGTATGCTTCAGCTTTAGTTTTACTTGTTCTCATGACAGCTCGCACTGTTTATGAT
GATGCTGCTAGACGTGTGTGGACATTGATGAATGTCATCACACTTGTTTATAAAGTCTACTATGGTAATG
CTTTAGATCAAGCTATTTCCATGTGGGCTCTTGTTATTTCTGTAACATCTAACTATTCTGGTGTCGTTAC
GACTATCATGTTTTTAGCTAGAGCCGTAGTGTTTGTGTGTGTTGAGTATTACCCATTGCTGTTCATTACT
GGTAACACTTTACAGTGTATCATGCTTGTTTATTGTTTCTTGGGCTATTGTTGCTGTTGCTACTTTGGTC
TTTTCTGTTTACTCAACCGCTACTTTAGACTTACTCTTGGTGTTTATGATTACTTGGTCTCTACACAAGA
GTTTAGATATATGAACTCTCAGGGGCTTTTGCCTCCTAAGAGTAGTATTGACGCCTTCAAACTTAACATT
AAGTTGCTAGGTATTGGAGGTAAACCATGCATTAAAGTTGCTACTGTACAGTCTAAAATGTCTGATGTAA
AGTGCACATCTGTGGTACTGCTCTCAGTTCTCCAACAACTCAGAGTAGAATCATCTTCTAAATTGTGGGC
GCAATGCGTGCAACTTCATAATGATATTCTTTTGGCTAAAGACACAACTGAAGCTTTCGAAAAGATGGTT
TCTTTGTTGTCTGTGTTGCTATCCATGCAGGGTGCTGTAGACATTAACAAGTTGTGCGAGGAAATGCTTG
ACAACCGTGCAACTCTTCAGGCAATAGCTTCAGAATTTAGTTCTTTACCATCATATGCTGCGTATGCCAC
AGCCCAAGAGGCTTATGAGCAAGCTGTAGCTAACGGTGATTCTGAAGTTGTACTTAAGAAATTAAAGAAA
TGTCTGAATGTGGCTAAATCTGAGTTTGACCGTGATGCTGCCATGCAACGTAAGTTGGAAAAGATGGCAG
ATCAGGCTATGACCCAAATGTACAAACAGGCAAGATCTGAGGACAAGAGGGCAAAAGTGACTAGTGCTAT
GCAAACAATGCTTTTCACTATGCTTAGGAAGCTTGATAATGATGCGCTTAACAACATTATCAACAATGCA
CGTGATGGTTGTGTTCCACTCAATATCATACCATTGACTACAGCAGCTAAACTCATGGTTGTTGTCCCTG
ATTATGGTACCTACAAGAACACTTGTGATGGTAACACTTTTACATATGCGTCTGCACTCTGGGAGATCCA
GCAAGTTGTAGACGCAGATAGTAAAATTGTCCAACTTAGTGAAATCAACATGGACAATTCGCCAAATTTG
GCTTGGCCTCTTATTGTTACAGCTTTAAGAGCCAACTCAGCTGTCAAACTACAGAATAATGAACTGAGTC
CAGTAGCACTACGACAGATGTCTTGCGCGGCTGGTACTACACAAACAGCTTGTACTGATGACAATGCACT
TGCCTACTATAACAACTCAAAGGGAGGTAGGTTTGTTCTAGCATTATTATCTGACCACCAAGACCTCAAA
TGGGCTAGATTCCCTAAGAGCGATGGTTCGGGTACAATTTATACAGAACTGGAACCACCTTGTAGGTTTG
TTACAGACACACCAAAAGGACCTAAAGTGAAGTATTTGTACTTCATTAAGGGACTAAACAACCTAAATAG
AGGCATGGTACTGGGCAGTTTAGCTGCTACAGTACGTCTTCAGGCTGGAAATGCTACGGAAGTACCTGCC
AATTCAACTGTGCTCTCTTTTTGTGCTTTCGCTGTAGATCCTGCTAAAGCATACAAGGATTACTTAGCAA
GTGGAGGACAACCAATCACCAACTGTGTGAAGATGTTGTGTACACACACTGGTACAGGACAGGCAATTAC
TGTAACACCAGAAGCTAACATGGACCAAGAATCATTTGGTGGTGCTTCATGCTGCCTGTATTGTAGATGC
CACATTGACCATCCAAATCCTAAAGGATTTTGTGATTTGAAAGGTAAGTATGTTCAAATACCTACCACTT
GTGCTAATGACCCTGTGGGTTTTACACTTAGGAATACAGTCTGCACCGTCTGCGGTATGTGGAAAGGTTA
TGGCTGTAGTTGTGATCAACTCCGCGAACCCATGATGCAGTCTGCGGACGCGTCAACGTTTTTAAACGGG
TTTGCGGTGTAAGTGCAGCCCGTCTTACACCGTGCGGCACAGGCACTAGTACTGATGTCGTTTACAGGGC
TTTTGATATTTACAACGAAAAAGTTGCTGGTTTTGCAAAGTTCCTAAAAACTAATTGCTGTCGCTTCCAA
GAGAAGGATGAAGAGGGCAATTTACTAGACTCTTATTTTGTAGTTAAGAGGCATACTATGTCCAACTACC
AACATGAAGAGACTATTTATAACTTGGTTAAAGAATGTCCAGCAGTTGCCGTTCATGACTTTTTCAAGTT
TAGAATAGATGGTGACATGGTACCACACATATCACGTCAACGTCTAACCAAGTACACAATGGCTGATTTA
GTCTATGCTCTACGTCATTTTGATGAGGGCAATTGTGATACATTAAAAGAAATACTCGTCACATATAATT
GTTGTGATGATAATTATTTCAATAAGAAGGATTGGTATGATTTTGTAGAGAATCCTGACATCTTACGCAT
ATACGCTAACTTAGGTGAGCGTGTACGCCAAGCATTATTAAAAACTGTGCAATTCTGCGATGCTATGCGC
GATGCAGGCATCGTAGGTGTACTGACACTAGATAATCAGGATCTTAATGGGAACTGGTATGATTTCGGAG
ATTTTGTACAAGTAGCACAAGGCTGCGGAGTTCCTATTGTGGATTCATATTATTCATTGCTGATGCCTAT
TCTTACATTGACTAGGGCGTTAGCTGCTGAGTCCCATATGGACGCTGATCTCGCAAAACCACTTATTAAG
TGGGATTTGCTGAAGTATGATTTTACGGAAGAGAGACTTTGTCTTTTCGACCGTTATTTTAAGTATTGGG
ACCAGACATACCATCCTAATTGTATTAACTGTTTGGACGATAGGTGTATTCTCCATTGTGCAAACTTTAA
TGTGCTATTTTCTACGGTGTTCCCGCCTACAAGCTTTGGACCATTAGTAAGGAAAATATTTGTAGATGGT
GTGCCTTTTGTTGTCTCAACAGGATACCATTTTCATGAGCTAGGAGTTGTACATAATCAGGATGTAAACT
TACATAGCTCCCGTCTCAGTTTTAAGGAACTTTTAGTGTATGCTGCTGACCCAGCTATGCATGCTGCCTC
TGGCAATTTATTGCTAGACAAGCGCACTACATGCTTTTCAGTAGCTGCACTAACAAATAACGTTGCTTTT
CAAACTGTCAAACCCGGTAATTTTAATAAGGACTTTTATGACTTTGCTGTGTCTAAAGGCTTTTTTAAGG
AAGGAAGTTCTGTTGAATTAAAACACTTCTTCTTTGCTCAGGATGGCAATGCTGCTATCAGTGATTATGA
CTATTATCGTTATAATCTGCCAACAATGTGTGATATTAGACAACTCCTATTTGTAGTTGAAGTTGTCGAT
AAATATTTTGATTGTTACGATGGTGGCTGTATTAATGCCAACCAAGTAATTGTTAACAATCTGGACAAAT
CAGCTGGTTTCCCATTTAATAAATGGGGTAAGGCTAGACTTTATTATGATTCAATGAGTTATGAGGATCA
AGATGCACTTTTCGCATATACAAAGCGTAATGTCATCCCTACTATAACTCAAATGAATCTTAAGTATGCC
ATTAGTGCAAAGAATAGAGCTCGCACCGTTGCTGGTGTCTCTATCTGTAGTACTATGACCAATAGACAGT
TTCATCAGAAATTATTAAAATCAATAGCCGCCACTAGAGGAGCTACTGTAGTAATAGGAACAAGCAAATT
TTACGGTGGCTGGCATAACATGTTAAAAACTGTTTACAGTGATGTAGAAACTCCCCACCTTATGGGTTGG
GACTACCCAAAGTGTGACAGGGCCATGCCTAACATGCTTAGGATAATGGCTTCTCTTGTTCTTGCTCGCA
AACATAGCACTTGCTGCAACTTGTCGCACCGTTTCTATAGGTTAGCTAACGAATGTGCACAAGTATTAAG
TGAGATGGTCATGTGTGGAGGCTCACTATATGTAAAACCAGGTGGAACATCATCAGGTGATGCCACAACT
GCTTATGCTAATAGTGTGTTTAACATTTGTCAAGCTGTTACAGCCAATGTAAATGCACTCCTTTCAACTG
ATGGCAATAAGATTGCTGACAAGTATGTTCGCAATCTTCAGCACAGGCTCTATGAGTGTCTCTATAGAAA
TAGGGACGTTGATCATGAATTCGTGGATGAGTTTTATGCTTATTTGCGTAAACATTTCTCCATGATGATT
CTTTCTGATGATGCCGTTGTGTGCTATAACAGTAACTATGCGGCTCAAGGTTTAGTGGCTAGCATCAAGA
ATTTTAAAGCAGTTCTTTACTATCAGAATAATGTGTTTATGTCTGAGGCAAAATGTTGGACTGAGACTGA
CCTTACTAAAGGACCTCACGAATTTTGCTCGCAGCATACAATGCTAGTCAAACAGGGAGATGATTACGTG
TACCTGCCTTACCCAGATCCGTCAAGAATATTAGGCGCAGGCTGTTTTGTTGATGATATCGTCAAAACAG
ATGGTACACTTATGATTGAAAGGTTCGTGTCACTGGCTATTGATGCTTACCCACTTACAAAACATCCTAA
TCAGGAGTATGCTGATGTCTTTCACTTGTATTTACAATACATTAGAAAGTTACATGATGAGCTTACCGGC
CACATGTTGGACATGTATTCCGTAATGCTAACTAATGATAACACCTCACGGTATTGGGAACCTGAGTTTT
ATGAAGCTATGTACACACCACACACAGTCTTACAGGCTGTAGGTGCATGTGTATTGTGCAACTCACAGAC
TTCACTTCGTTGTGGTGCTTGCATTAGGAGACCATTCCTCTGTTGTAAGTGCTGCTATGATCATGTTATT
TCAACATCACATAAATTAGTGCTGTCTGTTAATCCCTATGTTTGCAATGCTTCAGGTTGTGACGTCACTG
ACGTTACACAACTGTATTTAGGAGGTATGAGCTATTACTGCAAGTCACACAAGCCACCCATTAGTTTTCC
TTTGTGTGCTAATGGTCAGGTTTTTGGTTTGTACAAGAACACATGTGTCGGTAGTGACAATGTCACAGAC
TTTAATGCGATAGCAACATGTGATTGGACTAATGCTGGCGATTACATACTTGCCAACACTTGTACTGAGA
GACTCAAGCTTTTTGCGGCCGAAACACTCAAAGCTACTGAGGAGACATTCAAACTGTCATACGGTATTGC
CACTGTACGTGAAGTGCTTTCTGACAGGGAATTGCATCTTTCATGGGAGGTTGGAAAACCTAGACCACCT
TTGAATAGAAATTATGTCTTTACTGGTTATCGCGTAACTAAAAATAGTAAAGTACAAATAGGAGAGTACA
CTTTTGAAAAAGGTGACTATGGTGATGCTGTTGTGTACAGAGGTACTACAACATACAAACTGAATGTTGG
TGATTACTTTGTGTTGACCTCTCACACTGTGATGCCACTTAGTGCACCTACTCTAGTGCCACAAGAGCAC
TATGTGAGAATTACTGGCTTATACCCTACACTCAACATTTCAGAAGAGTTTTCTAGCAATGTTGCAAATT
ATCAGAAAGCCGGTATGCAAAAATACTCTACACTTCAAGGACCACCTGGTACTGGTAAGAGCCATTTTGC
TATCGGACTTGCTCTCTACTACCCATCTGCTCGTATAGTGTATACAGCTTGCTCTCATGCAGCTGTTGAT
GCCCTGTGCGAAAAGGCATTAAAATATTTGCCTATAGATAAGTGTAGTAGAATTATACCTGCGCGTGCGC
GCGTAGAGTGTTTTGATAAATTCAAAGTGAATTCAACATTAGAACAGTATGTTTTCTGCACTGTAAATGC
ATTGCCAGAAACAACTGCTGATATTGTAGTCTTTGATGAAATTTCTATGGCTACTAATTATGACTTGAGT
GTTGTCAATGCTAGACTGCGCGCAAAACACTATGTCTACATTGGTGATCCTGCTCAATTACCAGCTCCTC
GCACATTGCTAACTAAAGGCACACTGGAACCTGAGCACTTTAATTCAGTGTGCAGACTTATGAAAACAAT
AGGTCCTGACATGTTTCTTGGAACATGTCGCCGCTGTCCTGCTGAGATTGTCGACACTGTGAGTGCTTTA
GTTTATGACAATAAGCTCAGAGCATACAAAGAGAAGTCAGCTCAATGCTTCAAAATGTTTTACAAGGGTG
TGATTACACATGATGTTTCATCTGCAATCAACAGGCCCCAAATAGGTGTTGTAAGAGAATTTCTTACACG
TAACCCTGCATGGAGAAAAACTGTTTTCATTTCACCATATAACTCACAGAATGCTGTAGCTGCAAAAATC
TTAGGCTTGCCTACACAAACTGTAGATTCTTCACAGGGTTCTGAGTATGACTACGTCATATTCACACAAA
CCACTGAAACAGCACACTCTTGTAATGTTAACCGCTTTAATGTGGCTATTACAAGAGCAAAAATTGGCAT
TTTGTGCATAATGTCTGACAGAGATCTTTATGACAAGCTGCAATTCACAAGTCTAGAAGTACCGCGTCGT
AACGTGGCTACATTACAAGCAGAAAATGTAACTGGACTCTTTAAGGACTGTAGTAAGATCATAACTGGTC
TTCATCCTACACAAGCACCTACACACCTTAGTGTTGATACAAAATTCAAGACTGAGGGACTATGTGTTGA
CATACCAGGCATTCCAAAGGACATGACCTATCGTAGACTCATCTCTATGATGGGTTTCAAAATGAATTAT
CAAGTTAATGGTTACCCTAACATGTTCATCACCCGTGAAGAAGCCATCCGCCACGTTCGTGCGTGGATTG
GCTTTGATGTAGAGGGTTGTCATGCTACTAGGGATGCTGTCGGTACTAACCTACCTCTCCAGTTAGGATT
TTCTACAGGTGTTAACTTAGTAGCTGTACCAACTGGCTATGTTGACACTGAAAACAATACAGAATTCACC
AGAGTTAATGCAAAACCTCCACCAGGTGACCAATTTAAACATCTTATACCACTTATGTACAAAGGTTTAC
CCTGGAACATAGTGCGTATCAAGATAGTACAAATGCTCAGTGATACACTGAAAGGATTATCAGACAGAGT
TGTGTTTGTCCTATGGGCACATGGCTTTGAACTTACATCAATGAAGTACTTTGTCAAGATTGGACCTGAA
AGAACGTGTTGTCTGTGTGACAAACGTGCAACTTGTTTTTCTACTTCATCAGACAATTATGCCTGCTGGA
ACCATTCTGTGGGTTTTGACTATGTCTATAATCCATTTATGATTGATGTCCAGCAGTGGGGTTTTACAGG
TAACCTTCAGAGTAATCATGATCAGCATTGCCAAGTGCATGGCAACGCTCATGTGGCTAGTTGTGATGCT
ATCATGACTAGATGTTTAGCAGTCCATGAGTGCTTTGTTAAGCGCGTTGACTGGTCTGTTGAGTACCCAA
TTATAGGTGATGAACTGAAGATCAATGCCGCATGCAGAAAAGTGCAACATATGGTTGTAAAGTCTGCATT
GCTTGCTGACAAATTCCCAGTTCTTCATGACATTGGAAACCCAAAGGCTATCAAATGTGTCCCACAGGCT
GAAGTGGATTGGAAGTTCTATGATGCTCAGCCCTGCAGTGACAAAGCTTATAAAATAAAAGAACTCTTCT
ATTCTTATGCTACACATCATGATAAATTCATTGATGGTGTTTGTTTATTTTGGAATTGTAACGTTGATCG
TTACCCTGCCAATGCTATTGTGTGCAGGTTCGACACGAGAGTCTTGTCAAATTTGAACTTGCCAGGTTGT
GATGGTGGTAGTTTGTATGTAAATAAGCATGCATTCCACACTCCAGCTTTTGATAAAAGTGCATTTACTA
ATTTAAAGCAATTGCCTTTCTTTTATTACTCTGACAGTCCCTGTGAGTCATATGGCAAGCAGGTTGTTTC
TGACATTGATTATGTACCACTCAAATCTGCTACATGTATAACACGATGCAATTTGGGAGGTGCTGTTTGC
AGACATCATGCAAATGAGTACCGACAGTACTTGGATGCATACAATATGATGATTTCTGCTGGCTTTAGCC
TCTGGATTTACAAACAGTTTGACACTTATAACCTGTGGAACACCTTTACCAGGTTACAGAGTTTAGAAAA
TGTGGCTTACAATGTTGTCAACAAAGGACACTTCGATGGACAAGCTGGTGAAGCACCTGTTTCCATCATT
AATAATGCTGTTTACACAAAGGTAGATGGTGTTGATGTAGAGATCTTTGAAAACAAGACAACACTTCCTG
TTAATGTTGCATTTGAGCTTTGGGCTAAGCGTAACATTAAACCAGTGCCAGAGATTAAGATACTCAATAA
TTTGGGTGTCGATATCGCTGCTAATACTGTAATCTGGGACTACAAGAGAGAAGCACCAGCACATATGTCA
ACAATAGGTGTCTGCACAATGACTGACATTGCCAAGAAACCTACTGAGAGTGCTTGTTCCTCGCTTACTG
TCTTATTTGATGGTAGAGTGGAAGGACAGGTAGACCTTTTTAGAAATGCCCGTAATGGTGTTTTAATAAC
AGAAGGTTCAGTTAAAGGTTTAACACCTTCAAAGGGACCAGCACAAGCTAGTGTCAATGGAGTCACATTA
ATTGGAGAATCAGTAAAAACACAGTTTAATTATTTTAAGAAAGTAGATGGCATCATTCAACAGTTGCCTG
AAACCTACTTTACTCAGAGCCGAGACTTAGAGGATTTCAAGCCCAGATCACAAATGGAAACTGACTTTCT
TGAGCTCGCTATGGATGAATTCATACAACGGTATAAGCTAGAGGGTTATGCCTTCGAACATATCGTTTAT
GGGGATTTCAGTCATGGACAACTTGGCGGCCTTCATTTAATGATTGGTCTAGCTAAGCGCTCACAAGATT
CACTACTTAAATTAGAGGATTTTATCCCTATGGACAGTACAGTGAAAAATTATTTCATAACAGATGCGCA
AACAGGTTCATCCAAATGCGTGTGCTCTGTTATTGATCTTCTGCTTGATGACTTTGTTGAGATAATAAAG
TCACAAGATTTATCAGTGGTTTCAAAGGTGGTCAAAGTCACAATTGACTATGCGGAAATTTCATTCATGT
TATGGTGTAAGGATGGACATGTTGAAACCTTTTACCCAAAATTACAAGCAAGTCAGGCATGGCAACCAGG
AGTTGCAATGCCTAACTTGTATAAGATGCAAAGAATGCTTCTTGAAAAATGTGACCTTCAGAATTATGGT
GAAAATGCTGTCATACCAAAGGGAATAATGATGAATGTCGCAAAATATACTCAACTGTGTCAATATTTAA
ATACACTTACATTAGCTGTGCCATACAATATGAGAGTTATCCATTTTGGTGCTGGCTCGGACAAAGGAGT
TGCACCCGGCACAGCTGTTCTCAGACAGTGGTTGCCAATTGGCACACTACTTGTTGATTCAGATCTTAAC
GACTTCGTCTCTGACGCTGATTCTACTCTAATTGGAGACTGTGCAACTGTACATACAGCTAACAAATGGG
ATCTCATTGTTAGCGATATGTACGATCCTAAAACCAAACACGTGACAAGGGAAAATGATTCAAAAGAAGG
ATTTTTCACTTACCTGTGTGGATTTATTAAACAAAAATTAGCCCTGGGAGGCTCTGTGGCTGTAAAGATA
ACTGAGCATTCTTGGAATGCGGATCTCTACAAGCTCATGGGACATTTCTCATGGTGGACAGCTTTTGTTA
CAAATGTTAATGCATCTTCATCAGAAGCATTTTTAATTGGAGTTAACTATCTTGGTAAGCCAAAAGAACA
AATTGATGGTTACACCATGCATGCTAACTACATTTTCTGGAGGAATACAAACCCGATTCAATTGTCTTCC
TATTCACTTTTTGACATGAGTAAGTTCCCTCTTAAATTAAGGGGAACAGCTGTCATGTCTTTAAAGGAGA
ACCAAATCAATGAAATGATTTATTCTCTACTTGAAAAAGGCAGACTTATCATTAGGGAAAACAACAGAGT
TGTTGTCTCAAGTGATGTTCTTGTTAATAACTAAACGAACATGAAAATTTTCTTGTTTAGTCTGCTTTTT
AGTGCTGCTTTAGCCCAGGAAGGTTGTGGCTTATTGAGTTTCAAACCACAACCTAAGCTGGCACAATTTT
CATCTTCCAAGAGAGGTGTTTATTATAATGATGATATTTTTCGTTCTGATGTATTGCACCTCACTCAGGA
TTATTTCTTACCATTTCACTCTAATTTAACGCAGTACTTTTCATTAAATGTCGATTCGGATCGTCAAGTC
TATTTTGACAATCCAACCTTAAATTTTGGTGATGGTGTGTATTTCGCTGCAACTGAAAAGTCTAATGTTA
TTAGAGGTTGGATTTTTGGCTCTACTATGGACAATAGTACGCAGTCAGCTATCATTGTTAACAATTCCAC
ACACATTATAATACGTGTGTGTAATTTTAACCTTTGTAAAGAACCCATGTTTACAGTCTCTCGAGGCGTC
CATTTTAGTTCTTGGGTTTATCAAAGTGCATTCAATTGCACATATGACAGAGTCGAGAAAAGCTTTCAGC
TTGACACGGCTCCTAAAACTGGAAATTTTAAGGACCTACGTGAGTATGTCTTTAAAAATCGTGATGGTTT
TCTTAGTGTCTACCATTCTTATACTCCTGTTGATATTATTAGAGGTATACCTGTGGGTTTCTCAGTTTTG
AAGCCTATTCTTAAGCTTCCTATTGGTATCAACATTACTTCTTTTAAGGTTGTTATGACCATGTATAGTC
AAACCACATCTAATTTTCTTTCCGAAAGTGCTGCTTATTATGTTGGTAATCTTAAATACGTTACCTTCAT
GTTTCAGTTTAATGAGAATGGCACTATTGCAGATGCAGTAGATTGTTCTCAAAATCCTCTCGCTGAGTTA
AAATGCACCCTTAAAAATTTTAATGTGTCCAAAGGCATTTATCAGACTTCTAACTTCAGGGTTTCACCAT
CCACAGAGGTTATTAGATTTCCTAACATTACAAACCGCTGCCCTTTCGACAGAGTTTTTAATGCGTCTCG
TTTCCCTAGCGTTTACGCTTGGGAGAGGACTAAAATTTCTGATTGTGTTGCTGATTACACTGTTCTCTAC
AACTCAACTTCATTTTCAACTTTCAAATGTTATGGAGTTTCCCCATCTAAGTTGATTGATTTGTGTTTTA
CAAGTGTGTATGCTGATACATTCCTGATAAGATTTTCAGAAGTTAGGCAAATAGCGCCTGGTGAAACTGG
CGTTATTGCAGACTATAATTATAAGCTGCCTGATGAGTTTACAGGTTGCGTAATTGCTTGGAATACGGCT
AACCAAGACCGGGGTCAGTATTATTACAGATCATCTAGAAAGACTAAGCTTAAACCTTTTGAGAGAGACC
TGTCTTCTGATGAAAATGGTGTACGTACTTTAAGTACCTATGATTTTTATCCTTCAGTACCACTTGAATA
CCAAGCTACTAGAGTAGTGGTACTTTCATTTGAGCTTCTAAATGCACCTGCCACAGTGTGTGGACCAAAA
TTGTCCACATCACTAATTAAGAACCAGTGTGTCAATTTTAATTTCAATGGACTCAAGGGTACTGGTGTGT
TGACTGACTCGTCCAAAAAGTTTCAGTCTTTTCAACAATTTGGAAGGGATGCATCTGATTTTACTGACTC
AGTACGCGACCCTCAGACACTTCAAATACTTGACATTTCACCATGCTCATTTGGTGGTGTGAGTGTAATA
ACACCAGGAACAAATGCTTCATCTGAAGTAGCCGTTCTATACCAAGATGTAAACTGCACTGATGTTCCCA
CGGCCATACGTGCTGACCAACTCACACCTGCTTGGCGTGTTTACTCTGCTGGAGTAAATGTGTTTCAAAC
TCAGGCTGGCTGTTTAATAGGAGCGGAACATGTCAATGCTTCATATGAGTGTGACATTCCCATTGGTGCA
GGCATTTGTGCTAGTTACCATACAGCTTCCCTTTTACGTAATACAGGCCAGAAATCAATTGTGGCCTATA
CTATGTCACTTGGTGCTGAAAACTCAATTGCTTATGCTAATAACTCAATTGCCATACCTACAAATTTTTC
AATCAGTGTCACAACTGAAGTGATGCCTGTTTCAATGGCTAAGACATCAGTAGATTGTACAATGTACATC
TGTGGTGACTCCCAGGAGTGCAGCAACTTACTACTTCAGTATGGTAGCTTTTGCACACAATTAAATCGTG
CCCTTTCAGGCATTGCTGTTGAACAGGACAAAAACACTCAAGAGGTTTTTGCCCAAGTTAAACAAATGTA
TAAGACACCAGCCATAAAAGATTTTGGTGGCTTTAATTTCTCACAAATATTGCCTGACCCTTCTAAGCCA
ACAAAAAGATCATTTATTGAGGATTTACTCTTCAACAAAGTGACTCTCGCTGATGCTGGCTTTATGAAGC
AATACGGCGAATGCCTAGGCGATATTAGTGCTAGAGATCTCATTTGTGCGCAGAAGTTCAATGGACTCAC
TGTCCTTCCACCTCTACTCACGGATGAAATGATTGCTGCTTACACCGCCGCTCTTGTCAGCGGTACTGCT
ACTGCTGGTTGGACATTTGGTGCAGGTGCTGCTCTACAAATACCTTTTGCTATGCAAATGGCTTATAGGT
TCAATGGCATTGGAGTTACTCAAAATGTTCTCTATGAGAACCAGAAGCAGATCGCTAACCAATTTAACAA
GGCGATCAGTCAAATTCAAGAATCACTTACTACTACTTCAACTGCATTGGGCAAGCTGCAAGACGTCGTC
AACCAGAATGCTCAAGCATTGAACACACTTGTTAAACAACTAAGTTCTAACTTTGGTGCAATTTCAAGTG
TTTTAAATGACATTCTGTCTCGACTTGACAAAGTTGAGGCTGAAGTGCAAATTGATAGGTTGATTACTGG
CAGATTACAAAGCCTTCAGACCTATGTAACACAACAACTAATCAGAGCTGCTGAAATCAGAGCTTCTGCC
AATCTTGCTGCCACTAAGATGTCCGAGTGTGTTCTTGGACAATCAAAAAGAGTTGACTTTTGTGGAAAAG
GCTATCATCTTATGTCTTTCCCTCAAGCAGCCCCACATGGTGTCGTCTTCTTACATGTCACATACGTGCC
ATCGCAAGAAAGAAACTTCACCACTGCCCCAGCAATCTGTCATCAAGGCAAGGCATACTTCCCTCGTGAA
GGTGTTTTTGTATCTAATGGCACTTCTTGGTTTATCACACAGAGGAATTTCTTTTCACCACAAATAATTA
CAACAGACAATACATTTGTCTCTGGAAATTGTGATGTCGTTATAGGCATCATTAACAACACAGTCTATGA
TCCTCTGCAACCTGAGCTAGACTCATTTAAAGAAGAACTGGACAAGTACTTCAAAAATCATACATCACCA
GATGTTGACCTTGGCGACATTTCAGGCATCAATGCTTCTGTCGTCAATATCCAAAAAGAAATTGACCGCC
TCAATGAGGTTGCCAAAAATCTAAATGAATCGCTCATTGACCTTCAAGAACTTGGTAAATATGAGCAATA
CATCAAATGGCCTTGGTACGTTTGGCTCGGCTTCATTGCTGGACTGATTGCTATCGTCATGGCCACCATA
CTGCTTTGTTGCATGACCAGCTGTTGCAGTTGCCTCAAGGGTGCATGCTCTTGCGGTTCTTGCTGCAAAT
TTGATGAGGACGACTCTGAGCCCGTGCTCAAAGGAGTCAAATTACACTACACATAAACGAACTTAATGGA
TTTGTTTATGAGTATTTTCACACTTGGATCAATCACTCGTCAACCAGGTAAGATTGAAAATGCTTTTCCT
GCAAGTACTGTTCATGCTACTGCAACGATACCGCTACAAGCCTCACTCCCTTTCGGATGGCTTGTTGTTG
GTGTTGCACTTCTTGCTGTTTTTCAAAGCGCTTCCAAAGTGATTGCGCTTCATAAGAGGTGGCAGCTCGC
TCTGTATAAAGGCATTCAGCTTGTTTGCAATTTGCTGCTACTCTTTGTAACAATTTACTCACACCTTCTA
CTCTTAGCTGCTGGCATGGAGGCACAATTTTCGTACATCTATGCTCTGATTTATATTCTGCAAGTTGTCA
GCTTCTGCAGATTTATTATGAGATGCTGGCTTTGCTGGAAGTGCAAATCCAAAAACCCATTACTTTATGA
TGTCAACTACTTTGTTTGCTGGCATACACACAACTATGACTACTGTATACCATATAACAGTGTCACAGAT
ACAATAGTCGTCACTGCAGGTGACGGCATTTCAACACCAAAACTCAAAGAAGACTACCAAATTGGCGGTT
ATTCTGAGGATTGGCACTCAGGTGTTAAAGACTATGTCGTTGTACATGGCTATTTCACTGAAGTTTATTA
CCAGCTTGAGTCTACACAAATTACTACAGACACTGGTATAGAAAATGCTACATTCTTCATCTTTAACAAG
CTTGTTAAAGATCCACCGAATGTGCAAATACACACAATCGACGGCTCTTCAGGAGTTGTAAATCCAGCAA
TGGATCCAATTTATGATGAGCCGACGACGACTACTAGCGTGCCTTTGTAAGCACAAGAAAGTGAGTACGA
ACTTATGTACTCATTCGTTTCGGAAGAGACAGGTACGTTAATAGTTAATAGCGTACTTCTTTTTCTTGCT
TTCGTGGTATTCTTGCTAGTCACACTAGCTATCCTTACTGCGCTTCGATTGTGTGCGTACTGCTGCAATA
TTGTTAACGTGAGTTTAGTAAAACCAACAGTTTACGTCTACTCGCGTGTTAAAAATCTGAACTCTTCTGA
AGGAGTTCCTGATCTTCTGGTCTAAACGAACTAACTATTATTATTATTCTGTTTGGAACTTTAACATTGC
TTGTCATGGCAGACAACGGTACTATTACTGTTGAAGAGCTTAAGCAGCTCTTGGAACAATGGAACCTAGT
AATAGGATTCCTTTTCCTTGCCTGGATTATGTTACTACAATTTGCCTATTCTAACAGGAATAGGTTTTTG
TACATAATAAAGCTTGTTTTTCTCTGGCTCTTGTGGCCAGTAACACTTGCTTGCTTTGTGCTTGCTGCTG
TTTACAGAATTAATTGGGTGACTGGCGGGATTGCAATTGCAATGGCTTGTATTGTAGGCTTGATGTGGCT
TAGCTACTTCATTGCTTCTTTCAGGCTGTTTGCACGCACCCGTTCTATGTGGTCATTCAATCCAGAAACT
AACATTCTTCTCAATGTGCCTCTTCGGGGAACAATCTTGACCAGACCGCTCATGGAAAGTGAACTTGTCA
TTGGTGCTGTGATCATTCGTGGTCACCTGCGAATGGCTGGACACTCTCTAGGGCGCTGTGACATCAAGGA
CCTGCCAAAAGAGATTACTGTGGCTACATCACGAACGCTTTCTTATTACAAATTAGGAGCTTCGCAGCGT
GTAGGCACTGACTCAGGTTTTGCTGCATACAACCGCTACCGTATTGGAAACTACAAATTAAATACAGACC
ACGCCGGTAGCAACGACAATATTGCTTTGTTAGTACAGTAAGTGACAACAGATGTTTCATCTAGTTGACT
TCCAGGTTACAATAGCAGAGATATTGATTATCATTATGAGGACTTTCAGGATTGCCATCTGGAATCTTGA
TGTAATAATAAGTTCAATAGTGAGACAATTATTTAAGCCTCTAACTAAGAAGAATTATTCTGAGTTAGAT
GATGAAGAACCTATGGAGATTGATTATCCATAAAACGAACATGAAAATTATCCTCTTCCTGACTTTGATT
TCACTTGCATTTTGTGAGTTATATCATTATCAGGAGTGTGTTAGAGGTACAACTGTACTATTAAAAGAAC
CTTGCCCATCAGGAACGTACGAGGGCAATTCACCATTTCACCCTCTTGCTGACAACAAATTTGCACTAAC
TTGCATTAGCACACATTTTGCTTTTGCTTGTGCTGACGGTACTCGACATACCTATCAGCTTCGTGCAAGA
TCAGTTTCTCCAAAACTCTTCATCAGGCAAGAGGAAGTTCATCAAGAGCTCTATTCACCACTTTTTCTCA
TTGTTGCCGCTCTAGTATTTATAATACTTTGCTTCACCATTAAGAGAAAGACCGAATGAGTGAGCTCACT
TTAATTGACTTCTATTTGTGCTTTTTAGCCTTTCTGCTATTCCTTGTTTTAATAATGCTCATCATATTTT
GGTTCTCCTTGGAGATTCAAGATTCTGAAGAGCCATGTCCAAAAGTCTAAACGAACATGAAACTTCTCAT
TGTTTTTGGACTCTTAACAATAGTGTATGGTATGCATAAGGAATGCACCATACAAGAGTGTTGTGAAAAT
CAACCCTACATTCTAGAAGATCCCTGTCCAATACACTACTATTCGGACTGGTATTTAAAGATTGGACCAA
GAAAGTCGGCCCGCTTACTTCAGCTTTGTGCTGGTGAGTATGGCAAAAGACTACCGGTTCAGTATGAGAA
GCTTGGCAACTATACTATCAACTGTGAACCATTTGAAATTAATTGCCAAACACCACCTGTAGGCAGTCTA
ATTGTGCGTTGTTCGTACGATTATGACTTCATTGAGTATCACGACGTTCGTGTTGTTCTAGATTTCATCT
AAACGAACAAACTAAAATGTCTGATAATGGACCCCAACAAAACCAACGTAGTGCCCCCCGCATTACATTT
GGTGGACCCACAGATTCAGCTGACAATAACCAGGATGGAGGACGCAGTGGTGCGCGGCCAAAACAACGCC
GACCTCAAGGTTTACCCAATAATACTGCGTCTTGGTTCACAGCTCTCACTCAGCATGGCAAGGAGGAACT
TAGATTCCCTCGAGGCCAGGGCGTTCCAATCAACACCAATAGTGGTAAAGATGACCAAATTGGCTACTAC
CGAAGAGCTACCCGACGAGTTCGTGGTGGTGACGGCAAAATGAAAGAGCTCAGCCCCAGATGGTACTTCT
ATTACCTAGGAACTGGCCCAGAAGCTTCACTTCCCTACGGCGCTAACAAAGAAGGCATCGTATGGGTTGC
AATTGAGGGAGCCTTGAATACACCAAAAGATCACATCGGCACCCGCAATCCTAATAACAATGCTGCCATC
GTGCTACAACTTCCTCAAGGAACAACATTGCCAAAAGGCTTCTACGCAGAGGGAAGCAGAGGCGGCAGTC
AAGCCTCTTCTCGCTCCTCATCACGTAGTCGTGGTAATTCAAGAAATTCAACTCCTGGCAGCAGTAGGGG
AAATTCTCCTGCTCGAATGGCTAGCGGAGGTGGTGAAACTGCCCTCGCGCTATTGCTGCTAGACAGATTG
AACCAGCTAGAGAGCAAAGTTTCTGGTAAAGGCCAACAACAACAAGGCCAGACTGTCACTAAGAAATCTG
CCGCTGAGGCATCTAAAAAGCCTCGCCAAAAACGTACTGCTACTAAACAGTACAACGTCACCCAAGCATT
TGGGAGACGTGGTCCAGAACAAACCCAAGGAAACTTTGGGGACCAAGAGTTAATCAGACAAGGAACTGAT
TACAAACATTGGCCGCAAATTGCACAATTTGCTCCAAGTGCCTCTGCATTCTTCGGAATGTCACGCATTG
GCATGGAAGTCACACCTTCGGGAACATGGCTGACTTATCATGGAGCCATAAAACTGGATGACAAAGATCC
ACAATTTAAAGACAACGTCATACTGCTGAATAAGCACATTGACGCATACAAAACATTCCCACCAACAGAG
CCTAAAAAGGACAAAAAGAAAAAGACTGATGAAGCTCAGCCTTTACCGCAGAGACAAAAGAAGCAGCCCA
CTGTGACTCTTCTCCCTGCGGCTGATATGGATGATTTCTCCAGACAACTTCAAAATTCCATGAGTGGAGC
TTCCGCTGATTCAACTCAGGCATAAACACTCATGATGACCACACAAGGCAGATGGGCTATGTAAACGTTT
TCGCAATTCCGTTTACGATACATAGTCTACTCTTGTGCAGAATGAATTCTCGTAACTAAACAGCACAAGT
AGGTTTAGTTAACTTTAATCTCACATAGCAATCTTTAATCAATGTGTAACAT</v>
      </c>
      <c r="AU8" s="114" t="str">
        <f t="shared" si="20"/>
        <v>&gt;BtCp-Yun_2</v>
      </c>
      <c r="AV8" s="114">
        <f t="shared" si="21"/>
        <v>1</v>
      </c>
      <c r="AW8" s="115" t="str">
        <f t="shared" si="22"/>
        <v>&gt;BtCp-Yun_2011 JX993988.1_genome</v>
      </c>
      <c r="AX8" s="38"/>
      <c r="AY8" s="38"/>
      <c r="AZ8" s="38"/>
      <c r="BA8" s="38"/>
      <c r="BB8" s="38"/>
      <c r="BC8" s="38"/>
      <c r="BD8" s="38"/>
      <c r="BE8" s="38"/>
      <c r="BF8" s="38"/>
      <c r="BG8" s="38"/>
      <c r="BH8" s="38"/>
      <c r="BI8" s="38"/>
      <c r="BJ8" s="38"/>
      <c r="BK8" s="38"/>
      <c r="BL8" s="38"/>
      <c r="BM8" s="38"/>
      <c r="BN8" s="38"/>
      <c r="BO8" s="38"/>
      <c r="BP8" s="38"/>
      <c r="BQ8" s="38"/>
      <c r="BR8" s="38"/>
    </row>
    <row r="9" ht="15.75" customHeight="1">
      <c r="A9" s="87">
        <v>41.0</v>
      </c>
      <c r="B9" s="88" t="s">
        <v>133</v>
      </c>
      <c r="C9" s="133" t="s">
        <v>169</v>
      </c>
      <c r="D9" s="90" t="str">
        <f t="shared" si="8"/>
        <v>BtGX2013</v>
      </c>
      <c r="E9" s="134" t="s">
        <v>135</v>
      </c>
      <c r="F9" s="91" t="s">
        <v>136</v>
      </c>
      <c r="G9" s="91" t="s">
        <v>136</v>
      </c>
      <c r="H9" s="91" t="s">
        <v>136</v>
      </c>
      <c r="I9" s="91"/>
      <c r="J9" s="98"/>
      <c r="K9" s="98"/>
      <c r="L9" s="116" t="s">
        <v>26</v>
      </c>
      <c r="M9" s="135" t="s">
        <v>23</v>
      </c>
      <c r="N9" s="136" t="s">
        <v>170</v>
      </c>
      <c r="O9" s="137">
        <v>42923.0</v>
      </c>
      <c r="P9" s="138"/>
      <c r="Q9" s="119"/>
      <c r="R9" s="97"/>
      <c r="S9" s="98"/>
      <c r="T9" s="91"/>
      <c r="U9" s="98"/>
      <c r="V9" s="98"/>
      <c r="W9" s="99" t="s">
        <v>171</v>
      </c>
      <c r="X9" s="99"/>
      <c r="Y9" s="120">
        <v>1242.0</v>
      </c>
      <c r="Z9" s="119" t="s">
        <v>172</v>
      </c>
      <c r="AA9" s="102">
        <f t="shared" si="9"/>
        <v>1242</v>
      </c>
      <c r="AB9" s="103" t="str">
        <f t="shared" si="10"/>
        <v>yes</v>
      </c>
      <c r="AC9" s="104" t="str">
        <f t="shared" si="11"/>
        <v>&gt;BtGX2013 AIA62320</v>
      </c>
      <c r="AD9" s="104" t="str">
        <f>IFERROR(__xludf.DUMMYFUNCTION("if (REGEXMATCH(AC9, ""^&gt;""),AC9 &amp; ""
"" &amp; Z9, """")"),"&gt;BtGX2013 AIA62320
MKILILAFLASLAKAQEGCGIISRKPQPKMAQVSSSRRGVYYNDDIFRSDVLHLTQDYFLPFDSNLTQYFSLNVDSDRYTYFDNPILDFGDGVYFAATEKSNVIRGWIFGSSFDNTTQSAVIVNNSTHIIIRVCNFNLCKEPMYTVSRGTQQNSWVYQSAFNCTYDRVEKSFQLDTAPKTGNFKDLREYVFKNRDGFLSVYQTYTAVNLPRGLPQGFSVLRPILKLPFGINITSYR"&amp;"VVMAMFSQSTSNFLPESAAYYVGNLKYSTFMLSFNENGTITDAIDCSQNPLAELKCTIKNFNVNKGIYQTSNFRVSPTQEVVRFPNITNRCPFDKVFNATRFPNVYAWERTKISDCVADYTVLYNSTSFSTFKCYGVSPSKLIDLCFTSVYADTFLIRSSEVRQVAPGETGVIADYNYKLPDDFTGCVIAWNTAKQDTGNYYYRSHRKTKLKPFERDLSSDDGNGVYTLSTYDFNPNVPVAYQATRVVVLSFELL"&amp;"NAPATVCGPKLSTQLVKNQCVNFNFNGLKGTGVLTPSLKRFQSFQQFGRDTSDFTDSVRDPQTLEILDISPCSFGGVSVITPGTNASSEVAVLYQDVNCTDVPTAIRADQLTPAWRVYSTGLNVFQTQAGCLIGAEHVNASYECDIPIGAGICASYHTASVLRSTGQKSIVAYTMSLGAENSIAYANNSIAIPTNFSISVTTEVMPVSMAKTSVDCTMYICGDSLECSNLLLQYGSFCTQLNRALTGIAIEQDKN"&amp;"TQEVFAQVKQMYKTPAIKDFGGFNFSQILPDPSKPTKRSFIEDLLFNKVTLADAGFMKQYGECLGDISARDLICAQKFNGLTVLPPLLTDEMIAAYTAALVSGTATAGWTFGAGAALQIPFAMQMAYRFNGIGVTQNVLYENQKQIANQFNKAISQIQESLTTTSTALGKLQDVVNQNAQALNTLVKQLSSNFGAISSVLNDILSRLDKVEAEVQIDRLITGRLQSLQTYVTQQLIRAAEIRASANLAATKMSEC"&amp;"VLGQSKRVDFCGKGYHLMSFPQAAPHGVVFLHVTYVPSQERNFTTAPAICHEGKAYFPREGVFVSNGTSWFITQRNFYSPQLITTDNTFVSGNCDVVIGIINNTVYDPLQPELDSFKDELDKYFKNHTSPDVDLGDISGINASVVNIQKEIDRLNEVAKNLNESLIDLQELGKYEQYIKWPWYVWLGFIAGLIAIVMATILLCCMTSCCSCLKGACSCGSCCKFDEDDSEPVLKGVKLHYT")</f>
        <v>&gt;BtGX2013 AIA62320
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v>
      </c>
      <c r="AE9" s="121" t="s">
        <v>173</v>
      </c>
      <c r="AF9" s="105" t="str">
        <f t="shared" si="12"/>
        <v>https://www.ncbi.nlm.nih.gov/protein/AIA62320</v>
      </c>
      <c r="AG9" s="106" t="s">
        <v>174</v>
      </c>
      <c r="AH9" s="107">
        <v>29161.0</v>
      </c>
      <c r="AI9" s="108" t="str">
        <f t="shared" si="13"/>
        <v>21246</v>
      </c>
      <c r="AJ9" s="108" t="str">
        <f t="shared" si="14"/>
        <v>24974</v>
      </c>
      <c r="AK9" s="109" t="str">
        <f>IFERROR(__xludf.DUMMYFUNCTION("if(AI9&gt;0, right(left( REGEXREPLACE( REGEXREPLACE(AQ9, ""&gt;.*\n"", """"), ""\n"" , """"), AJ9), AJ9-AI9+1))"),"ATGAAAATTTTAATTCTTGCTTTCTTGGCTAGTTTAGCTAAAGCACAGGAAGGATGCGGCATTATCAGCAGAAAACCACAACCTAAAATGGCACAAGTATCTTCTTCTCGTAGGGGTGTGTACTATAACGATGATATTTTTCGTTCTGATGTATTACACCTCACACAGGATTACTTCCTGCCATTTGACTCAAATTTAACACAGTACTTTTCTCTTAATGTTGATTCAGATAGGTACACCTATTTTGACAACCCT"&amp;"ATACTGGACTTTGGTGATGGCGTTTATTTTGCGGCAACTGAAAAGTCTAATGTTATAAGAGGCTGGATTTTTGGTTCGTCTTTTGACAACACAACCCAGTCAGCTGTTATAGTTAATAATTCAACACACATTATTATACGTGTGTGTAATTTTAACTTGTGTAAAGAACCCATGTACACTGTTAGTAGAGGTACACAACAGAATTCTTGGGTTTATCAAAGTGCATTTAATTGCACCTATGACAGAGTGGAGAAG"&amp;"AGCTTTCAGCTTGACACAGCTCCTAAAACTGGAAATTTTAAGGACCTACGTGAGTACGTCTTTAAGAATAGGGATGGTTTCCTTAGTGTTTATCAAACCTATACTGCTGTTAATTTACCTAGAGGCTTGCCTCAAGGTTTTTCAGTTTTGAGACCAATTCTCAAACTGCCCTTTGGAATTAACATTACTTCTTATAGAGTAGTTATGGCTATGTTTAGCCAATCTACTTCTAATTTTCTACCAGAAAGTGCTGCT"&amp;"TATTATGTTGGTAACCTTAAGTATTCTACCTTCATGCTTAGTTTTAATGAAAATGGGACCATCACCGATGCTATAGATTGTTCCCAAAACCCTCTTGCTGAATTAAAATGCACCATAAAAAATTTTAATGTTAATAAAGGAATCTACCAAACATCTAATTTTAGAGTTTCACCCACTCAGGAGGTTGTTAGATTCCCTAACATTACAAATCGCTGTCCTTTTGACAAGGTTTTTAATGCTACTCGCTTTCCTAAT"&amp;"GTTTATGCTTGGGAAAGAACAAAAATTTCTGATTGTGTTGCTGACTATACTGTCCTCTACAATTCAACTTCTTTCTCAACTTTTAAGTGTTATGGAGTGTCTCCCTCTAAGTTGATTGATTTATGCTTTACAAGTGTGTATGCCGATACATTCTTGATAAGATCTTCTGAAGTAAGGCAAGTTGCACCAGGTGAAACTGGTGTTATTGCTGACTACAATTACAAACTGCCTGATGACTTCACTGGCTGTGTAATC"&amp;"GCTTGGAATACTGCTAAGCAGGACACTGGCAATTATTATTACAGATCGCATCGCAAGACTAAATTAAAGCCTTTTGAGAGAGATCTGTCTTCCGATGATGGTAATGGTGTATACACACTTTCAACTTATGACTTCAACCCTAATGTTCCAGTGGCATATCAGGCTACTAGGGTTGTTGTACTTTCTTTTGAACTTCTTAATGCACCTGCTACAGTTTGTGGACCTAAATTATCCACACAACTAGTTAAGAACCAG"&amp;"TGTGTTAATTTCAACTTCAATGGACTTAAAGGTACTGGTGTTTTGACTCCTTCTTTAAAAAGATTCCAGTCATTTCAACAATTTGGCCGTGACACGTCTGACTTCACAGATTCTGTACGCGACCCACAGACCTTAGAAATACTTGACATTTCACCTTGCTCTTTTGGTGGTGTTAGTGTTATCACACCTGGAACAAACGCCTCATCAGAGGTAGCTGTTCTCTATCAAGATGTGAATTGCACCGATGTTCCCACG"&amp;"GCCATTCGTGCAGATCAGTTAACACCAGCTTGGCGCGTTTATTCCACTGGATTAAATGTGTTTCAGACGCAAGCCGGCTGTCTTATTGGAGCTGAGCATGTCAATGCCTCTTATGAGTGTGACATTCCTATTGGTGCAGGCATTTGTGCTAGTTACCATACAGCTTCTGTTCTACGTAGTACAGGCCAAAAGTCAATTGTTGCCTATACTATGTCATTGGGTGCTGAAAATTCCATTGCATATGCTAACAACTCA"&amp;"ATTGCCATACCTACAAATTTTTCAATCAGTGTCACTACTGAAGTGATGCCTGTTTCAATGGCTAAAACATCTGTAGATTGTACAATGTACATCTGCGGTGATTCCTTGGAGTGCAGCAACCTACTCTTGCAGTATGGAAGTTTCTGCACACAACTAAATCGTGCCCTTACTGGCATTGCTATTGAACAAGACAAGAACACTCAAGAAGTTTTTGCCCAAGTTAAACAAATGTATAAGACACCAGCCATAAAGGAT"&amp;"TTTGGTGGTTTCAATTTCTCACAAATATTGCCTGATCCTTCAAAGCCAACGAAGAGATCATTTATTGAAGACTTGCTTTTCAATAAAGTGACTCTCGCTGATGCTGGCTTTATGAAACAATATGGCGAATGCCTAGGCGATATTAGTGCTAGAGACCTCATTTGTGCTCAGAAGTTCAATGGACTTACTGTCCTACCACCATTGCTCACAGATGAAATGATTGCTGCGTACACTGCTGCCCTTGTCAGTGGTACT"&amp;"GCTACTGCTGGCTGGACATTCGGTGCTGGTGCTGCTCTTCAAATACCTTTTGCTATGCAAATGGCATATAGGTTCAATGGCATTGGAGTTACTCAAAATGTTCTCTATGAGAATCAAAAACAGATCGCCAATCAATTTAATAAAGCGATCAGTCAAATTCAAGAATCACTTACAACAACATCAACTGCATTGGGCAAGCTGCAAGACGTTGTCAACCAGAATGCCCAAGCATTAAACACACTTGTAAAACAACTT"&amp;"AGCTCCAATTTTGGTGCTATCTCAAGTGTATTAAATGACATTCTATCCAGACTTGACAAAGTCGAAGCAGAAGTACAAATTGATAGGTTGATTACAGGCAGATTACAAAGCCTTCAAACCTATGTAACTCAACAACTAATCAGGGCTGCTGAAATCAGAGCTTCTGCTAACCTTGCTGCTACTAAAATGTCTGAGTGTGTTCTTGGACAGTCAAAAAGAGTCGACTTCTGTGGAAAAGGCTATCATCTAATGTCT"&amp;"TTCCCTCAAGCCGCCCCGCATGGTGTTGTATTCCTACATGTCACTTATGTGCCATCACAGGAAAGAAATTTTACTACAGCTCCAGCTATTTGTCATGAAGGCAAAGCCTATTTCCCTCGTGAAGGTGTCTTTGTGTCTAATGGCACTTCTTGGTTTATTACGCAGAGGAATTTTTACTCTCCACAATTAATTACAACAGATAACACTTTTGTTTCTGGTAATTGTGATGTCGTAATCGGCATCATTAATAACACT"&amp;"GTTTATGATCCTCTGCAACCTGAGCTTGACTCATTTAAAGACGAGCTGGACAAGTACTTCAAAAATCATACATCACCAGATGTTGATCTTGGCGACATTTCAGGCATTAATGCTTCTGTCGTCAATATTCAAAAAGAAATTGACCGCCTCAATGAGGTTGCCAAAAACCTAAATGAATCGCTCATTGACCTCCAAGAACTTGGTAAATATGAGCAATACATCAAATGGCCCTGGTACGTTTGGCTTGGCTTCATT"&amp;"GCTGGACTAATTGCTATCGTCATGGCCACTATACTGCTTTGTTGCATGACCAGCTGTTGCAGTTGCCTCAAGGGTGCATGCTCTTGTGGTTCTTGCTGCAAATTTGATGAGGACGACTCCGAGCCAGTGCTTAAAGGAGTCAAATTACACTACACATAA")</f>
        <v>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v>
      </c>
      <c r="AL9" s="109">
        <f t="shared" si="15"/>
        <v>3729</v>
      </c>
      <c r="AM9" s="109" t="str">
        <f t="shared" si="16"/>
        <v>&gt;BtGX2013_Sgene
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v>
      </c>
      <c r="AN9" s="110" t="s">
        <v>175</v>
      </c>
      <c r="AO9" s="111" t="str">
        <f t="shared" si="17"/>
        <v>https://www.ncbi.nlm.nih.gov/nuccore/KJ473815.1</v>
      </c>
      <c r="AP9" s="111" t="str">
        <f t="shared" si="18"/>
        <v>https://www.ncbi.nlm.nih.gov/nuccore/KJ473815.1?report=fasta&amp;log$=seqview&amp;format=text</v>
      </c>
      <c r="AQ9" s="112" t="s">
        <v>176</v>
      </c>
      <c r="AR9" s="113">
        <f>IFERROR(__xludf.DUMMYFUNCTION("len(REGEXREPLACE(REGEXREPLACE(AT9, ""&gt;.*\n"", """"), ""\n"", """"))"),29161.0)</f>
        <v>29161</v>
      </c>
      <c r="AS9" s="113" t="str">
        <f t="shared" si="19"/>
        <v>yes</v>
      </c>
      <c r="AT9" s="109" t="str">
        <f>IFERROR(__xludf.DUMMYFUNCTION("if(AQ9="""","""", REGEXREPLACE(AQ9, ""&gt;.*\n"", AW9 &amp; ""
""))"),"&gt;BtGX2013 KJ473815.1_genome
GTCCGGGTGTGACCGAAAGGTAAGATGGAGAGCCTTGTTCTTGGTGTCAGCGAGAAAACACACGTCCAAC
TCAGTTTACCTGTTCTTCAGGTTAGAGACGTGCTAGTACGTGGCTTCGGGGACTCTGTGGAAGAGGCCCT
AGCGGAGGCACGTGAACATCTAAAAAATGGCACTTGTGGCTTAGTAGAGTTGGAAAAAGGCACATTGCCC
CAACTTGAACAGCC"&amp;"TTATGTGTTCATTAAGCGTTCTGATGCCCAGAGCACTAACCATGGCCACAAGGTCT
TTGAGTTGGTTGCTGAATTGGATGGCATCCAGTACGGTCGTAGCGGTATAACACTGGGAGTCCTCGTGCC
ACATGTGGGCGAAACCCCAATTGCATACCGCAATGTTCTTCTTCGTAAGAACGGTAATAAGGGAGCTGGT
GGCCATAGCTATGGCATCGATCTAAAGTCTTATGACTTAGGTGACGAGCTAGGTAC"&amp;"TGATCCCATTGAAG
ATTATGAACAAAACTGGAACACTAAGCATGGCAGTGGTGTCCTCCGTGAACTCACTCGTGAGCTCAATGG
AGGTGCAGTCACTCGCTATGTCGACAATAATTTCTGTGGCCCAGATGGGTATCCTCTTGAATGCATTAAG
GATCTTCTTGCTCGTGCGGGTAAGTCCATGTGCACTCTTTCTGAACAACTTGATTACATTGAGTCGAAGA
AAGGTGTCTACTGCTGCCGTGAACATG"&amp;"AGCATGAGATTGTTTGGTTCACTGAACGCTCTGAAAAGAGCTA
TGAGCATCAGACACCCTTCGAGATTAAGAGTGCCAAGAAATTTGACACTTTCAAAGAGGAATGTCCGAAG
TTCGTATTTCCTCTCAATTCAAAAGTCAAAGTCATTCAACCACGTGTTGAAAAGAAAAAGACTGAAGGTT
TCATGGGGCGCATTCGCTCTGTGTACCCTGTTGCTACTCCTCAAGAGTGCAACGACATGCACTTGTCTA"&amp;"C
TTTGATGAAATGTAATCATTGCGATGAAGTTTCATGGCAGACATGCGACTTTCTAAAAGCCACTTGTGAA
CAATGTGGCACTGAAAATTTAGTTTGCGAAGGACCCACTACATGTGGATACCTACCTACTAATGCTGTAG
TGAAAATGCCCTGTCCTGCTTGCCAAGATCCGGAAATAGGGCCAGAGCATAGTGTTGCTGACTACCACAA
CCACTCAAACATTGAAACTCGACTCCGCAAGGGAGGTAGG"&amp;"ACTAAGTGTTTCGGAGGCTGTGTGTTTTCC
TATGTTGGCTGCTATAACAAGCGTGCCTACTGGGTTCCTCGTGCTAGTGCCAATATTGGTGCGAATCATA
CTGGCATTACAGGTGATAATGTGGAGACTCTGAATGAGGATCTCCTTGAGATACTGAATCGTGAACGTGT
TAATATTAACATCGTTGGCGACTTTCAGTTGAGTGAAGAGGTTGCCATCATCCTGGCATCTTTTTCTGCT
TCTACAAGTGC"&amp;"CTTCATTGACACTGTAAAGGGTCTTGACTATAAGTCCTTTAAAGCCATTGTTGAGTCCT
GCGGTAACTACAAAGTTACTAAAGGAAATCCCATAAAAGGAGCTTGGAACATTGGACAACAGAGATCAGT
TTTAACACCACTGTGTGGTTTTCCGTCACAGGCTGCTGGTGTTATCAGATCAATTTTTGCACGCACACTT
GGTGCAGCAAACCACTCAATTCCTGACTTGCAAAAAGCAGCTGTCACCATACT"&amp;"TGATGGTATTTCTGAAC
AGTCATTGCGTCTTGTTGACGCCATGGTTTACACTTCAGACTTACTCACCAACAGTGTCATTGTTATGGC
ATATGTTACTGGTGGTCTCGTTCAGCAAACGATGCAGTGGTTATCTAACATGTTAGGCACTGCTGTTGAT
AAGCTTAAGCCTGTGTTTACGTGGATTGAAGCTAAACTCAGTGCAGGGGTTGAATTTCTTAGAGATGCCT
GGGAAATTCTAAAATTCCTGGTTA"&amp;"CAGGAGTGTTTGACATTGTTAAAGGTCAAATACAAGTAGCTTCAGA
TAACCTTAAGGAATGTGTAAAAACCTTCCTTGATGTCATCAACAGAGCACTTGAAATGTGCATTGACCAA
GTCATGATTGCTGGCACTAAGTTGAGAGCACTCAACTTAGGCGAAGTCTTCATTGCACAAGGCAAAGGAC
TTTATCGTCAGTGTATTCGTGGCAAAGAGCAGCTGCAACTGCTTATGCCTTTTAAGGCACCAAAAG"&amp;"AAGT
CACCTTCTTCGAGGGAGATTCACATGACACTATACTTACCTCTGAAGAGGTTATTCTTAAAAATGGCGAA
CTCGAGGCACTCGAGACGCCAGTTGACAGCTTCACTAATGGAGCTGTCGTAGGCACACCAGTCTGTGTTA
ACGGCCTCATGCTCCTAGAACTCAAGGACAAGGAACAGTACTGTGCCTTATCCCCTGGTTTATTAGCCAC
AAATAATGTCTTTCGTCTAAAAGGAGGTGCACCAGTT"&amp;"AAGGGTGTAACCTTCGGGGAAAACACTGTTTTG
GAAGTTCAAGGTTACAAGAATGTGAGAATCACATTTGAGCTTGATGAACGTGTTGACAAAGTGCTTAATG
AAAAGTGTTCTGTCTACACTGTTGAATCCGGTACTGAAGTTACTGAGTTTGCATGTGTTGTAGCAGAGGC
TGTTGTGAAGACTTTACAACCAGTTTCTGATCTCCTTACCAACATGGGTATTGATCTTGATGAGTGGGGT
GTGGCTAC"&amp;"ATTCTACTTGTTTGATGATGCCGGCGAAGAAAAACTTTCTTCACGTATGTACTGCTCCTTCT
ATCCTCCTGATGAAGAAGAGGACTGTGGAGAGTATGAGGAAGAAGAAGAAATTCCTGAGGAGTCCTGTGA
GCATGAATACGGTACAGAGGATGACTACAAAGGTCTTCCTCTTGAATTTGGTGCATCAACCGAAACACAA
TATGTTGATGAAGAAGAAGAGGAAGACTGGCTTGAAGAAGCTGTTGAAGC"&amp;"AGAACCTGAACCAGAACCTC
TACCTGAAGAACTAGTTAACCAGTTTACTGGCTATTTAAAACTTACTGACAACGTTGCCATTAAGTGTGT
GGACATCGTTAAGGAGGCGCAAAACGCTAATCCCACGGTGATTGTAAATGCTGCTAACATACATCTGAAA
CATGGTGGTGGTGTGGCTGGAGCTCTCAACAAGGCAACTAACGGCGCCATGCAAAAGGAGAGTGATGATT
ATATTAAGCAAAATGGCCCTC"&amp;"TCACAGTAGGAGGTTCATGTTTGCTTTCTGGACATAATCTTGCTAAGAA
GTGTTTGCATGTTGTTGGACCTAACCTAAATGCAGGTGAGGATATCCAGCTTCTTAAGGCAGCATATGAA
AATTTCAATTCACAGGACATTTTACTTGCACCATTGCTATCAGCTGGCATATTTGGTGCTAAGCCACTTC
AGTCTTTACAAATGTGCGTGCAGACAGTTCGTACACAGGTTTATATTGCAGTCAATGACAAAG"&amp;"CTCTTTA
TGAGCAGGTTGTCATGGATTACCTTGACAGCCTGAAGCCTAGAGTGGAAACACTTAAACAAGAGGAGTTA
CCAAAGGCAGAAGACCCTAAAGTTCAGGAGAAATCTGTCGTACAAAAAACTGTTGATGTGAAGCCAAAAA
TTAAGGCTTGCATTGATGAGGTCACCACAACATTGGAAGAAACTAAGTTTCTTACCAATAAGTTACTCTT
ATTTGCTGACATCAATGGTAAGCTTTACCAAGAT"&amp;"TCTCAGAATATGCTTAGAGGTGAAGATATGTCTTTC
CTCGAGAAAGATGCGCCTTACGTGGTAGGTGATGTTATCACTAGTGGTGATATCACTTGCGTCGTAATAC
CCTCCAAAAAGGCAGGTGGCACTACCGAGATGCTCTCAAGAGCTTTGAGGAGAGTGCCAGTTGATGAGTA
TATAACCACATACCCTGGACAAGGATGTGCTGGTTATACACTTGAGGAAGCTAAGACTGCTCTTAAGAAA
TGCAA"&amp;"ATCTGCATTTTACGTGCTACCTTCAGAAACACCTAATGCTAAGGAAGAGATTCTAGGAACTGTAT
CCTGGAATTTGAGAGAGATGCTTGCTCATGCTGAAGAGACAAGAAAATTAATGCCTGTCTGCATGGATGT
TAGAGCCATAATGGCCACCATCCAACGCAAGTACAAAGGAATTAAAATTCAAGAAGGCATTGTTGACTAT
GGAGTCCGATTCTTCTTTTATACTAGTAAAGAGCCTGTAGCTTCTAT"&amp;"TATTACGAAGTTGAACTCTCTAA
ATGAGCCACTTGTCACAATGCCAATTGGTTATGTGACACATGGTTTTAATCTTGAAGAGGCAGCGCGCTG
TATGCGTTCTCTTAAAGCTCCTGCTGTAGTGTCAGTATCATCACCAGATGCTGTTACTACATATAATGGA
TACCTCACTTCGTCATCAAAGACACCTGAGGAGCACTTTGTGGAGACAGTTTCTTTAGCTGGCTCGTACA
GAGATTGGTCCTATTCAG"&amp;"GACAGCGTACAGAGTTAGGTGTTGAATTTCTTAAGCGTGGTGATAAAATTGT
ATACCACACTTTGGATAGCCCCGTCGAGTTCCATCTTGACGGCGAGGTTATTCCACTCGACAAACTAAAG
AGTCTTCTATCCCTGCGGGAGGTTAAGACTATAAAAGTGTTCACAACTGTGGACAACACTAATCTCCACA
CGGAGCTTGTGGATATGTCTATGACATATGGACAGCAGTTAGGTCCAACATACTTGGATG"&amp;"GTGCTGATGT
TACAAAAATTAAACCTCATGTAAATCATGAGGGTAAGACTTTCTTTGTACTACCTAGTGATGACACACTA
CGTAGTGAAGCATTTGAGTACTACCATACTCTTGATGAGAGCTTTCTTGGTAGGTACATGTCTGCTTTAA
ATCACACGAAGAAATGGAAATTTCCTCAAGTTGGTGGTCTAACTTCAATTAAATGGGCTGATAACAATTG
TTATTTGTCTAGTGTTTTATTAGCACTTCAA"&amp;"CAGATTGAAGTCAAATTCAATGCACCAGCACTTCAAGAA
GCTTATTATAGAGCTCGTGCTGGTGATGCTGCTAACTTTTGTGCACTCATACTCGCTTACAGTAATAAAA
CTGTTGGCGAGCTTGGTGATGTCAGAGAAACTATGACCCATCTTTTACAGCATGCTAATTTAGAGTCAGC
TAAAAGAGTTCTTAATGTAGTATGCAAACATTGCGGCCAGAAAATGACTACCTTGAAAGGTGTAGAGGCT
GT"&amp;"GATGTATATGGGGACTCTGTCTTATGATCAGCTTAAGACAGGTGTTTCAATTCCTTGTGTATGTGGAC
GTAATGCTACACAATATTTAGTACAACAAGAATCTTCTTTTGTTATGATGTCTGCACCACCTGCTGAGTA
TAAATTACAACAGGGGGCATTTTTGTGTGCTAATGAGTACACTGGTAATTATCAGTGTGGCCATTACACT
CACATAACTGCTAAGGAGACCCTCTATCGTATTGATGGAGCTCA"&amp;"CCTTACAAAGATGTCAGAGTATAAAG
GACCAGTGACTGATGTTTTCTATAAGGAAACATCTTACACCACGACCATCAAGCCTGTGTCATACAAACT
TGACGGAGTTACTTACACAGAGATTGAACCAAAATTGGATGGGTATTATAAAAAGGACAATGCTTACTAC
ACAGAGCAGCCTATAGACCTCGTACCAACTCAACCACTACCAAATGCGAGTTTTGACAATTTCAAACTCA
CATGTTCTAATATAA"&amp;"AATTTGCTGATGACTTAAATCAAATGACAGGCTTCACAAAGCCAGCTTCACGAGA
ACTATCTGTCACATTTTTCCCAGACTTGAATGGCGATGTAGTGGCTATTGACTATAGACACTATTCAGCG
AGTTTCAAGAAAGGTGCTAAATTACTGCATAAACCAATTGTTTGGCATATTAATCAGGCTACAACCAGGA
CAACATTTAAACCAAATACTTGGTGTTTACGTTGTCTTTGGAGTACAAAACCAGTAG"&amp;"ATACTTCAAATTC
ATTTGAAGTTCTGGCAGTAGAAGACACACAAGGAATGGATAATCTTGCTTGTGAAAGTCAACAACCCACC
TCTGAAGAAGTAGTGGAAAATCCTACCATACAGAAGGAAGTCATAGAGTGTGACGTGAAAACTACCGAAG
TTGTAGGCAATGTCATACTTAAACCATCAGATGAAGGTGTTAAAGTAACACAAGAGTTAGGTCATGAGGA
TCTTATGGCTGCCTATGTGGAAAACACA"&amp;"AGCATTACCATTAAGAAACCTAATGAGCTTTCATTAGCCCTA
GGTTTAAAAACAATTGCCACTCATGGTATTGCTGCAATTAATAGTGTTCCTTGGAGTAAAATTTTGGCAT
ATGTCAAACCATTCCTAGGACAGGCAGCAGTTACAACATTAAATTGCGCTAAGAGATTGGTACAGCGTAT
GTTTAACAACTATATGCCCTATGTGTTTACACTATTGTTCCAATTGTGTACTTTTACCAAAAGTACAAAT"&amp;"
TCTAGAATTAGAGCTTCACTACCTACGACTATTGCTAAAAATAGTGTTAGGGGTATTGCTAGGTTATGTT
TGGATGCTGGCATTAATTATGTAAAGTCACCCAAATTTTCTAAATTGTTCACTGTTGCAATGTGGCTATT
ATTGTTAAGCATTTGCTTAGGTTCACTAATCTATGTAACTGCAGCTTTAGGTGTATTATTGTCCAACTTT
GGAGCTCCTTCTTATTGTAGTGGCGTTAGAGAATCGTACCT"&amp;"CAATTCCTCTAATGTTACTACTATGGATT
TCTGTGAAGGTTCTTTTCCTTGCAGTGTTTGTTTAAGTGGATTAGATTCGCTTGATTCCTATCCAGCTCT
TGAAACCATCCAGGTGACGATCTCATCGTACAAACTAGACTTGACAATTTTAGGTCTGGCTGCTGAGTGG
TTTTTGGCATATATGTTGTTCACAAAATTCTTTTATTTACTAGGTCTTTCAGCTATAATGCAGGTGTTCT
TTGGCTATTTTG"&amp;"CTAGTCATTTCATCAGCAATTCTTGGCTCATGTGGTTTATCATTAGCATTGTACAAAT
GGCACCCGTTTCTGCAATGGTTAGGATGTATATCTTCTTTGCTTCTTTCTATTACATATGGAAGAGCTAT
GTTCATATTATGGATGGTTGCACCTCCTCAACTTGCATGATGTGCTATAAGCGCAACCGTGCTACACGTG
TTGAGTGTACAACTATTGTTAATGGCATGAAGAGATATTTCTACGTCTATGCAA"&amp;"ATGGAGGTCGTGGCTT
CTGTAAGACTCACAATTGGAATTGTCTTAATTGTGATACATTTTGTGCTGGTAGTACATTCATTAGTGAT
GAAGTTGCTCGTGACTTGTCACTCCAGTTTAAAAGACCAATTAATCCTACTGACCAGTCTTCGTATGTTG
TTGATGGTGTTGCTGTGAAAAATGGCGCACTTCACCTCTACTTTGACAAGGCTGGTCAAAAGACTTACGA
GAGACACCCACTCTCCCATTTTGTC"&amp;"AATTTAGACAATTTGAGAGCCAACAACACTAAAGGTTCACTACCT
ATTAATGTCATAGTTTTTGATGGCAAGTCCAAATGTGACGAGTCTGCTGCTAAATCTGCTTCTGTGTATT
ACAGTCAGTTAATGTGTCAACCCATTCTGTTGCTTGACCAAGCTCTTGTATCAGATGTTGGAGATAGTAC
TGAAGTTTCTGTCAAGATGTTTGATGCTTATGTCGACACTTTCTCAGCAACTTTTAGTGTTCCTATG"&amp;"GAA
AAACTTAAGGCACTTGTTGCTACTGCTCATAGTGAGCTAGCGAAGGGTGTGGCTTTAGATGGTGTCCTTT
CTACATTTGTGTCTGCAGCCCGTCAAGGTGTTGTAGATACTGATGTTGACACAAAGGATGTCATTGAATG
TCTCAAGCTTTCACATCACTCCGATTTGGAAGTGACAGGTGACAGTTGTAACAACTTTATGCTCACCTAT
AACAAAGTTGAAAACATGACGCCTAGAGATCTTGGTGC"&amp;"ATGTATTGATTGTAATGCAAGGCATATCAATG
CCCAAGTAGCAAAAAGTCACAATATCTCACTCATCTGGAATGTAAAAGACTACATGTCTTTATCTGAGCA
GCTGCGTAAACAAATTCGTAGTGCTGCTAAGAAGAACAATATACCTTTTAGACTAACTTGTGCTACAACT
AGACAGGTTGTCAATGTTATAACCACTAAAATCTCACTCAAGGGTGGTAAGATTGTTAGTACTTGGTTTA
AAATCATGC"&amp;"TTAAAGCCACACTATTGTGTGTCCTTGCTGCATTGGTTTGTTACATCGTTATGCCAGTACA
TACATTGTCTGTTCATGATGGTTACACAAATGAAATCATTGGTTACAAAGCCATTCAGGATGGTGTCACT
CGAGACATCGTCTCTACTGATGATTGTTTTGCAAACAAACATGCTGGTTTTGACTCATGGTTTAGCCAGC
GTGGTGGTTCATACAAAAATGATAAAAGCTGCCCTGTAGTAGCTGCTATCA"&amp;"TTACTAGGGAGATTGGCTT
CATAGTGCCTGGCCTACCGGGTACTGTTTTGCGAGCAATCAATGGTGACTTCTTGCATTTTCTACCTCGT
GTTTTTAGTGCTGTTGGCAATATTTGCTACACACCTTCTAAACTTATTGAGTATAGTGATTTTTCCACTT
CTGCTTGCGTTCTTGCTGCTGAGTGTACAATCTTTAAGGATGCTATGGGTAAACCTGTGCCATATTGTTA
TGACACTAATTTGCTAGAGGGT"&amp;"TCTATTTCTTATAGTGAGCTTCGTCCAGACACTCGTTATGTGCTTATG
GATGGTTCTATCATACAATTTCCTAACACATACTTAGAAGGTTCTGTTAGAGTGGTAACAACTTTTGATG
CTGAGTACTGTAGACATGGTACATGTGAAAGATCAGAAGCTGGTATTTGCTTATCTACCAGTGGTAGATG
GGTTCTTAACAATGAACACTATAGAGCTCTACCTGGAGTATTCTGTGGTGTTGATGCAATGAAT"&amp;"CTTATA
GCAAACATCTTTACTCCCCTTGTGCAACCTGTGGGTGCCCTAGATGTGTCTGCTTCAGTAGTGGCTGGTG
GTATTATTGCCATATTGGTGACTTGTGCTGCCTACTACTTTATGAAATTCAGACGTGCTTTTGGTGAGTA
CAACCATGTTGTTGCTGCTAATGCACTTTTGTTTTTGATGTCTTTTACTATACTCTGCCTGGCACCTGCT
TATAGCTTCTTGCCAGGATTCTATTCAGTCTTTTA"&amp;"CTTGTACTTGACATTCTATTTTACTAATGATATTT
CATTCTTGGCTCACCTTCAATGGTTTGCTATGTTTTCTCCTATTGTGCCTTTCTGGATAACAGCAATCTA
TGTATTCTGTATTTCTCTGAAGCACTGTCACTGGTTCTTTAATAATTATCTTAGGAAAAGAGTCATGTTT
AATGGAGTTACATTCAGTACTTTCGAAGAAGCTGCTTTGTGTACCTTTTTGCTTAACAAGGAAATGTACC
TAAAAT"&amp;"TACGTAGTGAGACACTGTTGCCACTTACGCAGTACAATAGGTTTCTTGCTTTGTATAACAAGTA
CAAGTATTTTAGTGGAGCCTTAGACACTACTAGCTATCGTGAAGCAGCTTGCTGCCACTTAGCAAAGGCT
CTAAACGACTTCAGTAACTCTGGTTCTGATGTCCTCTACCAACCACCACAGACTTCAATTACTTCTGCTG
TTTTACAGAGTGGTTTTAGGAAAATGGCATTCCCATCGGGCAAAGTTG"&amp;"AGGGGTGCATGGTACAAGTAAC
CTGTGGAACTACAACTCTTAATGGATTGTGGTTAGATGATACAGTGTACTGCCCAAGACATGTCATTTGC
ACAGCAGAAGACATGCTTAATCCTAACTATGAAGATTTGCTCATCCGCAAATCTAACCATAGCTTCCTTG
TTCAGGCTGGCAATGTTCAACTTCGTGTTATTGGCCATTCTATGCAAAATTGTCTGCTTAGGCTTAAAGT
TGACACCTCTAATCCTAAG"&amp;"ACACCCAAGTATAAATTTGTCCGTATTCAACCTGGTCAAACATTTTCAGTT
CTAGCATGCTACAATGGTTCACCATCTGGTGTTTATCAGTGTGCCATGAGACCTAATCACACCATTAAAG
GTTCTTTCCTTAATGGATCATGTGGTAGTGTTGGTTTTAACATTGATTATGATTGCGTGTCTTTCTGCTA
TATGCACCATATGGAGCTTCCAACAGGAGTACACGCTGGTACTGACTTAGAAGGTAAATTC"&amp;"TATGGTCCA
TTTGTTGACAGACAAACTGCACAGGCTGCAGGTACAGACACAACCATAACACTAAATGTTTTGGCATGGC
TGTATGCTGCTGTTATCAACGGTGATAGGTGGTTTCTTAATAGATTCACCACTACTTTGAATGACTTTAA
CCTTGTGGCAATGAAGTACAACTATGAACCTTTGACACAAGATCATGTTGACATATTGGGACCTCTTTCT
GCTCAAACAGGAATTGTCGTCTTAGATATGTG"&amp;"TGCTGCTTTGAAAGAGCTGCTGCAGAATGGTATGAATG
GTCGTACTATCCTCGGTAGCACTATTTTAGAAGATGAGTTTACACCATTTGACGTTGTTAGACAATGCTC
TGGTGTTACCTTTCAAGGTAAATTCAAGAAAATTGTTAAGGGTACTCATCATTGGATGCTTTTAACTTTC
TTGACGTCACTATTGATTCTTGTCCAAAGTACACAGTGGTCACTGTTCTTCTTTGTTTACGAGAATGCTT
TCT"&amp;"TGCCATTTACTCTTGGTATTGTGGCAATTGCTGCATGTGCTATGCTGCTTGTTAAGCATAAACACGC
ATTCTTGTGCTTGTTTCTGTTACCTTCTCTTGCAACAGTTGCTTACTTTAATATGGTCTACATGCCTGCT
AGCTGGGTGATGCGTATCATGACATGGCTTGAATTGGCTGATACTAGCTTGTCTGGTTATCGGCTTAAGG
ACTGTGTTATGTATGCTTCAGCTTTAGTTTTGCTTATTCTCATGA"&amp;"CAGCTCGCACTGTTTATGATGATGC
TGCTAGACGTGTTTGGACACTGATGAATGTTATTACACTTGTTTACAAAGTCTACTATGGTAATGCTTTA
GATCAAGCTATTTCCATGTGGGCTTTAGTTATTTCTGTAACCTCTAACTATTCTGGTGTCGTTACGACTA
TCATGTTTTTAGCTAGAGCTATAGTGTTTGTGTGTGTTGAGTATTACCCATTGTTGTTTATTACTGGTAA
CACCTTACAGTGTATC"&amp;"ATGCTTGTCTATTGTTTCTTAGGCTATTGTTGCTGCTGCTACTTTGGCCTTTTC
TGTTTACTCAACCGCTACTTCAGGCTTACTCTTGGTGTTTATGACTATTTGGTTTCTACACAAGAATTTA
GGTACATGAACTCCCAGGGGCTTTTGCCTCCTAAGAGTAGTATTGATGCTTTCAAGCTTAACATTAAGTT
GTTGGGTATTGGAGGTAAACCATGCATCAAGGTTGCTACTGTACAGTCTAAAATGTCT"&amp;"GACGTAAAGTGC
ACATCTGTGGTACTGCTCTCAGTTCTTCAACAACTTAGAGTAGAGTCATCTTCTAAATTGTGGGCACAAT
GTGTACAACTCCACAACGACATTCTTCTTGCAAAAGACACAACTGAAGCTTTCGAAAAGATGGTTTCCCT
TCTGTCTGTTTTGCTATCCATGCAGGGTGCTGTAGACATTAATAAGTTGTGCGAGGAAATGCTCGACAAC
CGTGCTACTCTTCAGGCCATTGCTTCAGA"&amp;"ATTTAGTTCTTTACCATCATATGCCGCTTATGCCACTGCCC
AAGAGGCCTATGAGCAGGCTGTAGCTAATGGTGATTCTGAAGTCGTTCTTAAAAAGTTAAAGAAATCTTT
GAATGTGGCTAAATCTGAGTTTGACCGTGATGCTGCTATGCAACGCAAGTTGGAAAAGATGGCAGATCAG
GCTATGACCCAAATGTACAAACAGGCAAGATCTGAGGACAAGAGGGCAAAAGTAACTAGTGCTATGCAAA
"&amp;"CTATGCTCTTCACTATGCTTAGGAAGCTTGATAATGATGCACTTAACAACATTATCAACAATGCGCGTGA
TGGTTGTGTTCCACTCAACATCATACCATTGACTACAGCAGCCAAACTCATGGTTGTTGTCCCTGATTAT
GGTACCTACAAGAACACTTGTGATGGTAACACCTTTACATATGCATCTGCACTCTGGGAAATCCAGCAAG
TTGTTGATGCAGATAGTAAGATTGTTCAACTTAGTGAAATTA"&amp;"ACATGGACAATTCACCAAATTTGGCTTG
GCCTCTTATTGTTACAGCTCTAAGGGCCAACTCAGCTGTCAAACTACAGAATAATGAACTGAGTCCAGTA
GCACTACGACAGATGTCATGTGCGGCTGGTACAACACAAACAGCTTGTACTGATGACAATGCACTTGCCT
ACTATAACAACTCAAGGGGAGGTAGATTTGTGCTAGCATTACTATCAGACCATCAAGATCTCAAATGGGC
TAGATTCCCTAAG"&amp;"AGTGATGGTACCGGTACAATTTACACAGAACTGGAACCACCTTGTAGGTTTGTTACA
GACACACCAAAAGGGCCTAAAGTGAAATACTTGTACTTCATCAAAGGCTTAAACAACCTAAATAGAGGTA
TGGTGCTGGGCAGTTTAGCTGCTACAGTACGTCTTCAAGCTGGGAATACTACAGAAGTACCTGCCAATTC
AACTGTGCTTTCCTTCTGTGCTTTTGCAGTAGACCCTGCTAAAGCATATAAGGAT"&amp;"TACTTAGCAAGTGGA
GGACAACCAATCACCAACTGTGTGAAGATGTTGTGTACACACACTGGTACAGGACAGGCAATTACTGTAA
CACCAGAAGCCAACATGGACCAAGAGTCCTTTGGTGGTGCTTCATGCTGTCTGTATTGTAGATGCCACAT
TGACCATCCAAATCCTAAAGGATTCTGTGACTTGAAAGGTAAGTATGTCCAAATACCTACTACTTGTGCT
AATGACCCAGTGGGTTTTACACTTAG"&amp;"AAACACAGTCTGTACCGTCTGCGGAATGTGGAAAGGTTATGGCT
GTAGTTGTGATCAACTCCGCGAACCCATGATGCAGTCTGCGGATGCGTCAACGTTTTTAAACGGGTTTGC
GGTGTAAGTGCAGCCCGTCTTACACCGTGCGGCACAGGCACTAGCACTGATGTCGTCTATAGGGCTTTTG
ACATTTACAACGAAAAAGTTGCTGGTTTTGCAAAGTTCCTAAAAACTAATTGCTGCCGCTTCCAGGAG"&amp;"AA
GGATGAGGAAGGCAATTTATTAGACTCTTACTTTGTAGTTAAGAGGCATACTATGTCTAACTACCAACAT
GAAGAGACTATTTATAACTTGGTTAAAGATTGTCCAGCGGTTGCTGTTCATGACTTTTTCAAGTTTAGAG
TAGATGGTGACATGGTACCACATATATCACGTCAGCGTCTAACTAAATACACAATGGCTGATTTAGTCTA
TGCTCTACGTCATTTTGACGAGGGTAATTGTGATACATT"&amp;"AAAAGAAATACTCGTCACATACAATTGTTGT
GATGATGATTATTTCAATAAGAAGGATTGGTATGACTTCGTAGAGAATCCTGACATCTTACGCGTATATG
CTAACTTAGGTGAGCGTGTACGCCAAGCATTATTAAAGACTGTACAATTCTGCGATGCTATGCGTGATGC
AGGCATCGTAGGCGTACTGACATTAGATAATCAGGATCTCAATGGGAACTGGTACGATTTCGGTGATTTC
GTACAAGTAG"&amp;"CACCAGGCTGCGGAGTTCCTATTGTGGATTCGTATTACTCATTGCTGATGCCCATTCTTA
CTCTGACAAGGGCATTGGCTGCTGAGTCCCATATGGATGCTGATCTCGCAAAACCACTTATTAAGTGGGA
TTTGCTGAAATATGATTTTACGGAAGAGAGACTTTGTCTCTTCGACCGTTATTTTAAATATTGGGACCAG
ACATATCATCCCAATTGTATTAACTGTTTAGATGATAGGTGTATCCTTCATT"&amp;"GTGCAAACTTTAATGTGT
TATTTTCTACTGTGTTCCCACCCACAAGTTTTGGACCACTAGTAAGAAAAATATTTGTAGATGGTGTTCC
TTTTGTTGTTTCAACTGGATACCATTTTCGTGAGTTAGGAGTTGTACATAATCAGGATGTAAACTTACAT
AGCTCGCGTCTCAGTTTCAAGGAACTTTTAGTGTATGCTGCTGATCCAGCCATGCATGCAGCTTCTGGCA
ATTTATTGCTAGATAAACGCACT"&amp;"ACATGCTTTTCAGTAGCTGCGCTAACAAATAATGTTGCTTTTCAAAC
TGTCAAACCCGGTAATTTTAACAAAGACTTTTATGACTTTGCTGTGTCTAAAGGTTTCTTTAAGGAAGGA
AGTTCTGTTGAATTAAAACACTTCTTCTTTGCTCAGGATGGCAATGCTGCTATCAGTGATTATGACTATT
ATCGTTATAATCTGCCAACAATGTGTGATATCAGACAACTCCTATTCGTAGTCGAAGTTGTTGAT"&amp;"AAATA
CTTTGATTGTTACGATGGTGGCTGTATTAACGCCAACCAAGTAATCGTTAACAATCTGGACAAATCAGCT
GGTTTCCCATTTAATAAATGGGGTAAGGCTAGACTTTATTATGACTCAATGAGTTATGAGGATCAAGATG
CACTTTTCGCGTACACAAAGCGTAATGTCATCCCTACTATAACTCAAATGAATCTTAAGTATGCCATTAG
TGCAAAGAATAGGGCTCGCACCGTAGCTGGTGTCTC"&amp;"TATCTGTAGTACTATGACAAATAGACAGTTTCAT
CAGAAATTATTAAAGTCTATAGCCGCCACTAGAGGAGCTACTGTTGTAATTGGAACAAGCAAATTTTACG
GTGGCTGGCATAACATGTTAAAAACTGTTTACAGTGATGTAGAAACCCCACACCTTATGGGTTGGGATTA
TCCAAAATGTGACAGAGCCATGCCTAACATGCTTAGGATAATGGCCTCTCTTGTTCTTGCTCGCAAACAT
AGCACTT"&amp;"GCTGTAACTTATCACACCGTTTCTACAGGTTAGCTAATGAGTGTGCACAAGTGTTAAGTGAGA
TGGTCATGTGTGGCGGCTCACTATATGTTAAACCAGGTGGAACATCATCAGGTGATGCTACAACTGCTTA
TGCTAATAGTGTCTTTAACATTTGTCAAGCTGTTACAGCCAATGTAAATGCACTTCTTTCAACTGATGGT
AATAAAATAGCTGACAAGTACGTCCGCAATTTACAACACAGGCTTTATG"&amp;"AGTGTCTCTATAGAAATAGGG
ATGTTGATCATGAATTCGTGGATGAGTTTTACGCTTACCTGCGTAAACATTTCTCCATGATGATTCTTTC
TGATGATGCCGTTGTGTGCTATAACAGTAACTATGCGGCTCAAGGTTTAGTAGCTAGCATTAAGAACTTC
AAGGCAGTTCTTTATTATCAAAATAATGTGTTCATGTCTGAGGCAAAATGTTGGACTGAGACTGACCTTA
CTAAAGGACCTCACGAATTT"&amp;"TGCTCACAGCATACAATGCTAGTCAAACAAGGAGATGATTACGTGTACCT
GCCTTACCCAGATCCATCAAGAATATTAGGCGCAGGCTGTTTTGTCGATGATATCGTCAAAACAGATGGT
ACACTTATGATTGAGAGGTTTGTGTCATTAGCTATTGATGCTTACCCTCTTACTAAACATCCTAATCAGG
AGTATGCTGATGTCTTTCACTTGTATTTACAATACATTAGGAAGTTACATGATGAGCTTACT"&amp;"GGTCACAT
GCTAGACATGTATTCTGTAATGCTAACTAATGATAATACCTCACGGTATTGGGAACCTGAGTTTTATGAA
GCTATGTACACACCACACACAGTCTTACAGGCTGTAGGTGCTTGTGTATTGTGTAATTCACAGACTTCAC
TTCGTTGCGGCGCCTGCATTAGGAGACCATTCCTGTGTTGCAAGTGCTGCTATGACCATGTCATTTCAAC
ATCACATAAATTAGTGTTGTCTGTTAATCCCTA"&amp;"TGTTTGCAATGCTCCAGGTTGTGATGTCACTGACGTG
ACACAACTGTATCTAGGAGGTATGAGCTATTATTGTAAGTCACATAAACCTCCCATTAGTTTTCCATTGT
GTGCTAATGGTCAAGTTTTTGGTTTATACAAGAACACATGTGTGGGCAGTGACAATGTCACTGACTTCAA
TGCGATAGCAACATGTGACTGGACTAATGCTGGCGATTACATACTTGCCAACACTTGTACTGAGAGACTC
AAGC"&amp;"TCTTTGCAGCAGAAACGCTCAAAGCTACTGAGGAAACATTCAAACTGTCATATGGTATTGCCACTG
TACGTGAGGTACTCTCTGACAGAGAATTGCATCTTTCGTGGGAGGTTGGAAAACCTAGACCACCATTGAA
TAGAAATTATGTCTTTACTGGCTACCGTGTAACTAAAAATAGTAAAGTACAGATTGGAGAGTACACCTTT
GAAAAGGGTGACTATGGTGATGCTGTTGTGTACAGAGGTACTACAA"&amp;"CATACAAATTGAATGTTGGTGATT
ACTTTGTGTTGACATCTCACACTGTAATGCCACTTAGTGCACCTACTCTAGTGCCACAAGAGCACTATGT
GAGAATCACTGGCTTGTACCCAACACTTAACATCTCAGATGAGTTTTCTAGCAATGTTGCAAATTATCAA
AAGGTCGGCATGCAAAAGTACTCTACACTTCAAGGACCACCTGGTACTGGTAAGAGTCATTTTGCCATCG
GACTTGCTCTCTACTAC"&amp;"CCATCTGCTCGCATAGTGTATACGGCATGCTCTCATGCAGCTGTTGATGCCCT
ATGCGAAAAGGCATTAAAATATTTGCCCATAGATAAATGTAGTAGAATTATACCTGCGCGTGCGCGCGTA
GAGTGTTTTGATAAATTCAAAGTGAATTCAACACTAGAACAGTATGTTTTCTGCACTGTAAATGCATTGC
CAGAAACAACTGCTGACATTGTAGTCTTTGATGAAATCTCTATGGCTACTAATTATGAC"&amp;"TTGAGTGTTGT
CAATGCTAGACTTCGTGCAAAACACTATGTCTATATTGGTGATCCTGCTCAACTACCAGCTCCCCGCACA
TTGCTAACTAAGGGCACACTAGAACCAGAATACTTCAATTCAGTGTGCAGACTTATGAAAACAATAGGTC
CAGACATGTTCCTTGGAACTTGTCGCCGTTGTCCTGCCGAAATTGTCGACACTGTGAGTGCTTTAGTTTA
TGATAACAAGCTAAAAGCACACAAGGAGAA"&amp;"ATCAGCTCAATGTTTCAAAATGTTTTACAAAGGTGTTATT
ACACATGATGTTTCATCTGCAATTAACAGACCTCAAATAGGCGTTGTAAGAGAATTTCTTACACGCAATC
CTGCTTGGAGAAAGGCGGTTTTTATCTCACCTTACAATTCACAGAATGCTGTAGCCTCAAAAATCTTAGG
ATTGCCTACACAGACTGTTGATTCCTCACAGGGTTCTGAGTATGACTATGTCATATTCACACAAACTACT
G"&amp;"AAACAGCACACTCTTGTAATGTTAACCGCTTTAATGTGGCTATCACAAGAGCAAAAATTGGCATTTTGT
GCATAATGTCTGATAGAGATCTTTATGACAAACTGCAATTTACAAGTCTAGAAGTACCACGCCGCAATGT
GGCTACATTACAGGCAGAAAATGTAACTGGACTTTTTAAGGACTGTAGTAAGATCATTACTGGTCTTCAT
CCAACACAGGCACCTACACACCTCAGCGTTGATACAAAATTTA"&amp;"AGACTGAGGGACTATGTGTTGACATAC
CAGGCATTCCAAGGGACATGACCTACCGTAGACTCATCTCTATGATGGGTTTCAAAATGAATTACCAAGT
CAATGGTTACCCTAATATGTTTATTACCCGCGAAGAAGCTATTCGTCACGTTCGTGCATGGATTGGCTTC
GACGTAGAGGGCTGTCATGCAACTAGAGATGCTGTGGGTACCAACCTACCTCTCCAGCTAGGATTTTCTA
CAGGTGTTAACTTA"&amp;"GTAGCTGTACCGACTGGCTATGTTGACACTGAAAATAACACAGAATTCACCAGAGT
TAACGCAAAACCTCCACCAGGTGACCAGTTTAAACACCTTATACCACTCATGTACAAAGGCTTGCCTTGG
AATGTAGTGCGTATTAAGATAGTACAAATGCTCAGTGATACACTGAAAGGATTGTCAGACAGGGTCGTGT
TTGTCCTTTGGGCACATGGCTTTGAGCTTACATCAATGAAGTACTTTGTCAAGATT"&amp;"GGACCCGAAAGAAC
GTGTTGTCTGTGCGACAAACGTGCAACTTGCTTTTCTACTTCATCAGATACTTATGCCTGCTGGAATCAT
TCTGTGGGTTTTGACTATGTCTATAACCCATTTATGATTGATGTTCAGCAGTGGGGTTTTACGGGTAACC
TTCAGAGTAACCACGACCAACATTGTCAAGTGCATGGAAATGCACACGTGGCTAGTTGTGATGCTATCAT
GACTAGATGCCTGGCAGTCCATGAGTG"&amp;"CTTTGTTAAACGCGTTGATTGGTCTGTTGAATACCCTATTATC
GGAGATGAACTGAAGATTAATTCCGCTTGCAGAAAAGTACAGCATATGGTTGTAAAGTCTGCATTGCTTG
CTGATAAGTTTCCAGTTCTTCATGACATTGGAAATCCAAAGGCTATCAAGTGTGTGCCTCAGGCTGAAGT
AGAATGGAAGTTCTATGACGCTCAGCCATGCAGTGACAAAGCCTACAAAATAGAAGAACTCTTCTATTC"&amp;"T
TATGCTACACATCATGATAAATTCACTGATGGTGTTTGTTTGTTTTGGAACTGTAACGTTGATCGTTACC
CAGCCAATGCAATTGTGTGTAGGTTTGACACGAGAGTTTTGTCAAACTTGAATTTACCAGGTTGTGATGG
TGGTAGTTTGTATGTGAATAAGCATGCATTCCACACTCCAGCTTTTGATAAAAGTGCATTTACCAATTTA
AAGCAATTGCCTTTCTTTTATTATTCTGATAGTCCTTGTG"&amp;"AGTCGCATGGCAAACAAGTAGTGTCAGACA
TTGATTATGTACCACTTAAATCTGCTACGTGTATAACACGATGCAATTTGGGAGGTGCTGTTTGCAGGCA
TCATGCAAATGAGTACCGACAGTACTTAGATGCATACAACATGATGATTTCTGCTGGATTTAGCCTATGG
ATCTATAAACAGTTTGATACTTACAACCTGTGGAATACATTCACCAGGTTACAGAGTTTAGAAAATGTGG
CTTATAATGTT"&amp;"GTTAACAAAGGACACTTTGATGGACAAGCTGGCGAAGCACCTGTTTCCATCATTAATAA
TGCTGTTTACACAAAGGTAGATGGTGTTGATGTGGAGATCTTTGAAAACAAGACAACACTTCCTGTTAAT
GTTGCATTTGAGCTTTGGGCTAAGCGTAACATTAAATCAGTGCCAGAGATTAAGATACTCAATAACTTGG
GTGTTGACATCGCTGCAAATACTGTAATCTGGGACCACAAAAGAGAAGCACCA"&amp;"GCACATATGTCAACAAT
AGGTGTCTGCACAATGACTGACATTGCTAAGAAACCTACTGAGAGTGCTTGTTCCTCGCTTACTGTCTTA
TTTGATGGTAGAGTGGAAGGACAGGTAGACCTTTTTAGAAATGCCCGTAATGGTGTTTTAATAACAGAGG
GTTCAGTTAAAGGTTTAACACCTTCAAAGGGACCAGCACAAGCTAGTGTCAATGGAGTCACATTAATTGG
AGAATCAGTAAAAACACAGTTCAA"&amp;"TTATTTTAAGAAAGTAGATGGCATTATTCAACAGTTGCCTGAAACC
TACTTTACTCAGAGCCGAGACTTAGAGGATTTTAAGCCCAGATCACAAATGGAAACTGACTTTCTTGAGC
TCGCTATGGATGAATTCATACAACGGTATAAGCTAGAGGGTTATGCCTTCGAGCATATCGTTTATGGGGA
TTTTAGTCATGGACAACTTGGCGGCCTTCATCTAATGATTGGTTTAGCCAAGCGCTCACAAGATTC"&amp;"ACCG
CTTAAATTAGAGGATTTTATCCCTATGGATAGCACAGTGAAAAATTATTTCATAACAGATGCACAAACGG
GTTCATCAAAATGTGTGTGTTCTGTTATTGACCTCTTACTCGATGACTTTGTTGAGATAATAAAGTCACA
GGATTTGTCAGTAGTCTCTAAGGTAGTCAAGGTTACAATTGATTACGCTGAGATTTCATTCATGCTCTGG
TGTAAGGATGGACATGTTGAAACCTTCTACCCAAAAC"&amp;"TACAAGCAAGTCAGGCATGGCAACCGGGAGTTG
CAATGCCTAACTTGTACAAGATGCAGAGAATGCTTCTTGAAAAGTGTGACCTTCAGAATTATGGTGAAAA
TGCTGTTATACCAAAAGGCATAATGATGAATGTCGCAAAATACACTCAACTGTGTCAATACTTAAATACA
CTTACTCTAGCTGTACCCTACAACATGAGAGTTATTCACTTTGGTGCCGGCTCTGATAAAGGAGTTGCAC
CTGGTACA"&amp;"GCTGTACTCAGACAATGGTTGCCAACTGGCACACTACTTGTTGATTCAGACCTTAATGACTT
CGTCTCTGACGCAGATTCTACTTTAATTGGAGACTGTGCAACAGTACATACAGCTAATAAATGGGATCTC
ATTATTAGCGATATGTATGACCCTAAGACCAAACATGTGACAAAAGAGAATGACTCAAAAGAGGGGTTTT
TCACTTATCTATGTGGATTTATTAAACAAAAACTAGCCCTGGGAGGTTCT"&amp;"GTAGCTGTTAAGATAACGGA
GCATTCTTGGAATGCCGATCTTTACAAGCTTATGGGACATTTCTCATGGTGGACAGCCTTTGTTACAAAT
GTAAATGCATCATCATCAGAAGCATTTTTAATTGGAGTTAACTATCTTGGCAAGCCAAAGGAACAAATTG
ATGGCTATACCATGCACGCTAACTACATCTTTTGGAGGAACACAAACCCCATTCAATTGTCTTCCTATTC
ACTATTTGACATGAGCAAATT"&amp;"TCCTCTTAAATTAAGAGGGACGGCTGTTATGTCCTTGAAGGAGAACCAA
ATCAATGATATGATTTACTCTCTGCTTGAAAAGGGTAGACTTATCATTAGAGAAAACAACAGAATTGTAG
TCTCGAGTGATGTTCTTGTCAATAACTAAACGAACATGAAAATTTTAATTCTTGCTTTCTTGGCTAGTTT
AGCTAAAGCACAGGAAGGATGCGGCATTATCAGCAGAAAACCACAACCTAAAATGGCACAAGT"&amp;"ATCTTCT
TCTCGTAGGGGTGTGTACTATAACGATGATATTTTTCGTTCTGATGTATTACACCTCACACAGGATTACT
TCCTGCCATTTGACTCAAATTTAACACAGTACTTTTCTCTTAATGTTGATTCAGATAGGTACACCTATTT
TGACAACCCTATACTGGACTTTGGTGATGGCGTTTATTTTGCGGCAACTGAAAAGTCTAATGTTATAAGA
GGCTGGATTTTTGGTTCGTCTTTTGACAACACAA"&amp;"CCCAGTCAGCTGTTATAGTTAATAATTCAACACACA
TTATTATACGTGTGTGTAATTTTAACTTGTGTAAAGAACCCATGTACACTGTTAGTAGAGGTACACAACA
GAATTCTTGGGTTTATCAAAGTGCATTTAATTGCACCTATGACAGAGTGGAGAAGAGCTTTCAGCTTGAC
ACAGCTCCTAAAACTGGAAATTTTAAGGACCTACGTGAGTACGTCTTTAAGAATAGGGATGGTTTCCTTA
GTGTT"&amp;"TATCAAACCTATACTGCTGTTAATTTACCTAGAGGCTTGCCTCAAGGTTTTTCAGTTTTGAGACC
AATTCTCAAACTGCCCTTTGGAATTAACATTACTTCTTATAGAGTAGTTATGGCTATGTTTAGCCAATCT
ACTTCTAATTTTCTACCAGAAAGTGCTGCTTATTATGTTGGTAACCTTAAGTATTCTACCTTCATGCTTA
GTTTTAATGAAAATGGGACCATCACCGATGCTATAGATTGTTCCCAA"&amp;"AACCCTCTTGCTGAATTAAAATG
CACCATAAAAAATTTTAATGTTAATAAAGGAATCTACCAAACATCTAATTTTAGAGTTTCACCCACTCAG
GAGGTTGTTAGATTCCCTAACATTACAAATCGCTGTCCTTTTGACAAGGTTTTTAATGCTACTCGCTTTC
CTAATGTTTATGCTTGGGAAAGAACAAAAATTTCTGATTGTGTTGCTGACTATACTGTCCTCTACAATTC
AACTTCTTTCTCAACTTT"&amp;"TAAGTGTTATGGAGTGTCTCCCTCTAAGTTGATTGATTTATGCTTTACAAGT
GTGTATGCCGATACATTCTTGATAAGATCTTCTGAAGTAAGGCAAGTTGCACCAGGTGAAACTGGTGTTA
TTGCTGACTACAATTACAAACTGCCTGATGACTTCACTGGCTGTGTAATCGCTTGGAATACTGCTAAGCA
GGACACTGGCAATTATTATTACAGATCGCATCGCAAGACTAAATTAAAGCCTTTTGAGAG"&amp;"AGATCTGTCT
TCCGATGATGGTAATGGTGTATACACACTTTCAACTTATGACTTCAACCCTAATGTTCCAGTGGCATATC
AGGCTACTAGGGTTGTTGTACTTTCTTTTGAACTTCTTAATGCACCTGCTACAGTTTGTGGACCTAAATT
ATCCACACAACTAGTTAAGAACCAGTGTGTTAATTTCAACTTCAATGGACTTAAAGGTACTGGTGTTTTG
ACTCCTTCTTTAAAAAGATTCCAGTCATTTC"&amp;"AACAATTTGGCCGTGACACGTCTGACTTCACAGATTCTG
TACGCGACCCACAGACCTTAGAAATACTTGACATTTCACCTTGCTCTTTTGGTGGTGTTAGTGTTATCAC
ACCTGGAACAAACGCCTCATCAGAGGTAGCTGTTCTCTATCAAGATGTGAATTGCACCGATGTTCCCACG
GCCATTCGTGCAGATCAGTTAACACCAGCTTGGCGCGTTTATTCCACTGGATTAAATGTGTTTCAGACGC
AA"&amp;"GCCGGCTGTCTTATTGGAGCTGAGCATGTCAATGCCTCTTATGAGTGTGACATTCCTATTGGTGCAGG
CATTTGTGCTAGTTACCATACAGCTTCTGTTCTACGTAGTACAGGCCAAAAGTCAATTGTTGCCTATACT
ATGTCATTGGGTGCTGAAAATTCCATTGCATATGCTAACAACTCAATTGCCATACCTACAAATTTTTCAA
TCAGTGTCACTACTGAAGTGATGCCTGTTTCAATGGCTAAAACA"&amp;"TCTGTAGATTGTACAATGTACATCTG
CGGTGATTCCTTGGAGTGCAGCAACCTACTCTTGCAGTATGGAAGTTTCTGCACACAACTAAATCGTGCC
CTTACTGGCATTGCTATTGAACAAGACAAGAACACTCAAGAAGTTTTTGCCCAAGTTAAACAAATGTATA
AGACACCAGCCATAAAGGATTTTGGTGGTTTCAATTTCTCACAAATATTGCCTGATCCTTCAAAGCCAAC
GAAGAGATCATTTAT"&amp;"TGAAGACTTGCTTTTCAATAAAGTGACTCTCGCTGATGCTGGCTTTATGAAACAA
TATGGCGAATGCCTAGGCGATATTAGTGCTAGAGACCTCATTTGTGCTCAGAAGTTCAATGGACTTACTG
TCCTACCACCATTGCTCACAGATGAAATGATTGCTGCGTACACTGCTGCCCTTGTCAGTGGTACTGCTAC
TGCTGGCTGGACATTCGGTGCTGGTGCTGCTCTTCAAATACCTTTTGCTATGCAAAT"&amp;"GGCATATAGGTTC
AATGGCATTGGAGTTACTCAAAATGTTCTCTATGAGAATCAAAAACAGATCGCCAATCAATTTAATAAAG
CGATCAGTCAAATTCAAGAATCACTTACAACAACATCAACTGCATTGGGCAAGCTGCAAGACGTTGTCAA
CCAGAATGCCCAAGCATTAAACACACTTGTAAAACAACTTAGCTCCAATTTTGGTGCTATCTCAAGTGTA
TTAAATGACATTCTATCCAGACTTGACA"&amp;"AAGTCGAAGCAGAAGTACAAATTGATAGGTTGATTACAGGCA
GATTACAAAGCCTTCAAACCTATGTAACTCAACAACTAATCAGGGCTGCTGAAATCAGAGCTTCTGCTAA
CCTTGCTGCTACTAAAATGTCTGAGTGTGTTCTTGGACAGTCAAAAAGAGTCGACTTCTGTGGAAAAGGC
TATCATCTAATGTCTTTCCCTCAAGCCGCCCCGCATGGTGTTGTATTCCTACATGTCACTTATGTGCCAT"&amp;"
CACAGGAAAGAAATTTTACTACAGCTCCAGCTATTTGTCATGAAGGCAAAGCCTATTTCCCTCGTGAAGG
TGTCTTTGTGTCTAATGGCACTTCTTGGTTTATTACGCAGAGGAATTTTTACTCTCCACAATTAATTACA
ACAGATAACACTTTTGTTTCTGGTAATTGTGATGTCGTAATCGGCATCATTAATAACACTGTTTATGATC
CTCTGCAACCTGAGCTTGACTCATTTAAAGACGAGCTGGAC"&amp;"AAGTACTTCAAAAATCATACATCACCAGA
TGTTGATCTTGGCGACATTTCAGGCATTAATGCTTCTGTCGTCAATATTCAAAAAGAAATTGACCGCCTC
AATGAGGTTGCCAAAAACCTAAATGAATCGCTCATTGACCTCCAAGAACTTGGTAAATATGAGCAATACA
TCAAATGGCCCTGGTACGTTTGGCTTGGCTTCATTGCTGGACTAATTGCTATCGTCATGGCCACTATACT
GCTTTGTTGCAT"&amp;"GACCAGCTGTTGCAGTTGCCTCAAGGGTGCATGCTCTTGTGGTTCTTGCTGCAAATTT
GATGAGGACGACTCCGAGCCAGTGCTTAAAGGAGTCAAATTACACTACACATAAACGAACTTAATGGATT
TGTTTATGAGTATTTTCACACTTGGCTCAATCACACGTCAACCGAGTAAGATTGAAAATGCTTCTCCTGC
AAGTACTGTTCATGCTACTGCAACGATACCGCTACAAGCCACACTCCCTTTCGG"&amp;"ATGGCTTGTTGTTGGC
GTTGCACTTCTTTCTGTTTTTCAAAGCGCTTCCAAAGTAATTGCGCTTCACACAAGGTGGCAACTCGCCT
TATATAAAGGCGTTCAATTTGTTTGTAATTTGCTGCTGCTCTTCGTTACAATCTACTCACACCTTTTATT
GCTAGCTGCTGGCATGGAAGTACAATTCTTGTACATCTATGCCCTTATTTACATCCTGCAAATTGTAAGT
TTTTGTAGATTTGTCATGAGATGCT"&amp;"GGCTGTGCTGGAAGTGCAGATCCAAAAATCCATTACTTTATGATG
CTAACTATTTTGTATGTTGGCACACTAATAACTATGACTACTGTATACCATACAACGGTGTCACAGATAC
AGTTGTCATCACCTCAGGTGATGGAATAAATGAGCCAAAACTAAAAGAAGACTATCAAATTGGTGGTTAT
TCTGAGGATTGGCATTCAGGTGTTAAAGACTATGTAGTAATACATGGCTATTTCACCGAAGTTTATT"&amp;"ACC
AGCTTGAATCGACTCAATTGTCGACTGATACTGGTGCTGAAAATGCTACATTCTTCATCTATAGCAAGCT
TGTTAAAGATGTAGATCATGTGCAAATACACACAATCGACGGCTCTTCGGGAGTTGTAAATCCAGCAATG
GATCCAATTTATGATGAGCCGACGACGACTACTAGCGTGCCTTTGTAAGCACAAGAAAGTGAGTACGAAC
TTATGTACTCATTCGTTTCGGAAGAGACAGGTACGTTA"&amp;"ATAGTTAATAGCGTACTTCTTTTCCTTGCTTT
CGTGGTATTCTTGCTAGTCACACTAGCCATCCTTACTGCGCTTCGATTGTGTGCGTACTGCTGCAATATT
GTTAACGTGAGTTTAGTAAAACCAACAGTTTACGTCTACTCGCGTGTTAAAAATCTGAACTCTTCTGAAG
GAGTTCCTGATCTTCTGGTCTAAACGAACTAACTATTATTATTATTCTGTTTGGAACTTTAACATTGCTT
GTCATGGCA"&amp;"GACAACGGTACTATTACTGTTGAGGAGCTTAAACAACTCCTGGAACAATGGAACCTAGTAA
TAGGTTTCCTTTTCCTCGCCTGGATTATGCTACTACAATTTGCCTATTCTAACCGGAACAGGTTTTTGTA
CATAATAAAGCTTGTTTTCCTCTGGCTCTTATGGCCAGTAACACTTGCTTGCTTTGTGCTTGCTGCTGTT
TATAGAATTAATTGGGTGACTGGCGGAATTGCGATCGCAATGGCTTGTATA"&amp;"GTAGGCTTGATGTGGCTTA
GCTACTTCGTTGCTTCTTTCAGGCTGTTTGCTCGCACCCGCTCAATGTGGTCGTTCAACCCAGAAACAAA
CATTCTTCTCAATGTGCCTCTTCGGGGGACAATTTTGACCAGACCGCTCATGGAAAGCGAACTTGTCATT
GGTGCTGTGATCATTCGTGGTCACTTGCGGATGGCTGGACACTCCCTTGGGCGCTGTGACATAAAGGACC
TGCCAAAAGAGATTACGGTGGC"&amp;"TACATCACGAACGCTTTCTTATTACAAATTAGGAGCGTCGCAGCGTGT
AGGCACTGATTCAGGTTTTGCTGCATACAACCGCTACCGAATTGGAAACTACAAACTAAATACAGACCAT
TCAGGTAGCAACGACAATATTGCTTTGCTAGTACAGTAAGTGACAACAGATGTTTCATCTAGTTGACTTC
CAGGTTACAATAGCAGAGATATTGATTATCATTATGAGGACTTTCAGGATTGCCATTTGGAATC"&amp;"TTGATG
TGATAATAAGTTCAATAGTGAGACAATTATTTAAGCCTCTAACTAAGAAGAACTATTCAGAGTTAGATGA
TGAAGAACCTATGGAGTTAGATTATCCATAAAACGAACATGAAAATTATTCTCTTCTTGACATTGGTAGC
ACTTGCAACTTGCGAGTTATATCACTATCAGGAGTGTATTAGAGGTACAACTGTACTACTAAAAGAACCT
TGCCCATCTGGAACATACGAGGGCAATTCACCATT"&amp;"TCACCCTCTTGCTGATAATAAATTTGCACTAACTT
GCTCTAGCACATACTTTGCTTTTGCTTGTGCTGACGGTACTAGACACACCTATCAGCTGCGTGCAAGATC
TGTTTCACCAAAACTTTTCATCAGACAAGAGGACGTTCATCAAGAGCTCTACTCACCACTTTTCCTCATT
GTTGCTGCATTAGTATTTATAATACTTTGCTTCACCATTAAGAGAAAGACAGAATGAATGAGCTCACTTT
AATCGA"&amp;"CTTCTATTTGTGCTTTTTAGCCTTTCTGCTATTCCTTGTTTTAATTATGCTTCTTATATTTTGG
TTCTCACTCGAGATCCAGGATATAGAAGAACCTTGTAACAAAGTCTAAACGAACATGAAACTTCTCATTG
TTTTGACTTGTATTTCTCTATGCAGTTGCATACGCACTGTTGTACAGCATTGTGCATCTAATAAACCTCA
TGTGCTTGAAGATCCTTGTCCTACTGGTTATCAACCTGAATGGAATAT"&amp;"AAGGTACAACACTAGAGGTAAT
ACTTATAGCACTGCTTGGCTTTGTGCTCTAGGAAAGGTCTTAGCTTTTCATAGATGGCACACCATGGTTC
AAACATGCACACCTAATGTCACTATCAACTGTCAAGATCCAGCTGGTGGTGCGCTTATAGCTAGGTGTTG
GTACCTTCACGAAGGTCACCAAACTGCTGCATTTAGAGACGTACTTGTTGTTTTAAATAAACGAACAAAC
TAAAATGTCTGATAATGGA"&amp;"CCCCAATCAAACCAGCGTAGTGCCCCCAGCATTACATTTGGTGGACCCACA
GATTCAACTGACAATAACCAGGATGGAGGACGCAGTGGTGCACGGCCAAAACAGCGCCGACCCCAAGGTT
TACCCAATAATACTGCGTCTTGGTTCACAGCTCTCACTCAGCATGGCAAGGAGGAACTTAGATTCCCTCG
AGGCCAGGGCGTTCCAATCAACACCAATAGTGGTAAAGATGACCAAATTGGCTACTACCGA"&amp;"AGAGCTACC
CGACGAGTTCGTGGTGGTGACGGCAAAATGAAAGAGCTCAGCCCCAGATGGTACTTCTACTACCTAGGAA
CTGGCCCAGAAGCTTCACTTCCCTACGGCGCTAATAAAGAAGGCATCGTATGGGTCGCAATTGAGGGAGC
CTTGAATACACCTAAAGATCACATTGGCACCCGCAATCCTAATAACAATGCTGCCATCGTGCTACAACTT
CCTCAAGGAACAACATTGCCAAAAGGCTTCTA"&amp;"CGCAGAGGGGAGCAGAGGTGGCAGTCAAGCCTCATCTC
GCTCCTCATCACGTAGTCGCGGTAATTCAAGAAACTCAACTCCTGGCAGCAGTAGGGGAAATTCTCCTGC
TCGATTGGCTAGCGGAGGTGGTGAAACTGCCCTCGCGCTATTGTTGCTAGACAGACTGAACCAGCTTGAG
AGCAAAGTTTCTGGTAAAGGCCAACAACAACAAGGCCAAACTGTCACTAAGAAATCTGCTGCTGAGGCAT
CCA"&amp;"AAAAGCCTCGCCAAAAACGTACTGCTACAAAACAGTACAACGTCACTCAGGCATTTGGGAGACGTGG
TCCAGAACAAACCCAAGGGAACTTTGGGGACCAAGACTTAACCAGACAAGGAACTGATTACAAACATTGG
CCGCAAATTGCACAATTTGCTCCAAGTGCCTCTGCATTCTTCGGAATGTCACGCATTGGCATGGAAGTCA
CACCTTCGGGAACATGGCTGACTTATCATGGAGCCATCAAATTGG"&amp;"ATGACAAAGATCCACAATTCAAAGA
CAACGTCATACTGCTGAACAAGCACATTGACGCATACAAAACATTCCCACCAACAGAGCCTAAAAAGGAC
AAGAAGAAAAAGACTGATGAAGCTCAGCCTTTACCGCAGAGACAAAAGAAGCAGCCCACTGTGACTCTTC
TTCCTGCGGCTGACATGGATGATTTTTCCAGACAACTTCAAAATTCCATGAGTGGAGCTTCTGCTGATTC
AACTCAGGCATAAACA"&amp;"CTCATGATGACCACACAAGGCAGAT")</f>
        <v>&gt;BtGX2013 KJ473815.1_genome
GTCCGGGTGTGACCGAAAGGTAAGATGGAGAGCCTTGTTCTTGGTGTCAGCGAGAAAACACACGTCCAAC
TCAGTTTACCTGTTCTTCAGGTTAGAGACGTGCTAGTACGTGGCTTCGGGGACTCTGTGGAAGAGGCCCT
AGCGGAGGCACGTGAACATCTAAAAAATGGCACTTGTGGCTTAGTAGAGTTGGAAAAAGGCACATTGCCC
CAACTTGAACAGCCTTATGTGTTCATTAAGCGTTCTGATGCCCAGAGCACTAACCATGGCCACAAGGTCT
TTGAGTTGGTTGCTGAATTGGATGGCATCCAGTACGGTCGTAGCGGTATAACACTGGGAGTCCTCGTGCC
ACATGTGGGCGAAACCCCAATTGCATACCGCAATGTTCTTCTTCGTAAGAACGGTAATAAGGGAGCTGGT
GGCCATAGCTATGGCATCGATCTAAAGTCTTATGACTTAGGTGACGAGCTAGGTACTGATCCCATTGAAG
ATTATGAACAAAACTGGAACACTAAGCATGGCAGTGGTGTCCTCCGTGAACTCACTCGTGAGCTCAATGG
AGGTGCAGTCACTCGCTATGTCGACAATAATTTCTGTGGCCCAGATGGGTATCCTCTTGAATGCATTAAG
GATCTTCTTGCTCGTGCGGGTAAGTCCATGTGCACTCTTTCTGAACAACTTGATTACATTGAGTCGAAGA
AAGGTGTCTACTGCTGCCGTGAACATGAGCATGAGATTGTTTGGTTCACTGAACGCTCTGAAAAGAGCTA
TGAGCATCAGACACCCTTCGAGATTAAGAGTGCCAAGAAATTTGACACTTTCAAAGAGGAATGTCCGAAG
TTCGTATTTCCTCTCAATTCAAAAGTCAAAGTCATTCAACCACGTGTTGAAAAGAAAAAGACTGAAGGTT
TCATGGGGCGCATTCGCTCTGTGTACCCTGTTGCTACTCCTCAAGAGTGCAACGACATGCACTTGTCTAC
TTTGATGAAATGTAATCATTGCGATGAAGTTTCATGGCAGACATGCGACTTTCTAAAAGCCACTTGTGAA
CAATGTGGCACTGAAAATTTAGTTTGCGAAGGACCCACTACATGTGGATACCTACCTACTAATGCTGTAG
TGAAAATGCCCTGTCCTGCTTGCCAAGATCCGGAAATAGGGCCAGAGCATAGTGTTGCTGACTACCACAA
CCACTCAAACATTGAAACTCGACTCCGCAAGGGAGGTAGGACTAAGTGTTTCGGAGGCTGTGTGTTTTCC
TATGTTGGCTGCTATAACAAGCGTGCCTACTGGGTTCCTCGTGCTAGTGCCAATATTGGTGCGAATCATA
CTGGCATTACAGGTGATAATGTGGAGACTCTGAATGAGGATCTCCTTGAGATACTGAATCGTGAACGTGT
TAATATTAACATCGTTGGCGACTTTCAGTTGAGTGAAGAGGTTGCCATCATCCTGGCATCTTTTTCTGCT
TCTACAAGTGCCTTCATTGACACTGTAAAGGGTCTTGACTATAAGTCCTTTAAAGCCATTGTTGAGTCCT
GCGGTAACTACAAAGTTACTAAAGGAAATCCCATAAAAGGAGCTTGGAACATTGGACAACAGAGATCAGT
TTTAACACCACTGTGTGGTTTTCCGTCACAGGCTGCTGGTGTTATCAGATCAATTTTTGCACGCACACTT
GGTGCAGCAAACCACTCAATTCCTGACTTGCAAAAAGCAGCTGTCACCATACTTGATGGTATTTCTGAAC
AGTCATTGCGTCTTGTTGACGCCATGGTTTACACTTCAGACTTACTCACCAACAGTGTCATTGTTATGGC
ATATGTTACTGGTGGTCTCGTTCAGCAAACGATGCAGTGGTTATCTAACATGTTAGGCACTGCTGTTGAT
AAGCTTAAGCCTGTGTTTACGTGGATTGAAGCTAAACTCAGTGCAGGGGTTGAATTTCTTAGAGATGCCT
GGGAAATTCTAAAATTCCTGGTTACAGGAGTGTTTGACATTGTTAAAGGTCAAATACAAGTAGCTTCAGA
TAACCTTAAGGAATGTGTAAAAACCTTCCTTGATGTCATCAACAGAGCACTTGAAATGTGCATTGACCAA
GTCATGATTGCTGGCACTAAGTTGAGAGCACTCAACTTAGGCGAAGTCTTCATTGCACAAGGCAAAGGAC
TTTATCGTCAGTGTATTCGTGGCAAAGAGCAGCTGCAACTGCTTATGCCTTTTAAGGCACCAAAAGAAGT
CACCTTCTTCGAGGGAGATTCACATGACACTATACTTACCTCTGAAGAGGTTATTCTTAAAAATGGCGAA
CTCGAGGCACTCGAGACGCCAGTTGACAGCTTCACTAATGGAGCTGTCGTAGGCACACCAGTCTGTGTTA
ACGGCCTCATGCTCCTAGAACTCAAGGACAAGGAACAGTACTGTGCCTTATCCCCTGGTTTATTAGCCAC
AAATAATGTCTTTCGTCTAAAAGGAGGTGCACCAGTTAAGGGTGTAACCTTCGGGGAAAACACTGTTTTG
GAAGTTCAAGGTTACAAGAATGTGAGAATCACATTTGAGCTTGATGAACGTGTTGACAAAGTGCTTAATG
AAAAGTGTTCTGTCTACACTGTTGAATCCGGTACTGAAGTTACTGAGTTTGCATGTGTTGTAGCAGAGGC
TGTTGTGAAGACTTTACAACCAGTTTCTGATCTCCTTACCAACATGGGTATTGATCTTGATGAGTGGGGT
GTGGCTACATTCTACTTGTTTGATGATGCCGGCGAAGAAAAACTTTCTTCACGTATGTACTGCTCCTTCT
ATCCTCCTGATGAAGAAGAGGACTGTGGAGAGTATGAGGAAGAAGAAGAAATTCCTGAGGAGTCCTGTGA
GCATGAATACGGTACAGAGGATGACTACAAAGGTCTTCCTCTTGAATTTGGTGCATCAACCGAAACACAA
TATGTTGATGAAGAAGAAGAGGAAGACTGGCTTGAAGAAGCTGTTGAAGCAGAACCTGAACCAGAACCTC
TACCTGAAGAACTAGTTAACCAGTTTACTGGCTATTTAAAACTTACTGACAACGTTGCCATTAAGTGTGT
GGACATCGTTAAGGAGGCGCAAAACGCTAATCCCACGGTGATTGTAAATGCTGCTAACATACATCTGAAA
CATGGTGGTGGTGTGGCTGGAGCTCTCAACAAGGCAACTAACGGCGCCATGCAAAAGGAGAGTGATGATT
ATATTAAGCAAAATGGCCCTCTCACAGTAGGAGGTTCATGTTTGCTTTCTGGACATAATCTTGCTAAGAA
GTGTTTGCATGTTGTTGGACCTAACCTAAATGCAGGTGAGGATATCCAGCTTCTTAAGGCAGCATATGAA
AATTTCAATTCACAGGACATTTTACTTGCACCATTGCTATCAGCTGGCATATTTGGTGCTAAGCCACTTC
AGTCTTTACAAATGTGCGTGCAGACAGTTCGTACACAGGTTTATATTGCAGTCAATGACAAAGCTCTTTA
TGAGCAGGTTGTCATGGATTACCTTGACAGCCTGAAGCCTAGAGTGGAAACACTTAAACAAGAGGAGTTA
CCAAAGGCAGAAGACCCTAAAGTTCAGGAGAAATCTGTCGTACAAAAAACTGTTGATGTGAAGCCAAAAA
TTAAGGCTTGCATTGATGAGGTCACCACAACATTGGAAGAAACTAAGTTTCTTACCAATAAGTTACTCTT
ATTTGCTGACATCAATGGTAAGCTTTACCAAGATTCTCAGAATATGCTTAGAGGTGAAGATATGTCTTTC
CTCGAGAAAGATGCGCCTTACGTGGTAGGTGATGTTATCACTAGTGGTGATATCACTTGCGTCGTAATAC
CCTCCAAAAAGGCAGGTGGCACTACCGAGATGCTCTCAAGAGCTTTGAGGAGAGTGCCAGTTGATGAGTA
TATAACCACATACCCTGGACAAGGATGTGCTGGTTATACACTTGAGGAAGCTAAGACTGCTCTTAAGAAA
TGCAAATCTGCATTTTACGTGCTACCTTCAGAAACACCTAATGCTAAGGAAGAGATTCTAGGAACTGTAT
CCTGGAATTTGAGAGAGATGCTTGCTCATGCTGAAGAGACAAGAAAATTAATGCCTGTCTGCATGGATGT
TAGAGCCATAATGGCCACCATCCAACGCAAGTACAAAGGAATTAAAATTCAAGAAGGCATTGTTGACTAT
GGAGTCCGATTCTTCTTTTATACTAGTAAAGAGCCTGTAGCTTCTATTATTACGAAGTTGAACTCTCTAA
ATGAGCCACTTGTCACAATGCCAATTGGTTATGTGACACATGGTTTTAATCTTGAAGAGGCAGCGCGCTG
TATGCGTTCTCTTAAAGCTCCTGCTGTAGTGTCAGTATCATCACCAGATGCTGTTACTACATATAATGGA
TACCTCACTTCGTCATCAAAGACACCTGAGGAGCACTTTGTGGAGACAGTTTCTTTAGCTGGCTCGTACA
GAGATTGGTCCTATTCAGGACAGCGTACAGAGTTAGGTGTTGAATTTCTTAAGCGTGGTGATAAAATTGT
ATACCACACTTTGGATAGCCCCGTCGAGTTCCATCTTGACGGCGAGGTTATTCCACTCGACAAACTAAAG
AGTCTTCTATCCCTGCGGGAGGTTAAGACTATAAAAGTGTTCACAACTGTGGACAACACTAATCTCCACA
CGGAGCTTGTGGATATGTCTATGACATATGGACAGCAGTTAGGTCCAACATACTTGGATGGTGCTGATGT
TACAAAAATTAAACCTCATGTAAATCATGAGGGTAAGACTTTCTTTGTACTACCTAGTGATGACACACTA
CGTAGTGAAGCATTTGAGTACTACCATACTCTTGATGAGAGCTTTCTTGGTAGGTACATGTCTGCTTTAA
ATCACACGAAGAAATGGAAATTTCCTCAAGTTGGTGGTCTAACTTCAATTAAATGGGCTGATAACAATTG
TTATTTGTCTAGTGTTTTATTAGCACTTCAACAGATTGAAGTCAAATTCAATGCACCAGCACTTCAAGAA
GCTTATTATAGAGCTCGTGCTGGTGATGCTGCTAACTTTTGTGCACTCATACTCGCTTACAGTAATAAAA
CTGTTGGCGAGCTTGGTGATGTCAGAGAAACTATGACCCATCTTTTACAGCATGCTAATTTAGAGTCAGC
TAAAAGAGTTCTTAATGTAGTATGCAAACATTGCGGCCAGAAAATGACTACCTTGAAAGGTGTAGAGGCT
GTGATGTATATGGGGACTCTGTCTTATGATCAGCTTAAGACAGGTGTTTCAATTCCTTGTGTATGTGGAC
GTAATGCTACACAATATTTAGTACAACAAGAATCTTCTTTTGTTATGATGTCTGCACCACCTGCTGAGTA
TAAATTACAACAGGGGGCATTTTTGTGTGCTAATGAGTACACTGGTAATTATCAGTGTGGCCATTACACT
CACATAACTGCTAAGGAGACCCTCTATCGTATTGATGGAGCTCACCTTACAAAGATGTCAGAGTATAAAG
GACCAGTGACTGATGTTTTCTATAAGGAAACATCTTACACCACGACCATCAAGCCTGTGTCATACAAACT
TGACGGAGTTACTTACACAGAGATTGAACCAAAATTGGATGGGTATTATAAAAAGGACAATGCTTACTAC
ACAGAGCAGCCTATAGACCTCGTACCAACTCAACCACTACCAAATGCGAGTTTTGACAATTTCAAACTCA
CATGTTCTAATATAAAATTTGCTGATGACTTAAATCAAATGACAGGCTTCACAAAGCCAGCTTCACGAGA
ACTATCTGTCACATTTTTCCCAGACTTGAATGGCGATGTAGTGGCTATTGACTATAGACACTATTCAGCG
AGTTTCAAGAAAGGTGCTAAATTACTGCATAAACCAATTGTTTGGCATATTAATCAGGCTACAACCAGGA
CAACATTTAAACCAAATACTTGGTGTTTACGTTGTCTTTGGAGTACAAAACCAGTAGATACTTCAAATTC
ATTTGAAGTTCTGGCAGTAGAAGACACACAAGGAATGGATAATCTTGCTTGTGAAAGTCAACAACCCACC
TCTGAAGAAGTAGTGGAAAATCCTACCATACAGAAGGAAGTCATAGAGTGTGACGTGAAAACTACCGAAG
TTGTAGGCAATGTCATACTTAAACCATCAGATGAAGGTGTTAAAGTAACACAAGAGTTAGGTCATGAGGA
TCTTATGGCTGCCTATGTGGAAAACACAAGCATTACCATTAAGAAACCTAATGAGCTTTCATTAGCCCTA
GGTTTAAAAACAATTGCCACTCATGGTATTGCTGCAATTAATAGTGTTCCTTGGAGTAAAATTTTGGCAT
ATGTCAAACCATTCCTAGGACAGGCAGCAGTTACAACATTAAATTGCGCTAAGAGATTGGTACAGCGTAT
GTTTAACAACTATATGCCCTATGTGTTTACACTATTGTTCCAATTGTGTACTTTTACCAAAAGTACAAAT
TCTAGAATTAGAGCTTCACTACCTACGACTATTGCTAAAAATAGTGTTAGGGGTATTGCTAGGTTATGTT
TGGATGCTGGCATTAATTATGTAAAGTCACCCAAATTTTCTAAATTGTTCACTGTTGCAATGTGGCTATT
ATTGTTAAGCATTTGCTTAGGTTCACTAATCTATGTAACTGCAGCTTTAGGTGTATTATTGTCCAACTTT
GGAGCTCCTTCTTATTGTAGTGGCGTTAGAGAATCGTACCTCAATTCCTCTAATGTTACTACTATGGATT
TCTGTGAAGGTTCTTTTCCTTGCAGTGTTTGTTTAAGTGGATTAGATTCGCTTGATTCCTATCCAGCTCT
TGAAACCATCCAGGTGACGATCTCATCGTACAAACTAGACTTGACAATTTTAGGTCTGGCTGCTGAGTGG
TTTTTGGCATATATGTTGTTCACAAAATTCTTTTATTTACTAGGTCTTTCAGCTATAATGCAGGTGTTCT
TTGGCTATTTTGCTAGTCATTTCATCAGCAATTCTTGGCTCATGTGGTTTATCATTAGCATTGTACAAAT
GGCACCCGTTTCTGCAATGGTTAGGATGTATATCTTCTTTGCTTCTTTCTATTACATATGGAAGAGCTAT
GTTCATATTATGGATGGTTGCACCTCCTCAACTTGCATGATGTGCTATAAGCGCAACCGTGCTACACGTG
TTGAGTGTACAACTATTGTTAATGGCATGAAGAGATATTTCTACGTCTATGCAAATGGAGGTCGTGGCTT
CTGTAAGACTCACAATTGGAATTGTCTTAATTGTGATACATTTTGTGCTGGTAGTACATTCATTAGTGAT
GAAGTTGCTCGTGACTTGTCACTCCAGTTTAAAAGACCAATTAATCCTACTGACCAGTCTTCGTATGTTG
TTGATGGTGTTGCTGTGAAAAATGGCGCACTTCACCTCTACTTTGACAAGGCTGGTCAAAAGACTTACGA
GAGACACCCACTCTCCCATTTTGTCAATTTAGACAATTTGAGAGCCAACAACACTAAAGGTTCACTACCT
ATTAATGTCATAGTTTTTGATGGCAAGTCCAAATGTGACGAGTCTGCTGCTAAATCTGCTTCTGTGTATT
ACAGTCAGTTAATGTGTCAACCCATTCTGTTGCTTGACCAAGCTCTTGTATCAGATGTTGGAGATAGTAC
TGAAGTTTCTGTCAAGATGTTTGATGCTTATGTCGACACTTTCTCAGCAACTTTTAGTGTTCCTATGGAA
AAACTTAAGGCACTTGTTGCTACTGCTCATAGTGAGCTAGCGAAGGGTGTGGCTTTAGATGGTGTCCTTT
CTACATTTGTGTCTGCAGCCCGTCAAGGTGTTGTAGATACTGATGTTGACACAAAGGATGTCATTGAATG
TCTCAAGCTTTCACATCACTCCGATTTGGAAGTGACAGGTGACAGTTGTAACAACTTTATGCTCACCTAT
AACAAAGTTGAAAACATGACGCCTAGAGATCTTGGTGCATGTATTGATTGTAATGCAAGGCATATCAATG
CCCAAGTAGCAAAAAGTCACAATATCTCACTCATCTGGAATGTAAAAGACTACATGTCTTTATCTGAGCA
GCTGCGTAAACAAATTCGTAGTGCTGCTAAGAAGAACAATATACCTTTTAGACTAACTTGTGCTACAACT
AGACAGGTTGTCAATGTTATAACCACTAAAATCTCACTCAAGGGTGGTAAGATTGTTAGTACTTGGTTTA
AAATCATGCTTAAAGCCACACTATTGTGTGTCCTTGCTGCATTGGTTTGTTACATCGTTATGCCAGTACA
TACATTGTCTGTTCATGATGGTTACACAAATGAAATCATTGGTTACAAAGCCATTCAGGATGGTGTCACT
CGAGACATCGTCTCTACTGATGATTGTTTTGCAAACAAACATGCTGGTTTTGACTCATGGTTTAGCCAGC
GTGGTGGTTCATACAAAAATGATAAAAGCTGCCCTGTAGTAGCTGCTATCATTACTAGGGAGATTGGCTT
CATAGTGCCTGGCCTACCGGGTACTGTTTTGCGAGCAATCAATGGTGACTTCTTGCATTTTCTACCTCGT
GTTTTTAGTGCTGTTGGCAATATTTGCTACACACCTTCTAAACTTATTGAGTATAGTGATTTTTCCACTT
CTGCTTGCGTTCTTGCTGCTGAGTGTACAATCTTTAAGGATGCTATGGGTAAACCTGTGCCATATTGTTA
TGACACTAATTTGCTAGAGGGTTCTATTTCTTATAGTGAGCTTCGTCCAGACACTCGTTATGTGCTTATG
GATGGTTCTATCATACAATTTCCTAACACATACTTAGAAGGTTCTGTTAGAGTGGTAACAACTTTTGATG
CTGAGTACTGTAGACATGGTACATGTGAAAGATCAGAAGCTGGTATTTGCTTATCTACCAGTGGTAGATG
GGTTCTTAACAATGAACACTATAGAGCTCTACCTGGAGTATTCTGTGGTGTTGATGCAATGAATCTTATA
GCAAACATCTTTACTCCCCTTGTGCAACCTGTGGGTGCCCTAGATGTGTCTGCTTCAGTAGTGGCTGGTG
GTATTATTGCCATATTGGTGACTTGTGCTGCCTACTACTTTATGAAATTCAGACGTGCTTTTGGTGAGTA
CAACCATGTTGTTGCTGCTAATGCACTTTTGTTTTTGATGTCTTTTACTATACTCTGCCTGGCACCTGCT
TATAGCTTCTTGCCAGGATTCTATTCAGTCTTTTACTTGTACTTGACATTCTATTTTACTAATGATATTT
CATTCTTGGCTCACCTTCAATGGTTTGCTATGTTTTCTCCTATTGTGCCTTTCTGGATAACAGCAATCTA
TGTATTCTGTATTTCTCTGAAGCACTGTCACTGGTTCTTTAATAATTATCTTAGGAAAAGAGTCATGTTT
AATGGAGTTACATTCAGTACTTTCGAAGAAGCTGCTTTGTGTACCTTTTTGCTTAACAAGGAAATGTACC
TAAAATTACGTAGTGAGACACTGTTGCCACTTACGCAGTACAATAGGTTTCTTGCTTTGTATAACAAGTA
CAAGTATTTTAGTGGAGCCTTAGACACTACTAGCTATCGTGAAGCAGCTTGCTGCCACTTAGCAAAGGCT
CTAAACGACTTCAGTAACTCTGGTTCTGATGTCCTCTACCAACCACCACAGACTTCAATTACTTCTGCTG
TTTTACAGAGTGGTTTTAGGAAAATGGCATTCCCATCGGGCAAAGTTGAGGGGTGCATGGTACAAGTAAC
CTGTGGAACTACAACTCTTAATGGATTGTGGTTAGATGATACAGTGTACTGCCCAAGACATGTCATTTGC
ACAGCAGAAGACATGCTTAATCCTAACTATGAAGATTTGCTCATCCGCAAATCTAACCATAGCTTCCTTG
TTCAGGCTGGCAATGTTCAACTTCGTGTTATTGGCCATTCTATGCAAAATTGTCTGCTTAGGCTTAAAGT
TGACACCTCTAATCCTAAGACACCCAAGTATAAATTTGTCCGTATTCAACCTGGTCAAACATTTTCAGTT
CTAGCATGCTACAATGGTTCACCATCTGGTGTTTATCAGTGTGCCATGAGACCTAATCACACCATTAAAG
GTTCTTTCCTTAATGGATCATGTGGTAGTGTTGGTTTTAACATTGATTATGATTGCGTGTCTTTCTGCTA
TATGCACCATATGGAGCTTCCAACAGGAGTACACGCTGGTACTGACTTAGAAGGTAAATTCTATGGTCCA
TTTGTTGACAGACAAACTGCACAGGCTGCAGGTACAGACACAACCATAACACTAAATGTTTTGGCATGGC
TGTATGCTGCTGTTATCAACGGTGATAGGTGGTTTCTTAATAGATTCACCACTACTTTGAATGACTTTAA
CCTTGTGGCAATGAAGTACAACTATGAACCTTTGACACAAGATCATGTTGACATATTGGGACCTCTTTCT
GCTCAAACAGGAATTGTCGTCTTAGATATGTGTGCTGCTTTGAAAGAGCTGCTGCAGAATGGTATGAATG
GTCGTACTATCCTCGGTAGCACTATTTTAGAAGATGAGTTTACACCATTTGACGTTGTTAGACAATGCTC
TGGTGTTACCTTTCAAGGTAAATTCAAGAAAATTGTTAAGGGTACTCATCATTGGATGCTTTTAACTTTC
TTGACGTCACTATTGATTCTTGTCCAAAGTACACAGTGGTCACTGTTCTTCTTTGTTTACGAGAATGCTT
TCTTGCCATTTACTCTTGGTATTGTGGCAATTGCTGCATGTGCTATGCTGCTTGTTAAGCATAAACACGC
ATTCTTGTGCTTGTTTCTGTTACCTTCTCTTGCAACAGTTGCTTACTTTAATATGGTCTACATGCCTGCT
AGCTGGGTGATGCGTATCATGACATGGCTTGAATTGGCTGATACTAGCTTGTCTGGTTATCGGCTTAAGG
ACTGTGTTATGTATGCTTCAGCTTTAGTTTTGCTTATTCTCATGACAGCTCGCACTGTTTATGATGATGC
TGCTAGACGTGTTTGGACACTGATGAATGTTATTACACTTGTTTACAAAGTCTACTATGGTAATGCTTTA
GATCAAGCTATTTCCATGTGGGCTTTAGTTATTTCTGTAACCTCTAACTATTCTGGTGTCGTTACGACTA
TCATGTTTTTAGCTAGAGCTATAGTGTTTGTGTGTGTTGAGTATTACCCATTGTTGTTTATTACTGGTAA
CACCTTACAGTGTATCATGCTTGTCTATTGTTTCTTAGGCTATTGTTGCTGCTGCTACTTTGGCCTTTTC
TGTTTACTCAACCGCTACTTCAGGCTTACTCTTGGTGTTTATGACTATTTGGTTTCTACACAAGAATTTA
GGTACATGAACTCCCAGGGGCTTTTGCCTCCTAAGAGTAGTATTGATGCTTTCAAGCTTAACATTAAGTT
GTTGGGTATTGGAGGTAAACCATGCATCAAGGTTGCTACTGTACAGTCTAAAATGTCTGACGTAAAGTGC
ACATCTGTGGTACTGCTCTCAGTTCTTCAACAACTTAGAGTAGAGTCATCTTCTAAATTGTGGGCACAAT
GTGTACAACTCCACAACGACATTCTTCTTGCAAAAGACACAACTGAAGCTTTCGAAAAGATGGTTTCCCT
TCTGTCTGTTTTGCTATCCATGCAGGGTGCTGTAGACATTAATAAGTTGTGCGAGGAAATGCTCGACAAC
CGTGCTACTCTTCAGGCCATTGCTTCAGAATTTAGTTCTTTACCATCATATGCCGCTTATGCCACTGCCC
AAGAGGCCTATGAGCAGGCTGTAGCTAATGGTGATTCTGAAGTCGTTCTTAAAAAGTTAAAGAAATCTTT
GAATGTGGCTAAATCTGAGTTTGACCGTGATGCTGCTATGCAACGCAAGTTGGAAAAGATGGCAGATCAG
GCTATGACCCAAATGTACAAACAGGCAAGATCTGAGGACAAGAGGGCAAAAGTAACTAGTGCTATGCAAA
CTATGCTCTTCACTATGCTTAGGAAGCTTGATAATGATGCACTTAACAACATTATCAACAATGCGCGTGA
TGGTTGTGTTCCACTCAACATCATACCATTGACTACAGCAGCCAAACTCATGGTTGTTGTCCCTGATTAT
GGTACCTACAAGAACACTTGTGATGGTAACACCTTTACATATGCATCTGCACTCTGGGAAATCCAGCAAG
TTGTTGATGCAGATAGTAAGATTGTTCAACTTAGTGAAATTAACATGGACAATTCACCAAATTTGGCTTG
GCCTCTTATTGTTACAGCTCTAAGGGCCAACTCAGCTGTCAAACTACAGAATAATGAACTGAGTCCAGTA
GCACTACGACAGATGTCATGTGCGGCTGGTACAACACAAACAGCTTGTACTGATGACAATGCACTTGCCT
ACTATAACAACTCAAGGGGAGGTAGATTTGTGCTAGCATTACTATCAGACCATCAAGATCTCAAATGGGC
TAGATTCCCTAAGAGTGATGGTACCGGTACAATTTACACAGAACTGGAACCACCTTGTAGGTTTGTTACA
GACACACCAAAAGGGCCTAAAGTGAAATACTTGTACTTCATCAAAGGCTTAAACAACCTAAATAGAGGTA
TGGTGCTGGGCAGTTTAGCTGCTACAGTACGTCTTCAAGCTGGGAATACTACAGAAGTACCTGCCAATTC
AACTGTGCTTTCCTTCTGTGCTTTTGCAGTAGACCCTGCTAAAGCATATAAGGATTACTTAGCAAGTGGA
GGACAACCAATCACCAACTGTGTGAAGATGTTGTGTACACACACTGGTACAGGACAGGCAATTACTGTAA
CACCAGAAGCCAACATGGACCAAGAGTCCTTTGGTGGTGCTTCATGCTGTCTGTATTGTAGATGCCACAT
TGACCATCCAAATCCTAAAGGATTCTGTGACTTGAAAGGTAAGTATGTCCAAATACCTACTACTTGTGCT
AATGACCCAGTGGGTTTTACACTTAGAAACACAGTCTGTACCGTCTGCGGAATGTGGAAAGGTTATGGCT
GTAGTTGTGATCAACTCCGCGAACCCATGATGCAGTCTGCGGATGCGTCAACGTTTTTAAACGGGTTTGC
GGTGTAAGTGCAGCCCGTCTTACACCGTGCGGCACAGGCACTAGCACTGATGTCGTCTATAGGGCTTTTG
ACATTTACAACGAAAAAGTTGCTGGTTTTGCAAAGTTCCTAAAAACTAATTGCTGCCGCTTCCAGGAGAA
GGATGAGGAAGGCAATTTATTAGACTCTTACTTTGTAGTTAAGAGGCATACTATGTCTAACTACCAACAT
GAAGAGACTATTTATAACTTGGTTAAAGATTGTCCAGCGGTTGCTGTTCATGACTTTTTCAAGTTTAGAG
TAGATGGTGACATGGTACCACATATATCACGTCAGCGTCTAACTAAATACACAATGGCTGATTTAGTCTA
TGCTCTACGTCATTTTGACGAGGGTAATTGTGATACATTAAAAGAAATACTCGTCACATACAATTGTTGT
GATGATGATTATTTCAATAAGAAGGATTGGTATGACTTCGTAGAGAATCCTGACATCTTACGCGTATATG
CTAACTTAGGTGAGCGTGTACGCCAAGCATTATTAAAGACTGTACAATTCTGCGATGCTATGCGTGATGC
AGGCATCGTAGGCGTACTGACATTAGATAATCAGGATCTCAATGGGAACTGGTACGATTTCGGTGATTTC
GTACAAGTAGCACCAGGCTGCGGAGTTCCTATTGTGGATTCGTATTACTCATTGCTGATGCCCATTCTTA
CTCTGACAAGGGCATTGGCTGCTGAGTCCCATATGGATGCTGATCTCGCAAAACCACTTATTAAGTGGGA
TTTGCTGAAATATGATTTTACGGAAGAGAGACTTTGTCTCTTCGACCGTTATTTTAAATATTGGGACCAG
ACATATCATCCCAATTGTATTAACTGTTTAGATGATAGGTGTATCCTTCATTGTGCAAACTTTAATGTGT
TATTTTCTACTGTGTTCCCACCCACAAGTTTTGGACCACTAGTAAGAAAAATATTTGTAGATGGTGTTCC
TTTTGTTGTTTCAACTGGATACCATTTTCGTGAGTTAGGAGTTGTACATAATCAGGATGTAAACTTACAT
AGCTCGCGTCTCAGTTTCAAGGAACTTTTAGTGTATGCTGCTGATCCAGCCATGCATGCAGCTTCTGGCA
ATTTATTGCTAGATAAACGCACTACATGCTTTTCAGTAGCTGCGCTAACAAATAATGTTGCTTTTCAAAC
TGTCAAACCCGGTAATTTTAACAAAGACTTTTATGACTTTGCTGTGTCTAAAGGTTTCTTTAAGGAAGGA
AGTTCTGTTGAATTAAAACACTTCTTCTTTGCTCAGGATGGCAATGCTGCTATCAGTGATTATGACTATT
ATCGTTATAATCTGCCAACAATGTGTGATATCAGACAACTCCTATTCGTAGTCGAAGTTGTTGATAAATA
CTTTGATTGTTACGATGGTGGCTGTATTAACGCCAACCAAGTAATCGTTAACAATCTGGACAAATCAGCT
GGTTTCCCATTTAATAAATGGGGTAAGGCTAGACTTTATTATGACTCAATGAGTTATGAGGATCAAGATG
CACTTTTCGCGTACACAAAGCGTAATGTCATCCCTACTATAACTCAAATGAATCTTAAGTATGCCATTAG
TGCAAAGAATAGGGCTCGCACCGTAGCTGGTGTCTCTATCTGTAGTACTATGACAAATAGACAGTTTCAT
CAGAAATTATTAAAGTCTATAGCCGCCACTAGAGGAGCTACTGTTGTAATTGGAACAAGCAAATTTTACG
GTGGCTGGCATAACATGTTAAAAACTGTTTACAGTGATGTAGAAACCCCACACCTTATGGGTTGGGATTA
TCCAAAATGTGACAGAGCCATGCCTAACATGCTTAGGATAATGGCCTCTCTTGTTCTTGCTCGCAAACAT
AGCACTTGCTGTAACTTATCACACCGTTTCTACAGGTTAGCTAATGAGTGTGCACAAGTGTTAAGTGAGA
TGGTCATGTGTGGCGGCTCACTATATGTTAAACCAGGTGGAACATCATCAGGTGATGCTACAACTGCTTA
TGCTAATAGTGTCTTTAACATTTGTCAAGCTGTTACAGCCAATGTAAATGCACTTCTTTCAACTGATGGT
AATAAAATAGCTGACAAGTACGTCCGCAATTTACAACACAGGCTTTATGAGTGTCTCTATAGAAATAGGG
ATGTTGATCATGAATTCGTGGATGAGTTTTACGCTTACCTGCGTAAACATTTCTCCATGATGATTCTTTC
TGATGATGCCGTTGTGTGCTATAACAGTAACTATGCGGCTCAAGGTTTAGTAGCTAGCATTAAGAACTTC
AAGGCAGTTCTTTATTATCAAAATAATGTGTTCATGTCTGAGGCAAAATGTTGGACTGAGACTGACCTTA
CTAAAGGACCTCACGAATTTTGCTCACAGCATACAATGCTAGTCAAACAAGGAGATGATTACGTGTACCT
GCCTTACCCAGATCCATCAAGAATATTAGGCGCAGGCTGTTTTGTCGATGATATCGTCAAAACAGATGGT
ACACTTATGATTGAGAGGTTTGTGTCATTAGCTATTGATGCTTACCCTCTTACTAAACATCCTAATCAGG
AGTATGCTGATGTCTTTCACTTGTATTTACAATACATTAGGAAGTTACATGATGAGCTTACTGGTCACAT
GCTAGACATGTATTCTGTAATGCTAACTAATGATAATACCTCACGGTATTGGGAACCTGAGTTTTATGAA
GCTATGTACACACCACACACAGTCTTACAGGCTGTAGGTGCTTGTGTATTGTGTAATTCACAGACTTCAC
TTCGTTGCGGCGCCTGCATTAGGAGACCATTCCTGTGTTGCAAGTGCTGCTATGACCATGTCATTTCAAC
ATCACATAAATTAGTGTTGTCTGTTAATCCCTATGTTTGCAATGCTCCAGGTTGTGATGTCACTGACGTG
ACACAACTGTATCTAGGAGGTATGAGCTATTATTGTAAGTCACATAAACCTCCCATTAGTTTTCCATTGT
GTGCTAATGGTCAAGTTTTTGGTTTATACAAGAACACATGTGTGGGCAGTGACAATGTCACTGACTTCAA
TGCGATAGCAACATGTGACTGGACTAATGCTGGCGATTACATACTTGCCAACACTTGTACTGAGAGACTC
AAGCTCTTTGCAGCAGAAACGCTCAAAGCTACTGAGGAAACATTCAAACTGTCATATGGTATTGCCACTG
TACGTGAGGTACTCTCTGACAGAGAATTGCATCTTTCGTGGGAGGTTGGAAAACCTAGACCACCATTGAA
TAGAAATTATGTCTTTACTGGCTACCGTGTAACTAAAAATAGTAAAGTACAGATTGGAGAGTACACCTTT
GAAAAGGGTGACTATGGTGATGCTGTTGTGTACAGAGGTACTACAACATACAAATTGAATGTTGGTGATT
ACTTTGTGTTGACATCTCACACTGTAATGCCACTTAGTGCACCTACTCTAGTGCCACAAGAGCACTATGT
GAGAATCACTGGCTTGTACCCAACACTTAACATCTCAGATGAGTTTTCTAGCAATGTTGCAAATTATCAA
AAGGTCGGCATGCAAAAGTACTCTACACTTCAAGGACCACCTGGTACTGGTAAGAGTCATTTTGCCATCG
GACTTGCTCTCTACTACCCATCTGCTCGCATAGTGTATACGGCATGCTCTCATGCAGCTGTTGATGCCCT
ATGCGAAAAGGCATTAAAATATTTGCCCATAGATAAATGTAGTAGAATTATACCTGCGCGTGCGCGCGTA
GAGTGTTTTGATAAATTCAAAGTGAATTCAACACTAGAACAGTATGTTTTCTGCACTGTAAATGCATTGC
CAGAAACAACTGCTGACATTGTAGTCTTTGATGAAATCTCTATGGCTACTAATTATGACTTGAGTGTTGT
CAATGCTAGACTTCGTGCAAAACACTATGTCTATATTGGTGATCCTGCTCAACTACCAGCTCCCCGCACA
TTGCTAACTAAGGGCACACTAGAACCAGAATACTTCAATTCAGTGTGCAGACTTATGAAAACAATAGGTC
CAGACATGTTCCTTGGAACTTGTCGCCGTTGTCCTGCCGAAATTGTCGACACTGTGAGTGCTTTAGTTTA
TGATAACAAGCTAAAAGCACACAAGGAGAAATCAGCTCAATGTTTCAAAATGTTTTACAAAGGTGTTATT
ACACATGATGTTTCATCTGCAATTAACAGACCTCAAATAGGCGTTGTAAGAGAATTTCTTACACGCAATC
CTGCTTGGAGAAAGGCGGTTTTTATCTCACCTTACAATTCACAGAATGCTGTAGCCTCAAAAATCTTAGG
ATTGCCTACACAGACTGTTGATTCCTCACAGGGTTCTGAGTATGACTATGTCATATTCACACAAACTACT
GAAACAGCACACTCTTGTAATGTTAACCGCTTTAATGTGGCTATCACAAGAGCAAAAATTGGCATTTTGT
GCATAATGTCTGATAGAGATCTTTATGACAAACTGCAATTTACAAGTCTAGAAGTACCACGCCGCAATGT
GGCTACATTACAGGCAGAAAATGTAACTGGACTTTTTAAGGACTGTAGTAAGATCATTACTGGTCTTCAT
CCAACACAGGCACCTACACACCTCAGCGTTGATACAAAATTTAAGACTGAGGGACTATGTGTTGACATAC
CAGGCATTCCAAGGGACATGACCTACCGTAGACTCATCTCTATGATGGGTTTCAAAATGAATTACCAAGT
CAATGGTTACCCTAATATGTTTATTACCCGCGAAGAAGCTATTCGTCACGTTCGTGCATGGATTGGCTTC
GACGTAGAGGGCTGTCATGCAACTAGAGATGCTGTGGGTACCAACCTACCTCTCCAGCTAGGATTTTCTA
CAGGTGTTAACTTAGTAGCTGTACCGACTGGCTATGTTGACACTGAAAATAACACAGAATTCACCAGAGT
TAACGCAAAACCTCCACCAGGTGACCAGTTTAAACACCTTATACCACTCATGTACAAAGGCTTGCCTTGG
AATGTAGTGCGTATTAAGATAGTACAAATGCTCAGTGATACACTGAAAGGATTGTCAGACAGGGTCGTGT
TTGTCCTTTGGGCACATGGCTTTGAGCTTACATCAATGAAGTACTTTGTCAAGATTGGACCCGAAAGAAC
GTGTTGTCTGTGCGACAAACGTGCAACTTGCTTTTCTACTTCATCAGATACTTATGCCTGCTGGAATCAT
TCTGTGGGTTTTGACTATGTCTATAACCCATTTATGATTGATGTTCAGCAGTGGGGTTTTACGGGTAACC
TTCAGAGTAACCACGACCAACATTGTCAAGTGCATGGAAATGCACACGTGGCTAGTTGTGATGCTATCAT
GACTAGATGCCTGGCAGTCCATGAGTGCTTTGTTAAACGCGTTGATTGGTCTGTTGAATACCCTATTATC
GGAGATGAACTGAAGATTAATTCCGCTTGCAGAAAAGTACAGCATATGGTTGTAAAGTCTGCATTGCTTG
CTGATAAGTTTCCAGTTCTTCATGACATTGGAAATCCAAAGGCTATCAAGTGTGTGCCTCAGGCTGAAGT
AGAATGGAAGTTCTATGACGCTCAGCCATGCAGTGACAAAGCCTACAAAATAGAAGAACTCTTCTATTCT
TATGCTACACATCATGATAAATTCACTGATGGTGTTTGTTTGTTTTGGAACTGTAACGTTGATCGTTACC
CAGCCAATGCAATTGTGTGTAGGTTTGACACGAGAGTTTTGTCAAACTTGAATTTACCAGGTTGTGATGG
TGGTAGTTTGTATGTGAATAAGCATGCATTCCACACTCCAGCTTTTGATAAAAGTGCATTTACCAATTTA
AAGCAATTGCCTTTCTTTTATTATTCTGATAGTCCTTGTGAGTCGCATGGCAAACAAGTAGTGTCAGACA
TTGATTATGTACCACTTAAATCTGCTACGTGTATAACACGATGCAATTTGGGAGGTGCTGTTTGCAGGCA
TCATGCAAATGAGTACCGACAGTACTTAGATGCATACAACATGATGATTTCTGCTGGATTTAGCCTATGG
ATCTATAAACAGTTTGATACTTACAACCTGTGGAATACATTCACCAGGTTACAGAGTTTAGAAAATGTGG
CTTATAATGTTGTTAACAAAGGACACTTTGATGGACAAGCTGGCGAAGCACCTGTTTCCATCATTAATAA
TGCTGTTTACACAAAGGTAGATGGTGTTGATGTGGAGATCTTTGAAAACAAGACAACACTTCCTGTTAAT
GTTGCATTTGAGCTTTGGGCTAAGCGTAACATTAAATCAGTGCCAGAGATTAAGATACTCAATAACTTGG
GTGTTGACATCGCTGCAAATACTGTAATCTGGGACCACAAAAGAGAAGCACCAGCACATATGTCAACAAT
AGGTGTCTGCACAATGACTGACATTGCTAAGAAACCTACTGAGAGTGCTTGTTCCTCGCTTACTGTCTTA
TTTGATGGTAGAGTGGAAGGACAGGTAGACCTTTTTAGAAATGCCCGTAATGGTGTTTTAATAACAGAGG
GTTCAGTTAAAGGTTTAACACCTTCAAAGGGACCAGCACAAGCTAGTGTCAATGGAGTCACATTAATTGG
AGAATCAGTAAAAACACAGTTCAATTATTTTAAGAAAGTAGATGGCATTATTCAACAGTTGCCTGAAACC
TACTTTACTCAGAGCCGAGACTTAGAGGATTTTAAGCCCAGATCACAAATGGAAACTGACTTTCTTGAGC
TCGCTATGGATGAATTCATACAACGGTATAAGCTAGAGGGTTATGCCTTCGAGCATATCGTTTATGGGGA
TTTTAGTCATGGACAACTTGGCGGCCTTCATCTAATGATTGGTTTAGCCAAGCGCTCACAAGATTCACCG
CTTAAATTAGAGGATTTTATCCCTATGGATAGCACAGTGAAAAATTATTTCATAACAGATGCACAAACGG
GTTCATCAAAATGTGTGTGTTCTGTTATTGACCTCTTACTCGATGACTTTGTTGAGATAATAAAGTCACA
GGATTTGTCAGTAGTCTCTAAGGTAGTCAAGGTTACAATTGATTACGCTGAGATTTCATTCATGCTCTGG
TGTAAGGATGGACATGTTGAAACCTTCTACCCAAAACTACAAGCAAGTCAGGCATGGCAACCGGGAGTTG
CAATGCCTAACTTGTACAAGATGCAGAGAATGCTTCTTGAAAAGTGTGACCTTCAGAATTATGGTGAAAA
TGCTGTTATACCAAAAGGCATAATGATGAATGTCGCAAAATACACTCAACTGTGTCAATACTTAAATACA
CTTACTCTAGCTGTACCCTACAACATGAGAGTTATTCACTTTGGTGCCGGCTCTGATAAAGGAGTTGCAC
CTGGTACAGCTGTACTCAGACAATGGTTGCCAACTGGCACACTACTTGTTGATTCAGACCTTAATGACTT
CGTCTCTGACGCAGATTCTACTTTAATTGGAGACTGTGCAACAGTACATACAGCTAATAAATGGGATCTC
ATTATTAGCGATATGTATGACCCTAAGACCAAACATGTGACAAAAGAGAATGACTCAAAAGAGGGGTTTT
TCACTTATCTATGTGGATTTATTAAACAAAAACTAGCCCTGGGAGGTTCTGTAGCTGTTAAGATAACGGA
GCATTCTTGGAATGCCGATCTTTACAAGCTTATGGGACATTTCTCATGGTGGACAGCCTTTGTTACAAAT
GTAAATGCATCATCATCAGAAGCATTTTTAATTGGAGTTAACTATCTTGGCAAGCCAAAGGAACAAATTG
ATGGCTATACCATGCACGCTAACTACATCTTTTGGAGGAACACAAACCCCATTCAATTGTCTTCCTATTC
ACTATTTGACATGAGCAAATTTCCTCTTAAATTAAGAGGGACGGCTGTTATGTCCTTGAAGGAGAACCAA
ATCAATGATATGATTTACTCTCTGCTTGAAAAGGGTAGACTTATCATTAGAGAAAACAACAGAATTGTAG
TCTCGAGTGATGTTCTTGTCAATAACTAAACGAACATGAAAATTTTAATTCTTGCTTTCTTGGCTAGTTT
AGCTAAAGCACAGGAAGGATGCGGCATTATCAGCAGAAAACCACAACCTAAAATGGCACAAGTATCTTCT
TCTCGTAGGGGTGTGTACTATAACGATGATATTTTTCGTTCTGATGTATTACACCTCACACAGGATTACT
TCCTGCCATTTGACTCAAATTTAACACAGTACTTTTCTCTTAATGTTGATTCAGATAGGTACACCTATTT
TGACAACCCTATACTGGACTTTGGTGATGGCGTTTATTTTGCGGCAACTGAAAAGTCTAATGTTATAAGA
GGCTGGATTTTTGGTTCGTCTTTTGACAACACAACCCAGTCAGCTGTTATAGTTAATAATTCAACACACA
TTATTATACGTGTGTGTAATTTTAACTTGTGTAAAGAACCCATGTACACTGTTAGTAGAGGTACACAACA
GAATTCTTGGGTTTATCAAAGTGCATTTAATTGCACCTATGACAGAGTGGAGAAGAGCTTTCAGCTTGAC
ACAGCTCCTAAAACTGGAAATTTTAAGGACCTACGTGAGTACGTCTTTAAGAATAGGGATGGTTTCCTTA
GTGTTTATCAAACCTATACTGCTGTTAATTTACCTAGAGGCTTGCCTCAAGGTTTTTCAGTTTTGAGACC
AATTCTCAAACTGCCCTTTGGAATTAACATTACTTCTTATAGAGTAGTTATGGCTATGTTTAGCCAATCT
ACTTCTAATTTTCTACCAGAAAGTGCTGCTTATTATGTTGGTAACCTTAAGTATTCTACCTTCATGCTTA
GTTTTAATGAAAATGGGACCATCACCGATGCTATAGATTGTTCCCAAAACCCTCTTGCTGAATTAAAATG
CACCATAAAAAATTTTAATGTTAATAAAGGAATCTACCAAACATCTAATTTTAGAGTTTCACCCACTCAG
GAGGTTGTTAGATTCCCTAACATTACAAATCGCTGTCCTTTTGACAAGGTTTTTAATGCTACTCGCTTTC
CTAATGTTTATGCTTGGGAAAGAACAAAAATTTCTGATTGTGTTGCTGACTATACTGTCCTCTACAATTC
AACTTCTTTCTCAACTTTTAAGTGTTATGGAGTGTCTCCCTCTAAGTTGATTGATTTATGCTTTACAAGT
GTGTATGCCGATACATTCTTGATAAGATCTTCTGAAGTAAGGCAAGTTGCACCAGGTGAAACTGGTGTTA
TTGCTGACTACAATTACAAACTGCCTGATGACTTCACTGGCTGTGTAATCGCTTGGAATACTGCTAAGCA
GGACACTGGCAATTATTATTACAGATCGCATCGCAAGACTAAATTAAAGCCTTTTGAGAGAGATCTGTCT
TCCGATGATGGTAATGGTGTATACACACTTTCAACTTATGACTTCAACCCTAATGTTCCAGTGGCATATC
AGGCTACTAGGGTTGTTGTACTTTCTTTTGAACTTCTTAATGCACCTGCTACAGTTTGTGGACCTAAATT
ATCCACACAACTAGTTAAGAACCAGTGTGTTAATTTCAACTTCAATGGACTTAAAGGTACTGGTGTTTTG
ACTCCTTCTTTAAAAAGATTCCAGTCATTTCAACAATTTGGCCGTGACACGTCTGACTTCACAGATTCTG
TACGCGACCCACAGACCTTAGAAATACTTGACATTTCACCTTGCTCTTTTGGTGGTGTTAGTGTTATCAC
ACCTGGAACAAACGCCTCATCAGAGGTAGCTGTTCTCTATCAAGATGTGAATTGCACCGATGTTCCCACG
GCCATTCGTGCAGATCAGTTAACACCAGCTTGGCGCGTTTATTCCACTGGATTAAATGTGTTTCAGACGC
AAGCCGGCTGTCTTATTGGAGCTGAGCATGTCAATGCCTCTTATGAGTGTGACATTCCTATTGGTGCAGG
CATTTGTGCTAGTTACCATACAGCTTCTGTTCTACGTAGTACAGGCCAAAAGTCAATTGTTGCCTATACT
ATGTCATTGGGTGCTGAAAATTCCATTGCATATGCTAACAACTCAATTGCCATACCTACAAATTTTTCAA
TCAGTGTCACTACTGAAGTGATGCCTGTTTCAATGGCTAAAACATCTGTAGATTGTACAATGTACATCTG
CGGTGATTCCTTGGAGTGCAGCAACCTACTCTTGCAGTATGGAAGTTTCTGCACACAACTAAATCGTGCC
CTTACTGGCATTGCTATTGAACAAGACAAGAACACTCAAGAAGTTTTTGCCCAAGTTAAACAAATGTATA
AGACACCAGCCATAAAGGATTTTGGTGGTTTCAATTTCTCACAAATATTGCCTGATCCTTCAAAGCCAAC
GAAGAGATCATTTATTGAAGACTTGCTTTTCAATAAAGTGACTCTCGCTGATGCTGGCTTTATGAAACAA
TATGGCGAATGCCTAGGCGATATTAGTGCTAGAGACCTCATTTGTGCTCAGAAGTTCAATGGACTTACTG
TCCTACCACCATTGCTCACAGATGAAATGATTGCTGCGTACACTGCTGCCCTTGTCAGTGGTACTGCTAC
TGCTGGCTGGACATTCGGTGCTGGTGCTGCTCTTCAAATACCTTTTGCTATGCAAATGGCATATAGGTTC
AATGGCATTGGAGTTACTCAAAATGTTCTCTATGAGAATCAAAAACAGATCGCCAATCAATTTAATAAAG
CGATCAGTCAAATTCAAGAATCACTTACAACAACATCAACTGCATTGGGCAAGCTGCAAGACGTTGTCAA
CCAGAATGCCCAAGCATTAAACACACTTGTAAAACAACTTAGCTCCAATTTTGGTGCTATCTCAAGTGTA
TTAAATGACATTCTATCCAGACTTGACAAAGTCGAAGCAGAAGTACAAATTGATAGGTTGATTACAGGCA
GATTACAAAGCCTTCAAACCTATGTAACTCAACAACTAATCAGGGCTGCTGAAATCAGAGCTTCTGCTAA
CCTTGCTGCTACTAAAATGTCTGAGTGTGTTCTTGGACAGTCAAAAAGAGTCGACTTCTGTGGAAAAGGC
TATCATCTAATGTCTTTCCCTCAAGCCGCCCCGCATGGTGTTGTATTCCTACATGTCACTTATGTGCCAT
CACAGGAAAGAAATTTTACTACAGCTCCAGCTATTTGTCATGAAGGCAAAGCCTATTTCCCTCGTGAAGG
TGTCTTTGTGTCTAATGGCACTTCTTGGTTTATTACGCAGAGGAATTTTTACTCTCCACAATTAATTACA
ACAGATAACACTTTTGTTTCTGGTAATTGTGATGTCGTAATCGGCATCATTAATAACACTGTTTATGATC
CTCTGCAACCTGAGCTTGACTCATTTAAAGACGAGCTGGACAAGTACTTCAAAAATCATACATCACCAGA
TGTTGATCTTGGCGACATTTCAGGCATTAATGCTTCTGTCGTCAATATTCAAAAAGAAATTGACCGCCTC
AATGAGGTTGCCAAAAACCTAAATGAATCGCTCATTGACCTCCAAGAACTTGGTAAATATGAGCAATACA
TCAAATGGCCCTGGTACGTTTGGCTTGGCTTCATTGCTGGACTAATTGCTATCGTCATGGCCACTATACT
GCTTTGTTGCATGACCAGCTGTTGCAGTTGCCTCAAGGGTGCATGCTCTTGTGGTTCTTGCTGCAAATTT
GATGAGGACGACTCCGAGCCAGTGCTTAAAGGAGTCAAATTACACTACACATAAACGAACTTAATGGATT
TGTTTATGAGTATTTTCACACTTGGCTCAATCACACGTCAACCGAGTAAGATTGAAAATGCTTCTCCTGC
AAGTACTGTTCATGCTACTGCAACGATACCGCTACAAGCCACACTCCCTTTCGGATGGCTTGTTGTTGGC
GTTGCACTTCTTTCTGTTTTTCAAAGCGCTTCCAAAGTAATTGCGCTTCACACAAGGTGGCAACTCGCCT
TATATAAAGGCGTTCAATTTGTTTGTAATTTGCTGCTGCTCTTCGTTACAATCTACTCACACCTTTTATT
GCTAGCTGCTGGCATGGAAGTACAATTCTTGTACATCTATGCCCTTATTTACATCCTGCAAATTGTAAGT
TTTTGTAGATTTGTCATGAGATGCTGGCTGTGCTGGAAGTGCAGATCCAAAAATCCATTACTTTATGATG
CTAACTATTTTGTATGTTGGCACACTAATAACTATGACTACTGTATACCATACAACGGTGTCACAGATAC
AGTTGTCATCACCTCAGGTGATGGAATAAATGAGCCAAAACTAAAAGAAGACTATCAAATTGGTGGTTAT
TCTGAGGATTGGCATTCAGGTGTTAAAGACTATGTAGTAATACATGGCTATTTCACCGAAGTTTATTACC
AGCTTGAATCGACTCAATTGTCGACTGATACTGGTGCTGAAAATGCTACATTCTTCATCTATAGCAAGCT
TGTTAAAGATGTAGATCATGTGCAAATACACACAATCGACGGCTCTTCGGGAGTTGTAAATCCAGCAATG
GATCCAATTTATGATGAGCCGACGACGACTACTAGCGTGCCTTTGTAAGCACAAGAAAGTGAGTACGAAC
TTATGTACTCATTCGTTTCGGAAGAGACAGGTACGTTAATAGTTAATAGCGTACTTCTTTTCCTTGCTTT
CGTGGTATTCTTGCTAGTCACACTAGCCATCCTTACTGCGCTTCGATTGTGTGCGTACTGCTGCAATATT
GTTAACGTGAGTTTAGTAAAACCAACAGTTTACGTCTACTCGCGTGTTAAAAATCTGAACTCTTCTGAAG
GAGTTCCTGATCTTCTGGTCTAAACGAACTAACTATTATTATTATTCTGTTTGGAACTTTAACATTGCTT
GTCATGGCAGACAACGGTACTATTACTGTTGAGGAGCTTAAACAACTCCTGGAACAATGGAACCTAGTAA
TAGGTTTCCTTTTCCTCGCCTGGATTATGCTACTACAATTTGCCTATTCTAACCGGAACAGGTTTTTGTA
CATAATAAAGCTTGTTTTCCTCTGGCTCTTATGGCCAGTAACACTTGCTTGCTTTGTGCTTGCTGCTGTT
TATAGAATTAATTGGGTGACTGGCGGAATTGCGATCGCAATGGCTTGTATAGTAGGCTTGATGTGGCTTA
GCTACTTCGTTGCTTCTTTCAGGCTGTTTGCTCGCACCCGCTCAATGTGGTCGTTCAACCCAGAAACAAA
CATTCTTCTCAATGTGCCTCTTCGGGGGACAATTTTGACCAGACCGCTCATGGAAAGCGAACTTGTCATT
GGTGCTGTGATCATTCGTGGTCACTTGCGGATGGCTGGACACTCCCTTGGGCGCTGTGACATAAAGGACC
TGCCAAAAGAGATTACGGTGGCTACATCACGAACGCTTTCTTATTACAAATTAGGAGCGTCGCAGCGTGT
AGGCACTGATTCAGGTTTTGCTGCATACAACCGCTACCGAATTGGAAACTACAAACTAAATACAGACCAT
TCAGGTAGCAACGACAATATTGCTTTGCTAGTACAGTAAGTGACAACAGATGTTTCATCTAGTTGACTTC
CAGGTTACAATAGCAGAGATATTGATTATCATTATGAGGACTTTCAGGATTGCCATTTGGAATCTTGATG
TGATAATAAGTTCAATAGTGAGACAATTATTTAAGCCTCTAACTAAGAAGAACTATTCAGAGTTAGATGA
TGAAGAACCTATGGAGTTAGATTATCCATAAAACGAACATGAAAATTATTCTCTTCTTGACATTGGTAGC
ACTTGCAACTTGCGAGTTATATCACTATCAGGAGTGTATTAGAGGTACAACTGTACTACTAAAAGAACCT
TGCCCATCTGGAACATACGAGGGCAATTCACCATTTCACCCTCTTGCTGATAATAAATTTGCACTAACTT
GCTCTAGCACATACTTTGCTTTTGCTTGTGCTGACGGTACTAGACACACCTATCAGCTGCGTGCAAGATC
TGTTTCACCAAAACTTTTCATCAGACAAGAGGACGTTCATCAAGAGCTCTACTCACCACTTTTCCTCATT
GTTGCTGCATTAGTATTTATAATACTTTGCTTCACCATTAAGAGAAAGACAGAATGAATGAGCTCACTTT
AATCGACTTCTATTTGTGCTTTTTAGCCTTTCTGCTATTCCTTGTTTTAATTATGCTTCTTATATTTTGG
TTCTCACTCGAGATCCAGGATATAGAAGAACCTTGTAACAAAGTCTAAACGAACATGAAACTTCTCATTG
TTTTGACTTGTATTTCTCTATGCAGTTGCATACGCACTGTTGTACAGCATTGTGCATCTAATAAACCTCA
TGTGCTTGAAGATCCTTGTCCTACTGGTTATCAACCTGAATGGAATATAAGGTACAACACTAGAGGTAAT
ACTTATAGCACTGCTTGGCTTTGTGCTCTAGGAAAGGTCTTAGCTTTTCATAGATGGCACACCATGGTTC
AAACATGCACACCTAATGTCACTATCAACTGTCAAGATCCAGCTGGTGGTGCGCTTATAGCTAGGTGTTG
GTACCTTCACGAAGGTCACCAAACTGCTGCATTTAGAGACGTACTTGTTGTTTTAAATAAACGAACAAAC
TAAAATGTCTGATAATGGACCCCAATCAAACCAGCGTAGTGCCCCCAGCATTACATTTGGTGGACCCACA
GATTCAACTGACAATAACCAGGATGGAGGACGCAGTGGTGCACGGCCAAAACAGCGCCGACCCCAAGGTT
TACCCAATAATACTGCGTCTTGGTTCACAGCTCTCACTCAGCATGGCAAGGAGGAACTTAGATTCCCTCG
AGGCCAGGGCGTTCCAATCAACACCAATAGTGGTAAAGATGACCAAATTGGCTACTACCGAAGAGCTACC
CGACGAGTTCGTGGTGGTGACGGCAAAATGAAAGAGCTCAGCCCCAGATGGTACTTCTACTACCTAGGAA
CTGGCCCAGAAGCTTCACTTCCCTACGGCGCTAATAAAGAAGGCATCGTATGGGTCGCAATTGAGGGAGC
CTTGAATACACCTAAAGATCACATTGGCACCCGCAATCCTAATAACAATGCTGCCATCGTGCTACAACTT
CCTCAAGGAACAACATTGCCAAAAGGCTTCTACGCAGAGGGGAGCAGAGGTGGCAGTCAAGCCTCATCTC
GCTCCTCATCACGTAGTCGCGGTAATTCAAGAAACTCAACTCCTGGCAGCAGTAGGGGAAATTCTCCTGC
TCGATTGGCTAGCGGAGGTGGTGAAACTGCCCTCGCGCTATTGTTGCTAGACAGACTGAACCAGCTTGAG
AGCAAAGTTTCTGGTAAAGGCCAACAACAACAAGGCCAAACTGTCACTAAGAAATCTGCTGCTGAGGCAT
CCAAAAAGCCTCGCCAAAAACGTACTGCTACAAAACAGTACAACGTCACTCAGGCATTTGGGAGACGTGG
TCCAGAACAAACCCAAGGGAACTTTGGGGACCAAGACTTAACCAGACAAGGAACTGATTACAAACATTGG
CCGCAAATTGCACAATTTGCTCCAAGTGCCTCTGCATTCTTCGGAATGTCACGCATTGGCATGGAAGTCA
CACCTTCGGGAACATGGCTGACTTATCATGGAGCCATCAAATTGGATGACAAAGATCCACAATTCAAAGA
CAACGTCATACTGCTGAACAAGCACATTGACGCATACAAAACATTCCCACCAACAGAGCCTAAAAAGGAC
AAGAAGAAAAAGACTGATGAAGCTCAGCCTTTACCGCAGAGACAAAAGAAGCAGCCCACTGTGACTCTTC
TTCCTGCGGCTGACATGGATGATTTTTCCAGACAACTTCAAAATTCCATGAGTGGAGCTTCTGCTGATTC
AACTCAGGCATAAACACTCATGATGACCACACAAGGCAGAT</v>
      </c>
      <c r="AU9" s="114" t="str">
        <f t="shared" si="20"/>
        <v>&gt;BtGX2013 K</v>
      </c>
      <c r="AV9" s="114">
        <f t="shared" si="21"/>
        <v>1</v>
      </c>
      <c r="AW9" s="115" t="str">
        <f t="shared" si="22"/>
        <v>&gt;BtGX2013 KJ473815.1_genome</v>
      </c>
      <c r="AX9" s="38"/>
      <c r="AY9" s="38"/>
      <c r="AZ9" s="38"/>
      <c r="BA9" s="38"/>
      <c r="BB9" s="38"/>
      <c r="BC9" s="38"/>
      <c r="BD9" s="38"/>
      <c r="BE9" s="38"/>
      <c r="BF9" s="38"/>
      <c r="BG9" s="38"/>
      <c r="BH9" s="38"/>
      <c r="BI9" s="38"/>
      <c r="BJ9" s="38"/>
      <c r="BK9" s="38"/>
      <c r="BL9" s="38"/>
      <c r="BM9" s="38"/>
      <c r="BN9" s="38"/>
      <c r="BO9" s="38"/>
      <c r="BP9" s="38"/>
      <c r="BQ9" s="38"/>
      <c r="BR9" s="38"/>
    </row>
    <row r="10" ht="15.75" customHeight="1">
      <c r="A10" s="87">
        <v>29.0</v>
      </c>
      <c r="B10" s="88" t="s">
        <v>133</v>
      </c>
      <c r="C10" s="139" t="s">
        <v>177</v>
      </c>
      <c r="D10" s="90" t="str">
        <f t="shared" si="8"/>
        <v>BtHKU3-12</v>
      </c>
      <c r="E10" s="140" t="s">
        <v>136</v>
      </c>
      <c r="F10" s="91" t="s">
        <v>136</v>
      </c>
      <c r="G10" s="140" t="s">
        <v>136</v>
      </c>
      <c r="H10" s="140" t="s">
        <v>136</v>
      </c>
      <c r="I10" s="140"/>
      <c r="J10" s="46"/>
      <c r="K10" s="41" t="s">
        <v>178</v>
      </c>
      <c r="L10" s="141" t="s">
        <v>26</v>
      </c>
      <c r="M10" s="138"/>
      <c r="N10" s="142"/>
      <c r="O10" s="143"/>
      <c r="P10" s="138"/>
      <c r="Q10" s="34"/>
      <c r="R10" s="36"/>
      <c r="S10" s="46"/>
      <c r="T10" s="140"/>
      <c r="U10" s="46"/>
      <c r="V10" s="46"/>
      <c r="W10" s="144" t="s">
        <v>179</v>
      </c>
      <c r="X10" s="144"/>
      <c r="Y10" s="145">
        <v>1242.0</v>
      </c>
      <c r="Z10" s="34" t="s">
        <v>180</v>
      </c>
      <c r="AA10" s="102">
        <f t="shared" si="9"/>
        <v>1242</v>
      </c>
      <c r="AB10" s="103" t="str">
        <f t="shared" si="10"/>
        <v>yes</v>
      </c>
      <c r="AC10" s="104" t="str">
        <f t="shared" si="11"/>
        <v>&gt;BtHKU3-12 ADE34812_ref</v>
      </c>
      <c r="AD10" s="104" t="str">
        <f>IFERROR(__xludf.DUMMYFUNCTION("if (REGEXMATCH(AC10, ""^&gt;""),AC10 &amp; ""
"" &amp; Z10, """")"),"&gt;BtHKU3-12 ADE34812_ref
MKILIFAFLANLAKAQEGCGIISRKPQPKMAQVSSSRRGVYYNDDIFRSDVLHLTQDYFLPFDSNLTQYFSLNVDSDRYTYFDNPILDFGDGVYFAATEKSNVIRGWIFGSSFDNTTQSAVIVNNSTHIIIRVCNFNLCKEPMYTVSRGTQQNAWVYQSAFNCTYDRVEKSFQLDTTPKTGNFKDLREYVFKNRDGFLSVYQTYTAVNLPRGLPTGFSVLKPILKLPFGIN"&amp;"ITSYRVVMAMFSQTTSNFLPESAAYYVGNLKYSTFMLRFNENGTITDAVDCSQNPLAELKCTIKNFNVDKGIYQTSNFRVSPTQEVIRFPNITNRCPFDKVFNATRFPNVYAWERTKISDCVADYTVLYNSTSFSTFKCYGVSPSKLIDLCFTSVYADTFLIRSSEVRQVAPGETGVIADYNYKLPDDFTGCVIAWNTAKHDTGNYYYRSHRKTKLKPFERDLSSDDGNGVYTLSTYDFNPNVPVAYQATRVVVL"&amp;"SFELLNAPATVCGPKLSTELVKNQCVNFNFNGLKGTGVLTSSSKRFQSFQQFGRDTSDFTDSVRDPQTLEILDISPCSFGGVSVITPGTNASSEVAVLYQDVNCTDVPTAIRADQLTPAWRVYSTGVNVFQTQAGCLIGAEHVNASYECDIPIGAGICASYHTASVLRSTGQKSIVAYTMSLGAENSIAYANNSIAIPTNFSISVTTEVMPVSMAKTSVDCTMYICGDSLECSNLLLQYGSFCTQLNRALTGIAI"&amp;"EQDKNTQEVFAQVKQMYKTPAIKDFGGFNFSQILPDPSKPTKRSFIEDLLFNKVTLADAGFMKQYGECLGDVSARDLICAQKFNGLTVLPPLLTDEMIAAYTAALVSGTATAGWTFGAGAALQIPFAMQMAYRFNGIGVTQNVLYENQKLIANQFNSAIGKIQESLSSTASALGKLQDVVNQNAQALNTLVKQLSSNFGAISSVLNDILSRLDKVEAEVQIDRLITGRLQSLQTYVTQQLIRAAEIRASANLAAT"&amp;"KMSECVLGQSKRVDFCGKGYHLMSFPQSAPHGVVFLHVTYVPSQEKNFTTAPAICHEGKAYFPREGVFVSNGTSWFITQRNFYSPQLITTDNTFVSGNCDVVIGIINNTVYDPLQPELDSFKEELDKYFKNHTSPDVDLGDISGINASVVNIQKEIDRLNEVAKNLNESLIDLQELGKYEQYIKWPWYVWLGFIAGLIAIVMVTILLCCMTSCCSCLKGACSCGSCCKFDEDDSEPVLKGVKLHYT")</f>
        <v>&gt;BtHKU3-12 ADE34812_ref
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v>
      </c>
      <c r="AE10" s="146" t="s">
        <v>181</v>
      </c>
      <c r="AF10" s="105" t="str">
        <f t="shared" si="12"/>
        <v>https://www.ncbi.nlm.nih.gov/protein/ADE34812</v>
      </c>
      <c r="AG10" s="106" t="s">
        <v>182</v>
      </c>
      <c r="AH10" s="107">
        <v>29704.0</v>
      </c>
      <c r="AI10" s="108" t="str">
        <f t="shared" si="13"/>
        <v>21471</v>
      </c>
      <c r="AJ10" s="108" t="str">
        <f t="shared" si="14"/>
        <v>25199</v>
      </c>
      <c r="AK10" s="109" t="str">
        <f>IFERROR(__xludf.DUMMYFUNCTION("if(AI10&gt;0, right(left( REGEXREPLACE( REGEXREPLACE(AQ10, ""&gt;.*\n"", """"), ""\n"" , """"), AJ10), AJ10-AI10+1))"),"ATGAAAATTTTAATTTTTGCTTTCTTAGCTAATTTAGCTAAAGCACAGGAAGGATGCGGTATCATCAGCAGAAAACCGCAACCTAAAATGGCACAAGTCTCATCTTCTCGTCGGGGCGTTTATTATAATGATGACATTTTCCGTTCTGATGTGTTACACCTCACACAGGATTACTTCCTGCCATTTGACTCAAATTTAACTCAGTACTTTTCGCTTAATGTGGATTCAGATAGGTATACCTATTTTGACAACCCC"&amp;"ATACTAGACTTTGGTGATGGCGTTTATTTCGCTGCCACTGAAAAGTCTAACGTAATAAGAGGCTGGATTTTTGGTTCATCTTTTGATAACACCACCCAGTCAGCTGTTATAGTTAATAATTCAACACACATTATTATACGTGTGTGTAATTTTAACTTATGTAAAGAACCCATGTATACTGTTAGTAGAGGTACACAGCAAAATGCCTGGGTTTATCAGAGTGCATTTAATTGTACATATGACCGAGTGGAAAAG"&amp;"AGTTTTCAACTTGACACTACTCCTAAAACTGGAAATTTTAAAGACCTACGTGAGTATGTCTTTAAAAATAGGGATGGCTTTCTGTCTGTCTACCAAACTTATACTGCTGTTAATTTACCCAGAGGACTACCCACGGGTTTCTCAGTCTTGAAACCAATTTTAAAATTGCCCTTTGGAATTAATATCACTTCTTATAGAGTAGTTATGGCAATGTTTAGCCAAACTACTTCTAATTTTTTACCAGAAAGTGCTGCT"&amp;"TATTATGTTGGTAATCTTAAATATTCTACCTTCATGCTCCGATTTAATGAAAATGGGACGATCACGGATGCTGTAGATTGTTCCCAAAATCCTCTTGCTGAATTAAAATGCACCATTAAAAATTTCAATGTTGACAAAGGAATCTACCAAACATCCAACTTCAGAGTTTCACCCACTCAAGAGGTTATTAGATTTCCTAACATTACAAATCGCTGTCCTTTTGACAAGGTTTTTAATGCTACTCGCTTTCCTAAT"&amp;"GTTTATGCATGGGAGAGAACAAAAATTTCTGATTGTGTTGCTGACTACACTGTTCTCTACAACTCAACCTCTTTCTCGACTTTTAAATGTTATGGAGTGTCTCCATCTAAGTTGATTGACCTATGCTTTACAAGTGTGTATGCTGATACATTCTTGATAAGATCTTCTGAAGTAAGACAAGTTGCACCAGGTGAAACTGGTGTTATTGCTGACTACAATTACAAGTTGCCTGATGATTTCACTGGCTGTGTAATT"&amp;"GCTTGGAATACTGCTAAACATGATACTGGCAATTATTACTACAGATCTCATCGCAAGACTAAGTTAAAGCCTTTTGAGAGAGACCTGTCTTCTGACGATGGTAATGGTGTGTATACACTCTCAACATATGACTTTAACCCTAACGTTCCAGTAGCATATCAGGCTACTAGGGTTGTTGTACTCTCTTTTGAACTTCTTAATGCACCTGCTACAGTTTGTGGACCTAAATTATCCACAGAACTAGTTAAGAACCAG"&amp;"TGTGTTAATTTCAATTTTAATGGACTTAAAGGTACTGGTGTTTTGACTTCTTCTTCAAAAAGATTCCAGTCATTTCAACAATTTGGTCGTGACACATCTGACTTTACGGATTCAGTACGTGACCCACAGACTTTAGAAATACTTGACATTTCACCTTGTTCCTTTGGTGGTGTTAGTGTTATCACACCTGGAACGAACGCCTCATCAGAGGTAGCTGTTCTCTATCAAGATGTAAATTGCACTGATGTCCCTACA"&amp;"GCAATACGTGCAGATCAATTAACACCTGCTTGGCGCGTTTATTCCACTGGAGTAAATGTGTTTCAAACACAAGCTGGCTGTCTTATAGGAGCTGAGCATGTCAACGCCTCTTATGAGTGTGACATTCCTATTGGTGCAGGCATTTGTGCTAGTTACCATACAGCTTCTGTTCTACGTAGTACCGGCCAGAAATCAATTGTTGCCTATACTATGTCACTGGGTGCTGAAAATTCCATTGCATACGCTAATAATTCA"&amp;"ATTGCCATACCTACAAATTTTTCAATCAGTGTCACTACAGAAGTGATGCCTGTTTCAATGGCTAAAACATCCGTGGATTGTACTATGTACATCTGCGGTGATTCTTTAGAGTGCAGCAACTTACTATTGCAGTATGGAAGCTTCTGCACACAACTCAATCGTGCCCTCACTGGCATTGCTATAGAACAGGACAAAAACACTCAGGAAGTCTTTGCCCAGGTTAAACAAATGTACAAGACACCTGCCATAAAGGAC"&amp;"TTTGGCGGTTTCAATTTTTCACAAATATTGCCTGACCCTTCAAAGCCAACGAAGAGATCATTTATTGAAGACCTGCTCTTCAATAAAGTGACTCTCGCGGATGCTGGCTTTATGAAACAATATGGTGAATGCCTAGGTGATGTTAGTGCTAGAGACCTTATCTGTGCCCAGAAGTTCAATGGACTTACTGTGCTACCACCACTGCTTACAGATGAGATGATTGCTGCATACACAGCTGCGCTAGTTAGTGGTACT"&amp;"GCTACGGCAGGCTGGACGTTTGGTGCAGGTGCAGCTCTTCAAATACCATTTGCTATGCAAATGGCTTATAGGTTCAATGGCATTGGAGTTACTCAAAACGTTCTCTATGAGAATCAAAAGCTGATAGCCAATCAGTTTAATAGTGCTATAGGCAAAATTCAAGAATCATTATCATCTACTGCAAGTGCACTAGGAAAATTGCAGGATGTGGTTAACCAAAATGCACAAGCTCTTAACACGCTTGTTAAACAACTT"&amp;"AGCTCTAATTTTGGAGCTATCTCAAGTGTGTTAAATGACATTCTCTCTCGCCTTGATAAAGTTGAGGCAGAAGTTCAAATTGATAGGTTGATTACAGGCAGATTGCAAAGCCTTCAAACCTATGTAACACAACAACTTATCAGAGCTGCTGAAATCAGAGCTTCTGCTAATCTTGCTGCTACTAAAATGTCTGAGTGCGTTCTTGGACAATCAAAAAGAGTTGATTTCTGTGGAAAAGGCTACCACCTTATGTCC"&amp;"TTCCCTCAATCAGCACCTCATGGTGTCGTTTTTCTACATGTCACATATGTGCCATCACAAGAGAAAAACTTCACAACAGCCCCAGCTATTTGTCACGAAGGCAAAGCTTATTTCCCTCGTGAAGGTGTCTTTGTGTCTAATGGCACTTCTTGGTTTATTACGCAGAGGAATTTTTACTCTCCACAATTAATTACAACAGATAACACTTTTGTTTCTGGTAATTGTGATGTCGTAATCGGCATCATTAATAATACT"&amp;"GTTTATGACCCTCTGCAACCTGAGCTTGACTCGTTTAAGGAAGAGCTGGACAAGTACTTCAAAAATCATACATCACCAGATGTTGATCTTGGCGACATTTCAGGCATTAATGCTTCAGTCGTCAACATTCAAAAGGAGATTGACCGCCTCAATGAGGTTGCCAAAAACCTAAATGAATCACTCATTGACCTCCAAGAACTTGGGAAATATGAGCAATACATCAAGTGGCCTTGGTATGTTTGGCTCGGCTTTATT"&amp;"GCTGGACTAATTGCCATCGTCATGGTTACAATCTTGCTTTGTTGCATGACCAGCTGTTGCAGTTGTCTCAAGGGTGCATGCTCTTGTGGTTCGTGCTGCAAATTTGATGAGGACGACTCTGAGCCAGTGCTCAAAGGAGTCAAATTACATTACACATAA")</f>
        <v>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v>
      </c>
      <c r="AL10" s="109">
        <f t="shared" si="15"/>
        <v>3729</v>
      </c>
      <c r="AM10" s="109" t="str">
        <f t="shared" si="16"/>
        <v>&gt;BtHKU3-12_Sgene
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v>
      </c>
      <c r="AN10" s="110" t="s">
        <v>183</v>
      </c>
      <c r="AO10" s="111" t="str">
        <f t="shared" si="17"/>
        <v>https://www.ncbi.nlm.nih.gov/nuccore/GQ153547.1</v>
      </c>
      <c r="AP10" s="111" t="str">
        <f t="shared" si="18"/>
        <v>https://www.ncbi.nlm.nih.gov/nuccore/GQ153547.1?report=fasta&amp;log$=seqview&amp;format=text</v>
      </c>
      <c r="AQ10" s="112" t="s">
        <v>184</v>
      </c>
      <c r="AR10" s="113">
        <f>IFERROR(__xludf.DUMMYFUNCTION("len(REGEXREPLACE(REGEXREPLACE(AT10, ""&gt;.*\n"", """"), ""\n"", """"))"),29704.0)</f>
        <v>29704</v>
      </c>
      <c r="AS10" s="113" t="str">
        <f t="shared" si="19"/>
        <v>yes</v>
      </c>
      <c r="AT10" s="109" t="str">
        <f>IFERROR(__xludf.DUMMYFUNCTION("if(AQ10="""","""", REGEXREPLACE(AQ10, ""&gt;.*\n"", AW10 &amp; ""
""))"),"&gt;BtHKU3-12 GQ153547.1_ref_genome
GTTAGGTTTTTACCTACCCAGGAAAAGCCAACCAACCTTGATCTCTTGTAGATCTGTTCTCTAAACGAAC
TTTAAAATCTGTGTGGCTGTCGCTCGGCTGCATGCCTAGCGCACCTACGCAGTATAAATATTAATAACTT
TACTGTCGTTGACAAGAAACGAGTAACTCGTCCCTCTTCTGCAGACTGCTTACGGTTTCGTCCGTGTTGC
AGTCGATCA"&amp;"TCAGCATACCTAGGTTTCGTCCGGGTGTGACCGAAAGGTAAGATGGAGAGCCTTGTTCTTG
GTGTCAATGAGAAAACACACGTCCAACTCAGTTTGCCTGTTCTTCAGGTTAGAGACGTGCTAGTGCGTGG
CTTCGGGGACTCTGTGGAAGAGGCCTTATCGGAGGCACGTGAACATCTTAAAAATGGCACTTGTGGCCTA
GTAGAGCTGGAAAAAGGTGTGTTGCCCCAGCTTGAACAGCCCTATGTGTTC"&amp;"ATTAAACGATCTGATGCTC
TAAGCACCAATCACGGCCACAAGGTTGTGGAATTGGTTGCAGAATTAGATGGCATTCAGTTCGGTCGTAG
CGGTATAACACTGGGAGTCCTCGTGCCACATGTGGGCGAAACCCCAATCGCATACCGTAATGTTCTTCTC
CGTAAGAATGGTAATAAGGGAGCCGGTGGTCATAGTTTTGGCATCGATCTAAAGTCTTATGACTTAGGTG
ACGAACTTGGCACTGATCCCAT"&amp;"TGAAGATTATGAACAAAACTGGAACACTAAGCATGGCAGTGGTGCTCT
TCGTGAACTCACTCGTGAGCTCAATGGAGGTGTAGTCACTCGTTATGTTGATAACAACTTTTGTGGCCCG
GATGGGTATCCTCTTGAATGCATTAAAGATTTTCTCGCCCGTGCGGGTAAGTCTATGTGCACTCTTTCTG
AACAACTTGATTATATCGAGTCGAAGAGAGGTGTCTACTGCTGCCGTGAACATGAACATGAAAT"&amp;"TGTTTG
GTTCACTGAACGCTCTGAAAAGAGCTATGAGCACCAGACACCCTTCGAGATTAAGAGTGCCAAGAAATTT
GACACCTTTAAAGGGGAATGCCCGAAGTTCGTATTTCCTCTTAACTCTAAAGTCAAAGTCATTCAACCAC
GTGTTGAAAAGAAAAAGACTGAAGGTTTCATGGGGCGCATCCGCTCTGTGTACTCTGTTGCCACTCCTCA
AGAGTGCAATGACATGCATCTGTCTACTTTGATGA"&amp;"AATGTAATCATTGCGATGAAGTTTCATGGCAGACG
TGCGACTTTCTAAAAGCCACTTGTGAACAATGTGGCACTGAAAATTTAGTTTGTGAAGGACCCACTACAT
GTGGATACCTACCTACTAATGCTGTAGTAAAAATGCCCTGTCCTGCCTGTCAAGACCCGGAGGTAGGGCC
AGAGCATAGTGTTGCTGACTACCACAACCATTCAAACATTGAAACTCGACTCCGCAAGGGAGGTAGGACT
AAGTGT"&amp;"TTTGGCGGCTGTGTATTTTCCTATGTTGGCTGCTATAACAAGCGAGCCTACTGGGTCCCTCGTG
CTAGTGCTAATATCGGTGCGAACCATACTGGCATTACTGGTGAAAATGTTGAGACTCTTAATGAGGATCT
TCTGGAGATACTGAATCGCGAACGTGTTAACATTAACATTGTTGGTGATTTTCGGTTTAATGAGGAGGTT
GCCATCATTTTGGCATCTTTTTCAGCTTCTCCTAGCGCTTTTATCGAG"&amp;"ACTGTAAAGGGTCTTGATTACA
AGTCTTTTAAAGTCATTGTTGAGTCCTGCGGTAACTACAAAGTTACTAATGGAAAGCCCGTAACAGGAGC
TTGGAACATTGGACAACAGAGATCCATCCTAACACCACTGTGTGGTTTCCCCTCACAGGCTGCTGGTGTT
ATTAGATCAATTTTCTCTCGCACACTGGATGCAGCAAACCATTCTATTCTTGACCTTCAAAGAGCAGCTG
TCACCACTCTTGATGGTAT"&amp;"TTCTGAACAATCATTGCGTCTTGTTGATGCCATGGTTTACACCTCAGATTT
GTTAACCAACAGTGTTGTCGTTATGGCATATGTGACTGGTGGTCTTGTACAACAAACGATGCAGTGGTTG
TCTAACATGCTAGGCACTGCTGTTGACAAGCTAAAACCCGTGTTTACATGGGTTGAGGCTAAACTTAGTG
CAGGAGTTGAATTTCTTAGAGATGCTTGGGAAATTCTTAAATTCTTGATCACAGGAGTATT"&amp;"TGATGTCAT
TAAGGGTCAAATACAGGTTGCTACAGATAACATCAAGGAATGTGTAAAAATTTTTCTTGGTGTTGTTAAC
AAAGCACTTGAAATGTGTTTAGACCAGGTCACGATTGCTGGCACTAAGTTGAGAGCGCTCAATTTAGGTG
AAGTCTTCATTGCACAAAGCAGAGGACTCTACCGCCAGTGTATTCGTGGCAAAGAACAGCTGCAATTACT
CATGCCTCTTAAGGCACCAAAAGAAGTCACCT"&amp;"TCCTTGAAGGAGATGCACATGATACAGTACTAACCTCT
GAAGAGGTTGTCCTTAAGAGTGGTGAGCTCGAGGCACTAGAGACACCAATTGACAGCTTCACTAGTGGAG
CTGTTGTAGGTACACCTGTTTGTATCAATGGCCTCATGCTCTTAGAGCTCGAGAATAAGGAACAGTATTG
TGCCTTGTCTCCTGGCTTGTTAGCAACAAACAATGTCTTTCGTCTAAAGGGTGGTGCGCCGGTTAAAGGT
GTG"&amp;"ACTTTTGGAGAGGACACTGTTTTAGAAGTTCAAGGCTACAAGAATGTGAAGATTACTTTTGAACTTG
ATGAGCGTGTGGATAAGGTGCTTAATGAGAAGTGCTCTGTTTACACTGTTGAGTCTGGTACTGAGGTTAC
TGAATTCGCATGTGTTGTAGCGGAAGCTGTTGTAAAAACTTTGCAACCAGTTTCTGACCTTCTTACCCCC
ATGGGTATTGATCTTGACGAGTGGAGTGTAGCTACATTTTACTTG"&amp;"TTCGACGACGCTGGTGAAGAAAAAC
TTTCATCACGCATGTATTGCTCTTTCTACCCTCCTGATGAGGAAGAAGACTGTGAAGAGTGTGAGGATGA
GGAAGAAACCTGTGAACATGAATATGGCACAGAGGATGACTATAAAGGTCTCCCTCTTGAATTTGGTGCA
TCAACTGAAACACCACATGTTGAAGAAGAGGAAGAAGAGGAAGATTGGCTTGATGACGCTATAGAAGCAG
AACCTGAACCAGAACC"&amp;"TCTACCTGAAGAACCAGTCAATCAGTTTGTTGGTTATTTAAAGCTTACTGACAA
TGTTGCCATTAAGTGTATTGACATTGTTAAAGAGGCACAAAGTGCTAAACCAACAGTGATTGTTAATGCT
GCTAACACCCACTTGAAACATGGTGGTGGTGTAGCTGGTGCTCTAAATAAGGCCACTAATGGTGCTATGC
AGAATGAGAGTGATGAATACATCAGGCAAAATGGACCTCTTACAGTTGGAGGCTCATG"&amp;"TTTGCTTTCTGG
ACACAATCTTGCAGAGAAGTGTCTGCATGTTGTTGGACCTAACTTAAATGCCGGTGAGGATGTTCAACTC
CTTAAAAGGGCATATGAGAATTTCAATTCACAGGATGTATTACTTGCACCTCTATTGTCAGCTGGCATAT
TTGGTGCCAAACCACTTCAGTCATTAAAAATGTGTGTTGAGATAGTTCGCACACAAGTTTATCTTGCAGT
CAATGATAAGAGTCTTTATGATCAGATTG"&amp;"TCTTAGATTATCTAGATAGTCTGAAACCTAAAGTGGAGTCC
CCCAACAAGGAGGAAGAGCCAAAATTGGAGGAGCCTAAAGCGGTGCAGCCAGTTGCTGAGAAACCTGTTG
ATGTAAAACCTAAGATTAAGGCATGTATCGACGAGGTCACTACAACACTGGAGGAAACTAAGTTTCTTAC
CAATAAATTGCTTCTTTTTGCTGACATCAATGGTAAACTTTACCAAGATTCACAGAATATGTTAAGAGGT
"&amp;"GAAGACATGTCTTTCTTAGAGAAAGATGCACCATATATTGTTGGTGATGTCATCACTAGTGGTGACATCA
CTTGTGTCATAATACCTGCTAAGAAGTCGGGTGGGACTACGGAAATGCTAGCAAGAGCACTAAAGGAAGT
CCCAGTTGCTGAGTATATAACAACCTATCCTGGACAAGGGTGTGCTGGTTATACACTTGAAGAAGCAAAG
ACTGCACTTAAAAAATGCAAATCTGCATTTTATGTTTTACCT"&amp;"TCAGAAACACCTAATGAGAAGGAAGAGG
TTCTTGGCACAGTATCATGGAACCTACGTGAAATGCTTGCTCATGCAGAGGAGACAAGAAAATTAATGCC
TATTTGCCTGGATGTTAGAGCTATAATGGCCACCATCCAGCGCAAGTATAAGGGTATTAAAGTTCAGGAA
GGAATCGTGGATTACGGTGTCCGGTTCTTCTTCTATACTAGCAAGGAGCCTGTAGCTTCTATTATTACAA
AGCTTAACTCTTT"&amp;"AAATGAGCCACTTGTTACTATGCCCATAGGTTATGTGACACATGGTCTTAACCTAGA
AGAGGCCGCGCGCTGTATGCGCTCCCTCAAGGCACCTGCTGTGGTGTCAGTTTCTTCACCAGATGCTGTC
ACTGCATATAATGGTTACCTCACTTCGTCTTCCAAGACACCTGAGGAGTATTTTGTGGAGACTACTTCTC
TTGCGGGATCGTATAGAGATTGGTCTTATTCAGGACAACGTACGGAATTAGGTGT"&amp;"TGAATTTCTTAAGCG
TGGGGACAAGATTGTCTATCACACTACAGGGAGCCCCATTGAGTTTCACCTTGATGGTGAGGTTCTTCCA
CTTGACAAACTAAAGAGTCTCTTGTCTCTTCGTGAGGTTAAGACTATTAAGGTGTTTACAACTGTAGACA
ACACTAACCTCCACACGCATATTGTGGACATGTCTATGACTTATGGACAACAGTTCGGTCCTACTTATTT
GGATGGTGCTGATGTCACTAAAATCA"&amp;"AGCCACATGTTAATCATGAGGGTAAGACATTTTTTGTACTACCT
AGCGATGACACACTGCGTAGTGAAGCTTTTGAGTACTACCACACTATCGATGAGAGTTTTCTTGGTAGAT
ATATGTCAGCATTAAACCATACAAAGAAGTGGAAGTTTCCTCAGGTTGGTGGTTTAACTTCAATCAAATG
GGCAGACAACAATTGTTACTTGTCTAGTGTGTTACTTGCACTTCAGCAAGTTGAAGTGAAATTTAATG"&amp;"CA
CCCGCGCTTCAGGAAGCCTATTATAGGGCTCGCGCCGGTGATGCTGCCAACTTTTGTGCACTCATACTGG
CTTACAGTAATAAAACTGTAGGCGAGCTGGGTGATGTCAGAGAAACTATGACCCATCTTTTACAGCATGC
TAATTTAGAGTCAGCTAAAAGAGTTCTTAATGTAGTATGCAAACACTGCGGCCAGAAAACAACCACCTTG
AAGGGTGTAGAGGCTGTGATGTACATGGGGACTCTGTCT"&amp;"TATGATGAGCTTAAGACAGGTGTTTCAATTC
CTTGCGTATGTGGGCGTAATGCTACACAATATTTAGTACAACAAGAATCTTCTTTTGTTATGATGTCTGC
ACCACCTGCTGAGTACAAATTACAACAGGGGGCCTTTTTGTGTGCTAATGAATACACTGGCAATTATCAG
TGTGGACATTACACTCACATAACTGCTAAAGAAACACTCTATCGCGTAGATGGAGCACATCTTACTAAGA
TGTCAGAATA"&amp;"TAAAGGACCAGTGACTGATGTTTTCTACAAGGAAACCTCCTACACTACAGCTATCAAACC
TGTGTCTTATAAACTTGATGGAGTTACTTACACAGAGATTGAACCGAAATTAGATGGGTACTATAAGAAG
GGTAATGCTTACTACACTGAGCAGCCTATTGACCTTGTCCCAACCCAACCAATGCCAAATGCAAGTTTTG
ATAATTTTAAACTTACATGCTCTAACACTAAATTTGCTGATGACCTTAATCA"&amp;"AATGACAGGCTTTAAAAA
GCCAGCCTCGCGTGAGCTAACCGTCACATTCTTCCCAGACTTGAATGGCGATGTAGTGGCTATTGATTAT
AGACACTACTCCACGAGTTTCAAGAAAGGTGCAAAACTGGTACATAAGCCAATTCTTTGGCATATTAACC
AGACTACAAACAAGACAACGTACAAACCAAACATCTGGTGTTTACGTTGTCTGTGGAGTACAAAACCGGT
TGATACTTCAAACTCCTTTGAAG"&amp;"TCCTGGTGGTAGAAGACACACAAGGAATGGATAATCTTGCTTGTGAA
AGTCAGACAACCACCTCTGAAGAAGTAGTGGAAAATCCTACCGTACAGAAGGAAATAATAGAGTGTGACG
TGAAAACTACCGAAGTTGTAGGCAATGTCATACTAAAACCATCAGAAGAAGGTGTTAAAGTTACACAAGA
GTTGGGCCATGAAGATCTAATGGCTGCTTATGTTGAAGAAACAAGCATTACCATTAAGAAGCCTA"&amp;"ACGAG
CTTTCGTTAGCCTTAGGCTTGAAAACACTTGCCACCCATGGGGCCGCTGCAATAAATAGTGTCCCATGGA
GTAAGATTTTGGCGTATGTCAAACCCTTCCTTGGACAGACAGCGGTTATAACTTCAAACTGCATCAAGAA
ATGTGTGCAGCGAGTTTTTAGCAACTATATGCCCTATGTCATTACATTATTATTTCAATTGTGCACTTTT
ACAAAGAGCACCAATTCCAGAATAAAAGCTTCACTT"&amp;"CCTACGACTATTGCTAAAAATAGTGTTAAGAGTG
TTGCTAAATTGTGTTTGGACGTTTGCATTAATTATGTGAAATCTCCTAAGTTTTCTAAATTGTTCACAAT
TGTAATGTGGCTATTGTTGTTAAGTATTTGCCTAGGTTCTTTAACCTATGTAACTGCTGTTCTTGGTGTA
TGCCTATCTAGTTTAGGTGTTCCTTCTTATTGTGATGGCGTTAGAGAGTTGTATATCAATTCATCTAACG
TCACTAC"&amp;"TATGGACTTTTGTCAGGGTTATTTTCCCTGCAGTGTCTGTTTAAGTGGATTAGATTCTCTTGA
TTCTTACCCAGCTCTTGAAACCATCCAGGTTACGATCTCATCGTATAAGCTAGACCTGACATTTTTGGGT
TTGGCAGCTGAATGGTTATTGGCATATATGTTGTTTACAAAGTTCTTCTACTTACTTGGTCTCTCCGCCA
TAATGCAAGCGTTCTTTGGCTACTTTGCCAGTCATTTCATTAGCAATTC"&amp;"TTGGCTTATGTGGTTTATCAT
TAGTATTGTACAGATGGCACCTGTTTCAGCAATGGTTAGGATGTACATTTTCTTTGCTTCTTTCTATTAT
GTATGGAAGAGCTATGTTCATATTATGGATGGCTGTACTTCATCAACTTGCATGATGTGCTACAAACGCA
ATCGTGCGACACGTGTTGAGTGTACAACTATTGTCAATGGCGTGAAGAGATCTTTCTACGTCTATGCAAA
TGGAGGTCGTGGCTTCTGTA"&amp;"AGGCTCACAATTGGAATTGTCTCAACTGTGACACTTTTTGTGCTGGTAGT
ACTTTCATTAGCGATGAGGTTGCTCGTGATTTGTCACTCCAGTTTAAGAGACCAATTAATCCTACTGACC
AGTCTGCATATGTCGTGGATAGCGTTACTGTGAAAAACGGCGCACTCCACCTCTATTTTGATAAGGCTGG
TCAAAAGACTTATGAGAGGCACCCACTCTCTCACTTTGTCAACTTAGATAATTTGAGGGCTA"&amp;"ACAACACT
AAAGGTTCATTACCTATTAATGTCATAGTTTTTGACGGCAAGTCCAAATGTGAGGAGTCTGCCGCTAAAT
CTGCATCTGTGTACTACAGTCAGCTTATGTGCCAACCCATTCTGTTACTTGACCAAGCTCTTGTGTCAGA
TGTTGGAGATAGTACTGAAGTTTCTGTTAAGATGTTCGATGCTTATGTAGACACTTTTTCAGCAACTTTT
AGTGTTCCTATGGAGAAACTTAAAGCACTTGTT"&amp;"GCTACAGCACATAGTGAGTTGGCAAAGGGTGTAGCTT
TAGATGGTGTCCTTTCTACATTCGTGTCGGCTGCCCGTCAAGGTGTCGTTGATACTGATGTTGATACAAA
GGATGTCATTGAGTGTCTCAAACTTTCTCACCATTCTGATATAGAGGTGACAGGTGACAGTTGTAACAAC
TTTATGCTCACCTATAACAAAGTTGAAAACATGACGCCTAGAGATCTTGGTGCATGTATTGATTGTAATG
CAAG"&amp;"GCATATAAATGCCCAAGTAGCAAAAAGCCACAATGTTTCGCTGGTTTGGAACGTCAAGGACTACAT
GTCTCTGTCCGAACAGCTGCGCAAGCAAATTCGCAGTGCTGCCAAAAAGAACAACATACCTTTTAGCCTT
ACCTGTGCTACCACTAGACAGGTTGTCAATGTTATAACTACTAAAATCTCACTCAAAGGTGGTAAGGTTG
TTAGTACGTGGTTCAAACTTTTGCTGAAAGTCACACTTTTGTGTGT"&amp;"TCTTGCTGCATTATTTTGCTATGT
CATTATGCCAGTACATTCTTTGTCTGTTCATGATGGTTATACAAATGAAATCATTGGTTACAAAGCCATT
CAGGATGGTGTCACTCGTGACATTGTTTCTACTGATGATTGTTTTGCTAACAAACATGCTGGATTCGACT
CATGGTTTAGCCAGCGTGGTGGTTCTTACAGGAATGACAAAAACTGCCCTGTAGTAGCGGCTATCATTAC
TAGAGAAATTGGTTTCA"&amp;"TAGTGCCTGGTTTACCTGGTACTGTTTTGAGAGCACTTAATGGTGACTTTTTG
CATTTTCTACCTCGTGTTTTTAGTGCTGTTGGCAACATTTGCTACACACCATCTAAACTCATTGAGTATA
GTGATTTTGCTACTTCTGCTTGCGTTTTGGCTGCTGAATGTACTATTTTCAAAGATGCTATGGGTAAGCC
TGTGCCATACTGTTACGACACTAACTTACTTGAGGGTTCTATTTCTTACAGTGAACTCC"&amp;"GTCCTGACACC
CGTTATGTGCTCATGGATGGTTCTATCATACAATTCCCTAACACTTACCTTGAGGGTTCTGTTAGAGTAG
TTACAACTTTTGATGCTGAGTATTGCAGACACGGTACTTGTGAAAGGTCAGAAGCTGGTGTGTGCTTATC
TACTAGCGGTAGATGGGTTCTTAATAATGAGCATTACAGAGCTCTACCAGGAGTTTTCTGTGGTGTCGAT
GCTATGAACCTCATAGCTAACATCTTCACA"&amp;"CCTCTTGTTCAACCTGTCGGTGCTCTAGATGTGTCTGCTT
CAGTAGTAGCAGGTGGTATTATCGCCATACTGGTGACTTGTGCTGCTTACTACTTTATGAAATTCAGACG
TGCGTTTGGTGAGTACAACCATGTTGTTGCCGCTAATGCGTTGCTGTTTCTAATGTCTTTCACTATACTC
TGTCTGGCACCTGCTTATAGCTTTTTGCCGGGGGTTTACTCTATCTTTTACTTGTACTTGACTTTCTATT
T"&amp;"TACTAATGATGTCTCATTCTTGGCTCATCTGCAATGGTTTGCCATGTTTTCTCCTATTGTGCCTTTCTG
GATAACAGCAATCTATGTGTTCTGTATTTCCCTAAAGCACTTCCATTGGTTCTTTAGTAACTATCTTAAG
AAAAGAGTCATGTTTAATGGGGTTACATTCAGCACCTTTGAAGAGGCAGCTTTATGTACCTTTTTACTTA
ACAAAGAAATGTATCTGAAACTGCGTAGCGAAACACTCCTTCC"&amp;"ACTTACACAGTATAACAGATACCTTGC
TCTTTACAACAAGTACAAGTATTTTAGCGGGGCCTTGGATACTACTAGTTATCGTGAAGCAGCTTGCTGC
CACTTAGCTAAGGCTCTAAATGACTTCAGTAACTCAGGTGCTGACGTACTCTACCAGCCACCACAGACTT
CAATCACTTCTGCGGTTTTGCAGAGTGGTTTTAGGAAAATGGCATTTCCCTCTGGTAAAGTTGAAGGATG
TATGGTACAAGTCA"&amp;"CCTGTGGAACTACAACCTTAAATGGTTTGTGGTTGGATGACACAGTGTACTGCCCA
AGACATGTTATTTGCACGGCTGAAGACATGCTTAACCCGAACTATGACGACCTGCTCATCCGCAAGTCTA
ACCATAGTTTCCTTGTTCAAGCTGGTAATGTCCAACTTCGTGTTATTGGCCATTCCATGCAAAATTGTCT
GCTTAGGCTTAAAGTTGACACTTCTAACCCTAAGACACCAAAGTATAAATTTGTCC"&amp;"GTATCCAACCAGGT
CAGACATTTTCAGTCCTAGCTTGTTACAATGGTTCACCATCAGGTGTTTATCAGTGTGCCATGAGACCTA
ATTACACCATTAAGGGTTCCTTCCTTAATGGTTCATGTGGTAGTGTTGGTTTTAATATTGATTATGATTG
CGTGTCTTTCTGCTACATGCATCACATGGAGCTTCCAACTGGAGTGCACGCTGGTACTGATTTAGAAGGT
AAATTCTATGGTCCTTTTGTAGATAGA"&amp;"CAGACTGCACAGGCTGCTGGCACAGATACAACTATTACACTGA
ATGTTTTAGCTTGGCTCTATGCTGCTGTTATCAATGGTGATAGGTGGTTCCTAAATAGGTTTACCACTAC
TCTCAATGATTTTAATCTTGTGGCAATGAAGTACAATTATGAACCCCTGACACAAGATCATGTTGACATA
CTAGGACCCCTTTCTGCGCAAACAGGAATCGCAGTCTTAGATATGTGTGCTGCTCTGAAAGAGCTTCTA"&amp;"C
AGAATGGTATGAATGGTCGTACTATTCTTGGTAGCACTATTTTAGAGGATGAGTTCACGCCCTTTGACGT
TGTTAGACAATGTTCTGGTGTGACCTTCCAAGGTAAGTTCAAGAAAATTGTTAAAGGTACTCATCATTGG
ATGCTTTTGACTTTCTTGACATCACTTTTAATTCTTGTCCAGAGTACAAAGTGGTCACTGTTTTTCTTTG
TTTATGAGAATGCTTTCTTGCCATTTGCTTTAGGTATTAT"&amp;"GGCTGTTGCTGCTTGCGCAATGCTTCTTGT
TAAGCATAAACATGCATTCCTGTGCTTATTTCTATTACCTTCTCTTGCAACAGTTGCTTACTTCAATATG
GTCTACATGCCTGCTAGTTGGGTGATGCGTATAATGACATGGCTTGAATTGGCCGACACTAGCCTGTCTG
GTTATCGGCTTAAGGACTGTGTTATGTATGCTTCAACCTTAGTTTTGCTTATCCTCATGACTGCCCGTAC
TGTTTATGATG"&amp;"ATGCTGCTAGACGTGTGTGGACATTGATGAATGTCATTACACTCGTTTATAAAGTCTAC
TATGGTAATTCTTTAGACCAAGCTATTTCCATGTGGGCTCTTGTTATTTCTGTAACCTCTAACTATTCTG
GTGTCGTTACGACAATCATGTTCTTAGCTAGAGCTATAGTTTTTGTGTGTGTTGAGTATTACCCACTTTT
GTTTATTACAGGCAACACTTTACAGTGTATTATGCTTGTTTATTGTTTCTTAG"&amp;"GCTATTGTTGTTGTTGC
TACTTTGGCTTATTTTGTTTACTCAACCGCTATTTTAGACTTACTCTTGGTGTTTACGATTATTTGGTTT
CCACACAGGAGTTTAGGTACATGAACTCTCAGGGGCTCCTGCCACCTAAGAGTAGTATTGACGCTTTCAA
GCTTAACATTAAATTGTTGGGCATTGGAGGTAAACCTTGTATCAAGGTTGCTACTGTACAGTCTAAAATG
TCTGACGTAAAGTGCACATCAGTA"&amp;"GTGCTGCTCTCAGTTCTCCAACAACTTAGAGTAGAATCATCTTCTA
AATTGTGGGCACAGTGTGTACAACTTCACAATGACATTCTTCTTGCAAAGGACACTACTGAAGCTTTTGA
AAAGATGGTTTCACTTTTGTCCGTTCTGCTATCCATGCAGGGTGCTGTAGATATTAATAAGTTGTGCGAG
GAAATGCTTGACAACCGTGCTACTCTTCAGGCCATCGCTTCAGAATTCAGTTCTTTACCTTCATAC"&amp;"GCTG
CTTATGCCACTGCCCAAGAGGCTTATGAGCAAGCTGTAGCAAATGGTGATTCTGAAGTTGTTCTTAAGAA
GTTAAAGAAGTCTTTGAATGTGGCTAAATCTGAGTTTGACCGTGATGCTGCCATGCAACGTAAGTTGGAA
AAGATGGCCGATCAAGCTATGACCCAAATGTACAAGCAGGCAAGATCTGAAGACAAGCGGGCAAAAGTAA
CTAGTGCAATGCAAACGATGCTTTTCACTATGCTTAG"&amp;"AAAACTTGATAATGATGCACTTAACAACATTAT
CAACAATGCACGTGATGGTTGTGTACCACTCAACATCATACCGCTTACAACAGCAGCTAAACTCATGGTT
GTTGTCCCTGACTATGGAACCTACAAGAACACTTGTGATGGTAACACTTTCACATACGCGTCAGCACTCT
GGGAAATTCAGCAAGTTGTTGATGCAGATAGTAAAATTGTCCAGCTCAGTGAAATCAATATGGACAACTC
ACCAAACT"&amp;"TGGCTTGGCCTCTTATTGTTACTGCACTAAGAGCCAACTCAGCTGTCAAACTACAGAATAAT
GAACTGAGTCCAGTAGCATTACGACAGATGTCTTGTGCGGCTGGTACTACGCAAACAGCTTGTACTGATG
ACAATGCACTCGCCTATTATAACAACGCAAAGGGAGGTAGGTTTGTGCTTGCATTACTATCAGACCACCA
GGACCTCAAATGGGCTAGATTCCCTAAGAGTGATGGTACAGGTACTGTCT"&amp;"ATACAGAACTGGAACCACCT
TGCAGGTTTGTTACAGACACACCTAAAGGACCTAAAGTGAAGTATTTGTACTTTATTAAGGGTCTTAACA
ACCTAAATAGAGGTATGGTACTGGGTAGTTTGGCTGCCACAGTACGTCTTCAGGCTGGTAATGCGACAGA
AGTGCCTGCCAATTCAACTGTGCTTTCTTTCTGTGCTTTCGCTGTAGACCCAGCTAAAGCTTACAAAGAT
TACCTAGCAAGTGGTGGACAA"&amp;"CCAATCACGAATTGTGTTAAGATGTTGTGTACACATACTGGTACAGGAC
AGGCAATCACGGTAACACCAGAAGCCAACATGGATCAAGAGTCCTTTGGTGGTGCTTCATGCTGTCTGTA
TTGTAGATGCCACATTGACCATCCAAATCCTAAGGGATTTTGTGACTTGAAAGGTAAGTATGTCCAAATA
CCTACCACTTGTGCTAATGACCCTGTGGGTTTTACACTTAGAAACACAGTCTGTACCGTCTGC"&amp;"GGAATGT
GGAAAGGTTATGGCTGTAGTTGTGATCAACTCCGCGAACCCATGATGCAGTCTGCGGATGCGTCAACGTT
TTTAAACGGGTTTGCGGTGTAAGTGCGGCCCGTCTTACACCGTGCGGCACAGGCACTAGCACTGATGTCG
TTTATAGGGCTTTTGATATTTACAACGAGAAAGTTGCTGGTTTTGCAAAGTTCCTAAAGACTAATTGCTG
CCGCTTCCAAGAAAAGGATGAGGAAGGCAATTTA"&amp;"TTAGACTCTTATTTCGTAGTTAAGAGGCACACAATG
TCCAACTACCAACATGAAGAGACTATTTACAACTTGATTAAAGAGTGTCCAGCCGTTGCTGTTCATGACT
TTTTCAAGTTTAGAGTGGATGGTGACATGGTACCACATATATCACGTCAACGTCTAACTAAATACACAAT
GGCTGATTTAGTCTATGCTCTACGTCATTTTGACGAGGGCAATTGTGATACATTAAAGGAAATACTTGTC
ACATA"&amp;"CAATTGTTGTGATGACAACTATTTCAATAAGAAGGATTGGTATGATTTTGTAGAAAATCCTGATG
TTCTACGCGTATACGCGAACCTAGGTGAGCGTGTACGTCAAGCCTTACTGAAGACTGTGCAATTCTGCGA
TGCTATGCGTGACGCGGGTATCGTAGGTGTACTGACACTAGATAATCAGGATCTGAATGGGAATTGGTAC
GATTTCGGTGATTTCGTACAAGTAGCACCAGGCTGCGGAGTTCCTAT"&amp;"TGTGGATTCGTATTACTCATTGC
TAATGCCCATTCTCACTCTGACAAGGGCATTGGCTGCTGAGTCTCATATGGATGCTGATCTCGCAAAGCC
ACTTATTAAGTGGGATTTGCTGAAATATGACTTTACGGAAGAGAGACTTTGTCTTTTCGACCGCTATTTT
AAATATTGGGACCAGATATACCATCCCAATTGTATTAATTGTTTGGATGACAGGTGTATCCTCCATTGTG
CAAACTTTAATGTATTAT"&amp;"TTTCTACTGTGTTTCCACCTACGAGTTTTGGACCACTAGTAAGAAAGATATT
CGTAGATGGTGTACCTTTTGTTGTTTCAACGGGATACCATTTCCGTGAGCTAGGGGTTGTACATAATCAG
GATGTAAACTTACATAGCTCACGCCTCAGTTTTAAGGAACTTTTAGTGTACGCTGCTGATCCAGCTATGC
ATGCTGCCTCTGGCAATTTGTTGTTAGATAAACGCACTACATGCTTTTCAGTAGCTGCAC"&amp;"TAACAAATAA
TGTCGCTTTTCAAACTGTCAAACCCGGTAATTTTAATAAAGACTTTTATGACTTTGCTGTGTCTAAAGGC
TTCTTTAAGGAGGGAAGTTCTGTTGAATTAAAACACTTCTTCTTTGCTCAGGATGGCAATGCTGCTATCA
GTGATTATGACTATTACCGTTATAATCTGCCAACAATGTGTGATATTAGACAACTCCTATTCGTAGTTGA
GGTTGTCAATAAATACTTTGATTGTTACGAT"&amp;"GGTGGCTGTATCAATGCCAACCAAGTTATTGTTAACAAC
CTGGACAAATCAGCTGGTTTTCCATTTAACAAATGGGGTAAAGCTAGACTTTATTATGACTCAATGAGTT
ATGAGGACCAAGATGCATTGTTCGCATACACTAAGCGTAATGTCATCCCTACAATAACTCAAATGAATCT
TAAGTATGCCATTAGTGCAAAGAATAGAGCTCGCACCGTTGCTGGTGTCTCTATCTGTAGTACTATGACC
AA"&amp;"TAGACAGTTTCATCAGAAATTATTAAAGTCAATAGCCGCTACTAGAGGAGCTACTGTGGTAATTGGAA
CAAGTAAATTTTATGGTGGCTGGCATAACATGCTAAAAACTGTTTACAGTGATGTAGAAAGTCCTCACCT
TATGGGTTGGGACTACCCAAAATGTGACAGAGCCATGCCTAATATGCTTAGAATCATGGCTTCCCTTGTT
CTTGCTCGCAAACATAGCACTTGTTGTAACTTGTCACACCGTTT"&amp;"CTATAGATTAGCTAATGAGTGTGCAC
AAGTATTAAGTGAGATGGTCATGTGTGGCGGCTCATTATACGTGAAACCAGGTGGAACATCATCCGGTGA
TGCCACAACTGCTTATGCTAATAGTGTGTTTAACATCTGTCAAGCAGTAACAGCTAATGTAAATGCACTT
CTCTCAACTGATGGTAATAAGATTGCTGATAAGTACGTCCGCAACCTTCAACATAGACTTTATGAGTGTC
TCTATAGAAATAGAG"&amp;"ATGTAGATCATGAGTTCGTGGATGAATTTTATGCATATTTGCGTAAGCACTTCTC
CATGATGATTCTTTCTGACGATGCCGTTGTGTGCTATAATAGTAATTACGCGGCACAGGGTCTAGTAGCT
AGCATTAAGAACTTCAAAGCAGTTCTTTACTACCAAAATAATGTGTTTATGTCTGAGGCGAAATGCTGGA
CTGAGACTGACCTTACTAAAGGACCTCATGAATTTTGCTCTCAGCATACTATGCTAG"&amp;"TTAAACAAGGAGA
TGATTACGTGTACCTGCCTTACCCAGATCCATCTAGAATATTAGGCGCAGGCTGTTTTGTCGATGATATT
GTCAAAACAGATGGTACACTCATGATTGAGAGGTTTGTGTCATTAGCAATTGACGCCTACCCACTTACAA
AGCACCCTAATCAAGAGTATGCTGATGTTTTCCATTTATACTTACAGTATATTAGGAAGTTACATGATGA
GCTTACTGGTCACATGTTGGACATGTAC"&amp;"TCTGTAATGCTAACTAATGACAATACTTCAAGGTACTGGGAA
CCTGAATTTTATGAAGCTATGTACACACCACACACAGTTTTACAAGCTGTAGGTGCGTGTGTGTTATGTA
ATTCACAGACTTCGCTTCGTTGCGGCGCTTGTATTAGGAGACCTTTCCTTTGTTGCAAGTGCTGCTATGA
CCATGTCATTTCAACGTCACATAAATTAGTGTTGTCTGTTAATCCCTATGTTTGCAATGCACCTGGTTGT"&amp;"
GACGTCACAGATGTGACACAACTCTATTTAGGAGGTATGAGCTATTACTGCAAGTTACATAAACCACCCA
TTAGTTTTCCTTTGTGTGCTAATGGTCAGGTTTTTGGTTTATACAAGAACACATGTGTGGGCAGTGACAA
TGTAACTGACTTCAATGCAATAGCGACATGTGATTGGACTAATGCTGGCGATTATATACTTGCCAACACT
TGTACAGAGAGACTCAAACTTTTTGCAGCGGAAACGCTCAA"&amp;"AGCTACTGAGGAGACATTCAAGCTATCTT
ATGGTATTGCCACTGTTCGTGAAGTACTGTCAGATAGAGAACTTTACCTTTCGTGGGAGGTAGGAAAACC
TAGACCACCACTGAATAGAAATTATGTCTTTACAGGTTACCGTGTGACAAAAAACAGTAAAGTACAGATT
GGAGAGTACACCTTTGAAAAAGGTGACTATGGTGATGCTGTTGTATACAGAGGTACTACAACTTATAAAT
TGAATGTTGGTG"&amp;"ATTACTTTGTGTTAACATCACATACAGTAATGCCATTAAGTGCACCAACACTAGTGCC
ACAGGAGCACTATGTGCGAATAGCTGGCTTATACCCTACACTCAACATCTCTGATGAGTTTTCTAGCAAT
GTTGCAAATTACCAAAAAGTCGGTATGCAGAAGTACTCCACACTCCAGGGACCACCTGGTACTGGTAAGA
GTCACTTTGCTATTGGACTTGCCCTCTACTACCCATCTGCTCGCATAGTGTACA"&amp;"CAGCTTGCTCTCATGC
TGCTGTTGATGCGCTATGTGAAAAGGCATTAAAATACTTGCCTATAGACAAGTGTAGTAGAATTATACCT
GCACGTGCGCGTGTAGAGTGTTTTGATAAATTCAAAGTTAATTCAACATTAGAACAGTATGTTTTCTGCA
CTGTTAATGCTCTGCCCGAAACTACTGCTGACATAGTGGTCTTTGATGAAATTTCAATGGCCACTAATTA
TGATTTGAGTGTTGTCAATGCTAGA"&amp;"CTACGTGCAAAACACTACGTTTACATTGGTGACCCAGCTCAATTA
CCTGCACCACGCACATTGCTAACAAAAGGCACACTTGAACCAGAATATTTCAATTCAGTGTGCAGACTTA
TGAAAACAATAGGTCCAGACATGTTCCTTGGAACCTGTCGTCGCTGTCCTGCCGAAATTGTTGACACAGT
GAGTGCTTTAGTTTATGACAATAAGCTAAAAGCACACAAAGAGAAGTCAGCGCAATGCTTCAAAATG"&amp;"TAT
TACAAGGGTGTGATTACGCATGATGTGTCATCTGCAATCAACAGGCCACAGATAGGTGTAGTAAGAGAAT
TTCTTACGCGCAACCCTGCTTGGAGAAAAGCTGTTTTTATTTCACCATATAATTCACAGAATGCAGTGGC
ATCAAAGATTTTAGGGTTGCCTACTCAAACTGTTGATTCCTCACAGGGTTCTGAATATGACTATGTCATA
TTCACACAAACCACTGAGACTGCACACTCTTGTAATGT"&amp;"AAACCGCTTTAATGTGGCCATCACAAGAGCAA
AAATTGGCATTTTGTGTATAATGTCTGATAGAGACCTTTATGACAAGCTGCAATTTACGAGTCTAGAAGT
ACCACGTCGAAATGTGGCTACTTTACAAGCAGAAAATGTGACTGGACTTTTTAAGGACTGTAGCAAGATC
ATTACTGGTCTTCATCCAACACAGGCACCCACACATCTCAGTGTTGATACTAAATTCAAAACTGAAGGAC
TTTGTGTCG"&amp;"ACATACCAGGAATACCAAAGGACATGACCTACCGTAGACTCATCTCTATGATGGGCTTTAA
AATGAATTACCAAGTTAATGGTTACCCTAATATGTTTATTACCCGTGAAGAAGCTATTCGTCACGTTCGT
GCATGGATAGGCTTTGATGTAGAGGGTTGTCATGCTACTAGGGATGCTGTAGGAACAAATCTACCACTCC
AGTTAGGGTTTTCAACAGGTGTTAACCTAGTGGCCGTACCGACTGGCTATG"&amp;"TTGACACTGAAAATAGCAC
AGAATTCACCAGAGTTAATGCAAAACCTCCTCCAGGTGATCAATTTAAGCATCTTATACCACTTATGTAC
AAAGGTTTGCCTTGGAACGTGGTGCGTATTAAGATTGTTCAAATGCTCAGTGACACCCTGAAAGGATTAT
CAGATAGAGTTGTGTTTGTCCTTTGGGCACATGGCTTTGAACTCACATCGATGAAGTACTTTGTCAAGAT
TGGACCAGAAAGAACGTGTTGT"&amp;"CTGTGTGACAAACGTGCAACTTGCTTCTCTACTTCATCTGATACTTAT
GCCTGCTGGAACCACTCTGTGGGTTTTGACTATGTCTACAACCCATTTATGATTGATGTCCAGCAGTGGG
GTTTTACAGGTAACTTGCAGAGTAACCATGATCAACACTGTCAAGTGCATGGTAATGCTCATGTAGCTAG
TTGTGATGCTATCATGACTAGATGTCTTGCTGTCCATGAGTGCTTTGTTAAGCGCGTTGATTGG"&amp;"TCTGTT
GAATACCCGATTATCGGAGATGAACTGAAAATTAACGCAGCATGCAGAAAGGTACAGCATATGGTTGTCA
AGTCTGCATTGCTTGCTGATAAATTTACAGTTCTTCATGACATTGGAAACCCAAAGGCCATTAGATGCGT
GCCTCAGGCTGAAGTAGACTGGAAATTCTACGACGCTCAGCCTTGCAGTGACAAAGCTTATAAAATAGAA
GAACTCTTCTACTCATATGCTACACATCATGACAA"&amp;"GTTCACAGATGGTGTCTGCTTGTTTTGGAACTGTA
ACGTTGATCGTTACCCAGCCAATGCTATTGTGTGTAGGTTTGATACCCGAGTGCTCTCTAATTTAAACCT
ACCTGGTTGTGATGGTGGTAGTTTGTATGTTAATAAGCATGCATTCCACACTCCGGCTTTTGATAAGAGT
GCATTTACACATTTGAAGCAACTGCCTTTCTTTTATTATTCAGACAGTCCTTGTGAGTCTCATGGTAAAC
AGGTCG"&amp;"TGTCAGACATTGATTATGTCCCACTAAAGTCTGCTACGTGTATCACACGCTGCAACTTAGGTGG
TGCTGTTTGTAGACATCATGCAAATGAGTATAGACAATACTTGGATGCATATAATATGATGATTTCTGCT
GGATTTAGCCTTTGGATTTATAAACAATTTGATACTTACAACTTGTGGAATACTTTCACTAAGTTGCAGA
GTTTAGAAAATGTGGCTTATAATGTTGTCAACAAGGGACACTTTGATG"&amp;"GACAGAGTGGTGAAGCACCTGT
ATCCATCATTAATAATGCTGTTTACACTAAAGTAGATGGCATTGACGTGGAAATTTTCGAGAACAAGACA
ACACTTCCTGTTAATGTGGCGTTTGAGCTTTGGGCTAAACGTAACATTAAACCTGTGCCAGAGATTAAGA
TACTCAATAATTTGGGTGTTGACATCGCTGCTAACACTGTCATCTGGGACTATAAAAGAGAAGCCCCGGC
TCATGTTTCTACAATAGGT"&amp;"GTCTGTACTATGACTGACATAGCAAAGAAACCTACTGAAAATGCTTGTTCA
TCACTCACCGTCTTGTTTGATGGTAGAGTTGAGGGACAGGTAGATCTTTTCAGAAATGCCCGCAATGGTG
TTTTAATAACAGAAGGTTCAGTTAGAGGCTTAATACCTTCAAAGGGACCTATACAAGCTAGTGTCAATGG
AGTCACATTAATTGGAGAATCAGTAAAAACACAGTTTAATTATTTCAAGAAAGTAGATGGC"&amp;"ATAATTCAG
CAATTGCCTGAAACCTACTTTACTCAAAGCAGAGACTTAGAGGATTTCAAGCCCAGGTCACAAATGGAGA
CTGACTTCCTTGAGCTTGCAATTGATGAATTCATACAGCGATATAAACTTGAAGGCTATGCTTTTGAGCA
TATCGTTTATGGAGACTTTAGTCATGGACAACTTGGCGGACTTCATTTAATGATTGGTCTTGCTAAGCGC
TCACAAGATTCACCGCTTAAACTAGAGGATTT"&amp;"TATCCCTATGGATAGCACAGTGAAAAATTATTTCATAA
CAGATGCTCAGACAGGTTCATCAAAATGTGTATGCTCTGTTATTGACCTTTTACTTGATGACTTTGTCGA
AATAATAAAGGCTCAAGATTTATCAGTAATCTCAAAAGTGGTCAAAGTTACAATTGACTATGCTGAAATA
TCATTTATGCTTTGGTGTAAGGATGGACATGTTGAAACCTTCTACCCAAAATTACAGGCAAGTCAAGCAT
GGC"&amp;"AACCAGGTGTCGCTATGCCTAACTTGTATAAGATGCAAAGAATGCTTCTTGAAAAATGTGACCTTCA
GAATTATGGTGAAAATGCTGTCATACCAAAAGGAATAATGATGAATGTTGCAAAATATACCCAACTGTGT
CAATACTTAAACACACTTACATTAGCTGTGCCTTATAACATGAGAGTGATACACTTTGGTGCAGGCTCTG
ATAAAGGAGTAGCACCCGGTACAGCTGTTCTCAGGCAGTGGTTGC"&amp;"CAACTGGCACACTACTTGTTGATTC
TGATCTAAACGACTTCGTCTCTGACGCTGATTCTACATTGATTGGAGACTGTGCCACTGTACATACAGCT
AATAAATGGGATCTCATCATTAGCGATATGTATGACCCTAAGACCAAACATGTGTTAAAGGATAATGACT
CAAAAGAGGGGTTTTTCACTTATCTATGTGGATTTATTAAACAAAAACTAGCCCTGGGAGGTTCTGTAGC
TGTTAAGATAACAGAG"&amp;"CATTCTTGGAATGCCGATCTTTACAAGCTTATGGGACATTTCTCATGGTGGACA
GCCTTTGTTACAAATGTAAATGCATCATCATCAGAAGCATTTTTAATTGGAGTTAACTATCTTGGCAAGC
CAAAGGAACAAATTGATGGCTATACCATGCACGCTAACTACATCTTTTGGAGGAACACAAACCCTATTCA
ATTGTCTTCCTATTCATTATTTGACATGAGCAAATTTCCTCTTAAGTTAAGAGGAACA"&amp;"GCTGTTATGTCT
TTAAAAGAGAATCAAATCAATGACATGATTTACTCTCTGCTCGAAAAGGGTAGGCTTATCATTAGAGAAA
ACAATAGAGTTGTAGTCTCAAGTGATATTCTTGTCAACAACTAAACGAACATGAAAATTTTAATTTTTGC
TTTCTTAGCTAATTTAGCTAAAGCACAGGAAGGATGCGGTATCATCAGCAGAAAACCGCAACCTAAAATG
GCACAAGTCTCATCTTCTCGTCGGGGCGT"&amp;"TTATTATAATGATGACATTTTCCGTTCTGATGTGTTACACC
TCACACAGGATTACTTCCTGCCATTTGACTCAAATTTAACTCAGTACTTTTCGCTTAATGTGGATTCAGA
TAGGTATACCTATTTTGACAACCCCATACTAGACTTTGGTGATGGCGTTTATTTCGCTGCCACTGAAAAG
TCTAACGTAATAAGAGGCTGGATTTTTGGTTCATCTTTTGATAACACCACCCAGTCAGCTGTTATAGTTA
"&amp;"ATAATTCAACACACATTATTATACGTGTGTGTAATTTTAACTTATGTAAAGAACCCATGTATACTGTTAG
TAGAGGTACACAGCAAAATGCCTGGGTTTATCAGAGTGCATTTAATTGTACATATGACCGAGTGGAAAAG
AGTTTTCAACTTGACACTACTCCTAAAACTGGAAATTTTAAAGACCTACGTGAGTATGTCTTTAAAAATA
GGGATGGCTTTCTGTCTGTCTACCAAACTTATACTGCTGTTA"&amp;"ATTTACCCAGAGGACTACCCACGGGTTT
CTCAGTCTTGAAACCAATTTTAAAATTGCCCTTTGGAATTAATATCACTTCTTATAGAGTAGTTATGGCA
ATGTTTAGCCAAACTACTTCTAATTTTTTACCAGAAAGTGCTGCTTATTATGTTGGTAATCTTAAATATT
CTACCTTCATGCTCCGATTTAATGAAAATGGGACGATCACGGATGCTGTAGATTGTTCCCAAAATCCTCT
TGCTGAATTAAAA"&amp;"TGCACCATTAAAAATTTCAATGTTGACAAAGGAATCTACCAAACATCCAACTTCAGA
GTTTCACCCACTCAAGAGGTTATTAGATTTCCTAACATTACAAATCGCTGTCCTTTTGACAAGGTTTTTA
ATGCTACTCGCTTTCCTAATGTTTATGCATGGGAGAGAACAAAAATTTCTGATTGTGTTGCTGACTACAC
TGTTCTCTACAACTCAACCTCTTTCTCGACTTTTAAATGTTATGGAGTGTCTCCA"&amp;"TCTAAGTTGATTGAC
CTATGCTTTACAAGTGTGTATGCTGATACATTCTTGATAAGATCTTCTGAAGTAAGACAAGTTGCACCAG
GTGAAACTGGTGTTATTGCTGACTACAATTACAAGTTGCCTGATGATTTCACTGGCTGTGTAATTGCTTG
GAATACTGCTAAACATGATACTGGCAATTATTACTACAGATCTCATCGCAAGACTAAGTTAAAGCCTTTT
GAGAGAGACCTGTCTTCTGACGATGG"&amp;"TAATGGTGTGTATACACTCTCAACATATGACTTTAACCCTAACG
TTCCAGTAGCATATCAGGCTACTAGGGTTGTTGTACTCTCTTTTGAACTTCTTAATGCACCTGCTACAGT
TTGTGGACCTAAATTATCCACAGAACTAGTTAAGAACCAGTGTGTTAATTTCAATTTTAATGGACTTAAA
GGTACTGGTGTTTTGACTTCTTCTTCAAAAAGATTCCAGTCATTTCAACAATTTGGTCGTGACACATC"&amp;"TG
ACTTTACGGATTCAGTACGTGACCCACAGACTTTAGAAATACTTGACATTTCACCTTGTTCCTTTGGTGG
TGTTAGTGTTATCACACCTGGAACGAACGCCTCATCAGAGGTAGCTGTTCTCTATCAAGATGTAAATTGC
ACTGATGTCCCTACAGCAATACGTGCAGATCAATTAACACCTGCTTGGCGCGTTTATTCCACTGGAGTAA
ATGTGTTTCAAACACAAGCTGGCTGTCTTATAGGAGCTG"&amp;"AGCATGTCAACGCCTCTTATGAGTGTGACAT
TCCTATTGGTGCAGGCATTTGTGCTAGTTACCATACAGCTTCTGTTCTACGTAGTACCGGCCAGAAATCA
ATTGTTGCCTATACTATGTCACTGGGTGCTGAAAATTCCATTGCATACGCTAATAATTCAATTGCCATAC
CTACAAATTTTTCAATCAGTGTCACTACAGAAGTGATGCCTGTTTCAATGGCTAAAACATCCGTGGATTG
TACTATGTAC"&amp;"ATCTGCGGTGATTCTTTAGAGTGCAGCAACTTACTATTGCAGTATGGAAGCTTCTGCACA
CAACTCAATCGTGCCCTCACTGGCATTGCTATAGAACAGGACAAAAACACTCAGGAAGTCTTTGCCCAGG
TTAAACAAATGTACAAGACACCTGCCATAAAGGACTTTGGCGGTTTCAATTTTTCACAAATATTGCCTGA
CCCTTCAAAGCCAACGAAGAGATCATTTATTGAAGACCTGCTCTTCAATAAA"&amp;"GTGACTCTCGCGGATGCT
GGCTTTATGAAACAATATGGTGAATGCCTAGGTGATGTTAGTGCTAGAGACCTTATCTGTGCCCAGAAGT
TCAATGGACTTACTGTGCTACCACCACTGCTTACAGATGAGATGATTGCTGCATACACAGCTGCGCTAGT
TAGTGGTACTGCTACGGCAGGCTGGACGTTTGGTGCAGGTGCAGCTCTTCAAATACCATTTGCTATGCAA
ATGGCTTATAGGTTCAATGGCAT"&amp;"TGGAGTTACTCAAAACGTTCTCTATGAGAATCAAAAGCTGATAGCCA
ATCAGTTTAATAGTGCTATAGGCAAAATTCAAGAATCATTATCATCTACTGCAAGTGCACTAGGAAAATT
GCAGGATGTGGTTAACCAAAATGCACAAGCTCTTAACACGCTTGTTAAACAACTTAGCTCTAATTTTGGA
GCTATCTCAAGTGTGTTAAATGACATTCTCTCTCGCCTTGATAAAGTTGAGGCAGAAGTTCAAAT"&amp;"TGATA
GGTTGATTACAGGCAGATTGCAAAGCCTTCAAACCTATGTAACACAACAACTTATCAGAGCTGCTGAAAT
CAGAGCTTCTGCTAATCTTGCTGCTACTAAAATGTCTGAGTGCGTTCTTGGACAATCAAAAAGAGTTGAT
TTCTGTGGAAAAGGCTACCACCTTATGTCCTTCCCTCAATCAGCACCTCATGGTGTCGTTTTTCTACATG
TCACATATGTGCCATCACAAGAGAAAAACTTCACAA"&amp;"CAGCCCCAGCTATTTGTCACGAAGGCAAAGCTTA
TTTCCCTCGTGAAGGTGTCTTTGTGTCTAATGGCACTTCTTGGTTTATTACGCAGAGGAATTTTTACTCT
CCACAATTAATTACAACAGATAACACTTTTGTTTCTGGTAATTGTGATGTCGTAATCGGCATCATTAATA
ATACTGTTTATGACCCTCTGCAACCTGAGCTTGACTCGTTTAAGGAAGAGCTGGACAAGTACTTCAAAAA
TCATACA"&amp;"TCACCAGATGTTGATCTTGGCGACATTTCAGGCATTAATGCTTCAGTCGTCAACATTCAAAAG
GAGATTGACCGCCTCAATGAGGTTGCCAAAAACCTAAATGAATCACTCATTGACCTCCAAGAACTTGGGA
AATATGAGCAATACATCAAGTGGCCTTGGTATGTTTGGCTCGGCTTTATTGCTGGACTAATTGCCATCGT
CATGGTTACAATCTTGCTTTGTTGCATGACCAGCTGTTGCAGTTGTCTC"&amp;"AAGGGTGCATGCTCTTGTGGT
TCGTGCTGCAAATTTGATGAGGACGACTCTGAGCCAGTGCTCAAAGGAGTCAAATTACATTACACATAAA
CGAACTTAATGGATTTGTTTATGAGCATTTTCACATTGGGAGCAATCACGCGCAATCCAGCGAAAATTGA
AAATGCTTCTCCTGCAAGTACTGTTCATGCTACTGCAACGATACCACTACAAGCCACATTCCCTTTCGGA
TGGCTTATTGTTGGCGTTGC"&amp;"ACTTCTTGCTGTTTTTCAAAGCGCTTCTAAAGTAATTGCGCTTCATAGAA
GGTGGCAGCTCGCCTTATATAAAGGCGTTCAACTTGTATGTAATATGCTGCTGCTTTTTGTGACAATTTA
CTCACACCTTCTACTTCTAGCTGCTGGCATGGAAGCACAATTCTTGTACATCTATGCCCTGATTTATATC
TTGCAAATTGTAAGTTTTTGTAGATTTATCATGAGATGCTGGCTGTGCTGGAAGTGCAGATC"&amp;"CAAAAATC
CATTACTCTATGATGCTAACTATTTTGTATGTTGGCATACTAATAACTATGACTACTGTATACCATACAA
CAGTGTCACAGATACAGTTGTCATCACCTCAGGTGATGGAACAAATCAGCCAAAACTAAAAGAAGACTAT
CAAATTGGTGGTTATTCTGAGGATTGGCATTCAGGTGTTAAAGACTATGTAGTAATATATGGCTATTTCA
CCGAAGTTTATTACCAGCTTGAATCGACTCAAT"&amp;"TGTCGACTGATACTGGTGCTGAAAATGCTACATTCTT
CATCTATAGCAAGCTTGTTAAAGATGTAGATCATGTGCAAATACACACAATCGACGGCTCTTCAGGAGTT
GTAAATCCAGCAATGGATCCAATTTATGATGAGCCGACGACGACTACTAGCGTGCCTTTGTAAGCACAAG
AAAGTGAGTACGAACTTATGTACTCATTCGTTTCGGAAGAGACAGGTACGTTAATAGTTAATAGCGTACT
TCTT"&amp;"TTCCTTGCTTTCGTGGTATTCTTGCTAGTCACACTAGCCATCCTTACTGCGCTTCGATTGTGTGCG
TACTGCTGCAATATTGTTAACGTGAGTTTAGTAAAACCAACAGTTTACGTTTACTCACGTGTTAAAAATC
TGAACTCTTCTGAGGGAGTTCCTGATCTTCTGGTCTAAACGAACTAACTATTATTATTATTCTGTTTGGA
ACTTTAACATTGCTCATCATGGCAGACAACGGTACAATTACTGTTG"&amp;"AGGAGCTTAAACAACTCCTGGAAC
AATGGAATCTAGTAATAGGTTTCATTTTCCTTGCTTGGATTATGTTACTACAGTTTGCCTATTCCAACCG
GAACAGGTTTCTGTATATAATAAAGCTTGTTTTCCTCTGGCTCTTGTGGCCAGTAACACTTGCTTGCTTT
GTGCTTGCTGCTGTTTACAGAATTAATTGGGTGACTGGCGGAATTGCGATTGCAATGGCTTGTATAGTAG
GCTTGATGTGGCTTAGC"&amp;"TACTTCGTTGCTTCTTTCAGGCTGTTTGCTCGCACCCGCTCAATGTGGTCATT
CAATCCAGAAACAAATATTCTTCTCAATGTGCCTCTTCGGGGGACAATTCTGACCAGACCGCTCATGGAA
AGTGAACTTGTCATTGGTGCTGTGATCATTCGTGGTCACTTGCGGATGGCTGGACACTCCCTTGGGCGCT
GTGACATAAAGGACCTGCCAAAAGAGATTACGGTGGCTACATCACGAACGCTTTCTTAT"&amp;"TACAAATTAGG
AGCGTCGCAGCGTGTAGGCACTGATTCAGGTTTTGCTGCATACAACCGCTACCGAATTGGAAACTACAAA
CTAAATACAGACCATTCAGGTAGCAACGACAATATTGCTTTGCTAGTACAGTAAGTGACAACAGATGTTT
CATCTAGTTGACTTCCAGGTTACAATAGCAGAGATATTGATTATCATTATGAAAACTTTCAGGGTTGCCA
TTTGGAACCTTGACATACTAATAAGTTCAA"&amp;"TAGTGAGACAATTATTTAAGCCTCTAACTAAGAAGAATTA
TTCAGAGTTAGATGATGAAGAACCTATGGAGTTAGATTATCCATAAAACGAACATGAAAATTATTCTCTT
CTTGATATTGATAGCGCTTGCAACTTGTGAGTTATATCATTATCAGGAGTGTGTTAGGGGTACGACTGTA
CTACTAAAAGAACCTTGCCCATCAGGAACATATGAGGGCAATTCACCATTTCACCCTCTTGCTGATAATA
A"&amp;"ATTTGCACTAACTTGCTCTAGCACACATTTTGCTTTTGCTTGTGCTGACGGTACTAGACACACCTATCA
GCTTCGTGCAAGATCAGTTTCACCAAAACTTTTCATCAGACAGGAGGAAGTTTATCAAGAGCTCTACTCA
CCACTTTTCCTCATTGTTGCTGCATTAGTATTTATAATACTTTGCTTCACCATTAAGAGAAAGACAGAAT
GAATGAGCTCACTTTAATTGACTTCTATTTGTGCTTTTTAGCC"&amp;"TTTCTGCTATTCCTTGTTTTAATTATG
CTTCTTATATTTTGGTTCTCGCTTGAGATTCAGGACATAGAAGAACCTTGTAACAAAGTCTAAACGAACA
TGAAACTTCTCATTGTTTTTGGACTCTTAGCATCAGTGTACTGCTTCCACAGAGAATGCAGCATACAAGA
GTGTTGTGAAAATCAACCCTACCAAATTGAAGACCCATGTCCAATACATTACTATTCGGACTGGTTTATA
AAAATTGGATCTAG"&amp;"AAAATCGGCTCGCCTCGTACAATTGTGCGAAGGTGATTACGGACGAAGAATTCCAA
TTCATTATGAGATGTTTGGCAATTACACTATCTCCTGTGAACCACTAGAGATAAATTGTCAGGCTCCACC
AGTAGGTAGTCTAATCGTTCGTTGTTCATACGATTATGACTTTGTTGAGCATCATGACGTTCGTGTTGTA
CTAGATTTCATCTAAACGAACAAACTAAAATGTCTGATAATGGACCCCAAAGTCAA"&amp;"CGTAGTGCCCCCCG
CATTACATTTGGTGGACCCGCAGATTCAAATGACAATAACCAGGATGGAGGACGCAGTGGTGCACGGCCA
AAACAGCGCCGGCCCCAAGCTTTACCCAATAATACTGCGTCTTGGTTCACAGCTCTCACTCAGCATGGCA
AAGAGGAACTTAGATTCCCTCGAGGCCAGGGCGTTCCAATCAACACCAATAGTGGTAAAGATGACCAAAT
TGGCTACTACCGAAGAGCTACCCGACG"&amp;"AGTTCGTGGTGGTGACGGCAAAATGAAAGAGCTCAGCCCCAGA
TGGTATTTCTATTACCTAGGAACTGGCCCAGAAGCTTCACTTCCCTATGGCGCTAATAAAGAAGGCATCG
TATGGGTCGCAACTGAGGGAGCCTTGAATACACCGAAAGATCACATTGGCACCCGCAACCCTAATAACAA
TGCTGCCGTCGTGCTACAACTTCCTCAAGGAACAACATTGCCAAAAGGCTTCTACGCAGAGGGGAGCAG"&amp;"A
GGTGGCAGTCAATCTTCATCTCGCTCCTCATCACGTAGTCGCGGTAATTCAACAAATTCAACTCCTGGCA
GCAGTAGGGGAAGTTCTCCTGCTCGATTGGCTAGCGGAGGTGGTGAAACTGCCCTCGCGCTATTGCTGCT
AGACAGATTGAATCAGCTTGAGAGCAAAGTTTCTGGTAAAGGCCAACAACAACCAGGCCAAACCGTCACT
AAGAAATCTGCTGCTGAGGCATCGAAGAAGCCTCGCCAAA"&amp;"AACGTACTGCTACTAAACAGTACAACGTCA
CTCAAGCATTTGGGAGACGTGGTCCAGAGCAAACCCAAGGAAACTTTGGGGACCAAGAACTAATCAGACA
AGGAACTGATTACAAACATTGGCCGCAAATTGCACAATTTGCTCCAAGTGCCTCTGCATTCTTCGGAATG
TCACGCATTGGCATGGAAGTCACACCTTCGGGAACATGGCTGACTTATCATGGAGCCATCAAATTGGATG
ACAAAGATCCA"&amp;"CAATTCAAAGACAACGTCATACTGCTGAACAAGCACATTGACGCATATAAAACATTCCC
ACCAACAGAGCCTAAAAAGGACAAAAAGAAAAAGACTGATGAAGCTCAGCCTTTACCGCAGAGACAAAAG
AAGCAGCCCACTGTGACTCTTCTTCCTGCGGCTGACATGGATGATTTCTCCAGACAACTTCAACATTCCA
TGAGTGGAGCTTCTGCTGATTCTACTCAGGCATAAACACTCATGATGACCACA"&amp;"CAAGGCAGATGGGCTAT
GTAAACGTTTTCGCAATTCCGTTTACGATACATAGTCTACTCTTGTGCAGAATGAATTCTCGTAGCTAAA
CAGCACAAGTAGGTTTAGTTAACTTTAATCTCACATAGCAATCTTTAATCAATGTGTAACATTAGGGAGG
ACTTGAAAGAGCCACCACATTTTCACCGAGGCCACGCGGAGTACGATCGAGGGTACAGTGAATAATGCTA
GGGAGAGCTGCCTATATGGAAGAG"&amp;"CCCTAATGTGTAAAATTAATTTTAGTAGTGCTATCCCCATGTGATT
TTAATAGCTTCTTAGGAGAATGAC
")</f>
        <v>&gt;BtHKU3-12 GQ153547.1_ref_genome
GTTAGGTTTTTACCTACCCAGGAAAAGCCAACCAACCTTGATCTCTTGTAGATCTGTTCTCTAAACGAAC
TTTAAAATCTGTGTGGCTGTCGCTCGGCTGCATGCCTAGCGCACCTACGCAGTATAAATATTAATAACTT
TACTGTCGTTGACAAGAAACGAGTAACTCGTCCCTCTTCTGCAGACTGCTTACGGTTTCGTCCGTGTTGC
AGTCGATCATCAGCATACCTAGGTTTCGTCCGGGTGTGACCGAAAGGTAAGATGGAGAGCCTTGTTCTTG
GTGTCAATGAGAAAACACACGTCCAACTCAGTTTGCCTGTTCTTCAGGTTAGAGACGTGCTAGTGCGTGG
CTTCGGGGACTCTGTGGAAGAGGCCTTATCGGAGGCACGTGAACATCTTAAAAATGGCACTTGTGGCCTA
GTAGAGCTGGAAAAAGGTGTGTTGCCCCAGCTTGAACAGCCCTATGTGTTCATTAAACGATCTGATGCTC
TAAGCACCAATCACGGCCACAAGGTTGTGGAATTGGTTGCAGAATTAGATGGCATTCAGTTCGGTCGTAG
CGGTATAACACTGGGAGTCCTCGTGCCACATGTGGGCGAAACCCCAATCGCATACCGTAATGTTCTTCTC
CGTAAGAATGGTAATAAGGGAGCCGGTGGTCATAGTTTTGGCATCGATCTAAAGTCTTATGACTTAGGTG
ACGAACTTGGCACTGATCCCATTGAAGATTATGAACAAAACTGGAACACTAAGCATGGCAGTGGTGCTCT
TCGTGAACTCACTCGTGAGCTCAATGGAGGTGTAGTCACTCGTTATGTTGATAACAACTTTTGTGGCCCG
GATGGGTATCCTCTTGAATGCATTAAAGATTTTCTCGCCCGTGCGGGTAAGTCTATGTGCACTCTTTCTG
AACAACTTGATTATATCGAGTCGAAGAGAGGTGTCTACTGCTGCCGTGAACATGAACATGAAATTGTTTG
GTTCACTGAACGCTCTGAAAAGAGCTATGAGCACCAGACACCCTTCGAGATTAAGAGTGCCAAGAAATTT
GACACCTTTAAAGGGGAATGCCCGAAGTTCGTATTTCCTCTTAACTCTAAAGTCAAAGTCATTCAACCAC
GTGTTGAAAAGAAAAAGACTGAAGGTTTCATGGGGCGCATCCGCTCTGTGTACTCTGTTGCCACTCCTCA
AGAGTGCAATGACATGCATCTGTCTACTTTGATGAAATGTAATCATTGCGATGAAGTTTCATGGCAGACG
TGCGACTTTCTAAAAGCCACTTGTGAACAATGTGGCACTGAAAATTTAGTTTGTGAAGGACCCACTACAT
GTGGATACCTACCTACTAATGCTGTAGTAAAAATGCCCTGTCCTGCCTGTCAAGACCCGGAGGTAGGGCC
AGAGCATAGTGTTGCTGACTACCACAACCATTCAAACATTGAAACTCGACTCCGCAAGGGAGGTAGGACT
AAGTGTTTTGGCGGCTGTGTATTTTCCTATGTTGGCTGCTATAACAAGCGAGCCTACTGGGTCCCTCGTG
CTAGTGCTAATATCGGTGCGAACCATACTGGCATTACTGGTGAAAATGTTGAGACTCTTAATGAGGATCT
TCTGGAGATACTGAATCGCGAACGTGTTAACATTAACATTGTTGGTGATTTTCGGTTTAATGAGGAGGTT
GCCATCATTTTGGCATCTTTTTCAGCTTCTCCTAGCGCTTTTATCGAGACTGTAAAGGGTCTTGATTACA
AGTCTTTTAAAGTCATTGTTGAGTCCTGCGGTAACTACAAAGTTACTAATGGAAAGCCCGTAACAGGAGC
TTGGAACATTGGACAACAGAGATCCATCCTAACACCACTGTGTGGTTTCCCCTCACAGGCTGCTGGTGTT
ATTAGATCAATTTTCTCTCGCACACTGGATGCAGCAAACCATTCTATTCTTGACCTTCAAAGAGCAGCTG
TCACCACTCTTGATGGTATTTCTGAACAATCATTGCGTCTTGTTGATGCCATGGTTTACACCTCAGATTT
GTTAACCAACAGTGTTGTCGTTATGGCATATGTGACTGGTGGTCTTGTACAACAAACGATGCAGTGGTTG
TCTAACATGCTAGGCACTGCTGTTGACAAGCTAAAACCCGTGTTTACATGGGTTGAGGCTAAACTTAGTG
CAGGAGTTGAATTTCTTAGAGATGCTTGGGAAATTCTTAAATTCTTGATCACAGGAGTATTTGATGTCAT
TAAGGGTCAAATACAGGTTGCTACAGATAACATCAAGGAATGTGTAAAAATTTTTCTTGGTGTTGTTAAC
AAAGCACTTGAAATGTGTTTAGACCAGGTCACGATTGCTGGCACTAAGTTGAGAGCGCTCAATTTAGGTG
AAGTCTTCATTGCACAAAGCAGAGGACTCTACCGCCAGTGTATTCGTGGCAAAGAACAGCTGCAATTACT
CATGCCTCTTAAGGCACCAAAAGAAGTCACCTTCCTTGAAGGAGATGCACATGATACAGTACTAACCTCT
GAAGAGGTTGTCCTTAAGAGTGGTGAGCTCGAGGCACTAGAGACACCAATTGACAGCTTCACTAGTGGAG
CTGTTGTAGGTACACCTGTTTGTATCAATGGCCTCATGCTCTTAGAGCTCGAGAATAAGGAACAGTATTG
TGCCTTGTCTCCTGGCTTGTTAGCAACAAACAATGTCTTTCGTCTAAAGGGTGGTGCGCCGGTTAAAGGT
GTGACTTTTGGAGAGGACACTGTTTTAGAAGTTCAAGGCTACAAGAATGTGAAGATTACTTTTGAACTTG
ATGAGCGTGTGGATAAGGTGCTTAATGAGAAGTGCTCTGTTTACACTGTTGAGTCTGGTACTGAGGTTAC
TGAATTCGCATGTGTTGTAGCGGAAGCTGTTGTAAAAACTTTGCAACCAGTTTCTGACCTTCTTACCCCC
ATGGGTATTGATCTTGACGAGTGGAGTGTAGCTACATTTTACTTGTTCGACGACGCTGGTGAAGAAAAAC
TTTCATCACGCATGTATTGCTCTTTCTACCCTCCTGATGAGGAAGAAGACTGTGAAGAGTGTGAGGATGA
GGAAGAAACCTGTGAACATGAATATGGCACAGAGGATGACTATAAAGGTCTCCCTCTTGAATTTGGTGCA
TCAACTGAAACACCACATGTTGAAGAAGAGGAAGAAGAGGAAGATTGGCTTGATGACGCTATAGAAGCAG
AACCTGAACCAGAACCTCTACCTGAAGAACCAGTCAATCAGTTTGTTGGTTATTTAAAGCTTACTGACAA
TGTTGCCATTAAGTGTATTGACATTGTTAAAGAGGCACAAAGTGCTAAACCAACAGTGATTGTTAATGCT
GCTAACACCCACTTGAAACATGGTGGTGGTGTAGCTGGTGCTCTAAATAAGGCCACTAATGGTGCTATGC
AGAATGAGAGTGATGAATACATCAGGCAAAATGGACCTCTTACAGTTGGAGGCTCATGTTTGCTTTCTGG
ACACAATCTTGCAGAGAAGTGTCTGCATGTTGTTGGACCTAACTTAAATGCCGGTGAGGATGTTCAACTC
CTTAAAAGGGCATATGAGAATTTCAATTCACAGGATGTATTACTTGCACCTCTATTGTCAGCTGGCATAT
TTGGTGCCAAACCACTTCAGTCATTAAAAATGTGTGTTGAGATAGTTCGCACACAAGTTTATCTTGCAGT
CAATGATAAGAGTCTTTATGATCAGATTGTCTTAGATTATCTAGATAGTCTGAAACCTAAAGTGGAGTCC
CCCAACAAGGAGGAAGAGCCAAAATTGGAGGAGCCTAAAGCGGTGCAGCCAGTTGCTGAGAAACCTGTTG
ATGTAAAACCTAAGATTAAGGCATGTATCGACGAGGTCACTACAACACTGGAGGAAACTAAGTTTCTTAC
CAATAAATTGCTTCTTTTTGCTGACATCAATGGTAAACTTTACCAAGATTCACAGAATATGTTAAGAGGT
GAAGACATGTCTTTCTTAGAGAAAGATGCACCATATATTGTTGGTGATGTCATCACTAGTGGTGACATCA
CTTGTGTCATAATACCTGCTAAGAAGTCGGGTGGGACTACGGAAATGCTAGCAAGAGCACTAAAGGAAGT
CCCAGTTGCTGAGTATATAACAACCTATCCTGGACAAGGGTGTGCTGGTTATACACTTGAAGAAGCAAAG
ACTGCACTTAAAAAATGCAAATCTGCATTTTATGTTTTACCTTCAGAAACACCTAATGAGAAGGAAGAGG
TTCTTGGCACAGTATCATGGAACCTACGTGAAATGCTTGCTCATGCAGAGGAGACAAGAAAATTAATGCC
TATTTGCCTGGATGTTAGAGCTATAATGGCCACCATCCAGCGCAAGTATAAGGGTATTAAAGTTCAGGAA
GGAATCGTGGATTACGGTGTCCGGTTCTTCTTCTATACTAGCAAGGAGCCTGTAGCTTCTATTATTACAA
AGCTTAACTCTTTAAATGAGCCACTTGTTACTATGCCCATAGGTTATGTGACACATGGTCTTAACCTAGA
AGAGGCCGCGCGCTGTATGCGCTCCCTCAAGGCACCTGCTGTGGTGTCAGTTTCTTCACCAGATGCTGTC
ACTGCATATAATGGTTACCTCACTTCGTCTTCCAAGACACCTGAGGAGTATTTTGTGGAGACTACTTCTC
TTGCGGGATCGTATAGAGATTGGTCTTATTCAGGACAACGTACGGAATTAGGTGTTGAATTTCTTAAGCG
TGGGGACAAGATTGTCTATCACACTACAGGGAGCCCCATTGAGTTTCACCTTGATGGTGAGGTTCTTCCA
CTTGACAAACTAAAGAGTCTCTTGTCTCTTCGTGAGGTTAAGACTATTAAGGTGTTTACAACTGTAGACA
ACACTAACCTCCACACGCATATTGTGGACATGTCTATGACTTATGGACAACAGTTCGGTCCTACTTATTT
GGATGGTGCTGATGTCACTAAAATCAAGCCACATGTTAATCATGAGGGTAAGACATTTTTTGTACTACCT
AGCGATGACACACTGCGTAGTGAAGCTTTTGAGTACTACCACACTATCGATGAGAGTTTTCTTGGTAGAT
ATATGTCAGCATTAAACCATACAAAGAAGTGGAAGTTTCCTCAGGTTGGTGGTTTAACTTCAATCAAATG
GGCAGACAACAATTGTTACTTGTCTAGTGTGTTACTTGCACTTCAGCAAGTTGAAGTGAAATTTAATGCA
CCCGCGCTTCAGGAAGCCTATTATAGGGCTCGCGCCGGTGATGCTGCCAACTTTTGTGCACTCATACTGG
CTTACAGTAATAAAACTGTAGGCGAGCTGGGTGATGTCAGAGAAACTATGACCCATCTTTTACAGCATGC
TAATTTAGAGTCAGCTAAAAGAGTTCTTAATGTAGTATGCAAACACTGCGGCCAGAAAACAACCACCTTG
AAGGGTGTAGAGGCTGTGATGTACATGGGGACTCTGTCTTATGATGAGCTTAAGACAGGTGTTTCAATTC
CTTGCGTATGTGGGCGTAATGCTACACAATATTTAGTACAACAAGAATCTTCTTTTGTTATGATGTCTGC
ACCACCTGCTGAGTACAAATTACAACAGGGGGCCTTTTTGTGTGCTAATGAATACACTGGCAATTATCAG
TGTGGACATTACACTCACATAACTGCTAAAGAAACACTCTATCGCGTAGATGGAGCACATCTTACTAAGA
TGTCAGAATATAAAGGACCAGTGACTGATGTTTTCTACAAGGAAACCTCCTACACTACAGCTATCAAACC
TGTGTCTTATAAACTTGATGGAGTTACTTACACAGAGATTGAACCGAAATTAGATGGGTACTATAAGAAG
GGTAATGCTTACTACACTGAGCAGCCTATTGACCTTGTCCCAACCCAACCAATGCCAAATGCAAGTTTTG
ATAATTTTAAACTTACATGCTCTAACACTAAATTTGCTGATGACCTTAATCAAATGACAGGCTTTAAAAA
GCCAGCCTCGCGTGAGCTAACCGTCACATTCTTCCCAGACTTGAATGGCGATGTAGTGGCTATTGATTAT
AGACACTACTCCACGAGTTTCAAGAAAGGTGCAAAACTGGTACATAAGCCAATTCTTTGGCATATTAACC
AGACTACAAACAAGACAACGTACAAACCAAACATCTGGTGTTTACGTTGTCTGTGGAGTACAAAACCGGT
TGATACTTCAAACTCCTTTGAAGTCCTGGTGGTAGAAGACACACAAGGAATGGATAATCTTGCTTGTGAA
AGTCAGACAACCACCTCTGAAGAAGTAGTGGAAAATCCTACCGTACAGAAGGAAATAATAGAGTGTGACG
TGAAAACTACCGAAGTTGTAGGCAATGTCATACTAAAACCATCAGAAGAAGGTGTTAAAGTTACACAAGA
GTTGGGCCATGAAGATCTAATGGCTGCTTATGTTGAAGAAACAAGCATTACCATTAAGAAGCCTAACGAG
CTTTCGTTAGCCTTAGGCTTGAAAACACTTGCCACCCATGGGGCCGCTGCAATAAATAGTGTCCCATGGA
GTAAGATTTTGGCGTATGTCAAACCCTTCCTTGGACAGACAGCGGTTATAACTTCAAACTGCATCAAGAA
ATGTGTGCAGCGAGTTTTTAGCAACTATATGCCCTATGTCATTACATTATTATTTCAATTGTGCACTTTT
ACAAAGAGCACCAATTCCAGAATAAAAGCTTCACTTCCTACGACTATTGCTAAAAATAGTGTTAAGAGTG
TTGCTAAATTGTGTTTGGACGTTTGCATTAATTATGTGAAATCTCCTAAGTTTTCTAAATTGTTCACAAT
TGTAATGTGGCTATTGTTGTTAAGTATTTGCCTAGGTTCTTTAACCTATGTAACTGCTGTTCTTGGTGTA
TGCCTATCTAGTTTAGGTGTTCCTTCTTATTGTGATGGCGTTAGAGAGTTGTATATCAATTCATCTAACG
TCACTACTATGGACTTTTGTCAGGGTTATTTTCCCTGCAGTGTCTGTTTAAGTGGATTAGATTCTCTTGA
TTCTTACCCAGCTCTTGAAACCATCCAGGTTACGATCTCATCGTATAAGCTAGACCTGACATTTTTGGGT
TTGGCAGCTGAATGGTTATTGGCATATATGTTGTTTACAAAGTTCTTCTACTTACTTGGTCTCTCCGCCA
TAATGCAAGCGTTCTTTGGCTACTTTGCCAGTCATTTCATTAGCAATTCTTGGCTTATGTGGTTTATCAT
TAGTATTGTACAGATGGCACCTGTTTCAGCAATGGTTAGGATGTACATTTTCTTTGCTTCTTTCTATTAT
GTATGGAAGAGCTATGTTCATATTATGGATGGCTGTACTTCATCAACTTGCATGATGTGCTACAAACGCA
ATCGTGCGACACGTGTTGAGTGTACAACTATTGTCAATGGCGTGAAGAGATCTTTCTACGTCTATGCAAA
TGGAGGTCGTGGCTTCTGTAAGGCTCACAATTGGAATTGTCTCAACTGTGACACTTTTTGTGCTGGTAGT
ACTTTCATTAGCGATGAGGTTGCTCGTGATTTGTCACTCCAGTTTAAGAGACCAATTAATCCTACTGACC
AGTCTGCATATGTCGTGGATAGCGTTACTGTGAAAAACGGCGCACTCCACCTCTATTTTGATAAGGCTGG
TCAAAAGACTTATGAGAGGCACCCACTCTCTCACTTTGTCAACTTAGATAATTTGAGGGCTAACAACACT
AAAGGTTCATTACCTATTAATGTCATAGTTTTTGACGGCAAGTCCAAATGTGAGGAGTCTGCCGCTAAAT
CTGCATCTGTGTACTACAGTCAGCTTATGTGCCAACCCATTCTGTTACTTGACCAAGCTCTTGTGTCAGA
TGTTGGAGATAGTACTGAAGTTTCTGTTAAGATGTTCGATGCTTATGTAGACACTTTTTCAGCAACTTTT
AGTGTTCCTATGGAGAAACTTAAAGCACTTGTTGCTACAGCACATAGTGAGTTGGCAAAGGGTGTAGCTT
TAGATGGTGTCCTTTCTACATTCGTGTCGGCTGCCCGTCAAGGTGTCGTTGATACTGATGTTGATACAAA
GGATGTCATTGAGTGTCTCAAACTTTCTCACCATTCTGATATAGAGGTGACAGGTGACAGTTGTAACAAC
TTTATGCTCACCTATAACAAAGTTGAAAACATGACGCCTAGAGATCTTGGTGCATGTATTGATTGTAATG
CAAGGCATATAAATGCCCAAGTAGCAAAAAGCCACAATGTTTCGCTGGTTTGGAACGTCAAGGACTACAT
GTCTCTGTCCGAACAGCTGCGCAAGCAAATTCGCAGTGCTGCCAAAAAGAACAACATACCTTTTAGCCTT
ACCTGTGCTACCACTAGACAGGTTGTCAATGTTATAACTACTAAAATCTCACTCAAAGGTGGTAAGGTTG
TTAGTACGTGGTTCAAACTTTTGCTGAAAGTCACACTTTTGTGTGTTCTTGCTGCATTATTTTGCTATGT
CATTATGCCAGTACATTCTTTGTCTGTTCATGATGGTTATACAAATGAAATCATTGGTTACAAAGCCATT
CAGGATGGTGTCACTCGTGACATTGTTTCTACTGATGATTGTTTTGCTAACAAACATGCTGGATTCGACT
CATGGTTTAGCCAGCGTGGTGGTTCTTACAGGAATGACAAAAACTGCCCTGTAGTAGCGGCTATCATTAC
TAGAGAAATTGGTTTCATAGTGCCTGGTTTACCTGGTACTGTTTTGAGAGCACTTAATGGTGACTTTTTG
CATTTTCTACCTCGTGTTTTTAGTGCTGTTGGCAACATTTGCTACACACCATCTAAACTCATTGAGTATA
GTGATTTTGCTACTTCTGCTTGCGTTTTGGCTGCTGAATGTACTATTTTCAAAGATGCTATGGGTAAGCC
TGTGCCATACTGTTACGACACTAACTTACTTGAGGGTTCTATTTCTTACAGTGAACTCCGTCCTGACACC
CGTTATGTGCTCATGGATGGTTCTATCATACAATTCCCTAACACTTACCTTGAGGGTTCTGTTAGAGTAG
TTACAACTTTTGATGCTGAGTATTGCAGACACGGTACTTGTGAAAGGTCAGAAGCTGGTGTGTGCTTATC
TACTAGCGGTAGATGGGTTCTTAATAATGAGCATTACAGAGCTCTACCAGGAGTTTTCTGTGGTGTCGAT
GCTATGAACCTCATAGCTAACATCTTCACACCTCTTGTTCAACCTGTCGGTGCTCTAGATGTGTCTGCTT
CAGTAGTAGCAGGTGGTATTATCGCCATACTGGTGACTTGTGCTGCTTACTACTTTATGAAATTCAGACG
TGCGTTTGGTGAGTACAACCATGTTGTTGCCGCTAATGCGTTGCTGTTTCTAATGTCTTTCACTATACTC
TGTCTGGCACCTGCTTATAGCTTTTTGCCGGGGGTTTACTCTATCTTTTACTTGTACTTGACTTTCTATT
TTACTAATGATGTCTCATTCTTGGCTCATCTGCAATGGTTTGCCATGTTTTCTCCTATTGTGCCTTTCTG
GATAACAGCAATCTATGTGTTCTGTATTTCCCTAAAGCACTTCCATTGGTTCTTTAGTAACTATCTTAAG
AAAAGAGTCATGTTTAATGGGGTTACATTCAGCACCTTTGAAGAGGCAGCTTTATGTACCTTTTTACTTA
ACAAAGAAATGTATCTGAAACTGCGTAGCGAAACACTCCTTCCACTTACACAGTATAACAGATACCTTGC
TCTTTACAACAAGTACAAGTATTTTAGCGGGGCCTTGGATACTACTAGTTATCGTGAAGCAGCTTGCTGC
CACTTAGCTAAGGCTCTAAATGACTTCAGTAACTCAGGTGCTGACGTACTCTACCAGCCACCACAGACTT
CAATCACTTCTGCGGTTTTGCAGAGTGGTTTTAGGAAAATGGCATTTCCCTCTGGTAAAGTTGAAGGATG
TATGGTACAAGTCACCTGTGGAACTACAACCTTAAATGGTTTGTGGTTGGATGACACAGTGTACTGCCCA
AGACATGTTATTTGCACGGCTGAAGACATGCTTAACCCGAACTATGACGACCTGCTCATCCGCAAGTCTA
ACCATAGTTTCCTTGTTCAAGCTGGTAATGTCCAACTTCGTGTTATTGGCCATTCCATGCAAAATTGTCT
GCTTAGGCTTAAAGTTGACACTTCTAACCCTAAGACACCAAAGTATAAATTTGTCCGTATCCAACCAGGT
CAGACATTTTCAGTCCTAGCTTGTTACAATGGTTCACCATCAGGTGTTTATCAGTGTGCCATGAGACCTA
ATTACACCATTAAGGGTTCCTTCCTTAATGGTTCATGTGGTAGTGTTGGTTTTAATATTGATTATGATTG
CGTGTCTTTCTGCTACATGCATCACATGGAGCTTCCAACTGGAGTGCACGCTGGTACTGATTTAGAAGGT
AAATTCTATGGTCCTTTTGTAGATAGACAGACTGCACAGGCTGCTGGCACAGATACAACTATTACACTGA
ATGTTTTAGCTTGGCTCTATGCTGCTGTTATCAATGGTGATAGGTGGTTCCTAAATAGGTTTACCACTAC
TCTCAATGATTTTAATCTTGTGGCAATGAAGTACAATTATGAACCCCTGACACAAGATCATGTTGACATA
CTAGGACCCCTTTCTGCGCAAACAGGAATCGCAGTCTTAGATATGTGTGCTGCTCTGAAAGAGCTTCTAC
AGAATGGTATGAATGGTCGTACTATTCTTGGTAGCACTATTTTAGAGGATGAGTTCACGCCCTTTGACGT
TGTTAGACAATGTTCTGGTGTGACCTTCCAAGGTAAGTTCAAGAAAATTGTTAAAGGTACTCATCATTGG
ATGCTTTTGACTTTCTTGACATCACTTTTAATTCTTGTCCAGAGTACAAAGTGGTCACTGTTTTTCTTTG
TTTATGAGAATGCTTTCTTGCCATTTGCTTTAGGTATTATGGCTGTTGCTGCTTGCGCAATGCTTCTTGT
TAAGCATAAACATGCATTCCTGTGCTTATTTCTATTACCTTCTCTTGCAACAGTTGCTTACTTCAATATG
GTCTACATGCCTGCTAGTTGGGTGATGCGTATAATGACATGGCTTGAATTGGCCGACACTAGCCTGTCTG
GTTATCGGCTTAAGGACTGTGTTATGTATGCTTCAACCTTAGTTTTGCTTATCCTCATGACTGCCCGTAC
TGTTTATGATGATGCTGCTAGACGTGTGTGGACATTGATGAATGTCATTACACTCGTTTATAAAGTCTAC
TATGGTAATTCTTTAGACCAAGCTATTTCCATGTGGGCTCTTGTTATTTCTGTAACCTCTAACTATTCTG
GTGTCGTTACGACAATCATGTTCTTAGCTAGAGCTATAGTTTTTGTGTGTGTTGAGTATTACCCACTTTT
GTTTATTACAGGCAACACTTTACAGTGTATTATGCTTGTTTATTGTTTCTTAGGCTATTGTTGTTGTTGC
TACTTTGGCTTATTTTGTTTACTCAACCGCTATTTTAGACTTACTCTTGGTGTTTACGATTATTTGGTTT
CCACACAGGAGTTTAGGTACATGAACTCTCAGGGGCTCCTGCCACCTAAGAGTAGTATTGACGCTTTCAA
GCTTAACATTAAATTGTTGGGCATTGGAGGTAAACCTTGTATCAAGGTTGCTACTGTACAGTCTAAAATG
TCTGACGTAAAGTGCACATCAGTAGTGCTGCTCTCAGTTCTCCAACAACTTAGAGTAGAATCATCTTCTA
AATTGTGGGCACAGTGTGTACAACTTCACAATGACATTCTTCTTGCAAAGGACACTACTGAAGCTTTTGA
AAAGATGGTTTCACTTTTGTCCGTTCTGCTATCCATGCAGGGTGCTGTAGATATTAATAAGTTGTGCGAG
GAAATGCTTGACAACCGTGCTACTCTTCAGGCCATCGCTTCAGAATTCAGTTCTTTACCTTCATACGCTG
CTTATGCCACTGCCCAAGAGGCTTATGAGCAAGCTGTAGCAAATGGTGATTCTGAAGTTGTTCTTAAGAA
GTTAAAGAAGTCTTTGAATGTGGCTAAATCTGAGTTTGACCGTGATGCTGCCATGCAACGTAAGTTGGAA
AAGATGGCCGATCAAGCTATGACCCAAATGTACAAGCAGGCAAGATCTGAAGACAAGCGGGCAAAAGTAA
CTAGTGCAATGCAAACGATGCTTTTCACTATGCTTAGAAAACTTGATAATGATGCACTTAACAACATTAT
CAACAATGCACGTGATGGTTGTGTACCACTCAACATCATACCGCTTACAACAGCAGCTAAACTCATGGTT
GTTGTCCCTGACTATGGAACCTACAAGAACACTTGTGATGGTAACACTTTCACATACGCGTCAGCACTCT
GGGAAATTCAGCAAGTTGTTGATGCAGATAGTAAAATTGTCCAGCTCAGTGAAATCAATATGGACAACTC
ACCAAACTTGGCTTGGCCTCTTATTGTTACTGCACTAAGAGCCAACTCAGCTGTCAAACTACAGAATAAT
GAACTGAGTCCAGTAGCATTACGACAGATGTCTTGTGCGGCTGGTACTACGCAAACAGCTTGTACTGATG
ACAATGCACTCGCCTATTATAACAACGCAAAGGGAGGTAGGTTTGTGCTTGCATTACTATCAGACCACCA
GGACCTCAAATGGGCTAGATTCCCTAAGAGTGATGGTACAGGTACTGTCTATACAGAACTGGAACCACCT
TGCAGGTTTGTTACAGACACACCTAAAGGACCTAAAGTGAAGTATTTGTACTTTATTAAGGGTCTTAACA
ACCTAAATAGAGGTATGGTACTGGGTAGTTTGGCTGCCACAGTACGTCTTCAGGCTGGTAATGCGACAGA
AGTGCCTGCCAATTCAACTGTGCTTTCTTTCTGTGCTTTCGCTGTAGACCCAGCTAAAGCTTACAAAGAT
TACCTAGCAAGTGGTGGACAACCAATCACGAATTGTGTTAAGATGTTGTGTACACATACTGGTACAGGAC
AGGCAATCACGGTAACACCAGAAGCCAACATGGATCAAGAGTCCTTTGGTGGTGCTTCATGCTGTCTGTA
TTGTAGATGCCACATTGACCATCCAAATCCTAAGGGATTTTGTGACTTGAAAGGTAAGTATGTCCAAATA
CCTACCACTTGTGCTAATGACCCTGTGGGTTTTACACTTAGAAACACAGTCTGTACCGTCTGCGGAATGT
GGAAAGGTTATGGCTGTAGTTGTGATCAACTCCGCGAACCCATGATGCAGTCTGCGGATGCGTCAACGTT
TTTAAACGGGTTTGCGGTGTAAGTGCGGCCCGTCTTACACCGTGCGGCACAGGCACTAGCACTGATGTCG
TTTATAGGGCTTTTGATATTTACAACGAGAAAGTTGCTGGTTTTGCAAAGTTCCTAAAGACTAATTGCTG
CCGCTTCCAAGAAAAGGATGAGGAAGGCAATTTATTAGACTCTTATTTCGTAGTTAAGAGGCACACAATG
TCCAACTACCAACATGAAGAGACTATTTACAACTTGATTAAAGAGTGTCCAGCCGTTGCTGTTCATGACT
TTTTCAAGTTTAGAGTGGATGGTGACATGGTACCACATATATCACGTCAACGTCTAACTAAATACACAAT
GGCTGATTTAGTCTATGCTCTACGTCATTTTGACGAGGGCAATTGTGATACATTAAAGGAAATACTTGTC
ACATACAATTGTTGTGATGACAACTATTTCAATAAGAAGGATTGGTATGATTTTGTAGAAAATCCTGATG
TTCTACGCGTATACGCGAACCTAGGTGAGCGTGTACGTCAAGCCTTACTGAAGACTGTGCAATTCTGCGA
TGCTATGCGTGACGCGGGTATCGTAGGTGTACTGACACTAGATAATCAGGATCTGAATGGGAATTGGTAC
GATTTCGGTGATTTCGTACAAGTAGCACCAGGCTGCGGAGTTCCTATTGTGGATTCGTATTACTCATTGC
TAATGCCCATTCTCACTCTGACAAGGGCATTGGCTGCTGAGTCTCATATGGATGCTGATCTCGCAAAGCC
ACTTATTAAGTGGGATTTGCTGAAATATGACTTTACGGAAGAGAGACTTTGTCTTTTCGACCGCTATTTT
AAATATTGGGACCAGATATACCATCCCAATTGTATTAATTGTTTGGATGACAGGTGTATCCTCCATTGTG
CAAACTTTAATGTATTATTTTCTACTGTGTTTCCACCTACGAGTTTTGGACCACTAGTAAGAAAGATATT
CGTAGATGGTGTACCTTTTGTTGTTTCAACGGGATACCATTTCCGTGAGCTAGGGGTTGTACATAATCAG
GATGTAAACTTACATAGCTCACGCCTCAGTTTTAAGGAACTTTTAGTGTACGCTGCTGATCCAGCTATGC
ATGCTGCCTCTGGCAATTTGTTGTTAGATAAACGCACTACATGCTTTTCAGTAGCTGCACTAACAAATAA
TGTCGCTTTTCAAACTGTCAAACCCGGTAATTTTAATAAAGACTTTTATGACTTTGCTGTGTCTAAAGGC
TTCTTTAAGGAGGGAAGTTCTGTTGAATTAAAACACTTCTTCTTTGCTCAGGATGGCAATGCTGCTATCA
GTGATTATGACTATTACCGTTATAATCTGCCAACAATGTGTGATATTAGACAACTCCTATTCGTAGTTGA
GGTTGTCAATAAATACTTTGATTGTTACGATGGTGGCTGTATCAATGCCAACCAAGTTATTGTTAACAAC
CTGGACAAATCAGCTGGTTTTCCATTTAACAAATGGGGTAAAGCTAGACTTTATTATGACTCAATGAGTT
ATGAGGACCAAGATGCATTGTTCGCATACACTAAGCGTAATGTCATCCCTACAATAACTCAAATGAATCT
TAAGTATGCCATTAGTGCAAAGAATAGAGCTCGCACCGTTGCTGGTGTCTCTATCTGTAGTACTATGACC
AATAGACAGTTTCATCAGAAATTATTAAAGTCAATAGCCGCTACTAGAGGAGCTACTGTGGTAATTGGAA
CAAGTAAATTTTATGGTGGCTGGCATAACATGCTAAAAACTGTTTACAGTGATGTAGAAAGTCCTCACCT
TATGGGTTGGGACTACCCAAAATGTGACAGAGCCATGCCTAATATGCTTAGAATCATGGCTTCCCTTGTT
CTTGCTCGCAAACATAGCACTTGTTGTAACTTGTCACACCGTTTCTATAGATTAGCTAATGAGTGTGCAC
AAGTATTAAGTGAGATGGTCATGTGTGGCGGCTCATTATACGTGAAACCAGGTGGAACATCATCCGGTGA
TGCCACAACTGCTTATGCTAATAGTGTGTTTAACATCTGTCAAGCAGTAACAGCTAATGTAAATGCACTT
CTCTCAACTGATGGTAATAAGATTGCTGATAAGTACGTCCGCAACCTTCAACATAGACTTTATGAGTGTC
TCTATAGAAATAGAGATGTAGATCATGAGTTCGTGGATGAATTTTATGCATATTTGCGTAAGCACTTCTC
CATGATGATTCTTTCTGACGATGCCGTTGTGTGCTATAATAGTAATTACGCGGCACAGGGTCTAGTAGCT
AGCATTAAGAACTTCAAAGCAGTTCTTTACTACCAAAATAATGTGTTTATGTCTGAGGCGAAATGCTGGA
CTGAGACTGACCTTACTAAAGGACCTCATGAATTTTGCTCTCAGCATACTATGCTAGTTAAACAAGGAGA
TGATTACGTGTACCTGCCTTACCCAGATCCATCTAGAATATTAGGCGCAGGCTGTTTTGTCGATGATATT
GTCAAAACAGATGGTACACTCATGATTGAGAGGTTTGTGTCATTAGCAATTGACGCCTACCCACTTACAA
AGCACCCTAATCAAGAGTATGCTGATGTTTTCCATTTATACTTACAGTATATTAGGAAGTTACATGATGA
GCTTACTGGTCACATGTTGGACATGTACTCTGTAATGCTAACTAATGACAATACTTCAAGGTACTGGGAA
CCTGAATTTTATGAAGCTATGTACACACCACACACAGTTTTACAAGCTGTAGGTGCGTGTGTGTTATGTA
ATTCACAGACTTCGCTTCGTTGCGGCGCTTGTATTAGGAGACCTTTCCTTTGTTGCAAGTGCTGCTATGA
CCATGTCATTTCAACGTCACATAAATTAGTGTTGTCTGTTAATCCCTATGTTTGCAATGCACCTGGTTGT
GACGTCACAGATGTGACACAACTCTATTTAGGAGGTATGAGCTATTACTGCAAGTTACATAAACCACCCA
TTAGTTTTCCTTTGTGTGCTAATGGTCAGGTTTTTGGTTTATACAAGAACACATGTGTGGGCAGTGACAA
TGTAACTGACTTCAATGCAATAGCGACATGTGATTGGACTAATGCTGGCGATTATATACTTGCCAACACT
TGTACAGAGAGACTCAAACTTTTTGCAGCGGAAACGCTCAAAGCTACTGAGGAGACATTCAAGCTATCTT
ATGGTATTGCCACTGTTCGTGAAGTACTGTCAGATAGAGAACTTTACCTTTCGTGGGAGGTAGGAAAACC
TAGACCACCACTGAATAGAAATTATGTCTTTACAGGTTACCGTGTGACAAAAAACAGTAAAGTACAGATT
GGAGAGTACACCTTTGAAAAAGGTGACTATGGTGATGCTGTTGTATACAGAGGTACTACAACTTATAAAT
TGAATGTTGGTGATTACTTTGTGTTAACATCACATACAGTAATGCCATTAAGTGCACCAACACTAGTGCC
ACAGGAGCACTATGTGCGAATAGCTGGCTTATACCCTACACTCAACATCTCTGATGAGTTTTCTAGCAAT
GTTGCAAATTACCAAAAAGTCGGTATGCAGAAGTACTCCACACTCCAGGGACCACCTGGTACTGGTAAGA
GTCACTTTGCTATTGGACTTGCCCTCTACTACCCATCTGCTCGCATAGTGTACACAGCTTGCTCTCATGC
TGCTGTTGATGCGCTATGTGAAAAGGCATTAAAATACTTGCCTATAGACAAGTGTAGTAGAATTATACCT
GCACGTGCGCGTGTAGAGTGTTTTGATAAATTCAAAGTTAATTCAACATTAGAACAGTATGTTTTCTGCA
CTGTTAATGCTCTGCCCGAAACTACTGCTGACATAGTGGTCTTTGATGAAATTTCAATGGCCACTAATTA
TGATTTGAGTGTTGTCAATGCTAGACTACGTGCAAAACACTACGTTTACATTGGTGACCCAGCTCAATTA
CCTGCACCACGCACATTGCTAACAAAAGGCACACTTGAACCAGAATATTTCAATTCAGTGTGCAGACTTA
TGAAAACAATAGGTCCAGACATGTTCCTTGGAACCTGTCGTCGCTGTCCTGCCGAAATTGTTGACACAGT
GAGTGCTTTAGTTTATGACAATAAGCTAAAAGCACACAAAGAGAAGTCAGCGCAATGCTTCAAAATGTAT
TACAAGGGTGTGATTACGCATGATGTGTCATCTGCAATCAACAGGCCACAGATAGGTGTAGTAAGAGAAT
TTCTTACGCGCAACCCTGCTTGGAGAAAAGCTGTTTTTATTTCACCATATAATTCACAGAATGCAGTGGC
ATCAAAGATTTTAGGGTTGCCTACTCAAACTGTTGATTCCTCACAGGGTTCTGAATATGACTATGTCATA
TTCACACAAACCACTGAGACTGCACACTCTTGTAATGTAAACCGCTTTAATGTGGCCATCACAAGAGCAA
AAATTGGCATTTTGTGTATAATGTCTGATAGAGACCTTTATGACAAGCTGCAATTTACGAGTCTAGAAGT
ACCACGTCGAAATGTGGCTACTTTACAAGCAGAAAATGTGACTGGACTTTTTAAGGACTGTAGCAAGATC
ATTACTGGTCTTCATCCAACACAGGCACCCACACATCTCAGTGTTGATACTAAATTCAAAACTGAAGGAC
TTTGTGTCGACATACCAGGAATACCAAAGGACATGACCTACCGTAGACTCATCTCTATGATGGGCTTTAA
AATGAATTACCAAGTTAATGGTTACCCTAATATGTTTATTACCCGTGAAGAAGCTATTCGTCACGTTCGT
GCATGGATAGGCTTTGATGTAGAGGGTTGTCATGCTACTAGGGATGCTGTAGGAACAAATCTACCACTCC
AGTTAGGGTTTTCAACAGGTGTTAACCTAGTGGCCGTACCGACTGGCTATGTTGACACTGAAAATAGCAC
AGAATTCACCAGAGTTAATGCAAAACCTCCTCCAGGTGATCAATTTAAGCATCTTATACCACTTATGTAC
AAAGGTTTGCCTTGGAACGTGGTGCGTATTAAGATTGTTCAAATGCTCAGTGACACCCTGAAAGGATTAT
CAGATAGAGTTGTGTTTGTCCTTTGGGCACATGGCTTTGAACTCACATCGATGAAGTACTTTGTCAAGAT
TGGACCAGAAAGAACGTGTTGTCTGTGTGACAAACGTGCAACTTGCTTCTCTACTTCATCTGATACTTAT
GCCTGCTGGAACCACTCTGTGGGTTTTGACTATGTCTACAACCCATTTATGATTGATGTCCAGCAGTGGG
GTTTTACAGGTAACTTGCAGAGTAACCATGATCAACACTGTCAAGTGCATGGTAATGCTCATGTAGCTAG
TTGTGATGCTATCATGACTAGATGTCTTGCTGTCCATGAGTGCTTTGTTAAGCGCGTTGATTGGTCTGTT
GAATACCCGATTATCGGAGATGAACTGAAAATTAACGCAGCATGCAGAAAGGTACAGCATATGGTTGTCA
AGTCTGCATTGCTTGCTGATAAATTTACAGTTCTTCATGACATTGGAAACCCAAAGGCCATTAGATGCGT
GCCTCAGGCTGAAGTAGACTGGAAATTCTACGACGCTCAGCCTTGCAGTGACAAAGCTTATAAAATAGAA
GAACTCTTCTACTCATATGCTACACATCATGACAAGTTCACAGATGGTGTCTGCTTGTTTTGGAACTGTA
ACGTTGATCGTTACCCAGCCAATGCTATTGTGTGTAGGTTTGATACCCGAGTGCTCTCTAATTTAAACCT
ACCTGGTTGTGATGGTGGTAGTTTGTATGTTAATAAGCATGCATTCCACACTCCGGCTTTTGATAAGAGT
GCATTTACACATTTGAAGCAACTGCCTTTCTTTTATTATTCAGACAGTCCTTGTGAGTCTCATGGTAAAC
AGGTCGTGTCAGACATTGATTATGTCCCACTAAAGTCTGCTACGTGTATCACACGCTGCAACTTAGGTGG
TGCTGTTTGTAGACATCATGCAAATGAGTATAGACAATACTTGGATGCATATAATATGATGATTTCTGCT
GGATTTAGCCTTTGGATTTATAAACAATTTGATACTTACAACTTGTGGAATACTTTCACTAAGTTGCAGA
GTTTAGAAAATGTGGCTTATAATGTTGTCAACAAGGGACACTTTGATGGACAGAGTGGTGAAGCACCTGT
ATCCATCATTAATAATGCTGTTTACACTAAAGTAGATGGCATTGACGTGGAAATTTTCGAGAACAAGACA
ACACTTCCTGTTAATGTGGCGTTTGAGCTTTGGGCTAAACGTAACATTAAACCTGTGCCAGAGATTAAGA
TACTCAATAATTTGGGTGTTGACATCGCTGCTAACACTGTCATCTGGGACTATAAAAGAGAAGCCCCGGC
TCATGTTTCTACAATAGGTGTCTGTACTATGACTGACATAGCAAAGAAACCTACTGAAAATGCTTGTTCA
TCACTCACCGTCTTGTTTGATGGTAGAGTTGAGGGACAGGTAGATCTTTTCAGAAATGCCCGCAATGGTG
TTTTAATAACAGAAGGTTCAGTTAGAGGCTTAATACCTTCAAAGGGACCTATACAAGCTAGTGTCAATGG
AGTCACATTAATTGGAGAATCAGTAAAAACACAGTTTAATTATTTCAAGAAAGTAGATGGCATAATTCAG
CAATTGCCTGAAACCTACTTTACTCAAAGCAGAGACTTAGAGGATTTCAAGCCCAGGTCACAAATGGAGA
CTGACTTCCTTGAGCTTGCAATTGATGAATTCATACAGCGATATAAACTTGAAGGCTATGCTTTTGAGCA
TATCGTTTATGGAGACTTTAGTCATGGACAACTTGGCGGACTTCATTTAATGATTGGTCTTGCTAAGCGC
TCACAAGATTCACCGCTTAAACTAGAGGATTTTATCCCTATGGATAGCACAGTGAAAAATTATTTCATAA
CAGATGCTCAGACAGGTTCATCAAAATGTGTATGCTCTGTTATTGACCTTTTACTTGATGACTTTGTCGA
AATAATAAAGGCTCAAGATTTATCAGTAATCTCAAAAGTGGTCAAAGTTACAATTGACTATGCTGAAATA
TCATTTATGCTTTGGTGTAAGGATGGACATGTTGAAACCTTCTACCCAAAATTACAGGCAAGTCAAGCAT
GGCAACCAGGTGTCGCTATGCCTAACTTGTATAAGATGCAAAGAATGCTTCTTGAAAAATGTGACCTTCA
GAATTATGGTGAAAATGCTGTCATACCAAAAGGAATAATGATGAATGTTGCAAAATATACCCAACTGTGT
CAATACTTAAACACACTTACATTAGCTGTGCCTTATAACATGAGAGTGATACACTTTGGTGCAGGCTCTG
ATAAAGGAGTAGCACCCGGTACAGCTGTTCTCAGGCAGTGGTTGCCAACTGGCACACTACTTGTTGATTC
TGATCTAAACGACTTCGTCTCTGACGCTGATTCTACATTGATTGGAGACTGTGCCACTGTACATACAGCT
AATAAATGGGATCTCATCATTAGCGATATGTATGACCCTAAGACCAAACATGTGTTAAAGGATAATGACT
CAAAAGAGGGGTTTTTCACTTATCTATGTGGATTTATTAAACAAAAACTAGCCCTGGGAGGTTCTGTAGC
TGTTAAGATAACAGAGCATTCTTGGAATGCCGATCTTTACAAGCTTATGGGACATTTCTCATGGTGGACA
GCCTTTGTTACAAATGTAAATGCATCATCATCAGAAGCATTTTTAATTGGAGTTAACTATCTTGGCAAGC
CAAAGGAACAAATTGATGGCTATACCATGCACGCTAACTACATCTTTTGGAGGAACACAAACCCTATTCA
ATTGTCTTCCTATTCATTATTTGACATGAGCAAATTTCCTCTTAAGTTAAGAGGAACAGCTGTTATGTCT
TTAAAAGAGAATCAAATCAATGACATGATTTACTCTCTGCTCGAAAAGGGTAGGCTTATCATTAGAGAAA
ACAATAGAGTTGTAGTCTCAAGTGATATTCTTGTCAACAACTAAACGAACATGAAAATTTTAATTTTTGC
TTTCTTAGCTAATTTAGCTAAAGCACAGGAAGGATGCGGTATCATCAGCAGAAAACCGCAACCTAAAATG
GCACAAGTCTCATCTTCTCGTCGGGGCGTTTATTATAATGATGACATTTTCCGTTCTGATGTGTTACACC
TCACACAGGATTACTTCCTGCCATTTGACTCAAATTTAACTCAGTACTTTTCGCTTAATGTGGATTCAGA
TAGGTATACCTATTTTGACAACCCCATACTAGACTTTGGTGATGGCGTTTATTTCGCTGCCACTGAAAAG
TCTAACGTAATAAGAGGCTGGATTTTTGGTTCATCTTTTGATAACACCACCCAGTCAGCTGTTATAGTTA
ATAATTCAACACACATTATTATACGTGTGTGTAATTTTAACTTATGTAAAGAACCCATGTATACTGTTAG
TAGAGGTACACAGCAAAATGCCTGGGTTTATCAGAGTGCATTTAATTGTACATATGACCGAGTGGAAAAG
AGTTTTCAACTTGACACTACTCCTAAAACTGGAAATTTTAAAGACCTACGTGAGTATGTCTTTAAAAATA
GGGATGGCTTTCTGTCTGTCTACCAAACTTATACTGCTGTTAATTTACCCAGAGGACTACCCACGGGTTT
CTCAGTCTTGAAACCAATTTTAAAATTGCCCTTTGGAATTAATATCACTTCTTATAGAGTAGTTATGGCA
ATGTTTAGCCAAACTACTTCTAATTTTTTACCAGAAAGTGCTGCTTATTATGTTGGTAATCTTAAATATT
CTACCTTCATGCTCCGATTTAATGAAAATGGGACGATCACGGATGCTGTAGATTGTTCCCAAAATCCTCT
TGCTGAATTAAAATGCACCATTAAAAATTTCAATGTTGACAAAGGAATCTACCAAACATCCAACTTCAGA
GTTTCACCCACTCAAGAGGTTATTAGATTTCCTAACATTACAAATCGCTGTCCTTTTGACAAGGTTTTTA
ATGCTACTCGCTTTCCTAATGTTTATGCATGGGAGAGAACAAAAATTTCTGATTGTGTTGCTGACTACAC
TGTTCTCTACAACTCAACCTCTTTCTCGACTTTTAAATGTTATGGAGTGTCTCCATCTAAGTTGATTGAC
CTATGCTTTACAAGTGTGTATGCTGATACATTCTTGATAAGATCTTCTGAAGTAAGACAAGTTGCACCAG
GTGAAACTGGTGTTATTGCTGACTACAATTACAAGTTGCCTGATGATTTCACTGGCTGTGTAATTGCTTG
GAATACTGCTAAACATGATACTGGCAATTATTACTACAGATCTCATCGCAAGACTAAGTTAAAGCCTTTT
GAGAGAGACCTGTCTTCTGACGATGGTAATGGTGTGTATACACTCTCAACATATGACTTTAACCCTAACG
TTCCAGTAGCATATCAGGCTACTAGGGTTGTTGTACTCTCTTTTGAACTTCTTAATGCACCTGCTACAGT
TTGTGGACCTAAATTATCCACAGAACTAGTTAAGAACCAGTGTGTTAATTTCAATTTTAATGGACTTAAA
GGTACTGGTGTTTTGACTTCTTCTTCAAAAAGATTCCAGTCATTTCAACAATTTGGTCGTGACACATCTG
ACTTTACGGATTCAGTACGTGACCCACAGACTTTAGAAATACTTGACATTTCACCTTGTTCCTTTGGTGG
TGTTAGTGTTATCACACCTGGAACGAACGCCTCATCAGAGGTAGCTGTTCTCTATCAAGATGTAAATTGC
ACTGATGTCCCTACAGCAATACGTGCAGATCAATTAACACCTGCTTGGCGCGTTTATTCCACTGGAGTAA
ATGTGTTTCAAACACAAGCTGGCTGTCTTATAGGAGCTGAGCATGTCAACGCCTCTTATGAGTGTGACAT
TCCTATTGGTGCAGGCATTTGTGCTAGTTACCATACAGCTTCTGTTCTACGTAGTACCGGCCAGAAATCA
ATTGTTGCCTATACTATGTCACTGGGTGCTGAAAATTCCATTGCATACGCTAATAATTCAATTGCCATAC
CTACAAATTTTTCAATCAGTGTCACTACAGAAGTGATGCCTGTTTCAATGGCTAAAACATCCGTGGATTG
TACTATGTACATCTGCGGTGATTCTTTAGAGTGCAGCAACTTACTATTGCAGTATGGAAGCTTCTGCACA
CAACTCAATCGTGCCCTCACTGGCATTGCTATAGAACAGGACAAAAACACTCAGGAAGTCTTTGCCCAGG
TTAAACAAATGTACAAGACACCTGCCATAAAGGACTTTGGCGGTTTCAATTTTTCACAAATATTGCCTGA
CCCTTCAAAGCCAACGAAGAGATCATTTATTGAAGACCTGCTCTTCAATAAAGTGACTCTCGCGGATGCT
GGCTTTATGAAACAATATGGTGAATGCCTAGGTGATGTTAGTGCTAGAGACCTTATCTGTGCCCAGAAGT
TCAATGGACTTACTGTGCTACCACCACTGCTTACAGATGAGATGATTGCTGCATACACAGCTGCGCTAGT
TAGTGGTACTGCTACGGCAGGCTGGACGTTTGGTGCAGGTGCAGCTCTTCAAATACCATTTGCTATGCAA
ATGGCTTATAGGTTCAATGGCATTGGAGTTACTCAAAACGTTCTCTATGAGAATCAAAAGCTGATAGCCA
ATCAGTTTAATAGTGCTATAGGCAAAATTCAAGAATCATTATCATCTACTGCAAGTGCACTAGGAAAATT
GCAGGATGTGGTTAACCAAAATGCACAAGCTCTTAACACGCTTGTTAAACAACTTAGCTCTAATTTTGGA
GCTATCTCAAGTGTGTTAAATGACATTCTCTCTCGCCTTGATAAAGTTGAGGCAGAAGTTCAAATTGATA
GGTTGATTACAGGCAGATTGCAAAGCCTTCAAACCTATGTAACACAACAACTTATCAGAGCTGCTGAAAT
CAGAGCTTCTGCTAATCTTGCTGCTACTAAAATGTCTGAGTGCGTTCTTGGACAATCAAAAAGAGTTGAT
TTCTGTGGAAAAGGCTACCACCTTATGTCCTTCCCTCAATCAGCACCTCATGGTGTCGTTTTTCTACATG
TCACATATGTGCCATCACAAGAGAAAAACTTCACAACAGCCCCAGCTATTTGTCACGAAGGCAAAGCTTA
TTTCCCTCGTGAAGGTGTCTTTGTGTCTAATGGCACTTCTTGGTTTATTACGCAGAGGAATTTTTACTCT
CCACAATTAATTACAACAGATAACACTTTTGTTTCTGGTAATTGTGATGTCGTAATCGGCATCATTAATA
ATACTGTTTATGACCCTCTGCAACCTGAGCTTGACTCGTTTAAGGAAGAGCTGGACAAGTACTTCAAAAA
TCATACATCACCAGATGTTGATCTTGGCGACATTTCAGGCATTAATGCTTCAGTCGTCAACATTCAAAAG
GAGATTGACCGCCTCAATGAGGTTGCCAAAAACCTAAATGAATCACTCATTGACCTCCAAGAACTTGGGA
AATATGAGCAATACATCAAGTGGCCTTGGTATGTTTGGCTCGGCTTTATTGCTGGACTAATTGCCATCGT
CATGGTTACAATCTTGCTTTGTTGCATGACCAGCTGTTGCAGTTGTCTCAAGGGTGCATGCTCTTGTGGT
TCGTGCTGCAAATTTGATGAGGACGACTCTGAGCCAGTGCTCAAAGGAGTCAAATTACATTACACATAAA
CGAACTTAATGGATTTGTTTATGAGCATTTTCACATTGGGAGCAATCACGCGCAATCCAGCGAAAATTGA
AAATGCTTCTCCTGCAAGTACTGTTCATGCTACTGCAACGATACCACTACAAGCCACATTCCCTTTCGGA
TGGCTTATTGTTGGCGTTGCACTTCTTGCTGTTTTTCAAAGCGCTTCTAAAGTAATTGCGCTTCATAGAA
GGTGGCAGCTCGCCTTATATAAAGGCGTTCAACTTGTATGTAATATGCTGCTGCTTTTTGTGACAATTTA
CTCACACCTTCTACTTCTAGCTGCTGGCATGGAAGCACAATTCTTGTACATCTATGCCCTGATTTATATC
TTGCAAATTGTAAGTTTTTGTAGATTTATCATGAGATGCTGGCTGTGCTGGAAGTGCAGATCCAAAAATC
CATTACTCTATGATGCTAACTATTTTGTATGTTGGCATACTAATAACTATGACTACTGTATACCATACAA
CAGTGTCACAGATACAGTTGTCATCACCTCAGGTGATGGAACAAATCAGCCAAAACTAAAAGAAGACTAT
CAAATTGGTGGTTATTCTGAGGATTGGCATTCAGGTGTTAAAGACTATGTAGTAATATATGGCTATTTCA
CCGAAGTTTATTACCAGCTTGAATCGACTCAATTGTCGACTGATACTGGTGCTGAAAATGCTACATTCTT
CATCTATAGCAAGCTTGTTAAAGATGTAGATCATGTGCAAATACACACAATCGACGGCTCTTCAGGAGTT
GTAAATCCAGCAATGGATCCAATTTATGATGAGCCGACGACGACTACTAGCGTGCCTTTGTAAGCACAAG
AAAGTGAGTACGAACTTATGTACTCATTCGTTTCGGAAGAGACAGGTACGTTAATAGTTAATAGCGTACT
TCTTTTCCTTGCTTTCGTGGTATTCTTGCTAGTCACACTAGCCATCCTTACTGCGCTTCGATTGTGTGCG
TACTGCTGCAATATTGTTAACGTGAGTTTAGTAAAACCAACAGTTTACGTTTACTCACGTGTTAAAAATC
TGAACTCTTCTGAGGGAGTTCCTGATCTTCTGGTCTAAACGAACTAACTATTATTATTATTCTGTTTGGA
ACTTTAACATTGCTCATCATGGCAGACAACGGTACAATTACTGTTGAGGAGCTTAAACAACTCCTGGAAC
AATGGAATCTAGTAATAGGTTTCATTTTCCTTGCTTGGATTATGTTACTACAGTTTGCCTATTCCAACCG
GAACAGGTTTCTGTATATAATAAAGCTTGTTTTCCTCTGGCTCTTGTGGCCAGTAACACTTGCTTGCTTT
GTGCTTGCTGCTGTTTACAGAATTAATTGGGTGACTGGCGGAATTGCGATTGCAATGGCTTGTATAGTAG
GCTTGATGTGGCTTAGCTACTTCGTTGCTTCTTTCAGGCTGTTTGCTCGCACCCGCTCAATGTGGTCATT
CAATCCAGAAACAAATATTCTTCTCAATGTGCCTCTTCGGGGGACAATTCTGACCAGACCGCTCATGGAA
AGTGAACTTGTCATTGGTGCTGTGATCATTCGTGGTCACTTGCGGATGGCTGGACACTCCCTTGGGCGCT
GTGACATAAAGGACCTGCCAAAAGAGATTACGGTGGCTACATCACGAACGCTTTCTTATTACAAATTAGG
AGCGTCGCAGCGTGTAGGCACTGATTCAGGTTTTGCTGCATACAACCGCTACCGAATTGGAAACTACAAA
CTAAATACAGACCATTCAGGTAGCAACGACAATATTGCTTTGCTAGTACAGTAAGTGACAACAGATGTTT
CATCTAGTTGACTTCCAGGTTACAATAGCAGAGATATTGATTATCATTATGAAAACTTTCAGGGTTGCCA
TTTGGAACCTTGACATACTAATAAGTTCAATAGTGAGACAATTATTTAAGCCTCTAACTAAGAAGAATTA
TTCAGAGTTAGATGATGAAGAACCTATGGAGTTAGATTATCCATAAAACGAACATGAAAATTATTCTCTT
CTTGATATTGATAGCGCTTGCAACTTGTGAGTTATATCATTATCAGGAGTGTGTTAGGGGTACGACTGTA
CTACTAAAAGAACCTTGCCCATCAGGAACATATGAGGGCAATTCACCATTTCACCCTCTTGCTGATAATA
AATTTGCACTAACTTGCTCTAGCACACATTTTGCTTTTGCTTGTGCTGACGGTACTAGACACACCTATCA
GCTTCGTGCAAGATCAGTTTCACCAAAACTTTTCATCAGACAGGAGGAAGTTTATCAAGAGCTCTACTCA
CCACTTTTCCTCATTGTTGCTGCATTAGTATTTATAATACTTTGCTTCACCATTAAGAGAAAGACAGAAT
GAATGAGCTCACTTTAATTGACTTCTATTTGTGCTTTTTAGCCTTTCTGCTATTCCTTGTTTTAATTATG
CTTCTTATATTTTGGTTCTCGCTTGAGATTCAGGACATAGAAGAACCTTGTAACAAAGTCTAAACGAACA
TGAAACTTCTCATTGTTTTTGGACTCTTAGCATCAGTGTACTGCTTCCACAGAGAATGCAGCATACAAGA
GTGTTGTGAAAATCAACCCTACCAAATTGAAGACCCATGTCCAATACATTACTATTCGGACTGGTTTATA
AAAATTGGATCTAGAAAATCGGCTCGCCTCGTACAATTGTGCGAAGGTGATTACGGACGAAGAATTCCAA
TTCATTATGAGATGTTTGGCAATTACACTATCTCCTGTGAACCACTAGAGATAAATTGTCAGGCTCCACC
AGTAGGTAGTCTAATCGTTCGTTGTTCATACGATTATGACTTTGTTGAGCATCATGACGTTCGTGTTGTA
CTAGATTTCATCTAAACGAACAAACTAAAATGTCTGATAATGGACCCCAAAGTCAACGTAGTGCCCCCCG
CATTACATTTGGTGGACCCGCAGATTCAAATGACAATAACCAGGATGGAGGACGCAGTGGTGCACGGCCA
AAACAGCGCCGGCCCCAAGCTTTACCCAATAATACTGCGTCTTGGTTCACAGCTCTCACTCAGCATGGCA
AAGAGGAACTTAGATTCCCTCGAGGCCAGGGCGTTCCAATCAACACCAATAGTGGTAAAGATGACCAAAT
TGGCTACTACCGAAGAGCTACCCGACGAGTTCGTGGTGGTGACGGCAAAATGAAAGAGCTCAGCCCCAGA
TGGTATTTCTATTACCTAGGAACTGGCCCAGAAGCTTCACTTCCCTATGGCGCTAATAAAGAAGGCATCG
TATGGGTCGCAACTGAGGGAGCCTTGAATACACCGAAAGATCACATTGGCACCCGCAACCCTAATAACAA
TGCTGCCGTCGTGCTACAACTTCCTCAAGGAACAACATTGCCAAAAGGCTTCTACGCAGAGGGGAGCAGA
GGTGGCAGTCAATCTTCATCTCGCTCCTCATCACGTAGTCGCGGTAATTCAACAAATTCAACTCCTGGCA
GCAGTAGGGGAAGTTCTCCTGCTCGATTGGCTAGCGGAGGTGGTGAAACTGCCCTCGCGCTATTGCTGCT
AGACAGATTGAATCAGCTTGAGAGCAAAGTTTCTGGTAAAGGCCAACAACAACCAGGCCAAACCGTCACT
AAGAAATCTGCTGCTGAGGCATCGAAGAAGCCTCGCCAAAAACGTACTGCTACTAAACAGTACAACGTCA
CTCAAGCATTTGGGAGACGTGGTCCAGAGCAAACCCAAGGAAACTTTGGGGACCAAGAACTAATCAGACA
AGGAACTGATTACAAACATTGGCCGCAAATTGCACAATTTGCTCCAAGTGCCTCTGCATTCTTCGGAATG
TCACGCATTGGCATGGAAGTCACACCTTCGGGAACATGGCTGACTTATCATGGAGCCATCAAATTGGATG
ACAAAGATCCACAATTCAAAGACAACGTCATACTGCTGAACAAGCACATTGACGCATATAAAACATTCCC
ACCAACAGAGCCTAAAAAGGACAAAAAGAAAAAGACTGATGAAGCTCAGCCTTTACCGCAGAGACAAAAG
AAGCAGCCCACTGTGACTCTTCTTCCTGCGGCTGACATGGATGATTTCTCCAGACAACTTCAACATTCCA
TGAGTGGAGCTTCTGCTGATTCTACTCAGGCATAAACACTCATGATGACCACACAAGGCAGATGGGCTAT
GTAAACGTTTTCGCAATTCCGTTTACGATACATAGTCTACTCTTGTGCAGAATGAATTCTCGTAGCTAAA
CAGCACAAGTAGGTTTAGTTAACTTTAATCTCACATAGCAATCTTTAATCAATGTGTAACATTAGGGAGG
ACTTGAAAGAGCCACCACATTTTCACCGAGGCCACGCGGAGTACGATCGAGGGTACAGTGAATAATGCTA
GGGAGAGCTGCCTATATGGAAGAGCCCTAATGTGTAAAATTAATTTTAGTAGTGCTATCCCCATGTGATT
TTAATAGCTTCTTAGGAGAATGAC
</v>
      </c>
      <c r="AU10" s="114" t="str">
        <f t="shared" si="20"/>
        <v>&gt;BtHKU3-12 </v>
      </c>
      <c r="AV10" s="114">
        <f t="shared" si="21"/>
        <v>1</v>
      </c>
      <c r="AW10" s="115" t="str">
        <f t="shared" si="22"/>
        <v>&gt;BtHKU3-12 GQ153547.1_ref_genome</v>
      </c>
      <c r="AX10" s="38"/>
      <c r="AY10" s="38"/>
      <c r="AZ10" s="38"/>
      <c r="BA10" s="38"/>
      <c r="BB10" s="38"/>
      <c r="BC10" s="38"/>
      <c r="BD10" s="38"/>
      <c r="BE10" s="38"/>
      <c r="BF10" s="38"/>
      <c r="BG10" s="38"/>
      <c r="BH10" s="38"/>
      <c r="BI10" s="38"/>
      <c r="BJ10" s="38"/>
      <c r="BK10" s="38"/>
      <c r="BL10" s="38"/>
      <c r="BM10" s="38"/>
      <c r="BN10" s="38"/>
      <c r="BO10" s="38"/>
      <c r="BP10" s="38"/>
      <c r="BQ10" s="38"/>
      <c r="BR10" s="38"/>
    </row>
    <row r="11" ht="15.75" customHeight="1">
      <c r="A11" s="87">
        <v>30.0</v>
      </c>
      <c r="B11" s="122" t="s">
        <v>133</v>
      </c>
      <c r="C11" s="147" t="s">
        <v>185</v>
      </c>
      <c r="D11" s="90" t="str">
        <f t="shared" si="8"/>
        <v>BtHKU3-6</v>
      </c>
      <c r="E11" s="140" t="s">
        <v>135</v>
      </c>
      <c r="F11" s="91" t="s">
        <v>135</v>
      </c>
      <c r="G11" s="140" t="s">
        <v>135</v>
      </c>
      <c r="H11" s="140" t="s">
        <v>136</v>
      </c>
      <c r="I11" s="140"/>
      <c r="J11" s="46"/>
      <c r="K11" s="46"/>
      <c r="L11" s="141" t="s">
        <v>26</v>
      </c>
      <c r="M11" s="138"/>
      <c r="N11" s="142"/>
      <c r="O11" s="148"/>
      <c r="P11" s="138"/>
      <c r="Q11" s="34"/>
      <c r="R11" s="36"/>
      <c r="S11" s="46"/>
      <c r="T11" s="140"/>
      <c r="U11" s="46"/>
      <c r="V11" s="46"/>
      <c r="W11" s="144" t="s">
        <v>186</v>
      </c>
      <c r="X11" s="144"/>
      <c r="Y11" s="145">
        <v>1242.0</v>
      </c>
      <c r="Z11" s="34" t="s">
        <v>187</v>
      </c>
      <c r="AA11" s="102">
        <f t="shared" si="9"/>
        <v>1242</v>
      </c>
      <c r="AB11" s="103" t="str">
        <f t="shared" si="10"/>
        <v>yes</v>
      </c>
      <c r="AC11" s="104" t="str">
        <f t="shared" si="11"/>
        <v>&gt;BtHKU3-6 ADE34744</v>
      </c>
      <c r="AD11" s="104" t="str">
        <f>IFERROR(__xludf.DUMMYFUNCTION("if (REGEXMATCH(AC11, ""^&gt;""),AC11 &amp; ""
"" &amp; Z11, """")"),"&gt;BtHKU3-6 ADE34744
MKILIFAFLANLAKAQEGCGIISRKPQPKMAQVSSSRRGVYYNDDIFRSDVLHLTQDYFLPFDSNLTQYFSLNVDSDRYTYFDNPILDFGDGVYFAATEKSNVIRGWIFGSSFDNTTQSAVIVNNSTHIIIRVCNFNLCKEPMYTVSRGTQQNAWVYQSAFNCTYDRVEKSFQLDTTPKTGNFKDLREYVFKNRDGFLSVYQTYTAVNLPRGLPTGFSVLKPILKLPFGINITSYR"&amp;"VVMAMFSQTTSNFLPESAAYYVGNLKYSTFMLRFNENGTITDAVDCSQNPLAELKCTIKNFNVDKGIYQTSNFRVSPTQEVIRFPNITNRCPFDKVFNATRFPNVYAWERTKISDCVADYTVLYNSTSFSTFKCYGVSPSKLIDLCFTSVYADTFLIRSSEVRQVAPGETGVIADYNYKLPDDFTGCVIAWNTAKHDTGNYYYRSHRKTKLKPFERDLSSDDGNGVYTLSTYDFNPNVPVAYQATRVVVLSFELL"&amp;"NAPATVCGPKLSTELVKNQCVNFNFNGLKGTGVLTSSSKRFQSFQQFGRDTSDFTDSVRDPQTLEILDISPCSFGGVSVITPGTNASSEVAVLYQDVNCTDVPTAIRADQLTPAWRVYSTGVNVFQTQAGCLIGAEHVNASYECDIPIGAGICASYHTASVLRSTGQKSIVAYTMSLGAENSIAYANNSIAIPTNFSISVTTEVMPVSMAKTAVDCTMYICGDSLECSNLLLQYGSFCTQLNRALTGIAIEQDKN"&amp;"TQEVFAQVKQMYKTPAIKDFGGFNFSQILPDPSKPTKRSFIEDLLFNKVTLADAGFMKQYGDCLGDVSARDLICAQKFNGLTVLPPLLTDDMVAAYTAALVSGTATAGWTFGAGAALQIPFAMQMAYRFNGIGVTQNVLYENQKLIANQFNSAIGKIQESLSSTASALGKLQDVVNQNAQALNTLVKQLSSNFGAISSVLNDILSRLDKVEAEVQIDRLITGRLQSLQTYVTQQLIRAAEIRASANLAATKMSEC"&amp;"VLGQSKRVDFCGKGYHLMSFPQSAPHGVVFLHVTYVPSQEKNFTTAPAICHEGKAYFPREGVFVSNGTSWFITQRNFYSPQLITTDNTFVSGNCDVVIGIINNTVYDPLQPELDSFKEELDKYFKNHTSPDVDLGDISGINASVVNIQKEIDRLNEVAKNLNESLIDLQELGKYEQYIKWPWYVWLGFIAGLIAIVMVTILLCCMTSCCSCLKGACSCGSCCKFDEDDSEPVLKGVKLHYT")</f>
        <v>&gt;BtHKU3-6 ADE34744
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v>
      </c>
      <c r="AE11" s="146" t="s">
        <v>188</v>
      </c>
      <c r="AF11" s="105" t="str">
        <f t="shared" si="12"/>
        <v>https://www.ncbi.nlm.nih.gov/protein/ADE34744</v>
      </c>
      <c r="AG11" s="106" t="s">
        <v>189</v>
      </c>
      <c r="AH11" s="107">
        <v>29704.0</v>
      </c>
      <c r="AI11" s="108" t="str">
        <f t="shared" si="13"/>
        <v>21471</v>
      </c>
      <c r="AJ11" s="108" t="str">
        <f t="shared" si="14"/>
        <v>25199</v>
      </c>
      <c r="AK11" s="109" t="str">
        <f>IFERROR(__xludf.DUMMYFUNCTION("if(AI11&gt;0, right(left( REGEXREPLACE( REGEXREPLACE(AQ11, ""&gt;.*\n"", """"), ""\n"" , """"), AJ11), AJ11-AI11+1))"),"ATGAAAATTTTAATTTTTGCTTTCTTAGCTAATTTAGCTAAAGCACAGGAAGGATGCGGTATCATCAGTAGAAAACCGCAACCTAAAATGGCACAAGTCTCATCTTCTCGTCGGGGCGTTTATTATAATGATGACATTTTCCGTTCTGATGTGTTACACCTCACACAGGATTACTTCCTGCCATTTGACTCAAATTTAACTCAGTACTTTTCGCTTAATGTGGATTCAGATAGGTATACCTATTTTGACAACCCC"&amp;"ATACTAGACTTTGGTGATGGCGTTTATTTCGCTGCCACTGAAAAGTCTAACGTAATAAGAGGCTGGATTTTTGGTTCATCTTTTGATAACACCACCCAGTCAGCTGTTATAGTTAATAATTCAACACACATTATTATACGTGTGTGTAATTTTAACTTATGTAAAGAACCCATGTATACTGTTAGTAGAGGTACACAGCAAAATGCCTGGGTTTATCAGAGTGCATTTAATTGTACATATGACCGAGTGGAAAAG"&amp;"AGTTTTCAACTTGACACTACTCCTAAAACTGGAAATTTTAAAGACCTACGTGAGTATGTCTTTAAAAATAGGGATGGCTTTCTGTCTGTCTACCAAACTTATACTGCTGTTAATTTACCCAGAGGACTACCCACGGGTTTCTCAGTCTTGAAACCAATTTTAAAATTGCCCTTTGGAATTAATATCACTTCTTATAGAGTAGTTATGGCAATGTTTAGCCAAACTACTTCTAATTTTTTACCAGAAAGTGCTGCT"&amp;"TATTATGTTGGTAATCTTAAATATTCTACCTTCATGCTCCGATTTAATGAAAATGGGACGATCACGGATGCTGTAGATTGTTCCCAAAATCCTCTTGCTGAATTAAAATGCACCATTAAAAATTTCAATGTTGACAAAGGAATCTACCAAACATCCAACTTCAGAGTTTCACCCACTCAAGAGGTTATTAGATTTCCTAACATTACAAATCGCTGTCCTTTTGACAAGGTTTTTAATGCTACTCGCTTTCCTAAT"&amp;"GTTTATGCATGGGAGAGAACAAAAATCTCTGATTGTGTTGCTGACTACACTGTTCTCTACAACTCAACCTCTTTCTCGACTTTTAAATGTTATGGAGTGTCTCCATCTAAGTTGATTGACCTATGCTTTACAAGTGTGTATGCTGATACATTCTTGATAAGATCTTCTGAAGTAAGACAAGTTGCACCAGGTGAAACTGGTGTTATTGCTGACTACAATTACAAGTTGCCTGATGATTTCACTGGCTGTGTAATT"&amp;"GCTTGGAATACTGCTAAACATGATACTGGCAATTATTACTACAGATCTCATCGCAAGACTAAGTTAAAGCCTTTTGAGAGAGACCTGTCTTCTGACGATGGTAATGGTGTGTATACACTCTCAACATATGACTTTAACCCTAACGTTCCAGTAGCATATCAGGCTACTAGGGTTGTTGTACTCTCTTTTGAACTTCTTAATGCACCTGCTACAGTTTGTGGACCTAAATTATCCACAGAACTAGTTAAGAACCAG"&amp;"TGTGTTAATTTCAATTTTAATGGACTTAAAGGTACTGGTGTTTTGACTTCTTCTTCAAAAAGATTCCAGTCATTTCAACAATTTGGTCGTGACACATCTGACTTTACGGATTCAGTACGTGACCCACAGACTTTAGAAATACTTGACATTTCACCTTGTTCCTTTGGTGGTGTTAGTGTTATCACACCTGGAACGAACGCCTCATCAGAGGTAGCTGTTCTCTATCAAGATGTAAATTGCACTGATGTCCCTACA"&amp;"GCAATACGTGCAGATCAATTAACACCTGCTTGGCGCGTTTATTCCACTGGAGTAAATGTGTTTCAAACACAAGCTGGCTGTCTTATAGGAGCTGAGCATGTCAACGCCTCTTATGAGTGTGACATTCCTATTGGTGCAGGCATTTGTGCTAGTTACCATACAGCTTCTGTTCTACGTAGTACCGGCCAGAAATCAATTGTTGCCTATACTATGTCACTGGGTGCTGAAAATTCCATTGCATACGCTAATAATTCA"&amp;"ATTGCCATACCTACAAATTTTTCAATCAGTGTCACTACAGAAGTGATGCCTGTTTCAATGGCTAAAACAGCCGTGGATTGTACTATGTACATCTGCGGTGATTCTTTAGAGTGCAGCAACTTACTATTGCAGTATGGAAGCTTTTGCACACAACTCAATCGTGCCCTCACTGGCATTGCTATAGAACAGGACAAAAACACTCAGGAGGTCTTTGCCCAGGTTAAACAAATGTACAAGACACCTGCCATAAAGGAC"&amp;"TTTGGCGGTTTCAATTTTTCACAAATATTGCCTGACCCTTCAAAGCCAACGAAGAGATCATTTATTGAAGACTTGCTCTTCAATAAAGTGACTCTCGCTGATGCTGGCTTTATGAAACAATATGGTGACTGCCTAGGTGATGTTAGTGCTAGAGACCTTATCTGTGCCCAGAAGTTCAATGGACTTACTGTGCTACCGCCACTGCTCACAGATGATATGGTTGCTGCATACACAGCTGCGCTAGTTAGTGGTACT"&amp;"GCTACGGCGGGCTGGACGTTTGGTGCAGGTGCAGCTCTTCAAATACCATTTGCTATGCAAATGGCTTATAGGTTTAATGGCATTGGAGTTACTCAAAATGTTCTCTATGAGAACCAAAAGCTGATAGCCAATCAGTTTAATAGTGCTATAGGCAAAATTCAAGAATCATTATCATCTACTGCAAGTGCACTAGGAAAACTGCAGGATGTGGTTAACCAAAATGCACAAGCTCTTAACACGCTTGTTAAACAACTC"&amp;"AGCTCTAATTTTGGAGCTATCTCAAGTGTGTTAAATGATATTCTCTCTCGCCTTGATAAAGTTGAGGCAGAAGTTCAAATTGACAGGTTGATTACAGGCAGATTGCAAAGCCTTCAAACCTACGTAACACAACAACTTATCAGAGCTGCTGAAATCAGAGCTTCTGCTAATCTTGCTGCTACTAAAATGTCTGAGTGCGTTCTTGGACAATCAAAAAGAGTTGATTTCTGTGGAAAAGGCTACCACCTTATGTCC"&amp;"TTCCCTCAATCAGCACCTCACGGTGTCGTTTTTCTACATGTCACATATGTGCCATCACAAGAGAAAAACTTCACAACAGCTCCAGCTATTTGTCACGAAGGCAAAGCTTATTTCCCTCGTGAAGGTGTCTTTGTGTCTAATGGCACTTCTTGGTTTATTACGCAGAGGAATTTTTACTCTCCACAATTAATTACAACAGATAATACTTTTGTTTCTGGTAATTGTGATGTCGTGATCGGCATCATTAATAATACT"&amp;"GTTTATGATCCTCTGCAGCCTGAACTTGACTCGTTTAAGGAAGAGCTGGACAAGTACTTCAAAAATCATACATCACCAGATGTTGATCTTGGCGACATTTCAGGCATTAATGCTTCAGTCGTCAACATTCAAAAGGAGATTGACCGCCTCAATGAGGTTGCCAAAAACCTAAATGAATCACTCATTGACCTCCAAGAACTTGGGAAATATGAGCAATACATCAAGTGGCCTTGGTATGTTTGGCTCGGCTTTATT"&amp;"GCTGGACTAATTGCCATCGTCATGGTTACAATCTTGCTTTGTTGCATGACCAGCTGTTGCAGTTGTCTCAAGGGTGCATGCTCTTGTGGTTCGTGCTGCAAATTTGATGAGGACGACTCTGAGCCAGTGCTCAAAGGAGTCAAATTACATTACACATAA")</f>
        <v>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v>
      </c>
      <c r="AL11" s="109">
        <f t="shared" si="15"/>
        <v>3729</v>
      </c>
      <c r="AM11" s="109" t="str">
        <f t="shared" si="16"/>
        <v>&gt;BtHKU3-6_Sgene
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v>
      </c>
      <c r="AN11" s="110" t="s">
        <v>183</v>
      </c>
      <c r="AO11" s="111" t="str">
        <f t="shared" si="17"/>
        <v>https://www.ncbi.nlm.nih.gov/nuccore/GQ153541.1</v>
      </c>
      <c r="AP11" s="111" t="str">
        <f t="shared" si="18"/>
        <v>https://www.ncbi.nlm.nih.gov/nuccore/GQ153541.1?report=fasta&amp;log$=seqview&amp;format=text</v>
      </c>
      <c r="AQ11" s="112" t="s">
        <v>190</v>
      </c>
      <c r="AR11" s="113">
        <f>IFERROR(__xludf.DUMMYFUNCTION("len(REGEXREPLACE(REGEXREPLACE(AT11, ""&gt;.*\n"", """"), ""\n"", """"))"),29704.0)</f>
        <v>29704</v>
      </c>
      <c r="AS11" s="113" t="str">
        <f t="shared" si="19"/>
        <v>yes</v>
      </c>
      <c r="AT11" s="109" t="str">
        <f>IFERROR(__xludf.DUMMYFUNCTION("if(AQ11="""","""", REGEXREPLACE(AQ11, ""&gt;.*\n"", AW11 &amp; ""
""))"),"&gt;BtHKU3-6 GQ153541.1_genome
GTTAGGTTTTTACCTACCCAGGAAAAGCCAACCAACCTTGATCTCTTGTAGATCTGTTCTCTAAACGAAC
TTTAAAATCTGTGTGGCTGTCGCTCGGCTGCATGCCTAGCGCACCTACGCAGTATAAATATTAATAACTT
TACTGTCGTTGACAAGAAACGAGTAACTCGTCCCTCTTCTGCAGACTGCTTACGGTTTCGTCCGTGTTGC
AGTCGATCATCAGC"&amp;"ATACCTAGGTTTCGTCCGGGTGTGACCGAAAGGTAAGATGGAGAGCCTTGTTCTTG
GTGTCAATGAGAAAACACACGTCCAACTCAGTTTGCCTGTTCTTCAGGTTAGAGACGTGCTAGTGCGTGG
CTTCGGGGACTCTGTGGAAGAGGCCTTATCGGAGGCACGTGAACATCTTAAAAATGGCACTTGTGGCCTA
GTAGAGCTGGAAAAAGGTGTGTTGCCCCAGCTTGAACAGCCCTATGTGTTCATTAA"&amp;"ACGATCTGATGCTC
TAAGCACCAATCACGGCCACAAGGTTGTGGAATTGGTTGCAGAATTAGATGGCATTCAGTTCGGTCGTAG
CGGTATAACACTGGGAGTCCTCGTGCCACATGTGGGCGAAACCCCAATCGCATACCGTAATGTTCTTCTC
CGTAAGAATGGTAATAAGGGAGCCGGTGGTCATAGTTTTGGCATCGATCTAAAGTCTTATGACTTAGGTG
ACGAACTTGGCACTGATCCCATTGAAG"&amp;"ATTATGAACAAAACTGGAACACTAAGCATGGCAGTGGTGCTCT
TCGTGAACTCACTCGTGAGCTCAATGGAGGTGTAGTCACTCGTTATGTTGATAACAACTTTTGTGGCCCG
GATGGGTATCCTCTTGAATGCATTAAAGATTTTCTCGCCCGTGCGGGTAAGTCTATGTGCACTCTTTCTG
AACAACTTGATTATATCGAGTCGAAGAGAGGTGTCTACTGCTGCCGTGAACATGAACATGAAATTGTTT"&amp;"G
GTTCACTGAACGCTCTGAAAAGAGCTATGAGCACCAGACACCCTTCGAGATTAAGAGTGCCAAGAAATTT
GACACCTTTAAAGGGGAATGCCCGAAGTTCGTATTTCCTCTTAACTCTAAAGTCAAAGTCATTCAACCAC
GTGTTGAAAAGAAAAAGACTGAAGGTTTCATGGGGCGCATTCGCTCTGTGTACCCTGTTGCCACTCCTCA
AGAGTGCAACGACATGCATCTGTCTACTTTGATGAAATGT"&amp;"AATCATTGTGATGAAGTTTCATGGCAGACG
TGCGACTTTCTAAAAGCCACTTGTGAACAATGTGGCACTGAAAATTTAGTTTGTGAAGGACCCACTACAT
GTGGATACCTACCTACTAATGCTGTAGTAAAAATGCCCTGTCCTGCCTGTCAAGACCCGGAGGTAGGGCC
AGAGCATAGTGTTGCTGACTACCACAACCATTCAAACATTGAAACTCGACTCCGCAAGGGAGGTAGGACT
AAGTGTTTTGG"&amp;"CGGCTGTGTATTTTCCTATGTTGGCTGCTATAACAAGCGAGCCTACTGGGTCCCTCGTG
CTAGTGCTAATATCGGTGCGAACCATACTGGCATTACTGGTGAAAATGTTGAGACTCTTAATGAGGATCT
TCTGGAGATACTGAATCGCGAACGTGTTAACATTAACATTGTTGGTGATTTTCGGTTTAATGAGGAGGTT
GCCATCATTTTGGCATCTTTTTCAGCTTCTCCTAGCGCTTTTATCGAGACTGT"&amp;"AAAGGGTCTTGATTACA
AGTCTTTTAAAGTCATTGTTGAGTCCTGCGGTAACTACAAAGTTACTAATGGAAAGCCCGTAACAGGAGC
TTGGAACATTGGACAACAGAGATCCATCCTAACACCACTGTGTGGTTTCCCCTCACAGGCTGCTGGTGTT
ATTAGATCAATTTTCTCTCGCACACTGGATGCAGCAAACCATTCTATTCTTGACCTTCAAAGAGCAGCTG
TCACCACTCTTGATGGTATTTCTG"&amp;"AACAATCATTGCGTCTTGTTGATGCCATGGTTTACACCTCAGATTT
GTTAACCAACAGTGTTGTCGTTATGGCATATGTGACTGGTGGTCTTGTACAACAAACGATGCAGTGGTTG
TCTAACATGCTAGGCACTGCTGTTGACAAGCTAAAACCCGTGTTTACATGGGTTGAGGCTAAACTTAGTG
CAGGAGTTGAATTTCTTAGAGATGCTTGGGAAATTCTTAAATTCTTGATCACAGGAGTATTTGATG"&amp;"TCAT
TAAGGGTCAAATACAGGTTGCTACAGATAACATCAAGGAATGTGTAAAAATTTTTCTTGGTGTTGTTAAC
AAAGCACTTGAAATGTGTTTAGACCAGGTCACGATTGCTGGCACTAAGTTGAGAGCGCTCAATTTAGGTG
AAGTCTTCATTGCACAAAGCAGAGGACTCTACCGCCAGTGTATTCGTGGCAAAGAACAGCTGCAATTACT
CATGCCTCTTAAGGCACCAAAAGAAGTCACCTTCCTT"&amp;"GAAGGAGATGCACATGATACAGTACTAACCTCT
GAAGAGGTTGTCCTTAAGAGTGGTGAGCTCGAGGCACTAGAGACACCAATTGACAGCTTCACTAGTGGAG
CTGTTGTAGGTACACCTGTTTGTATCAATGGCCTCATGCTCTTAGAGCTCGAGAATAAGGAACAGTATTG
TGCCTTGTCTCCTGGCTTGTTAGCAACAAACAATGTCTTTCGTCTAAAGGGTGGTGCGCCGGTTAAAGGT
GTGACTTT"&amp;"TGGAGAGGACACTGTTTTAGAAGTTCAAGGCTACAAGAATGTGAAGATTACTTTTGAACTTG
ATGAGCGTGTGGATAAGGTGCTTAATGAGAAGTGCTCTGTTTACACTGTTGAGTCTGGTACTGAGGTTAC
TGAATTCGCATGTGTTGTAGCGGAAGCTGTTGTAAAAACTTTGCAACCAGTTTCTGACCTTCTTACCCCC
ATGGGTATTGATCTTGACGAGTGGAGTGTAGCTACATTTTACTTGTTCGA"&amp;"CGACGCTGGTGAAGAAAAAC
TTTCATCACGCATGTATTGCTCTTTCTACCCTCCTGATGAGGAAGAAGACTGTGAAGAGTGTGAGGATGA
GGAAGAAACCTGTGAACATGAATATGGCACAGAGGATGACTATAAAGGTCTCCCTCTTGAATTTGGTGCA
TCAACTGAAACACCACATGTTGAAGAAGAGGAAGAAGAGGAAGATTGGCTTGATGACGCTATAGAAGCAG
AACCTGAACCAGAACCTCTAC"&amp;"CTGAAGAACCAGTCAATCAGTTTGTTGGTTATTTAAAGCTTACTGACAA
TGTTGCCATTAAGTGTATTGACATTGTTAAAGAGGCACAAAGTGCTAAACCAACAGTGATTGTTAATGCT
GCTAACACCCACTTGAAACATGGTGGTGGTGTAGCTGGTGCTCTAAATAAGGCCACTAATGGTGCTATGC
AGAATGAGAGTGATGAATACATCAGGCAAAATGGACCTCTTACAGTTGGAGGCTCATGTTTGC"&amp;"TTTCTGG
ACACAATCTTGCAGAGAAGTGTCTGCATGTTGTTGGACCTAACTTAAATGCCGGTGAGGATGTTCAACTC
CTTAAAAGGGCATATGAGAATTTCAATTCACAGGATGTATTACTTGCACCTCTATTGTCAGCTGGCATAT
TTGGTGCCAAACCACTTCAGTCATTAAAAATGTGTGTTGAGATAGTTCGCACACAAGTTTATCTTGCAGT
CAATGATAAGAGTCTTTATGATCAGATTGTCTTA"&amp;"GATTATCTAGATAGTCTGAAACCTAAAGTGGAGTCC
CCCAACAAGGAGGAAGAGCCAAAATTGGAGGAGCCTAAAGCGGTGCAGCCAGTTGCTGAGAAACCTGTTG
ATGTAAAACCTAAGATTAAGGCATGTATCGACGAGGTCACTACAACACTGGAGGAAACTAAGTTTCTTAC
CAATAAATTGCTTCTTTTTGCTGACATCAATGGTAAACTTTACCAAGATTCACAGAATATGTTAAGAGGT
GAAGA"&amp;"CATGTCTTTCTTAGAGAAAGATGCACCATATATTGTTGGTGATGTCATCACTAGTGGTGACATCA
CTTGTGTCATAATACCTGCTAAGAAGTCGGGTGGGACTACGGAAATGCTAGCAAGAGCACTAAAGGAAGT
CCCAGTTGCTGAGTATATAACAACCTATCCTGGACAAGGGTGTGCTGGTTATACACTTGAAGAAGCAAAG
ACTGCACTTAAAAAATGCAAATCTGCATTTTATGTTTTACCTTCAGA"&amp;"AACACCTAATGAGAAGGAAGAGG
TTCTTGGCACAGTATCATGGAACCTACGTGAAATGCTTGCTCATGCAGAGGAGACAAGAAAATTAATGCC
TATTTGCCTGGATGTTAGAGCTATAATGGCCACCATCCAGCGCAAGTATAAGGGTATTAAAGTTCAGGAA
GGAATCGTGGATTACGGTGTCCGGTTCTTCTTCTATACTAGCAAGGAGCCTGTAGCTTCTATTATTACAA
AGCTTAACTCTTTAAATG"&amp;"AGCCACTTGTTACTATGCCCATAGGTTATGTGACACATGGTCTTAACCTAGA
AGAGGCCGCGCGCTGTATGCGCTCCCTCAAGGCACCTGCTGTGGTGTCAGTTTCTTCACCAGATGCTGTC
ACTGCATATAATGGTTACCTCACTTCGTCTTCCAAGACACCTGAGGAGTATTTTGTGGAGACTACTTCTC
TTGCGGGATCGTATAGAGATTGGTCTTATTCAGGACAACGTACGGAATTAGGTGTTGAAT"&amp;"TTCTTAAGCG
TGGGGACAAGATTGTCTATCACACTACAGGGAGCCCCATTGAGTTTCACCTTGATGGTGAGGTTCTTCCA
CTTGACAAACTAAAGAGTCTCTTGTCTCTTCGTGAGGTTAAGACTATTAAGGTGTTTACAACTGTAGACA
ACACTAACCTCCACACGCATATTGTGGACATGTCTATGACTTATGGACAACAGTTCGGTCCTACTTATTT
GGATGGTGCTGATGTCACTAAAATCAAGCCA"&amp;"CATGTTAATCATGAGGGTAAGACATTTTTTGTACTACCT
AGCGATGACACACTGCGTAGTGAAGCTTTTGAGTACTACCACACTATCGATGAGAGTTTTCTTGGTAGAT
ATATGTCAGCATTAAACCATACAAAGAAGTGGAAGTTTCCTCAGGTTGGTGGTTTAACTTCAATCAAATG
GGCAGACAACAATTGTTACTTGTCTAGTGTGTTACTTGCACTTCAGCAAGTTGAAGTGAAATTTAATGCA
CC"&amp;"CGCGCTTCAGGAAGCCTATTATAGGGCTCGCGCCGGTGATGCTGCCAACTTTTGTGCACTCATACTGG
CTTACAGTAATAAAACTGTAGGCGAGCTGGGTGATGTCAGAGAAACTATGACCCATCTTTTACAGCATGC
TAATTTAGAGTCAGCTAAAAGAGTTCTTAATGTAGTATGCAAACACTGCGGCCAGAAAACAACCACCTTG
AAGGGTGTAGAGGCTGTGATGTACATGGGGACTCTGTCTTATGA"&amp;"TGAGCTTAAGACAGGTGTTTCAATTC
CTTGTGTATGTGGGCGTAATGCCACACAATATTTAGTACAACAAGAATCTTCTTTTGTTATGATGTCTGC
ACCACCTGCTGAGTACAAATTACAACAGGGGGCCTTTTTGTGTGCTAATGAATACACTGGCAATTATCAG
TGTGGACATTACACTCACATAACTGCTAAAGAAACACTCTATCGCGTAGATGGAGCACATCTTACTAAGA
TGTCGGAATATAAAG"&amp;"GACCAGTGACTGATGTTTTCTACAAGGAAACCTCCTACACTACAGCTATCAAACC
TGTGTCTTATAAACTTGATGGAGTTACTTACACAGAGATTGAACCGAAATTAGATGGGTACTATAAGAAG
GGTAATGCTTACTACACTGAGCAGCCTATTGACCTTGTCCCAACCCAACCAATGCCAAATGCAAGTTTTG
ATAATTTTAAACTTACATGCTCTAACACTAAATTTGCTGATGACCTTAATCAAATGA"&amp;"CAGGCTTTAAAAA
GCCAGCCTCGCGTGAGCTAACCGTCACATTCTTCCCAGACTTGAATGGCGATGTAGTGGCTATTGATTAT
AGACACTACTCCACGAGTTTCAAGAAAGGTGCAAAACTGGTACATAAGCCAATTCTTTGGCATATTAACC
AGACTACAAACAAGACAACGTACAAACCAAACATCTGGTGTTTACGTTGTCTGTGGAGTACAAAACCGGT
TGATACTTCAAACTCCTTTGAAGTCCTG"&amp;"GTGGTAGAAGACACACAAGGAATGGATAATCTTGCTTGTGAA
AGTCAGACAACCACCTCTGAAGAAGTAGTGGAAAATCCTACCGTACAGAAGGAAATAATAGAGTGTGACG
TGAAAACTACCGAAGTTGTAGGCAATGTCATACTAAAACCATCAGAAGAAGGTGTTAAAGTTACACAAGA
GTTGGGCCATGAAGATCTAATGGCTGCTTATGTTGAAGAAACAAGCATTACCATTAAGAAGCCTAACGAG"&amp;"
CTTTCGTTAGCCTTAGGCTTGAAAACACTTGCCACCCATGGGGCCGCTGCAATAAATAGTGTCCCATGGA
GTAAGATTTTGGCGTATGTCAAACCCTTCCTTGGACAGACAGCGGTTATAACTTCAAACTGCATCAAGAA
ATGTGTGCAGCGAGTTTTTAGCAACTATATGCCCTATGTCATTACATTATTATTTCAATTGTGCACTTTT
ACAAAGAGCACCAATTCCAGAATAAAAGCTTCACTTCCTAC"&amp;"GACTATTGCTAAAAATAGTGTTAAGAGTG
TTGCTAAATTGTGTTTGGACGTTTGCATTAATTATGTGAAATCTCCTAAGTTTTCTAAATTGTTCACAAT
TGTAATGTGGCTATTGTTGTTAAGTATTTGCCTAGGTTCTTTAACCTATGTAACTGCTGTTCTTGGTGTA
TGCCTATCTAGTTTAGGTGTTCCTTCTTATTGTGATGGCGTTAGAGAGTTGTATATCAATTCATCTAACG
TCACTACTATGG"&amp;"ACTTTTGTCAGGGTTATTTTCCCTGCAGTGTCTGTTTAAGTGGATTAGATTCTCTTGA
TTCTTACCCAGCTCTTGAAACCATCCAGGTTACGATCTCATCGTATAAGCTAGACCTGACATTTTTGGGT
TTGGCAGCTGAATGGTTATTGGCATATATGTTGTTTACAAAGTTCTTCTACTTACTTGGTCTCTCCGCCA
TAATGCAAGCGTTCTTTGGCTACTTTGCCAGTCATTTCATTAGCAATTCTTGGC"&amp;"TTATGTGGTTTATCAT
TAGTATTGTACAGATGGCACCTGTTTCAGCAATGGTTAGGATGTACATTTTCTTTGCTTCTTTCTATTAT
GTATGGAAGAGCTATGTTCATATTATGGATGGCTGTACTTCATCAACTTGCATGATGTGCTACAAACGCA
ATCGTGCGACACGTGTTGAGTGTACAACTATTGTCAATGGCGTGAAGAGATCTTTCTACGTCTATGCAAA
TGGAGGTCGTGGCTTCTGTAAGGCT"&amp;"CACAATTGGAATTGTCTCAACTGTGACACTTTTTGTGCTGGTAGT
ACTTTCATTAGCGATGAGGTTGCTCGTGATTTGTCACTCCAGTTTAAGAGACCAATTAATCCTACTGACC
AGTCTGCATATGTCGTGGATAGCGTTACTGTGAAAAACGGCGCACTCCACCTCTATTTTGATAAGGCTGG
TCAAAAGACTTATGAGAGGCACCCACTCTCTCACTTTGTCAACTTAGATAATTTGAGGGCTAACAAC"&amp;"ACT
AAAGGTTCATTACCTATTAATGTCATAGTTTTTGACGGCAAGTCCAAATGTGAGGAGTCTGCCGCTAAAT
CTGCATCTGTGTACTACAGTCAGCTTATGTGCCAACCCATTCTGTTACTTGACCAAGCTCTTGTGTCAGA
TGTTGGAGATAGTACTGAAGTTTCTGTTAAGATGTTCGATGCTTATGTAGACACTTTTTCAGCAACTTTT
AGTGTTCCTATGGAGAAACTTAAAGCACTTGTTGCTAC"&amp;"AGCACATAGTGAGTTGGCAAAGGGTGTAGCTT
TAGATGGTGTCCTTTCTACATTCGTGTCGGCTGCCCGTCAAGGTGTCGTTGATACTGATGTTGATACAAA
GGATGTCATTGAGTGTCTCAAACTTTCTCACCATTCTGATATAGAGGTGACAGGTGACAGTTGTAACAAC
TTTATGCTCACCTATAACAAAGTTGAAAACATGACGCCTAGAGATCTTGGTGCATGTATTGATTGTAATG
CAAGGCATA"&amp;"TAAATGCCCAAGTAGCAAAAAGCCACAATGTTTCGCTGGTTTGGAACGTCAAGGACTACAT
GTCTCTGTCCGAACAGCTGCGCAAGCAAATTCGCAGTGCTGCCAAAAAGAACAACATACCTTTTAGACTT
ACCTGTGCTACTACTAGACAGGTTGTCAATGTTATAACTACTAAAATCTCACTCAAAGGTGGTAAGGTTG
GTAGTACGTGGTTCAAACTTTTGCTGAAAGTCACACTTTTGTGTGTTCTTG"&amp;"CTGCATTATTTTGCTATGT
CATTATGCCAGTACATTCTTTGTCTGTTCATGATGGTTATACAAATGAAATCATTGGTTACAAAGCCATT
CAGGATGGTGTCACTCGTGACATTGTTTCTACTGATGATTGTTTTGCTAACAAACATGCTGGATTCGACT
CATGGTTTAGCCAGCGTGGTGGTTCTTACAGGAATGACAAAAACTGCCCTGTAGTAGCAGCTATCATTAC
TAGAGAAATTGGTTTCATAGTG"&amp;"CCTGGTTTACCTGGTACTGTTTTGAGAGCACTTAATGGTGACTTTTTG
CATTTTCTACCTCGTGTTTTTAGTGCTGTTGGCAACATTTGCTACACACCATCTAAACTCATTGAGTATA
GTGATTTTGCTACTTCTGCTTGCGTTTTGGCTGCTGAATGTACTATTTTCAAGGATGCTATGGGTAAGCC
TGTGCCATACTGTTACGACACTAACTTACTTGAGGGTTCTATTTCTTATAGTGAACTCCGTCCT"&amp;"GACACC
CGTTATGTGCTCATGGATGGTTCTATCATACAATTCCCTAACACTTACCTTGAGGGGTCTGTTAGAGTAG
TTACAACTTTTGATGCTGAGTATTGCAGACATGGTACTTGTGAAAGGTCAGAAGTTGGTGTGTGCTTATC
TACTAGCGGTAGATGGGTTCTTAATAATGAGCATTACAGAGCTTTACCAGGAGTTTTCTGTGGTGTCGAT
GCTATGAACCTCATAGCTAATATCTTCACACCTCT"&amp;"TGTTCAACCTGTCGGTGCTCTAGATGTGTCTGCTT
CAGTAGTAGCAGGTGGTATTATTGCCATACTGGTGACTTGTGCTGCTTACTACTTTATGAAATTCAGACG
TGCGTTTGGTGAGTACAACCATGTTGTTGCCGCTAATGCATTGCTGTTTCTAATGTCTTTCACTATACTC
TGTCTGGCACCTGCTTATAGCTTTTTGCCGGGGGTTTACTCTATCTTTTACTTGTACTTGACTTTCTATT
TTACTA"&amp;"ATGATGTCTCATTCTTGGCTCATCTGCAATGGTTTGCCATGTTTTCTCCTATTGTGCCTTTCTG
GATAACAGCAATCTATGTGTTCTGTATTTCCCTAAAGCACTTCCATTGGTTCTTTAGTAACTATCTTAAG
AAAAGAGTCATGTTTAATGGGGTTACATTCAGCACCTTTGAAGAGGCAGCTTTATGTACCTTTTTACTTA
ACAAAGAAATGTATCTGAGACTGCGTAGTGAGACACTCCTTCCACTTA"&amp;"CACAGTATAACAGATACCTTGC
TCTTTACAACAAGTACAAGTATTTTAGCGGGGCCTTGGATACTACTAGTTATCGTGAAGCAGCTTGCTGC
CACTTAGCTAAGGCTCTAAATGACTTCAGTAACTCAGGTGCTGACGTACTCTACCAGCCACCACAGACTT
CAATCACTTCTGCGGTTTTGCAGAGTGGTTTTAGGAAAATGGCATTTCCCTCTGGTAAAGTTGAAGGATG
CATGGTACAAGTCACCTGT"&amp;"GGAACTACAACCTTAAATGGTTTGTGGTTGGATGACACAGTGTACTGCCCA
AGACATGTTGTTTGCACGGCTGAAGACATGCTTAACCCGAACTATGACGACCTGCTCATCCGCAAATCTA
ACCATAGTTTCCTTGTTCAAGCTGGTAATGTCCAACTTCGTGTTATTGGCCATTCCATGCAAAATTGTCT
GCTTAGGCTTAAAGTTGACACTTCTAACCCTAAGACACCAAAGTATAAATTTGTCCGTATC"&amp;"CAACCAGGT
CAGACATTTTCAGTCCTAGCTTGTTACAATGGCTCACCATCAGGTGTTTATCAGTGTGCCATGAGACCTA
ATCACACCATTAAGGGTTCCTTCCTTAATGGTTCATGTGGTAGTGTTGGTTTTAACATTGATTATGATTG
CGTGTCTTTCTGCTACATGCATCATATGGAGCTTCCAACTGGAGTGCACGCTGGTACTGACTTAGAAGGT
AAATTCTATGGTCCTTTTGTAGATAGACAGAC"&amp;"TGCACAGGCTGCTGGCACAGATACAACTATTACACTGA
ATGTTTTAGCTTGGCTCTATGCTGCTGTTATCAATGGTGATAGGTGGTTCCTAAATAGGTTTACCACTAC
TCTCAATGACTTTAATCTTGTGGCAATGAAGTACAATTATGAACCCCTGACACAAGATCATGTTGACATA
CTAGGACCCCTTTCTGCGCAAACAGGAATCGCAGTCTTAGATATGTGTGCTGCTCTGAAAGAGCTTCTAC
AGA"&amp;"ATGGTATGAATGGTCGTACTATTCTTGGTAGCACTATTTTAGAGGATGAGTTCACGCCCTTTGACGT
TGTTAGACAATGTTCTGGTGTGACCTTCCAAGGTAAGTTCAAGAAAATTGTTAAAGGTACTCATCATTGG
ATGCTTTTGACTTTCTTGACATCACTTTTAATTCTTGTCCAGAGTACACAGTGGTCGCTGTTTTTCTTTG
TTTATGAGAATGCTTTCTTGCCATTTGCTTTAGGTATTATGGCTG"&amp;"TTGCTGCTTGCGCAATGCTTCTTGT
TAAGCATAAACATGCATTCCTGTGCTTATTTCTATTACCTTCTCTTGCAACAGTTGCTTACTTCAATATG
GTCTACATGCCTGCTAGTTGGGTGATGCGTATAATGACATGGCTTGAATTGGCCGACACTAGCCTGTCTG
GTTATCGGCTTAAGGACTGTGTTATGTATGCTTCAGCCTTAGTTTTGCTTATCCTCATGACTGCCCGTAC
TGTTTATGATGATGCT"&amp;"GCTAGACGTGTGTGGACATTGATGAATGTCATTACACTCGTTTATAAAGTCTAC
TATGGTAATTCTTTAGACCAAGCTATTTCCATGTGGGCTCTTGTTATTTCTGTAACCTCTAACTATTCTG
GTGTCGTTACGACAATCATGTTCTTAGCTAGAGCTATAGTTTTTGTGTGTGTTGAGTATTACCCACTTTT
GTTTATTACTGGCAACACTTTACAGTGTATTATGCTTGTTTATTGTTTCTTAGGCTAT"&amp;"TGTTGTTGTTGC
TACTTTGGCTTATTTTGTTTACTCAACCGCTATTTTAGACTTACTCTTGGTGTTTACGATTATTTGGTTT
CCACACAGGAGTTTAGGTACATGAACTCTCAGGGGCTCCTGCCACCTAAGAGTAGTATTGATGCTTTCAA
GCTTAACATTAAATTGTTGGGCATTGGAGGTAAACCTTGTATCAAGGTTGCTACTGTACAGTCTAAAATG
TCTGACGTAAAGTGCACATCAGTAGTGCT"&amp;"GCTCTCAGTTCTCCAACAACTCAGAGTAGAATCATCTTCTA
AATTGTGGGCACAGTGTGTACAACTTCACAATGATATTCTTCTTGCAAAGGACACTACTGAAGCTTTTGA
AAAGATGGTTTCACTTTTGTCCGTTCTGCTATCCATGCAGGGTGCTGTAGACATTAATAAGTTGTGCGAA
GAAATGCTTGACAACCGTGCTACTCTTCAGGCCATCGCTTCAGAATTTAGTTCTTTACCTTCGTATGCTG
"&amp;"CTTATGCCACTGCCCAAGAGGCTTATGAGCAAGCTGTATCAAATGGTGATTCTGAAGTTGTTCTTAAGAA
GTTAAAGAAATCTTTGAATGTGGCTAAATCTGAGTTTGACCATGATGCTGCCATGCAACGTAAGTTGGAA
AAGATGGCAGATCAAGCTATGACCCAAATGTACAAGCAGGCAAGATCTGAAGACAAGCGGGCAAAAGTAA
CTAGTGCAATGCAAACGATGCTTTTCACTATGCTTAGAAAAC"&amp;"TTGATAATGATGCACTTAACAACATTAT
CAACAATGCACGTGATGGTTGTGTACCACTCAACATCATACCACTTACAACAGCAGCTAAACTCATGGTT
GTTGTCCCTGACTATGGAACCTACAAGAACACTTGTGATGGTAACACTTTCACATATGCGTCAGCACTCT
GGGAAATTCAGCAAGTTGTTGATGCAGATAGTAAAATTGTCCAGCTCAGTGAAATCAATATGGACAACTC
ACCAAACTTGGCT"&amp;"TGGCCTCTTATTGTTACTGCACTAAGAGCCAACTCAGCTGTCAAACTACAGAATAAT
GAACTGAGTCCAGTAGCATTACGACAGATGTCTTGTGCGGCTGGTACTACGCAAACAGCTTGTACTGATG
ACAATGCACTCGCCTATTACAACAACGCAAAGGGAGGTAGGTTTGTGCTTGCATTACTATCAGACCACCA
GGACCTCAAGTGGGCTAGATTCCCTAAGAGTGATGGTACAGGTACTATCTATACA"&amp;"GAACTGGAACCACCT
TGCAGGTTTGTTACAGACACACCTAAAGGACCTAAAGTGAAGTATTTGTACTTTATTAAGGGTCTTAACA
ACCTAAATAGAGGTATGGTACTGGGTAGTTTAGCTGCCACAGTACGTCTTCAGGCCGGTAATGCGACAGA
AGTGCCTGCCAATTCAACTGTGCTTTCTTTCTGTGCTTTCGCTGTAGACCCAGCTAAAGCTTACAAAGAT
TACTTAGCAAGTGGTGGACAACCAAT"&amp;"CACGAATTGTGTGAAGATGTTGTGTACCCACACCGGTACAGGAC
AGGCAATCACGGTAACACCAGAAGCTAACATGGATCAAGAGTCCTTTGGTGGTGCTTCATGCTGTCTGTA
TTGTAGATGCCACATTGATCATCCAAATCCTAAGGGATTTTGTGACTTGAAAGGTAAGTATGTCCAAATA
CCTACCACCTGTGCTAATGACCCTGTGGGTTTCACACTCAGAAATACAGTCTGTACCGTCTGCGGAAT"&amp;"GT
GGAAAGGTTATGGCTGTAGTTGTGATCAACTCCGCGAACCCATGATGCAGTCTGCGGATGCGTCAACGTT
TTTAAACGGGTTTGCGGTGTAAGTGCGGCCCGTCTTACACCGTGCGGCACAGGCACTAGCACTGATGTCG
TTTATAGGGCTTTTGATATTTACAACGAGAAAGTTGCTGGTTTTGCAAAGTTCCTAAAGACTAATTGCTG
CCGCTTCCAAGAAAAGGATGAGGAAGGCAATTTATTAGA"&amp;"CTCTTATTTCGTAGTTAAGAGGCACACAATG
TCCAACTACCAACATGAAGAGACTATTTACAACTTGATTAAAGAGTGTCCAGCCGTTGCTGTTCATGACT
TTTTCAAGTTTAGAGTGGATGGTGACATGGTACCACATATATCACGTCAACGTCTAACTAAATACACAAT
GGCTGATTTAGTCTATGCTCTACGTCATTTTGACGAGGGCAATTGTGATACATTAAAGGAAATACTTGTC
ACATACAATT"&amp;"GTTGTGATGACAACTATTTCAATAAGAAGGATTGGTATGATTTTGTAGAAAATCCTGATG
TTCTACGCGTATACGCGAACCTAGGTGAGCGTGTACGTCGAGCCTTACTGAAGACTGTGCAATTCTGCGA
TGCTATGCGTGATGCGGGTATCGTAGGTGTACTGACACTAGATAATCAGGATCTGAATGGGAATTGGTAC
GATTTTGGAGACTTCGTACAGGTAGCACCAGGCTGCGGGGTTCCTATTGTGG"&amp;"ATTCATACTATTCTTTGC
TGATGCCTATCTTGACACTCACAAAGGCCTTAGCTGCTGAGTCCCATATGGACGCTGATCTCGCGAAGCC
ACTTGTAAAGTGGGATTTGCTCAAATATGATTTCACGGAAGAGAGACTATGTCTTTTCGACCGTTATTTT
AAATATTGGGATCAGACATACCATCCTAATTGTATTAATTGTTTGGATGACAGGTGTATCCTTCATTGTG
CAAACTTTAATGTATTATTTTCT"&amp;"ACTGTGTTTCCACCTACGAGTTTTGGACCACTAGTAAGAAAGATATT
TGTAGATGGTGTACCTTTTGTTGTTTCAACGGGCTACCATTTCCGTGAGCTAGGGGTTGTACATAATCAG
GATGTAAACTTACATAGCTCACGCCTCAGTTTTAAGGAACTTTTAGTGTACGCTGCTGATCCAGCCATGC
ATGCTGCCTCTGGCAATTTGTTGTTAGATAAACGTACTACATGCTTTTCAGTAGCTGCACTAACA"&amp;"AATAA
TGTTGCTTTTCAAACTGTCAAACCCGGTAATTTTAATAAAGACTTTTATGACTTTGCTGTGTCTAAAGGC
TTCTTTAAGGAAGGAAGTTCTGTTGAATTAAAACACTTCTTCTTTGCTCAGGATGGCAACGCTGCTATCA
GTGATTATGACTATTACCGTTATAATCTGCCAACAATGTGTGATATTAGACAACTCCTATTCGTAGTTGA
GGTTGTCGATAAATACTTTGATTGTTACGATGGTGG"&amp;"CTGTATCAATGCCAACCAAGTTATCGTTAACAAT
CTGGACAAATCAGCTGGTTTCCCATTTAACAAGTGGGGTAAGGCTAGACTTTATTATGACTCAATGAGTT
ATGAGGACCAAGATGCATTGTTCGCATACACTAAGCGTAATGTCATCCCTACAATAACTCAAATGAACCT
TAAGTATGCCATTAGTGCAAAGAATAGAGCTCGCACAGTTGCTGGTGTCTCTATCTGTAGTACTATGACC
AATAGAC"&amp;"AGTTTCATCAGAAATTATTAAAGTCAATAGCCGCTACTAGAGGAGCTACTGTGGTAATTGGAA
CAAGCAAATTTTATGGTGGCTGGCATAATATGTTAAAAACTGTTTACAGTGATGTAGAAAGTCCTCACCT
CATGGGTTGGGACTACCCAAAATGTGACAGAGCCATGCCTAATATGCTTAGAATCATGGCTTCCCTCATT
CTTGCTCGCAAACATAGCACTTGTTGTAACTTGTCACACCGTTTCTATA"&amp;"GATTAGCTAATGAGTGTGCAC
AGGTATTAAGTGAGATGGTCATGTGTGGCGGCTCATTATATGTGAAACCAGGTGGGACATCATCCGGTGA
TGCCACAACTGCATATGCTAATAGTGTGTTTAACATCTGTCAAGCAGTAACAGCTAACGTAAATGCACTT
CTTTCAACTGATGGTAATAAGATTGCTGATAAGTACGTCCGCAATCTTCAACATAGACTTTATGAGTGTC
TCTATAGAAACAGAGATGTG"&amp;"AATCATGAGTTCGTGGATGAATTTTATGCATATTTGCGTAAGCACTTCTC
CATGATGATTCTTTCTGACGATGCCGTTGTGTGCTATAATAGTAATTACGCGGCACAGGGTCTAGTAGCT
AGCATTAAGAACTTCAAAGCAGTTCTTTACTACCAAAATAATGTGTTTATGTCTGAGGCGAAATGCTGGA
CTGAGACTGACCTTACTAGAGGACCTCATGAATTTTGCTCTCAGCACACGATGCTAGTTAAA"&amp;"CAAGGAGA
TGATTACGTGTACCTGCCTTACCCAGATCCATCTAGAATATTAGGCGCAGGCTGTTTTGTCGACGACATT
GTCAAAACAGATGGTACACTCATGATTGAAAGGTTTGTGTCATTAGCAATTGACGCCTACCCACTTACAA
AGCACCCTAATCAAGAGTATGCTGATGTTTTCCATTTATACTTACAGTATATTAGGAAACTACATGATGA
GCTTACTGGTCACATGTTGGACATGTACTCTGT"&amp;"AATGCTAACTAATGACAACACCTCGAGGTACTGGGAA
CCTGAATTTTATGAAGCTATGTACACACCACACACAGTTTTACAAGCTGTAGGTGCTTGTGTGTTATGTA
ATTCACAGACTTCGCTTCGTTGCGGCGCTTGTATTAGGAGACCTTTCCTTTGTTGCAAGTGCTGCTATGA
CCATGTCATTTCAACATCACATAAATTAGTGTTGTCTGTTAATCCCTATGTTTGCAATGCACCCGGTTGT
GACG"&amp;"TCACAGATGTGACACAACTCTATTTAGGAGGTATGAGCTATTATTGCAAGTCACATAAACCACCCA
TTAGTTTTCCTTTGTGTGCTAATGGTCAGGTTTTTGGTTTATACAAAAACACATGTGTGGGCAGTGACAA
TGTAACTGACTTCAATGCAATAGCGACATGTGATTGGACTAATGCTGGCGATTATATACTTGCCAACACT
TGTACAGAGAGACTCAAACTTTTTGCAGCGGAAACGCTCAAAGCTA"&amp;"CTGAGGAGACATTCAAGCTATCTT
ATGGTATTGCCACTGTTCGTGAAGTACTGTCAGATAGAGAACTTTACCTTTCGTGGGAGGTAGGAAAACC
TAGACCACCACTGAATAGAAATTATGTCTTTACAGGCTACCGTGTGACAAAAAACAGTAAAGTACAGATT
GGAGAGTACACCTTTGAAAAAGGTGACTATGGTGATGCTGTTGTGTACAGAGGTACTACAACTTATAAAT
TGAATGTTGGTGATTAC"&amp;"TTTGTGTTAACATCACATACAGTAATGCCATTAAGTGCACCAACACTAGTGCC
ACAGGAGCACTATGTGCGAATAACTGGCTTATACCCTACACTCAACATCTCTGATGAGTTTTCTAGCAAT
GTTGCAAATTACCAAAAAATCGGTATGCAGAAGTACTCTACACTCCAGGGACCACCTGGTACTGGTAAGA
GTCACTTTGCTATTGGACTTGCCCTCTACTACCCATCTGCTCGCATAGTGTATACAGCT"&amp;"TGCTCTCATGC
TGCTGTTGATGCGCTATGTGAAAAGGCATTAAAATACTTGCCTATAGATAAGTGTAGTAGAATTATACCT
GCACGTGCGCGTGTAGAGTGTTTTGATAAATTCAAAGTTAATTCAACATTAGAACAGTATGTTTTCTGCA
CTGTTAATGCTCTGCCCGAAACTACTGCTGATATAGTGGTCTTTGATGAAATTTCAATGGCCACTAATTA
TGATTTGAGTGTTGTCAATGCTAGACTACG"&amp;"TGCAAAACACTACGTTTACATTGGTGACCCAGCTCAATTA
CCTGCACCACGCACATTGCTAACAAAAGGCACACTTGAACCAGAATATTTCAATTCAGTGTGCAGACTTA
TGAAAACAATAGGTCCAGACATGTTCCTTGGAACCTGTCGTCGTTGTCCTGCCGAAATTGTTGACACAGT
GAGTGCCTTAGTTTATGACAATAAGCTAAAAGCACACAAGGAGAAGTCAGCGCAATGCTTCAAAATGTAT
T"&amp;"ACAAGGGTGTGATTACGCATGATGTGTCATCTGCAATCAACAGGCCACAAATAGGTGTAGTAAGAGAAT
TTCTTACGCGCAACCCTGCTTGGAGAAAAGCTGTTTTTATTTCACCATATAATTCACAGAATGCAGTGGC
ATCAAAGATTTTAGGGTTGCCCACTCAAACTGTTGATTCTTCACAGGGTTCTGAATATGACTATGTCATA
TTCACACAAACCACTGAGACTGCACACTCTTGTAATGTAAACC"&amp;"GCTTTAATGTGGCCATCACAAGAGCAA
AAATTGGCATTTTGTGTATAATGTCTGATAGAGACCTTTATGACAAGCTGCAATTTACGAGTCTAGAAGT
ACCACGCCGAAATGTGGCTACTTTACAAGCAGAAAATGTGACTGGACTTTTTAAGGACTGTAGCAAGATC
ATTACTGGTCTTCATCCAACACAGGCACCTACACATCTCAGTGTTGATACTAAATTCAAAACTGAAGGAC
TTTGTGTCGACATA"&amp;"CCAGGAATACCAAAGGACATGACCTACCGTAGACTCATCTCTATGATGGGCTTCAA
AATGAATTACCAAGTTAATGGTTACCCTAATATGTTTATCACCCGTGAAGAAGCTATTCGTCACGTTCGT
GCATGGATAGGCTTTGATGTAGAGGGTTGTCATGCTACTAGAGATGCTGTAGGAACAAATCTACCACTCC
AGTTAGGGTTTTCAACAGGTGTTAACCTAGTGGCCGTACCGACTGGCTATGTTGAC"&amp;"ACTGAAAATAGCAC
AGAATTCACCAGAGTTAATGCAAAACCTCCTCCAGGTGATCAATTTAAGCATCTTATACCACTTATGTAC
AAAGGTTTGCCCTGGAACGTGGTGCGTATTAAGATTGTTCAAATGCTCAGTGATACGCTGAAAGGATTAT
CAGACAGAGTTGTGTTTGTCCTCTGGGCACATGGCTTTGAACTCACATCGATGAAGTACTTTGTCAAGAT
TGGACCAGAAAGAACGTGTTGTCTGTG"&amp;"TGACAAGCGTGCAACTTGCTTCTCCACTTCATCTGATACTTAT
GCCTGCTGGAATCACTCTGTGGGTTTTGACTATGTCTACAACCCGTTTATGATTGATGTACAGCAGTGGG
GTTTTACAGGTAACTTGCAGAGTAACCACGATCAGCACTGCCAAGTGCATGGTAATGCTCATGTAGCTAG
TTGTGATGCTATCATGACTAGATGTCTCGCAGTCCATGAGTGCTTCGTTAAGCGCGTCGATTGGTCTGT"&amp;"T
GAATATCCGATTATCGGAGATGAACTGAAGATCAACGCCGCATGCAGAAAAGTACAGCATATGGTTGTCA
AGTCTGCATTGCTTGCTGATAAATTTACAGTTCTTCATGACATTGGAAACCCAAAGGCAATTAGATGTGT
GCCGCAGGCTGAAGTAGACTGGAAATTCTACGACGCTCAGCCTTGCAGTGACAAAGCTTATAAAATAGAA
GAACTCTTCTACTCATATGCCACACATCATGACAAGTTCA"&amp;"CAGATGGTGTCTGTTTGTTTTGGAACTGTA
ACGTTGATCGTTACCCAGCCAATGCTATTGTGTGTAGGTTTGATACCCGAGTGCTCTCTAATTTAAACCT
ACCTGGTTGTGATGGTGGTAGTTTGTATGTTAATAAGCATGCATTCCACACTCCAGCTTTTGATAAGAGT
GCATTTACACATTTGAAGCAACTGCCTTTCTTTTATTATTCTGACAGTCCTTGTGAGTCTCATGGTAAAC
AGGTCGTGTCA"&amp;"GACATTGATTATGTCCCACTAAAGTCTGCTACGTGTATTACACGCTGCAACTTAGGTGG
TGCTGTTTGTAGACATCATGCAAATGAGTATAGACAGTACTTGGATGCATACAATATGATGATTTCTGCT
GGATTTAGCCTTTGGATTTATAAACAATTTGATACTTACAACTTGTGGAATACTTTCACTAAGTTGCAGA
GTTTAGAAAATGTGGCTTATAATGTTGTCAACAAGGGACACTTTGATGGACAG"&amp;"AGTGGTGAAGCACCTGT
ATCCATCATTAATAATGCTGTTTACACTAAAGTAGATGGCATTGACGTGGAAATTTTCGAGAACAAGACA
ACACTTCCTGTTAATGTGGCGTTTGAGCTTTGGGCCAAGCGTAACATTAAACCAGTGCCTGAGATTAAGA
TACTCAATAATTTGGGTGTCGACATCGTCGCTAATAATGTTATCTGGGACTATAAAAGAGAAGCCCCAGC
GCATGTTTCTACAATAGGTGTCTG"&amp;"TACAATGACTGACATTGCAAAGAAACCTACTGAGAGTGCTTGTTCA
TCACTCATTGTCTTGTTTGACGGTAGAGTTGAGGGACAGGTAGACTTTTTCAGAAATGCTCGCAATGGTG
TTTTAATAACAGAAGGTTCAGTTAAGGGCTTAACACCTTCGAAAGGACCCGCACAAGCTAGTGTCAATGG
AGTCACATTAATTGGAGAATCAGTAAAAACACAGTTTAATTATTTTAAGAAAGTGGATGGCATAAT"&amp;"TCAG
CAATTGCCGGAAACCTACTTTACTCAAAGCAGAGACTTAGAGGATTTCAAGCCCAGATCACAAATGGAAA
CTGATTTCCTCGAGCTCGCAATGGATGAGTTCATACAACGGTATAAGCTAGAGGGCTATGCTTTCGAGCA
TATCGTTTATGGAGATTTCAGTTATGGACAACTTGGCGGGTTGCATCTAATGATTGGTCTAGCCAAGCGC
TCACAAGATTCACTGCTTAAACTAGAGGATTTTATCC"&amp;"CTATGGATAGCACAGTGAAAAATTACTTCATAA
CAGATGCTCAAACAGGTTCATCAAAATGTGTCTGCTCTGTTATTGATCTTTTACTTGATGACTTTGTTGA
AATAATAAAGTCACAAGACCTTTCAGTAGTTTCAAAAGTGGTCAAAGTTACAATTGACTATGCTGAAATA
TCATTTATGCTTTGGTGTAAGGATGGACATGTTGAAACCTTCTACCCAAAATTACAGGCAAGTCAAGCAT
GGCAACCA"&amp;"GGTGTCGCTATGCCTAACTTGTATAAGATGCAAAGAATGCTTCTTGAAAAATGTGACCTTCA
GAATTATGGTGAAAATGCTGTCATACCAAAAGGAATAATGATGAATGTTGCAAAATATACCCAACTGTGT
CAATACTTAAACACACTTACATTAGCTGTGCCTTATAACATGAGAGTGATACACTTTGGTGCAGGCTCTG
ATAAAGGAGTAGCACCCGGTACAGCTGTTCTCAGGCAGTGGTTGCCAACT"&amp;"GGCACACTACTTGTTGATTC
TGATCTAAACGACTTCGTCTCTGACGCTGATTCTACATTGATTGGAGACTGTGCCACTGTACATACAGCT
AATAAATGGGATCTCATCATTAGCGATATGTATGACCCTAAGACCAAACATGTGTTAAAGGATAATGACT
CAAAAGAGGGGTTTTTCACTTATCTATGTGGATTTATTAAACAAAAACTAGCCCTGGGAGGTTCTGTAGC
TGTTAAGATAACAGAGCATTC"&amp;"TTGGAATGCCGATCTTTACAAGCTTATGGGACATTTCTCATGGTGGACA
GCCTTTGTTACAAATGTAAATGCATCATCATCAGAAGCATTTTTAATTGGAGTTAACTATCTTGGCAAGC
CAAAGGAACAAATTGATGGCTATACCATGCACGCTAACTACATCTTTTGGAGGAACACAAACCCTATTCA
ATTGTCTTCCTATTCATTATTTGACATGAGCAAATTTCCTCTTAAGTTAAGAGGAACAGCTGT"&amp;"TATGTCT
TTAAAAGAGAATCAAATCAATGACATGATTTACTCTCTGCTCGAAAAGGGTAGGCTTATCATTAGAGAAA
ACAATAGAGTTGTAGTCTCAAGTGATATTCTTGTCAACAACTAAACGAACATGAAAATTTTAATTTTTGC
TTTCTTAGCTAATTTAGCTAAAGCACAGGAAGGATGCGGTATCATCAGTAGAAAACCGCAACCTAAAATG
GCACAAGTCTCATCTTCTCGTCGGGGCGTTTATT"&amp;"ATAATGATGACATTTTCCGTTCTGATGTGTTACACC
TCACACAGGATTACTTCCTGCCATTTGACTCAAATTTAACTCAGTACTTTTCGCTTAATGTGGATTCAGA
TAGGTATACCTATTTTGACAACCCCATACTAGACTTTGGTGATGGCGTTTATTTCGCTGCCACTGAAAAG
TCTAACGTAATAAGAGGCTGGATTTTTGGTTCATCTTTTGATAACACCACCCAGTCAGCTGTTATAGTTA
ATAAT"&amp;"TCAACACACATTATTATACGTGTGTGTAATTTTAACTTATGTAAAGAACCCATGTATACTGTTAG
TAGAGGTACACAGCAAAATGCCTGGGTTTATCAGAGTGCATTTAATTGTACATATGACCGAGTGGAAAAG
AGTTTTCAACTTGACACTACTCCTAAAACTGGAAATTTTAAAGACCTACGTGAGTATGTCTTTAAAAATA
GGGATGGCTTTCTGTCTGTCTACCAAACTTATACTGCTGTTAATTTA"&amp;"CCCAGAGGACTACCCACGGGTTT
CTCAGTCTTGAAACCAATTTTAAAATTGCCCTTTGGAATTAATATCACTTCTTATAGAGTAGTTATGGCA
ATGTTTAGCCAAACTACTTCTAATTTTTTACCAGAAAGTGCTGCTTATTATGTTGGTAATCTTAAATATT
CTACCTTCATGCTCCGATTTAATGAAAATGGGACGATCACGGATGCTGTAGATTGTTCCCAAAATCCTCT
TGCTGAATTAAAATGCAC"&amp;"CATTAAAAATTTCAATGTTGACAAAGGAATCTACCAAACATCCAACTTCAGA
GTTTCACCCACTCAAGAGGTTATTAGATTTCCTAACATTACAAATCGCTGTCCTTTTGACAAGGTTTTTA
ATGCTACTCGCTTTCCTAATGTTTATGCATGGGAGAGAACAAAAATCTCTGATTGTGTTGCTGACTACAC
TGTTCTCTACAACTCAACCTCTTTCTCGACTTTTAAATGTTATGGAGTGTCTCCATCTAA"&amp;"GTTGATTGAC
CTATGCTTTACAAGTGTGTATGCTGATACATTCTTGATAAGATCTTCTGAAGTAAGACAAGTTGCACCAG
GTGAAACTGGTGTTATTGCTGACTACAATTACAAGTTGCCTGATGATTTCACTGGCTGTGTAATTGCTTG
GAATACTGCTAAACATGATACTGGCAATTATTACTACAGATCTCATCGCAAGACTAAGTTAAAGCCTTTT
GAGAGAGACCTGTCTTCTGACGATGGTAATG"&amp;"GTGTGTATACACTCTCAACATATGACTTTAACCCTAACG
TTCCAGTAGCATATCAGGCTACTAGGGTTGTTGTACTCTCTTTTGAACTTCTTAATGCACCTGCTACAGT
TTGTGGACCTAAATTATCCACAGAACTAGTTAAGAACCAGTGTGTTAATTTCAATTTTAATGGACTTAAA
GGTACTGGTGTTTTGACTTCTTCTTCAAAAAGATTCCAGTCATTTCAACAATTTGGTCGTGACACATCTG
AC"&amp;"TTTACGGATTCAGTACGTGACCCACAGACTTTAGAAATACTTGACATTTCACCTTGTTCCTTTGGTGG
TGTTAGTGTTATCACACCTGGAACGAACGCCTCATCAGAGGTAGCTGTTCTCTATCAAGATGTAAATTGC
ACTGATGTCCCTACAGCAATACGTGCAGATCAATTAACACCTGCTTGGCGCGTTTATTCCACTGGAGTAA
ATGTGTTTCAAACACAAGCTGGCTGTCTTATAGGAGCTGAGCAT"&amp;"GTCAACGCCTCTTATGAGTGTGACAT
TCCTATTGGTGCAGGCATTTGTGCTAGTTACCATACAGCTTCTGTTCTACGTAGTACCGGCCAGAAATCA
ATTGTTGCCTATACTATGTCACTGGGTGCTGAAAATTCCATTGCATACGCTAATAATTCAATTGCCATAC
CTACAAATTTTTCAATCAGTGTCACTACAGAAGTGATGCCTGTTTCAATGGCTAAAACAGCCGTGGATTG
TACTATGTACATCTG"&amp;"CGGTGATTCTTTAGAGTGCAGCAACTTACTATTGCAGTATGGAAGCTTTTGCACA
CAACTCAATCGTGCCCTCACTGGCATTGCTATAGAACAGGACAAAAACACTCAGGAGGTCTTTGCCCAGG
TTAAACAAATGTACAAGACACCTGCCATAAAGGACTTTGGCGGTTTCAATTTTTCACAAATATTGCCTGA
CCCTTCAAAGCCAACGAAGAGATCATTTATTGAAGACTTGCTCTTCAATAAAGTGAC"&amp;"TCTCGCTGATGCT
GGCTTTATGAAACAATATGGTGACTGCCTAGGTGATGTTAGTGCTAGAGACCTTATCTGTGCCCAGAAGT
TCAATGGACTTACTGTGCTACCGCCACTGCTCACAGATGATATGGTTGCTGCATACACAGCTGCGCTAGT
TAGTGGTACTGCTACGGCGGGCTGGACGTTTGGTGCAGGTGCAGCTCTTCAAATACCATTTGCTATGCAA
ATGGCTTATAGGTTTAATGGCATTGGAG"&amp;"TTACTCAAAATGTTCTCTATGAGAACCAAAAGCTGATAGCCA
ATCAGTTTAATAGTGCTATAGGCAAAATTCAAGAATCATTATCATCTACTGCAAGTGCACTAGGAAAACT
GCAGGATGTGGTTAACCAAAATGCACAAGCTCTTAACACGCTTGTTAAACAACTCAGCTCTAATTTTGGA
GCTATCTCAAGTGTGTTAAATGATATTCTCTCTCGCCTTGATAAAGTTGAGGCAGAAGTTCAAATTGACA"&amp;"
GGTTGATTACAGGCAGATTGCAAAGCCTTCAAACCTACGTAACACAACAACTTATCAGAGCTGCTGAAAT
CAGAGCTTCTGCTAATCTTGCTGCTACTAAAATGTCTGAGTGCGTTCTTGGACAATCAAAAAGAGTTGAT
TTCTGTGGAAAAGGCTACCACCTTATGTCCTTCCCTCAATCAGCACCTCACGGTGTCGTTTTTCTACATG
TCACATATGTGCCATCACAAGAGAAAAACTTCACAACAGCT"&amp;"CCAGCTATTTGTCACGAAGGCAAAGCTTA
TTTCCCTCGTGAAGGTGTCTTTGTGTCTAATGGCACTTCTTGGTTTATTACGCAGAGGAATTTTTACTCT
CCACAATTAATTACAACAGATAATACTTTTGTTTCTGGTAATTGTGATGTCGTGATCGGCATCATTAATA
ATACTGTTTATGATCCTCTGCAGCCTGAACTTGACTCGTTTAAGGAAGAGCTGGACAAGTACTTCAAAAA
TCATACATCACC"&amp;"AGATGTTGATCTTGGCGACATTTCAGGCATTAATGCTTCAGTCGTCAACATTCAAAAG
GAGATTGACCGCCTCAATGAGGTTGCCAAAAACCTAAATGAATCACTCATTGACCTCCAAGAACTTGGGA
AATATGAGCAATACATCAAGTGGCCTTGGTATGTTTGGCTCGGCTTTATTGCTGGACTAATTGCCATCGT
CATGGTTACAATCTTGCTTTGTTGCATGACCAGCTGTTGCAGTTGTCTCAAGGG"&amp;"TGCATGCTCTTGTGGT
TCGTGCTGCAAATTTGATGAGGACGACTCTGAGCCAGTGCTCAAAGGAGTCAAATTACATTACACATAAA
CGAACTTAATGGATTTGTTTATGAGCATTTTCACATTGGGAGCAATCACGCGCAATCCAGCGAAAATTGA
AAATGCTTCTCCTGCAAGTACTGTTCATGCTACTGCAACGATACCACTACAAGCCACATTCCCTTTCGGA
TGGCTTATTGTTGGCGTTGCACTTC"&amp;"TTGCTGTTTTTCAAAGCGCTTCTAAAGTAATTGCGCTTCATAGAA
GGTGGCAGCTCGCCTTATATAAAGGCGTTCAACTTGTATGTAATATGCTGCTGCTTTTTGTGACAATTTA
CTCACACCTTCTACTTCTAGCTGCTTGCATGGAAGCACAATTCTTGTACATCTATGCCCTGATTTATATC
TTGCAAATTGTAAGTTTTTGTAGATTTATCATGAGATGCTGGCTGTGCTGGAAGTGCAGATCCAAAA"&amp;"ATC
CATTACTCTATGATGCTAACTATTTTGTATGTTGGCATACTAATAACTATGACTACTGTATACCATACAA
CAGTGTCACAGATACAGTTGTCATCACCTCAGGTGATGGAACAAATCAGCCAAAACTAAAAGAAGACTAT
CAAATTGGTGGTTATTCTGAGGATTGGCATTCAGGTGTTAAAGACTATGTAGTAATATATGGCTATTTCA
CCGAAGTTTATTACCAGCTTGAATCGACTCAATTGTCG"&amp;"ACTGATACTGGTGCTGAAAATGCTACATTCTT
CATCTATAGCAAGCTTGTTAAAGATGTAGATCATGTGCAAATACACACAATCGACGGCTCTTCAGGAGTT
GTAAATCCAGCAATGGATCCAATTTATGATGAGCCGACGACGACTACTAGCGTGCCTTTGTAAGCACAAG
AAAGTGAGTACGAACTTATGTACTCATTCGTTTCGGAAGAGACAGGTACGTTAATAGTTAATAGCGTACT
TCTTTTCCT"&amp;"TGCTTTCGTGGTATTCTTGCTAGTCACACTAGCCATCCTTACTGCGCTTCGATTGTGTGCG
TACTGCTGCAATATTGTTAACGTGAGTTTAGTAAAACCAACAGTTTACGTTTACTCACGTGTTAAAAATC
TGAACTCTTCTGAGGGAGTTCCTGATCTTCTGGTCTAAACGAACTAACTATTATTATTATTCTGTTTGGA
ACTTTAACATTGCTCATCATGGCAGACAACGGTACAATTACTGTTGAGGAG"&amp;"CTTAAACAACTCCTGGAAC
AATGGAATCTAGTAATAGGTTTCATTTTCCTTGCTTGGATTATGTTACTACAGTTTGCCTATTCCAACCG
GAACAGGTTTCTGTATATAATAAAGCTTGTTTTCCTCTGGCTCTTGTGGCCAGTAACACTTGCTTGCTTT
GTGCTTGCTGCTGTTTACAGAATTAATTGGGTGACTGGCGGAATTGCGATTGCAATGGCTTGTATAGTAG
GCTTGATGTGGCTTAGCTACTT"&amp;"CGTTGCTTCTTTCAGGCTGTTTGCTCGCACCCGCTCAATGTGGTCATT
CAATCCAGAAACAAATATTCTTCTCAATGTGCCTCTTCGGGGGACAATTCTGACCAGACCGCTCATGGAA
AGTGAACTTGTCATTGGTGCTGTGATCATTCGTGGTCACTTGCGGATGGCTGGACACTCCCTTGGGCGCT
GTGACATAAAGGACCTGCCAAAAGAGATTACGGTGGCTACATCACGAACGCTTTCTTATTACAA"&amp;"ATTAGG
AGCGTCGCAGCGTGTAGGCACTGATTCAGGTTTTGCTGCATACAACCGCTACCGAATTGGAAACTACAAA
CTAAATACAGACCATTCAGGTAGCAACGACAATATTGCTTTGCTAGTACAGTAAGTGACAACAGATGTTT
CATCTAGTTGACTTCCAGGTTACAATAGCAGAGATATTGATTATCATTATGAAAACTTTCAGGGTTGCCA
TTTGGAACCTTGACATACTAATAAGTTCAATAGTG"&amp;"AGACAATTATTTAAGCCTCTAACTAAGAAGAATTA
TTCAGAGTTAGATGATGAAGAACCTATGGAGTTAGATTATCCATAAAACGAACATGAAAATTATTCTCTT
CTTGACATTGATAGCGCTTGCAACTTGTGAGTTATATCATTATCAGGAGTGTGTTAGGGGTACGACTGTA
CTACTAAAAGAACCTTGCCCATCAGGAACATATGAGGGCAATTCACCATTTCACCCTCTTGCTGATAATA
AATTTG"&amp;"CACTAACTTGCTCTAGCACACATTTTGCTTTTGCTTGTGCTGACGGTACTAGACACACCTATCA
GCTTCGTGCAAGATCAGTTTCACCAAAACTTTTCATCAGACAGGAGGAAGTTTATCAAGAGCTCTACTCA
CCACTTTTCCTCATTGTTGCTGCATTAGTATTTATAATACTTTGCTTCACCATTAAGAGAAAGACAGAAT
GAATGAGCTCACTTTAATTGACTTCTATTTGTGCTTTTTAGCCTTTCT"&amp;"GCTATTCCTTGTTTTAATTATG
CTTCTTATATTTTGGTTCTCGCTTGAGATTCAGGACATAGAAGAACCTTGTAACAAGGTCTAAACGAACA
TGAAACTTCTCATTGTTTTTGGACTCTTAGCATCAGTGTACTGCTTCCACAGAGAATGCAGCATACAAGA
GTGTTGTGAAAATCAACCCTACCAAATTGAAGACCCATGTCCAATACATTACTATTCGGACTGGTTTATA
AAAATTGGATCTAGAAAAT"&amp;"CGGCTCGCCTCGTACAATTGTGCGAAGGTGATTACGGACGAAGAATTCCAA
TTCATTATGAGATGTTTGGCAATTACACTATCTCCTGTGAACCACTAGAGATAAATTGTCAGGCTCCACC
AGTAGGTAGTCTAATCGTTCGTTGTTCATACGATTATGACTTTGTTGAGCATCATGACGTTCGTGTTGTT
CTAGATTTCAACTAAACGAACAAACTAAAATGTCTGATAATGGACCCCAAAGTCAACGTAG"&amp;"TGCCCCCCG
CATTACATTTGGTGGACCCGCAGATTCAAATGACAATAACCAGGATGGAGGACGCAGTGGTGCACGGCCA
AAACAGCGCCGGCCCCAAGGTTTACCCAATAATACTGCGTCTTGGTTCACAGCTCTCACTCAGCATGGCA
AAGAGGAACTTAGATTCCCTCGAGGCCAGGGCGTTCCAATCAACACCAATAGTGGTAAAGATGACCAAAT
TGGCTACTACCGAAGAGCTACCCGACGAGTTC"&amp;"GTGGTGGTGACGGCAAAATGAAAGAGCTCAGCCCCAGA
TGGTATTTCTATTACCTAGGAACTGGCCCAGAAGCTTCACTTCCCTATGGCGCTAATAAAGAAGGCATCG
TATGGGTCGCAACTGAGGGAGCCTTGAATACACCGAAAGATCACATTGGCACCCGCAACCCTAATAACAA
TGCTGCCATCGTGCTACAACTTCCTCAAGGAACAACATTGCCAAAAGGCTTCTACGCAGAGGGGAGCAGA
GGT"&amp;"GGCAGTCAATCTTCATCTCGCTCCTCATCACGTAGTCGCGGTAATTCAACAAATTCAACTCCTGGCA
GCAGTAGGGGAAGTTCTCCTGCTCGATTGGCTAGCGGAGGTGGTGAAACTGCCCTCGCGCTATTGCTGCT
AGACAGATTGAATCAGCTTGAGAGCAAAGTTTCTGGTAAAGGCCAACAACAACCAGGCCAAACCGTCACT
AAGAAATCTGCTGCTGAGGCATCGAAGAAGCCTCGCCAAAAACGT"&amp;"ACTGCTACTAAACAGTACAACGTCA
CTCAAGCATTTGGGAGACGTGGTCCAGAGCAAACCCAAGGAAACTTTGGGGACCAAGAACTAATCAGACA
AGGAACTGATTACAAACATTGGCCGCAAATTGCACAATTTGCTCCAAGTGCCTCTGCATTCTTCGGAATG
TCACGCATTGGCATGGAAGTCACACCTTCGGGAACATGGCTGACTTATCATGGAGCCATCAAATTGGATG
ACAAAGATCCACAATT"&amp;"CAAAGACAACGTCATACTGCTGAACAAGCACATTGACGCATATAAAACATTCCC
ACCAACAGAGCCTAAAAAGGACAAAAAGAAAAAGACTGATGAAGCTCAGCCTTTACCGCAGAGACAAAAG
AAGCAGCCCACTGTGACTCTTCTTCCTGCGGCTGACATGGATGATTTCTCCAGACAACTTCAACATTCCA
TGAGTGGAGCTTCTGCTGATTCTACTCAGGCATAAACACTCATGATGACCACACAAGG"&amp;"CAGATGGGCTAT
GTAAACGTTTTCGCAATTCCGTTTACGATACATAGTCTACTCTTGTGCAGAATGAATTCTCGTAGCTAAA
CAGCACAAGTAGGTTTAGTTAACTTTAATCTCACATAGCAATCTTTAATCAATGTGTAACATTAGGGAGG
ACTTGAAAGAGCCACCACATTTTCACCGAGGCCACGCGGAGTACGATCGAGGGTACAGTGAATAATGCTA
GGGAGAGCTGCCTATATGGAAGAGCCCTA"&amp;"ATGTGTAAAATTAATTTTAGTAGTGCTATCCCCATGTGATT
TTAATAGCTTCTTAGGAGAATGAC")</f>
        <v>&gt;BtHKU3-6 GQ153541.1_genome
GTTAGGTTTTTACCTACCCAGGAAAAGCCAACCAACCTTGATCTCTTGTAGATCTGTTCTCTAAACGAAC
TTTAAAATCTGTGTGGCTGTCGCTCGGCTGCATGCCTAGCGCACCTACGCAGTATAAATATTAATAACTT
TACTGTCGTTGACAAGAAACGAGTAACTCGTCCCTCTTCTGCAGACTGCTTACGGTTTCGTCCGTGTTGC
AGTCGATCATCAGCATACCTAGGTTTCGTCCGGGTGTGACCGAAAGGTAAGATGGAGAGCCTTGTTCTTG
GTGTCAATGAGAAAACACACGTCCAACTCAGTTTGCCTGTTCTTCAGGTTAGAGACGTGCTAGTGCGTGG
CTTCGGGGACTCTGTGGAAGAGGCCTTATCGGAGGCACGTGAACATCTTAAAAATGGCACTTGTGGCCTA
GTAGAGCTGGAAAAAGGTGTGTTGCCCCAGCTTGAACAGCCCTATGTGTTCATTAAACGATCTGATGCTC
TAAGCACCAATCACGGCCACAAGGTTGTGGAATTGGTTGCAGAATTAGATGGCATTCAGTTCGGTCGTAG
CGGTATAACACTGGGAGTCCTCGTGCCACATGTGGGCGAAACCCCAATCGCATACCGTAATGTTCTTCTC
CGTAAGAATGGTAATAAGGGAGCCGGTGGTCATAGTTTTGGCATCGATCTAAAGTCTTATGACTTAGGTG
ACGAACTTGGCACTGATCCCATTGAAGATTATGAACAAAACTGGAACACTAAGCATGGCAGTGGTGCTCT
TCGTGAACTCACTCGTGAGCTCAATGGAGGTGTAGTCACTCGTTATGTTGATAACAACTTTTGTGGCCCG
GATGGGTATCCTCTTGAATGCATTAAAGATTTTCTCGCCCGTGCGGGTAAGTCTATGTGCACTCTTTCTG
AACAACTTGATTATATCGAGTCGAAGAGAGGTGTCTACTGCTGCCGTGAACATGAACATGAAATTGTTTG
GTTCACTGAACGCTCTGAAAAGAGCTATGAGCACCAGACACCCTTCGAGATTAAGAGTGCCAAGAAATTT
GACACCTTTAAAGGGGAATGCCCGAAGTTCGTATTTCCTCTTAACTCTAAAGTCAAAGTCATTCAACCAC
GTGTTGAAAAGAAAAAGACTGAAGGTTTCATGGGGCGCATTCGCTCTGTGTACCCTGTTGCCACTCCTCA
AGAGTGCAACGACATGCATCTGTCTACTTTGATGAAATGTAATCATTGTGATGAAGTTTCATGGCAGACG
TGCGACTTTCTAAAAGCCACTTGTGAACAATGTGGCACTGAAAATTTAGTTTGTGAAGGACCCACTACAT
GTGGATACCTACCTACTAATGCTGTAGTAAAAATGCCCTGTCCTGCCTGTCAAGACCCGGAGGTAGGGCC
AGAGCATAGTGTTGCTGACTACCACAACCATTCAAACATTGAAACTCGACTCCGCAAGGGAGGTAGGACT
AAGTGTTTTGGCGGCTGTGTATTTTCCTATGTTGGCTGCTATAACAAGCGAGCCTACTGGGTCCCTCGTG
CTAGTGCTAATATCGGTGCGAACCATACTGGCATTACTGGTGAAAATGTTGAGACTCTTAATGAGGATCT
TCTGGAGATACTGAATCGCGAACGTGTTAACATTAACATTGTTGGTGATTTTCGGTTTAATGAGGAGGTT
GCCATCATTTTGGCATCTTTTTCAGCTTCTCCTAGCGCTTTTATCGAGACTGTAAAGGGTCTTGATTACA
AGTCTTTTAAAGTCATTGTTGAGTCCTGCGGTAACTACAAAGTTACTAATGGAAAGCCCGTAACAGGAGC
TTGGAACATTGGACAACAGAGATCCATCCTAACACCACTGTGTGGTTTCCCCTCACAGGCTGCTGGTGTT
ATTAGATCAATTTTCTCTCGCACACTGGATGCAGCAAACCATTCTATTCTTGACCTTCAAAGAGCAGCTG
TCACCACTCTTGATGGTATTTCTGAACAATCATTGCGTCTTGTTGATGCCATGGTTTACACCTCAGATTT
GTTAACCAACAGTGTTGTCGTTATGGCATATGTGACTGGTGGTCTTGTACAACAAACGATGCAGTGGTTG
TCTAACATGCTAGGCACTGCTGTTGACAAGCTAAAACCCGTGTTTACATGGGTTGAGGCTAAACTTAGTG
CAGGAGTTGAATTTCTTAGAGATGCTTGGGAAATTCTTAAATTCTTGATCACAGGAGTATTTGATGTCAT
TAAGGGTCAAATACAGGTTGCTACAGATAACATCAAGGAATGTGTAAAAATTTTTCTTGGTGTTGTTAAC
AAAGCACTTGAAATGTGTTTAGACCAGGTCACGATTGCTGGCACTAAGTTGAGAGCGCTCAATTTAGGTG
AAGTCTTCATTGCACAAAGCAGAGGACTCTACCGCCAGTGTATTCGTGGCAAAGAACAGCTGCAATTACT
CATGCCTCTTAAGGCACCAAAAGAAGTCACCTTCCTTGAAGGAGATGCACATGATACAGTACTAACCTCT
GAAGAGGTTGTCCTTAAGAGTGGTGAGCTCGAGGCACTAGAGACACCAATTGACAGCTTCACTAGTGGAG
CTGTTGTAGGTACACCTGTTTGTATCAATGGCCTCATGCTCTTAGAGCTCGAGAATAAGGAACAGTATTG
TGCCTTGTCTCCTGGCTTGTTAGCAACAAACAATGTCTTTCGTCTAAAGGGTGGTGCGCCGGTTAAAGGT
GTGACTTTTGGAGAGGACACTGTTTTAGAAGTTCAAGGCTACAAGAATGTGAAGATTACTTTTGAACTTG
ATGAGCGTGTGGATAAGGTGCTTAATGAGAAGTGCTCTGTTTACACTGTTGAGTCTGGTACTGAGGTTAC
TGAATTCGCATGTGTTGTAGCGGAAGCTGTTGTAAAAACTTTGCAACCAGTTTCTGACCTTCTTACCCCC
ATGGGTATTGATCTTGACGAGTGGAGTGTAGCTACATTTTACTTGTTCGACGACGCTGGTGAAGAAAAAC
TTTCATCACGCATGTATTGCTCTTTCTACCCTCCTGATGAGGAAGAAGACTGTGAAGAGTGTGAGGATGA
GGAAGAAACCTGTGAACATGAATATGGCACAGAGGATGACTATAAAGGTCTCCCTCTTGAATTTGGTGCA
TCAACTGAAACACCACATGTTGAAGAAGAGGAAGAAGAGGAAGATTGGCTTGATGACGCTATAGAAGCAG
AACCTGAACCAGAACCTCTACCTGAAGAACCAGTCAATCAGTTTGTTGGTTATTTAAAGCTTACTGACAA
TGTTGCCATTAAGTGTATTGACATTGTTAAAGAGGCACAAAGTGCTAAACCAACAGTGATTGTTAATGCT
GCTAACACCCACTTGAAACATGGTGGTGGTGTAGCTGGTGCTCTAAATAAGGCCACTAATGGTGCTATGC
AGAATGAGAGTGATGAATACATCAGGCAAAATGGACCTCTTACAGTTGGAGGCTCATGTTTGCTTTCTGG
ACACAATCTTGCAGAGAAGTGTCTGCATGTTGTTGGACCTAACTTAAATGCCGGTGAGGATGTTCAACTC
CTTAAAAGGGCATATGAGAATTTCAATTCACAGGATGTATTACTTGCACCTCTATTGTCAGCTGGCATAT
TTGGTGCCAAACCACTTCAGTCATTAAAAATGTGTGTTGAGATAGTTCGCACACAAGTTTATCTTGCAGT
CAATGATAAGAGTCTTTATGATCAGATTGTCTTAGATTATCTAGATAGTCTGAAACCTAAAGTGGAGTCC
CCCAACAAGGAGGAAGAGCCAAAATTGGAGGAGCCTAAAGCGGTGCAGCCAGTTGCTGAGAAACCTGTTG
ATGTAAAACCTAAGATTAAGGCATGTATCGACGAGGTCACTACAACACTGGAGGAAACTAAGTTTCTTAC
CAATAAATTGCTTCTTTTTGCTGACATCAATGGTAAACTTTACCAAGATTCACAGAATATGTTAAGAGGT
GAAGACATGTCTTTCTTAGAGAAAGATGCACCATATATTGTTGGTGATGTCATCACTAGTGGTGACATCA
CTTGTGTCATAATACCTGCTAAGAAGTCGGGTGGGACTACGGAAATGCTAGCAAGAGCACTAAAGGAAGT
CCCAGTTGCTGAGTATATAACAACCTATCCTGGACAAGGGTGTGCTGGTTATACACTTGAAGAAGCAAAG
ACTGCACTTAAAAAATGCAAATCTGCATTTTATGTTTTACCTTCAGAAACACCTAATGAGAAGGAAGAGG
TTCTTGGCACAGTATCATGGAACCTACGTGAAATGCTTGCTCATGCAGAGGAGACAAGAAAATTAATGCC
TATTTGCCTGGATGTTAGAGCTATAATGGCCACCATCCAGCGCAAGTATAAGGGTATTAAAGTTCAGGAA
GGAATCGTGGATTACGGTGTCCGGTTCTTCTTCTATACTAGCAAGGAGCCTGTAGCTTCTATTATTACAA
AGCTTAACTCTTTAAATGAGCCACTTGTTACTATGCCCATAGGTTATGTGACACATGGTCTTAACCTAGA
AGAGGCCGCGCGCTGTATGCGCTCCCTCAAGGCACCTGCTGTGGTGTCAGTTTCTTCACCAGATGCTGTC
ACTGCATATAATGGTTACCTCACTTCGTCTTCCAAGACACCTGAGGAGTATTTTGTGGAGACTACTTCTC
TTGCGGGATCGTATAGAGATTGGTCTTATTCAGGACAACGTACGGAATTAGGTGTTGAATTTCTTAAGCG
TGGGGACAAGATTGTCTATCACACTACAGGGAGCCCCATTGAGTTTCACCTTGATGGTGAGGTTCTTCCA
CTTGACAAACTAAAGAGTCTCTTGTCTCTTCGTGAGGTTAAGACTATTAAGGTGTTTACAACTGTAGACA
ACACTAACCTCCACACGCATATTGTGGACATGTCTATGACTTATGGACAACAGTTCGGTCCTACTTATTT
GGATGGTGCTGATGTCACTAAAATCAAGCCACATGTTAATCATGAGGGTAAGACATTTTTTGTACTACCT
AGCGATGACACACTGCGTAGTGAAGCTTTTGAGTACTACCACACTATCGATGAGAGTTTTCTTGGTAGAT
ATATGTCAGCATTAAACCATACAAAGAAGTGGAAGTTTCCTCAGGTTGGTGGTTTAACTTCAATCAAATG
GGCAGACAACAATTGTTACTTGTCTAGTGTGTTACTTGCACTTCAGCAAGTTGAAGTGAAATTTAATGCA
CCCGCGCTTCAGGAAGCCTATTATAGGGCTCGCGCCGGTGATGCTGCCAACTTTTGTGCACTCATACTGG
CTTACAGTAATAAAACTGTAGGCGAGCTGGGTGATGTCAGAGAAACTATGACCCATCTTTTACAGCATGC
TAATTTAGAGTCAGCTAAAAGAGTTCTTAATGTAGTATGCAAACACTGCGGCCAGAAAACAACCACCTTG
AAGGGTGTAGAGGCTGTGATGTACATGGGGACTCTGTCTTATGATGAGCTTAAGACAGGTGTTTCAATTC
CTTGTGTATGTGGGCGTAATGCCACACAATATTTAGTACAACAAGAATCTTCTTTTGTTATGATGTCTGC
ACCACCTGCTGAGTACAAATTACAACAGGGGGCCTTTTTGTGTGCTAATGAATACACTGGCAATTATCAG
TGTGGACATTACACTCACATAACTGCTAAAGAAACACTCTATCGCGTAGATGGAGCACATCTTACTAAGA
TGTCGGAATATAAAGGACCAGTGACTGATGTTTTCTACAAGGAAACCTCCTACACTACAGCTATCAAACC
TGTGTCTTATAAACTTGATGGAGTTACTTACACAGAGATTGAACCGAAATTAGATGGGTACTATAAGAAG
GGTAATGCTTACTACACTGAGCAGCCTATTGACCTTGTCCCAACCCAACCAATGCCAAATGCAAGTTTTG
ATAATTTTAAACTTACATGCTCTAACACTAAATTTGCTGATGACCTTAATCAAATGACAGGCTTTAAAAA
GCCAGCCTCGCGTGAGCTAACCGTCACATTCTTCCCAGACTTGAATGGCGATGTAGTGGCTATTGATTAT
AGACACTACTCCACGAGTTTCAAGAAAGGTGCAAAACTGGTACATAAGCCAATTCTTTGGCATATTAACC
AGACTACAAACAAGACAACGTACAAACCAAACATCTGGTGTTTACGTTGTCTGTGGAGTACAAAACCGGT
TGATACTTCAAACTCCTTTGAAGTCCTGGTGGTAGAAGACACACAAGGAATGGATAATCTTGCTTGTGAA
AGTCAGACAACCACCTCTGAAGAAGTAGTGGAAAATCCTACCGTACAGAAGGAAATAATAGAGTGTGACG
TGAAAACTACCGAAGTTGTAGGCAATGTCATACTAAAACCATCAGAAGAAGGTGTTAAAGTTACACAAGA
GTTGGGCCATGAAGATCTAATGGCTGCTTATGTTGAAGAAACAAGCATTACCATTAAGAAGCCTAACGAG
CTTTCGTTAGCCTTAGGCTTGAAAACACTTGCCACCCATGGGGCCGCTGCAATAAATAGTGTCCCATGGA
GTAAGATTTTGGCGTATGTCAAACCCTTCCTTGGACAGACAGCGGTTATAACTTCAAACTGCATCAAGAA
ATGTGTGCAGCGAGTTTTTAGCAACTATATGCCCTATGTCATTACATTATTATTTCAATTGTGCACTTTT
ACAAAGAGCACCAATTCCAGAATAAAAGCTTCACTTCCTACGACTATTGCTAAAAATAGTGTTAAGAGTG
TTGCTAAATTGTGTTTGGACGTTTGCATTAATTATGTGAAATCTCCTAAGTTTTCTAAATTGTTCACAAT
TGTAATGTGGCTATTGTTGTTAAGTATTTGCCTAGGTTCTTTAACCTATGTAACTGCTGTTCTTGGTGTA
TGCCTATCTAGTTTAGGTGTTCCTTCTTATTGTGATGGCGTTAGAGAGTTGTATATCAATTCATCTAACG
TCACTACTATGGACTTTTGTCAGGGTTATTTTCCCTGCAGTGTCTGTTTAAGTGGATTAGATTCTCTTGA
TTCTTACCCAGCTCTTGAAACCATCCAGGTTACGATCTCATCGTATAAGCTAGACCTGACATTTTTGGGT
TTGGCAGCTGAATGGTTATTGGCATATATGTTGTTTACAAAGTTCTTCTACTTACTTGGTCTCTCCGCCA
TAATGCAAGCGTTCTTTGGCTACTTTGCCAGTCATTTCATTAGCAATTCTTGGCTTATGTGGTTTATCAT
TAGTATTGTACAGATGGCACCTGTTTCAGCAATGGTTAGGATGTACATTTTCTTTGCTTCTTTCTATTAT
GTATGGAAGAGCTATGTTCATATTATGGATGGCTGTACTTCATCAACTTGCATGATGTGCTACAAACGCA
ATCGTGCGACACGTGTTGAGTGTACAACTATTGTCAATGGCGTGAAGAGATCTTTCTACGTCTATGCAAA
TGGAGGTCGTGGCTTCTGTAAGGCTCACAATTGGAATTGTCTCAACTGTGACACTTTTTGTGCTGGTAGT
ACTTTCATTAGCGATGAGGTTGCTCGTGATTTGTCACTCCAGTTTAAGAGACCAATTAATCCTACTGACC
AGTCTGCATATGTCGTGGATAGCGTTACTGTGAAAAACGGCGCACTCCACCTCTATTTTGATAAGGCTGG
TCAAAAGACTTATGAGAGGCACCCACTCTCTCACTTTGTCAACTTAGATAATTTGAGGGCTAACAACACT
AAAGGTTCATTACCTATTAATGTCATAGTTTTTGACGGCAAGTCCAAATGTGAGGAGTCTGCCGCTAAAT
CTGCATCTGTGTACTACAGTCAGCTTATGTGCCAACCCATTCTGTTACTTGACCAAGCTCTTGTGTCAGA
TGTTGGAGATAGTACTGAAGTTTCTGTTAAGATGTTCGATGCTTATGTAGACACTTTTTCAGCAACTTTT
AGTGTTCCTATGGAGAAACTTAAAGCACTTGTTGCTACAGCACATAGTGAGTTGGCAAAGGGTGTAGCTT
TAGATGGTGTCCTTTCTACATTCGTGTCGGCTGCCCGTCAAGGTGTCGTTGATACTGATGTTGATACAAA
GGATGTCATTGAGTGTCTCAAACTTTCTCACCATTCTGATATAGAGGTGACAGGTGACAGTTGTAACAAC
TTTATGCTCACCTATAACAAAGTTGAAAACATGACGCCTAGAGATCTTGGTGCATGTATTGATTGTAATG
CAAGGCATATAAATGCCCAAGTAGCAAAAAGCCACAATGTTTCGCTGGTTTGGAACGTCAAGGACTACAT
GTCTCTGTCCGAACAGCTGCGCAAGCAAATTCGCAGTGCTGCCAAAAAGAACAACATACCTTTTAGACTT
ACCTGTGCTACTACTAGACAGGTTGTCAATGTTATAACTACTAAAATCTCACTCAAAGGTGGTAAGGTTG
GTAGTACGTGGTTCAAACTTTTGCTGAAAGTCACACTTTTGTGTGTTCTTGCTGCATTATTTTGCTATGT
CATTATGCCAGTACATTCTTTGTCTGTTCATGATGGTTATACAAATGAAATCATTGGTTACAAAGCCATT
CAGGATGGTGTCACTCGTGACATTGTTTCTACTGATGATTGTTTTGCTAACAAACATGCTGGATTCGACT
CATGGTTTAGCCAGCGTGGTGGTTCTTACAGGAATGACAAAAACTGCCCTGTAGTAGCAGCTATCATTAC
TAGAGAAATTGGTTTCATAGTGCCTGGTTTACCTGGTACTGTTTTGAGAGCACTTAATGGTGACTTTTTG
CATTTTCTACCTCGTGTTTTTAGTGCTGTTGGCAACATTTGCTACACACCATCTAAACTCATTGAGTATA
GTGATTTTGCTACTTCTGCTTGCGTTTTGGCTGCTGAATGTACTATTTTCAAGGATGCTATGGGTAAGCC
TGTGCCATACTGTTACGACACTAACTTACTTGAGGGTTCTATTTCTTATAGTGAACTCCGTCCTGACACC
CGTTATGTGCTCATGGATGGTTCTATCATACAATTCCCTAACACTTACCTTGAGGGGTCTGTTAGAGTAG
TTACAACTTTTGATGCTGAGTATTGCAGACATGGTACTTGTGAAAGGTCAGAAGTTGGTGTGTGCTTATC
TACTAGCGGTAGATGGGTTCTTAATAATGAGCATTACAGAGCTTTACCAGGAGTTTTCTGTGGTGTCGAT
GCTATGAACCTCATAGCTAATATCTTCACACCTCTTGTTCAACCTGTCGGTGCTCTAGATGTGTCTGCTT
CAGTAGTAGCAGGTGGTATTATTGCCATACTGGTGACTTGTGCTGCTTACTACTTTATGAAATTCAGACG
TGCGTTTGGTGAGTACAACCATGTTGTTGCCGCTAATGCATTGCTGTTTCTAATGTCTTTCACTATACTC
TGTCTGGCACCTGCTTATAGCTTTTTGCCGGGGGTTTACTCTATCTTTTACTTGTACTTGACTTTCTATT
TTACTAATGATGTCTCATTCTTGGCTCATCTGCAATGGTTTGCCATGTTTTCTCCTATTGTGCCTTTCTG
GATAACAGCAATCTATGTGTTCTGTATTTCCCTAAAGCACTTCCATTGGTTCTTTAGTAACTATCTTAAG
AAAAGAGTCATGTTTAATGGGGTTACATTCAGCACCTTTGAAGAGGCAGCTTTATGTACCTTTTTACTTA
ACAAAGAAATGTATCTGAGACTGCGTAGTGAGACACTCCTTCCACTTACACAGTATAACAGATACCTTGC
TCTTTACAACAAGTACAAGTATTTTAGCGGGGCCTTGGATACTACTAGTTATCGTGAAGCAGCTTGCTGC
CACTTAGCTAAGGCTCTAAATGACTTCAGTAACTCAGGTGCTGACGTACTCTACCAGCCACCACAGACTT
CAATCACTTCTGCGGTTTTGCAGAGTGGTTTTAGGAAAATGGCATTTCCCTCTGGTAAAGTTGAAGGATG
CATGGTACAAGTCACCTGTGGAACTACAACCTTAAATGGTTTGTGGTTGGATGACACAGTGTACTGCCCA
AGACATGTTGTTTGCACGGCTGAAGACATGCTTAACCCGAACTATGACGACCTGCTCATCCGCAAATCTA
ACCATAGTTTCCTTGTTCAAGCTGGTAATGTCCAACTTCGTGTTATTGGCCATTCCATGCAAAATTGTCT
GCTTAGGCTTAAAGTTGACACTTCTAACCCTAAGACACCAAAGTATAAATTTGTCCGTATCCAACCAGGT
CAGACATTTTCAGTCCTAGCTTGTTACAATGGCTCACCATCAGGTGTTTATCAGTGTGCCATGAGACCTA
ATCACACCATTAAGGGTTCCTTCCTTAATGGTTCATGTGGTAGTGTTGGTTTTAACATTGATTATGATTG
CGTGTCTTTCTGCTACATGCATCATATGGAGCTTCCAACTGGAGTGCACGCTGGTACTGACTTAGAAGGT
AAATTCTATGGTCCTTTTGTAGATAGACAGACTGCACAGGCTGCTGGCACAGATACAACTATTACACTGA
ATGTTTTAGCTTGGCTCTATGCTGCTGTTATCAATGGTGATAGGTGGTTCCTAAATAGGTTTACCACTAC
TCTCAATGACTTTAATCTTGTGGCAATGAAGTACAATTATGAACCCCTGACACAAGATCATGTTGACATA
CTAGGACCCCTTTCTGCGCAAACAGGAATCGCAGTCTTAGATATGTGTGCTGCTCTGAAAGAGCTTCTAC
AGAATGGTATGAATGGTCGTACTATTCTTGGTAGCACTATTTTAGAGGATGAGTTCACGCCCTTTGACGT
TGTTAGACAATGTTCTGGTGTGACCTTCCAAGGTAAGTTCAAGAAAATTGTTAAAGGTACTCATCATTGG
ATGCTTTTGACTTTCTTGACATCACTTTTAATTCTTGTCCAGAGTACACAGTGGTCGCTGTTTTTCTTTG
TTTATGAGAATGCTTTCTTGCCATTTGCTTTAGGTATTATGGCTGTTGCTGCTTGCGCAATGCTTCTTGT
TAAGCATAAACATGCATTCCTGTGCTTATTTCTATTACCTTCTCTTGCAACAGTTGCTTACTTCAATATG
GTCTACATGCCTGCTAGTTGGGTGATGCGTATAATGACATGGCTTGAATTGGCCGACACTAGCCTGTCTG
GTTATCGGCTTAAGGACTGTGTTATGTATGCTTCAGCCTTAGTTTTGCTTATCCTCATGACTGCCCGTAC
TGTTTATGATGATGCTGCTAGACGTGTGTGGACATTGATGAATGTCATTACACTCGTTTATAAAGTCTAC
TATGGTAATTCTTTAGACCAAGCTATTTCCATGTGGGCTCTTGTTATTTCTGTAACCTCTAACTATTCTG
GTGTCGTTACGACAATCATGTTCTTAGCTAGAGCTATAGTTTTTGTGTGTGTTGAGTATTACCCACTTTT
GTTTATTACTGGCAACACTTTACAGTGTATTATGCTTGTTTATTGTTTCTTAGGCTATTGTTGTTGTTGC
TACTTTGGCTTATTTTGTTTACTCAACCGCTATTTTAGACTTACTCTTGGTGTTTACGATTATTTGGTTT
CCACACAGGAGTTTAGGTACATGAACTCTCAGGGGCTCCTGCCACCTAAGAGTAGTATTGATGCTTTCAA
GCTTAACATTAAATTGTTGGGCATTGGAGGTAAACCTTGTATCAAGGTTGCTACTGTACAGTCTAAAATG
TCTGACGTAAAGTGCACATCAGTAGTGCTGCTCTCAGTTCTCCAACAACTCAGAGTAGAATCATCTTCTA
AATTGTGGGCACAGTGTGTACAACTTCACAATGATATTCTTCTTGCAAAGGACACTACTGAAGCTTTTGA
AAAGATGGTTTCACTTTTGTCCGTTCTGCTATCCATGCAGGGTGCTGTAGACATTAATAAGTTGTGCGAA
GAAATGCTTGACAACCGTGCTACTCTTCAGGCCATCGCTTCAGAATTTAGTTCTTTACCTTCGTATGCTG
CTTATGCCACTGCCCAAGAGGCTTATGAGCAAGCTGTATCAAATGGTGATTCTGAAGTTGTTCTTAAGAA
GTTAAAGAAATCTTTGAATGTGGCTAAATCTGAGTTTGACCATGATGCTGCCATGCAACGTAAGTTGGAA
AAGATGGCAGATCAAGCTATGACCCAAATGTACAAGCAGGCAAGATCTGAAGACAAGCGGGCAAAAGTAA
CTAGTGCAATGCAAACGATGCTTTTCACTATGCTTAGAAAACTTGATAATGATGCACTTAACAACATTAT
CAACAATGCACGTGATGGTTGTGTACCACTCAACATCATACCACTTACAACAGCAGCTAAACTCATGGTT
GTTGTCCCTGACTATGGAACCTACAAGAACACTTGTGATGGTAACACTTTCACATATGCGTCAGCACTCT
GGGAAATTCAGCAAGTTGTTGATGCAGATAGTAAAATTGTCCAGCTCAGTGAAATCAATATGGACAACTC
ACCAAACTTGGCTTGGCCTCTTATTGTTACTGCACTAAGAGCCAACTCAGCTGTCAAACTACAGAATAAT
GAACTGAGTCCAGTAGCATTACGACAGATGTCTTGTGCGGCTGGTACTACGCAAACAGCTTGTACTGATG
ACAATGCACTCGCCTATTACAACAACGCAAAGGGAGGTAGGTTTGTGCTTGCATTACTATCAGACCACCA
GGACCTCAAGTGGGCTAGATTCCCTAAGAGTGATGGTACAGGTACTATCTATACAGAACTGGAACCACCT
TGCAGGTTTGTTACAGACACACCTAAAGGACCTAAAGTGAAGTATTTGTACTTTATTAAGGGTCTTAACA
ACCTAAATAGAGGTATGGTACTGGGTAGTTTAGCTGCCACAGTACGTCTTCAGGCCGGTAATGCGACAGA
AGTGCCTGCCAATTCAACTGTGCTTTCTTTCTGTGCTTTCGCTGTAGACCCAGCTAAAGCTTACAAAGAT
TACTTAGCAAGTGGTGGACAACCAATCACGAATTGTGTGAAGATGTTGTGTACCCACACCGGTACAGGAC
AGGCAATCACGGTAACACCAGAAGCTAACATGGATCAAGAGTCCTTTGGTGGTGCTTCATGCTGTCTGTA
TTGTAGATGCCACATTGATCATCCAAATCCTAAGGGATTTTGTGACTTGAAAGGTAAGTATGTCCAAATA
CCTACCACCTGTGCTAATGACCCTGTGGGTTTCACACTCAGAAATACAGTCTGTACCGTCTGCGGAATGT
GGAAAGGTTATGGCTGTAGTTGTGATCAACTCCGCGAACCCATGATGCAGTCTGCGGATGCGTCAACGTT
TTTAAACGGGTTTGCGGTGTAAGTGCGGCCCGTCTTACACCGTGCGGCACAGGCACTAGCACTGATGTCG
TTTATAGGGCTTTTGATATTTACAACGAGAAAGTTGCTGGTTTTGCAAAGTTCCTAAAGACTAATTGCTG
CCGCTTCCAAGAAAAGGATGAGGAAGGCAATTTATTAGACTCTTATTTCGTAGTTAAGAGGCACACAATG
TCCAACTACCAACATGAAGAGACTATTTACAACTTGATTAAAGAGTGTCCAGCCGTTGCTGTTCATGACT
TTTTCAAGTTTAGAGTGGATGGTGACATGGTACCACATATATCACGTCAACGTCTAACTAAATACACAAT
GGCTGATTTAGTCTATGCTCTACGTCATTTTGACGAGGGCAATTGTGATACATTAAAGGAAATACTTGTC
ACATACAATTGTTGTGATGACAACTATTTCAATAAGAAGGATTGGTATGATTTTGTAGAAAATCCTGATG
TTCTACGCGTATACGCGAACCTAGGTGAGCGTGTACGTCGAGCCTTACTGAAGACTGTGCAATTCTGCGA
TGCTATGCGTGATGCGGGTATCGTAGGTGTACTGACACTAGATAATCAGGATCTGAATGGGAATTGGTAC
GATTTTGGAGACTTCGTACAGGTAGCACCAGGCTGCGGGGTTCCTATTGTGGATTCATACTATTCTTTGC
TGATGCCTATCTTGACACTCACAAAGGCCTTAGCTGCTGAGTCCCATATGGACGCTGATCTCGCGAAGCC
ACTTGTAAAGTGGGATTTGCTCAAATATGATTTCACGGAAGAGAGACTATGTCTTTTCGACCGTTATTTT
AAATATTGGGATCAGACATACCATCCTAATTGTATTAATTGTTTGGATGACAGGTGTATCCTTCATTGTG
CAAACTTTAATGTATTATTTTCTACTGTGTTTCCACCTACGAGTTTTGGACCACTAGTAAGAAAGATATT
TGTAGATGGTGTACCTTTTGTTGTTTCAACGGGCTACCATTTCCGTGAGCTAGGGGTTGTACATAATCAG
GATGTAAACTTACATAGCTCACGCCTCAGTTTTAAGGAACTTTTAGTGTACGCTGCTGATCCAGCCATGC
ATGCTGCCTCTGGCAATTTGTTGTTAGATAAACGTACTACATGCTTTTCAGTAGCTGCACTAACAAATAA
TGTTGCTTTTCAAACTGTCAAACCCGGTAATTTTAATAAAGACTTTTATGACTTTGCTGTGTCTAAAGGC
TTCTTTAAGGAAGGAAGTTCTGTTGAATTAAAACACTTCTTCTTTGCTCAGGATGGCAACGCTGCTATCA
GTGATTATGACTATTACCGTTATAATCTGCCAACAATGTGTGATATTAGACAACTCCTATTCGTAGTTGA
GGTTGTCGATAAATACTTTGATTGTTACGATGGTGGCTGTATCAATGCCAACCAAGTTATCGTTAACAAT
CTGGACAAATCAGCTGGTTTCCCATTTAACAAGTGGGGTAAGGCTAGACTTTATTATGACTCAATGAGTT
ATGAGGACCAAGATGCATTGTTCGCATACACTAAGCGTAATGTCATCCCTACAATAACTCAAATGAACCT
TAAGTATGCCATTAGTGCAAAGAATAGAGCTCGCACAGTTGCTGGTGTCTCTATCTGTAGTACTATGACC
AATAGACAGTTTCATCAGAAATTATTAAAGTCAATAGCCGCTACTAGAGGAGCTACTGTGGTAATTGGAA
CAAGCAAATTTTATGGTGGCTGGCATAATATGTTAAAAACTGTTTACAGTGATGTAGAAAGTCCTCACCT
CATGGGTTGGGACTACCCAAAATGTGACAGAGCCATGCCTAATATGCTTAGAATCATGGCTTCCCTCATT
CTTGCTCGCAAACATAGCACTTGTTGTAACTTGTCACACCGTTTCTATAGATTAGCTAATGAGTGTGCAC
AGGTATTAAGTGAGATGGTCATGTGTGGCGGCTCATTATATGTGAAACCAGGTGGGACATCATCCGGTGA
TGCCACAACTGCATATGCTAATAGTGTGTTTAACATCTGTCAAGCAGTAACAGCTAACGTAAATGCACTT
CTTTCAACTGATGGTAATAAGATTGCTGATAAGTACGTCCGCAATCTTCAACATAGACTTTATGAGTGTC
TCTATAGAAACAGAGATGTGAATCATGAGTTCGTGGATGAATTTTATGCATATTTGCGTAAGCACTTCTC
CATGATGATTCTTTCTGACGATGCCGTTGTGTGCTATAATAGTAATTACGCGGCACAGGGTCTAGTAGCT
AGCATTAAGAACTTCAAAGCAGTTCTTTACTACCAAAATAATGTGTTTATGTCTGAGGCGAAATGCTGGA
CTGAGACTGACCTTACTAGAGGACCTCATGAATTTTGCTCTCAGCACACGATGCTAGTTAAACAAGGAGA
TGATTACGTGTACCTGCCTTACCCAGATCCATCTAGAATATTAGGCGCAGGCTGTTTTGTCGACGACATT
GTCAAAACAGATGGTACACTCATGATTGAAAGGTTTGTGTCATTAGCAATTGACGCCTACCCACTTACAA
AGCACCCTAATCAAGAGTATGCTGATGTTTTCCATTTATACTTACAGTATATTAGGAAACTACATGATGA
GCTTACTGGTCACATGTTGGACATGTACTCTGTAATGCTAACTAATGACAACACCTCGAGGTACTGGGAA
CCTGAATTTTATGAAGCTATGTACACACCACACACAGTTTTACAAGCTGTAGGTGCTTGTGTGTTATGTA
ATTCACAGACTTCGCTTCGTTGCGGCGCTTGTATTAGGAGACCTTTCCTTTGTTGCAAGTGCTGCTATGA
CCATGTCATTTCAACATCACATAAATTAGTGTTGTCTGTTAATCCCTATGTTTGCAATGCACCCGGTTGT
GACGTCACAGATGTGACACAACTCTATTTAGGAGGTATGAGCTATTATTGCAAGTCACATAAACCACCCA
TTAGTTTTCCTTTGTGTGCTAATGGTCAGGTTTTTGGTTTATACAAAAACACATGTGTGGGCAGTGACAA
TGTAACTGACTTCAATGCAATAGCGACATGTGATTGGACTAATGCTGGCGATTATATACTTGCCAACACT
TGTACAGAGAGACTCAAACTTTTTGCAGCGGAAACGCTCAAAGCTACTGAGGAGACATTCAAGCTATCTT
ATGGTATTGCCACTGTTCGTGAAGTACTGTCAGATAGAGAACTTTACCTTTCGTGGGAGGTAGGAAAACC
TAGACCACCACTGAATAGAAATTATGTCTTTACAGGCTACCGTGTGACAAAAAACAGTAAAGTACAGATT
GGAGAGTACACCTTTGAAAAAGGTGACTATGGTGATGCTGTTGTGTACAGAGGTACTACAACTTATAAAT
TGAATGTTGGTGATTACTTTGTGTTAACATCACATACAGTAATGCCATTAAGTGCACCAACACTAGTGCC
ACAGGAGCACTATGTGCGAATAACTGGCTTATACCCTACACTCAACATCTCTGATGAGTTTTCTAGCAAT
GTTGCAAATTACCAAAAAATCGGTATGCAGAAGTACTCTACACTCCAGGGACCACCTGGTACTGGTAAGA
GTCACTTTGCTATTGGACTTGCCCTCTACTACCCATCTGCTCGCATAGTGTATACAGCTTGCTCTCATGC
TGCTGTTGATGCGCTATGTGAAAAGGCATTAAAATACTTGCCTATAGATAAGTGTAGTAGAATTATACCT
GCACGTGCGCGTGTAGAGTGTTTTGATAAATTCAAAGTTAATTCAACATTAGAACAGTATGTTTTCTGCA
CTGTTAATGCTCTGCCCGAAACTACTGCTGATATAGTGGTCTTTGATGAAATTTCAATGGCCACTAATTA
TGATTTGAGTGTTGTCAATGCTAGACTACGTGCAAAACACTACGTTTACATTGGTGACCCAGCTCAATTA
CCTGCACCACGCACATTGCTAACAAAAGGCACACTTGAACCAGAATATTTCAATTCAGTGTGCAGACTTA
TGAAAACAATAGGTCCAGACATGTTCCTTGGAACCTGTCGTCGTTGTCCTGCCGAAATTGTTGACACAGT
GAGTGCCTTAGTTTATGACAATAAGCTAAAAGCACACAAGGAGAAGTCAGCGCAATGCTTCAAAATGTAT
TACAAGGGTGTGATTACGCATGATGTGTCATCTGCAATCAACAGGCCACAAATAGGTGTAGTAAGAGAAT
TTCTTACGCGCAACCCTGCTTGGAGAAAAGCTGTTTTTATTTCACCATATAATTCACAGAATGCAGTGGC
ATCAAAGATTTTAGGGTTGCCCACTCAAACTGTTGATTCTTCACAGGGTTCTGAATATGACTATGTCATA
TTCACACAAACCACTGAGACTGCACACTCTTGTAATGTAAACCGCTTTAATGTGGCCATCACAAGAGCAA
AAATTGGCATTTTGTGTATAATGTCTGATAGAGACCTTTATGACAAGCTGCAATTTACGAGTCTAGAAGT
ACCACGCCGAAATGTGGCTACTTTACAAGCAGAAAATGTGACTGGACTTTTTAAGGACTGTAGCAAGATC
ATTACTGGTCTTCATCCAACACAGGCACCTACACATCTCAGTGTTGATACTAAATTCAAAACTGAAGGAC
TTTGTGTCGACATACCAGGAATACCAAAGGACATGACCTACCGTAGACTCATCTCTATGATGGGCTTCAA
AATGAATTACCAAGTTAATGGTTACCCTAATATGTTTATCACCCGTGAAGAAGCTATTCGTCACGTTCGT
GCATGGATAGGCTTTGATGTAGAGGGTTGTCATGCTACTAGAGATGCTGTAGGAACAAATCTACCACTCC
AGTTAGGGTTTTCAACAGGTGTTAACCTAGTGGCCGTACCGACTGGCTATGTTGACACTGAAAATAGCAC
AGAATTCACCAGAGTTAATGCAAAACCTCCTCCAGGTGATCAATTTAAGCATCTTATACCACTTATGTAC
AAAGGTTTGCCCTGGAACGTGGTGCGTATTAAGATTGTTCAAATGCTCAGTGATACGCTGAAAGGATTAT
CAGACAGAGTTGTGTTTGTCCTCTGGGCACATGGCTTTGAACTCACATCGATGAAGTACTTTGTCAAGAT
TGGACCAGAAAGAACGTGTTGTCTGTGTGACAAGCGTGCAACTTGCTTCTCCACTTCATCTGATACTTAT
GCCTGCTGGAATCACTCTGTGGGTTTTGACTATGTCTACAACCCGTTTATGATTGATGTACAGCAGTGGG
GTTTTACAGGTAACTTGCAGAGTAACCACGATCAGCACTGCCAAGTGCATGGTAATGCTCATGTAGCTAG
TTGTGATGCTATCATGACTAGATGTCTCGCAGTCCATGAGTGCTTCGTTAAGCGCGTCGATTGGTCTGTT
GAATATCCGATTATCGGAGATGAACTGAAGATCAACGCCGCATGCAGAAAAGTACAGCATATGGTTGTCA
AGTCTGCATTGCTTGCTGATAAATTTACAGTTCTTCATGACATTGGAAACCCAAAGGCAATTAGATGTGT
GCCGCAGGCTGAAGTAGACTGGAAATTCTACGACGCTCAGCCTTGCAGTGACAAAGCTTATAAAATAGAA
GAACTCTTCTACTCATATGCCACACATCATGACAAGTTCACAGATGGTGTCTGTTTGTTTTGGAACTGTA
ACGTTGATCGTTACCCAGCCAATGCTATTGTGTGTAGGTTTGATACCCGAGTGCTCTCTAATTTAAACCT
ACCTGGTTGTGATGGTGGTAGTTTGTATGTTAATAAGCATGCATTCCACACTCCAGCTTTTGATAAGAGT
GCATTTACACATTTGAAGCAACTGCCTTTCTTTTATTATTCTGACAGTCCTTGTGAGTCTCATGGTAAAC
AGGTCGTGTCAGACATTGATTATGTCCCACTAAAGTCTGCTACGTGTATTACACGCTGCAACTTAGGTGG
TGCTGTTTGTAGACATCATGCAAATGAGTATAGACAGTACTTGGATGCATACAATATGATGATTTCTGCT
GGATTTAGCCTTTGGATTTATAAACAATTTGATACTTACAACTTGTGGAATACTTTCACTAAGTTGCAGA
GTTTAGAAAATGTGGCTTATAATGTTGTCAACAAGGGACACTTTGATGGACAGAGTGGTGAAGCACCTGT
ATCCATCATTAATAATGCTGTTTACACTAAAGTAGATGGCATTGACGTGGAAATTTTCGAGAACAAGACA
ACACTTCCTGTTAATGTGGCGTTTGAGCTTTGGGCCAAGCGTAACATTAAACCAGTGCCTGAGATTAAGA
TACTCAATAATTTGGGTGTCGACATCGTCGCTAATAATGTTATCTGGGACTATAAAAGAGAAGCCCCAGC
GCATGTTTCTACAATAGGTGTCTGTACAATGACTGACATTGCAAAGAAACCTACTGAGAGTGCTTGTTCA
TCACTCATTGTCTTGTTTGACGGTAGAGTTGAGGGACAGGTAGACTTTTTCAGAAATGCTCGCAATGGTG
TTTTAATAACAGAAGGTTCAGTTAAGGGCTTAACACCTTCGAAAGGACCCGCACAAGCTAGTGTCAATGG
AGTCACATTAATTGGAGAATCAGTAAAAACACAGTTTAATTATTTTAAGAAAGTGGATGGCATAATTCAG
CAATTGCCGGAAACCTACTTTACTCAAAGCAGAGACTTAGAGGATTTCAAGCCCAGATCACAAATGGAAA
CTGATTTCCTCGAGCTCGCAATGGATGAGTTCATACAACGGTATAAGCTAGAGGGCTATGCTTTCGAGCA
TATCGTTTATGGAGATTTCAGTTATGGACAACTTGGCGGGTTGCATCTAATGATTGGTCTAGCCAAGCGC
TCACAAGATTCACTGCTTAAACTAGAGGATTTTATCCCTATGGATAGCACAGTGAAAAATTACTTCATAA
CAGATGCTCAAACAGGTTCATCAAAATGTGTCTGCTCTGTTATTGATCTTTTACTTGATGACTTTGTTGA
AATAATAAAGTCACAAGACCTTTCAGTAGTTTCAAAAGTGGTCAAAGTTACAATTGACTATGCTGAAATA
TCATTTATGCTTTGGTGTAAGGATGGACATGTTGAAACCTTCTACCCAAAATTACAGGCAAGTCAAGCAT
GGCAACCAGGTGTCGCTATGCCTAACTTGTATAAGATGCAAAGAATGCTTCTTGAAAAATGTGACCTTCA
GAATTATGGTGAAAATGCTGTCATACCAAAAGGAATAATGATGAATGTTGCAAAATATACCCAACTGTGT
CAATACTTAAACACACTTACATTAGCTGTGCCTTATAACATGAGAGTGATACACTTTGGTGCAGGCTCTG
ATAAAGGAGTAGCACCCGGTACAGCTGTTCTCAGGCAGTGGTTGCCAACTGGCACACTACTTGTTGATTC
TGATCTAAACGACTTCGTCTCTGACGCTGATTCTACATTGATTGGAGACTGTGCCACTGTACATACAGCT
AATAAATGGGATCTCATCATTAGCGATATGTATGACCCTAAGACCAAACATGTGTTAAAGGATAATGACT
CAAAAGAGGGGTTTTTCACTTATCTATGTGGATTTATTAAACAAAAACTAGCCCTGGGAGGTTCTGTAGC
TGTTAAGATAACAGAGCATTCTTGGAATGCCGATCTTTACAAGCTTATGGGACATTTCTCATGGTGGACA
GCCTTTGTTACAAATGTAAATGCATCATCATCAGAAGCATTTTTAATTGGAGTTAACTATCTTGGCAAGC
CAAAGGAACAAATTGATGGCTATACCATGCACGCTAACTACATCTTTTGGAGGAACACAAACCCTATTCA
ATTGTCTTCCTATTCATTATTTGACATGAGCAAATTTCCTCTTAAGTTAAGAGGAACAGCTGTTATGTCT
TTAAAAGAGAATCAAATCAATGACATGATTTACTCTCTGCTCGAAAAGGGTAGGCTTATCATTAGAGAAA
ACAATAGAGTTGTAGTCTCAAGTGATATTCTTGTCAACAACTAAACGAACATGAAAATTTTAATTTTTGC
TTTCTTAGCTAATTTAGCTAAAGCACAGGAAGGATGCGGTATCATCAGTAGAAAACCGCAACCTAAAATG
GCACAAGTCTCATCTTCTCGTCGGGGCGTTTATTATAATGATGACATTTTCCGTTCTGATGTGTTACACC
TCACACAGGATTACTTCCTGCCATTTGACTCAAATTTAACTCAGTACTTTTCGCTTAATGTGGATTCAGA
TAGGTATACCTATTTTGACAACCCCATACTAGACTTTGGTGATGGCGTTTATTTCGCTGCCACTGAAAAG
TCTAACGTAATAAGAGGCTGGATTTTTGGTTCATCTTTTGATAACACCACCCAGTCAGCTGTTATAGTTA
ATAATTCAACACACATTATTATACGTGTGTGTAATTTTAACTTATGTAAAGAACCCATGTATACTGTTAG
TAGAGGTACACAGCAAAATGCCTGGGTTTATCAGAGTGCATTTAATTGTACATATGACCGAGTGGAAAAG
AGTTTTCAACTTGACACTACTCCTAAAACTGGAAATTTTAAAGACCTACGTGAGTATGTCTTTAAAAATA
GGGATGGCTTTCTGTCTGTCTACCAAACTTATACTGCTGTTAATTTACCCAGAGGACTACCCACGGGTTT
CTCAGTCTTGAAACCAATTTTAAAATTGCCCTTTGGAATTAATATCACTTCTTATAGAGTAGTTATGGCA
ATGTTTAGCCAAACTACTTCTAATTTTTTACCAGAAAGTGCTGCTTATTATGTTGGTAATCTTAAATATT
CTACCTTCATGCTCCGATTTAATGAAAATGGGACGATCACGGATGCTGTAGATTGTTCCCAAAATCCTCT
TGCTGAATTAAAATGCACCATTAAAAATTTCAATGTTGACAAAGGAATCTACCAAACATCCAACTTCAGA
GTTTCACCCACTCAAGAGGTTATTAGATTTCCTAACATTACAAATCGCTGTCCTTTTGACAAGGTTTTTA
ATGCTACTCGCTTTCCTAATGTTTATGCATGGGAGAGAACAAAAATCTCTGATTGTGTTGCTGACTACAC
TGTTCTCTACAACTCAACCTCTTTCTCGACTTTTAAATGTTATGGAGTGTCTCCATCTAAGTTGATTGAC
CTATGCTTTACAAGTGTGTATGCTGATACATTCTTGATAAGATCTTCTGAAGTAAGACAAGTTGCACCAG
GTGAAACTGGTGTTATTGCTGACTACAATTACAAGTTGCCTGATGATTTCACTGGCTGTGTAATTGCTTG
GAATACTGCTAAACATGATACTGGCAATTATTACTACAGATCTCATCGCAAGACTAAGTTAAAGCCTTTT
GAGAGAGACCTGTCTTCTGACGATGGTAATGGTGTGTATACACTCTCAACATATGACTTTAACCCTAACG
TTCCAGTAGCATATCAGGCTACTAGGGTTGTTGTACTCTCTTTTGAACTTCTTAATGCACCTGCTACAGT
TTGTGGACCTAAATTATCCACAGAACTAGTTAAGAACCAGTGTGTTAATTTCAATTTTAATGGACTTAAA
GGTACTGGTGTTTTGACTTCTTCTTCAAAAAGATTCCAGTCATTTCAACAATTTGGTCGTGACACATCTG
ACTTTACGGATTCAGTACGTGACCCACAGACTTTAGAAATACTTGACATTTCACCTTGTTCCTTTGGTGG
TGTTAGTGTTATCACACCTGGAACGAACGCCTCATCAGAGGTAGCTGTTCTCTATCAAGATGTAAATTGC
ACTGATGTCCCTACAGCAATACGTGCAGATCAATTAACACCTGCTTGGCGCGTTTATTCCACTGGAGTAA
ATGTGTTTCAAACACAAGCTGGCTGTCTTATAGGAGCTGAGCATGTCAACGCCTCTTATGAGTGTGACAT
TCCTATTGGTGCAGGCATTTGTGCTAGTTACCATACAGCTTCTGTTCTACGTAGTACCGGCCAGAAATCA
ATTGTTGCCTATACTATGTCACTGGGTGCTGAAAATTCCATTGCATACGCTAATAATTCAATTGCCATAC
CTACAAATTTTTCAATCAGTGTCACTACAGAAGTGATGCCTGTTTCAATGGCTAAAACAGCCGTGGATTG
TACTATGTACATCTGCGGTGATTCTTTAGAGTGCAGCAACTTACTATTGCAGTATGGAAGCTTTTGCACA
CAACTCAATCGTGCCCTCACTGGCATTGCTATAGAACAGGACAAAAACACTCAGGAGGTCTTTGCCCAGG
TTAAACAAATGTACAAGACACCTGCCATAAAGGACTTTGGCGGTTTCAATTTTTCACAAATATTGCCTGA
CCCTTCAAAGCCAACGAAGAGATCATTTATTGAAGACTTGCTCTTCAATAAAGTGACTCTCGCTGATGCT
GGCTTTATGAAACAATATGGTGACTGCCTAGGTGATGTTAGTGCTAGAGACCTTATCTGTGCCCAGAAGT
TCAATGGACTTACTGTGCTACCGCCACTGCTCACAGATGATATGGTTGCTGCATACACAGCTGCGCTAGT
TAGTGGTACTGCTACGGCGGGCTGGACGTTTGGTGCAGGTGCAGCTCTTCAAATACCATTTGCTATGCAA
ATGGCTTATAGGTTTAATGGCATTGGAGTTACTCAAAATGTTCTCTATGAGAACCAAAAGCTGATAGCCA
ATCAGTTTAATAGTGCTATAGGCAAAATTCAAGAATCATTATCATCTACTGCAAGTGCACTAGGAAAACT
GCAGGATGTGGTTAACCAAAATGCACAAGCTCTTAACACGCTTGTTAAACAACTCAGCTCTAATTTTGGA
GCTATCTCAAGTGTGTTAAATGATATTCTCTCTCGCCTTGATAAAGTTGAGGCAGAAGTTCAAATTGACA
GGTTGATTACAGGCAGATTGCAAAGCCTTCAAACCTACGTAACACAACAACTTATCAGAGCTGCTGAAAT
CAGAGCTTCTGCTAATCTTGCTGCTACTAAAATGTCTGAGTGCGTTCTTGGACAATCAAAAAGAGTTGAT
TTCTGTGGAAAAGGCTACCACCTTATGTCCTTCCCTCAATCAGCACCTCACGGTGTCGTTTTTCTACATG
TCACATATGTGCCATCACAAGAGAAAAACTTCACAACAGCTCCAGCTATTTGTCACGAAGGCAAAGCTTA
TTTCCCTCGTGAAGGTGTCTTTGTGTCTAATGGCACTTCTTGGTTTATTACGCAGAGGAATTTTTACTCT
CCACAATTAATTACAACAGATAATACTTTTGTTTCTGGTAATTGTGATGTCGTGATCGGCATCATTAATA
ATACTGTTTATGATCCTCTGCAGCCTGAACTTGACTCGTTTAAGGAAGAGCTGGACAAGTACTTCAAAAA
TCATACATCACCAGATGTTGATCTTGGCGACATTTCAGGCATTAATGCTTCAGTCGTCAACATTCAAAAG
GAGATTGACCGCCTCAATGAGGTTGCCAAAAACCTAAATGAATCACTCATTGACCTCCAAGAACTTGGGA
AATATGAGCAATACATCAAGTGGCCTTGGTATGTTTGGCTCGGCTTTATTGCTGGACTAATTGCCATCGT
CATGGTTACAATCTTGCTTTGTTGCATGACCAGCTGTTGCAGTTGTCTCAAGGGTGCATGCTCTTGTGGT
TCGTGCTGCAAATTTGATGAGGACGACTCTGAGCCAGTGCTCAAAGGAGTCAAATTACATTACACATAAA
CGAACTTAATGGATTTGTTTATGAGCATTTTCACATTGGGAGCAATCACGCGCAATCCAGCGAAAATTGA
AAATGCTTCTCCTGCAAGTACTGTTCATGCTACTGCAACGATACCACTACAAGCCACATTCCCTTTCGGA
TGGCTTATTGTTGGCGTTGCACTTCTTGCTGTTTTTCAAAGCGCTTCTAAAGTAATTGCGCTTCATAGAA
GGTGGCAGCTCGCCTTATATAAAGGCGTTCAACTTGTATGTAATATGCTGCTGCTTTTTGTGACAATTTA
CTCACACCTTCTACTTCTAGCTGCTTGCATGGAAGCACAATTCTTGTACATCTATGCCCTGATTTATATC
TTGCAAATTGTAAGTTTTTGTAGATTTATCATGAGATGCTGGCTGTGCTGGAAGTGCAGATCCAAAAATC
CATTACTCTATGATGCTAACTATTTTGTATGTTGGCATACTAATAACTATGACTACTGTATACCATACAA
CAGTGTCACAGATACAGTTGTCATCACCTCAGGTGATGGAACAAATCAGCCAAAACTAAAAGAAGACTAT
CAAATTGGTGGTTATTCTGAGGATTGGCATTCAGGTGTTAAAGACTATGTAGTAATATATGGCTATTTCA
CCGAAGTTTATTACCAGCTTGAATCGACTCAATTGTCGACTGATACTGGTGCTGAAAATGCTACATTCTT
CATCTATAGCAAGCTTGTTAAAGATGTAGATCATGTGCAAATACACACAATCGACGGCTCTTCAGGAGTT
GTAAATCCAGCAATGGATCCAATTTATGATGAGCCGACGACGACTACTAGCGTGCCTTTGTAAGCACAAG
AAAGTGAGTACGAACTTATGTACTCATTCGTTTCGGAAGAGACAGGTACGTTAATAGTTAATAGCGTACT
TCTTTTCCTTGCTTTCGTGGTATTCTTGCTAGTCACACTAGCCATCCTTACTGCGCTTCGATTGTGTGCG
TACTGCTGCAATATTGTTAACGTGAGTTTAGTAAAACCAACAGTTTACGTTTACTCACGTGTTAAAAATC
TGAACTCTTCTGAGGGAGTTCCTGATCTTCTGGTCTAAACGAACTAACTATTATTATTATTCTGTTTGGA
ACTTTAACATTGCTCATCATGGCAGACAACGGTACAATTACTGTTGAGGAGCTTAAACAACTCCTGGAAC
AATGGAATCTAGTAATAGGTTTCATTTTCCTTGCTTGGATTATGTTACTACAGTTTGCCTATTCCAACCG
GAACAGGTTTCTGTATATAATAAAGCTTGTTTTCCTCTGGCTCTTGTGGCCAGTAACACTTGCTTGCTTT
GTGCTTGCTGCTGTTTACAGAATTAATTGGGTGACTGGCGGAATTGCGATTGCAATGGCTTGTATAGTAG
GCTTGATGTGGCTTAGCTACTTCGTTGCTTCTTTCAGGCTGTTTGCTCGCACCCGCTCAATGTGGTCATT
CAATCCAGAAACAAATATTCTTCTCAATGTGCCTCTTCGGGGGACAATTCTGACCAGACCGCTCATGGAA
AGTGAACTTGTCATTGGTGCTGTGATCATTCGTGGTCACTTGCGGATGGCTGGACACTCCCTTGGGCGCT
GTGACATAAAGGACCTGCCAAAAGAGATTACGGTGGCTACATCACGAACGCTTTCTTATTACAAATTAGG
AGCGTCGCAGCGTGTAGGCACTGATTCAGGTTTTGCTGCATACAACCGCTACCGAATTGGAAACTACAAA
CTAAATACAGACCATTCAGGTAGCAACGACAATATTGCTTTGCTAGTACAGTAAGTGACAACAGATGTTT
CATCTAGTTGACTTCCAGGTTACAATAGCAGAGATATTGATTATCATTATGAAAACTTTCAGGGTTGCCA
TTTGGAACCTTGACATACTAATAAGTTCAATAGTGAGACAATTATTTAAGCCTCTAACTAAGAAGAATTA
TTCAGAGTTAGATGATGAAGAACCTATGGAGTTAGATTATCCATAAAACGAACATGAAAATTATTCTCTT
CTTGACATTGATAGCGCTTGCAACTTGTGAGTTATATCATTATCAGGAGTGTGTTAGGGGTACGACTGTA
CTACTAAAAGAACCTTGCCCATCAGGAACATATGAGGGCAATTCACCATTTCACCCTCTTGCTGATAATA
AATTTGCACTAACTTGCTCTAGCACACATTTTGCTTTTGCTTGTGCTGACGGTACTAGACACACCTATCA
GCTTCGTGCAAGATCAGTTTCACCAAAACTTTTCATCAGACAGGAGGAAGTTTATCAAGAGCTCTACTCA
CCACTTTTCCTCATTGTTGCTGCATTAGTATTTATAATACTTTGCTTCACCATTAAGAGAAAGACAGAAT
GAATGAGCTCACTTTAATTGACTTCTATTTGTGCTTTTTAGCCTTTCTGCTATTCCTTGTTTTAATTATG
CTTCTTATATTTTGGTTCTCGCTTGAGATTCAGGACATAGAAGAACCTTGTAACAAGGTCTAAACGAACA
TGAAACTTCTCATTGTTTTTGGACTCTTAGCATCAGTGTACTGCTTCCACAGAGAATGCAGCATACAAGA
GTGTTGTGAAAATCAACCCTACCAAATTGAAGACCCATGTCCAATACATTACTATTCGGACTGGTTTATA
AAAATTGGATCTAGAAAATCGGCTCGCCTCGTACAATTGTGCGAAGGTGATTACGGACGAAGAATTCCAA
TTCATTATGAGATGTTTGGCAATTACACTATCTCCTGTGAACCACTAGAGATAAATTGTCAGGCTCCACC
AGTAGGTAGTCTAATCGTTCGTTGTTCATACGATTATGACTTTGTTGAGCATCATGACGTTCGTGTTGTT
CTAGATTTCAACTAAACGAACAAACTAAAATGTCTGATAATGGACCCCAAAGTCAACGTAGTGCCCCCCG
CATTACATTTGGTGGACCCGCAGATTCAAATGACAATAACCAGGATGGAGGACGCAGTGGTGCACGGCCA
AAACAGCGCCGGCCCCAAGGTTTACCCAATAATACTGCGTCTTGGTTCACAGCTCTCACTCAGCATGGCA
AAGAGGAACTTAGATTCCCTCGAGGCCAGGGCGTTCCAATCAACACCAATAGTGGTAAAGATGACCAAAT
TGGCTACTACCGAAGAGCTACCCGACGAGTTCGTGGTGGTGACGGCAAAATGAAAGAGCTCAGCCCCAGA
TGGTATTTCTATTACCTAGGAACTGGCCCAGAAGCTTCACTTCCCTATGGCGCTAATAAAGAAGGCATCG
TATGGGTCGCAACTGAGGGAGCCTTGAATACACCGAAAGATCACATTGGCACCCGCAACCCTAATAACAA
TGCTGCCATCGTGCTACAACTTCCTCAAGGAACAACATTGCCAAAAGGCTTCTACGCAGAGGGGAGCAGA
GGTGGCAGTCAATCTTCATCTCGCTCCTCATCACGTAGTCGCGGTAATTCAACAAATTCAACTCCTGGCA
GCAGTAGGGGAAGTTCTCCTGCTCGATTGGCTAGCGGAGGTGGTGAAACTGCCCTCGCGCTATTGCTGCT
AGACAGATTGAATCAGCTTGAGAGCAAAGTTTCTGGTAAAGGCCAACAACAACCAGGCCAAACCGTCACT
AAGAAATCTGCTGCTGAGGCATCGAAGAAGCCTCGCCAAAAACGTACTGCTACTAAACAGTACAACGTCA
CTCAAGCATTTGGGAGACGTGGTCCAGAGCAAACCCAAGGAAACTTTGGGGACCAAGAACTAATCAGACA
AGGAACTGATTACAAACATTGGCCGCAAATTGCACAATTTGCTCCAAGTGCCTCTGCATTCTTCGGAATG
TCACGCATTGGCATGGAAGTCACACCTTCGGGAACATGGCTGACTTATCATGGAGCCATCAAATTGGATG
ACAAAGATCCACAATTCAAAGACAACGTCATACTGCTGAACAAGCACATTGACGCATATAAAACATTCCC
ACCAACAGAGCCTAAAAAGGACAAAAAGAAAAAGACTGATGAAGCTCAGCCTTTACCGCAGAGACAAAAG
AAGCAGCCCACTGTGACTCTTCTTCCTGCGGCTGACATGGATGATTTCTCCAGACAACTTCAACATTCCA
TGAGTGGAGCTTCTGCTGATTCTACTCAGGCATAAACACTCATGATGACCACACAAGGCAGATGGGCTAT
GTAAACGTTTTCGCAATTCCGTTTACGATACATAGTCTACTCTTGTGCAGAATGAATTCTCGTAGCTAAA
CAGCACAAGTAGGTTTAGTTAACTTTAATCTCACATAGCAATCTTTAATCAATGTGTAACATTAGGGAGG
ACTTGAAAGAGCCACCACATTTTCACCGAGGCCACGCGGAGTACGATCGAGGGTACAGTGAATAATGCTA
GGGAGAGCTGCCTATATGGAAGAGCCCTAATGTGTAAAATTAATTTTAGTAGTGCTATCCCCATGTGATT
TTAATAGCTTCTTAGGAGAATGAC</v>
      </c>
      <c r="AU11" s="114" t="str">
        <f t="shared" si="20"/>
        <v>&gt;BtHKU3-6 G</v>
      </c>
      <c r="AV11" s="114">
        <f t="shared" si="21"/>
        <v>1</v>
      </c>
      <c r="AW11" s="115" t="str">
        <f t="shared" si="22"/>
        <v>&gt;BtHKU3-6 GQ153541.1_genome</v>
      </c>
      <c r="AX11" s="38"/>
      <c r="AY11" s="38"/>
      <c r="AZ11" s="38"/>
      <c r="BA11" s="38"/>
      <c r="BB11" s="38"/>
      <c r="BC11" s="38"/>
      <c r="BD11" s="38"/>
      <c r="BE11" s="38"/>
      <c r="BF11" s="38"/>
      <c r="BG11" s="38"/>
      <c r="BH11" s="38"/>
      <c r="BI11" s="38"/>
      <c r="BJ11" s="38"/>
      <c r="BK11" s="38"/>
      <c r="BL11" s="38"/>
      <c r="BM11" s="38"/>
      <c r="BN11" s="38"/>
      <c r="BO11" s="38"/>
      <c r="BP11" s="38"/>
      <c r="BQ11" s="38"/>
      <c r="BR11" s="38"/>
    </row>
    <row r="12" ht="15.75" customHeight="1">
      <c r="A12" s="87">
        <v>28.0</v>
      </c>
      <c r="B12" s="122" t="s">
        <v>133</v>
      </c>
      <c r="C12" s="147" t="s">
        <v>191</v>
      </c>
      <c r="D12" s="90" t="str">
        <f t="shared" si="8"/>
        <v>BtHKU3-8</v>
      </c>
      <c r="E12" s="140" t="s">
        <v>135</v>
      </c>
      <c r="F12" s="140" t="s">
        <v>135</v>
      </c>
      <c r="G12" s="140" t="s">
        <v>135</v>
      </c>
      <c r="H12" s="140" t="s">
        <v>136</v>
      </c>
      <c r="I12" s="140"/>
      <c r="J12" s="46"/>
      <c r="K12" s="46"/>
      <c r="L12" s="141" t="s">
        <v>26</v>
      </c>
      <c r="M12" s="138"/>
      <c r="N12" s="142"/>
      <c r="O12" s="148"/>
      <c r="P12" s="138"/>
      <c r="Q12" s="34"/>
      <c r="R12" s="36"/>
      <c r="S12" s="46"/>
      <c r="T12" s="140"/>
      <c r="U12" s="46"/>
      <c r="V12" s="46"/>
      <c r="W12" s="144" t="s">
        <v>192</v>
      </c>
      <c r="X12" s="144"/>
      <c r="Y12" s="145">
        <v>1242.0</v>
      </c>
      <c r="Z12" s="34" t="s">
        <v>193</v>
      </c>
      <c r="AA12" s="149">
        <f t="shared" si="9"/>
        <v>1242</v>
      </c>
      <c r="AB12" s="103" t="str">
        <f t="shared" si="10"/>
        <v>yes</v>
      </c>
      <c r="AC12" s="104" t="str">
        <f t="shared" si="11"/>
        <v>&gt;BtHKU3-8 ADE34766</v>
      </c>
      <c r="AD12" s="104" t="str">
        <f>IFERROR(__xludf.DUMMYFUNCTION("if (REGEXMATCH(AC12, ""^&gt;""),AC12 &amp; ""
"" &amp; Z12, """")"),"&gt;BtHKU3-8 ADE34766
MKILIFAFLASLAKAQEGCGIISRKPQPKMAQVSSSRRGVYYNDDIFRSDVLHLTQDYFLPFDSNLTQYFSLNVDSDRYTYFDNPILDFGDGVYFAATEKSNVIRGWIFGSSFDNTTQSAVIVNNSTHIIIRVCNFNLCKEPMYTVSMGTQQNSWVYQSAFNCTYDRVEKSFQLDTVPKTGNFKDLREYVFKNRDGFLSVYQTYTAVNLPRGLPEGFSVLRPILKLPFGINITSYR"&amp;"VVMAMFSQTTSNFLPESAAYYVGNLKYSTFMLRFNENGTITDAVDCSQNPLAELKCTIKNFNVDKGIYQTSNFRVSPTQEVIRFPNITNRCPFDRVFNASRFPSVYAWERTKISECVADYTVLYNSTSFSTFKCYGVSPSKLIDLCFTSVYADTFLIRSSEVRQVAPGETGVIADYNYKLPDDFTGCVIAWNTAKQDTGNYYYRSHRKTKLKPFERDLSSDDGNGVYTLSTYDFNPNVPVAYQATRVVVLSFELL"&amp;"NAPATVCGPKLSTQLVKNQCVNFNFNGLKGTGVLTPSSKRFQSFQQFGRDTSDFTDSVRDPQTLEILDISPCSFGGVSVITPGTNASSEVAVLYQDVNCTDVPTAIRADQLTPAWRVYSTGVNVFQTQAGCLIGAEHVNASYECDIPIGAGICASYHTASVLRSTGQKSIVAYTMSLGAENSIAYANNSIAIPTNFSISVTTEVMPVSMAKTSVDCTMYICGDSLECSNLLLQYGSFCTQLNRALTGIAIEQDKN"&amp;"TQEVFAQVKQMYKTPAIKDFGGFNFSQILPDPSKPTKRSFIEDLLFNKVTLADAGFMKQYGECLGDVSARDLICAQKFNGLTVLPPLLTDEMIAAYTAALVSGTATAGWTFGAGAALQIPFAMQMAYRFNGIGVTQNVLYENQKLIANQFNSAIGKIQDSLSSTASALGKLQDVVNQNAQALNTLVKQLSSNFGAISSVLNDILSRLDKVEAEVQIDRLITGRLQSLQTYVTQQLIRAAEIRASANLAATKMSEC"&amp;"VLGQSKRVDFCGKGYHLMSFPQSAPHGVVFLHVTYVPSQERNFTTAPAICHEGKAYFPREGVFVSNGTSWFITQRNFYSPQLITTDNTFVSGNCDVVIGIINNTVYDPLQPELDSFKEELDKYFKNHTSPDVDLGDISGINASVVNIQKEIDRLNEVAKNLNESLIDLQELGKYEQYIKWPWYVWLGFIAGLIAIVMVTILLCCMTSCCSCLKGACSCGSCCKFDEDDSEPVLKGVKLHYT")</f>
        <v>&gt;BtHKU3-8 ADE34766
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v>
      </c>
      <c r="AE12" s="146" t="s">
        <v>194</v>
      </c>
      <c r="AF12" s="105" t="str">
        <f t="shared" si="12"/>
        <v>https://www.ncbi.nlm.nih.gov/protein/ADE34766</v>
      </c>
      <c r="AG12" s="106" t="s">
        <v>195</v>
      </c>
      <c r="AH12" s="107">
        <v>29681.0</v>
      </c>
      <c r="AI12" s="108" t="str">
        <f t="shared" si="13"/>
        <v>21483</v>
      </c>
      <c r="AJ12" s="108" t="str">
        <f t="shared" si="14"/>
        <v>25211</v>
      </c>
      <c r="AK12" s="109" t="str">
        <f>IFERROR(__xludf.DUMMYFUNCTION("if(AI12&gt;0, right(left( REGEXREPLACE( REGEXREPLACE(AQ12, ""&gt;.*\n"", """"), ""\n"" , """"), AJ12), AJ12-AI12+1))"),"ATGAAAATTTTAATTTTTGCTTTCCTAGCTAGTCTAGCTAAAGCACAAGAAGGATGTGGCATTATCAGTCGAAAGCCGCAGCCAAAAATGGCACAAGTCTCTTCTTCTCGTCGAGGTGTGTACTATAATGATGATATTTTTCGCTCTGATGTGCTACACCTCACACAGGATTATTTCCTGCCATTCGATTCCAATCTAACACAGTACTTTTCTCTTAATGTTGACTCAGATAGGTATACCTATTTTGACAACCCT"&amp;"ATACTAGACTTTGGTGATGGCGTTTATTTTGCTGCCACCGAAAAGTCTAATGTAATAAGAGGCTGGATTTTTGGTTCGTCTTTTGATAATACCACCCAGTCAGCTGTCATAGTTAATAATTCAACACACATTATTATACGTGTGTGTAATTTCAACTTGTGTAAAGAACCCATGTACACTGTTAGTATGGGTACACAACAGAATTCTTGGGTTTATCAAAGTGCATTTAATTGCACCTATGACAGAGTGGAGAAG"&amp;"AGCTTTCAGCTCGATACAGTTCCTAAAACTGGAAATTTTAAGGACTTACGTGAGTACGTCTTCAAGAATAGGGATGGTTTCCTTAGTGTTTATCAAACCTATACTGCTGTTAATTTACCCAGAGGTTTGCCTGAAGGTTTTTCAGTTTTAAGACCAATTCTCAAATTACCTTTTGGAATTAATATCACTTCTTATAGAGTAGTTATGGCAATGTTTAGCCAAACTACTTCTAATTTTCTACCAGAAAGTGCTGCT"&amp;"TATTATGTTGGTAATCTTAAATATTCTACCTTCATGCTGCGATTTAATGAAAATGGGACCATCACGGATGCTGTGGATTGTTCCCAAAACCCACTTGCTGAATTAAAATGCACCATTAAAAATTTTAATGTTGACAAAGGAATCTACCAAACATCCAACTTTAGAGTTTCACCCACCCAAGAGGTTATTAGATTCCCTAACATTACAAACCGCTGTCCTTTTGACAGGGTTTTTAATGCAAGCCGCTTTCCTAGT"&amp;"GTTTATGCATGGGAGCGGACGAAAATTTCTGAGTGTGTTGCAGACTACACAGTTCTCTACAACTCAACCTCTTTCTCAACTTTTAAATGTTATGGAGTGTCTCCATCTAAGTTGATTGACTTATGCTTTACAAGTGTGTATGCTGATACATTCTTGATAAGATCTTCTGAAGTAAGACAAGTTGCACCAGGTGAAACTGGTGTTATTGCTGACTACAATTACAAGTTGCCTGATGATTTCACTGGCTGTGTAATT"&amp;"GCTTGGAATACTGCTAAACAGGATACTGGCAATTATTACTACAGATCTCATCGCAAGACTAAGTTAAAGCCTTTTGAGAGAGATCTGTCTTCTGACGACGGTAATGGTGTGTACACACTTTCAACATATGATTTTAACCCTAATGTTCCAGTAGCATATCAGGCTACTAGGGTTGTTGTACTCTCTTTTGAACTTCTTAATGCACCTGCTACAGTTTGTGGACCTAAATTATCCACACAACTAGTTAAGAACCAG"&amp;"TGTGTTAATTTCAATTTCAATGGACTTAAAGGTACTGGTGTTTTGACTCCTTCTTCAAAAAGATTCCAGTCATTTCAACAATTTGGTCGTGACACATCTGACTTTACGGATTCAGTACGTGACCCACAGACTTTAGAAATACTTGACATTTCACCTTGTTCCTTTGGTGGTGTTAGTGTTATCACACCTGGAACGAATGCCTCATCAGAGGTGGCTGTTCTCTATCAAGATGTAAATTGCACTGATGTCCCTACA"&amp;"GCGATTCGTGCAGACCAATTAACACCTGCTTGGCGCGTTTATTCCACTGGAGTAAATGTGTTTCAAACACAAGCTGGCTGTCTTATAGGAGCTGAGCATGTCAACGCCTCTTATGAGTGTGACATTCCTATTGGTGCAGGCATTTGTGCTAGTTACCATACAGCTTCCGTTCTACGTAGTACCGGCCAGAAATCAATTGTTGCCTATACTATGTCACTGGGTGCTGAAAATTCCATTGCATACGCTAATAATTCA"&amp;"ATTGCCATACCTACAAATTTTTCAATCAGTGTCACTACAGAAGTGATGCCTGTTTCAATGGCTAAAACATCCGTGGATTGTACAATGTACATCTGTGGTGACTCTTTGGAGTGCAGCAACCTACTATTGCAGTATGGAAGCTTTTGCACACAGCTCAATCGTGCCCTTACTGGCATTGCTATAGAGCAGGACAAAAACACTCAGGAAGTCTTTGCCCAGGTTAAACAAATGTACAAGACACCTGCCATAAAAGAT"&amp;"TTTGGCGGTTTCAATTTCTCACAAATATTGCCTGACCCTTCAAAGCCAACGAAGAGATCATTTATTGAAGACCTGCTCTTCAACAAAGTGACTCTCGCTGATGCTGGCTTTATGAAACAATATGGTGAATGCCTAGGTGATGTTAGTGCTAGAGACCTTATCTGTGCCCAGAAGTTCAATGGACTTACTGTGCTACCACCACTGCTCACAGATGAGATGATTGCTGCATATACAGCTGCGCTAGTTAGTGGTACT"&amp;"GCTACGGCAGGCTGGACATTCGGTGCAGGGGCAGCTCTCCAAATACCGTTCGCTATGCAAATGGCCTATAGGTTTAATGGCATTGGAGTTACTCAAAACGTTCTCTATGAGAACCAGAAGCTGATAGCTAATCAGTTTAATAGTGCTATAGGCAAAATTCAAGACTCATTATCATCTACTGCGAGTGCACTTGGAAAACTTCAGGATGTTGTTAACCAAAATGCACAAGCTCTTAACACGCTTGTTAAACAGCTT"&amp;"AGCTCTAATTTTGGAGCTATTTCGAGTGTGTTAAATGATATTCTTTCTCGACTTGATAAAGTTGAGGCGGAGGTTCAAATCGATAGGTTGATCACAGGCAGATTGCAAAGTCTTCAAACCTATGTAACACAGCAACTTATCAGAGCTGCTGAAATCAGAGCTTCTGCTAATCTTGCTGCTACTAAAATGTCTGAGTGTGTCCTCGGACAATCGAAAAGAGTTGATTTTTGTGGAAAAGGCTACCATCTTATGTCT"&amp;"TTTCCTCAATCAGCACCACACGGTGTCGTTTTTCTACACGTTACATACGTGCCTTCACAAGAGAGAAACTTCACCACAGCTCCAGCCATTTGTCATGAAGGCAAAGCTTACTTCCCTCGTGAAGGTGTTTTCGTTTCTAATGGCACTTCTTGGTTTATTACGCAGAGGAATTTTTACTCTCCACAATTAATTACAACAGACAATACTTTTGTTTCTGGTAATTGTGATGTCGTAATCGGCATCATTAATAACACT"&amp;"GTTTACGATCCTCTGCAACCTGAGCTTGACTCATTTAAAGAAGAGCTGGACAAGTACTTCAAAAATCATACATCACCAGATGTTGATCTTGGCGACATTTCAGGCATTAATGCTTCAGTCGTCAATATTCAAAAGGAGATTGACCGCCTCAATGAGGTTGCCAAAAACCTAAATGAATCACTCATTGACCTCCAAGAACTTGGGAAATATGAGCAATACATCAAGTGGCCGTGGTATGTTTGGCTCGGCTTTATT"&amp;"GCTGGACTAATTGCCATCGTCATGGTTACAATCTTGCTTTGTTGCATGACCAGCTGTTGCAGTTGTCTCAAGGGTGCATGCTCTTGTGGTTCTTGCTGCAAATTTGATGAGGACGACTCTGAGCCAGTGCTCAAGGGAGTCAAATTACATTACACATAA")</f>
        <v>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v>
      </c>
      <c r="AL12" s="109">
        <f t="shared" si="15"/>
        <v>3729</v>
      </c>
      <c r="AM12" s="109" t="str">
        <f t="shared" si="16"/>
        <v>&gt;BtHKU3-8_Sgene
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v>
      </c>
      <c r="AN12" s="110" t="s">
        <v>196</v>
      </c>
      <c r="AO12" s="111" t="str">
        <f t="shared" si="17"/>
        <v>https://www.ncbi.nlm.nih.gov/nuccore/GQ153543.1</v>
      </c>
      <c r="AP12" s="111" t="str">
        <f t="shared" si="18"/>
        <v>https://www.ncbi.nlm.nih.gov/nuccore/GQ153543.1?report=fasta&amp;log$=seqview&amp;format=text</v>
      </c>
      <c r="AQ12" s="112" t="s">
        <v>197</v>
      </c>
      <c r="AR12" s="113">
        <f>IFERROR(__xludf.DUMMYFUNCTION("len(REGEXREPLACE(REGEXREPLACE(AT12, ""&gt;.*\n"", """"), ""\n"", """"))"),29681.0)</f>
        <v>29681</v>
      </c>
      <c r="AS12" s="113" t="str">
        <f t="shared" si="19"/>
        <v>yes</v>
      </c>
      <c r="AT12" s="109" t="str">
        <f>IFERROR(__xludf.DUMMYFUNCTION("if(AQ12="""","""", REGEXREPLACE(AQ12, ""&gt;.*\n"", AW12 &amp; ""
""))"),"&gt;BtHKU3-8 GQ153543.1_genome
GTTAGGTTTTTACCTACCCAGGAAAAGCCAACCAACCTTGATCTCTTGTAGATCTGTTCTCTAAACGAAC
TTTAAAATCTGTGTGGCTGTCGCTCGGCTGCATGCCTAGTGCACCTACACAGTATAAATATTAATAACTT
TACTGTCGTTGACAAGAAACGAGTAACTCGTCCCTCTTCTGCAGATTGCTTACGGTTTCGTCCGTGTTGC
AGTCGATCATCAGC"&amp;"ATACCTAGGTTTCGTCCGGGTGTGACCGAAAGGTAAGATGGAGAGCCTTGTTCTTG
GTGTCAACGAGAAAACACACGTCCAACTCAGTTTGCCTGTTCTTCAGGTTAGAGACGTGCTAGTGCGTGG
CTTCGGGGACTCTGTGGAAGAGGCCCTATCGGAGGCACGTGAACATCTTAAAAATGGCACTTGTGGTTTA
GTAGAGCTGGAAAAAGGCGTATTGCCCCAGCTTGAACAGCCCTATGTGTTCATTAA"&amp;"ACGATCTGATGCTC
TAAGCACCAATCACGGCCACAAGGTTGTGGAATTGGTTGCAGAATTAGATGGCATTCAGTTCGGTCGTAG
CGGTATAACACTGGGAGTCCTCGTGCCACATGTGGGCGAAACCCCAATCGCATACCGTAATGTTCTTCTC
CGTAAGAATGGTAATAAGGGAGCCGGTGGTCATAGTTTTGGCATCGATCTAAAGTCTTATGACTTAGGTG
ACGAACTTGGCACTGATCCCATTGAAG"&amp;"ATTATGAACAAAACTGGAACACTAAGCATGGCAGTGGTGCTCT
CCGTGAACTCACTCGTGAGCTCAATGGAGGTGTAGTCACTCGCTATGTTGATAACAATTTTTGTGGCCCG
GACGGGTATCCTCTTGAATGCATTAAAGATTTTCTCGCCCGTGCGGGTAAGTCTATGTGCACTCTTTCTG
AACAACTTGATTATATCGAATCGAAGAGAGGCGTCTACTGCTGCCGTGAACATGAACATGAAATTGTTT"&amp;"G
GTTCACTGAACGCTCTGAAAAGAGCTATGAGCACCAGACACCCTTCGAGATTAAGAGTGCCAAGAAATTT
GACACCTTTAAAGGGGAATGCCCGAAGTTCGTATTTCCTCTTAACTCTAAAGTCAAAGTCATTCAACCAC
GTGTTGAAAAGAAAAAGACTGAAGGTTTCATGGGGCGCATTCGCTCTGTGTACCCTGTTGCTACTCCTCA
AGAGTGCAACGACATGCATCTGTCTACTTTGATGAAATGC"&amp;"AATCATTGCGATGCAGTTTCATGGCAGACG
TGCGACTTTCTAAAAGCCACTTGTGAACAATGTGGCACTGAAAATTTAGTTTGTGAAGGACCCACTACAT
GTGGATACCTACCTACTAATGCTGTAGTAAAAATGCCCTGTCCTGCCTGCCAGGACCCGGAAGTAGGGCC
AGAGCATAGTGTTGCTGACTACCACAACCATTCAAACATTGAAACTCGACTCCGCAAGGGAGGTAGGACT
AAGTGTTTTGG"&amp;"AGGCTGTGTGTTTTCCTATGTCGGCTGCTATAACAAGCGTGCCTACTGGGTTCCTCGTG
CTAGTGCCGATATTGGTGCGAACCATACTGGCATTACTGGTGAAAATGTTGAGACTCTTAATGAGGATCT
TTTGGAAATACTGAATCGTGAGCGTGTTAATATTAACATTGTTGGTGATTTTCAGCTTAATGACGAGATT
GCCATTATTTTGGCGTCTTTTTCGGCTTCTGCTAGTGCTTTTATCGAGACTGT"&amp;"AAGGGGTCTTGATTACA
AGTCTTTTAAAGCCATTGTTGAGTCCTGCGGTAACTACAAAGTTACTAAAGGAAAGCCCGTAGCAGGAGC
TTGGAACATTGGACAACAGAGATCCATCCTAACGCCACTGTGTGGTTTCCCCTCACAGGCTGCTGGTGTT
ATTAGATCAGTTTTCTCTCGCACACTGGATGCAGCAAACCATTCTATTCCTGACCTTCAAAGAGCAGCTG
TCACCACTCTTGATGGTATTTCTG"&amp;"AACAATCATTGCGTCTTGTTGATGCCATGGTTTACACCTCAGACTT
GTTAACCAACAGTGTTGTCGTTATGGCATATGTGACTGGTGGTCTTGTACAACAAACGATGCAGTGGTTG
TCTAACATGTTAGGCACTGCTGTTGACAAGCTAAAACCCGTGTTTACATGGGTTGAGGCTAAACTTAGTG
CAGGAGTTGAATTTCTTAGAGATGCTTGGGAAATTCTTAAATTCTTGATCACAGGAGTATTTGATG"&amp;"TCAT
TAAGGGTCAAATACAGGTTGCTACAGATAACATCAAGGAATGTGTAAAAATTTTTCTTGGTGTTGTTAAT
AAAGCACTTGAAATGTGTTTAGACCAGGTCACGATTGCTGGCACTACGTTGAGAGCGCTCAACTTAGGTG
AAGTCTTCATTGCACAAAGCAGAGGACTCTACCGCCAGTGTATTCGTGGCAAAGAACAGCTGCAATTACT
CATGCCTCTTAAGGCACCAAAAGAAGTCACCTTCCTT"&amp;"GAAGGAGATGCACATGATACAGTACTAACCTCT
GAAGAGGTTGTCCTTAAAAGTGGTGAGCTCGAGGTACTAGAGACACCAATTGACAGCTTCATTAGTGGAG
CAGTTGTAGGTACACCTGTTTGTATCAATGGCCTCATGCTCTTAGAGCTCGAGAATAAGGAACAGTATTG
TGCCTTGTCTCCTGGCTTGTTAGCAACAAACAATGTCTTTCGTCTAAAAGGTGGTGCGCCGGTTAAAGGT
GTGACTTT"&amp;"TGGAGAGGACACTGTTTTAGAAGTTCAAGGCTACAAGAATGTGAAGATTACTTTTGAACTTG
ATGAGCGTGTGGATAAGGTGCTTAATGAGAAGTGCTCTGTTTACACTGTTGAGTCTGGTACTGAGGTTAC
TGAATTCGCATGTGTTGTAGCAGAAGCTGTTGTAAAAACTTTGCAACCAGTTTCTGACCTTCTTACCCCC
ATGGGTATTGATCTTGACGAGTGGAGTGTAGCTACATTTTACTTGTTTGA"&amp;"CGACGCTGGTGAAGAAAAAC
TTTCATCACGCATGTATTGCTCTTTCTACCCTCCTGATGAGGAAGAAGACTGTGAAGAGTGTGAGGATGA
GGAAGAAATTTCAGAAGAAACCTGTGAACATGAATATGGCACAGAGGATGACTATAAAGGTCTCCCTCTT
GAATTTGGTGCATCAACTGAAACACCACATGTTGAAGAAGAGGAAGAAGAGGAAGATTGGCTTGATGACG
CTATAGAAGCAGAATCTGAAC"&amp;"CAGAACCTCTACCTGAGGAACCAGTCAACCAGTTTGTTGGTTATTTAAA
GCTTACTGACAATGTTGCCATTAAGTGTATTGACATTGTTAAAGAAGCACAAAGTGCTAAACCGACGGTG
ATTGTTAATGCTGCTAACACCCACTTGAAACATGGTGGTGGTGTAGCGGGCGCTCTAAATAAGGCCACTA
ATGGTGCTATGCAGAATGAGAGTGATGAATACATCAGGCAAAATGGACCTCTTACAGTTGGAG"&amp;"GCTCATG
TTTGCTTTCTGGACACAATCTTGCAGAGAAGTGTCTGCATGTTGTTGGACCTAACTTAAATGCCGGTGAG
GATGTTCAACTCCTTAAAAGGGCATATGAGAATTTCAATTCACAGGATGTATTACTTGCACCTCTATTGT
CAGCTGGCATATTTGGTGCCAAACCACTTCAGTCATTAAAAATGTGTGTTGAGACAGTTCGCGCACAAGT
TTACCTTGCAGTCAATGACAAGAGTCTTTATGAC"&amp;"CAGATTATCTTAGATTATCTAGATAGTCTGAAACCT
AAAGTGGAGTCCCCCAACAAGGAGGAAGAGCCAAAATTGGAGGAGCCTAAAGCGGTGCAGCCAGTTGTTG
AGAAACCTGTTGATGTAAAACCTAAGATTAAGGCATGTATCGACGAGGTCACTACAACACTGGAGGAAAC
TAAGTTTCTTACCAATAAATTGCTTCTTTTTGCTGACATCAATGGTAAACTTTACCAAGATTCACAGAAT
ATGTT"&amp;"AAGAGGTGAAGACATGTCTTTCTTAGAGAAAGATGCACCATATATTGTTGGTGATGTCATCACTA
GTGGTGACATCACTTGTGTCATAATACCTGCTAAGAAGGCGGGTGGGACTACAGACATGCTAGCAAGAGC
ACTAAAGAAAGTCCCAGTTGCTGAGTATATAACAACCTATCCTGGACAAGGGTGTGCTGGTTATACACTT
GAAGAAGCAAAGACTGCACTTAAAAAATGTAAATCTGCATTTTATGT"&amp;"TTTACCTTCAGAAACACCTAATG
AGAAGGAAGAGGTTCTTGGCACAGTATCATGGAACCTACGTGAAATGCTTGCTCATGCAGAGGAGACAAG
AAAATTAATGCCTATTTGCCTGGATGTTAGAGCTATAATGGCCACCATCCAGCGCAAGTATAAGGGTATT
AAAGTTCAGGAAGGAATCGTGGATTACGGTGTCCGGTTCTTCTTCTATACTAGCAAGGAGCCTGTAGCTT
CTATTATTACAAAGCTTA"&amp;"ACTCTTTAAATGAGCCACTTGTTACTATGCCCATAGGTTATGTGACACATGG
TCTTAACCTCGAAGAGACCGCGCGCTGTATGCGCTCCCTCAAGGCACCTGCTGTGGTGTCAGTTTCTTCA
CCAGATGCTGTCACTGCATATAATGGTTACCTCACTTCGTCTTCCAAGACACCTGAGGAGCATTTTGTGG
AGACTATTTCTCTTGCGGGATCGTATAGAGATTGGTCTTATTCAGGACAACGTACGGAAT"&amp;"TAGGTGTTGA
ATTTCTTAAGCGTGGGGACAAGATTGTCTATCACACTACAGGGAGCCCCATTGAGTTTCACCTTGATGGT
GAGGTTCTTCCACTTGACAAACTAAAGAGTCTCTTGTCTCTTCGTGAGGTTAAGACTATTAAGGTGTTTA
CAACTGTAGACAACACTAACCTCCACACGCATATTGTGGACATGTCTATGACTTATGGACAACAGTTCGG
TCCTACTTATTTGGATGGTGCTGATGTCACT"&amp;"AAAATCAAGCCACATGTTAATCATGAGGGTAAGACATTT
TTTGTACTACCTAGTGATGATACACTGCGTAGTGAAGCTTTTGAATACTACCATACTATTGATGAGAGTT
TTCTTGGTAGATACATGTCAGCATTAAACCATACAAAGAAATGGAAGTTTCCTCAGGTTGGTGGTTTAAC
TTCAATCAAATGGGCAGACAACAATTGTTACTTGTCTAGTGTGTTACTTGCACTTCAGCAAGTTGAAGTG
AA"&amp;"ATTTAATGCACCCGCGCTTCAGGAAGCCTATTATAGGGCTCGTGCCGGTGATGCTGCCAACTTTTGTG
CACTCATACTGGCTTACAGTAATAAAACTGTAGGCGAGCTGGGTGATGTCAGAGAAACTATGACCCATCT
TTTACAGCATGCTAATTTAGAGTCAGCTAAAAGAGTTCTTAATGTAGTATGCAAACACTGCGGCCAGAAA
ACAACCACCTTGAAGGGTGTAGAGGCTGTGATGTACATGGGGAC"&amp;"TCTGTCTTATGATGAGCTTAAGACAG
GTGTTTCAATTCCTTGTGTATGTGGGCGTAATGCTACACAATATTTAGTACAACAAGAATCTTCTTTTGT
TATGATGTCTGCACCACCTGCTGAGTACAAATTACAACAGGGGGCCTTTTTGTGTGCTAATGAATACACT
GGTAATTATCAGTGTGGACATTACACTCACATAACTGCTAAAGAAACACTCTATCGCGTAGATGGAGCAC
ATCTTACTAAGATGT"&amp;"CAGAATATAAAGGACCAGTGACTGATGTTTTCTACAAGGAAACATCCTACACTAC
AGCTATCAAACCTGTGTCTTATAAACTTGATGGAGTTACTTACACAGAGATTGAACCGAAATTAGATGGG
TACTATAAGAAGGATAATGCTTACTACACTGAGCAGCCTATTGACCTTGTCCCAACTCAACCAATGCCAA
ATGCAAGTTTTGATAATTTTAAACTTACATGCTCTAACACTAAATTTGCTGATGACC"&amp;"TTAATCAAATGAC
AGGCTTTAAAAAGCCAGCCTCGCGTGAACTAACCGTCACATTCTTCCCAGACTTGAATGGCGATGTAGTG
GCTATTGATTATAGACACTACTCCACGAGTTTCAAGAAAGGTGCAAAACTGCTACATAAGCCAATTCTTT
GGCATATTAACCAGACTACAAACAAGACAACGTACAAACCAAACATCTGGTGTTTACGTTGTCTGTGGAG
TACAAAACCAGTTGATACTTCAAACTCT"&amp;"TTTGGAGTCCTGGTGGTAGAAGACACACAAGGAATGGATAAT
CTTGCTTGTGAAAGTCAGACAACCACCTCTGAAGAAGTAGTGGAAAATCCTACCGTACAGAAGGAAATAA
TAGAGTGTGACGTGAAAACTACCGAAGTTGTAGGCAATGTCATACTAAAACCATCAGAAGAAGGTGTTAA
AGTTACACAAGAGTTGGGCCATGAAGATCTAATGGCTGCTTATGTTGAAGAAACAAGCATTACCATTAAG"&amp;"
AAGCCTAACGAGCTTTCGTTAGCCTTAGGCTTGAAAACACTTGCTACCCATGGGGCTGCTGCAATAAATA
GTGTCCCATGGAGTAAGATTTTGGCGTATGTCAAACCTTTCCTTGGACAGACAGCGGTTATAACTTCAAA
CTGCATCAAGAAATGTGTGCAGCGAGTTTTTAGCAACTATATGCCCTATGTCATTACATTATTATTTCAA
TTGTGCACTTTTACAAAGAGCACCAATTCCAGAATAAAAGC"&amp;"TTCACTTCCTACGACTATTGCTAAAAATA
GTGTTAAGAGTGTTGCTAAATTGTGTTTGGACGTTTGCATTAATTATGTGAAATCTCCTAAGTTTTCTAA
ATTGTTTACAATTGTAATGTGGCTATTGTTGTTAAGTACTTGCCTAGGTTCTTTAACCTATGTAACTGCT
GCTCTTGGTGTATGCCTATCTAGTTTAGGTGTTCCTTCTTATTGTGATGGCGTTAGAGAGTTGTATATCA
ATTCATCTAATG"&amp;"TCACTACTATGGACTTTTGTCAGGGTTCTTTCCCCTGCAGTGTCTGTTTAAGTGGATT
AGATTCTCTTGATTCTTACCCAGCTCTTGAAACCATCCAGGTTACGATCTCATCGTATAAGCTAGACCTG
ACATTTTTGGGTTTGGCAGCTGAATGGTTATTGGCATATATGTTGTTTACAAAGTTCTTCTACTTACTTG
GTCTCTCCGCCATAATGCAAGTGTTCTTTGGCTACTTTGCCAGTCATTTCATTA"&amp;"GCAATTCTTGGCTTAT
GTGGTTTATCATTAGTATTGTACAGATGGCACCTGTTTCAGCAATGGTTAGGATGTACATTTTCTTTGCT
TCTTTCTATTATGTATGGAAGAGCTATGTTCATATTATGGATGGCTGTACTTCATCAACTTGCATGATGT
GCTACAAACGCAATCGTGCGACACGTGTTGAGTGTACAACTATTGTCAATGGCGTGAAGAGATCTTTCTA
CGTCTATGCAAATGGAGGTCGTGGC"&amp;"TTCTGTAAGGCTCACAATTGGAATTGTCTCAACTGTGACACTTTT
TGTGCTGGTAGTACTTTCATTAGCGATGAGGTTGCTCGTGATTTGTCACTCCAGTTTAAGAGACCAATTA
ATCCTACTGACCAGTCTGCATATGTCGTGGATAGCGTTACTGTGAAAAACGGCGCACTCCATCTCTATTT
TGATAAGGCTGGTCAAAAGACTTATGAGAGGCACCCACTCTCTCACTTTGTCAACTTAGATAATTTG"&amp;"AGG
GCTAACAACACTAAAGGTTCATTACCTATTAATGTCATAGTTTTTGACGGCAAGTCCAAATGCGAGGAGT
CTGCTGCTAAATCTGCATCTGTGTACTACAGTCAGCTTATGTGCCAACCCATTCTGTTACTTGACCAAGC
TCTTGTGTCAGATGTTGGAGATAGTACTGAAGTTTCTGTTAAGATGTTCGATGCTTATGTAGACACTTTT
TCAGCAACTTTTAGTGTTCCTATGGAGAAACTTAAAGC"&amp;"ACTTGTTGCTACAGCACATAGTGAGTTGGCAA
AGGGTGTAGCTTTAGATGGTGTCCTTTCTACATTCATGTCGACTGCCCGTCAAGGTGTCGTTGATACTGA
TGTTGATACAAAGGATGTCATTGAGTGTCTCAAACTTTCCCACCATTCTGATATAGAGGTGACAGGTGAC
AGTTGTAACAACTTTATGCTCACCTATAACAAAGTTGAAAACATGACGCCTAGAGATCTTGGTGCATGTA
TTGATTGTA"&amp;"ATGCAAGGCATATAAATGCCCAAGTAGCAAAAAGCCACAATGTTTCGCTGGTTTGGAACGT
CAAGGACTACATGTCTCTGTCCGAACAGCTGCGCAAGCAAATTCGCAGTGCTGCCAAAAAGAACAACATA
CCTTTTAGACTTACCTGTGCTACTACTAGACAGGTTGTCAATGTTATAACTACTAAAATCTCACTCAAAG
GTGGTAAGGTTGTTAGTACGTGGTTCAAACTTTTGCTGAAAGTCACACTTG"&amp;"TGTGTGTTCTTGCTGCATT
ATTTTGCTATGTCATTATGCCAGTACATTCTTTGTCTGTTCATGATGGTTATACAAATGAAATCATTGGT
TACAAAGCCATTCAGGATGGTGTCACTCGTGACATTGTTTCTACTGATGATTGTTTTGCTAACAAACATG
CTGGATTCGACTCATGGTTTAGCCAGCGTGGTGGTTCTTACAGGAATAACAAAAACTGCCCTGTAGTAGC
GGCTATCATTACTAGAGAAATT"&amp;"GGTTTCATAGTGCCTGGTTTACCTGGTACTGTTTTGAGAGCACTTAAT
GGTGACTTTTTGCATTTTCTACCTCGTGTTTTTAGTGCTGTTGGCAACATTTGCTACACACCATCTAAAC
TCATTGAGTATAGTGATTTTTCTACTTCTGCTTGCGTTTTGGCTGCTGAATGTACTATTTTTAAGGATGC
TATGGGTAAGCCGGTGCCATACTGTTATGACACAAACTTACTTGAGGGTTCTATTTCTTATAGT"&amp;"GAACTC
CGTCCTGACACCCGTTATGTGCTCATGGATGGTTCTATCATACAATTCCCTAACACTCACCTTGAGGGGT
CTGTTAGAGTAGTTACAACTTTTGATGCTGAGTATTGCAGACATGGTACTTGTGAAAGGTCAGAAGCTGG
TGTGTGCTTATCTACTAGCGGTAGATGGGTTCTTAATAATGAGCATTACAGAGCTCTACCAGGAGTTTTC
TGTGGTGTCGATGCTATGAACCTCATAGCTAATAT"&amp;"CTTCACACCTCTTGTTCAACCTGTCGGTGCTCTAG
ATGTGTCTGCTTCAGTAGTAGCAGGTGGTATTATTGCCATACTGGTGACTTGTGCTGCTTACTACTTTAT
GAAATTCAGACGTGCGTTTGGTGAGTACAACCATGTTGTTGCCGCTAATGCGTTGCTGTTTCTAATGTCT
TTCACTATACTCTGTCTGGCACCTGCTTATAGCTTTTTGCCGGGGGTTTACTCTATCTTTTATTTGTACT
TGACTT"&amp;"TCTATTTTACTAATGATGTCTCATTCTTGGCTCATCTGCAATGGTTTGCCATGTTTTCTCCTAT
TGTGCCTTTCTGGATAACAGCAATCTATGTGTTCTGTATTTCCCTAAAGCACTTCCATTGGTTCTTTAGT
AACTATCTTAAGAAAAGAGTCATGTTTAATGGGGTTACATTCAGCACCTTTGAAGAGGCAGCTTTATGTA
CCTTTTTACTTAACAAAGAAATGTATCTGAAACTGCGTAGTGAGACAC"&amp;"TCCTTCCACTTACACAGTATAA
CAGATACCTTGCTCTTTACAACAAGTACAAGTATTTTAGCGGGGCCTTGGATACTACTAGTTATCGTGAA
GCAGCTTGCTGTCACTTAGCTAAGGCTCTAAATGACTTCAGTAACTCAGGTGCTGATGTACTCTACCAGC
CACCACAGACTTCAATCACTTCTGCGGTTTTGCAGAGTGGTTTTAGGAAAATGGCATTTCCCTCTGGTAA
AGTTGAAGGATGCATGGTA"&amp;"CAAGTCACCTGTGGAACTACAACCTTAAATGGTTTGTGGTTGGATGACACA
GTGTACTGCCCAAGACATGTTATTTGCACGGCTGAAGACATGCTTAACCCGAACTATGATGACCTGCTCA
TCCGCAAGTCTAACCATAGTTTCCTTGTTCAAGCTGGTAATGTCCAACTTCGTGTTATTGGCCATTCCAT
GCAAAATTGTCTGCTTAGGCTTAAAGTTGACACTTCTAACCCTAAGACACCAAAGTATAAA"&amp;"TTTGTCCGT
ATCCAACCAGGTCAGACATTTTCGGTCCTAGCTTGTTACAATGGTTCACCATCAGGCGTTTATCAGTGTG
CCATGAGACCTAATTACACCATTAAGGGTTCCTTCCTTAATGGTTCATGTGGTAGTGTTGGTTTTAACAT
TGATTATGATTGCGTGTCTTTCTGCTACATGCATCACATGGAGCTTCCAACTGGAGTGCACGCTGGTACA
GACTTAGAAGGTAAATTCTATGGTTCTTTTGT"&amp;"AGATAGACAGACTGCACAGGCTGCTGGCACAGATACAA
CTATTACACTGAATGTTTTAGCTTGGCTCTATGCTGCTGTTATCAATGGTGATAGGTGGTTCCTAAATAG
GTTTACCACTACTCTCAATGACTTTAATCTTGTGGCAATGAAGTACAATTATGAACCCCTGACACAAGAT
CATGTTGACATACTAGGACCTCTTTCTGCGCAAACAGGAATCGCAGTCTTAGATATGTGTGCTGCTCTGA
AAG"&amp;"AGCTTCTACAGAATGGTATGAATGGTCGTACTATTCTTGGTAGCACTATTTTAGAGGATGAATTCAC
GCCCTTTGACGTTGTTAGACAATGTTCTGGTGTGACCTTCCAAGGTAAGTTCAAGAAAATCGTTAAAGGT
ACTCATCATTGGATGCTTTTGACTTTCTTGACATCACTTTTAATTCTTGTCCAGAGTACACAGTGGTCAC
TGTTTTTCTTTGTTTATGAGAATGCTTTCTTGCCATTTGCTTTAG"&amp;"GTATTATGGCTGTTGCTGCTTGCGC
AATGCTTCTTGTTAAGCATAAACATGCATTCCTGTGCTTATTTCTATTACCTTCTCTTGCAACAGTTGCT
TACTTCAATATGGTCTACATGCCTGCTAGTTGGGTGATGCGTATAATGACATGGCTTGAATTGGCCGACA
CTAGCCTGTCTGGTTATCGGCTTAAGGACTGTGTTATGTATGCTTCAGCCTTAGTTTTGCTTATCCTCAT
GACTGCCCGTACTGTT"&amp;"TATGATGATGCTGCTAGACGTGTGTGGACATTGATGAATGTCATTACACTCGTT
TATAAAGTCTACTATGGTAATTCTTTAGACCAAGCTATTTCCATGTGGGCTCTTGTTATTTCTGTAACCT
CTAACTATTCTGGTGTCGTTACGACAATCATGTTCTTAGCTAGAGCTATAGTTTTTGTGTGTGTTGAGTA
TTACCCACTTTTGTTTATTACTGGCAACACTTTACAGTGTATTATGCTTGTCTATTGT"&amp;"TTCTTAGGCTAT
TGTTGTTGTTGCTACTTTGGCTTATTTTGCTTACTCAACCGCTACTTTAGACTTACTCTTGGTGTTTACG
ATTATTTGGTTTCCACACAGGAGTTTAGGTACATGAACTCTCAGGGGCTCCTGCCACCTAAGAGTAGTAT
TGACGCTTTCAAGCTTAACATTAAATTGTTGGGCATTGGAGGTAAACCTTGTATCAAGGTTGCTACTGTA
CAGTCTAAAATGTCTGACGTAAAGTGCAC"&amp;"ATCAGTAGTGCTGCTCTCAGTTCTCCAACAACTTAGAGTAG
AATCATCTTCTAAATTGTGGGCACAGTGTGTACAACTTCACAATGACATTCTTCTTGCAAAGGACACTAC
TGAAGCTTTTGAAAAGATGGTTTCACTTTTGTCCGTTCTGCTATCCATGCAGGGTGCTGTAGACATTAAT
AAGTTGTGCGAAGAAATGCTTGACAACCGTGCTACTCTTCAGGCCATCGCTTCAGAATTTAGTTCTTTAC
"&amp;"CTTCGTATGCTGCTTATGCCACTGCCCAAGAGGCTTATGAGCAAGCTGTATCAAATGGTGATTCTGAAGT
TGTTCTTAAGAAGTTAAAGAAATCTTTGAATGTGGCTAAATCTGAGTTTGACCGTGATGCTGCCATGCAA
CGTAAGTTGGAAAAGATGGCAGATCAAGCTATGACCCAAATGTACAAGCAGGCAAGATCTGAAGACAAGC
GGGCAAAAGTAACTAGTGCAATGCAAACGATGCTTTTCACTA"&amp;"TGCTTAGAAAACTTGATAATGATGCACT
TAACAACATTATCAACAATGCACGTGATGGTTGTGTACCACTCAACATCATACCACTTACAACAGCAGCT
AAACTCATGGTTGTTGTCCCTGACTATGGAACCTACAAGAACACTTGTGATGGTAACACTTTCACATATG
CGTCAGCACTCTGGGAAATTCAGCAAGTTGTTGATGCAGATAGTAAAATTGTCCAGCTCAGTGAAATCAA
TATGGACAACTCA"&amp;"TCAAACTTGGCTTGGCCTCTTATTGTTACTGCACTAAGAGCCAACTCAGCTGTCAAA
CTACAGAATAATGAACTGAGTCCAGTAGCATTACGACAGATGTCTTGTGCGGCTGGTACTACGCAAACAG
CTTGTACTGATGACAATGCACTCGCCTATTACAACAATGCAAAGGGAGGTAGGTTTGTGCTTGCATTACT
ATCAGACCATCAGGACCTCAAGTGGGCTAGATTCCCTAAGAGTGATGGTACAGGT"&amp;"ACTATCTATACAGAA
CTGGAACCACCTTGCAGGTTTGTTACAGACACACCTAAAGGACCTAAAGTGAAGTATTTGTACTTTATTA
AGGGTCTTAACAACCTAAATAGAGGTATGGTACTGGGTAGTTTGGCTGCCACAGTACGTCTTCAGGCCGG
TAATGCGACAGAAGTGCCTGCCAATTCAACTGTGCTTTCTTTCTGTGCTTTCGCTGTAGATCCAGCTAAA
GCTTACAAAGATTACTTAGCAAGTGG"&amp;"TGGACAACCAATCACGAATTGTGTGAAGATGTTGTGTACCCACA
CCGGTACAGGACAGGCAATCACGGTAACACCAGAAGCCAATATGGATCAAGAGTCCTTTGGTGGTGCTTC
ATGCTGTCTGTATTGTAGATGCCACATTGATCATCCAAATCCTAAGGGATTTTGTGACTTGAAAGGTAAG
TATGTCCAAATACCTACCACTTGTGCTAATGACCCTGTGGGTTTCACACTCAGAAACACAGTCTGTAC"&amp;"CG
TCTGCGGAATGTGGAAAGGTTATGGCTGTAGTTGTGATCAACTCCGCGAACCCATGATGCAGTCTGCGGA
CGCGTCAACGTTTTTAAACGGGTTTGCGGTGTAAGTGCGGCCCGTCTTACACCGTGCGGCACAGGCACTA
GTACTGATGTCGTTTATAGGGCTTTTGATATTTACAACGAGAAAGTTGCTGGTTTTGCAAAGTTCCTAAA
GACTAATTGCTGCCGCTTCCAAGAAAAGGATGAGGAAGG"&amp;"CAATTTATTAGACTCTTATTTCGTAGTTAAG
AGGCACACAATGTCCAACTACCAACATGAAGAGACTATTTACAACTTGATTAAAGAGTGTCCAGCCGTTG
CTGTTCATGACTTTTTCAAGTTTAGAGTGGATGGTGACATGGTACCACATATATCACGTCAACGTCTAAC
TAAATACACAATGGCTGATTTAGTCTATGCTCTACGTCATTTTGACGAGGGCAATTGTGATACATTAAAG
GAAATACTTG"&amp;"TCACATACAATTGTTGTGATGACAACTATTTCAATAAGAAGGATTGGTATGATTTTGTAG
AAAATCCTGATGTTCTACGCGTATACGCGAACCTAGGTGAGCGTGTACGTCAAGCCTTACTGAAGACTGT
GCAATTCTGCGATGCTATGCGTGACGCGGGTATCGTAGGTGTACTGACACTAGATAATCAGGATCTGAAT
GGGAATTGGTACGATTTCGGAGACTTCGTACAGGTAGCACCAGGCTGCGGGG"&amp;"TTCCTATTGTGGATTCAT
ACTATTCTTTGCTGATGCCTATCTTGACACTCACAAAGGCCTTAGCTGCTGAGTCCCATATGGACGCTGA
CCTCGCGAAGCCACTTGTAAAGTGGGATTTGCTCAAATATGATTTCACGGAAGAGAGACTATGTCTTTTT
GACCGTTATTTTAAATATTGGGATCAGATATATCATCCTAATTGTATTAATTGTTTGGATGACAGGTGTA
TCCTCCATTGTGCAAACTTTAAT"&amp;"GTGTTGTTTTCTACTGTGTTTCCACCTACGAGTTTTGGACCACTAGT
AAGAAAGATTTTTGTAGATGGTGTACCTTTTGTTGTTTCAACGGGATACCATTTTCGTGAGCTAGGGGTT
GTACATAATCAGGATGTAAACTTACATAGCTCACGCCTCAGTTTTAAGGAACTTTTAGTGTACGCTGCTG
ATCCTGCTATGCATGCTGCCTCTGGCAATTTGTTGTTAGATAAACGCACTACATGCTTTTCAGTA"&amp;"GCTGC
ACTAACAAATAATGTTGCTTTTCAAACTGTCAAACCCGGTAATTTTAATAAAGACTTTTATGACTTTGCT
GTGTCTAAAGGCTTCTTTAAGGAAGGAAGTTCTGTTGAATTAAAACACTTCTTCTTTGCTCAGGATGGCA
ATGCTGCTATCAGTGATTATGACTATTACCGTTATAATCTGCCAACAATGTGTGATATTAGACAACTCCT
ATTCGTAGTTGAGGTTGTCGATAAATACTTTGATTG"&amp;"TTACGATGGTGGCTGTATCAATGCCAACCAAGTT
ATCGTTAACAATCTGGACAAATCAGCTGGTTTCCCATTTAACAAGTGGGGTAAGGCTAGACTTTATTATG
ACTCAATGAGTTATGAGGATCAAGATGCATTGTTCGCATACACTAAGCGTAATGTCATCCCTACAATAAC
TCAAATGAATCTTAAGTATGCCATTAGTGCAAAGAATAGAGCTCGCACAGTTGCTGGTGTCTCTATCTGT
AGTACTA"&amp;"TGACCAATAGACAGTTTCATCAGAAATTATTAAAGTCAATAGCCGCTACTAGAGGAGCTACTG
TGGTAATTGGAACAAGCAAATTTTATGGTGGCTGGCATAATATGTTAAAAACTGTTTACAGTGATGTAGA
AAGTCCCCACCTTATGGGTTGGGACTACCCAAAATGTGACAGAGCCATGCCTAATATGCTTAGAATCATG
GCTTCCCTCGTTCTTGCTCGCAAACATAGCACTTGTTGTAACTTGTCAC"&amp;"ACCGTTTCTATAGATTAGCTA
ATGAGTGTGCACAGGTGTTAAGTGAGATGGTCATGTGTGGCGGCTCATTATATGTGAAACCAGGTGGAAC
ATCATCCGGTGATGCCACAACTGCTTATGCTAATAGTGTGTTTAACATCTGTCAAGCAGTAACAGCTAAC
GTAAATGCACTTCTTTCAACTGATGGTAATAAGATTGCTGATAAGTATGTCCGCAATCTTCAACATAGAC
TTTATGAGTGTCTCTATAGA"&amp;"AACAGAGATGTAGATCATGAATTCGTGGATGAATTTTATGCATATTTGCG
TAAGCACTTCTCCATGATGATTCTTTCTGACGATGCCGTTGTGTGCTATAATAGTAATTACGCGGCACAG
GGTCTAGTAGCTAGCATTAAGAACTTCAAAGCAGTTCTTTACTACCAAAATAATGTGTTTATGTCTGAGG
CGAAATGCTGGACTGAGACTGACCTTACTAAAGGACCTCATGAATTTTGCTCTCAGCATACT"&amp;"ATGCTAGT
TAAACAAGGAGATGATTACGTGTACCTGCCTTACCCAGATCCATCTAGAATATTAGGCGCAGGCTGTTTT
GTCGATGATATTGTCAAAACAGATGGTACACTCATGATTGAGAGGTTTGTGTCATTAGCAATTGACGCCT
ACCCACTTACAAAGCACCCTAATCAAGAGTATGCTGATGTTTTCCATTTATACTTACAGTATATTAGGAA
GTTACATGATGAGCTTACTGGTCACATGTTGGA"&amp;"CATGTACTCTGTAATGCTAACTAATGACAATACTTCA
AGGTACTGGGAACCTGAATTTTATGAAGCTATGTACACACCACACACAGTTTTACAAGCTGTAGGTGCGT
GTGTGTTATGTAATTCACAGACTTCGCTTCGTTGTGGCGCTTGTATTAGGAGACCTTTCCTTTGTTGCAA
GTGCTGCTATGACCATGTCATTTCAACGTCACATAAATTAGTGTTGTCTGTTAATCCCTATGTTTGCAAT
GCAC"&amp;"CCGGTTGTGACGTCACAGATGTGACACAACTCTATTTAGGAGGTATGAGCTATTACTGCAAGTCAC
ATAAACCACCCATTAGTTTTCCTTTGTGTGCTAATGGTCAGGTTTTTGGTTTATACAAAAACACATGTGT
GGGCAGTGACAATGTAACTGACTTCAATGCAATAGCGACATGTGATTGGACTAATGCTGGCGATTATATA
CTTGCCAACACTTGTACAGAGAGACTCAAACTTTTTGCAGCGGAAA"&amp;"CGCTCAAAGCTACTGAGGAGACAT
TCAAGCTATCTTATGGTATTGCCACTGTTCGTGAAGTACTGTCAGATAGAGAACTTTACCTTTCGTGGGA
GGTAGGAAAACCTAGACCACCACTGAATAGAAATTATGTCTTTACAGGTTACCGTGTGACAAAAAACAGT
AAAGTACAGATCGGAGAGTACACCTTTGAAAAAGGTGACTATGGTGATGCTGTTGTATACAGAGGTACTA
CAACTTATAAATTGAAT"&amp;"GTTGGTGATTACTTTGTGTTAACATCACATACAGTAATGCCATTAAGTGCACC
AACACTAGTGCCACAGGAGCACTATGTGCGAATAACTGGCTTATACCCTACACTCAACATCTCTGATGAG
TTTTCTAGCAATGTTGCAAATTACCAAAAAGTCGGTATGCAGAAGTACTCCACACTCCAGGGACCACCTG
GTACTGGTAAGAGTCACTTTGCTATTGGACTTGCCCTCTACTACCCATCTGCTCGCATA"&amp;"GTGTATACAGC
TTGCTCTCATGCTGCTGTTGATGCGCTATGTGAAAAGGCATTAAAATACTTGCCTATAGATAAGTGTAGT
AGAATTATACCTGCACGTGCGCGTGTAGAGTGTTTTGATAAATTCAAAGTTAATTCAACATTAGAACAGT
ATGTTTTCTGCACTGTTAATGCTCTGCCTGAAACTACTGCTGACATAGTGGTCTTTGATGAAATTTCAAT
GGCCACTAATTATGATTTGAGTGTTGTCAA"&amp;"TGCTAGACTACGTGCAAAACACTACGTTTACATTGGTGAC
CCAGCTCAATTACCTGCACCACGCACATTGCTAACAAAAGGCACACTTGAACCAGAATATTTCAATTCAG
TGTGCAGACTTATGAAAACAATAGGTCCAGACATGTTCCTTGGAACCTGTCGTCGCTGTCCTGCCGAAAT
TGTTGACACAGTGAGTGCTTTAGTTTATGACAATAAGCTAAAAGCACACAAAGAGAAGTCAGCGCAATGC
T"&amp;"TCAAAATGTATTACAAGGGTGTGATTACGCATGATGTGTCATCTGCAATCAACAGGCCACAAATAGGTG
TAGTAAGAGAATTTCTTACGCGCAACCCTGCTTGGAGAAAAGCTGTTTTTATTTCACCATATAATTCACA
GAATGCAGTGGCATCAAAGATTTTAGGGTTGCCCACTCAAACTGTTGATTCTTCACAGGGTTCTGAGTAT
GACTATGTCATATTCACACAAACCACTGAGACTGCACACTCTT"&amp;"GTAATGTAAACCGCTTTAATGTGGCCA
TCACAAGAGCAAAGATTGGCATCTTATGCATAATGTCTGATAGAGACCTTTATGACAAGCTGCAATTTAC
GAGTCTAGAAATACCGCGTCGAAATGTGGCTACTTTACAAGCAGAAAATGTGACTGGACTTTTTAAGGAC
TGTAGCAAGATCATTACTGGTCTTCATCCAACACAGGCACCTACACATCTCAGTGTTGATACTAAATTCA
AAACTGAAGGACTT"&amp;"TGTGTTGACATACCAGGAATACCAAAGGACATGACCTATCGTAGACTCATCTCCAT
GATGGGTTTTAAAATGAATTATCAAGTTAATGGTTACCCTAACATGTTTATTACCCGTGAAGAAGCTATT
CGTCACGTTCGTGCATGGATAGGCTTTGATGTTGAGGGTTGTCATGCGACTAGAGATGCTGTAGGAACAA
ATCTACCACTCCAGTTAGGGTTTTCAACAGGTGTTAACCTAGTGGCCGTACCAACT"&amp;"GGCTATGTCGACAC
TGAGAATAGCACAGAATTCACCAGAGTTAATGCGAAACCTCCTCCAGGTGATCAATTTAAGCATCTTATA
CCACTTATGTACAAAGGCTTGCCCTGGAACGTGGTGCGTATTAAGATTGTTCAAATGCTCAGTGATACCC
TGAGAGGATTATCAGACAGAGTTGTGTTTGTCCTTTGGGCACATGGCTTTGAACTTACATCGATGAAGTA
CTTTGTCAAGATAGGACCAGAAAGAAC"&amp;"GTGTTGTCTGTGTGACAAACGCGCGACTTGCTTCTCTACTTCA
TCTGATACTTATGCCTGTTGGAATCACTCTGTGAGCTTTGACTATGTCTATAACCCATTTATGATTGACG
TCCAGCAGTGGGGTTTTACAGGTAACCTTCAAAGTAACCATGATCAACACTGCCAAGTGCATGGTAACGC
CCATGTAGCTAGTTGTGATGCTATCATGACTAGATGTCTTGCAGTCCATGAGTGCTTTGTTAAGCGCGT"&amp;"T
GATTGGTCTATTGAATACCCGATTATTGGAGATGAACTGAAGATTAACGCCGCGTGCAGAAAAGTACAGC
ATATGGTTGTTAAATCTGCATTGCTTGCTGATAAATTTCCAGTTCTTCATGACATAGGAAACCCAAAGGC
TATTAGGTGTGTGCCGCAGGCTGAAGTGGACTGGAAATTCTACGACGCTCAGCCTTGCATTGACAAAGCT
TACAAAATAGAAGAACTCTTCTACTCATATGCCACACATC"&amp;"ATGACAAGTTCACAGATGGTGTCTGCTTGT
TTTGGAACTGTAACGTTGATCGTTACCCGGCCAATGCTATTGTGTGTAGGTTTGATACCCGAGTGCTCTC
TAATTTAAACCTACCTGGTTGTGATGGTGGTAGTTTGTATGTTAATAAGCATGCATTCCACACTCCAGCT
TTTGATAAGAGTGCATTTACACATTTGAAGCAACTGCCTTTCTTTTATTATTCAGACAGTCCTTGTGAGT
CTCATGGTAAA"&amp;"CAGGTCGTGTCAGACATTGATTATGTCCCACTAAAGTCTGCTACGTGTATCACACGCTG
CAACTTAGGTGGTGCTGTTTGTAGACATCATGCAAATGAGTATAGACAGTACTTGGATGCATACAATATG
ATGATTTCTGCTGGATTTAGCCTTTGGATTTATAAACAATTTGATACTTACAACTTGTGGAATACTTTCA
CTAAGTTGCAGAGTTTAGAAAATGTGGCTTATAATGTTGTCAACAAGGGACAC"&amp;"TTTGATGGACAGAGTGG
TGAAGCACCTGTATCCATCATTAATAATGCTGTTTACACTAAAGTAGATGGCATTGACGTGGAAATTTTC
GAGAACAAGACAACACTTCCTGTTAATGTGGCGTTTGAGCTTTGGGCCAAGCGTAACATTAAACCTGTGC
CAGAGATTAAGATACTCAATAATTTGGGTGTTGACATCGCTGCTAACACTGTTATCTGGGACTATAAAAA
AGAAGCCCCAGCTTATGTTTCTAC"&amp;"AATAGGTGTCTGTACAATGACTGACATAGCAAAGAAACCTACTGAG
AGTGCTTGTTCATCACTTACCGTCTTGTTTGATGGTAGAGTTGAGGGACAGGTAGATCTTTTCAGAAATG
CCCGCAATGGTGTTTTAATAACAGAAGGTTCAGTTAAAGGTTTAACACCTTCAAAGGGACCTATACAAGC
TAGTGTCAATGGAGTCACATTAATTGGAGAATCAGTAAAAACACAGTTTAATTATTTCAAGAAAGT"&amp;"GGAC
GGCATAATTCAGCAATTGCCCGAAACCTACTTTACTCAAAGCAGAGACTTAGAGGATTTCAAGCCCAGGT
CACAAATGGAGACTGACTTCCTTGAGCTTGCAATGGATGAATTCATACAGCGATATAAACTTGAAGGCTA
TGCTTTTGAGCATATCGTTTATGGAGACTTTAGTCATGGACAACTTGGCGGACTTCATTTAATGATTGGT
CTTGCTAAGCGCTCACAAGATTCACCGCTTAAACTAG"&amp;"AGGATTTTATCCCTATGGATAGCACAGTGAAAA
ATTATTTCATAACAGATGCTCAGACAGGTTCATCAAAATGTGTATGCTCTGTTATTGATCTTTTACTTGA
TGACTTTGTCGAAATAATAAAGGCTCAAGATTTATCAGTAATCTCAAAAGTGGTCAAAGTTACAATTGAC
TATGCTGAAATTTCATTTATGCTTTGGTGTAAGAACGGACATGTTGAAACCTTCTATCCAAAATTACAAG
CAAGTCAG"&amp;"GCATGGCAACCAGGTGTTGCGATGCCTAACTTATACAAGATGCAAAGAATGCTTCTTGAAAA
ATGTGACCTTCAGAATTATGGTGAAAATGCTGTTATACCAAAAGGAATAATGATGAATGTCGCTAAATAT
ACCCAACTGTGTCAATATCTAAATACACTTACATTAGCTGTGCCTTATAACATGAGAGTTATACATTTTG
GTGCAGGCTCAGACAAAGGAGTAGCACCTGGTACGGCTGTTCTTAGGCAG"&amp;"TGGTTACCAACCGGCACACT
ACTTGTTGATTCTGATCTTAATGACTTCGTCTCTGACGCTGATTCTACATTGATTGGAGACTGTGCTACT
GTACATACAGCTAATAAGTGGGACCTCATCATTAGCGATATGTACGATCCTAAGACCAAACATGTGACAA
AAGAGAATGACTCAAAAGAAGGGTTTTTCACTTATCTTTGTGGATTTATTAAACAAAAGCTAGCCTTGGG
AGGTTCTGTTGCTGTGAAGAT"&amp;"AACAGAACATTCTTGGAATGCTGATCTCTACAAGCTTATGGGACACTTC
TCATGGTGGACAGCTTTTGTTACAAATGTAAATGCATCATCTTCAGAGGCATTTTTAATTGGAGTTAACT
ATCTTGGAAAGCCAAAAGAACAAATTGATGGTTACACCATGCATGCTAACTACATCTTTTGGAGGAACAC
AAATCCTATTCAATTGTCTTCCTATTCACTATTTGACATGAGCAAATTTCCTCTTAAGCTAAG"&amp;"AGGAACG
GCTGTTATGTCATTAAAAGAGAATCAAATCAATGATATGATTTACTCTCTGCTCGAAAAGGGTAGGCTTA
TCATTAGAGAAAACAATAGAGTTGTAGTCTCAAGTGATATTCTTGTCAACAACTAAACGAACATGAAAAT
TTTAATTTTTGCTTTCCTAGCTAGTCTAGCTAAAGCACAAGAAGGATGTGGCATTATCAGTCGAAAGCCG
CAGCCAAAAATGGCACAAGTCTCTTCTTCTCGTC"&amp;"GAGGTGTGTACTATAATGATGATATTTTTCGCTCTG
ATGTGCTACACCTCACACAGGATTATTTCCTGCCATTCGATTCCAATCTAACACAGTACTTTTCTCTTAA
TGTTGACTCAGATAGGTATACCTATTTTGACAACCCTATACTAGACTTTGGTGATGGCGTTTATTTTGCT
GCCACCGAAAAGTCTAATGTAATAAGAGGCTGGATTTTTGGTTCGTCTTTTGATAATACCACCCAGTCAG
CTGTC"&amp;"ATAGTTAATAATTCAACACACATTATTATACGTGTGTGTAATTTCAACTTGTGTAAAGAACCCAT
GTACACTGTTAGTATGGGTACACAACAGAATTCTTGGGTTTATCAAAGTGCATTTAATTGCACCTATGAC
AGAGTGGAGAAGAGCTTTCAGCTCGATACAGTTCCTAAAACTGGAAATTTTAAGGACTTACGTGAGTACG
TCTTCAAGAATAGGGATGGTTTCCTTAGTGTTTATCAAACCTATACT"&amp;"GCTGTTAATTTACCCAGAGGTTT
GCCTGAAGGTTTTTCAGTTTTAAGACCAATTCTCAAATTACCTTTTGGAATTAATATCACTTCTTATAGA
GTAGTTATGGCAATGTTTAGCCAAACTACTTCTAATTTTCTACCAGAAAGTGCTGCTTATTATGTTGGTA
ATCTTAAATATTCTACCTTCATGCTGCGATTTAATGAAAATGGGACCATCACGGATGCTGTGGATTGTTC
CCAAAACCCACTTGCTGA"&amp;"ATTAAAATGCACCATTAAAAATTTTAATGTTGACAAAGGAATCTACCAAACA
TCCAACTTTAGAGTTTCACCCACCCAAGAGGTTATTAGATTCCCTAACATTACAAACCGCTGTCCTTTTG
ACAGGGTTTTTAATGCAAGCCGCTTTCCTAGTGTTTATGCATGGGAGCGGACGAAAATTTCTGAGTGTGT
TGCAGACTACACAGTTCTCTACAACTCAACCTCTTTCTCAACTTTTAAATGTTATGGAGT"&amp;"GTCTCCATCT
AAGTTGATTGACTTATGCTTTACAAGTGTGTATGCTGATACATTCTTGATAAGATCTTCTGAAGTAAGAC
AAGTTGCACCAGGTGAAACTGGTGTTATTGCTGACTACAATTACAAGTTGCCTGATGATTTCACTGGCTG
TGTAATTGCTTGGAATACTGCTAAACAGGATACTGGCAATTATTACTACAGATCTCATCGCAAGACTAAG
TTAAAGCCTTTTGAGAGAGATCTGTCTTCTG"&amp;"ACGACGGTAATGGTGTGTACACACTTTCAACATATGATT
TTAACCCTAATGTTCCAGTAGCATATCAGGCTACTAGGGTTGTTGTACTCTCTTTTGAACTTCTTAATGC
ACCTGCTACAGTTTGTGGACCTAAATTATCCACACAACTAGTTAAGAACCAGTGTGTTAATTTCAATTTC
AATGGACTTAAAGGTACTGGTGTTTTGACTCCTTCTTCAAAAAGATTCCAGTCATTTCAACAATTTGGTC
GT"&amp;"GACACATCTGACTTTACGGATTCAGTACGTGACCCACAGACTTTAGAAATACTTGACATTTCACCTTG
TTCCTTTGGTGGTGTTAGTGTTATCACACCTGGAACGAATGCCTCATCAGAGGTGGCTGTTCTCTATCAA
GATGTAAATTGCACTGATGTCCCTACAGCGATTCGTGCAGACCAATTAACACCTGCTTGGCGCGTTTATT
CCACTGGAGTAAATGTGTTTCAAACACAAGCTGGCTGTCTTATA"&amp;"GGAGCTGAGCATGTCAACGCCTCTTA
TGAGTGTGACATTCCTATTGGTGCAGGCATTTGTGCTAGTTACCATACAGCTTCCGTTCTACGTAGTACC
GGCCAGAAATCAATTGTTGCCTATACTATGTCACTGGGTGCTGAAAATTCCATTGCATACGCTAATAATT
CAATTGCCATACCTACAAATTTTTCAATCAGTGTCACTACAGAAGTGATGCCTGTTTCAATGGCTAAAAC
ATCCGTGGATTGTAC"&amp;"AATGTACATCTGTGGTGACTCTTTGGAGTGCAGCAACCTACTATTGCAGTATGGA
AGCTTTTGCACACAGCTCAATCGTGCCCTTACTGGCATTGCTATAGAGCAGGACAAAAACACTCAGGAAG
TCTTTGCCCAGGTTAAACAAATGTACAAGACACCTGCCATAAAAGATTTTGGCGGTTTCAATTTCTCACA
AATATTGCCTGACCCTTCAAAGCCAACGAAGAGATCATTTATTGAAGACCTGCTCTT"&amp;"CAACAAAGTGACT
CTCGCTGATGCTGGCTTTATGAAACAATATGGTGAATGCCTAGGTGATGTTAGTGCTAGAGACCTTATCT
GTGCCCAGAAGTTCAATGGACTTACTGTGCTACCACCACTGCTCACAGATGAGATGATTGCTGCATATAC
AGCTGCGCTAGTTAGTGGTACTGCTACGGCAGGCTGGACATTCGGTGCAGGGGCAGCTCTCCAAATACCG
TTCGCTATGCAAATGGCCTATAGGTTTA"&amp;"ATGGCATTGGAGTTACTCAAAACGTTCTCTATGAGAACCAGA
AGCTGATAGCTAATCAGTTTAATAGTGCTATAGGCAAAATTCAAGACTCATTATCATCTACTGCGAGTGC
ACTTGGAAAACTTCAGGATGTTGTTAACCAAAATGCACAAGCTCTTAACACGCTTGTTAAACAGCTTAGC
TCTAATTTTGGAGCTATTTCGAGTGTGTTAAATGATATTCTTTCTCGACTTGATAAAGTTGAGGCGGAGG"&amp;"
TTCAAATCGATAGGTTGATCACAGGCAGATTGCAAAGTCTTCAAACCTATGTAACACAGCAACTTATCAG
AGCTGCTGAAATCAGAGCTTCTGCTAATCTTGCTGCTACTAAAATGTCTGAGTGTGTCCTCGGACAATCG
AAAAGAGTTGATTTTTGTGGAAAAGGCTACCATCTTATGTCTTTTCCTCAATCAGCACCACACGGTGTCG
TTTTTCTACACGTTACATACGTGCCTTCACAAGAGAGAAAC"&amp;"TTCACCACAGCTCCAGCCATTTGTCATGA
AGGCAAAGCTTACTTCCCTCGTGAAGGTGTTTTCGTTTCTAATGGCACTTCTTGGTTTATTACGCAGAGG
AATTTTTACTCTCCACAATTAATTACAACAGACAATACTTTTGTTTCTGGTAATTGTGATGTCGTAATCG
GCATCATTAATAACACTGTTTACGATCCTCTGCAACCTGAGCTTGACTCATTTAAAGAAGAGCTGGACAA
GTACTTCAAAAA"&amp;"TCATACATCACCAGATGTTGATCTTGGCGACATTTCAGGCATTAATGCTTCAGTCGTC
AATATTCAAAAGGAGATTGACCGCCTCAATGAGGTTGCCAAAAACCTAAATGAATCACTCATTGACCTCC
AAGAACTTGGGAAATATGAGCAATACATCAAGTGGCCGTGGTATGTTTGGCTCGGCTTTATTGCTGGACT
AATTGCCATCGTCATGGTTACAATCTTGCTTTGTTGCATGACCAGCTGTTGCAG"&amp;"TTGTCTCAAGGGTGCA
TGCTCTTGTGGTTCTTGCTGCAAATTTGATGAGGACGACTCTGAGCCAGTGCTCAAGGGAGTCAAATTAC
ATTACACATAAACGAACTTAATGGATTTGTTTATGAGCATTTTTACATTGGGAGCAATCACGCGCAATAT
TGAAAATGCTTCTCCTGCAAGTACTGTTCATGCTACTGCAACGATACCGCTGCAAGCCACACTCCCCTTC
GGATGGCTTGTTGTTGGCGTTGCAC"&amp;"TTCTTGCTGTTTTTCAAAGCGCTTCCAAAGTAATTGCGCTTCATA
GAAGGTGGCAACTCGCCTTATATAAAGGCGTTCAATTTGTATGTAATTTGCTGCTGCTCTTTGTGACAAT
TTACTCACACCTTTTATTGCTAGCTGCCGGCATGGAAGCACAATTCTTGTACATCTATGCCCTGATTTAC
ATTCTGCAAATTGCAAGTTTTTGTAGATTTGTCATGAGATGCTGGCTGTGCTGGAAGTGCAGATCCA"&amp;"AAA
ATCCATTACTTTATGATGCTAACTATTTTGTATGTTGGCACACTAATAACTATGATTACTGTATACCATA
CAACAGTGTCACAGATACAGTTGTCATCACCTCAGGTGATGGAACAAATCAGCCAAAACTAAAAGAAGAC
TATCAAATTGGTGGTTATTCTGAGGATTGGCATTCAGGTGTTAAAGACTATGTAGTAATACATGGCTATT
CCACCGAAGTTTATTACCAGCTTGAATCGACTCAATTG"&amp;"TCGACTGAGACTGGTGCTGAAAATGCTACATT
CTTCATCTATAGCAAGCTTGTTAAAGATGTAGATCATGTGCAAATACACACAATCGACGGCTCTTCAGGA
GTTGTAAATCCAGCAATGGATCCAATTTATGATGAGCCGACGACGACTACTAGCGTGCCTTTGTAAGCAC
AAGAAAGTGAGTACGAACTTATGTACTCATTCGTTTCGGAAGAGACAGGTACGTTAATAGTTAATAGCGT
AATTCTTTT"&amp;"CCTTGCTTTCGTGGTATTCTTGCTAGTCACAATAGCCATCCTTACTGCGCTTCGATTGTGT
GCGTACTGCTGCAATATTGTTAATGTGAGTTTAGTAAAACCAACAGTTTACGTTTACTCACGTGTTAAAA
ATCTGAACTCTTCTGAGGGAGTTCCTGATCTTCTGGTCTAAACGAACTAACTATTATTATTATTCTGTTT
GGAACTTTAACATTGCTTATCATGGCAGAGAACGGGACAATTTCCGTTGAG"&amp;"GAGCTTAAAAGACTCCTGG
AACAATGGAATCTAGTAATAGGTTTCATTTTCCTTGCCTGGATTATGTTACTACAGTTTGCCTATTCCAA
CCGGAACAGGTTTCTGTATATAATAAAGCTTGTTTTCCTCTGGCTCTTGTGGCCAGTAACACTTGCTTGC
TTTGTGCTTGCTGCTGTTTACAGAATTAATTGGGTGACTGGCGGAATTGCGATTGCAATGGCTTGTATAG
TAGGCTTGATGTGGTTTAGCTA"&amp;"CTTCGTTGCTTCTTTCAGGCTGTTTGCTCGCACCCGCTCAATGTGGTC
ATTCAATCCAGAAACAAACATTCTTCTCAATGTGCCTCTTCGGGGGACAATTCTGACCAGACCGCTCATG
GAAAGTGAACTTGTCATTGGTGCTGTGATCATTCGTGGTCATTTGCGGATGGCTGGACACTCCCTAGGGC
GCTGTGACATAAAGGACCTGCCAAAAGAGATTACGGTGGCTACATCACGAACGCTTTCTTATTA"&amp;"CAAATT
AGGAGCGTCGCAGCGTGTAGGCACTGATTCAGGTTTTGCTGCATACAACCGCTACCGCATTGGAAACTAC
AAACTAAATACAGACCATTCAGGTAGCAACGACAATATTGCTTTGCTAGTACAGTAAGTGACAACAGATG
TTTCATCTAGTTGACTTCCAGGTTACAATAGCAGAGATATTGATTATCATTATGAAAACTTTTAGGGTTG
CCATTTGGAACCTTGACATACTAATAAGTTCAATA"&amp;"GTGAGACAATTATTTAAGCCTCTAACTAAGAAGAA
GTATTCGGAGTTAGATGATGAAGAACCTATGGAGTTAGATTATCCATAAAACGAACATGAAAATTATTCT
CTTCTTGACATTGGTAGCACTTACAACTTGTGAGTTATATCATTATCAGGAGTGTGTTAGAGGTACAACT
GTACTACTAAAAGAACCTTGCCCATCAGGAACATACGAGGGCAATTCACCATTTCACCCTCTTGCTGATA
ATAAAT"&amp;"TTGCACTAACTTGCTCTAGCACACACTTTGCTTTTGCTTGTGCTGACGGTACTAGACATACCTA
TCAGCTGCGTGCAAGATCTGTTTCACCAAAACTTTTCATCAGACAAGAGGACGTTCACCAAGAGCTCTAC
TCACCACTTTTCCTCATTGTTGCTGCATTAGTATTTATAATACTTTGCTTCACCATTAAGAGAAAGACAG
AATGAATGAGCTCACTTTAATTGACTTCTATTTGTGCTTTTTAGCCTT"&amp;"TCTGCTATTCCTTGTTTTAATT
ATGCTTCTTATATTTTGGTTCTCGCTTGAGATTCAGGACATAGAAGAACCTTGTAACAAAGTCTAAACGA
ATATGAAACTTCTCATTGTTTTTGGACTCTTAACATCAGTGTACTGCATCCATAAAGAATGCAGCATACA
AGAGTGTTGTGAAAATCAACCCTACCAAATTGAAGACCCATGTCCAATACATTACTATTCGGACTGGTTT
ATAAAAATTGGATCTATGT"&amp;"GAAGGTGATTATGGACGAAGAATTCCAATTTATTATGAGATGTTTGGCAAT
TACACTATCTCTTGTGAACCACTAGAGATAAATTGTCAGGCGCCACCAGTGGGTAGTCTAATCGTTCGTT
GTTCATACGATTACGACTTTGTTGAGCATCATGACGTTCGTGTTGTTCTAGATTTCATCTAAACGAACAA
ATTAAAATGTCTGATAATGGACCCCAAGACCAACGTAGTGCTCCCCGCATTACATTTGGTG"&amp;"GACCCACAG
ATTCAACTGACAATAACCAGGATGGAGGACGCAGTGGTGCACGGCCAAAACAACGCCGGCCCCAGGGTTT
ACCCAATAATACTGCGTCTTGGTTCACAGCTCTCACTCAGCATGGCAAGGAGGAACTTAGATTTCCTCGA
GGCCAGGGTGTTCCAATCAACACCAATAGTGGTAAAGATGACCAAATTGGCTACTACCGAAGAGCTACCC
GACGAGTTCGTGGTGGTGACGGCAAAATGAAA"&amp;"GAGCTCAGCCCCAGATGGTACTTTTACTACCTAGGAAC
TGGCCCAGAAGCTTCACTTCCCTATGGTGCTAACAAAGAAGGCATCGTATGGGTCGCAACTGAGGGCGCC
TTGAACACACCTAAAGATCACATTGGCACCCGCAATCCTAATAACAATGCTGCCATCGTGCTACAACTTC
CTCAAGGAACAACATTGCCAAAAGGCTTCTACGCAGAGGGGAGCAGAGGCGGCAGTCAAGCCTCATCTCG
CTC"&amp;"TTCATCACGTAGTCGCGGTAATTCAAGAAATTCAACTCCTGGCAGCAGTAGGGGAAATTCTCCTGCT
CGATTGGCTAGCGGAGGCGGTGAAACTGCCCTTGCGCTATTGCTGCTAGACAGATTGAACCAGCTTGAGA
GCAAAGTTTCTGGTAAAGGCCAACAACAACAAGGCCAAACTGTCACCAAGAAATCTGCTGCTGAGGCATC
TAAAAAGCCTCGCCAAAAACGTACTGCTACTAAACAGTATAACGT"&amp;"CACTCAAGCATTTGGGAGACGTGGT
CCAGAGCAAACCCAAGGAAACTTTGGGGACCAAGATCTAATCAGACAAGGAACTGATTACAAACATTGGC
CGCAAATTGCACAATTTGCTCCAAGTGCCTCTGCATTCTTCGGAATGTCACGCATTGGCATGGAAGTCAC
ACCTTCGGGAACTTGGCTGACTTATCATGGAGCCATTAAATTGGATGACAAAGATCCACAATTCAAAGAT
AACGTCATACTGCTGA"&amp;"ACAAGCACATTGACGCATATAAAACATTCCCACCAACAGAGCCTAAAAAGGACA
AAAAGAAAAAGACTGATGAAGCTCAGCCTTTACCGCAGAGACAAAAGAAGCAACCTACTGTGACTCTTCT
TCCTGCGGCTGACATGGATGATTTCTCTAGACAACTTCAAAAATCCATGAGTGGAGCTTCTGCTGATTCA
ACTCAGGCATAAACACTCATGATGACCACACAAGGCAGATGGGCTATGTAAACGTTTT"&amp;"CGCAATTCCGTT
TACGATACATAGTCTACTCTTGTGCAGAATGAATTCTCGTAGCTAAACAGCACAAGTAGGTTTAGTTAAC
TTTAATCTCACATAGCAATCTTTAATGAATGTGTAACATTAGGGAGGACTTGAAAGAGCCACCACATTTT
CACCGAGGCCACGCGGAGTACGATCGAGGGTACAGTGAATAATGCTAGGGAGAGCTGCCTATATGGAAGA
GCCCTAATGTGTAAAATTAATTTTAGTAG"&amp;"TGCTATCCCCATGTGATTTTAATAGCTTCTTAGGAGAATGA
C")</f>
        <v>&gt;BtHKU3-8 GQ153543.1_genome
GTTAGGTTTTTACCTACCCAGGAAAAGCCAACCAACCTTGATCTCTTGTAGATCTGTTCTCTAAACGAAC
TTTAAAATCTGTGTGGCTGTCGCTCGGCTGCATGCCTAGTGCACCTACACAGTATAAATATTAATAACTT
TACTGTCGTTGACAAGAAACGAGTAACTCGTCCCTCTTCTGCAGATTGCTTACGGTTTCGTCCGTGTTGC
AGTCGATCATCAGCATACCTAGGTTTCGTCCGGGTGTGACCGAAAGGTAAGATGGAGAGCCTTGTTCTTG
GTGTCAACGAGAAAACACACGTCCAACTCAGTTTGCCTGTTCTTCAGGTTAGAGACGTGCTAGTGCGTGG
CTTCGGGGACTCTGTGGAAGAGGCCCTATCGGAGGCACGTGAACATCTTAAAAATGGCACTTGTGGTTTA
GTAGAGCTGGAAAAAGGCGTATTGCCCCAGCTTGAACAGCCCTATGTGTTCATTAAACGATCTGATGCTC
TAAGCACCAATCACGGCCACAAGGTTGTGGAATTGGTTGCAGAATTAGATGGCATTCAGTTCGGTCGTAG
CGGTATAACACTGGGAGTCCTCGTGCCACATGTGGGCGAAACCCCAATCGCATACCGTAATGTTCTTCTC
CGTAAGAATGGTAATAAGGGAGCCGGTGGTCATAGTTTTGGCATCGATCTAAAGTCTTATGACTTAGGTG
ACGAACTTGGCACTGATCCCATTGAAGATTATGAACAAAACTGGAACACTAAGCATGGCAGTGGTGCTCT
CCGTGAACTCACTCGTGAGCTCAATGGAGGTGTAGTCACTCGCTATGTTGATAACAATTTTTGTGGCCCG
GACGGGTATCCTCTTGAATGCATTAAAGATTTTCTCGCCCGTGCGGGTAAGTCTATGTGCACTCTTTCTG
AACAACTTGATTATATCGAATCGAAGAGAGGCGTCTACTGCTGCCGTGAACATGAACATGAAATTGTTTG
GTTCACTGAACGCTCTGAAAAGAGCTATGAGCACCAGACACCCTTCGAGATTAAGAGTGCCAAGAAATTT
GACACCTTTAAAGGGGAATGCCCGAAGTTCGTATTTCCTCTTAACTCTAAAGTCAAAGTCATTCAACCAC
GTGTTGAAAAGAAAAAGACTGAAGGTTTCATGGGGCGCATTCGCTCTGTGTACCCTGTTGCTACTCCTCA
AGAGTGCAACGACATGCATCTGTCTACTTTGATGAAATGCAATCATTGCGATGCAGTTTCATGGCAGACG
TGCGACTTTCTAAAAGCCACTTGTGAACAATGTGGCACTGAAAATTTAGTTTGTGAAGGACCCACTACAT
GTGGATACCTACCTACTAATGCTGTAGTAAAAATGCCCTGTCCTGCCTGCCAGGACCCGGAAGTAGGGCC
AGAGCATAGTGTTGCTGACTACCACAACCATTCAAACATTGAAACTCGACTCCGCAAGGGAGGTAGGACT
AAGTGTTTTGGAGGCTGTGTGTTTTCCTATGTCGGCTGCTATAACAAGCGTGCCTACTGGGTTCCTCGTG
CTAGTGCCGATATTGGTGCGAACCATACTGGCATTACTGGTGAAAATGTTGAGACTCTTAATGAGGATCT
TTTGGAAATACTGAATCGTGAGCGTGTTAATATTAACATTGTTGGTGATTTTCAGCTTAATGACGAGATT
GCCATTATTTTGGCGTCTTTTTCGGCTTCTGCTAGTGCTTTTATCGAGACTGTAAGGGGTCTTGATTACA
AGTCTTTTAAAGCCATTGTTGAGTCCTGCGGTAACTACAAAGTTACTAAAGGAAAGCCCGTAGCAGGAGC
TTGGAACATTGGACAACAGAGATCCATCCTAACGCCACTGTGTGGTTTCCCCTCACAGGCTGCTGGTGTT
ATTAGATCAGTTTTCTCTCGCACACTGGATGCAGCAAACCATTCTATTCCTGACCTTCAAAGAGCAGCTG
TCACCACTCTTGATGGTATTTCTGAACAATCATTGCGTCTTGTTGATGCCATGGTTTACACCTCAGACTT
GTTAACCAACAGTGTTGTCGTTATGGCATATGTGACTGGTGGTCTTGTACAACAAACGATGCAGTGGTTG
TCTAACATGTTAGGCACTGCTGTTGACAAGCTAAAACCCGTGTTTACATGGGTTGAGGCTAAACTTAGTG
CAGGAGTTGAATTTCTTAGAGATGCTTGGGAAATTCTTAAATTCTTGATCACAGGAGTATTTGATGTCAT
TAAGGGTCAAATACAGGTTGCTACAGATAACATCAAGGAATGTGTAAAAATTTTTCTTGGTGTTGTTAAT
AAAGCACTTGAAATGTGTTTAGACCAGGTCACGATTGCTGGCACTACGTTGAGAGCGCTCAACTTAGGTG
AAGTCTTCATTGCACAAAGCAGAGGACTCTACCGCCAGTGTATTCGTGGCAAAGAACAGCTGCAATTACT
CATGCCTCTTAAGGCACCAAAAGAAGTCACCTTCCTTGAAGGAGATGCACATGATACAGTACTAACCTCT
GAAGAGGTTGTCCTTAAAAGTGGTGAGCTCGAGGTACTAGAGACACCAATTGACAGCTTCATTAGTGGAG
CAGTTGTAGGTACACCTGTTTGTATCAATGGCCTCATGCTCTTAGAGCTCGAGAATAAGGAACAGTATTG
TGCCTTGTCTCCTGGCTTGTTAGCAACAAACAATGTCTTTCGTCTAAAAGGTGGTGCGCCGGTTAAAGGT
GTGACTTTTGGAGAGGACACTGTTTTAGAAGTTCAAGGCTACAAGAATGTGAAGATTACTTTTGAACTTG
ATGAGCGTGTGGATAAGGTGCTTAATGAGAAGTGCTCTGTTTACACTGTTGAGTCTGGTACTGAGGTTAC
TGAATTCGCATGTGTTGTAGCAGAAGCTGTTGTAAAAACTTTGCAACCAGTTTCTGACCTTCTTACCCCC
ATGGGTATTGATCTTGACGAGTGGAGTGTAGCTACATTTTACTTGTTTGACGACGCTGGTGAAGAAAAAC
TTTCATCACGCATGTATTGCTCTTTCTACCCTCCTGATGAGGAAGAAGACTGTGAAGAGTGTGAGGATGA
GGAAGAAATTTCAGAAGAAACCTGTGAACATGAATATGGCACAGAGGATGACTATAAAGGTCTCCCTCTT
GAATTTGGTGCATCAACTGAAACACCACATGTTGAAGAAGAGGAAGAAGAGGAAGATTGGCTTGATGACG
CTATAGAAGCAGAATCTGAACCAGAACCTCTACCTGAGGAACCAGTCAACCAGTTTGTTGGTTATTTAAA
GCTTACTGACAATGTTGCCATTAAGTGTATTGACATTGTTAAAGAAGCACAAAGTGCTAAACCGACGGTG
ATTGTTAATGCTGCTAACACCCACTTGAAACATGGTGGTGGTGTAGCGGGCGCTCTAAATAAGGCCACTA
ATGGTGCTATGCAGAATGAGAGTGATGAATACATCAGGCAAAATGGACCTCTTACAGTTGGAGGCTCATG
TTTGCTTTCTGGACACAATCTTGCAGAGAAGTGTCTGCATGTTGTTGGACCTAACTTAAATGCCGGTGAG
GATGTTCAACTCCTTAAAAGGGCATATGAGAATTTCAATTCACAGGATGTATTACTTGCACCTCTATTGT
CAGCTGGCATATTTGGTGCCAAACCACTTCAGTCATTAAAAATGTGTGTTGAGACAGTTCGCGCACAAGT
TTACCTTGCAGTCAATGACAAGAGTCTTTATGACCAGATTATCTTAGATTATCTAGATAGTCTGAAACCT
AAAGTGGAGTCCCCCAACAAGGAGGAAGAGCCAAAATTGGAGGAGCCTAAAGCGGTGCAGCCAGTTGTTG
AGAAACCTGTTGATGTAAAACCTAAGATTAAGGCATGTATCGACGAGGTCACTACAACACTGGAGGAAAC
TAAGTTTCTTACCAATAAATTGCTTCTTTTTGCTGACATCAATGGTAAACTTTACCAAGATTCACAGAAT
ATGTTAAGAGGTGAAGACATGTCTTTCTTAGAGAAAGATGCACCATATATTGTTGGTGATGTCATCACTA
GTGGTGACATCACTTGTGTCATAATACCTGCTAAGAAGGCGGGTGGGACTACAGACATGCTAGCAAGAGC
ACTAAAGAAAGTCCCAGTTGCTGAGTATATAACAACCTATCCTGGACAAGGGTGTGCTGGTTATACACTT
GAAGAAGCAAAGACTGCACTTAAAAAATGTAAATCTGCATTTTATGTTTTACCTTCAGAAACACCTAATG
AGAAGGAAGAGGTTCTTGGCACAGTATCATGGAACCTACGTGAAATGCTTGCTCATGCAGAGGAGACAAG
AAAATTAATGCCTATTTGCCTGGATGTTAGAGCTATAATGGCCACCATCCAGCGCAAGTATAAGGGTATT
AAAGTTCAGGAAGGAATCGTGGATTACGGTGTCCGGTTCTTCTTCTATACTAGCAAGGAGCCTGTAGCTT
CTATTATTACAAAGCTTAACTCTTTAAATGAGCCACTTGTTACTATGCCCATAGGTTATGTGACACATGG
TCTTAACCTCGAAGAGACCGCGCGCTGTATGCGCTCCCTCAAGGCACCTGCTGTGGTGTCAGTTTCTTCA
CCAGATGCTGTCACTGCATATAATGGTTACCTCACTTCGTCTTCCAAGACACCTGAGGAGCATTTTGTGG
AGACTATTTCTCTTGCGGGATCGTATAGAGATTGGTCTTATTCAGGACAACGTACGGAATTAGGTGTTGA
ATTTCTTAAGCGTGGGGACAAGATTGTCTATCACACTACAGGGAGCCCCATTGAGTTTCACCTTGATGGT
GAGGTTCTTCCACTTGACAAACTAAAGAGTCTCTTGTCTCTTCGTGAGGTTAAGACTATTAAGGTGTTTA
CAACTGTAGACAACACTAACCTCCACACGCATATTGTGGACATGTCTATGACTTATGGACAACAGTTCGG
TCCTACTTATTTGGATGGTGCTGATGTCACTAAAATCAAGCCACATGTTAATCATGAGGGTAAGACATTT
TTTGTACTACCTAGTGATGATACACTGCGTAGTGAAGCTTTTGAATACTACCATACTATTGATGAGAGTT
TTCTTGGTAGATACATGTCAGCATTAAACCATACAAAGAAATGGAAGTTTCCTCAGGTTGGTGGTTTAAC
TTCAATCAAATGGGCAGACAACAATTGTTACTTGTCTAGTGTGTTACTTGCACTTCAGCAAGTTGAAGTG
AAATTTAATGCACCCGCGCTTCAGGAAGCCTATTATAGGGCTCGTGCCGGTGATGCTGCCAACTTTTGTG
CACTCATACTGGCTTACAGTAATAAAACTGTAGGCGAGCTGGGTGATGTCAGAGAAACTATGACCCATCT
TTTACAGCATGCTAATTTAGAGTCAGCTAAAAGAGTTCTTAATGTAGTATGCAAACACTGCGGCCAGAAA
ACAACCACCTTGAAGGGTGTAGAGGCTGTGATGTACATGGGGACTCTGTCTTATGATGAGCTTAAGACAG
GTGTTTCAATTCCTTGTGTATGTGGGCGTAATGCTACACAATATTTAGTACAACAAGAATCTTCTTTTGT
TATGATGTCTGCACCACCTGCTGAGTACAAATTACAACAGGGGGCCTTTTTGTGTGCTAATGAATACACT
GGTAATTATCAGTGTGGACATTACACTCACATAACTGCTAAAGAAACACTCTATCGCGTAGATGGAGCAC
ATCTTACTAAGATGTCAGAATATAAAGGACCAGTGACTGATGTTTTCTACAAGGAAACATCCTACACTAC
AGCTATCAAACCTGTGTCTTATAAACTTGATGGAGTTACTTACACAGAGATTGAACCGAAATTAGATGGG
TACTATAAGAAGGATAATGCTTACTACACTGAGCAGCCTATTGACCTTGTCCCAACTCAACCAATGCCAA
ATGCAAGTTTTGATAATTTTAAACTTACATGCTCTAACACTAAATTTGCTGATGACCTTAATCAAATGAC
AGGCTTTAAAAAGCCAGCCTCGCGTGAACTAACCGTCACATTCTTCCCAGACTTGAATGGCGATGTAGTG
GCTATTGATTATAGACACTACTCCACGAGTTTCAAGAAAGGTGCAAAACTGCTACATAAGCCAATTCTTT
GGCATATTAACCAGACTACAAACAAGACAACGTACAAACCAAACATCTGGTGTTTACGTTGTCTGTGGAG
TACAAAACCAGTTGATACTTCAAACTCTTTTGGAGTCCTGGTGGTAGAAGACACACAAGGAATGGATAAT
CTTGCTTGTGAAAGTCAGACAACCACCTCTGAAGAAGTAGTGGAAAATCCTACCGTACAGAAGGAAATAA
TAGAGTGTGACGTGAAAACTACCGAAGTTGTAGGCAATGTCATACTAAAACCATCAGAAGAAGGTGTTAA
AGTTACACAAGAGTTGGGCCATGAAGATCTAATGGCTGCTTATGTTGAAGAAACAAGCATTACCATTAAG
AAGCCTAACGAGCTTTCGTTAGCCTTAGGCTTGAAAACACTTGCTACCCATGGGGCTGCTGCAATAAATA
GTGTCCCATGGAGTAAGATTTTGGCGTATGTCAAACCTTTCCTTGGACAGACAGCGGTTATAACTTCAAA
CTGCATCAAGAAATGTGTGCAGCGAGTTTTTAGCAACTATATGCCCTATGTCATTACATTATTATTTCAA
TTGTGCACTTTTACAAAGAGCACCAATTCCAGAATAAAAGCTTCACTTCCTACGACTATTGCTAAAAATA
GTGTTAAGAGTGTTGCTAAATTGTGTTTGGACGTTTGCATTAATTATGTGAAATCTCCTAAGTTTTCTAA
ATTGTTTACAATTGTAATGTGGCTATTGTTGTTAAGTACTTGCCTAGGTTCTTTAACCTATGTAACTGCT
GCTCTTGGTGTATGCCTATCTAGTTTAGGTGTTCCTTCTTATTGTGATGGCGTTAGAGAGTTGTATATCA
ATTCATCTAATGTCACTACTATGGACTTTTGTCAGGGTTCTTTCCCCTGCAGTGTCTGTTTAAGTGGATT
AGATTCTCTTGATTCTTACCCAGCTCTTGAAACCATCCAGGTTACGATCTCATCGTATAAGCTAGACCTG
ACATTTTTGGGTTTGGCAGCTGAATGGTTATTGGCATATATGTTGTTTACAAAGTTCTTCTACTTACTTG
GTCTCTCCGCCATAATGCAAGTGTTCTTTGGCTACTTTGCCAGTCATTTCATTAGCAATTCTTGGCTTAT
GTGGTTTATCATTAGTATTGTACAGATGGCACCTGTTTCAGCAATGGTTAGGATGTACATTTTCTTTGCT
TCTTTCTATTATGTATGGAAGAGCTATGTTCATATTATGGATGGCTGTACTTCATCAACTTGCATGATGT
GCTACAAACGCAATCGTGCGACACGTGTTGAGTGTACAACTATTGTCAATGGCGTGAAGAGATCTTTCTA
CGTCTATGCAAATGGAGGTCGTGGCTTCTGTAAGGCTCACAATTGGAATTGTCTCAACTGTGACACTTTT
TGTGCTGGTAGTACTTTCATTAGCGATGAGGTTGCTCGTGATTTGTCACTCCAGTTTAAGAGACCAATTA
ATCCTACTGACCAGTCTGCATATGTCGTGGATAGCGTTACTGTGAAAAACGGCGCACTCCATCTCTATTT
TGATAAGGCTGGTCAAAAGACTTATGAGAGGCACCCACTCTCTCACTTTGTCAACTTAGATAATTTGAGG
GCTAACAACACTAAAGGTTCATTACCTATTAATGTCATAGTTTTTGACGGCAAGTCCAAATGCGAGGAGT
CTGCTGCTAAATCTGCATCTGTGTACTACAGTCAGCTTATGTGCCAACCCATTCTGTTACTTGACCAAGC
TCTTGTGTCAGATGTTGGAGATAGTACTGAAGTTTCTGTTAAGATGTTCGATGCTTATGTAGACACTTTT
TCAGCAACTTTTAGTGTTCCTATGGAGAAACTTAAAGCACTTGTTGCTACAGCACATAGTGAGTTGGCAA
AGGGTGTAGCTTTAGATGGTGTCCTTTCTACATTCATGTCGACTGCCCGTCAAGGTGTCGTTGATACTGA
TGTTGATACAAAGGATGTCATTGAGTGTCTCAAACTTTCCCACCATTCTGATATAGAGGTGACAGGTGAC
AGTTGTAACAACTTTATGCTCACCTATAACAAAGTTGAAAACATGACGCCTAGAGATCTTGGTGCATGTA
TTGATTGTAATGCAAGGCATATAAATGCCCAAGTAGCAAAAAGCCACAATGTTTCGCTGGTTTGGAACGT
CAAGGACTACATGTCTCTGTCCGAACAGCTGCGCAAGCAAATTCGCAGTGCTGCCAAAAAGAACAACATA
CCTTTTAGACTTACCTGTGCTACTACTAGACAGGTTGTCAATGTTATAACTACTAAAATCTCACTCAAAG
GTGGTAAGGTTGTTAGTACGTGGTTCAAACTTTTGCTGAAAGTCACACTTGTGTGTGTTCTTGCTGCATT
ATTTTGCTATGTCATTATGCCAGTACATTCTTTGTCTGTTCATGATGGTTATACAAATGAAATCATTGGT
TACAAAGCCATTCAGGATGGTGTCACTCGTGACATTGTTTCTACTGATGATTGTTTTGCTAACAAACATG
CTGGATTCGACTCATGGTTTAGCCAGCGTGGTGGTTCTTACAGGAATAACAAAAACTGCCCTGTAGTAGC
GGCTATCATTACTAGAGAAATTGGTTTCATAGTGCCTGGTTTACCTGGTACTGTTTTGAGAGCACTTAAT
GGTGACTTTTTGCATTTTCTACCTCGTGTTTTTAGTGCTGTTGGCAACATTTGCTACACACCATCTAAAC
TCATTGAGTATAGTGATTTTTCTACTTCTGCTTGCGTTTTGGCTGCTGAATGTACTATTTTTAAGGATGC
TATGGGTAAGCCGGTGCCATACTGTTATGACACAAACTTACTTGAGGGTTCTATTTCTTATAGTGAACTC
CGTCCTGACACCCGTTATGTGCTCATGGATGGTTCTATCATACAATTCCCTAACACTCACCTTGAGGGGT
CTGTTAGAGTAGTTACAACTTTTGATGCTGAGTATTGCAGACATGGTACTTGTGAAAGGTCAGAAGCTGG
TGTGTGCTTATCTACTAGCGGTAGATGGGTTCTTAATAATGAGCATTACAGAGCTCTACCAGGAGTTTTC
TGTGGTGTCGATGCTATGAACCTCATAGCTAATATCTTCACACCTCTTGTTCAACCTGTCGGTGCTCTAG
ATGTGTCTGCTTCAGTAGTAGCAGGTGGTATTATTGCCATACTGGTGACTTGTGCTGCTTACTACTTTAT
GAAATTCAGACGTGCGTTTGGTGAGTACAACCATGTTGTTGCCGCTAATGCGTTGCTGTTTCTAATGTCT
TTCACTATACTCTGTCTGGCACCTGCTTATAGCTTTTTGCCGGGGGTTTACTCTATCTTTTATTTGTACT
TGACTTTCTATTTTACTAATGATGTCTCATTCTTGGCTCATCTGCAATGGTTTGCCATGTTTTCTCCTAT
TGTGCCTTTCTGGATAACAGCAATCTATGTGTTCTGTATTTCCCTAAAGCACTTCCATTGGTTCTTTAGT
AACTATCTTAAGAAAAGAGTCATGTTTAATGGGGTTACATTCAGCACCTTTGAAGAGGCAGCTTTATGTA
CCTTTTTACTTAACAAAGAAATGTATCTGAAACTGCGTAGTGAGACACTCCTTCCACTTACACAGTATAA
CAGATACCTTGCTCTTTACAACAAGTACAAGTATTTTAGCGGGGCCTTGGATACTACTAGTTATCGTGAA
GCAGCTTGCTGTCACTTAGCTAAGGCTCTAAATGACTTCAGTAACTCAGGTGCTGATGTACTCTACCAGC
CACCACAGACTTCAATCACTTCTGCGGTTTTGCAGAGTGGTTTTAGGAAAATGGCATTTCCCTCTGGTAA
AGTTGAAGGATGCATGGTACAAGTCACCTGTGGAACTACAACCTTAAATGGTTTGTGGTTGGATGACACA
GTGTACTGCCCAAGACATGTTATTTGCACGGCTGAAGACATGCTTAACCCGAACTATGATGACCTGCTCA
TCCGCAAGTCTAACCATAGTTTCCTTGTTCAAGCTGGTAATGTCCAACTTCGTGTTATTGGCCATTCCAT
GCAAAATTGTCTGCTTAGGCTTAAAGTTGACACTTCTAACCCTAAGACACCAAAGTATAAATTTGTCCGT
ATCCAACCAGGTCAGACATTTTCGGTCCTAGCTTGTTACAATGGTTCACCATCAGGCGTTTATCAGTGTG
CCATGAGACCTAATTACACCATTAAGGGTTCCTTCCTTAATGGTTCATGTGGTAGTGTTGGTTTTAACAT
TGATTATGATTGCGTGTCTTTCTGCTACATGCATCACATGGAGCTTCCAACTGGAGTGCACGCTGGTACA
GACTTAGAAGGTAAATTCTATGGTTCTTTTGTAGATAGACAGACTGCACAGGCTGCTGGCACAGATACAA
CTATTACACTGAATGTTTTAGCTTGGCTCTATGCTGCTGTTATCAATGGTGATAGGTGGTTCCTAAATAG
GTTTACCACTACTCTCAATGACTTTAATCTTGTGGCAATGAAGTACAATTATGAACCCCTGACACAAGAT
CATGTTGACATACTAGGACCTCTTTCTGCGCAAACAGGAATCGCAGTCTTAGATATGTGTGCTGCTCTGA
AAGAGCTTCTACAGAATGGTATGAATGGTCGTACTATTCTTGGTAGCACTATTTTAGAGGATGAATTCAC
GCCCTTTGACGTTGTTAGACAATGTTCTGGTGTGACCTTCCAAGGTAAGTTCAAGAAAATCGTTAAAGGT
ACTCATCATTGGATGCTTTTGACTTTCTTGACATCACTTTTAATTCTTGTCCAGAGTACACAGTGGTCAC
TGTTTTTCTTTGTTTATGAGAATGCTTTCTTGCCATTTGCTTTAGGTATTATGGCTGTTGCTGCTTGCGC
AATGCTTCTTGTTAAGCATAAACATGCATTCCTGTGCTTATTTCTATTACCTTCTCTTGCAACAGTTGCT
TACTTCAATATGGTCTACATGCCTGCTAGTTGGGTGATGCGTATAATGACATGGCTTGAATTGGCCGACA
CTAGCCTGTCTGGTTATCGGCTTAAGGACTGTGTTATGTATGCTTCAGCCTTAGTTTTGCTTATCCTCAT
GACTGCCCGTACTGTTTATGATGATGCTGCTAGACGTGTGTGGACATTGATGAATGTCATTACACTCGTT
TATAAAGTCTACTATGGTAATTCTTTAGACCAAGCTATTTCCATGTGGGCTCTTGTTATTTCTGTAACCT
CTAACTATTCTGGTGTCGTTACGACAATCATGTTCTTAGCTAGAGCTATAGTTTTTGTGTGTGTTGAGTA
TTACCCACTTTTGTTTATTACTGGCAACACTTTACAGTGTATTATGCTTGTCTATTGTTTCTTAGGCTAT
TGTTGTTGTTGCTACTTTGGCTTATTTTGCTTACTCAACCGCTACTTTAGACTTACTCTTGGTGTTTACG
ATTATTTGGTTTCCACACAGGAGTTTAGGTACATGAACTCTCAGGGGCTCCTGCCACCTAAGAGTAGTAT
TGACGCTTTCAAGCTTAACATTAAATTGTTGGGCATTGGAGGTAAACCTTGTATCAAGGTTGCTACTGTA
CAGTCTAAAATGTCTGACGTAAAGTGCACATCAGTAGTGCTGCTCTCAGTTCTCCAACAACTTAGAGTAG
AATCATCTTCTAAATTGTGGGCACAGTGTGTACAACTTCACAATGACATTCTTCTTGCAAAGGACACTAC
TGAAGCTTTTGAAAAGATGGTTTCACTTTTGTCCGTTCTGCTATCCATGCAGGGTGCTGTAGACATTAAT
AAGTTGTGCGAAGAAATGCTTGACAACCGTGCTACTCTTCAGGCCATCGCTTCAGAATTTAGTTCTTTAC
CTTCGTATGCTGCTTATGCCACTGCCCAAGAGGCTTATGAGCAAGCTGTATCAAATGGTGATTCTGAAGT
TGTTCTTAAGAAGTTAAAGAAATCTTTGAATGTGGCTAAATCTGAGTTTGACCGTGATGCTGCCATGCAA
CGTAAGTTGGAAAAGATGGCAGATCAAGCTATGACCCAAATGTACAAGCAGGCAAGATCTGAAGACAAGC
GGGCAAAAGTAACTAGTGCAATGCAAACGATGCTTTTCACTATGCTTAGAAAACTTGATAATGATGCACT
TAACAACATTATCAACAATGCACGTGATGGTTGTGTACCACTCAACATCATACCACTTACAACAGCAGCT
AAACTCATGGTTGTTGTCCCTGACTATGGAACCTACAAGAACACTTGTGATGGTAACACTTTCACATATG
CGTCAGCACTCTGGGAAATTCAGCAAGTTGTTGATGCAGATAGTAAAATTGTCCAGCTCAGTGAAATCAA
TATGGACAACTCATCAAACTTGGCTTGGCCTCTTATTGTTACTGCACTAAGAGCCAACTCAGCTGTCAAA
CTACAGAATAATGAACTGAGTCCAGTAGCATTACGACAGATGTCTTGTGCGGCTGGTACTACGCAAACAG
CTTGTACTGATGACAATGCACTCGCCTATTACAACAATGCAAAGGGAGGTAGGTTTGTGCTTGCATTACT
ATCAGACCATCAGGACCTCAAGTGGGCTAGATTCCCTAAGAGTGATGGTACAGGTACTATCTATACAGAA
CTGGAACCACCTTGCAGGTTTGTTACAGACACACCTAAAGGACCTAAAGTGAAGTATTTGTACTTTATTA
AGGGTCTTAACAACCTAAATAGAGGTATGGTACTGGGTAGTTTGGCTGCCACAGTACGTCTTCAGGCCGG
TAATGCGACAGAAGTGCCTGCCAATTCAACTGTGCTTTCTTTCTGTGCTTTCGCTGTAGATCCAGCTAAA
GCTTACAAAGATTACTTAGCAAGTGGTGGACAACCAATCACGAATTGTGTGAAGATGTTGTGTACCCACA
CCGGTACAGGACAGGCAATCACGGTAACACCAGAAGCCAATATGGATCAAGAGTCCTTTGGTGGTGCTTC
ATGCTGTCTGTATTGTAGATGCCACATTGATCATCCAAATCCTAAGGGATTTTGTGACTTGAAAGGTAAG
TATGTCCAAATACCTACCACTTGTGCTAATGACCCTGTGGGTTTCACACTCAGAAACACAGTCTGTACCG
TCTGCGGAATGTGGAAAGGTTATGGCTGTAGTTGTGATCAACTCCGCGAACCCATGATGCAGTCTGCGGA
CGCGTCAACGTTTTTAAACGGGTTTGCGGTGTAAGTGCGGCCCGTCTTACACCGTGCGGCACAGGCACTA
GTACTGATGTCGTTTATAGGGCTTTTGATATTTACAACGAGAAAGTTGCTGGTTTTGCAAAGTTCCTAAA
GACTAATTGCTGCCGCTTCCAAGAAAAGGATGAGGAAGGCAATTTATTAGACTCTTATTTCGTAGTTAAG
AGGCACACAATGTCCAACTACCAACATGAAGAGACTATTTACAACTTGATTAAAGAGTGTCCAGCCGTTG
CTGTTCATGACTTTTTCAAGTTTAGAGTGGATGGTGACATGGTACCACATATATCACGTCAACGTCTAAC
TAAATACACAATGGCTGATTTAGTCTATGCTCTACGTCATTTTGACGAGGGCAATTGTGATACATTAAAG
GAAATACTTGTCACATACAATTGTTGTGATGACAACTATTTCAATAAGAAGGATTGGTATGATTTTGTAG
AAAATCCTGATGTTCTACGCGTATACGCGAACCTAGGTGAGCGTGTACGTCAAGCCTTACTGAAGACTGT
GCAATTCTGCGATGCTATGCGTGACGCGGGTATCGTAGGTGTACTGACACTAGATAATCAGGATCTGAAT
GGGAATTGGTACGATTTCGGAGACTTCGTACAGGTAGCACCAGGCTGCGGGGTTCCTATTGTGGATTCAT
ACTATTCTTTGCTGATGCCTATCTTGACACTCACAAAGGCCTTAGCTGCTGAGTCCCATATGGACGCTGA
CCTCGCGAAGCCACTTGTAAAGTGGGATTTGCTCAAATATGATTTCACGGAAGAGAGACTATGTCTTTTT
GACCGTTATTTTAAATATTGGGATCAGATATATCATCCTAATTGTATTAATTGTTTGGATGACAGGTGTA
TCCTCCATTGTGCAAACTTTAATGTGTTGTTTTCTACTGTGTTTCCACCTACGAGTTTTGGACCACTAGT
AAGAAAGATTTTTGTAGATGGTGTACCTTTTGTTGTTTCAACGGGATACCATTTTCGTGAGCTAGGGGTT
GTACATAATCAGGATGTAAACTTACATAGCTCACGCCTCAGTTTTAAGGAACTTTTAGTGTACGCTGCTG
ATCCTGCTATGCATGCTGCCTCTGGCAATTTGTTGTTAGATAAACGCACTACATGCTTTTCAGTAGCTGC
ACTAACAAATAATGTTGCTTTTCAAACTGTCAAACCCGGTAATTTTAATAAAGACTTTTATGACTTTGCT
GTGTCTAAAGGCTTCTTTAAGGAAGGAAGTTCTGTTGAATTAAAACACTTCTTCTTTGCTCAGGATGGCA
ATGCTGCTATCAGTGATTATGACTATTACCGTTATAATCTGCCAACAATGTGTGATATTAGACAACTCCT
ATTCGTAGTTGAGGTTGTCGATAAATACTTTGATTGTTACGATGGTGGCTGTATCAATGCCAACCAAGTT
ATCGTTAACAATCTGGACAAATCAGCTGGTTTCCCATTTAACAAGTGGGGTAAGGCTAGACTTTATTATG
ACTCAATGAGTTATGAGGATCAAGATGCATTGTTCGCATACACTAAGCGTAATGTCATCCCTACAATAAC
TCAAATGAATCTTAAGTATGCCATTAGTGCAAAGAATAGAGCTCGCACAGTTGCTGGTGTCTCTATCTGT
AGTACTATGACCAATAGACAGTTTCATCAGAAATTATTAAAGTCAATAGCCGCTACTAGAGGAGCTACTG
TGGTAATTGGAACAAGCAAATTTTATGGTGGCTGGCATAATATGTTAAAAACTGTTTACAGTGATGTAGA
AAGTCCCCACCTTATGGGTTGGGACTACCCAAAATGTGACAGAGCCATGCCTAATATGCTTAGAATCATG
GCTTCCCTCGTTCTTGCTCGCAAACATAGCACTTGTTGTAACTTGTCACACCGTTTCTATAGATTAGCTA
ATGAGTGTGCACAGGTGTTAAGTGAGATGGTCATGTGTGGCGGCTCATTATATGTGAAACCAGGTGGAAC
ATCATCCGGTGATGCCACAACTGCTTATGCTAATAGTGTGTTTAACATCTGTCAAGCAGTAACAGCTAAC
GTAAATGCACTTCTTTCAACTGATGGTAATAAGATTGCTGATAAGTATGTCCGCAATCTTCAACATAGAC
TTTATGAGTGTCTCTATAGAAACAGAGATGTAGATCATGAATTCGTGGATGAATTTTATGCATATTTGCG
TAAGCACTTCTCCATGATGATTCTTTCTGACGATGCCGTTGTGTGCTATAATAGTAATTACGCGGCACAG
GGTCTAGTAGCTAGCATTAAGAACTTCAAAGCAGTTCTTTACTACCAAAATAATGTGTTTATGTCTGAGG
CGAAATGCTGGACTGAGACTGACCTTACTAAAGGACCTCATGAATTTTGCTCTCAGCATACTATGCTAGT
TAAACAAGGAGATGATTACGTGTACCTGCCTTACCCAGATCCATCTAGAATATTAGGCGCAGGCTGTTTT
GTCGATGATATTGTCAAAACAGATGGTACACTCATGATTGAGAGGTTTGTGTCATTAGCAATTGACGCCT
ACCCACTTACAAAGCACCCTAATCAAGAGTATGCTGATGTTTTCCATTTATACTTACAGTATATTAGGAA
GTTACATGATGAGCTTACTGGTCACATGTTGGACATGTACTCTGTAATGCTAACTAATGACAATACTTCA
AGGTACTGGGAACCTGAATTTTATGAAGCTATGTACACACCACACACAGTTTTACAAGCTGTAGGTGCGT
GTGTGTTATGTAATTCACAGACTTCGCTTCGTTGTGGCGCTTGTATTAGGAGACCTTTCCTTTGTTGCAA
GTGCTGCTATGACCATGTCATTTCAACGTCACATAAATTAGTGTTGTCTGTTAATCCCTATGTTTGCAAT
GCACCCGGTTGTGACGTCACAGATGTGACACAACTCTATTTAGGAGGTATGAGCTATTACTGCAAGTCAC
ATAAACCACCCATTAGTTTTCCTTTGTGTGCTAATGGTCAGGTTTTTGGTTTATACAAAAACACATGTGT
GGGCAGTGACAATGTAACTGACTTCAATGCAATAGCGACATGTGATTGGACTAATGCTGGCGATTATATA
CTTGCCAACACTTGTACAGAGAGACTCAAACTTTTTGCAGCGGAAACGCTCAAAGCTACTGAGGAGACAT
TCAAGCTATCTTATGGTATTGCCACTGTTCGTGAAGTACTGTCAGATAGAGAACTTTACCTTTCGTGGGA
GGTAGGAAAACCTAGACCACCACTGAATAGAAATTATGTCTTTACAGGTTACCGTGTGACAAAAAACAGT
AAAGTACAGATCGGAGAGTACACCTTTGAAAAAGGTGACTATGGTGATGCTGTTGTATACAGAGGTACTA
CAACTTATAAATTGAATGTTGGTGATTACTTTGTGTTAACATCACATACAGTAATGCCATTAAGTGCACC
AACACTAGTGCCACAGGAGCACTATGTGCGAATAACTGGCTTATACCCTACACTCAACATCTCTGATGAG
TTTTCTAGCAATGTTGCAAATTACCAAAAAGTCGGTATGCAGAAGTACTCCACACTCCAGGGACCACCTG
GTACTGGTAAGAGTCACTTTGCTATTGGACTTGCCCTCTACTACCCATCTGCTCGCATAGTGTATACAGC
TTGCTCTCATGCTGCTGTTGATGCGCTATGTGAAAAGGCATTAAAATACTTGCCTATAGATAAGTGTAGT
AGAATTATACCTGCACGTGCGCGTGTAGAGTGTTTTGATAAATTCAAAGTTAATTCAACATTAGAACAGT
ATGTTTTCTGCACTGTTAATGCTCTGCCTGAAACTACTGCTGACATAGTGGTCTTTGATGAAATTTCAAT
GGCCACTAATTATGATTTGAGTGTTGTCAATGCTAGACTACGTGCAAAACACTACGTTTACATTGGTGAC
CCAGCTCAATTACCTGCACCACGCACATTGCTAACAAAAGGCACACTTGAACCAGAATATTTCAATTCAG
TGTGCAGACTTATGAAAACAATAGGTCCAGACATGTTCCTTGGAACCTGTCGTCGCTGTCCTGCCGAAAT
TGTTGACACAGTGAGTGCTTTAGTTTATGACAATAAGCTAAAAGCACACAAAGAGAAGTCAGCGCAATGC
TTCAAAATGTATTACAAGGGTGTGATTACGCATGATGTGTCATCTGCAATCAACAGGCCACAAATAGGTG
TAGTAAGAGAATTTCTTACGCGCAACCCTGCTTGGAGAAAAGCTGTTTTTATTTCACCATATAATTCACA
GAATGCAGTGGCATCAAAGATTTTAGGGTTGCCCACTCAAACTGTTGATTCTTCACAGGGTTCTGAGTAT
GACTATGTCATATTCACACAAACCACTGAGACTGCACACTCTTGTAATGTAAACCGCTTTAATGTGGCCA
TCACAAGAGCAAAGATTGGCATCTTATGCATAATGTCTGATAGAGACCTTTATGACAAGCTGCAATTTAC
GAGTCTAGAAATACCGCGTCGAAATGTGGCTACTTTACAAGCAGAAAATGTGACTGGACTTTTTAAGGAC
TGTAGCAAGATCATTACTGGTCTTCATCCAACACAGGCACCTACACATCTCAGTGTTGATACTAAATTCA
AAACTGAAGGACTTTGTGTTGACATACCAGGAATACCAAAGGACATGACCTATCGTAGACTCATCTCCAT
GATGGGTTTTAAAATGAATTATCAAGTTAATGGTTACCCTAACATGTTTATTACCCGTGAAGAAGCTATT
CGTCACGTTCGTGCATGGATAGGCTTTGATGTTGAGGGTTGTCATGCGACTAGAGATGCTGTAGGAACAA
ATCTACCACTCCAGTTAGGGTTTTCAACAGGTGTTAACCTAGTGGCCGTACCAACTGGCTATGTCGACAC
TGAGAATAGCACAGAATTCACCAGAGTTAATGCGAAACCTCCTCCAGGTGATCAATTTAAGCATCTTATA
CCACTTATGTACAAAGGCTTGCCCTGGAACGTGGTGCGTATTAAGATTGTTCAAATGCTCAGTGATACCC
TGAGAGGATTATCAGACAGAGTTGTGTTTGTCCTTTGGGCACATGGCTTTGAACTTACATCGATGAAGTA
CTTTGTCAAGATAGGACCAGAAAGAACGTGTTGTCTGTGTGACAAACGCGCGACTTGCTTCTCTACTTCA
TCTGATACTTATGCCTGTTGGAATCACTCTGTGAGCTTTGACTATGTCTATAACCCATTTATGATTGACG
TCCAGCAGTGGGGTTTTACAGGTAACCTTCAAAGTAACCATGATCAACACTGCCAAGTGCATGGTAACGC
CCATGTAGCTAGTTGTGATGCTATCATGACTAGATGTCTTGCAGTCCATGAGTGCTTTGTTAAGCGCGTT
GATTGGTCTATTGAATACCCGATTATTGGAGATGAACTGAAGATTAACGCCGCGTGCAGAAAAGTACAGC
ATATGGTTGTTAAATCTGCATTGCTTGCTGATAAATTTCCAGTTCTTCATGACATAGGAAACCCAAAGGC
TATTAGGTGTGTGCCGCAGGCTGAAGTGGACTGGAAATTCTACGACGCTCAGCCTTGCATTGACAAAGCT
TACAAAATAGAAGAACTCTTCTACTCATATGCCACACATCATGACAAGTTCACAGATGGTGTCTGCTTGT
TTTGGAACTGTAACGTTGATCGTTACCCGGCCAATGCTATTGTGTGTAGGTTTGATACCCGAGTGCTCTC
TAATTTAAACCTACCTGGTTGTGATGGTGGTAGTTTGTATGTTAATAAGCATGCATTCCACACTCCAGCT
TTTGATAAGAGTGCATTTACACATTTGAAGCAACTGCCTTTCTTTTATTATTCAGACAGTCCTTGTGAGT
CTCATGGTAAACAGGTCGTGTCAGACATTGATTATGTCCCACTAAAGTCTGCTACGTGTATCACACGCTG
CAACTTAGGTGGTGCTGTTTGTAGACATCATGCAAATGAGTATAGACAGTACTTGGATGCATACAATATG
ATGATTTCTGCTGGATTTAGCCTTTGGATTTATAAACAATTTGATACTTACAACTTGTGGAATACTTTCA
CTAAGTTGCAGAGTTTAGAAAATGTGGCTTATAATGTTGTCAACAAGGGACACTTTGATGGACAGAGTGG
TGAAGCACCTGTATCCATCATTAATAATGCTGTTTACACTAAAGTAGATGGCATTGACGTGGAAATTTTC
GAGAACAAGACAACACTTCCTGTTAATGTGGCGTTTGAGCTTTGGGCCAAGCGTAACATTAAACCTGTGC
CAGAGATTAAGATACTCAATAATTTGGGTGTTGACATCGCTGCTAACACTGTTATCTGGGACTATAAAAA
AGAAGCCCCAGCTTATGTTTCTACAATAGGTGTCTGTACAATGACTGACATAGCAAAGAAACCTACTGAG
AGTGCTTGTTCATCACTTACCGTCTTGTTTGATGGTAGAGTTGAGGGACAGGTAGATCTTTTCAGAAATG
CCCGCAATGGTGTTTTAATAACAGAAGGTTCAGTTAAAGGTTTAACACCTTCAAAGGGACCTATACAAGC
TAGTGTCAATGGAGTCACATTAATTGGAGAATCAGTAAAAACACAGTTTAATTATTTCAAGAAAGTGGAC
GGCATAATTCAGCAATTGCCCGAAACCTACTTTACTCAAAGCAGAGACTTAGAGGATTTCAAGCCCAGGT
CACAAATGGAGACTGACTTCCTTGAGCTTGCAATGGATGAATTCATACAGCGATATAAACTTGAAGGCTA
TGCTTTTGAGCATATCGTTTATGGAGACTTTAGTCATGGACAACTTGGCGGACTTCATTTAATGATTGGT
CTTGCTAAGCGCTCACAAGATTCACCGCTTAAACTAGAGGATTTTATCCCTATGGATAGCACAGTGAAAA
ATTATTTCATAACAGATGCTCAGACAGGTTCATCAAAATGTGTATGCTCTGTTATTGATCTTTTACTTGA
TGACTTTGTCGAAATAATAAAGGCTCAAGATTTATCAGTAATCTCAAAAGTGGTCAAAGTTACAATTGAC
TATGCTGAAATTTCATTTATGCTTTGGTGTAAGAACGGACATGTTGAAACCTTCTATCCAAAATTACAAG
CAAGTCAGGCATGGCAACCAGGTGTTGCGATGCCTAACTTATACAAGATGCAAAGAATGCTTCTTGAAAA
ATGTGACCTTCAGAATTATGGTGAAAATGCTGTTATACCAAAAGGAATAATGATGAATGTCGCTAAATAT
ACCCAACTGTGTCAATATCTAAATACACTTACATTAGCTGTGCCTTATAACATGAGAGTTATACATTTTG
GTGCAGGCTCAGACAAAGGAGTAGCACCTGGTACGGCTGTTCTTAGGCAGTGGTTACCAACCGGCACACT
ACTTGTTGATTCTGATCTTAATGACTTCGTCTCTGACGCTGATTCTACATTGATTGGAGACTGTGCTACT
GTACATACAGCTAATAAGTGGGACCTCATCATTAGCGATATGTACGATCCTAAGACCAAACATGTGACAA
AAGAGAATGACTCAAAAGAAGGGTTTTTCACTTATCTTTGTGGATTTATTAAACAAAAGCTAGCCTTGGG
AGGTTCTGTTGCTGTGAAGATAACAGAACATTCTTGGAATGCTGATCTCTACAAGCTTATGGGACACTTC
TCATGGTGGACAGCTTTTGTTACAAATGTAAATGCATCATCTTCAGAGGCATTTTTAATTGGAGTTAACT
ATCTTGGAAAGCCAAAAGAACAAATTGATGGTTACACCATGCATGCTAACTACATCTTTTGGAGGAACAC
AAATCCTATTCAATTGTCTTCCTATTCACTATTTGACATGAGCAAATTTCCTCTTAAGCTAAGAGGAACG
GCTGTTATGTCATTAAAAGAGAATCAAATCAATGATATGATTTACTCTCTGCTCGAAAAGGGTAGGCTTA
TCATTAGAGAAAACAATAGAGTTGTAGTCTCAAGTGATATTCTTGTCAACAACTAAACGAACATGAAAAT
TTTAATTTTTGCTTTCCTAGCTAGTCTAGCTAAAGCACAAGAAGGATGTGGCATTATCAGTCGAAAGCCG
CAGCCAAAAATGGCACAAGTCTCTTCTTCTCGTCGAGGTGTGTACTATAATGATGATATTTTTCGCTCTG
ATGTGCTACACCTCACACAGGATTATTTCCTGCCATTCGATTCCAATCTAACACAGTACTTTTCTCTTAA
TGTTGACTCAGATAGGTATACCTATTTTGACAACCCTATACTAGACTTTGGTGATGGCGTTTATTTTGCT
GCCACCGAAAAGTCTAATGTAATAAGAGGCTGGATTTTTGGTTCGTCTTTTGATAATACCACCCAGTCAG
CTGTCATAGTTAATAATTCAACACACATTATTATACGTGTGTGTAATTTCAACTTGTGTAAAGAACCCAT
GTACACTGTTAGTATGGGTACACAACAGAATTCTTGGGTTTATCAAAGTGCATTTAATTGCACCTATGAC
AGAGTGGAGAAGAGCTTTCAGCTCGATACAGTTCCTAAAACTGGAAATTTTAAGGACTTACGTGAGTACG
TCTTCAAGAATAGGGATGGTTTCCTTAGTGTTTATCAAACCTATACTGCTGTTAATTTACCCAGAGGTTT
GCCTGAAGGTTTTTCAGTTTTAAGACCAATTCTCAAATTACCTTTTGGAATTAATATCACTTCTTATAGA
GTAGTTATGGCAATGTTTAGCCAAACTACTTCTAATTTTCTACCAGAAAGTGCTGCTTATTATGTTGGTA
ATCTTAAATATTCTACCTTCATGCTGCGATTTAATGAAAATGGGACCATCACGGATGCTGTGGATTGTTC
CCAAAACCCACTTGCTGAATTAAAATGCACCATTAAAAATTTTAATGTTGACAAAGGAATCTACCAAACA
TCCAACTTTAGAGTTTCACCCACCCAAGAGGTTATTAGATTCCCTAACATTACAAACCGCTGTCCTTTTG
ACAGGGTTTTTAATGCAAGCCGCTTTCCTAGTGTTTATGCATGGGAGCGGACGAAAATTTCTGAGTGTGT
TGCAGACTACACAGTTCTCTACAACTCAACCTCTTTCTCAACTTTTAAATGTTATGGAGTGTCTCCATCT
AAGTTGATTGACTTATGCTTTACAAGTGTGTATGCTGATACATTCTTGATAAGATCTTCTGAAGTAAGAC
AAGTTGCACCAGGTGAAACTGGTGTTATTGCTGACTACAATTACAAGTTGCCTGATGATTTCACTGGCTG
TGTAATTGCTTGGAATACTGCTAAACAGGATACTGGCAATTATTACTACAGATCTCATCGCAAGACTAAG
TTAAAGCCTTTTGAGAGAGATCTGTCTTCTGACGACGGTAATGGTGTGTACACACTTTCAACATATGATT
TTAACCCTAATGTTCCAGTAGCATATCAGGCTACTAGGGTTGTTGTACTCTCTTTTGAACTTCTTAATGC
ACCTGCTACAGTTTGTGGACCTAAATTATCCACACAACTAGTTAAGAACCAGTGTGTTAATTTCAATTTC
AATGGACTTAAAGGTACTGGTGTTTTGACTCCTTCTTCAAAAAGATTCCAGTCATTTCAACAATTTGGTC
GTGACACATCTGACTTTACGGATTCAGTACGTGACCCACAGACTTTAGAAATACTTGACATTTCACCTTG
TTCCTTTGGTGGTGTTAGTGTTATCACACCTGGAACGAATGCCTCATCAGAGGTGGCTGTTCTCTATCAA
GATGTAAATTGCACTGATGTCCCTACAGCGATTCGTGCAGACCAATTAACACCTGCTTGGCGCGTTTATT
CCACTGGAGTAAATGTGTTTCAAACACAAGCTGGCTGTCTTATAGGAGCTGAGCATGTCAACGCCTCTTA
TGAGTGTGACATTCCTATTGGTGCAGGCATTTGTGCTAGTTACCATACAGCTTCCGTTCTACGTAGTACC
GGCCAGAAATCAATTGTTGCCTATACTATGTCACTGGGTGCTGAAAATTCCATTGCATACGCTAATAATT
CAATTGCCATACCTACAAATTTTTCAATCAGTGTCACTACAGAAGTGATGCCTGTTTCAATGGCTAAAAC
ATCCGTGGATTGTACAATGTACATCTGTGGTGACTCTTTGGAGTGCAGCAACCTACTATTGCAGTATGGA
AGCTTTTGCACACAGCTCAATCGTGCCCTTACTGGCATTGCTATAGAGCAGGACAAAAACACTCAGGAAG
TCTTTGCCCAGGTTAAACAAATGTACAAGACACCTGCCATAAAAGATTTTGGCGGTTTCAATTTCTCACA
AATATTGCCTGACCCTTCAAAGCCAACGAAGAGATCATTTATTGAAGACCTGCTCTTCAACAAAGTGACT
CTCGCTGATGCTGGCTTTATGAAACAATATGGTGAATGCCTAGGTGATGTTAGTGCTAGAGACCTTATCT
GTGCCCAGAAGTTCAATGGACTTACTGTGCTACCACCACTGCTCACAGATGAGATGATTGCTGCATATAC
AGCTGCGCTAGTTAGTGGTACTGCTACGGCAGGCTGGACATTCGGTGCAGGGGCAGCTCTCCAAATACCG
TTCGCTATGCAAATGGCCTATAGGTTTAATGGCATTGGAGTTACTCAAAACGTTCTCTATGAGAACCAGA
AGCTGATAGCTAATCAGTTTAATAGTGCTATAGGCAAAATTCAAGACTCATTATCATCTACTGCGAGTGC
ACTTGGAAAACTTCAGGATGTTGTTAACCAAAATGCACAAGCTCTTAACACGCTTGTTAAACAGCTTAGC
TCTAATTTTGGAGCTATTTCGAGTGTGTTAAATGATATTCTTTCTCGACTTGATAAAGTTGAGGCGGAGG
TTCAAATCGATAGGTTGATCACAGGCAGATTGCAAAGTCTTCAAACCTATGTAACACAGCAACTTATCAG
AGCTGCTGAAATCAGAGCTTCTGCTAATCTTGCTGCTACTAAAATGTCTGAGTGTGTCCTCGGACAATCG
AAAAGAGTTGATTTTTGTGGAAAAGGCTACCATCTTATGTCTTTTCCTCAATCAGCACCACACGGTGTCG
TTTTTCTACACGTTACATACGTGCCTTCACAAGAGAGAAACTTCACCACAGCTCCAGCCATTTGTCATGA
AGGCAAAGCTTACTTCCCTCGTGAAGGTGTTTTCGTTTCTAATGGCACTTCTTGGTTTATTACGCAGAGG
AATTTTTACTCTCCACAATTAATTACAACAGACAATACTTTTGTTTCTGGTAATTGTGATGTCGTAATCG
GCATCATTAATAACACTGTTTACGATCCTCTGCAACCTGAGCTTGACTCATTTAAAGAAGAGCTGGACAA
GTACTTCAAAAATCATACATCACCAGATGTTGATCTTGGCGACATTTCAGGCATTAATGCTTCAGTCGTC
AATATTCAAAAGGAGATTGACCGCCTCAATGAGGTTGCCAAAAACCTAAATGAATCACTCATTGACCTCC
AAGAACTTGGGAAATATGAGCAATACATCAAGTGGCCGTGGTATGTTTGGCTCGGCTTTATTGCTGGACT
AATTGCCATCGTCATGGTTACAATCTTGCTTTGTTGCATGACCAGCTGTTGCAGTTGTCTCAAGGGTGCA
TGCTCTTGTGGTTCTTGCTGCAAATTTGATGAGGACGACTCTGAGCCAGTGCTCAAGGGAGTCAAATTAC
ATTACACATAAACGAACTTAATGGATTTGTTTATGAGCATTTTTACATTGGGAGCAATCACGCGCAATAT
TGAAAATGCTTCTCCTGCAAGTACTGTTCATGCTACTGCAACGATACCGCTGCAAGCCACACTCCCCTTC
GGATGGCTTGTTGTTGGCGTTGCACTTCTTGCTGTTTTTCAAAGCGCTTCCAAAGTAATTGCGCTTCATA
GAAGGTGGCAACTCGCCTTATATAAAGGCGTTCAATTTGTATGTAATTTGCTGCTGCTCTTTGTGACAAT
TTACTCACACCTTTTATTGCTAGCTGCCGGCATGGAAGCACAATTCTTGTACATCTATGCCCTGATTTAC
ATTCTGCAAATTGCAAGTTTTTGTAGATTTGTCATGAGATGCTGGCTGTGCTGGAAGTGCAGATCCAAAA
ATCCATTACTTTATGATGCTAACTATTTTGTATGTTGGCACACTAATAACTATGATTACTGTATACCATA
CAACAGTGTCACAGATACAGTTGTCATCACCTCAGGTGATGGAACAAATCAGCCAAAACTAAAAGAAGAC
TATCAAATTGGTGGTTATTCTGAGGATTGGCATTCAGGTGTTAAAGACTATGTAGTAATACATGGCTATT
CCACCGAAGTTTATTACCAGCTTGAATCGACTCAATTGTCGACTGAGACTGGTGCTGAAAATGCTACATT
CTTCATCTATAGCAAGCTTGTTAAAGATGTAGATCATGTGCAAATACACACAATCGACGGCTCTTCAGGA
GTTGTAAATCCAGCAATGGATCCAATTTATGATGAGCCGACGACGACTACTAGCGTGCCTTTGTAAGCAC
AAGAAAGTGAGTACGAACTTATGTACTCATTCGTTTCGGAAGAGACAGGTACGTTAATAGTTAATAGCGT
AATTCTTTTCCTTGCTTTCGTGGTATTCTTGCTAGTCACAATAGCCATCCTTACTGCGCTTCGATTGTGT
GCGTACTGCTGCAATATTGTTAATGTGAGTTTAGTAAAACCAACAGTTTACGTTTACTCACGTGTTAAAA
ATCTGAACTCTTCTGAGGGAGTTCCTGATCTTCTGGTCTAAACGAACTAACTATTATTATTATTCTGTTT
GGAACTTTAACATTGCTTATCATGGCAGAGAACGGGACAATTTCCGTTGAGGAGCTTAAAAGACTCCTGG
AACAATGGAATCTAGTAATAGGTTTCATTTTCCTTGCCTGGATTATGTTACTACAGTTTGCCTATTCCAA
CCGGAACAGGTTTCTGTATATAATAAAGCTTGTTTTCCTCTGGCTCTTGTGGCCAGTAACACTTGCTTGC
TTTGTGCTTGCTGCTGTTTACAGAATTAATTGGGTGACTGGCGGAATTGCGATTGCAATGGCTTGTATAG
TAGGCTTGATGTGGTTTAGCTACTTCGTTGCTTCTTTCAGGCTGTTTGCTCGCACCCGCTCAATGTGGTC
ATTCAATCCAGAAACAAACATTCTTCTCAATGTGCCTCTTCGGGGGACAATTCTGACCAGACCGCTCATG
GAAAGTGAACTTGTCATTGGTGCTGTGATCATTCGTGGTCATTTGCGGATGGCTGGACACTCCCTAGGGC
GCTGTGACATAAAGGACCTGCCAAAAGAGATTACGGTGGCTACATCACGAACGCTTTCTTATTACAAATT
AGGAGCGTCGCAGCGTGTAGGCACTGATTCAGGTTTTGCTGCATACAACCGCTACCGCATTGGAAACTAC
AAACTAAATACAGACCATTCAGGTAGCAACGACAATATTGCTTTGCTAGTACAGTAAGTGACAACAGATG
TTTCATCTAGTTGACTTCCAGGTTACAATAGCAGAGATATTGATTATCATTATGAAAACTTTTAGGGTTG
CCATTTGGAACCTTGACATACTAATAAGTTCAATAGTGAGACAATTATTTAAGCCTCTAACTAAGAAGAA
GTATTCGGAGTTAGATGATGAAGAACCTATGGAGTTAGATTATCCATAAAACGAACATGAAAATTATTCT
CTTCTTGACATTGGTAGCACTTACAACTTGTGAGTTATATCATTATCAGGAGTGTGTTAGAGGTACAACT
GTACTACTAAAAGAACCTTGCCCATCAGGAACATACGAGGGCAATTCACCATTTCACCCTCTTGCTGATA
ATAAATTTGCACTAACTTGCTCTAGCACACACTTTGCTTTTGCTTGTGCTGACGGTACTAGACATACCTA
TCAGCTGCGTGCAAGATCTGTTTCACCAAAACTTTTCATCAGACAAGAGGACGTTCACCAAGAGCTCTAC
TCACCACTTTTCCTCATTGTTGCTGCATTAGTATTTATAATACTTTGCTTCACCATTAAGAGAAAGACAG
AATGAATGAGCTCACTTTAATTGACTTCTATTTGTGCTTTTTAGCCTTTCTGCTATTCCTTGTTTTAATT
ATGCTTCTTATATTTTGGTTCTCGCTTGAGATTCAGGACATAGAAGAACCTTGTAACAAAGTCTAAACGA
ATATGAAACTTCTCATTGTTTTTGGACTCTTAACATCAGTGTACTGCATCCATAAAGAATGCAGCATACA
AGAGTGTTGTGAAAATCAACCCTACCAAATTGAAGACCCATGTCCAATACATTACTATTCGGACTGGTTT
ATAAAAATTGGATCTATGTGAAGGTGATTATGGACGAAGAATTCCAATTTATTATGAGATGTTTGGCAAT
TACACTATCTCTTGTGAACCACTAGAGATAAATTGTCAGGCGCCACCAGTGGGTAGTCTAATCGTTCGTT
GTTCATACGATTACGACTTTGTTGAGCATCATGACGTTCGTGTTGTTCTAGATTTCATCTAAACGAACAA
ATTAAAATGTCTGATAATGGACCCCAAGACCAACGTAGTGCTCCCCGCATTACATTTGGTGGACCCACAG
ATTCAACTGACAATAACCAGGATGGAGGACGCAGTGGTGCACGGCCAAAACAACGCCGGCCCCAGGGTTT
ACCCAATAATACTGCGTCTTGGTTCACAGCTCTCACTCAGCATGGCAAGGAGGAACTTAGATTTCCTCGA
GGCCAGGGTGTTCCAATCAACACCAATAGTGGTAAAGATGACCAAATTGGCTACTACCGAAGAGCTACCC
GACGAGTTCGTGGTGGTGACGGCAAAATGAAAGAGCTCAGCCCCAGATGGTACTTTTACTACCTAGGAAC
TGGCCCAGAAGCTTCACTTCCCTATGGTGCTAACAAAGAAGGCATCGTATGGGTCGCAACTGAGGGCGCC
TTGAACACACCTAAAGATCACATTGGCACCCGCAATCCTAATAACAATGCTGCCATCGTGCTACAACTTC
CTCAAGGAACAACATTGCCAAAAGGCTTCTACGCAGAGGGGAGCAGAGGCGGCAGTCAAGCCTCATCTCG
CTCTTCATCACGTAGTCGCGGTAATTCAAGAAATTCAACTCCTGGCAGCAGTAGGGGAAATTCTCCTGCT
CGATTGGCTAGCGGAGGCGGTGAAACTGCCCTTGCGCTATTGCTGCTAGACAGATTGAACCAGCTTGAGA
GCAAAGTTTCTGGTAAAGGCCAACAACAACAAGGCCAAACTGTCACCAAGAAATCTGCTGCTGAGGCATC
TAAAAAGCCTCGCCAAAAACGTACTGCTACTAAACAGTATAACGTCACTCAAGCATTTGGGAGACGTGGT
CCAGAGCAAACCCAAGGAAACTTTGGGGACCAAGATCTAATCAGACAAGGAACTGATTACAAACATTGGC
CGCAAATTGCACAATTTGCTCCAAGTGCCTCTGCATTCTTCGGAATGTCACGCATTGGCATGGAAGTCAC
ACCTTCGGGAACTTGGCTGACTTATCATGGAGCCATTAAATTGGATGACAAAGATCCACAATTCAAAGAT
AACGTCATACTGCTGAACAAGCACATTGACGCATATAAAACATTCCCACCAACAGAGCCTAAAAAGGACA
AAAAGAAAAAGACTGATGAAGCTCAGCCTTTACCGCAGAGACAAAAGAAGCAACCTACTGTGACTCTTCT
TCCTGCGGCTGACATGGATGATTTCTCTAGACAACTTCAAAAATCCATGAGTGGAGCTTCTGCTGATTCA
ACTCAGGCATAAACACTCATGATGACCACACAAGGCAGATGGGCTATGTAAACGTTTTCGCAATTCCGTT
TACGATACATAGTCTACTCTTGTGCAGAATGAATTCTCGTAGCTAAACAGCACAAGTAGGTTTAGTTAAC
TTTAATCTCACATAGCAATCTTTAATGAATGTGTAACATTAGGGAGGACTTGAAAGAGCCACCACATTTT
CACCGAGGCCACGCGGAGTACGATCGAGGGTACAGTGAATAATGCTAGGGAGAGCTGCCTATATGGAAGA
GCCCTAATGTGTAAAATTAATTTTAGTAGTGCTATCCCCATGTGATTTTAATAGCTTCTTAGGAGAATGA
C</v>
      </c>
      <c r="AU12" s="114" t="str">
        <f t="shared" si="20"/>
        <v>&gt;BtHKU3-8 G</v>
      </c>
      <c r="AV12" s="114">
        <f t="shared" si="21"/>
        <v>1</v>
      </c>
      <c r="AW12" s="115" t="str">
        <f t="shared" si="22"/>
        <v>&gt;BtHKU3-8 GQ153543.1_genome</v>
      </c>
      <c r="AX12" s="20"/>
      <c r="AY12" s="20"/>
      <c r="AZ12" s="20"/>
      <c r="BA12" s="20"/>
      <c r="BB12" s="20"/>
      <c r="BC12" s="20"/>
      <c r="BD12" s="20"/>
      <c r="BE12" s="20"/>
      <c r="BF12" s="20"/>
      <c r="BG12" s="20"/>
      <c r="BH12" s="20"/>
      <c r="BI12" s="20"/>
      <c r="BJ12" s="20"/>
      <c r="BK12" s="20"/>
      <c r="BL12" s="20"/>
      <c r="BM12" s="20"/>
      <c r="BN12" s="20"/>
      <c r="BO12" s="20"/>
      <c r="BP12" s="20"/>
      <c r="BQ12" s="20"/>
      <c r="BR12" s="20"/>
    </row>
    <row r="13" ht="15.75" customHeight="1">
      <c r="A13" s="87"/>
      <c r="B13" s="122" t="s">
        <v>133</v>
      </c>
      <c r="C13" s="150" t="s">
        <v>198</v>
      </c>
      <c r="D13" s="90" t="str">
        <f t="shared" si="8"/>
        <v>BtHKU5</v>
      </c>
      <c r="E13" s="134"/>
      <c r="F13" s="91" t="s">
        <v>136</v>
      </c>
      <c r="G13" s="91" t="s">
        <v>135</v>
      </c>
      <c r="H13" s="91" t="s">
        <v>135</v>
      </c>
      <c r="I13" s="91"/>
      <c r="J13" s="151">
        <v>424363.0</v>
      </c>
      <c r="K13" s="152" t="s">
        <v>199</v>
      </c>
      <c r="L13" s="153" t="s">
        <v>200</v>
      </c>
      <c r="M13" s="135" t="s">
        <v>201</v>
      </c>
      <c r="N13" s="136" t="s">
        <v>202</v>
      </c>
      <c r="O13" s="154">
        <v>39120.0</v>
      </c>
      <c r="P13" s="155" t="str">
        <f>HYPERLINK("https://medium.com/@yurideigin/lab-made-cov2-genealogy-through-the-lens-of-gain-of-function-research-f96dd7413748","The closest relative with a furin site is the HKU5 strain")</f>
        <v>The closest relative with a furin site is the HKU5 strain</v>
      </c>
      <c r="Q13" s="156"/>
      <c r="R13" s="97"/>
      <c r="S13" s="98"/>
      <c r="T13" s="91" t="s">
        <v>136</v>
      </c>
      <c r="U13" s="152" t="s">
        <v>198</v>
      </c>
      <c r="V13" s="152" t="s">
        <v>203</v>
      </c>
      <c r="W13" s="151" t="s">
        <v>204</v>
      </c>
      <c r="X13" s="157"/>
      <c r="Y13" s="100">
        <v>1352.0</v>
      </c>
      <c r="Z13" s="119" t="str">
        <f>IFERROR(__xludf.DUMMYFUNCTION("REGEXREPLACE(""MIRSVLVLMCSLTFIGNLTRGQSVDMGHNGTGSCLDSQVQPDYFESVHTTWPMPIDTSKAEGVIYPNGKS
YSNITLTYTGLYPKANDLGKQYLFSDGHSAPGRLNNLFVSNYSSQVESFDDGFVVRIGAAANKTGTTVIS
QSTFKPIKKIYPAFLLGHSVGNYTPSNRTGRYLNHTLVILPDGCGTILHAFYCVLHPRTQQNCAGETNFK
SLSLWDTPASDCVSGSYNQEATLGAFK"&amp;"VYFDLINCTFRYNYTITEDENAEWFGITQDTQGVHLYSSRKEN
VFRNNMFHFATLPVYQKILYYTVIPRSIRSPFNDRKAWAAFYIYKLHPLTYLLNFDVEGYITKAVDCGYD
DLAQLQCSYESFEVETGVYSVSSFEASPRGEFIEQATTQECDFTPMLTGTPPPIYNFKRLVFTNCNYNLT
KLLSLFQVSEFSCHQVSPSSLATGCYSSLTVDYFAYSTDMSSYLQPGSAGAIVQFNYKQDFSNPTCRVL"&amp;"A
TVPQNLTTITKPSNYAYLTECYKTSAYGKNYLYNAPGAYTPCLSLASRGFSTKYQSHSDGELTTTGYIYP
VTGNLQMAFIISVQYGTDTNSVCPMQALRNDTSIEDKLDVCVEYSLHGITGRGVFHNCTSVGLRNQRFVY
DTFDNLVGYHSDNGNYYCVRPCVSVPVSVIYDKASNSHATLFGSVACSHVTTMMSQFSRMTKTNLLARTT
PGPLQTTVGCAMGFINSSMVVDECQLPLGQSLCAIPPTTS"&amp;"SRVRRATSGASDVFQIATLNFTSPLTLAPI
NSTGFVVAVPTNFTFGVTQEFIETTIQKITVDCKQYVCNGFKKCEDLLKEYGQFCSKINQALHGANLRQD
ESIANLFSSIKTQNTQPLQAGLNGDFNLTMLQIPQVTTGERKYRSTIEDLLFNKVTIADPGYMQGYDECM
QQGPQSARDLICAQYVAGYKVLPPLYDPYMEAAYTSSLLGSIAGASWTAGLSSFAAIPFAQSIFYRLNGV
GITQQVLSENQ"&amp;"KIIANKFNQALGAMQTGFTTTNLAFNKVQDAVNANAMALSKLAAELSNTFGAISSSISD
ILARLDTVEQEAQIDRLINGRLTSLNAFVAQQLVRTEAAARSAQLAQDKVNECVKSQSKRNGFCGTGTHI
VSFAINAPNGLYFFHVGYQPTSHVNATAAYGLCNTENPQKCIAPIDGYFVLNQTTSTVADSDQQWYYTGS
SFFHPEPITEANSKYVSMDVKFENLTNRLPPPLLSNSTDLDFKEELEEFFKNV"&amp;"SSQGPNFQEISKINTTL
LNLNTELMVLSEVVKQLNESYIDLKELGNYTFYQKWPWYIWLGFIAGLVALALCVFFILCCTGCGTSCLG
KLKCNRCCDSYDEYEVEKIHVH"", ""\n"" , """")"),"MIRSVLVLMCSLTFIGNLTRGQSVDMGHNGTGSCLDSQVQPDYFESVHTTWPMPIDTSKAEGVIYPNGKSYSNITLTYTGLYPKANDLGKQYLFSDGHSAPGRLNNLFVSNYSSQVESFDDGFVVRIGAAANKTGTTVISQSTFKPIKKIYPAFLLGHSVGNYTPSNRTGRYLNHTLVILPDGCGTILHAFYCVLHPRTQQNCAGETNFKSLSLWDTPASDCVSGSYNQEATLGAFKVYFDLINCTFRYNYTITE"&amp;"DENAEWFGITQDTQGVHLYSSRKENVFRNNMFHFATLPVYQKILYYTVIPRSIRSPFNDRKAWAAFYIYKLHPLTYLLNFDVEGYITKAVDCGYDDLAQLQCSYESFEVETGVYSVSSFEASPRGEFIEQATTQECDFTPMLTGTPPPIYNFKRLVFTNCNYNLTKLLSLFQVSEFSCHQVSPSSLATGCYSSLTVDYFAYSTDMSSYLQPGSAGAIVQFNYKQDFSNPTCRVLATVPQNLTTITKPSNYAYLTE"&amp;"CYKTSAYGKNYLYNAPGAYTPCLSLASRGFSTKYQSHSDGELTTTGYIYPVTGNLQMAFIISVQYGTDTNSVCPMQALRNDTSIEDKLDVCVEYSLHGITGRGVFHNCTSVGLRNQRFVYDTFDNLVGYHSDNGNYYCVRPCVSVPVSVIYDKASNSHATLFGSVACSHVTTMMSQFSRMTKTNLLARTTPGPLQTTVGCAMGFINSSMVVDECQLPLGQSLCAIPPTTSSRVRRATSGASDVFQIATLNFTSPL"&amp;"TLAPINSTGFVVAVPTNFTFGVTQEFIETTIQKITVDCKQYVCNGFKKCEDLLKEYGQFCSKINQALHGANLRQDESIANLFSSIKTQNTQPLQAGLNGDFNLTMLQIPQVTTGERKYRSTIEDLLFNKVTIADPGYMQGYDECMQQGPQSARDLICAQYVAGYKVLPPLYDPYMEAAYTSSLLGSIAGASWTAGLSSFAAIPFAQSIFYRLNGVGITQQVLSENQKIIANKFNQALGAMQTGFTTTNLAFNKVQ"&amp;"DAVNANAMALSKLAAELSNTFGAISSSISDILARLDTVEQEAQIDRLINGRLTSLNAFVAQQLVRTEAAARSAQLAQDKVNECVKSQSKRNGFCGTGTHIVSFAINAPNGLYFFHVGYQPTSHVNATAAYGLCNTENPQKCIAPIDGYFVLNQTTSTVADSDQQWYYTGSSFFHPEPITEANSKYVSMDVKFENLTNRLPPPLLSNSTDLDFKEELEEFFKNVSSQGPNFQEISKINTTLLNLNTELMVLSEVVK"&amp;"QLNESYIDLKELGNYTFYQKWPWYIWLGFIAGLVALALCVFFILCCTGCGTSCLGKLKCNRCCDSYDEYEVEKIHVH")</f>
        <v>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v>
      </c>
      <c r="AA13" s="102">
        <f t="shared" si="9"/>
        <v>1352</v>
      </c>
      <c r="AB13" s="103" t="str">
        <f t="shared" si="10"/>
        <v>yes</v>
      </c>
      <c r="AC13" s="104" t="str">
        <f t="shared" si="11"/>
        <v>&gt;BtHKU5 ABN10875.1</v>
      </c>
      <c r="AD13" s="104" t="str">
        <f>IFERROR(__xludf.DUMMYFUNCTION("if (REGEXMATCH(AC13, ""^&gt;""),AC13 &amp; ""
"" &amp; Z13, """")"),"&gt;BtHKU5 ABN10875.1
MIRSVLVLMCSLTFIGNLTRGQSVDMGHNGTGSCLDSQVQPDYFESVHTTWPMPIDTSKAEGVIYPNGKSYSNITLTYTGLYPKANDLGKQYLFSDGHSAPGRLNNLFVSNYSSQVESFDDGFVVRIGAAANKTGTTVISQSTFKPIKKIYPAFLLGHSVGNYTPSNRTGRYLNHTLVILPDGCGTILHAFYCVLHPRTQQNCAGETNFKSLSLWDTPASDCVSGSYNQEATLGAF"&amp;"KVYFDLINCTFRYNYTITEDENAEWFGITQDTQGVHLYSSRKENVFRNNMFHFATLPVYQKILYYTVIPRSIRSPFNDRKAWAAFYIYKLHPLTYLLNFDVEGYITKAVDCGYDDLAQLQCSYESFEVETGVYSVSSFEASPRGEFIEQATTQECDFTPMLTGTPPPIYNFKRLVFTNCNYNLTKLLSLFQVSEFSCHQVSPSSLATGCYSSLTVDYFAYSTDMSSYLQPGSAGAIVQFNYKQDFSNPTCRVLAT"&amp;"VPQNLTTITKPSNYAYLTECYKTSAYGKNYLYNAPGAYTPCLSLASRGFSTKYQSHSDGELTTTGYIYPVTGNLQMAFIISVQYGTDTNSVCPMQALRNDTSIEDKLDVCVEYSLHGITGRGVFHNCTSVGLRNQRFVYDTFDNLVGYHSDNGNYYCVRPCVSVPVSVIYDKASNSHATLFGSVACSHVTTMMSQFSRMTKTNLLARTTPGPLQTTVGCAMGFINSSMVVDECQLPLGQSLCAIPPTTSSRVRRA"&amp;"TSGASDVFQIATLNFTSPLTLAPINSTGFVVAVPTNFTFGVTQEFIETTIQKITVDCKQYVCNGFKKCEDLLKEYGQFCSKINQALHGANLRQDESIANLFSSIKTQNTQPLQAGLNGDFNLTMLQIPQVTTGERKYRSTIEDLLFNKVTIADPGYMQGYDECMQQGPQSARDLICAQYVAGYKVLPPLYDPYMEAAYTSSLLGSIAGASWTAGLSSFAAIPFAQSIFYRLNGVGITQQVLSENQKIIANKFNQA"&amp;"LGAMQTGFTTTNLAFNKVQDAVNANAMALSKLAAELSNTFGAISSSISDILARLDTVEQEAQIDRLINGRLTSLNAFVAQQLVRTEAAARSAQLAQDKVNECVKSQSKRNGFCGTGTHIVSFAINAPNGLYFFHVGYQPTSHVNATAAYGLCNTENPQKCIAPIDGYFVLNQTTSTVADSDQQWYYTGSSFFHPEPITEANSKYVSMDVKFENLTNRLPPPLLSNSTDLDFKEELEEFFKNVSSQGPNFQEISKI"&amp;"NTTLLNLNTELMVLSEVVKQLNESYIDLKELGNYTFYQKWPWYIWLGFIAGLVALALCVFFILCCTGCGTSCLGKLKCNRCCDSYDEYEVEKIHVH")</f>
        <v>&gt;BtHKU5 ABN10875.1
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v>
      </c>
      <c r="AE13" s="121" t="s">
        <v>205</v>
      </c>
      <c r="AF13" s="105" t="str">
        <f t="shared" si="12"/>
        <v>https://www.ncbi.nlm.nih.gov/protein/ABN10875.1</v>
      </c>
      <c r="AG13" s="158" t="s">
        <v>206</v>
      </c>
      <c r="AH13" s="50">
        <v>30482.0</v>
      </c>
      <c r="AI13" s="108" t="str">
        <f t="shared" si="13"/>
        <v>21735</v>
      </c>
      <c r="AJ13" s="108" t="str">
        <f t="shared" si="14"/>
        <v>25793</v>
      </c>
      <c r="AK13" s="109" t="str">
        <f>IFERROR(__xludf.DUMMYFUNCTION("if(AI13&gt;0, right(left( REGEXREPLACE( REGEXREPLACE(AQ13, ""&gt;.*\n"", """"), ""\n"" , """"), AJ13), AJ13-AI13+1))"),"ATGATACGCTCAGTGTTAGTACTGATGTGCTCGTTAACTTTTATAGGAAACCTCACAAGAGGTCAAAGTGTTGATATGGGACACAATGGCACTGGTTCATGTTTAGATTCCCAGGTACAACCTGATTATTTTGAATCTGTGCATACTACTTGGCCCATGCCTATTGACACGAGTAAGGCTGAAGGTGTCATTTATCCTAATGGCAAGTCCTACTCTAATATTACTCTAACTTATACGGGACTGTACCCCAAGGCT"&amp;"AATGACCTTGGTAAACAGTATTTATTCTCTGACGGACATAGTGCCCCAGGACGTCTTAATAACTTATTTGTCAGTAATTACTCCTCACAAGTGGAGTCCTTTGATGATGGCTTTGTGGTCCGTATTGGTGCTGCTGCCAATAAAACTGGAACCACTGTCATATCTCAATCCACATTTAAACCCATTAAGAAAATCTATCCAGCCTTTTTGCTTGGACATTCTGTGGGTAATTATACACCGTCCAATAGGACAGGT"&amp;"CGTTATCTCAACCACACGCTTGTCATCCTACCGGATGGCTGTGGTACTATTTTACATGCATTCTATTGTGTTCTTCACCCTCGCACACAACAAAATTGTGCTGGTGAAACAAATTTCAAATCCCTCTCGCTTTGGGATACTCCTGCATCAGACTGTGTCTCTGGTTCTTATAACCAAGAAGCCACATTAGGTGCTTTCAAAGTGTATTTTGACTTGATTAATTGCACGTTCAGATACAATTATACTATAACAGAG"&amp;"GATGAAAACGCTGAGTGGTTCGGCATTACCCAAGACACACAAGGCGTTCACCTCTATTCATCTCGAAAAGAGAACGTGTTCAGAAATAACATGTTCCACTTTGCTACTTTACCTGTGTACCAGAAAATCCTCTATTACACAGTCATTCCTCGCAGCATCCGAAGTCCTTTCAATGACAGAAAAGCCTGGGCTGCATTCTACATTTATAAACTACATCCACTCACATATTTGCTAAATTTTGATGTGGAGGGCTAT"&amp;"ATAACTAAAGCTGTAGACTGTGGCTACGATGATCTAGCACAGCTACAATGTTCCTACGAATCCTTCGAAGTCGAAACAGGCGTTTATTCCGTTTCATCGTTCGAAGCTTCTCCTAGAGGTGAGTTCATTGAACAGGCAACAACTCAAGAGTGTGATTTCACACCTATGTTGACTGGTACACCTCCTCCTATATATAATTTCAAAAGGTTGGTCTTCACCAATTGCAATTACAACTTAACAAAACTCCTTTCACTG"&amp;"TTTCAAGTGAGCGAGTTTTCTTGTCATCAAGTTTCACCTAGTAGTCTTGCTACCGGTTGTTACTCTTCTCTTACAGTGGACTATTTCGCTTATTCCACTGATATGAGTTCTTACCTGCAACCTGGCTCCGCTGGAGCAATTGTGCAGTTTAATTACAAACAAGACTTTAGCAATCCCACGTGTAGAGTGCTTGCTACTGTTCCACAAAATCTTACTACAATTACTAAACCTAGTAATTATGCTTATCTTACAGAG"&amp;"TGTTATAAAACCAGTGCATATGGCAAGAATTACTTGTACAATGCGCCTGGCGCTTACACTCCTTGCTTATCTTTAGCCTCTCGTGGGTTCTCTACTAAATACCAGTCACATAGTGATGGCGAGCTAACCACTACTGGTTACATTTATCCTGTCACTGGAAATCTTCAAATGGCTTTCATAATTTCTGTTCAGTATGGAACTGACACTAACAGTGTCTGCCCCATGCAAGCATTAAGAAATGATACTAGCATTGAA"&amp;"GATAAGCTAGACGTTTGTGTTGAATACTCGCTCCATGGTATAACTGGAAGGGGGGTTTTCCACAATTGCACATCTGTTGGACTGAGAAACCAGCGGTTTGTGTATGATACTTTCGACAATTTAGTTGGTTACCATTCTGACAATGGTAATTACTATTGTGTCAGACCTTGTGTCAGTGTGCCTGTCTCTGTGATTTACGACAAGGCATCTAATTCTCATGCTACATTATTCGGAAGCGTTGCATGTTCGCACGTT"&amp;"ACCACAATGATGTCGCAATTTTCACGCATGACCAAAACTAATTTGCTCGCGCGTACAACTCCAGGTCCATTGCAAACTACTGTTGGTTGTGCAATGGGCTTTATCAATTCCTCAATGGTAGTTGACGAATGTCAACTTCCGCTTGGTCAATCACTTTGTGCTATTCCACCAACTACTTCTTCACGCGTTCGACGTGCTACTTCTGGTGCATCTGATGTGTTTCAAATCGCCACTCTTAACTTTACTAGTCCATTA"&amp;"ACACTCGCACCAATAAATTCTACTGGATTTGTTGTTGCTGTGCCGACTAATTTCACATTTGGTGTCACTCAAGAATTCATTGAGACTACCATTCAAAAGATTACTGTCGATTGCAAGCAGTACGTTTGTAATGGTTTTAAGAAGTGCGAAGACTTGCTCAAAGAATATGGCCAGTTTTGCTCTAAAATTAACCAGGCTCTTCATGGTGCAAACCTACGTCAAGACGAGTCTATTGCTAATCTATTTTCAAGTATT"&amp;"AAAACCCAGAATACCCAGCCTCTTCAGGCGGGATTGAATGGTGATTTTAACTTGACTATGCTTCAAATACCTCAAGTTACTACAGGTGAACGTAAGTACAGGAGTACTATCGAAGACCTTCTTTTCAATAAGGTTACTATTGCTGATCCTGGCTATATGCAAGGCTATGATGAATGTATGCAGCAAGGTCCTCAGTCAGCTCGAGACTTGATCTGTGCACAATATGTTGCTGGCTACAAAGTGCTGCCACCCTTA"&amp;"TATGACCCCTATATGGAAGCTGCTTACACTTCTTCCCTATTGGGCAGTATTGCTGGTGCTAGTTGGACAGCAGGTCTGTCGTCTTTCGCAGCAATACCATTTGCACAAAGTATCTTTTATCGCTTGAATGGTGTTGGCATCACTCAGCAGGTTCTGTCTGAGAATCAGAAGATCATTGCCAACAAATTCAATCAAGCTCTTGGTGCCATGCAAACTGGCTTTACTACTACTAACCTTGCTTTCAACAAGGTTCAG"&amp;"GATGCAGTAAATGCTAATGCAATGGCTCTTTCCAAACTAGCTGCGGAATTGTCTAACACTTTCGGTGCTATTTCATCATCAATCAGTGACATCCTTGCAAGGCTTGACACTGTTGAACAAGAGGCTCAAATTGATCGGTTGATCAATGGACGTCTTACATCCCTTAACGCATTCGTTGCGCAACAACTCGTGCGTACTGAAGCTGCTGCTAGATCTGCCCAATTGGCTCAAGATAAGGTCAATGAGTGCGTGAAG"&amp;"TCGCAATCCAAACGGAATGGATTCTGCGGAACTGGCACACATATTGTTTCATTTGCCATTAATGCTCCTAATGGCCTCTACTTCTTCCATGTTGGTTACCAGCCAACATCCCATGTCAATGCAACTGCCGCTTATGGCCTTTGCAACACTGAAAATCCACAAAAGTGCATTGCACCTATTGATGGATACTTCGTCTTAAACCAAACTACCAGCACTGTCGCAGACAGTGACCAACAATGGTATTATACTGGTAGT"&amp;"TCCTTCTTCCATCCTGAACCCATCACAGAAGCAAATTCTAAGTATGTGTCCATGGATGTAAAATTCGAAAACCTCACTAATAGGCTTCCTCCACCGCTCCTTAGTAATTCAACAGATTTGGATTTCAAGGAAGAGCTGGAAGAATTCTTCAAAAACGTCTCCTCACAAGGACCAAACTTCCAGGAGATTTCTAAGATTAACACTACACTGCTTAACCTCAACACAGAGTTGATGGTGCTGAGTGAAGTTGTTAAA"&amp;"CAATTAAATGAATCCTATATCGACTTGAAAGAGTTGGGGAATTATACTTTTTACCAAAAATGGCCATGGTATATATGGCTTGGCTTTATTGCAGGGCTTGTTGCTCTTGCTCTTTGTGTGTTCTTCATCTTATGCTGTACTGGCTGTGGTACTAGCTGTTTGGGGAAACTAAAATGTAATCGTTGTTGTGACTCGTATGATGAGTATGAGGTCGAGAAGATCCATGTTCATTGA")</f>
        <v>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v>
      </c>
      <c r="AL13" s="109">
        <f t="shared" si="15"/>
        <v>4059</v>
      </c>
      <c r="AM13" s="109" t="str">
        <f t="shared" si="16"/>
        <v>&gt;BtHKU5_Sgene
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v>
      </c>
      <c r="AN13" s="110" t="s">
        <v>207</v>
      </c>
      <c r="AO13" s="111" t="str">
        <f t="shared" si="17"/>
        <v>https://www.ncbi.nlm.nih.gov/nuccore/EF065509.1</v>
      </c>
      <c r="AP13" s="111" t="str">
        <f t="shared" si="18"/>
        <v>https://www.ncbi.nlm.nih.gov/nuccore/EF065509.1?report=fasta&amp;log$=seqview&amp;format=text</v>
      </c>
      <c r="AQ13" s="112" t="s">
        <v>208</v>
      </c>
      <c r="AR13" s="113">
        <f>IFERROR(__xludf.DUMMYFUNCTION("len(REGEXREPLACE(REGEXREPLACE(AT13, ""&gt;.*\n"", """"), ""\n"", """"))"),30482.0)</f>
        <v>30482</v>
      </c>
      <c r="AS13" s="113" t="str">
        <f t="shared" si="19"/>
        <v>yes</v>
      </c>
      <c r="AT13" s="109" t="str">
        <f>IFERROR(__xludf.DUMMYFUNCTION("if(AQ13="""","""", REGEXREPLACE(AQ13, ""&gt;.*\n"", AW13 &amp; ""
""))"),"&gt;BtHKU5 EF065509.1_genome
GATTTAAGAGAATAGCCTAGCTATCCCTCTCTCTCGTTCTCTTGCAGAACTTTGTTTTTAACGAACTTAA
ATAATAGCCCTGCTGGTTTGCGTGCTGCGATACCTTTCTGCTGCGTCATAGGCGCCGGACTGGAAAGCGC
ATGTACACCACTGGGTATAATTAAAACTGAATAATATTTTTCAGTTAGAGCATCGTGTCTCAAGTGCTTC
ACGGTCACAATATACC"&amp;"GTTTCGTCGGGTGCGTGGCAATTCGGTGCACATCATGTCTTTCGTGGCTGGTGT
GGCTCCTCAAGGTGCGAGGGGCAAGTATAGAGCAGAGCTCAACACTGAAAAAAGGACTGACCATGTGTCT
CTCAAAGCGTCACTCTGTGATGCAGGAGATCTGGTTCTCAAGATCTCACCATGGTTTATGGACGGCGAAA
GCGCCTATAAACATGTGAGTGAACAACTCTCTAAGGGAAGTAAGCTTCTCTTTGTCCC"&amp;"TCAAACATTGAA
GGGATTCATACGGCATCTCCCAGGCCCTCGTGTTTACCTGGTTGAGAGGCTGACAGGGGGTACCTATTCG
GACCCATTCATGGTTAACCAGCTTGCTTACCAAAATGCCGCAGGAGAAGGTGTCATTGGCACAACCCTGC
AGGGTAAGCGTGTTGGAATGTTCTTCCCATTTGATGCGGATCTTGTTACTGGAGAGTTTCAATTTCTGCT
TCGTAAGAAGGGCTTCGGTGGCAACCGCT"&amp;"TCCGTGATGCTCCTTGGGATTACAACTGGACTCCCTACTCT
GATCTTATGGACGCTCTTGAGGCTGACCCTTGTGGTAAGTACTCTCAGAGCCTTCTTAAGAAGCTCGTTG
GAGGTGATTTCACCCCAATCGATCAATACATGTGTGGCAAAAACGGCAAACCCATTGCTGAATTTGCTGC
TTTAATGGCTAGCGAAGGAATCACCAAGCTAGCTGATGTGGAGGCCGAAGTCAAGTCCCGTACTGACTCA
"&amp;"GACCGCTACATCGTCTTCAAGAACAAATTATACCGGATTGTGTGGAATGTGCAACGTAAGGACGTTGCGT
ATTCAAAGCAATCTGCCTTTACTATGAATAGTATAGTCCAATTGGACACCATGGAGGATGTCCCTAGACA
CTCATTCACAATCGGCTCTGAGATCCAAGTGATTGCACCCTCAACTGCGGTGCAAGCTAATGGACATCTC
AATCTCAAACAGAGACTCCTCTACGCATTCTATGGTAAGCAG"&amp;"GCTGTCTCTGAACCCAACTACATCTACC
ACTCAGCGTACGTCGATTGCACGAGCTGTGGTAAAGGTAGTTGGCTGACTGGCAATGCTGTGCAAGGTTT
TGCATGTGATTGCGGAGCACACTATTGTGCTAATGATGTAGACTTGCAGTCTTCGGGCCTTGTGCGGAAG
AATGCTGTCCTTCTTACTACCTGTCCCTGCAATAAGGACGGAGAATGCAAACACACCCTCCCTCAGCTTG
TTAGCATGATGAC"&amp;"TGACAAGTGTGACGTTGAGGTTGTTGGAAAAACCTTCATTCTTACTTATGGAGGCGT
AATTTACGCTTACATGGGTTGCAGTGGTGGTACTATGCACTTTATTCCTCGTGCAAAGTCATGTGTTTCC
AAGATTGGCGATGCCATCTTCACTGGATGCACAGGCACCTGGAGTAAGGTATGCGAAACAGCAAACCTTT
TCCTCGAAAGGGCTCAGCATGCCATCAATTTTGTTAATGAGTTTGTGCTCACAGA"&amp;"GACTGTAGTGGCACT
ACTTTCTGGTACTACTTCTAGTATCGAAGAACTTCGTGACCTGTGTCGTAACGCAACGTTCGAAAAGGTC
CGAGACTATTTAACACCTCGTGGCTGGATTGTCACGATGGGTTCCTACATTGAGGGTGTCATTAACGTAG
GTGCAGCTGGTGTCTGCAACGCTGCGCTTAATGCCCCATTCATTGTTCTCTCCGGACTTGGAGAATCCTT
TAAGAAGGTCGCTGCAACTCCTTGGA"&amp;"AATTGTGCAGCTCCCTCAGAGAAACTCTAGACCATTATGCTGAT
AGCATAACCTACAGGGTTTTCCCATATGACATCCCTTGCGATGTTACTGATTATACGGCTCTCTTGTTGG
ATTGTGCAGTTCTGACTGGAGCTTCAGCCTACTTTGTAGCCCGCTATGTGGATGAAAAAGTAGAGCAACT
CACTAACCTTGTCTTCTCCTCATGCCAGAGCGCAGTTGCAGCCTTTGTACAGGCATGTATGTCTACTT"&amp;"AC
AAAGCTACTGCAAAATTCATCTCTGACATGTTCACTCTAATAAAAGTAGTCTCTGAACGGCTCTACGTCT
ACACGTCTGTGGGCTTTGTCGTTGTTGGAGATTACTCATCTCAGCTTCTGAAGCAATTCATGCATATCCT
CTCAAAGGCCATGCAACTGCTTCACACCACGGTTTCTTGGGCAGGTTCCAAGTTGCCATCGGTTGTGTAC
AATGGAAGAGATTCCCTTGTATTTCCAAGTGGCACATAC"&amp;"TATTGTGTCTCCACTCAAGGCAGGTCTCTGC
AGGATCAATTCGATCTTGTAATTCCTGGTGACCTGAGCAAGAAGCAAATTGGCATTCTTGAACCTACACC
CAACTCTACCACCGTTGATAAGAAAATCAACACAAATGTGGTGGAAGTAGTTGTTGGTCAATTAGAACCT
ACTAAGGAGCATAGTCCCGAACTAGTCGTCGGTGATTATGTGATCATTAGTAATAAAATCTTTGTGCGCA
GTGTCGAAGA"&amp;"CAGCGAAACAGTCTTCTACCCACTCTGCACAGATGGAAAGATCGTGCCTACTTTGTTCAG
ACTCAAAGGTGGTGCGCCTCCCAAAGGAGTTAAGTTTGGTGGCGAACAAACAAAAGAAATAACTGCAGTC
AGAAGCGTATCTGTGGACTACGATGTTCATCCTGTCCTAGATGCACTGTTAGCCGGTTCCGAACTGGCCA
CATTCACAGTTGAGAAGGATCTCCCAGTCAAGGATTTCGTGGATGTTGTGAA"&amp;"GGATGAAGTTATTGAGTT
GCTCTCTAAACTTCTCCGTGGTTACAACGTTGACGGATTTGATCTGGAGGATTTCGCTGATACACCTTGC
TATGTCTACAATGCTGAAGGAGACTTAGCTTGGAGCTCAACCATGACCTTCTCAGTCAACCCTGTTGAGG
AAGTTGAAGAGGAGTGTGATGATGATTACGTAGAGGATGAGTACCTCTCTGAAGAAATGCTTGTCGAGGA
AGATGAGAATTCCTGGGCTGCAG"&amp;"CTGTTGAAGCCGTCATTCCAATGGAAGACGTCCAATTAGATACCCTT
GTAGCTGAAATTGATGTTTCAGAGCCAGCTGATGATGTCGCTGAACAAGCCTCTACTGAAGAAGTGGAAG
TGCCTAGTGCTTGTGTGTTGGAAGCCTCTCAAGTAGCTAACGCGGCTGAGGTTGAATCATGTGAGGCAGA
AGTTTCGTCTTCGATCCCCCTCCATGAGGATGCTAATGCCGCCAAGGCCAACGATTGTGCCGAAG"&amp;"GTATG
CCTGCGCTCGATAGTACTGAAACTGTCAGTAAGCTCTCAGTTGATACGCCAGTTGGTGATGTCACACAGG
ATGATGCTACAAGCAGCAATGCTACTGTAATAAGTGAAGATGTTCACACAGCCACTCATTCTAAAGGACT
AGTTGCGGTTCCTGAAGTTGTTCCAGAAAAGGCTTTGGGCACTTCGGTTGAGCGGATGAGGTCGACGAGT
GAGTGGACTGTTGTTGAGACTAGCTTAAAACAGGAG"&amp;"ACTGCTGTAATAGTCAAAAATGATAGCTCTGCCA
AACCACAAAGGGTTAAAAAGCCCAAGGCAGAGAATCCTCTTAAAAATTTCAAACACATTGTCTTGAACAA
TGATGTTACACTAGTCTTTGGTGACGCTATTGCTGTGGCAAGAGCGACTGAAGACTGCATTCTTGTCAAT
GCCGCTAATACCCATTTGAAACATGGTGGTGGCATTGCAGCTGCTATTGACAGAGCATCTGGTGGGCTTG
TACAAGC"&amp;"CGAATCAGATGACTATGTCAACTTTTATGGGCCACTCAATGTGGGTGACTCTACTCTCCTGAA
AGGGCACGGCCTTGCAACTGGCATCCTTCACGTTGTAGGCCCAGACGCGCGTGCCAATCAGGACATTCAA
CTTCTTAAACGCTGTTATAAGGCGTTTAATAAGTACCCCTTAGTTGTGTCGCCTTTAATCTCCGCAGGTA
TTTTCTGCGTAGAACCAAGGGTGTCACTTGAATACTTGCTCTCTGTTGT"&amp;"ACACACTAAAACATATGTTGT
GGTCAACTCAGAGAAAGTTTATAATGACCTTGCTGCACCAAAACCTCCGACTGGATTAACTTATTCACAC
GAGGGTTGGCGTGGCATCATTCGTAATGCAAAATCCTTTGGATTCACGTGCTTTATCTGCACTGATCAAT
CCGCAAACGCAAAACTTCTCAAGGGAAGGGGTGTGGATCTTACTAAGAAAACTCAAACTGTCGATGGTGT
CAAGTACTATCTTTATAGTT"&amp;"CTAAAGACCCATTGACTGACATAATAACTGCTGCTAATGCCTGCAAAGGC
ATTTGTGCCATGCCTATAGGTTATGTAACTCATGGGCTTGACTTAGCACAGGCGGGGCAACAAGTTAAGA
AAATAACTGTGCCATACGTCTGTTTGCTGGCATCAAAGGACCAAGTTCCTATCTTAAATTCTGATGTTGC
AGTTCAAACACCAGAACAGTCTTTCATTAACACTGTCATTGCTAATGGGGGTTACCATTGTT"&amp;"GGCATCTT
GTCACTGGTGAACTCATAGTTAAGGGAGTGTCATATCGAAAACTGCTAAATTGGTCAGATCAAACCATTT
GCTATGCAGATAATAAGTTTTATGTGGTAAAAGGACAAATTGCCTTACCATTTGACTCACTTGAGAAGTG
TCGGACCTACCTGACTTCAAGGGCCGCACAACAGAAAAACGTCGATGTTCTTGTAACAATCGATGGGGTT
AACTTCAGGACTGTTGTTCTGAATAATACAACT"&amp;"ACTTATAGGGTACAGTTAGGTTCTGTATTCTATAAGG
GTTCTGACATCTCAGACACCATTCCCACTGAAAAGATGAGTGGTGAAGCCGTTTACTTGGCTGACAATTT
GTCAGAAGCTGAAAAGGCTGTACTTAGTGAAGTCTATGGAACAGCTGATACTGCATTTCTGCACAGGTAT
TACTCCCTCTTGGCACTGGTTAAGAAATGGAAGTATACGGTGCATGATGGTGTTAAATCCCTCAAGCTTA
ATAG"&amp;"CAACAATTGTTACGTTAATGTGACAATGTTGATGTTGGATATGCTTAAGGAGATCAAATTTATTGT
ACCTGCCTTACAAGCTGCGTACCTCAAACATAAGGGTGGTGATTCCACTGAATTCATTGCCCTAATAATG
GCATATGGTGACTGTACCTATGGTGAACCTGATGATGCCTCCAGACTGCTGCATACCATCCTTTCCAAGG
CTGAGCTTACTACTCAAGCTAAAATGGTTTGGAGACAATGGTGCAA"&amp;"TGTCTGTGGCGTCCAAGATACTAC
TACTACAGGCCTCAAGGCGTGCATCTATGTAGGAATGAACTCATTAGACGAGCTTCATGCTACACATGAG
GAATGCTGTCAGTGCGGTGATGTAAGAAAACGACAACTCGTTGAACACAACGCACCATGGCTGCTGTTAT
CAGGACTTAATGAAGCTAAGGTAATGACGCCCACGTCGCAGTCGGCCGGTCCTGACTATACAGCATTTAA
CGTCTTTCAAGGTGTAG"&amp;"AGACCTCTGTGGGTCACTACTTGCATGTACGCGTGAAGGACAATCTCTTATAT
AAGTATGACTCCGGTAGCTTGAGTAAGACTTCCGATATGAAGTGCAAGATGACCGATGTCTATTATCCTA
AGCAGAGATATAGTGCAGACTGCAATGTCGTAGTATACTCTCTGGATGGGAATACTTGGGCTGATGTAGA
TCCTGATCTGTCAGCTTTCTATATGAAGGATGGCAAGTACTTCACCAAGAAACCTGTCA"&amp;"TTGAATATTCA
CCAGCTACAATTCTATCTGGTAGTGTGTATACTAATAGTTGCCTTGTCGGACATGACGGTACCATTGGCA
GTGATGCTATTAGTTCTTCTTTTAACAACCTATTAGGCTTTGATAATTCTAAGCCAGTGTCAAAGAAACT
CACGTATTCCTTCTTCCCGGATTTCGAGGGAGATGTGATTCTTACAGAGTATTCCACTTATGACCCCATA
TACAAGAATGGCGCAATGCTACATGGCAAG"&amp;"CCAATCTTATGGGTTAACAATTCTAAATTTGACAGTGCAC
TTAACAAGTTTAATAGGGCTACGCTTAGACAAGTCTATGACATAGCACCTGTTACTCTTGAGAATAAATA
CACTGTCCTTCAAGACAACCAAATACAGCAGGTTGAGGTTGAGGCACCAAAGGAGGATGCTAAACCACAA
TCTCCTGTTCAGGTTGCAGAAGATATAGATAATAAGCTACCCATTATCAAGTGCAAAGGGCTTAAAAAGC
C"&amp;"ATTTGTAAAGGATGGGTATAGTTTTGTTAACGACCCGCAGGGTGTCAATGTGATAGACACACTTGGTAT
TGATGATCTACGTGCGTTATACGTGGACCGCAATCTGCGGTTAATTGTTCTCAAAGAGAATAATTGGTCT
GCACTATTTAATATACACACTGTAGAAAAGGGAGATCTCAGTGTAATTGCTGCATCAGGATCCATCACAA
GAAGAGTGAAAATTCTTCTAGGTGCATCTTCTCTTTTTGCACA"&amp;"ATTTGCATCTGTTACGGTCAATGTCAC
CACTGCGATGGGGAAAGCTTTAGGTAGAATGACGCGTAATGTAATTACTAATACTGGCATTATTGGACAG
GGCTTTGCTCTGCTCAAAATGTTATTAATATTACCTTTCACATTCTGGAAGTCTAAAAACCAAAGCACCG
TTAAAGTTGAAGTAGGTGCTCTAAGAACTGCTGGCATTGTCACGACTAATGTTGTAAAACAGTGTGCCTC
GGCAGCCTATGATG"&amp;"TGTTAGTAGTCAAGTTTAAGCGTATTGACTGGAAATCCACTTTACGCCTGCTTTTC
CTTATATGTACAACTGGGCTATTGTTGTCTTCACTATATTACTTGTTCTTGTTTCATCAAGTTCTAACAA
GTGACGTCATGTTGGATGGTGCCGAAGGCATGTTGGCTACTTATAGGGAATTGCGTTCCTATTTGGGCAT
CCATTCTCTCTGCGACGGTATGGTCGAAGCGTATCGGAACGTCTCGTATGACGTAA"&amp;"ACGATTTTTGCTCA
AACCGTTCAGCCTTATGTAACTGGTGTCTTATTGGACAAGACTCACTTACTAGGTATTCCGCGTTCCAGA
TGATCCAAACTCATGTTACCAGCTATGTCATAAACATAGACTGGGTGTGGTTTGTAATGGAATTCGCACT
TGCTTACGTCTTGTACACTTCAACCTTTAACGTGTTGTTATTGGTGGTGTCATCTCAGTACTTTTTCTCC
TACACTGGGGCATTTGTAAACTGGCGT"&amp;"TCATACAATTACCTGGTCTCTGGATATTTCTTTTGCGTTACTC
ACATCCCCTTGTTGGGCCTTGTGCGTATCTATAATTTCCTTGCATGCCTCTGGTTCCTTCGTCGCTTCTA
CAATCATGTTATCAATGGCTGTAAGGACACTGCATGCCTGCTCTGTTACAAAAGGAATCGTCTAACACGT
GTGGAAGCATCAACAGTCGTCTGTGGTTCTAAACGCACGTTTTATATCGTCGCAAATGGCGGTACTTCA"&amp;"T
TCTGTTGTAGGCATAACTGGAATTGTGTTGATTGTGACACCGCAGGTATCGGGAACACCTTTATCTGTGA
AGAAGTTGCAAATGACCTCACTACCAGCCTACGGAGATTAGTGAAACCGACTGACAAGTCCCATTACTAT
GTGGAGTCAGTTACGGTTAAAGATTCAGTTGTCCAACTGCATTACAGTAGAGAGGGTGCCTCATGCTATG
AGCGTTACCCTCTCTGCTACTTTACTAATCTAGATAAGTT"&amp;"GAAGTTCAAAGAGGTTTGCAAAACTCCCAC
GGGGATACCTGAGCACAACTTTCTAATCTATGACTCGAGTGATCGTGGCCAGGAAAATTTAGCCAGATCA
GCTTGCGTTTATTATTCCCAGGTTCTCTCCAAGCCGATGTTGCTTGTGGATTCAAACATGGTCACCACTG
TTGGCGACAGTCGAGAGATTGCCAGCAAAATGCTTGATTCCTATGTTAATAGCTTCATTTCTCTTTTTGG
CGTGAATCGTG"&amp;"ACAAGTTGGATAAACTTGTTGCCACCGCCCGCGATTGCGTAAAGAGGGGTGATGACTTC
CAAACTGTTATTAAGACTTTCACGGATGCCGCTCGCGGTCCAGCTGGTGTGGAATCTGATGTAGAAACGT
CCTCCATTGTCGACGCTTTGCAGTATGCGTATAAGCACGACCTGCAGTTGACTACAGAGGGGTTTAATAA
TTATGTTCCTAGCTATATTAAGCCTGACAGCGTCGCGACAGCTGATCTGGGTT"&amp;"GTTTAATTGACCTTAAC
GCTGCTTCTGTTAACCAGACTAGCATCCGCAATGCAAATGGCGCATGCATCTGGAATAGCAGCGACTATA
TGAAACTGTCTGATAGCCTCAAGCGACAGATTAGAATCGCTTGTCGTAAGTGCAATATTCCATTTAGACT
TACTACGTCTAGATTACGTTCTGCGGACAACATTTTGTCTGTTAAATTTAGTGCTACCAAACTCTCGGGA
GGTGCACCCAAATGGCTTTTGAAG"&amp;"CTCCGTGACTTCACGTGGAAAAGTTATTGTGTAGTTACATTAGTAG
TCTTTGCTATGGCTGTGTTGTCTTACCTATGTTTACCGGCATTCAACATGAGTCAAGTCTCCTTCCATGA
AGACCGCATTCTCACCTATAAAGTGGTAGAGAATGGTATCATTAGGGATATCACTCCTAGTGATACGTGC
TTTGCTAATAAGTACCAGTCATTCTCTAAATGGTTTAATGAGCACTATGGCGGATTGTTCAACAAC"&amp;"GACA
TAAGTTGTCCCGTTACCGTAGCTGTTATCGCTGGTGTTGCAGGTGCTCGTGTACCCAACCTTCCTGCTAA
TGTTGCATGGGTCGGTCGCCAAATAGTTTTGTTTGTCTCCCGAGTCTTTGCCTCTTCTAATAATGTCTGC
TACACCCCAACCGCTGAAATCCCTTATGAGAGATTCTCCGATAGTGGGTGCGTTCTAGCATCTGAATGCA
CATTGTTCAGGGATGCAGAAGGTAAGATTAACCCCTA"&amp;"CTGCTATGACCCTACTGTTCTGCCTGGTGCTTC
TGCTTATGATCAAATGAAGCCCCATGTTAGGTATGACATGTATGATTCAGACATGTACATTAAGTTTCCA
GAAGTGGTCTTTGAGAGTACTCTGCGTATTACTAAAACCTTGGCTACTCGCTATTGTCGCTTTGGCAGTT
GCGAAGATGCTAATGAAGGTGTCTGTATTACTACTAATGGCTCTTGGGCTATCTACAATGATCACTACGC
AAATAAAC"&amp;"CTGGCGTTTATTGTGGTGATAACTATTTTGATATTGTCAGAAGACTTGGTCTCTCTCTTTTC
CAGCCTGTCACCTATTTCCAACTTAGTACTTCGTTGGCTTTGGGTGTCATGCTTTGTATCTTCTTGACAA
TTGCCTTCTACTACGTCAACAAGGTCAAACGTGCCCTTGCTGATTATACACAGTGTGCAGTCGTAGCAGT
AGCTGCCGCTCTTCTTAATAGCTTATGTCTATGCTTTGTTGTGTCAAACC"&amp;"CACTACTTGTGTTGCCATAC
ACAGCTTTGTACTACTATGCCACCTTTTACCTTACTGGTGAGCCTGCATTCGTTATGCACGTCTCATGGT
TTGTCATGTTCGGAACAGTCGTCCCTATATGGATGGTGTTTGCCTACATTGTGGGAGTCTGTCTTCGTCA
TTTACTCTGGGTTATGGCTTACTTCAGTAAGAAACATGTTGAAGTCTTTACTGATGGTAAACTGAATTGT
AGTTTCCAGGATGCTGCCGCT"&amp;"AATATCTTTGTGATTAACAAGGATACATACGTGGCACTCCGGAATTCTA
TTACCCAAGATTCCTATAATAGATACTTGTCCATGTTTAATAAGTACAAGTATTATTCTGGTGCGATGGA
CACTGCCTCCTATAGAGAAGCTTCTGCCGCGCATTTGTGTAAAGCCCTCCAAGTCTACAGCGAAACTGGT
AGTGATGTCCTCTTCCAGCCACCCAATTGCAGTGTCACCTCAAGCGTGTTGCAGAGCGGTCTG"&amp;"GTTAAGA
TGGCTGCTCCCAGTGGAGTTGTAGAGAATTGTATGGTTCAGGTGACTTGCGGTTCAATGACACTTAATGG
CTTGTGGCTCGACAATTATGTCTGGTGTCCGCGCCATGTTATGTGTCCCGCTGATCAGTTGTCTGATCCA
AATTATGATGCTCTTCTTGTTTCAAAAACCAACCTTAGCTTCATCGTTCAGAAGAACGTTGGTGCACCAG
CTAACTTACGGGTTGTTGGACACACTATGGTTGG"&amp;"TACTCTTCTAAAGTTGACTGTGGAATCTGCTAACCC
GCAGACACCCGCATACACTTTTACCACTGTAAAACCAGGAGCGTCCTTTAGTGTCTTAGCCTGTTATAAT
GGCAGACCAACCGGAGTCTTCATGGTAAATATGCGCCAGAACAGCACCATAAAAGGATCTTTCTTATGTG
GCTCTTGTGGTAGTGTTGGTTACACTCAAGAAGGAAATGTAATCAACTTCTGCTATATGCATCAGATGGA
GTTAT"&amp;"CAAATGGTACTCACACTGGTTGCGCTTTTGACGGTGTCATGTACGGAGCTTTTGAAGATCGTCAA
GTACACCAAGTCCAATTGTCAGACAAATACTGTACCATAAATATAGTAGCTTGGCTTTATGCGGCGATTC
TTAACGGTTGTAATTGGTTTGTGAAGCCAAATAAGACTGGAATCGCTACTTTTAATGAATGGGCTATGAG
TAACCAATTCACAGAGTTTATTGGTACACAGTCCGTAGATATGCTTG"&amp;"CTCATAAGACAGGTGTTTCTGTT
GAGCAACTCCTTTATGCTATCCAGACATTACATAAAGGTTTCCAGGGTAAGACAATCCTTGGCAACTCAA
TGCTGGAAGATGAATTCACCCCTGATGATGTTAACATGCAGGTCATGGGTGTTGTTATGCAAAGTGGTGT
GAAGCGTATTTCTTATGGTTTAGTGCATTGGTTGTTTACAACATTGCTACTTGCATATGTGGCTACGCTG
CAACTCACCAAGTTTACT"&amp;"ATCTGGAATTACTTGTTTGAGGTGATACCCTTACAACTAACTCCACTAGTTT
TGTGTGTAATGGCATGTGTTATGTTGACGGTAAAGCATAAACATACATTCCTTACACTGTTTCTGTTGCC
CACGGCTATTTGCTTAACATATGCAAATATAGTCTATGAGCCTCAAACACCAGTTTCAAGTGCTCTCATT
GCTGTAGCAAACTGGCTTAATCCTGCTAGTGTGTATATGCGCACTACTCATACTGACTTA"&amp;"GGTGTTTACC
TTAGTCTTTGCTTTGCGTTAGCTGTTGTAGTCCGTAGACTCTACAGGCCTAATGCCTCAAACTTGGCTCT
TGCCTTAGGTAGTGCCATGGTTTGGTTCTACACTTATACTACGGGTGATTGCTCTAGTCCCCTTACCTAC
CTTATGTTTCTTACCACATTGACTAGTGATTACACCGTAACCGTGTTTCTTGCAGTCAATGTTGCTAAGT
TTTTCGCTCGGGTTGTGTTCCTTTATGCGCC"&amp;"GCATGCAGGATTCATCTTCCCAGAGGTTAAACTTGTCTT
ACTGATGTATCTTGCTGTAGGATACTTCTGCACTGTTTATTTTGGTGTCTTCTCTTTGTTGAACCTGAAA
CTTCGTGTGCCACTTGGTGTCTACGATTATACAGTTTCAACCCAAGAATTTCGCTATCTCACGGGTAATG
GGCTTCACGCGCCACGCAACTCTTGGGAGGCCCTTCGTCTTAACATGAAATTGATTGGCATTGGCGGTAC
AC"&amp;"CTTGTATCAAGATAGCCAGTGTCCAGTCAAAACTTACTGATCTTAAATGCACTTCTGTGGTTCTTCTT
TCTGTTCTTCAACAGTTACACCTCGAGGCTAACAGTAAAGCTTGGGCTCACTGTGTTAAGCTTCATAATG
ACATCTTGGCTGCGACTGACCCCACAGAGGCATTCGACAACTTTGTTTGTCTGTTTGCTACTCTTATGTC
ATTCTCAGCCAATGTGGATTTAGAGGCTTTAGCAAGTGACCTGC"&amp;"TTGATCACCCATCGGTGCTGCAGGCT
ACTTTATCTGAATTCTCACACTTAGCTAGTTATGCTGAGTTGGAGGCTGCTCAATCTTCCTACCAAAAGG
CTCTGAACTCTGGTGATGCCTCACCGCAGGTTCTTAAGGCTTTGCAGAAGGCTGTTAATATCGCTAAGAA
TGCCTATGAGAAAGATAAGGCTGTAGCAAGAAAATTAGAGCGCATGGCTGAACAGGCTATGACGTCAATG
TATAAGCAAGCACGT"&amp;"GCCGAGGACAAGAAGGCCAAGATTGTAAGTGCTATGCAAACTATGCTCTTTGGCA
TGATTAAGAAGTTGGATAACGACGTTCTTAATGGTGTCATCTCAAACGCTAGGAATGGCTGTGTGCCTCT
TAGTGTTGTGCCACTTTGTGCTTCTAATAAACTGAGAGTGGTGATACCTGATATTACCATTTGGAACAAG
GTTGTCACCTGGCCAAGCTTGTCTTATGCCGGTGCACTTTGGGACATTTCTCTCATA"&amp;"AACAATGTGGACG
GTGAAGTTGTTAAGTCTTCAGATGTCACAGAGACAAATGAATCCTTGACATGGCCACTTGTTTTGGAATG
CACACGCGCTGCAAGTTCTGCTGTAACGCTGCAAAATAATGAGATCAGGCCATCTGGTCTAAAAACTATG
GTTGTTAGTGCTGGTATTGATCATGCTAACTGTAATACTAGCTCACTGGCTTATTATGAACCTGTTGAGG
GTCGTAAAATGCTGATGGGTATTCTTTC"&amp;"TGAAAACGCACATCTTAAGTGGGCTAAAGTTGAAGGCCGCGA
TGGATTTGTGAATATTGAACTTCAACCGCCGTGTAAGTTCTTAATAGCTGGTCCCAAAGGCCCAGAAGTT
AGATACTTGTACTTTGTTAAAAACCTTAACAATTTACATCGTGGACAGCTGCTAGGCCATATTGCAGCAA
CAGTCCGTTTACAGGCAGGTTCTAATACAGAATTTGCTATTAATTCATCAGTGCTGTCGGCTGTTACCTT"&amp;"
CAGCGTTGATCCTGGTAAAGCATACTTAGACTTTGTGAACGCAGGTGGCGCTCCATTGACTAATTGTGTT
AAGATGTTAACTCCTAAGACTGGTACTGGAATTGCAGTGTCTGTCAAACCGGAGGCTAATGCAGATCAAG
ATACCTATGGTGGTGCATCAGTGTGTCTATATTGCAGAGCGCATATAGAACACCCAGATGTCACAGGTGT
TTGTAAATTTAAGGGTAAATTTGTACAGGTTCCACTTCACA"&amp;"TTCGTGATCCTGTTGGATTCTGTTTACAA
AATACCCCGTGCAATGTTTGTCAATTTTGGATAGGACATGGTTGTAATTGTGATGCTCTTCGTGGTACTA
CAATTCCCCAGTCCAAAGATTCCAACTTTTTAAACGAGTCCGGGGTTCTATTGTAAATGCCCGAATAGAA
CCCTGTGCCAGTGGTCTTACCACTGATGTTGTCTTTAGGGCATTTGACATCTGCAACTATAAGGCAAAAG
TTGCTGGTATAG"&amp;"GCAAGTATTACAAGACTAATACTTGCAGGTTTGTAGAAGTCGATGACGAAGGTCATAG
ACTTGACTCCTTCTTTGTCGTAAAACGCCATACAATGGAAAATTATGAGCTGGAGAAGCGGTGTTACGAT
CTTGTTAAGGATTGTGATGCTGTGGCAGTTCATGACTTCTTCATTTTTGACGTTGACAAAGTCAAAACTC
CTCATATAGTGCGTCAACGTTTGACAGAGTACACTATGATGGATCTTGTATATG"&amp;"CTTTGAGGCACTTTGA
TCAGAATAACTGTGAAGTGCTTAAGAGCATACTTGTAAAATATGGTTGCTGTGATGCATCATATTTTGAT
AATAAATTGTGGTTTGACTTCGTGGAAAACCCCAATGTTATAAGTGTTTATCATAAGCTTGGCGAGAGAA
TTCGTCAAGCTGTGCTTAACACTGTTAAATTTTGCGACCAGATGGTAAAATCTGGTCTTGTTGGTGTCTT
AACCCTTGACAATCAGGATCTGAAT"&amp;"GGCAAGTGGTATGATTTTGGTGATTTTGTCATCACTCAACCTGGT
GCTGGAGTAGCTATTGTTGATAGCTACTATTCTTATTTAATGCCTGTGCTTTCTATGACCAACTGTTTGG
CCGCTGAAACACACAGGGATTGTGATCTAACTAAGCCTCTCATTGAGTGGCCACTTCTAGAGTACGACTA
CACAGATTACAAGATTGGTCTGTTTGAAAAGTACTTTAAGYATTGGGATCAGCAGTATCACCCAAAT"&amp;"TGT
GTGAACTGTACTGATGACCGTTGTGTGCTACATTGTGCAAATTTCAATGTGCTTTTCTCAATGACGCTAC
CGGGAACGTCTTTTGGTCCAATTGTCCGAAAGATTTTTGTCGATGGTGTACCATTTGTCATATCTTGTGG
TTATCACTACAAGGAGTTAGGATTAGTCATGAATATGGACGTGAGTCTTCATAGACATAGACTATCACTT
AAGGAGCTAATGATGTATGCAGCTGATCCAGCCATGCA"&amp;"CATAGCTTCAGCCTCTGCCCTTTGGGATTTAA
GAACACCATGTTTTAGTGTTGCCGCACTTACGACAGGTCTAACCTTTCAGACTGTCCGTCCTGGCAACTT
TAATAAAGATTTCTATGATTTTGTTGTTTCTAAGGGCTTTTTCAAGGAAGGGTCCTCAGTTACATTAAGG
CATTTCTTCTTCGCGCAAGATGGACATGCTGCTATTACTGATTACAGCTATTATGCTTACAACCTGCCAA
CGATGTGTG"&amp;"ACATAAAGCAGATGTTGTTTTGTATGGAAGTTGTTGATCGTTACTTCGAGATATATGATGG
CGGTTGCCTCAATGCATCGGAAGTAATTGTTAACAATTTGGATAAGAGTGCTGGCCATCCATTCAATAAG
TTTGGAAAAGCCAGAGTCTATTATGAGAGTCTGTCATATCAAGAACAGGATGAGCTTTTTGCCATGACAA
AGCGAAACGTTCTTCCGACGATAACGCAGATGAATTTGAAATATGCTATTA"&amp;"GTGCTAAGAATAGAGCCCG
GACTGTTGCCGGTGTGTCGATTCTTAGTACAATGACTAATCGTCAATACCACCAGAAAATGCTTAAGTCT
ATGGCTGCTACGCGGGGTTCCACGTGCGTCATAGGGACCACTAAGTTCTATGGTGGTTGGGACTTTATGT
TAAAAACCTTGTATAAGGATGTAGATAATCCTCACTTGATGGGTTGGGATTACCCCAAGTGTGATCGCGC
TATGCCTAATATGTGTAGAATC"&amp;"TTTGCATCTCTCATATTAGCCCGTAAACATAGTACTTGTTGTACTAAC
ACTGATAGATTTTACCGCTTAGCAAATGAGTGCGCTCAAGTGCTTAGTGAGTATGTCCTTTGTGGCGGTG
GTTATTACGTCAAACCTGGTGGGACCAGTAGCGGCGATGCAACCACAGCTTACGCCAATAGTGTTTTTAA
CATTCTGCAGGCGACTACCGCGAATGTTAGTGCACTTATGGGCGCTAATGGCAACACTATTGTT"&amp;"GACGAG
GAAGTTAAGGATATGCAGTTTGAGCTGTATGTAAATGTTTACAGAAAGAGCCAGCCTGATCCTAAATTTG
TGGACAGGTATTATGCCTTTCTGAATAAGCACTTTTCCATGATGATACTGTCTGACGATGGTGTCGTATG
CTATAATAGTGACTATGCCACTAAAGGTTATATCGCATCCATTCAAAACTTCAAGGAGACTCTGTATTAT
CAGAATAATGTCTTCATGTCAGAGGCTAAATGCTG"&amp;"GGTGGAAACCGATTTGAAGAAAGGTCCACATGAGT
TTTGCTCACAGCATACACTTTTCATAAAGGATGGTGACGATGGTTACTTCCTACCTTATCCAGACCCCTC
AAGAATACTGTCTGCCGGTTGCTTCGTCGATGATATCGTCAAGACTGACGGTACGCTCATGGTTGAGAGA
TTCGTGTCATTGGCAATAGACGCTTATCCTCTCACGAAGCATGATGATCCTGAATACCAAAATGTATTCT
GGGTGT"&amp;"ATTTACAGTATATAGAAAAACTGTACAAAGACCTCACAGGACACATGCTTGACAGTTATTCTGT
CATGCTATGTGGTGATAATTCAGCTAAATTCTGGGAAGAGAGCTTTTATAGAGATCTCTATACTGCTCCA
ACCACACTTCAGGCTGTCGGATCTTGTGTCGTGTGCCACTCTCAGACGTCGCTTCGTTGTGGTACGTGTA
TACGAAGACCCTTCCTTTGCTGTAAGTGTTGTTATGACCATGTCATAG"&amp;"CTACACCTCATAAAATGGTTCT
GTCTGTGTCACCTTATGTCTGTAACGCTCCAGGTTGTGACGTTGCAGATGTTACTAAACTGTATTTAGGC
GGTATGAGCTACTTCTGTATCGACCACCGCCCTGTATGCAGTTTTCCGCTCTGTGCAAACGGCCTTGTGT
TTGGTTTGTACAAGAATATGTGCACTGGTAGCCCATCTGTTACGGAATTTAACAGATTAGCTACTTGTGA
CTGGACTGAAAGTGGTGAC"&amp;"TACACGTTGGCTAATACCACTACAGAACCACTAAAATTATTTGCGGCTGAA
ACACTTAGAGCAACTGAAGAAGCCTCTAAACAGTCGTACGCTATTGCTACTATCAAAGAAATAGTAGGTG
AGCGTGAATTGTTGCTCGTGTGGGAAGCTGGAAAAGCCAAACCACCACTCAATCGCAACTATGTTTTCAC
TGGTTATCATATAACCAAGAATAGTAAAGTCCAGCTCGGTGAGTATGTCTTCGAGCGCATA"&amp;"GACTATAGT
GATGCTGTCTCCTACAAGTCTAGTACTACGTATAAGCTAGCAGTCGGAGACATCTTTGTTCTTACCTCTC
ACTCGGTGGCCACCCTGCAGGCGCCCACAATTGTGAATCAAGAGAGGTATGTAAAAATAACTGGATTGTA
TCCAACTCTTACTGTACCTGAGGAATTTGCCAATCATGTTGCGAATTTTCAGAAAGCAGGTTTTAGTAAA
TTTGTCACCGTTCAGGGGCCCCCTGGCACCGG"&amp;"CAAGAGTCATTTTGCTATTGGGTTAGCGATTTACTACC
CAACAGCAAGAGTTGTTTACACAGCTTGCTCACACGCAGCCGTAGATGCATTGTGTGAGAAAGCTTTTAA
GTACCTGAACATTGCAAAATGTTCACGCATTATACCTGCGAAAGCACGTGTTGAGTGCTATGACCAGTTT
AAAGTTAATGAAACAAATTCTCAGTATTTGTTCAGTACTATTAATGCCCTACCAGAAACGTCTGCTGATA
TAC"&amp;"TGGTGGTGGATGAAGTTAGTATGTGCACTAATTATGATCTCTCAGTGATTAATGCACGTATTAAAGC
TAAACACATCGTGTATGTTGGTGATCCAGCCCAGCTGCCTGCACCACGCACCTTGCTTACTCGGGGCACA
TTGGAACCGGAAAATTTCAATAGTGTAACCCGTTTAATGTGTAACTTGGGACCAGATATCTTTCTGAGTG
TTTGCTATCGGTGTCCTGAAGAAATAGTTAACACTGTGAGTGCGC"&amp;"TCGTCTACAACAATAAGCTTGTAGC
AAAGAAGCCGGCCTCAGGACAGTGTTTCAAAATTCTGTATAAGGGCAGTGTTACACATGATGCTAGCTCC
GCCATTAACAGACCTCAGCTTAACTTTGTTAAGTCTTTTATTGCTGCTAACCCTAATTGGAGTAAGGCAG
TTTTTATCTCTCCTTACAATAGTCAAAATGCTGTCGCCCGCTCAGTGTTGGGTTTGACTACGCAGACTGT
TGATTCATCACAGGGT"&amp;"TCTGAATACCCATACGTCATCTTTTGCCAAACTGCTGACACTGCTCACGCAAAC
AACATTAACAGATTTAATGTTGCAGTTACGCGTGCGCAGAAGGGTATTCTTTGCGTCATGACTTCTCAAG
CACTCTTCGATTCGCTCGAGTTTGCTGAGGTTTCTCTTAATAACTACAAGCTTCAGTCACAGATAGTAAC
GGGCTTGTACAAAGATTGCTCCAGAGAGTCATCTGGACTTCATCCTGCTTATGCGCCA"&amp;"ACCTATGTTAGT
GTTGATGATAAGTATAAGACTAGTGATGAGCTTTGCGTGAACCTGAATGTACCCGCAAATGTTCCTTATT
CAAGAGTCATTTCAAGAATGGGTTTCAAGCTAGATGCATCGATACCCAACTACCCAAAACTCTTCATTAC
ACGTGATGAGGCTATAAGGCAAGTCAGAAGCTGGATAGGCTTCGACGTTGAAGGTGCCCATGCATCGCGT
AATGCATGTGGTACTAACGTGCCTTTGCA"&amp;"ACTTGGCTTTTCTACTGGTGTGAACTTTGTTGTTCAGCCCG
TGGGTGTAGTTGATACTGAGTGGGGGAGCATGTTGACGAGCATCGCTGCGCGCCCTCCTCCCGGTGAACA
ATTTAAGCATTTGGTGCCTCTTATGAATAAAGGAGCCGCCTGGCCAATTGTAAGAAGACGTATTGTTCAG
ATGCTTTCAGACACTTTGGATAAATTGTCTGACTACTGTACGTTTGTTTGTTGGGCTCATGGCTTTGAGT
"&amp;"TAACGTCTGCATCCTATTTTTGCAAGATAGGTAAGGAGCAACGGTGTTGTATGTGTAATCGTCGCGCTTC
GACGTACTCTTCACCGTTACACTCTTATGCCTGCTGGAGTCATTCTAGCGGATATGACTATGTCTATAAC
CCATTCTTTGTAGATGTACAACAATGGGGATATATAGGCAATTTAGCGACTAATCACGACCGCTACTGTA
GTGTTCATCAGGGAGCCCACGTTGCCTCTAATGATGCAGTAA"&amp;"TGACTCGTTGTTTAGCCATTCATGATTG
TTTTATTGAACGTGTTGAGTGGGATATCACGTATCCTTATATCTCACATGAAAAACGTCTTAATTCCTGT
TGTAGGGCAGTTGAACGCAATGTCGTACGCGCAGCTCTCCTTGCTGGCAGATTCGAAAGAGTCTACGATA
TTGGCAACCCTAAAGGAATTCCTATTGTTGATGACCCTGTTGTTGATTGGCATTATTATGATGCACAGCC
ACTGAGTAAGAAA"&amp;"GTTCAGCAGTTGTTCTACACAGAAGACTGCGCTAAAAACTTCTCAGATGGACTCTGC
TTATTCTGGAACTGTAATGTTCCAAGATATCCTAATAATGCTATAGTATGTAGGTTTGACACACGTGTGC
ACTCAGAATTCAATTTGCCCGGTTGTGATGGTGGCAGCTTGTACGTTAACAAGCATGCCTTCCACACACC
TGCATATGATGCTAGTGCATTCCGTGATCTGAAACCTCTGCCCTTCTTCTACTAT"&amp;"TCCACAACACCATGC
GAAGTGCATGGTAATGGTAATATGTTAGAGGACATTGATTACGTACCACTTAAGTCTGCAGTATGTATAA
CTGCATGTAACCTTGGTGGTGCTGTCTGCCGTAAACATGCTGCTGAATACAGGGATTACATGGAAGCATA
TAATCTCGTATCAGCATCTGGTTTTAGACTGTGGTGTTATAAGACCTTTGATGTCTATAACCTCTGGTCA
ACCTTCACTAAAATTCAAGGTCTCGA"&amp;"AAACATCGCCTACAATGTTATTAAACAAGGTCACTTTACTGGTG
TCGAAGGTGAGTTGCCCGTCGCTGTGGTTAACGACAAAATCTACACCAAAAGTGATGTTAATGATGTGTG
CATCTTCGAAAATAAGACCACACTTCCTACTAATATTGCATTTGAACTGTATGCTAAAAGAGCTGTTCGC
TCGCATCCAGATTTCAATTTGCTACGTAATTTAGAAGTAGATGTCTGCTATAAGTTTGTGCTCTGGGA"&amp;"TT
ACGAGCGTAGCAACATCTATGGTAGTGCAACTATTGGTGTATGCAAGTACACTGATATTGATGTCAATTC
AGCACTGAATATATGTTTTGACATTCGTGATAATGGCTCATTGGAAAGATTCATGTCTTTACCAAATGGC
ATCCTTATATCCGATCGCAAGGTGAAGAATTATCCTTGCATCGTTAGTTCTAACTATGCTTACTTCAATG
GCACACTGATAAGAGACAACACTGGTAACTCTCAAAGTA"&amp;"GCGATGGTGAAGTAAAGCAACCTGTAACATT
CTACATTTACAAGAAAGTCAATAATGAGTTCGTACAGTTCACTGATACGTACTACACTCTTGGTAGAACA
GTTTCCGATTTCACACCTGTTAGTGAAATGGAAAAGGACTTTCTCGCTCTTGATAGCGATGTTTTTATCA
AGAAGTATAAGCTAGAAGCTTATGCTTTTGAGCATGTGGTTTACGGTGATTTTTCACGTACCACATTAGG
TGGCCTCCAT"&amp;"CTTCTTATTGGCTTATATAAGAAGCATCAAGAAGGTCACATTATCATGGAGGAAATGCTT
AAAGAAAGAGCTACCGTCCATAACTATTTTGTTACTGAATCGAACACAGCATCGTTCAAAGCGGTCTGTT
CGGTTATTGATTTAAAGCTTGACGACTTCGTTGACATTATAAAGGCAATGGACCTTAGTGTCGTTTCAAA
AGTCGTCAAGATTCCTATTGACTTAACTATGATTGAGTTTATGCTATGGTGT"&amp;"AAGGATGGTCAGGTGCAA
ACCTTTTACCCGAGACTTCAGGCTATCAATGATTGGAAGCCAGGTCTTGCAATGCCTTCACTATTTAAAG
TTCAAAACTCAAACCTTGAACCATGTATGCTGCCTAATTACAAGCAGTCAATCCCGATGCCGCAAGGCGT
CCATATGAATATAGCAAAATATATGCAATTGTGCCAGTATCTGAATACATGCACAATTGCAGTACCTGCC
AATATGCGAGTCATGCATTTTGG"&amp;"TGCTGGATCTGACAAAGGCGTCGCTCCTGGCTCCTCAGTTCTACGAC
AATGGCTTCCGACGGATGCCATCTTAATTGATAATGACCTAAACGAGTATGTGTCCGACGCGGATATTAC
TCTTTTTGGCGACTGCGTTACTGTGCGTGTTGGACAACAAGTAGATTTACTAATTTCCGACATGTACGAT
CCATCCACTAAAGTAGTAGGTGAAACAAATGAAGCAAAGGCGCTTTTCTTTGTGTATCTCTGCAA"&amp;"CTTTA
TTAAAAATAACCTAGCTCTTGGAGGGTCCGTTGCGATAAAAATAACGGAACACTCATGGAGCGCAGAATT
ATATGAATTAATGGGAAGATTTGCATGGTGGACTGTGTTTTGTACCAATGCAAATGCATCCTCATCTGAG
GGATTTCTCATCGGAATAAATTACTTAGGAGAGCTAAAAGAAGTTATAGATGGTAATGTGATGCACGCCA
ACTATATATTCTGGCGTAATACTACTTTAATGAACC"&amp;"TGAGTACTTACTCTCTCTTCGATCTCTCGCGCTT
TCCTCTTAAATTAAAAGGAACACCAGTTCTTCAATTAAAAGAGAGCCAAATTAACGAACTTGTGATCTCT
CTCTTGTCGCAGGGCAAGCTTATTATTCGCGACAATGATACGCTCAGTGTTAGTACTGATGTGCTCGTTA
ACTTTTATAGGAAACCTCACAAGAGGTCAAAGTGTTGATATGGGACACAATGGCACTGGTTCATGTTTAG
ATTCCCA"&amp;"GGTACAACCTGATTATTTTGAATCTGTGCATACTACTTGGCCCATGCCTATTGACACGAGTAA
GGCTGAAGGTGTCATTTATCCTAATGGCAAGTCCTACTCTAATATTACTCTAACTTATACGGGACTGTAC
CCCAAGGCTAATGACCTTGGTAAACAGTATTTATTCTCTGACGGACATAGTGCCCCAGGACGTCTTAATA
ACTTATTTGTCAGTAATTACTCCTCACAAGTGGAGTCCTTTGATGATGG"&amp;"CTTTGTGGTCCGTATTGGTGC
TGCTGCCAATAAAACTGGAACCACTGTCATATCTCAATCCACATTTAAACCCATTAAGAAAATCTATCCA
GCCTTTTTGCTTGGACATTCTGTGGGTAATTATACACCGTCCAATAGGACAGGTCGTTATCTCAACCACA
CGCTTGTCATCCTACCGGATGGCTGTGGTACTATTTTACATGCATTCTATTGTGTTCTTCACCCTCGCAC
ACAACAAAATTGTGCTGGTG"&amp;"AAACAAATTTCAAATCCCTCTCGCTTTGGGATACTCCTGCATCAGACTGT
GTCTCTGGTTCTTATAACCAAGAAGCCACATTAGGTGCTTTCAAAGTGTATTTTGACTTGATTAATTGCA
CGTTCAGATACAATTATACTATAACAGAGGATGAAAACGCTGAGTGGTTCGGCATTACCCAAGACACACA
AGGCGTTCACCTCTATTCATCTCGAAAAGAGAACGTGTTCAGAAATAACATGTTCCACTTTG"&amp;"CTACTTTA
CCTGTGTACCAGAAAATCCTCTATTACACAGTCATTCCTCGCAGCATCCGAAGTCCTTTCAATGACAGAA
AAGCCTGGGCTGCATTCTACATTTATAAACTACATCCACTCACATATTTGCTAAATTTTGATGTGGAGGG
CTATATAACTAAAGCTGTAGACTGTGGCTACGATGATCTAGCACAGCTACAATGTTCCTACGAATCCTTC
GAAGTCGAAACAGGCGTTTATTCCGTTTCATCG"&amp;"TTCGAAGCTTCTCCTAGAGGTGAGTTCATTGAACAGG
CAACAACTCAAGAGTGTGATTTCACACCTATGTTGACTGGTACACCTCCTCCTATATATAATTTCAAAAG
GTTGGTCTTCACCAATTGCAATTACAACTTAACAAAACTCCTTTCACTGTTTCAAGTGAGCGAGTTTTCT
TGTCATCAAGTTTCACCTAGTAGTCTTGCTACCGGTTGTTACTCTTCTCTTACAGTGGACTATTTCGCTT
ATTC"&amp;"CACTGATATGAGTTCTTACCTGCAACCTGGCTCCGCTGGAGCAATTGTGCAGTTTAATTACAAACA
AGACTTTAGCAATCCCACGTGTAGAGTGCTTGCTACTGTTCCACAAAATCTTACTACAATTACTAAACCT
AGTAATTATGCTTATCTTACAGAGTGTTATAAAACCAGTGCATATGGCAAGAATTACTTGTACAATGCGC
CTGGCGCTTACACTCCTTGCTTATCTTTAGCCTCTCGTGGGTTCTC"&amp;"TACTAAATACCAGTCACATAGTGA
TGGCGAGCTAACCACTACTGGTTACATTTATCCTGTCACTGGAAATCTTCAAATGGCTTTCATAATTTCT
GTTCAGTATGGAACTGACACTAACAGTGTCTGCCCCATGCAAGCATTAAGAAATGATACTAGCATTGAAG
ATAAGCTAGACGTTTGTGTTGAATACTCGCTCCATGGTATAACTGGAAGGGGGGTTTTCCACAATTGCAC
ATCTGTTGGACTGAGAA"&amp;"ACCAGCGGTTTGTGTATGATACTTTCGACAATTTAGTTGGTTACCATTCTGAC
AATGGTAATTACTATTGTGTCAGACCTTGTGTCAGTGTGCCTGTCTCTGTGATTTACGACAAGGCATCTA
ATTCTCATGCTACATTATTCGGAAGCGTTGCATGTTCGCACGTTACCACAATGATGTCGCAATTTTCACG
CATGACCAAAACTAATTTGCTCGCGCGTACAACTCCAGGTCCATTGCAAACTACTGTTG"&amp;"GTTGTGCAATG
GGCTTTATCAATTCCTCAATGGTAGTTGACGAATGTCAACTTCCGCTTGGTCAATCACTTTGTGCTATTC
CACCAACTACTTCTTCACGCGTTCGACGTGCTACTTCTGGTGCATCTGATGTGTTTCAAATCGCCACTCT
TAACTTTACTAGTCCATTAACACTCGCACCAATAAATTCTACTGGATTTGTTGTTGCTGTGCCGACTAAT
TTCACATTTGGTGTCACTCAAGAATTCATT"&amp;"GAGACTACCATTCAAAAGATTACTGTCGATTGCAAGCAGT
ACGTTTGTAATGGTTTTAAGAAGTGCGAAGACTTGCTCAAAGAATATGGCCAGTTTTGCTCTAAAATTAA
CCAGGCTCTTCATGGTGCAAACCTACGTCAAGACGAGTCTATTGCTAATCTATTTTCAAGTATTAAAACC
CAGAATACCCAGCCTCTTCAGGCGGGATTGAATGGTGATTTTAACTTGACTATGCTTCAAATACCTCAAG
T"&amp;"TACTACAGGTGAACGTAAGTACAGGAGTACTATCGAAGACCTTCTTTTCAATAAGGTTACTATTGCTGA
TCCTGGCTATATGCAAGGCTATGATGAATGTATGCAGCAAGGTCCTCAGTCAGCTCGAGACTTGATCTGT
GCACAATATGTTGCTGGCTACAAAGTGCTGCCACCCTTATATGACCCCTATATGGAAGCTGCTTACACTT
CTTCCCTATTGGGCAGTATTGCTGGTGCTAGTTGGACAGCAGG"&amp;"TCTGTCGTCTTTCGCAGCAATACCATT
TGCACAAAGTATCTTTTATCGCTTGAATGGTGTTGGCATCACTCAGCAGGTTCTGTCTGAGAATCAGAAG
ATCATTGCCAACAAATTCAATCAAGCTCTTGGTGCCATGCAAACTGGCTTTACTACTACTAACCTTGCTT
TCAACAAGGTTCAGGATGCAGTAAATGCTAATGCAATGGCTCTTTCCAAACTAGCTGCGGAATTGTCTAA
CACTTTCGGTGCTA"&amp;"TTTCATCATCAATCAGTGACATCCTTGCAAGGCTTGACACTGTTGAACAAGAGGCT
CAAATTGATCGGTTGATCAATGGACGTCTTACATCCCTTAACGCATTCGTTGCGCAACAACTCGTGCGTA
CTGAAGCTGCTGCTAGATCTGCCCAATTGGCTCAAGATAAGGTCAATGAGTGCGTGAAGTCGCAATCCAA
ACGGAATGGATTCTGCGGAACTGGCACACATATTGTTTCATTTGCCATTAATGCTC"&amp;"CTAATGGCCTCTAC
TTCTTCCATGTTGGTTACCAGCCAACATCCCATGTCAATGCAACTGCCGCTTATGGCCTTTGCAACACTG
AAAATCCACAAAAGTGCATTGCACCTATTGATGGATACTTCGTCTTAAACCAAACTACCAGCACTGTCGC
AGACAGTGACCAACAATGGTATTATACTGGTAGTTCCTTCTTCCATCCTGAACCCATCACAGAAGCAAAT
TCTAAGTATGTGTCCATGGATGTAAAA"&amp;"TTCGAAAACCTCACTAATAGGCTTCCTCCACCGCTCCTTAGTA
ATTCAACAGATTTGGATTTCAAGGAAGAGCTGGAAGAATTCTTCAAAAACGTCTCCTCACAAGGACCAAA
CTTCCAGGAGATTTCTAAGATTAACACTACACTGCTTAACCTCAACACAGAGTTGATGGTGCTGAGTGAA
GTTGTTAAACAATTAAATGAATCCTATATCGACTTGAAAGAGTTGGGGAATTATACTTTTTACCAAAAA"&amp;"T
GGCCATGGTATATATGGCTTGGCTTTATTGCAGGGCTTGTTGCTCTTGCTCTTTGTGTGTTCTTCATCTT
ATGCTGTACTGGCTGTGGTACTAGCTGTTTGGGGAAACTAAAATGTAATCGTTGTTGTGACTCGTATGAT
GAGTATGAGGTCGAGAAGATCCATGTTCATTGAGCATTTTAACGAACTTATGATGCGTGTGCAAAGACCA
CCCACACTCTTGCTCATTTTATTAGTTGCTAATGCTTTCT"&amp;"CAAAGCCCATTGGCACTCCTATGCCTGAGC
ACTGTTCTACCCTTGTTGGTAGAGAGTTTCAATCTTGTATTCGACAAGCACAGTTTGATACGGCTGGCAT
GTACACTAATCGCGTCATCGTGCTCGATCGAGCACGTACTCATCGCTATCCTATTGATCGTGACACTACT
ACTGCTCACGACACCTCTTACGACACTTCTGACCCTCAGTTGCTGTCTGATATTGGTTACTCCTTTGATT
ATGGGAAGTAA"&amp;"TTAACGAACTTCATGGATTACGTGTCGCTGCTCAACCAGGTTTGGCAGAAACAGGTTAA
TTCCTCTCAAGAAGGAACTTTGGCTCCTGTTCGCCCTACATACGCCTATCGGCCAGTGCAGGGAAATCTT
CAGTGTCCTATCAAGTGGCGTTGCATTTACACTTTTGCAGGCTACACAGGTACTGCAACTGAGCCAACTA
AAGTATTAGCAAAACAAGAAGCCGCTAGGAAGGTTTGCCTTAGGCTTCAAGAG"&amp;"TATGGACGACTCGATGG
ATTTGGACTTAGACTGCGTTATAGCACAGCCTTCGAGCACAATCGTTATGATGCCTCTAAGTCCTATTTC
TACACGCAAACGTCGTCGTCATCCCATGAATAAAAGACGCTACGCTAAGCGCCGTTTTACTCCTGTAGAG
CCAAACGATATTATAATGTGTGATAAACCCACACATTGTATTCGCTTGGTTTTTGATCAATCATTACGCT
GGGTGCATTTTGATGGTATCAAAA"&amp;"ACATCCTCACTGATTATGATGTTATTTTTAACCCTGATTTACACGT
TACTGTTGCTTTAGTTTGTGCAGGTAATGGTGTTACATTCAGTGATCTCACACCACTAACATTCATTCTA
GCTGACATGCTGCTTGAATTTAATGGTATCTTTACTTTGGGACAGACTTTGGTCATTGGTGCTCGTGAGT
ACCATTGGCTACCACAAGAGCTTAAAACTAATGTGGGCAAAGCTATCCCTCAGGCTAAAGAATGGC"&amp;"TTGT
AGATCATGGCTACAACGTGTACCATACAGGCCTTCCTACTCATATGTCGCTTGCAAAGCTTCATTCACTT
GACTTCGTCCAACAATCATATGTTGGCAGTAAGTTCTTTATTAAGCATTCTCATACCACTGAATATGCTA
TGCCCGTTTGTTTACAGGTAATAGCTATTGATGGTGAGAAAGTTGATGGTCGATCGAAACCCCTGTTTCA
GTATCCCATCCATAATCATTACAGACACTATCGTGCC"&amp;"TGCTTTCCTGGCCGCTAAACGAACTTATGGCTT
TTTCGCCATCCCTGTTTCAGCCACTTGTCATCCAAAAGGAGACACACGGTGGTGAACCTAGCAGCCCTAA
TCATGTCATCGCATGCATACCTCTTACAGGCTATGTTGCCGCTCTTGTGGTTAATGCATGCTTTTACCCT
CTACTATTCTGCTTACCTTATAGCAGTTGTAGGGCTAGTGTATGTAAGACCTTGGTACTCTATGTGCTGA
TGCTTTAC"&amp;"AATTTCATTTTGTCGTGTATCCTAGTTGAGGACACACAACAACCTGTTGGCATATGCCTTAT
GGTATATTGCATAATATTAATGGCGATCTGGACTATCGACAGAGTTCGATTTTGTCTGCTGATCAGATCA
TTACGTCCACTTATTGACATGAGGTCAAATTTCATCCGTGTCAATACTGTTGCAGGCGGGGTTGTTATAC
CTGTTAACTATAGCAAACCCTGGTTTGTCAAAAATTTTAACCAGCGTTGT"&amp;"CGCTGTACAAATTGTTTCTT
TGCGCACTCAGCAACCTATCTCGAGTGCACATTTATAAGCCGTTTCTCTAAAACCACTCTTGTTTCCATT
AGTGACTTTCAGCTTAACGGTTCTCATTCAACTGTTTTCGTGCCTTTCAATAGCCGCGATTCAGTACCTC
TTCACATAATCGCACCCAGCGTGCTTACAGTTTAAGCTCGCTTCGCGCTGCTATGGGTCCCATGTTGAGG
CTAATCCATTTAGTCTCACTT"&amp;"TGGACATTTGGAAAACGAACTATGTTACCTTTTGTCCAAGAACAAATAG
GTGCATTCATAGTAAATTTTTTCATATTATCCGTAGTTTGTGCTGTAACACTCGTTGTGTGTCTAGCAAT
CCTTACGGCTATTCGATTATGTGTGCAGTGTGTTTCTGGTTGTCATACATTAGTATTTCTACCAGCTGTT
CATATTTATAATACAGGGCGTGCAGCCTATGTAAAGTTCCAAGAGAGCCATCCACCCTATCCC"&amp;"CCTGAGG
ACTGGGTTTAACGAACTCTCTAAATATGGCGTCTAGCAATGTTACCCTCTCTAATGATGAGGTTCTCAGG
CTTGTTAAAGACTGGAATTTCACCTGGTCGGTGGTCTTCCTGCTCATTACAATCGTGCTCCAATATGGCT
ACCCATCTAGGAGCATGTTTGTCTACGTCATCAAGATGTTTGTATTATGGCTACTTTGGCCAGCATCAAT
GGCACTATCTATATTTTGTGCTGTCTATCCAATT"&amp;"GATCTAGCTTCCCAGATAATCTCTGGCATACTAGCT
GCAACAAGCTGCGCGATGTGGATCTCCTACTTCGTGCAAAGCATTCGGCTGTTTATGCGTACTGGCTCTT
GGTGGTCTTTCAACCCTGAGTCTAACTGTCTACTTAATGTTCCCATCGGAGGCACCACTGTTGTGCGACC
ACTTGTTGAAGACTCGACCAGTGTCACTGCTGTGGTCACTGATGGCTACCTTAAGATGGCAGGCATGCAT
TTTGG"&amp;"TGCTTGCGACTTTCAACGTCTACCCTCTGAGGTGACGGTCGCAAAACCAAATGTGCTGATAGCCC
TGAAAATGATTAAACGCCAAGCGTATGGTACAAATTCTGGTGTTGCTATTTATCATAGGTATAAGGCAGG
CAACTATAGGAGGCCGCCCATTATACAAGACCAAGAACTCGCACTGCTAAGGGCTTAATTGCTCTAGTAA
GAGACAGATTTTTAACGAATCTTATTATCTCATTGTTATGGCTACTC"&amp;"CTGCTCCTCCTCGTGCAGTAGTG
TTCGCTAATGACAATGAAACCCCTACCAACAGTCAGCGTTCAGGGCGTCCAAGAACTAAGCCCAGACCTG
CCCCTAATACCACTGTCTCATGGTTCACGGGCCTTACCCAGCACGGTAAGCAGCCTCTTGCCTTCCCTCC
TGGACAGGGCGTACCTCTTAATGCCAATTCAACCCCTGCACAGAATGCTGGGTATTGGCGGAGACAGGAC
AGGAAAATTAACACTGGA"&amp;"AATGGAACAAAACCTCTGGCACCCAGGTGGTATTTCTACTACACTGGAACAG
GACCTGAGGCAAATCTCCCTTTCAGATCAGTCAAGGATGGAATCATCTGGGTCCATGAAAACGGTGCCAC
AGATGCTCCTTCGGTTTTTGGGACACGCAACCCTGCAAACGATCCAGCTATCGTCACGCAGTTTGCTCCT
GGTACTACGCTACCTAAAAACTTCCACATCGAAGGCACTGGTGGCAATAGTCAGTCATCT"&amp;"TCGAGAGCCT
CCAGCAGAAGCTCATCTAGATCTAGTTCAAGAAACGGAAGAAGTAACAACAGTTCCCGCAATGCTTCCCC
AGCTCCACATGGAGTCGGAGATGTAGTGGGTGCTGGAACTCTTTCAGTTCTTTTAGACTTGCAGAAGAGG
CTTGCCGATTTGGAAGCTGGTAAGGGTAATAAGCAACCTAAAGTCATCACCAAAAAGGATGCACAGGCTG
CCAAACAAAAGATGCGCCACAAGCGCGTCGC"&amp;"CACCAAAGGATACAATGTAGTCCAGGCTTTCGGAATGAG
AGGTCCTGGTCCGCTGCAGAGTAACTTTGGTGACATGCAATACAACAAGCTTGGCACTGAAGACCCACGT
TGGCCTCAAATTGCTGAACTTGCTCCCTCAGCATCTGCTTTCATGAGTACCTCCCAATTTAAGGTTACTC
ATCAGAGCAATGATGAAAATGGTGAACCGGTGTACTTCCTAAGTTACTCGGGCGCCATAAAATTAGACCC
AA"&amp;"AGAATCCCAACTACAACAAGTGGATGGAGATTCTTGACGCAAATATTGATGCTTACAAATCCTTCCCC
AAAAAGGAGCGAAAGCAAAAACCAAGTGGTGATGATGCTGCAACAGCACCAGCCACATCTCAGATGGAAG
ATGTCCCTGAACTGCCTCCTAAGCAACAGCGCAAGAAACGCGTTGTCCAAGGCAGTATCCCCCAACGTTC
AGCAGGCGTGCCTAGCTTTGAGGACGTTGTGGATGCCATTTTCC"&amp;"CCGATTCAGAGGCATAAATTGCCAAT
TGAACGTAACAAGAGTCGAGGCGATCGCTAGTGTTCTGGAAACCCCATTACATGATGCAATTGTCCACTC
TTGCACAGAATGGAATCATGTTTTACTTACAGTGCAAGAAGGTAAGTGAACCCATTTAATTGATAGCTGT
CATTTTAGTAAAGTGTGTAGCTATAGAGAGAAGTTTAAAGACTGTCACCTCTGCGAGATTGCAAGTGAAC
AGTGCCCCCTGGGAA"&amp;"GAGCTCTATAGTGTGAAATGTAAATAAAAACAGCTATTATTCAATTAGATTAGGC
TTTTTAGATGATTTGCAAAAAAAAAAAAAAAA
")</f>
        <v>&gt;BtHKU5 EF065509.1_genome
GATTTAAGAGAATAGCCTAGCTATCCCTCTCTCTCGTTCTCTTGCAGAACTTTGTTTTTAACGAACTTAA
ATAATAGCCCTGCTGGTTTGCGTGCTGCGATACCTTTCTGCTGCGTCATAGGCGCCGGACTGGAAAGCGC
ATGTACACCACTGGGTATAATTAAAACTGAATAATATTTTTCAGTTAGAGCATCGTGTCTCAAGTGCTTC
ACGGTCACAATATACCGTTTCGTCGGGTGCGTGGCAATTCGGTGCACATCATGTCTTTCGTGGCTGGTGT
GGCTCCTCAAGGTGCGAGGGGCAAGTATAGAGCAGAGCTCAACACTGAAAAAAGGACTGACCATGTGTCT
CTCAAAGCGTCACTCTGTGATGCAGGAGATCTGGTTCTCAAGATCTCACCATGGTTTATGGACGGCGAAA
GCGCCTATAAACATGTGAGTGAACAACTCTCTAAGGGAAGTAAGCTTCTCTTTGTCCCTCAAACATTGAA
GGGATTCATACGGCATCTCCCAGGCCCTCGTGTTTACCTGGTTGAGAGGCTGACAGGGGGTACCTATTCG
GACCCATTCATGGTTAACCAGCTTGCTTACCAAAATGCCGCAGGAGAAGGTGTCATTGGCACAACCCTGC
AGGGTAAGCGTGTTGGAATGTTCTTCCCATTTGATGCGGATCTTGTTACTGGAGAGTTTCAATTTCTGCT
TCGTAAGAAGGGCTTCGGTGGCAACCGCTTCCGTGATGCTCCTTGGGATTACAACTGGACTCCCTACTCT
GATCTTATGGACGCTCTTGAGGCTGACCCTTGTGGTAAGTACTCTCAGAGCCTTCTTAAGAAGCTCGTTG
GAGGTGATTTCACCCCAATCGATCAATACATGTGTGGCAAAAACGGCAAACCCATTGCTGAATTTGCTGC
TTTAATGGCTAGCGAAGGAATCACCAAGCTAGCTGATGTGGAGGCCGAAGTCAAGTCCCGTACTGACTCA
GACCGCTACATCGTCTTCAAGAACAAATTATACCGGATTGTGTGGAATGTGCAACGTAAGGACGTTGCGT
ATTCAAAGCAATCTGCCTTTACTATGAATAGTATAGTCCAATTGGACACCATGGAGGATGTCCCTAGACA
CTCATTCACAATCGGCTCTGAGATCCAAGTGATTGCACCCTCAACTGCGGTGCAAGCTAATGGACATCTC
AATCTCAAACAGAGACTCCTCTACGCATTCTATGGTAAGCAGGCTGTCTCTGAACCCAACTACATCTACC
ACTCAGCGTACGTCGATTGCACGAGCTGTGGTAAAGGTAGTTGGCTGACTGGCAATGCTGTGCAAGGTTT
TGCATGTGATTGCGGAGCACACTATTGTGCTAATGATGTAGACTTGCAGTCTTCGGGCCTTGTGCGGAAG
AATGCTGTCCTTCTTACTACCTGTCCCTGCAATAAGGACGGAGAATGCAAACACACCCTCCCTCAGCTTG
TTAGCATGATGACTGACAAGTGTGACGTTGAGGTTGTTGGAAAAACCTTCATTCTTACTTATGGAGGCGT
AATTTACGCTTACATGGGTTGCAGTGGTGGTACTATGCACTTTATTCCTCGTGCAAAGTCATGTGTTTCC
AAGATTGGCGATGCCATCTTCACTGGATGCACAGGCACCTGGAGTAAGGTATGCGAAACAGCAAACCTTT
TCCTCGAAAGGGCTCAGCATGCCATCAATTTTGTTAATGAGTTTGTGCTCACAGAGACTGTAGTGGCACT
ACTTTCTGGTACTACTTCTAGTATCGAAGAACTTCGTGACCTGTGTCGTAACGCAACGTTCGAAAAGGTC
CGAGACTATTTAACACCTCGTGGCTGGATTGTCACGATGGGTTCCTACATTGAGGGTGTCATTAACGTAG
GTGCAGCTGGTGTCTGCAACGCTGCGCTTAATGCCCCATTCATTGTTCTCTCCGGACTTGGAGAATCCTT
TAAGAAGGTCGCTGCAACTCCTTGGAAATTGTGCAGCTCCCTCAGAGAAACTCTAGACCATTATGCTGAT
AGCATAACCTACAGGGTTTTCCCATATGACATCCCTTGCGATGTTACTGATTATACGGCTCTCTTGTTGG
ATTGTGCAGTTCTGACTGGAGCTTCAGCCTACTTTGTAGCCCGCTATGTGGATGAAAAAGTAGAGCAACT
CACTAACCTTGTCTTCTCCTCATGCCAGAGCGCAGTTGCAGCCTTTGTACAGGCATGTATGTCTACTTAC
AAAGCTACTGCAAAATTCATCTCTGACATGTTCACTCTAATAAAAGTAGTCTCTGAACGGCTCTACGTCT
ACACGTCTGTGGGCTTTGTCGTTGTTGGAGATTACTCATCTCAGCTTCTGAAGCAATTCATGCATATCCT
CTCAAAGGCCATGCAACTGCTTCACACCACGGTTTCTTGGGCAGGTTCCAAGTTGCCATCGGTTGTGTAC
AATGGAAGAGATTCCCTTGTATTTCCAAGTGGCACATACTATTGTGTCTCCACTCAAGGCAGGTCTCTGC
AGGATCAATTCGATCTTGTAATTCCTGGTGACCTGAGCAAGAAGCAAATTGGCATTCTTGAACCTACACC
CAACTCTACCACCGTTGATAAGAAAATCAACACAAATGTGGTGGAAGTAGTTGTTGGTCAATTAGAACCT
ACTAAGGAGCATAGTCCCGAACTAGTCGTCGGTGATTATGTGATCATTAGTAATAAAATCTTTGTGCGCA
GTGTCGAAGACAGCGAAACAGTCTTCTACCCACTCTGCACAGATGGAAAGATCGTGCCTACTTTGTTCAG
ACTCAAAGGTGGTGCGCCTCCCAAAGGAGTTAAGTTTGGTGGCGAACAAACAAAAGAAATAACTGCAGTC
AGAAGCGTATCTGTGGACTACGATGTTCATCCTGTCCTAGATGCACTGTTAGCCGGTTCCGAACTGGCCA
CATTCACAGTTGAGAAGGATCTCCCAGTCAAGGATTTCGTGGATGTTGTGAAGGATGAAGTTATTGAGTT
GCTCTCTAAACTTCTCCGTGGTTACAACGTTGACGGATTTGATCTGGAGGATTTCGCTGATACACCTTGC
TATGTCTACAATGCTGAAGGAGACTTAGCTTGGAGCTCAACCATGACCTTCTCAGTCAACCCTGTTGAGG
AAGTTGAAGAGGAGTGTGATGATGATTACGTAGAGGATGAGTACCTCTCTGAAGAAATGCTTGTCGAGGA
AGATGAGAATTCCTGGGCTGCAGCTGTTGAAGCCGTCATTCCAATGGAAGACGTCCAATTAGATACCCTT
GTAGCTGAAATTGATGTTTCAGAGCCAGCTGATGATGTCGCTGAACAAGCCTCTACTGAAGAAGTGGAAG
TGCCTAGTGCTTGTGTGTTGGAAGCCTCTCAAGTAGCTAACGCGGCTGAGGTTGAATCATGTGAGGCAGA
AGTTTCGTCTTCGATCCCCCTCCATGAGGATGCTAATGCCGCCAAGGCCAACGATTGTGCCGAAGGTATG
CCTGCGCTCGATAGTACTGAAACTGTCAGTAAGCTCTCAGTTGATACGCCAGTTGGTGATGTCACACAGG
ATGATGCTACAAGCAGCAATGCTACTGTAATAAGTGAAGATGTTCACACAGCCACTCATTCTAAAGGACT
AGTTGCGGTTCCTGAAGTTGTTCCAGAAAAGGCTTTGGGCACTTCGGTTGAGCGGATGAGGTCGACGAGT
GAGTGGACTGTTGTTGAGACTAGCTTAAAACAGGAGACTGCTGTAATAGTCAAAAATGATAGCTCTGCCA
AACCACAAAGGGTTAAAAAGCCCAAGGCAGAGAATCCTCTTAAAAATTTCAAACACATTGTCTTGAACAA
TGATGTTACACTAGTCTTTGGTGACGCTATTGCTGTGGCAAGAGCGACTGAAGACTGCATTCTTGTCAAT
GCCGCTAATACCCATTTGAAACATGGTGGTGGCATTGCAGCTGCTATTGACAGAGCATCTGGTGGGCTTG
TACAAGCCGAATCAGATGACTATGTCAACTTTTATGGGCCACTCAATGTGGGTGACTCTACTCTCCTGAA
AGGGCACGGCCTTGCAACTGGCATCCTTCACGTTGTAGGCCCAGACGCGCGTGCCAATCAGGACATTCAA
CTTCTTAAACGCTGTTATAAGGCGTTTAATAAGTACCCCTTAGTTGTGTCGCCTTTAATCTCCGCAGGTA
TTTTCTGCGTAGAACCAAGGGTGTCACTTGAATACTTGCTCTCTGTTGTACACACTAAAACATATGTTGT
GGTCAACTCAGAGAAAGTTTATAATGACCTTGCTGCACCAAAACCTCCGACTGGATTAACTTATTCACAC
GAGGGTTGGCGTGGCATCATTCGTAATGCAAAATCCTTTGGATTCACGTGCTTTATCTGCACTGATCAAT
CCGCAAACGCAAAACTTCTCAAGGGAAGGGGTGTGGATCTTACTAAGAAAACTCAAACTGTCGATGGTGT
CAAGTACTATCTTTATAGTTCTAAAGACCCATTGACTGACATAATAACTGCTGCTAATGCCTGCAAAGGC
ATTTGTGCCATGCCTATAGGTTATGTAACTCATGGGCTTGACTTAGCACAGGCGGGGCAACAAGTTAAGA
AAATAACTGTGCCATACGTCTGTTTGCTGGCATCAAAGGACCAAGTTCCTATCTTAAATTCTGATGTTGC
AGTTCAAACACCAGAACAGTCTTTCATTAACACTGTCATTGCTAATGGGGGTTACCATTGTTGGCATCTT
GTCACTGGTGAACTCATAGTTAAGGGAGTGTCATATCGAAAACTGCTAAATTGGTCAGATCAAACCATTT
GCTATGCAGATAATAAGTTTTATGTGGTAAAAGGACAAATTGCCTTACCATTTGACTCACTTGAGAAGTG
TCGGACCTACCTGACTTCAAGGGCCGCACAACAGAAAAACGTCGATGTTCTTGTAACAATCGATGGGGTT
AACTTCAGGACTGTTGTTCTGAATAATACAACTACTTATAGGGTACAGTTAGGTTCTGTATTCTATAAGG
GTTCTGACATCTCAGACACCATTCCCACTGAAAAGATGAGTGGTGAAGCCGTTTACTTGGCTGACAATTT
GTCAGAAGCTGAAAAGGCTGTACTTAGTGAAGTCTATGGAACAGCTGATACTGCATTTCTGCACAGGTAT
TACTCCCTCTTGGCACTGGTTAAGAAATGGAAGTATACGGTGCATGATGGTGTTAAATCCCTCAAGCTTA
ATAGCAACAATTGTTACGTTAATGTGACAATGTTGATGTTGGATATGCTTAAGGAGATCAAATTTATTGT
ACCTGCCTTACAAGCTGCGTACCTCAAACATAAGGGTGGTGATTCCACTGAATTCATTGCCCTAATAATG
GCATATGGTGACTGTACCTATGGTGAACCTGATGATGCCTCCAGACTGCTGCATACCATCCTTTCCAAGG
CTGAGCTTACTACTCAAGCTAAAATGGTTTGGAGACAATGGTGCAATGTCTGTGGCGTCCAAGATACTAC
TACTACAGGCCTCAAGGCGTGCATCTATGTAGGAATGAACTCATTAGACGAGCTTCATGCTACACATGAG
GAATGCTGTCAGTGCGGTGATGTAAGAAAACGACAACTCGTTGAACACAACGCACCATGGCTGCTGTTAT
CAGGACTTAATGAAGCTAAGGTAATGACGCCCACGTCGCAGTCGGCCGGTCCTGACTATACAGCATTTAA
CGTCTTTCAAGGTGTAGAGACCTCTGTGGGTCACTACTTGCATGTACGCGTGAAGGACAATCTCTTATAT
AAGTATGACTCCGGTAGCTTGAGTAAGACTTCCGATATGAAGTGCAAGATGACCGATGTCTATTATCCTA
AGCAGAGATATAGTGCAGACTGCAATGTCGTAGTATACTCTCTGGATGGGAATACTTGGGCTGATGTAGA
TCCTGATCTGTCAGCTTTCTATATGAAGGATGGCAAGTACTTCACCAAGAAACCTGTCATTGAATATTCA
CCAGCTACAATTCTATCTGGTAGTGTGTATACTAATAGTTGCCTTGTCGGACATGACGGTACCATTGGCA
GTGATGCTATTAGTTCTTCTTTTAACAACCTATTAGGCTTTGATAATTCTAAGCCAGTGTCAAAGAAACT
CACGTATTCCTTCTTCCCGGATTTCGAGGGAGATGTGATTCTTACAGAGTATTCCACTTATGACCCCATA
TACAAGAATGGCGCAATGCTACATGGCAAGCCAATCTTATGGGTTAACAATTCTAAATTTGACAGTGCAC
TTAACAAGTTTAATAGGGCTACGCTTAGACAAGTCTATGACATAGCACCTGTTACTCTTGAGAATAAATA
CACTGTCCTTCAAGACAACCAAATACAGCAGGTTGAGGTTGAGGCACCAAAGGAGGATGCTAAACCACAA
TCTCCTGTTCAGGTTGCAGAAGATATAGATAATAAGCTACCCATTATCAAGTGCAAAGGGCTTAAAAAGC
CATTTGTAAAGGATGGGTATAGTTTTGTTAACGACCCGCAGGGTGTCAATGTGATAGACACACTTGGTAT
TGATGATCTACGTGCGTTATACGTGGACCGCAATCTGCGGTTAATTGTTCTCAAAGAGAATAATTGGTCT
GCACTATTTAATATACACACTGTAGAAAAGGGAGATCTCAGTGTAATTGCTGCATCAGGATCCATCACAA
GAAGAGTGAAAATTCTTCTAGGTGCATCTTCTCTTTTTGCACAATTTGCATCTGTTACGGTCAATGTCAC
CACTGCGATGGGGAAAGCTTTAGGTAGAATGACGCGTAATGTAATTACTAATACTGGCATTATTGGACAG
GGCTTTGCTCTGCTCAAAATGTTATTAATATTACCTTTCACATTCTGGAAGTCTAAAAACCAAAGCACCG
TTAAAGTTGAAGTAGGTGCTCTAAGAACTGCTGGCATTGTCACGACTAATGTTGTAAAACAGTGTGCCTC
GGCAGCCTATGATGTGTTAGTAGTCAAGTTTAAGCGTATTGACTGGAAATCCACTTTACGCCTGCTTTTC
CTTATATGTACAACTGGGCTATTGTTGTCTTCACTATATTACTTGTTCTTGTTTCATCAAGTTCTAACAA
GTGACGTCATGTTGGATGGTGCCGAAGGCATGTTGGCTACTTATAGGGAATTGCGTTCCTATTTGGGCAT
CCATTCTCTCTGCGACGGTATGGTCGAAGCGTATCGGAACGTCTCGTATGACGTAAACGATTTTTGCTCA
AACCGTTCAGCCTTATGTAACTGGTGTCTTATTGGACAAGACTCACTTACTAGGTATTCCGCGTTCCAGA
TGATCCAAACTCATGTTACCAGCTATGTCATAAACATAGACTGGGTGTGGTTTGTAATGGAATTCGCACT
TGCTTACGTCTTGTACACTTCAACCTTTAACGTGTTGTTATTGGTGGTGTCATCTCAGTACTTTTTCTCC
TACACTGGGGCATTTGTAAACTGGCGTTCATACAATTACCTGGTCTCTGGATATTTCTTTTGCGTTACTC
ACATCCCCTTGTTGGGCCTTGTGCGTATCTATAATTTCCTTGCATGCCTCTGGTTCCTTCGTCGCTTCTA
CAATCATGTTATCAATGGCTGTAAGGACACTGCATGCCTGCTCTGTTACAAAAGGAATCGTCTAACACGT
GTGGAAGCATCAACAGTCGTCTGTGGTTCTAAACGCACGTTTTATATCGTCGCAAATGGCGGTACTTCAT
TCTGTTGTAGGCATAACTGGAATTGTGTTGATTGTGACACCGCAGGTATCGGGAACACCTTTATCTGTGA
AGAAGTTGCAAATGACCTCACTACCAGCCTACGGAGATTAGTGAAACCGACTGACAAGTCCCATTACTAT
GTGGAGTCAGTTACGGTTAAAGATTCAGTTGTCCAACTGCATTACAGTAGAGAGGGTGCCTCATGCTATG
AGCGTTACCCTCTCTGCTACTTTACTAATCTAGATAAGTTGAAGTTCAAAGAGGTTTGCAAAACTCCCAC
GGGGATACCTGAGCACAACTTTCTAATCTATGACTCGAGTGATCGTGGCCAGGAAAATTTAGCCAGATCA
GCTTGCGTTTATTATTCCCAGGTTCTCTCCAAGCCGATGTTGCTTGTGGATTCAAACATGGTCACCACTG
TTGGCGACAGTCGAGAGATTGCCAGCAAAATGCTTGATTCCTATGTTAATAGCTTCATTTCTCTTTTTGG
CGTGAATCGTGACAAGTTGGATAAACTTGTTGCCACCGCCCGCGATTGCGTAAAGAGGGGTGATGACTTC
CAAACTGTTATTAAGACTTTCACGGATGCCGCTCGCGGTCCAGCTGGTGTGGAATCTGATGTAGAAACGT
CCTCCATTGTCGACGCTTTGCAGTATGCGTATAAGCACGACCTGCAGTTGACTACAGAGGGGTTTAATAA
TTATGTTCCTAGCTATATTAAGCCTGACAGCGTCGCGACAGCTGATCTGGGTTGTTTAATTGACCTTAAC
GCTGCTTCTGTTAACCAGACTAGCATCCGCAATGCAAATGGCGCATGCATCTGGAATAGCAGCGACTATA
TGAAACTGTCTGATAGCCTCAAGCGACAGATTAGAATCGCTTGTCGTAAGTGCAATATTCCATTTAGACT
TACTACGTCTAGATTACGTTCTGCGGACAACATTTTGTCTGTTAAATTTAGTGCTACCAAACTCTCGGGA
GGTGCACCCAAATGGCTTTTGAAGCTCCGTGACTTCACGTGGAAAAGTTATTGTGTAGTTACATTAGTAG
TCTTTGCTATGGCTGTGTTGTCTTACCTATGTTTACCGGCATTCAACATGAGTCAAGTCTCCTTCCATGA
AGACCGCATTCTCACCTATAAAGTGGTAGAGAATGGTATCATTAGGGATATCACTCCTAGTGATACGTGC
TTTGCTAATAAGTACCAGTCATTCTCTAAATGGTTTAATGAGCACTATGGCGGATTGTTCAACAACGACA
TAAGTTGTCCCGTTACCGTAGCTGTTATCGCTGGTGTTGCAGGTGCTCGTGTACCCAACCTTCCTGCTAA
TGTTGCATGGGTCGGTCGCCAAATAGTTTTGTTTGTCTCCCGAGTCTTTGCCTCTTCTAATAATGTCTGC
TACACCCCAACCGCTGAAATCCCTTATGAGAGATTCTCCGATAGTGGGTGCGTTCTAGCATCTGAATGCA
CATTGTTCAGGGATGCAGAAGGTAAGATTAACCCCTACTGCTATGACCCTACTGTTCTGCCTGGTGCTTC
TGCTTATGATCAAATGAAGCCCCATGTTAGGTATGACATGTATGATTCAGACATGTACATTAAGTTTCCA
GAAGTGGTCTTTGAGAGTACTCTGCGTATTACTAAAACCTTGGCTACTCGCTATTGTCGCTTTGGCAGTT
GCGAAGATGCTAATGAAGGTGTCTGTATTACTACTAATGGCTCTTGGGCTATCTACAATGATCACTACGC
AAATAAACCTGGCGTTTATTGTGGTGATAACTATTTTGATATTGTCAGAAGACTTGGTCTCTCTCTTTTC
CAGCCTGTCACCTATTTCCAACTTAGTACTTCGTTGGCTTTGGGTGTCATGCTTTGTATCTTCTTGACAA
TTGCCTTCTACTACGTCAACAAGGTCAAACGTGCCCTTGCTGATTATACACAGTGTGCAGTCGTAGCAGT
AGCTGCCGCTCTTCTTAATAGCTTATGTCTATGCTTTGTTGTGTCAAACCCACTACTTGTGTTGCCATAC
ACAGCTTTGTACTACTATGCCACCTTTTACCTTACTGGTGAGCCTGCATTCGTTATGCACGTCTCATGGT
TTGTCATGTTCGGAACAGTCGTCCCTATATGGATGGTGTTTGCCTACATTGTGGGAGTCTGTCTTCGTCA
TTTACTCTGGGTTATGGCTTACTTCAGTAAGAAACATGTTGAAGTCTTTACTGATGGTAAACTGAATTGT
AGTTTCCAGGATGCTGCCGCTAATATCTTTGTGATTAACAAGGATACATACGTGGCACTCCGGAATTCTA
TTACCCAAGATTCCTATAATAGATACTTGTCCATGTTTAATAAGTACAAGTATTATTCTGGTGCGATGGA
CACTGCCTCCTATAGAGAAGCTTCTGCCGCGCATTTGTGTAAAGCCCTCCAAGTCTACAGCGAAACTGGT
AGTGATGTCCTCTTCCAGCCACCCAATTGCAGTGTCACCTCAAGCGTGTTGCAGAGCGGTCTGGTTAAGA
TGGCTGCTCCCAGTGGAGTTGTAGAGAATTGTATGGTTCAGGTGACTTGCGGTTCAATGACACTTAATGG
CTTGTGGCTCGACAATTATGTCTGGTGTCCGCGCCATGTTATGTGTCCCGCTGATCAGTTGTCTGATCCA
AATTATGATGCTCTTCTTGTTTCAAAAACCAACCTTAGCTTCATCGTTCAGAAGAACGTTGGTGCACCAG
CTAACTTACGGGTTGTTGGACACACTATGGTTGGTACTCTTCTAAAGTTGACTGTGGAATCTGCTAACCC
GCAGACACCCGCATACACTTTTACCACTGTAAAACCAGGAGCGTCCTTTAGTGTCTTAGCCTGTTATAAT
GGCAGACCAACCGGAGTCTTCATGGTAAATATGCGCCAGAACAGCACCATAAAAGGATCTTTCTTATGTG
GCTCTTGTGGTAGTGTTGGTTACACTCAAGAAGGAAATGTAATCAACTTCTGCTATATGCATCAGATGGA
GTTATCAAATGGTACTCACACTGGTTGCGCTTTTGACGGTGTCATGTACGGAGCTTTTGAAGATCGTCAA
GTACACCAAGTCCAATTGTCAGACAAATACTGTACCATAAATATAGTAGCTTGGCTTTATGCGGCGATTC
TTAACGGTTGTAATTGGTTTGTGAAGCCAAATAAGACTGGAATCGCTACTTTTAATGAATGGGCTATGAG
TAACCAATTCACAGAGTTTATTGGTACACAGTCCGTAGATATGCTTGCTCATAAGACAGGTGTTTCTGTT
GAGCAACTCCTTTATGCTATCCAGACATTACATAAAGGTTTCCAGGGTAAGACAATCCTTGGCAACTCAA
TGCTGGAAGATGAATTCACCCCTGATGATGTTAACATGCAGGTCATGGGTGTTGTTATGCAAAGTGGTGT
GAAGCGTATTTCTTATGGTTTAGTGCATTGGTTGTTTACAACATTGCTACTTGCATATGTGGCTACGCTG
CAACTCACCAAGTTTACTATCTGGAATTACTTGTTTGAGGTGATACCCTTACAACTAACTCCACTAGTTT
TGTGTGTAATGGCATGTGTTATGTTGACGGTAAAGCATAAACATACATTCCTTACACTGTTTCTGTTGCC
CACGGCTATTTGCTTAACATATGCAAATATAGTCTATGAGCCTCAAACACCAGTTTCAAGTGCTCTCATT
GCTGTAGCAAACTGGCTTAATCCTGCTAGTGTGTATATGCGCACTACTCATACTGACTTAGGTGTTTACC
TTAGTCTTTGCTTTGCGTTAGCTGTTGTAGTCCGTAGACTCTACAGGCCTAATGCCTCAAACTTGGCTCT
TGCCTTAGGTAGTGCCATGGTTTGGTTCTACACTTATACTACGGGTGATTGCTCTAGTCCCCTTACCTAC
CTTATGTTTCTTACCACATTGACTAGTGATTACACCGTAACCGTGTTTCTTGCAGTCAATGTTGCTAAGT
TTTTCGCTCGGGTTGTGTTCCTTTATGCGCCGCATGCAGGATTCATCTTCCCAGAGGTTAAACTTGTCTT
ACTGATGTATCTTGCTGTAGGATACTTCTGCACTGTTTATTTTGGTGTCTTCTCTTTGTTGAACCTGAAA
CTTCGTGTGCCACTTGGTGTCTACGATTATACAGTTTCAACCCAAGAATTTCGCTATCTCACGGGTAATG
GGCTTCACGCGCCACGCAACTCTTGGGAGGCCCTTCGTCTTAACATGAAATTGATTGGCATTGGCGGTAC
ACCTTGTATCAAGATAGCCAGTGTCCAGTCAAAACTTACTGATCTTAAATGCACTTCTGTGGTTCTTCTT
TCTGTTCTTCAACAGTTACACCTCGAGGCTAACAGTAAAGCTTGGGCTCACTGTGTTAAGCTTCATAATG
ACATCTTGGCTGCGACTGACCCCACAGAGGCATTCGACAACTTTGTTTGTCTGTTTGCTACTCTTATGTC
ATTCTCAGCCAATGTGGATTTAGAGGCTTTAGCAAGTGACCTGCTTGATCACCCATCGGTGCTGCAGGCT
ACTTTATCTGAATTCTCACACTTAGCTAGTTATGCTGAGTTGGAGGCTGCTCAATCTTCCTACCAAAAGG
CTCTGAACTCTGGTGATGCCTCACCGCAGGTTCTTAAGGCTTTGCAGAAGGCTGTTAATATCGCTAAGAA
TGCCTATGAGAAAGATAAGGCTGTAGCAAGAAAATTAGAGCGCATGGCTGAACAGGCTATGACGTCAATG
TATAAGCAAGCACGTGCCGAGGACAAGAAGGCCAAGATTGTAAGTGCTATGCAAACTATGCTCTTTGGCA
TGATTAAGAAGTTGGATAACGACGTTCTTAATGGTGTCATCTCAAACGCTAGGAATGGCTGTGTGCCTCT
TAGTGTTGTGCCACTTTGTGCTTCTAATAAACTGAGAGTGGTGATACCTGATATTACCATTTGGAACAAG
GTTGTCACCTGGCCAAGCTTGTCTTATGCCGGTGCACTTTGGGACATTTCTCTCATAAACAATGTGGACG
GTGAAGTTGTTAAGTCTTCAGATGTCACAGAGACAAATGAATCCTTGACATGGCCACTTGTTTTGGAATG
CACACGCGCTGCAAGTTCTGCTGTAACGCTGCAAAATAATGAGATCAGGCCATCTGGTCTAAAAACTATG
GTTGTTAGTGCTGGTATTGATCATGCTAACTGTAATACTAGCTCACTGGCTTATTATGAACCTGTTGAGG
GTCGTAAAATGCTGATGGGTATTCTTTCTGAAAACGCACATCTTAAGTGGGCTAAAGTTGAAGGCCGCGA
TGGATTTGTGAATATTGAACTTCAACCGCCGTGTAAGTTCTTAATAGCTGGTCCCAAAGGCCCAGAAGTT
AGATACTTGTACTTTGTTAAAAACCTTAACAATTTACATCGTGGACAGCTGCTAGGCCATATTGCAGCAA
CAGTCCGTTTACAGGCAGGTTCTAATACAGAATTTGCTATTAATTCATCAGTGCTGTCGGCTGTTACCTT
CAGCGTTGATCCTGGTAAAGCATACTTAGACTTTGTGAACGCAGGTGGCGCTCCATTGACTAATTGTGTT
AAGATGTTAACTCCTAAGACTGGTACTGGAATTGCAGTGTCTGTCAAACCGGAGGCTAATGCAGATCAAG
ATACCTATGGTGGTGCATCAGTGTGTCTATATTGCAGAGCGCATATAGAACACCCAGATGTCACAGGTGT
TTGTAAATTTAAGGGTAAATTTGTACAGGTTCCACTTCACATTCGTGATCCTGTTGGATTCTGTTTACAA
AATACCCCGTGCAATGTTTGTCAATTTTGGATAGGACATGGTTGTAATTGTGATGCTCTTCGTGGTACTA
CAATTCCCCAGTCCAAAGATTCCAACTTTTTAAACGAGTCCGGGGTTCTATTGTAAATGCCCGAATAGAA
CCCTGTGCCAGTGGTCTTACCACTGATGTTGTCTTTAGGGCATTTGACATCTGCAACTATAAGGCAAAAG
TTGCTGGTATAGGCAAGTATTACAAGACTAATACTTGCAGGTTTGTAGAAGTCGATGACGAAGGTCATAG
ACTTGACTCCTTCTTTGTCGTAAAACGCCATACAATGGAAAATTATGAGCTGGAGAAGCGGTGTTACGAT
CTTGTTAAGGATTGTGATGCTGTGGCAGTTCATGACTTCTTCATTTTTGACGTTGACAAAGTCAAAACTC
CTCATATAGTGCGTCAACGTTTGACAGAGTACACTATGATGGATCTTGTATATGCTTTGAGGCACTTTGA
TCAGAATAACTGTGAAGTGCTTAAGAGCATACTTGTAAAATATGGTTGCTGTGATGCATCATATTTTGAT
AATAAATTGTGGTTTGACTTCGTGGAAAACCCCAATGTTATAAGTGTTTATCATAAGCTTGGCGAGAGAA
TTCGTCAAGCTGTGCTTAACACTGTTAAATTTTGCGACCAGATGGTAAAATCTGGTCTTGTTGGTGTCTT
AACCCTTGACAATCAGGATCTGAATGGCAAGTGGTATGATTTTGGTGATTTTGTCATCACTCAACCTGGT
GCTGGAGTAGCTATTGTTGATAGCTACTATTCTTATTTAATGCCTGTGCTTTCTATGACCAACTGTTTGG
CCGCTGAAACACACAGGGATTGTGATCTAACTAAGCCTCTCATTGAGTGGCCACTTCTAGAGTACGACTA
CACAGATTACAAGATTGGTCTGTTTGAAAAGTACTTTAAGYATTGGGATCAGCAGTATCACCCAAATTGT
GTGAACTGTACTGATGACCGTTGTGTGCTACATTGTGCAAATTTCAATGTGCTTTTCTCAATGACGCTAC
CGGGAACGTCTTTTGGTCCAATTGTCCGAAAGATTTTTGTCGATGGTGTACCATTTGTCATATCTTGTGG
TTATCACTACAAGGAGTTAGGATTAGTCATGAATATGGACGTGAGTCTTCATAGACATAGACTATCACTT
AAGGAGCTAATGATGTATGCAGCTGATCCAGCCATGCACATAGCTTCAGCCTCTGCCCTTTGGGATTTAA
GAACACCATGTTTTAGTGTTGCCGCACTTACGACAGGTCTAACCTTTCAGACTGTCCGTCCTGGCAACTT
TAATAAAGATTTCTATGATTTTGTTGTTTCTAAGGGCTTTTTCAAGGAAGGGTCCTCAGTTACATTAAGG
CATTTCTTCTTCGCGCAAGATGGACATGCTGCTATTACTGATTACAGCTATTATGCTTACAACCTGCCAA
CGATGTGTGACATAAAGCAGATGTTGTTTTGTATGGAAGTTGTTGATCGTTACTTCGAGATATATGATGG
CGGTTGCCTCAATGCATCGGAAGTAATTGTTAACAATTTGGATAAGAGTGCTGGCCATCCATTCAATAAG
TTTGGAAAAGCCAGAGTCTATTATGAGAGTCTGTCATATCAAGAACAGGATGAGCTTTTTGCCATGACAA
AGCGAAACGTTCTTCCGACGATAACGCAGATGAATTTGAAATATGCTATTAGTGCTAAGAATAGAGCCCG
GACTGTTGCCGGTGTGTCGATTCTTAGTACAATGACTAATCGTCAATACCACCAGAAAATGCTTAAGTCT
ATGGCTGCTACGCGGGGTTCCACGTGCGTCATAGGGACCACTAAGTTCTATGGTGGTTGGGACTTTATGT
TAAAAACCTTGTATAAGGATGTAGATAATCCTCACTTGATGGGTTGGGATTACCCCAAGTGTGATCGCGC
TATGCCTAATATGTGTAGAATCTTTGCATCTCTCATATTAGCCCGTAAACATAGTACTTGTTGTACTAAC
ACTGATAGATTTTACCGCTTAGCAAATGAGTGCGCTCAAGTGCTTAGTGAGTATGTCCTTTGTGGCGGTG
GTTATTACGTCAAACCTGGTGGGACCAGTAGCGGCGATGCAACCACAGCTTACGCCAATAGTGTTTTTAA
CATTCTGCAGGCGACTACCGCGAATGTTAGTGCACTTATGGGCGCTAATGGCAACACTATTGTTGACGAG
GAAGTTAAGGATATGCAGTTTGAGCTGTATGTAAATGTTTACAGAAAGAGCCAGCCTGATCCTAAATTTG
TGGACAGGTATTATGCCTTTCTGAATAAGCACTTTTCCATGATGATACTGTCTGACGATGGTGTCGTATG
CTATAATAGTGACTATGCCACTAAAGGTTATATCGCATCCATTCAAAACTTCAAGGAGACTCTGTATTAT
CAGAATAATGTCTTCATGTCAGAGGCTAAATGCTGGGTGGAAACCGATTTGAAGAAAGGTCCACATGAGT
TTTGCTCACAGCATACACTTTTCATAAAGGATGGTGACGATGGTTACTTCCTACCTTATCCAGACCCCTC
AAGAATACTGTCTGCCGGTTGCTTCGTCGATGATATCGTCAAGACTGACGGTACGCTCATGGTTGAGAGA
TTCGTGTCATTGGCAATAGACGCTTATCCTCTCACGAAGCATGATGATCCTGAATACCAAAATGTATTCT
GGGTGTATTTACAGTATATAGAAAAACTGTACAAAGACCTCACAGGACACATGCTTGACAGTTATTCTGT
CATGCTATGTGGTGATAATTCAGCTAAATTCTGGGAAGAGAGCTTTTATAGAGATCTCTATACTGCTCCA
ACCACACTTCAGGCTGTCGGATCTTGTGTCGTGTGCCACTCTCAGACGTCGCTTCGTTGTGGTACGTGTA
TACGAAGACCCTTCCTTTGCTGTAAGTGTTGTTATGACCATGTCATAGCTACACCTCATAAAATGGTTCT
GTCTGTGTCACCTTATGTCTGTAACGCTCCAGGTTGTGACGTTGCAGATGTTACTAAACTGTATTTAGGC
GGTATGAGCTACTTCTGTATCGACCACCGCCCTGTATGCAGTTTTCCGCTCTGTGCAAACGGCCTTGTGT
TTGGTTTGTACAAGAATATGTGCACTGGTAGCCCATCTGTTACGGAATTTAACAGATTAGCTACTTGTGA
CTGGACTGAAAGTGGTGACTACACGTTGGCTAATACCACTACAGAACCACTAAAATTATTTGCGGCTGAA
ACACTTAGAGCAACTGAAGAAGCCTCTAAACAGTCGTACGCTATTGCTACTATCAAAGAAATAGTAGGTG
AGCGTGAATTGTTGCTCGTGTGGGAAGCTGGAAAAGCCAAACCACCACTCAATCGCAACTATGTTTTCAC
TGGTTATCATATAACCAAGAATAGTAAAGTCCAGCTCGGTGAGTATGTCTTCGAGCGCATAGACTATAGT
GATGCTGTCTCCTACAAGTCTAGTACTACGTATAAGCTAGCAGTCGGAGACATCTTTGTTCTTACCTCTC
ACTCGGTGGCCACCCTGCAGGCGCCCACAATTGTGAATCAAGAGAGGTATGTAAAAATAACTGGATTGTA
TCCAACTCTTACTGTACCTGAGGAATTTGCCAATCATGTTGCGAATTTTCAGAAAGCAGGTTTTAGTAAA
TTTGTCACCGTTCAGGGGCCCCCTGGCACCGGCAAGAGTCATTTTGCTATTGGGTTAGCGATTTACTACC
CAACAGCAAGAGTTGTTTACACAGCTTGCTCACACGCAGCCGTAGATGCATTGTGTGAGAAAGCTTTTAA
GTACCTGAACATTGCAAAATGTTCACGCATTATACCTGCGAAAGCACGTGTTGAGTGCTATGACCAGTTT
AAAGTTAATGAAACAAATTCTCAGTATTTGTTCAGTACTATTAATGCCCTACCAGAAACGTCTGCTGATA
TACTGGTGGTGGATGAAGTTAGTATGTGCACTAATTATGATCTCTCAGTGATTAATGCACGTATTAAAGC
TAAACACATCGTGTATGTTGGTGATCCAGCCCAGCTGCCTGCACCACGCACCTTGCTTACTCGGGGCACA
TTGGAACCGGAAAATTTCAATAGTGTAACCCGTTTAATGTGTAACTTGGGACCAGATATCTTTCTGAGTG
TTTGCTATCGGTGTCCTGAAGAAATAGTTAACACTGTGAGTGCGCTCGTCTACAACAATAAGCTTGTAGC
AAAGAAGCCGGCCTCAGGACAGTGTTTCAAAATTCTGTATAAGGGCAGTGTTACACATGATGCTAGCTCC
GCCATTAACAGACCTCAGCTTAACTTTGTTAAGTCTTTTATTGCTGCTAACCCTAATTGGAGTAAGGCAG
TTTTTATCTCTCCTTACAATAGTCAAAATGCTGTCGCCCGCTCAGTGTTGGGTTTGACTACGCAGACTGT
TGATTCATCACAGGGTTCTGAATACCCATACGTCATCTTTTGCCAAACTGCTGACACTGCTCACGCAAAC
AACATTAACAGATTTAATGTTGCAGTTACGCGTGCGCAGAAGGGTATTCTTTGCGTCATGACTTCTCAAG
CACTCTTCGATTCGCTCGAGTTTGCTGAGGTTTCTCTTAATAACTACAAGCTTCAGTCACAGATAGTAAC
GGGCTTGTACAAAGATTGCTCCAGAGAGTCATCTGGACTTCATCCTGCTTATGCGCCAACCTATGTTAGT
GTTGATGATAAGTATAAGACTAGTGATGAGCTTTGCGTGAACCTGAATGTACCCGCAAATGTTCCTTATT
CAAGAGTCATTTCAAGAATGGGTTTCAAGCTAGATGCATCGATACCCAACTACCCAAAACTCTTCATTAC
ACGTGATGAGGCTATAAGGCAAGTCAGAAGCTGGATAGGCTTCGACGTTGAAGGTGCCCATGCATCGCGT
AATGCATGTGGTACTAACGTGCCTTTGCAACTTGGCTTTTCTACTGGTGTGAACTTTGTTGTTCAGCCCG
TGGGTGTAGTTGATACTGAGTGGGGGAGCATGTTGACGAGCATCGCTGCGCGCCCTCCTCCCGGTGAACA
ATTTAAGCATTTGGTGCCTCTTATGAATAAAGGAGCCGCCTGGCCAATTGTAAGAAGACGTATTGTTCAG
ATGCTTTCAGACACTTTGGATAAATTGTCTGACTACTGTACGTTTGTTTGTTGGGCTCATGGCTTTGAGT
TAACGTCTGCATCCTATTTTTGCAAGATAGGTAAGGAGCAACGGTGTTGTATGTGTAATCGTCGCGCTTC
GACGTACTCTTCACCGTTACACTCTTATGCCTGCTGGAGTCATTCTAGCGGATATGACTATGTCTATAAC
CCATTCTTTGTAGATGTACAACAATGGGGATATATAGGCAATTTAGCGACTAATCACGACCGCTACTGTA
GTGTTCATCAGGGAGCCCACGTTGCCTCTAATGATGCAGTAATGACTCGTTGTTTAGCCATTCATGATTG
TTTTATTGAACGTGTTGAGTGGGATATCACGTATCCTTATATCTCACATGAAAAACGTCTTAATTCCTGT
TGTAGGGCAGTTGAACGCAATGTCGTACGCGCAGCTCTCCTTGCTGGCAGATTCGAAAGAGTCTACGATA
TTGGCAACCCTAAAGGAATTCCTATTGTTGATGACCCTGTTGTTGATTGGCATTATTATGATGCACAGCC
ACTGAGTAAGAAAGTTCAGCAGTTGTTCTACACAGAAGACTGCGCTAAAAACTTCTCAGATGGACTCTGC
TTATTCTGGAACTGTAATGTTCCAAGATATCCTAATAATGCTATAGTATGTAGGTTTGACACACGTGTGC
ACTCAGAATTCAATTTGCCCGGTTGTGATGGTGGCAGCTTGTACGTTAACAAGCATGCCTTCCACACACC
TGCATATGATGCTAGTGCATTCCGTGATCTGAAACCTCTGCCCTTCTTCTACTATTCCACAACACCATGC
GAAGTGCATGGTAATGGTAATATGTTAGAGGACATTGATTACGTACCACTTAAGTCTGCAGTATGTATAA
CTGCATGTAACCTTGGTGGTGCTGTCTGCCGTAAACATGCTGCTGAATACAGGGATTACATGGAAGCATA
TAATCTCGTATCAGCATCTGGTTTTAGACTGTGGTGTTATAAGACCTTTGATGTCTATAACCTCTGGTCA
ACCTTCACTAAAATTCAAGGTCTCGAAAACATCGCCTACAATGTTATTAAACAAGGTCACTTTACTGGTG
TCGAAGGTGAGTTGCCCGTCGCTGTGGTTAACGACAAAATCTACACCAAAAGTGATGTTAATGATGTGTG
CATCTTCGAAAATAAGACCACACTTCCTACTAATATTGCATTTGAACTGTATGCTAAAAGAGCTGTTCGC
TCGCATCCAGATTTCAATTTGCTACGTAATTTAGAAGTAGATGTCTGCTATAAGTTTGTGCTCTGGGATT
ACGAGCGTAGCAACATCTATGGTAGTGCAACTATTGGTGTATGCAAGTACACTGATATTGATGTCAATTC
AGCACTGAATATATGTTTTGACATTCGTGATAATGGCTCATTGGAAAGATTCATGTCTTTACCAAATGGC
ATCCTTATATCCGATCGCAAGGTGAAGAATTATCCTTGCATCGTTAGTTCTAACTATGCTTACTTCAATG
GCACACTGATAAGAGACAACACTGGTAACTCTCAAAGTAGCGATGGTGAAGTAAAGCAACCTGTAACATT
CTACATTTACAAGAAAGTCAATAATGAGTTCGTACAGTTCACTGATACGTACTACACTCTTGGTAGAACA
GTTTCCGATTTCACACCTGTTAGTGAAATGGAAAAGGACTTTCTCGCTCTTGATAGCGATGTTTTTATCA
AGAAGTATAAGCTAGAAGCTTATGCTTTTGAGCATGTGGTTTACGGTGATTTTTCACGTACCACATTAGG
TGGCCTCCATCTTCTTATTGGCTTATATAAGAAGCATCAAGAAGGTCACATTATCATGGAGGAAATGCTT
AAAGAAAGAGCTACCGTCCATAACTATTTTGTTACTGAATCGAACACAGCATCGTTCAAAGCGGTCTGTT
CGGTTATTGATTTAAAGCTTGACGACTTCGTTGACATTATAAAGGCAATGGACCTTAGTGTCGTTTCAAA
AGTCGTCAAGATTCCTATTGACTTAACTATGATTGAGTTTATGCTATGGTGTAAGGATGGTCAGGTGCAA
ACCTTTTACCCGAGACTTCAGGCTATCAATGATTGGAAGCCAGGTCTTGCAATGCCTTCACTATTTAAAG
TTCAAAACTCAAACCTTGAACCATGTATGCTGCCTAATTACAAGCAGTCAATCCCGATGCCGCAAGGCGT
CCATATGAATATAGCAAAATATATGCAATTGTGCCAGTATCTGAATACATGCACAATTGCAGTACCTGCC
AATATGCGAGTCATGCATTTTGGTGCTGGATCTGACAAAGGCGTCGCTCCTGGCTCCTCAGTTCTACGAC
AATGGCTTCCGACGGATGCCATCTTAATTGATAATGACCTAAACGAGTATGTGTCCGACGCGGATATTAC
TCTTTTTGGCGACTGCGTTACTGTGCGTGTTGGACAACAAGTAGATTTACTAATTTCCGACATGTACGAT
CCATCCACTAAAGTAGTAGGTGAAACAAATGAAGCAAAGGCGCTTTTCTTTGTGTATCTCTGCAACTTTA
TTAAAAATAACCTAGCTCTTGGAGGGTCCGTTGCGATAAAAATAACGGAACACTCATGGAGCGCAGAATT
ATATGAATTAATGGGAAGATTTGCATGGTGGACTGTGTTTTGTACCAATGCAAATGCATCCTCATCTGAG
GGATTTCTCATCGGAATAAATTACTTAGGAGAGCTAAAAGAAGTTATAGATGGTAATGTGATGCACGCCA
ACTATATATTCTGGCGTAATACTACTTTAATGAACCTGAGTACTTACTCTCTCTTCGATCTCTCGCGCTT
TCCTCTTAAATTAAAAGGAACACCAGTTCTTCAATTAAAAGAGAGCCAAATTAACGAACTTGTGATCTCT
CTCTTGTCGCAGGGCAAGCTTATTATTCGCGACAATGATACGCTCAGTGTTAGTACTGATGTGCTCGTTA
ACTTTTATAGGAAACCTCACAAGAGGTCAAAGTGTTGATATGGGACACAATGGCACTGGTTCATGTTTAG
ATTCCCAGGTACAACCTGATTATTTTGAATCTGTGCATACTACTTGGCCCATGCCTATTGACACGAGTAA
GGCTGAAGGTGTCATTTATCCTAATGGCAAGTCCTACTCTAATATTACTCTAACTTATACGGGACTGTAC
CCCAAGGCTAATGACCTTGGTAAACAGTATTTATTCTCTGACGGACATAGTGCCCCAGGACGTCTTAATA
ACTTATTTGTCAGTAATTACTCCTCACAAGTGGAGTCCTTTGATGATGGCTTTGTGGTCCGTATTGGTGC
TGCTGCCAATAAAACTGGAACCACTGTCATATCTCAATCCACATTTAAACCCATTAAGAAAATCTATCCA
GCCTTTTTGCTTGGACATTCTGTGGGTAATTATACACCGTCCAATAGGACAGGTCGTTATCTCAACCACA
CGCTTGTCATCCTACCGGATGGCTGTGGTACTATTTTACATGCATTCTATTGTGTTCTTCACCCTCGCAC
ACAACAAAATTGTGCTGGTGAAACAAATTTCAAATCCCTCTCGCTTTGGGATACTCCTGCATCAGACTGT
GTCTCTGGTTCTTATAACCAAGAAGCCACATTAGGTGCTTTCAAAGTGTATTTTGACTTGATTAATTGCA
CGTTCAGATACAATTATACTATAACAGAGGATGAAAACGCTGAGTGGTTCGGCATTACCCAAGACACACA
AGGCGTTCACCTCTATTCATCTCGAAAAGAGAACGTGTTCAGAAATAACATGTTCCACTTTGCTACTTTA
CCTGTGTACCAGAAAATCCTCTATTACACAGTCATTCCTCGCAGCATCCGAAGTCCTTTCAATGACAGAA
AAGCCTGGGCTGCATTCTACATTTATAAACTACATCCACTCACATATTTGCTAAATTTTGATGTGGAGGG
CTATATAACTAAAGCTGTAGACTGTGGCTACGATGATCTAGCACAGCTACAATGTTCCTACGAATCCTTC
GAAGTCGAAACAGGCGTTTATTCCGTTTCATCGTTCGAAGCTTCTCCTAGAGGTGAGTTCATTGAACAGG
CAACAACTCAAGAGTGTGATTTCACACCTATGTTGACTGGTACACCTCCTCCTATATATAATTTCAAAAG
GTTGGTCTTCACCAATTGCAATTACAACTTAACAAAACTCCTTTCACTGTTTCAAGTGAGCGAGTTTTCT
TGTCATCAAGTTTCACCTAGTAGTCTTGCTACCGGTTGTTACTCTTCTCTTACAGTGGACTATTTCGCTT
ATTCCACTGATATGAGTTCTTACCTGCAACCTGGCTCCGCTGGAGCAATTGTGCAGTTTAATTACAAACA
AGACTTTAGCAATCCCACGTGTAGAGTGCTTGCTACTGTTCCACAAAATCTTACTACAATTACTAAACCT
AGTAATTATGCTTATCTTACAGAGTGTTATAAAACCAGTGCATATGGCAAGAATTACTTGTACAATGCGC
CTGGCGCTTACACTCCTTGCTTATCTTTAGCCTCTCGTGGGTTCTCTACTAAATACCAGTCACATAGTGA
TGGCGAGCTAACCACTACTGGTTACATTTATCCTGTCACTGGAAATCTTCAAATGGCTTTCATAATTTCT
GTTCAGTATGGAACTGACACTAACAGTGTCTGCCCCATGCAAGCATTAAGAAATGATACTAGCATTGAAG
ATAAGCTAGACGTTTGTGTTGAATACTCGCTCCATGGTATAACTGGAAGGGGGGTTTTCCACAATTGCAC
ATCTGTTGGACTGAGAAACCAGCGGTTTGTGTATGATACTTTCGACAATTTAGTTGGTTACCATTCTGAC
AATGGTAATTACTATTGTGTCAGACCTTGTGTCAGTGTGCCTGTCTCTGTGATTTACGACAAGGCATCTA
ATTCTCATGCTACATTATTCGGAAGCGTTGCATGTTCGCACGTTACCACAATGATGTCGCAATTTTCACG
CATGACCAAAACTAATTTGCTCGCGCGTACAACTCCAGGTCCATTGCAAACTACTGTTGGTTGTGCAATG
GGCTTTATCAATTCCTCAATGGTAGTTGACGAATGTCAACTTCCGCTTGGTCAATCACTTTGTGCTATTC
CACCAACTACTTCTTCACGCGTTCGACGTGCTACTTCTGGTGCATCTGATGTGTTTCAAATCGCCACTCT
TAACTTTACTAGTCCATTAACACTCGCACCAATAAATTCTACTGGATTTGTTGTTGCTGTGCCGACTAAT
TTCACATTTGGTGTCACTCAAGAATTCATTGAGACTACCATTCAAAAGATTACTGTCGATTGCAAGCAGT
ACGTTTGTAATGGTTTTAAGAAGTGCGAAGACTTGCTCAAAGAATATGGCCAGTTTTGCTCTAAAATTAA
CCAGGCTCTTCATGGTGCAAACCTACGTCAAGACGAGTCTATTGCTAATCTATTTTCAAGTATTAAAACC
CAGAATACCCAGCCTCTTCAGGCGGGATTGAATGGTGATTTTAACTTGACTATGCTTCAAATACCTCAAG
TTACTACAGGTGAACGTAAGTACAGGAGTACTATCGAAGACCTTCTTTTCAATAAGGTTACTATTGCTGA
TCCTGGCTATATGCAAGGCTATGATGAATGTATGCAGCAAGGTCCTCAGTCAGCTCGAGACTTGATCTGT
GCACAATATGTTGCTGGCTACAAAGTGCTGCCACCCTTATATGACCCCTATATGGAAGCTGCTTACACTT
CTTCCCTATTGGGCAGTATTGCTGGTGCTAGTTGGACAGCAGGTCTGTCGTCTTTCGCAGCAATACCATT
TGCACAAAGTATCTTTTATCGCTTGAATGGTGTTGGCATCACTCAGCAGGTTCTGTCTGAGAATCAGAAG
ATCATTGCCAACAAATTCAATCAAGCTCTTGGTGCCATGCAAACTGGCTTTACTACTACTAACCTTGCTT
TCAACAAGGTTCAGGATGCAGTAAATGCTAATGCAATGGCTCTTTCCAAACTAGCTGCGGAATTGTCTAA
CACTTTCGGTGCTATTTCATCATCAATCAGTGACATCCTTGCAAGGCTTGACACTGTTGAACAAGAGGCT
CAAATTGATCGGTTGATCAATGGACGTCTTACATCCCTTAACGCATTCGTTGCGCAACAACTCGTGCGTA
CTGAAGCTGCTGCTAGATCTGCCCAATTGGCTCAAGATAAGGTCAATGAGTGCGTGAAGTCGCAATCCAA
ACGGAATGGATTCTGCGGAACTGGCACACATATTGTTTCATTTGCCATTAATGCTCCTAATGGCCTCTAC
TTCTTCCATGTTGGTTACCAGCCAACATCCCATGTCAATGCAACTGCCGCTTATGGCCTTTGCAACACTG
AAAATCCACAAAAGTGCATTGCACCTATTGATGGATACTTCGTCTTAAACCAAACTACCAGCACTGTCGC
AGACAGTGACCAACAATGGTATTATACTGGTAGTTCCTTCTTCCATCCTGAACCCATCACAGAAGCAAAT
TCTAAGTATGTGTCCATGGATGTAAAATTCGAAAACCTCACTAATAGGCTTCCTCCACCGCTCCTTAGTA
ATTCAACAGATTTGGATTTCAAGGAAGAGCTGGAAGAATTCTTCAAAAACGTCTCCTCACAAGGACCAAA
CTTCCAGGAGATTTCTAAGATTAACACTACACTGCTTAACCTCAACACAGAGTTGATGGTGCTGAGTGAA
GTTGTTAAACAATTAAATGAATCCTATATCGACTTGAAAGAGTTGGGGAATTATACTTTTTACCAAAAAT
GGCCATGGTATATATGGCTTGGCTTTATTGCAGGGCTTGTTGCTCTTGCTCTTTGTGTGTTCTTCATCTT
ATGCTGTACTGGCTGTGGTACTAGCTGTTTGGGGAAACTAAAATGTAATCGTTGTTGTGACTCGTATGAT
GAGTATGAGGTCGAGAAGATCCATGTTCATTGAGCATTTTAACGAACTTATGATGCGTGTGCAAAGACCA
CCCACACTCTTGCTCATTTTATTAGTTGCTAATGCTTTCTCAAAGCCCATTGGCACTCCTATGCCTGAGC
ACTGTTCTACCCTTGTTGGTAGAGAGTTTCAATCTTGTATTCGACAAGCACAGTTTGATACGGCTGGCAT
GTACACTAATCGCGTCATCGTGCTCGATCGAGCACGTACTCATCGCTATCCTATTGATCGTGACACTACT
ACTGCTCACGACACCTCTTACGACACTTCTGACCCTCAGTTGCTGTCTGATATTGGTTACTCCTTTGATT
ATGGGAAGTAATTAACGAACTTCATGGATTACGTGTCGCTGCTCAACCAGGTTTGGCAGAAACAGGTTAA
TTCCTCTCAAGAAGGAACTTTGGCTCCTGTTCGCCCTACATACGCCTATCGGCCAGTGCAGGGAAATCTT
CAGTGTCCTATCAAGTGGCGTTGCATTTACACTTTTGCAGGCTACACAGGTACTGCAACTGAGCCAACTA
AAGTATTAGCAAAACAAGAAGCCGCTAGGAAGGTTTGCCTTAGGCTTCAAGAGTATGGACGACTCGATGG
ATTTGGACTTAGACTGCGTTATAGCACAGCCTTCGAGCACAATCGTTATGATGCCTCTAAGTCCTATTTC
TACACGCAAACGTCGTCGTCATCCCATGAATAAAAGACGCTACGCTAAGCGCCGTTTTACTCCTGTAGAG
CCAAACGATATTATAATGTGTGATAAACCCACACATTGTATTCGCTTGGTTTTTGATCAATCATTACGCT
GGGTGCATTTTGATGGTATCAAAAACATCCTCACTGATTATGATGTTATTTTTAACCCTGATTTACACGT
TACTGTTGCTTTAGTTTGTGCAGGTAATGGTGTTACATTCAGTGATCTCACACCACTAACATTCATTCTA
GCTGACATGCTGCTTGAATTTAATGGTATCTTTACTTTGGGACAGACTTTGGTCATTGGTGCTCGTGAGT
ACCATTGGCTACCACAAGAGCTTAAAACTAATGTGGGCAAAGCTATCCCTCAGGCTAAAGAATGGCTTGT
AGATCATGGCTACAACGTGTACCATACAGGCCTTCCTACTCATATGTCGCTTGCAAAGCTTCATTCACTT
GACTTCGTCCAACAATCATATGTTGGCAGTAAGTTCTTTATTAAGCATTCTCATACCACTGAATATGCTA
TGCCCGTTTGTTTACAGGTAATAGCTATTGATGGTGAGAAAGTTGATGGTCGATCGAAACCCCTGTTTCA
GTATCCCATCCATAATCATTACAGACACTATCGTGCCTGCTTTCCTGGCCGCTAAACGAACTTATGGCTT
TTTCGCCATCCCTGTTTCAGCCACTTGTCATCCAAAAGGAGACACACGGTGGTGAACCTAGCAGCCCTAA
TCATGTCATCGCATGCATACCTCTTACAGGCTATGTTGCCGCTCTTGTGGTTAATGCATGCTTTTACCCT
CTACTATTCTGCTTACCTTATAGCAGTTGTAGGGCTAGTGTATGTAAGACCTTGGTACTCTATGTGCTGA
TGCTTTACAATTTCATTTTGTCGTGTATCCTAGTTGAGGACACACAACAACCTGTTGGCATATGCCTTAT
GGTATATTGCATAATATTAATGGCGATCTGGACTATCGACAGAGTTCGATTTTGTCTGCTGATCAGATCA
TTACGTCCACTTATTGACATGAGGTCAAATTTCATCCGTGTCAATACTGTTGCAGGCGGGGTTGTTATAC
CTGTTAACTATAGCAAACCCTGGTTTGTCAAAAATTTTAACCAGCGTTGTCGCTGTACAAATTGTTTCTT
TGCGCACTCAGCAACCTATCTCGAGTGCACATTTATAAGCCGTTTCTCTAAAACCACTCTTGTTTCCATT
AGTGACTTTCAGCTTAACGGTTCTCATTCAACTGTTTTCGTGCCTTTCAATAGCCGCGATTCAGTACCTC
TTCACATAATCGCACCCAGCGTGCTTACAGTTTAAGCTCGCTTCGCGCTGCTATGGGTCCCATGTTGAGG
CTAATCCATTTAGTCTCACTTTGGACATTTGGAAAACGAACTATGTTACCTTTTGTCCAAGAACAAATAG
GTGCATTCATAGTAAATTTTTTCATATTATCCGTAGTTTGTGCTGTAACACTCGTTGTGTGTCTAGCAAT
CCTTACGGCTATTCGATTATGTGTGCAGTGTGTTTCTGGTTGTCATACATTAGTATTTCTACCAGCTGTT
CATATTTATAATACAGGGCGTGCAGCCTATGTAAAGTTCCAAGAGAGCCATCCACCCTATCCCCCTGAGG
ACTGGGTTTAACGAACTCTCTAAATATGGCGTCTAGCAATGTTACCCTCTCTAATGATGAGGTTCTCAGG
CTTGTTAAAGACTGGAATTTCACCTGGTCGGTGGTCTTCCTGCTCATTACAATCGTGCTCCAATATGGCT
ACCCATCTAGGAGCATGTTTGTCTACGTCATCAAGATGTTTGTATTATGGCTACTTTGGCCAGCATCAAT
GGCACTATCTATATTTTGTGCTGTCTATCCAATTGATCTAGCTTCCCAGATAATCTCTGGCATACTAGCT
GCAACAAGCTGCGCGATGTGGATCTCCTACTTCGTGCAAAGCATTCGGCTGTTTATGCGTACTGGCTCTT
GGTGGTCTTTCAACCCTGAGTCTAACTGTCTACTTAATGTTCCCATCGGAGGCACCACTGTTGTGCGACC
ACTTGTTGAAGACTCGACCAGTGTCACTGCTGTGGTCACTGATGGCTACCTTAAGATGGCAGGCATGCAT
TTTGGTGCTTGCGACTTTCAACGTCTACCCTCTGAGGTGACGGTCGCAAAACCAAATGTGCTGATAGCCC
TGAAAATGATTAAACGCCAAGCGTATGGTACAAATTCTGGTGTTGCTATTTATCATAGGTATAAGGCAGG
CAACTATAGGAGGCCGCCCATTATACAAGACCAAGAACTCGCACTGCTAAGGGCTTAATTGCTCTAGTAA
GAGACAGATTTTTAACGAATCTTATTATCTCATTGTTATGGCTACTCCTGCTCCTCCTCGTGCAGTAGTG
TTCGCTAATGACAATGAAACCCCTACCAACAGTCAGCGTTCAGGGCGTCCAAGAACTAAGCCCAGACCTG
CCCCTAATACCACTGTCTCATGGTTCACGGGCCTTACCCAGCACGGTAAGCAGCCTCTTGCCTTCCCTCC
TGGACAGGGCGTACCTCTTAATGCCAATTCAACCCCTGCACAGAATGCTGGGTATTGGCGGAGACAGGAC
AGGAAAATTAACACTGGAAATGGAACAAAACCTCTGGCACCCAGGTGGTATTTCTACTACACTGGAACAG
GACCTGAGGCAAATCTCCCTTTCAGATCAGTCAAGGATGGAATCATCTGGGTCCATGAAAACGGTGCCAC
AGATGCTCCTTCGGTTTTTGGGACACGCAACCCTGCAAACGATCCAGCTATCGTCACGCAGTTTGCTCCT
GGTACTACGCTACCTAAAAACTTCCACATCGAAGGCACTGGTGGCAATAGTCAGTCATCTTCGAGAGCCT
CCAGCAGAAGCTCATCTAGATCTAGTTCAAGAAACGGAAGAAGTAACAACAGTTCCCGCAATGCTTCCCC
AGCTCCACATGGAGTCGGAGATGTAGTGGGTGCTGGAACTCTTTCAGTTCTTTTAGACTTGCAGAAGAGG
CTTGCCGATTTGGAAGCTGGTAAGGGTAATAAGCAACCTAAAGTCATCACCAAAAAGGATGCACAGGCTG
CCAAACAAAAGATGCGCCACAAGCGCGTCGCCACCAAAGGATACAATGTAGTCCAGGCTTTCGGAATGAG
AGGTCCTGGTCCGCTGCAGAGTAACTTTGGTGACATGCAATACAACAAGCTTGGCACTGAAGACCCACGT
TGGCCTCAAATTGCTGAACTTGCTCCCTCAGCATCTGCTTTCATGAGTACCTCCCAATTTAAGGTTACTC
ATCAGAGCAATGATGAAAATGGTGAACCGGTGTACTTCCTAAGTTACTCGGGCGCCATAAAATTAGACCC
AAAGAATCCCAACTACAACAAGTGGATGGAGATTCTTGACGCAAATATTGATGCTTACAAATCCTTCCCC
AAAAAGGAGCGAAAGCAAAAACCAAGTGGTGATGATGCTGCAACAGCACCAGCCACATCTCAGATGGAAG
ATGTCCCTGAACTGCCTCCTAAGCAACAGCGCAAGAAACGCGTTGTCCAAGGCAGTATCCCCCAACGTTC
AGCAGGCGTGCCTAGCTTTGAGGACGTTGTGGATGCCATTTTCCCCGATTCAGAGGCATAAATTGCCAAT
TGAACGTAACAAGAGTCGAGGCGATCGCTAGTGTTCTGGAAACCCCATTACATGATGCAATTGTCCACTC
TTGCACAGAATGGAATCATGTTTTACTTACAGTGCAAGAAGGTAAGTGAACCCATTTAATTGATAGCTGT
CATTTTAGTAAAGTGTGTAGCTATAGAGAGAAGTTTAAAGACTGTCACCTCTGCGAGATTGCAAGTGAAC
AGTGCCCCCTGGGAAGAGCTCTATAGTGTGAAATGTAAATAAAAACAGCTATTATTCAATTAGATTAGGC
TTTTTAGATGATTTGCAAAAAAAAAAAAAAAA
</v>
      </c>
      <c r="AU13" s="114" t="str">
        <f t="shared" si="20"/>
        <v>&gt;BtHKU5 EF0</v>
      </c>
      <c r="AV13" s="114">
        <f t="shared" si="21"/>
        <v>1</v>
      </c>
      <c r="AW13" s="115" t="str">
        <f t="shared" si="22"/>
        <v>&gt;BtHKU5 EF065509.1_genome</v>
      </c>
      <c r="AX13" s="38"/>
      <c r="AY13" s="38"/>
      <c r="AZ13" s="38"/>
      <c r="BA13" s="38"/>
      <c r="BB13" s="38"/>
      <c r="BC13" s="38"/>
      <c r="BD13" s="38"/>
      <c r="BE13" s="38"/>
      <c r="BF13" s="38"/>
      <c r="BG13" s="38"/>
      <c r="BH13" s="38"/>
      <c r="BI13" s="38"/>
      <c r="BJ13" s="38"/>
      <c r="BK13" s="38"/>
      <c r="BL13" s="38"/>
      <c r="BM13" s="38"/>
      <c r="BN13" s="38"/>
      <c r="BO13" s="38"/>
      <c r="BP13" s="38"/>
      <c r="BQ13" s="38"/>
      <c r="BR13" s="38"/>
    </row>
    <row r="14" ht="15.75" customHeight="1">
      <c r="A14" s="87"/>
      <c r="B14" s="122" t="s">
        <v>133</v>
      </c>
      <c r="C14" s="150" t="s">
        <v>209</v>
      </c>
      <c r="D14" s="90" t="str">
        <f t="shared" si="8"/>
        <v>BtHKU9-1</v>
      </c>
      <c r="E14" s="134"/>
      <c r="F14" s="91" t="s">
        <v>136</v>
      </c>
      <c r="G14" s="91" t="s">
        <v>135</v>
      </c>
      <c r="H14" s="91" t="s">
        <v>135</v>
      </c>
      <c r="I14" s="91"/>
      <c r="J14" s="151">
        <v>424367.0</v>
      </c>
      <c r="K14" s="159" t="s">
        <v>210</v>
      </c>
      <c r="L14" s="153" t="s">
        <v>211</v>
      </c>
      <c r="M14" s="135" t="s">
        <v>201</v>
      </c>
      <c r="N14" s="142"/>
      <c r="O14" s="160">
        <v>39120.0</v>
      </c>
      <c r="P14" s="161" t="s">
        <v>212</v>
      </c>
      <c r="Q14" s="119"/>
      <c r="R14" s="97"/>
      <c r="S14" s="98"/>
      <c r="T14" s="91" t="s">
        <v>136</v>
      </c>
      <c r="U14" s="152" t="s">
        <v>213</v>
      </c>
      <c r="V14" s="152" t="s">
        <v>210</v>
      </c>
      <c r="W14" s="151" t="s">
        <v>214</v>
      </c>
      <c r="X14" s="99"/>
      <c r="Y14" s="162">
        <v>1274.0</v>
      </c>
      <c r="Z14" s="119" t="str">
        <f>IFERROR(__xludf.DUMMYFUNCTION("REGEXREPLACE(""MLLILVLGVSLAAASRPECFNPRFTLTPLNHTLNYTSIKAKVSNVLLPDPYIAYSGQTLRQNLFMADMSN
TILYPVTPPANGANGGFIYNTSIIPVSAGLFVNTWMYRQPASSRAYCQEPFGVAFGDTFENDRIAILIMA
PDNLGSWSAVAPRNQTNIYLLVCSNATLCINPGFNRWGPAGSFIAPDALVDHSNSCFVNNTFSVNISTSR
ISLAFLFKDGDLLIYHSGWLPTSNFEH"&amp;"GFSRGSHPMTYFMSLPVGGNLPRAQFFQSIVRSNAIDKGDGMC
TNFDVNLHVAHLINRDLLVSYFNNGSVANAADCADSAAEELYCVTGSFDPPTGVYPLSRYRAQVAGFVRV
TQRGSYCTPPYSVLQDPPQPVVWRRYMLYDCVFDFTVVVDSLPTHQLQCYGVSPRRLASMCYGSVTLDVM
RINETHLNNLFNRVPDTFSLYNYALPDNFYGCLHAFYLNSTAPYAVANRFPIKPGGRQSNSAFIDTVIN"&amp;"A
AHYSPFSYVYGLAVITLKPAAGSKLVCPVANDTVVITDRCVQYNLYGYTGTGVLSKNTSLVIPDGKVFTA
SSTGTIIGVSINSTTYSIMPCVTVPVSVGYHPNFERALLFNGLSCSQRSRAVTEPVSVLWSASATAQDAF
DTPSGCVVNVELRNTTIVNTCAMPIGNSLCFINGSIATANADSLPRLQLVNYDPLYDNSTATPMTPVYWV
KVPTNFTLSATEEYIQTTAPKITIDCARYLCGDSSRCLNV"&amp;"LLHYGTFCNDINKALSRVSTILDSALLSLV
KELSINTRDEVTTFSFDGDYNFTGLMGCLGPNCGATTYRSAFSDLLYDKVRITDPGFMQSYQKCIDSQWG
GSIRDLLCTQTYNGIAVLPPIVSPAMQALYTSLLVGAVASSGYTFGITSAGVIPFATQLQFRLNGIGVTT
QVLVENQKLIASSFNNALVNIQKGFTETSIALSKMQDVINQHAAQLHTLVVQLGNSFGAISSSINEIFSR
LEGLAANAEVD"&amp;"RLINGRMMVLNTYVTQLLIQASEAKAQNALAAQKISECVKAQSLRNDFCGNGTHVLSIP
QLAPNGVLFIHYAYTPTEYAFVQTSAGLCHNGTGYAPRQGMFVLPNNTNMWHFTTMQFYNPVNISASNTQ
VLTSCSVNYTSVNYTVLEPSVPGDYDFQKEFDKFYKNLSTIFNNTFNPNDFNFSTVDVTAQIKSLHDVVN
QLNQSFIDLKKLNVYEKTIKWPWYVWLAMIAGIVGLVLAVIMLMCMTNCCSCF"&amp;"KGMCDCRRCCGSYDSYD
DVYPAVRVNKKRTV"", ""\n"", """")"),"MLLILVLGVSLAAASRPECFNPRFTLTPLNHTLNYTSIKAKVSNVLLPDPYIAYSGQTLRQNLFMADMSNTILYPVTPPANGANGGFIYNTSIIPVSAGLFVNTWMYRQPASSRAYCQEPFGVAFGDTFENDRIAILIMAPDNLGSWSAVAPRNQTNIYLLVCSNATLCINPGFNRWGPAGSFIAPDALVDHSNSCFVNNTFSVNISTSRISLAFLFKDGDLLIYHSGWLPTSNFEHGFSRGSHPMTYFMSLPVG"&amp;"GNLPRAQFFQSIVRSNAIDKGDGMCTNFDVNLHVAHLINRDLLVSYFNNGSVANAADCADSAAEELYCVTGSFDPPTGVYPLSRYRAQVAGFVRVTQRGSYCTPPYSVLQDPPQPVVWRRYMLYDCVFDFTVVVDSLPTHQLQCYGVSPRRLASMCYGSVTLDVMRINETHLNNLFNRVPDTFSLYNYALPDNFYGCLHAFYLNSTAPYAVANRFPIKPGGRQSNSAFIDTVINAAHYSPFSYVYGLAVITLKPA"&amp;"AGSKLVCPVANDTVVITDRCVQYNLYGYTGTGVLSKNTSLVIPDGKVFTASSTGTIIGVSINSTTYSIMPCVTVPVSVGYHPNFERALLFNGLSCSQRSRAVTEPVSVLWSASATAQDAFDTPSGCVVNVELRNTTIVNTCAMPIGNSLCFINGSIATANADSLPRLQLVNYDPLYDNSTATPMTPVYWVKVPTNFTLSATEEYIQTTAPKITIDCARYLCGDSSRCLNVLLHYGTFCNDINKALSRVSTILDSA"&amp;"LLSLVKELSINTRDEVTTFSFDGDYNFTGLMGCLGPNCGATTYRSAFSDLLYDKVRITDPGFMQSYQKCIDSQWGGSIRDLLCTQTYNGIAVLPPIVSPAMQALYTSLLVGAVASSGYTFGITSAGVIPFATQLQFRLNGIGVTTQVLVENQKLIASSFNNALVNIQKGFTETSIALSKMQDVINQHAAQLHTLVVQLGNSFGAISSSINEIFSRLEGLAANAEVDRLINGRMMVLNTYVTQLLIQASEAKAQNA"&amp;"LAAQKISECVKAQSLRNDFCGNGTHVLSIPQLAPNGVLFIHYAYTPTEYAFVQTSAGLCHNGTGYAPRQGMFVLPNNTNMWHFTTMQFYNPVNISASNTQVLTSCSVNYTSVNYTVLEPSVPGDYDFQKEFDKFYKNLSTIFNNTFNPNDFNFSTVDVTAQIKSLHDVVNQLNQSFIDLKKLNVYEKTIKWPWYVWLAMIAGIVGLVLAVIMLMCMTNCCSCFKGMCDCRRCCGSYDSYDDVYPAVRVNKKRTV")</f>
        <v>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v>
      </c>
      <c r="AA14" s="102">
        <f t="shared" si="9"/>
        <v>1274</v>
      </c>
      <c r="AB14" s="103" t="str">
        <f t="shared" si="10"/>
        <v>yes</v>
      </c>
      <c r="AC14" s="104" t="str">
        <f t="shared" si="11"/>
        <v>&gt;BtHKU9-1 ABN10911.1</v>
      </c>
      <c r="AD14" s="104" t="str">
        <f>IFERROR(__xludf.DUMMYFUNCTION("if (REGEXMATCH(AC14, ""^&gt;""),AC14 &amp; ""
"" &amp; Z14, """")"),"&gt;BtHKU9-1 ABN10911.1
MLLILVLGVSLAAASRPECFNPRFTLTPLNHTLNYTSIKAKVSNVLLPDPYIAYSGQTLRQNLFMADMSNTILYPVTPPANGANGGFIYNTSIIPVSAGLFVNTWMYRQPASSRAYCQEPFGVAFGDTFENDRIAILIMAPDNLGSWSAVAPRNQTNIYLLVCSNATLCINPGFNRWGPAGSFIAPDALVDHSNSCFVNNTFSVNISTSRISLAFLFKDGDLLIYHSGWLPTSN"&amp;"FEHGFSRGSHPMTYFMSLPVGGNLPRAQFFQSIVRSNAIDKGDGMCTNFDVNLHVAHLINRDLLVSYFNNGSVANAADCADSAAEELYCVTGSFDPPTGVYPLSRYRAQVAGFVRVTQRGSYCTPPYSVLQDPPQPVVWRRYMLYDCVFDFTVVVDSLPTHQLQCYGVSPRRLASMCYGSVTLDVMRINETHLNNLFNRVPDTFSLYNYALPDNFYGCLHAFYLNSTAPYAVANRFPIKPGGRQSNSAFIDTVIN"&amp;"AAHYSPFSYVYGLAVITLKPAAGSKLVCPVANDTVVITDRCVQYNLYGYTGTGVLSKNTSLVIPDGKVFTASSTGTIIGVSINSTTYSIMPCVTVPVSVGYHPNFERALLFNGLSCSQRSRAVTEPVSVLWSASATAQDAFDTPSGCVVNVELRNTTIVNTCAMPIGNSLCFINGSIATANADSLPRLQLVNYDPLYDNSTATPMTPVYWVKVPTNFTLSATEEYIQTTAPKITIDCARYLCGDSSRCLNVLLHY"&amp;"GTFCNDINKALSRVSTILDSALLSLVKELSINTRDEVTTFSFDGDYNFTGLMGCLGPNCGATTYRSAFSDLLYDKVRITDPGFMQSYQKCIDSQWGGSIRDLLCTQTYNGIAVLPPIVSPAMQALYTSLLVGAVASSGYTFGITSAGVIPFATQLQFRLNGIGVTTQVLVENQKLIASSFNNALVNIQKGFTETSIALSKMQDVINQHAAQLHTLVVQLGNSFGAISSSINEIFSRLEGLAANAEVDRLINGRMM"&amp;"VLNTYVTQLLIQASEAKAQNALAAQKISECVKAQSLRNDFCGNGTHVLSIPQLAPNGVLFIHYAYTPTEYAFVQTSAGLCHNGTGYAPRQGMFVLPNNTNMWHFTTMQFYNPVNISASNTQVLTSCSVNYTSVNYTVLEPSVPGDYDFQKEFDKFYKNLSTIFNNTFNPNDFNFSTVDVTAQIKSLHDVVNQLNQSFIDLKKLNVYEKTIKWPWYVWLAMIAGIVGLVLAVIMLMCMTNCCSCFKGMCDCRRCCG"&amp;"SYDSYDDVYPAVRVNKKRTV")</f>
        <v>&gt;BtHKU9-1 ABN10911.1
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v>
      </c>
      <c r="AE14" s="121" t="s">
        <v>215</v>
      </c>
      <c r="AF14" s="105" t="str">
        <f t="shared" si="12"/>
        <v>https://www.ncbi.nlm.nih.gov/protein/ABN10911.1</v>
      </c>
      <c r="AG14" s="163" t="s">
        <v>216</v>
      </c>
      <c r="AH14" s="110">
        <v>29114.0</v>
      </c>
      <c r="AI14" s="108" t="str">
        <f t="shared" si="13"/>
        <v>20974</v>
      </c>
      <c r="AJ14" s="108" t="str">
        <f t="shared" si="14"/>
        <v>24798</v>
      </c>
      <c r="AK14" s="109" t="str">
        <f>IFERROR(__xludf.DUMMYFUNCTION("if(AI14&gt;0, right(left( REGEXREPLACE( REGEXREPLACE(AQ14, ""&gt;.*\n"", """"), ""\n"" , """"), AJ14), AJ14-AI14+1))"),"ATGCTGTTGATATTGGTGTTAGGGGTGTCGCTTGCAGCGGCGTCTAGGCCTGAGTGCTTCAATCCGCGTTTTACACTAACACCTCTTAACCATACTTTAAATTACACGTCTATTAAGGCTAAAGTTTCAAATGTTTTGTTACCAGATCCATACATAGCGTACTCTGGTCAAACTTTGCGTCAGAATTTGTTTATGGCAGATATGTCTAATACCATTCTATACCCTGTAACGCCACCTGCGAATGGTGCTAATGGC"&amp;"GGGTTCATTTATAATACTTCTATTATTCCTGTTTCTGCAGGTCTATTTGTGAATACTTGGATGTATAGGCAACCTGCGTCTTCGCGTGCTTATTGTCAAGAGCCTTTTGGTGTAGCTTTTGGTGATACATTTGAAAATGACAGGATTGCTATTCTTATTATGGCCCCAGATAACTTAGGTTCTTGGAGTGCTGTGGCGCCTAGAAATCAAACTAATATTTATTTATTGGTTTGTAGTAATGCGACCCTATGCATA"&amp;"AACCCTGGTTTTAACAGGTGGGGTCCTGCTGGTAGCTTTATAGCACCCGATGCACTTGTTGACCATTCTAATTCATGTTTCGTCAACAACACCTTTTCGGTGAATATTAGTACTAGTCGTATTAGCCTAGCGTTCCTTTTTAAGGATGGTGACTTGCTTATCTACCATTCTGGTTGGTTACCTACGTCTAATTTTGAACATGGTTTCAGTAGGGGTAGTCATCCTATGACATATTTTATGTCGTTGCCTGTCGGC"&amp;"GGAAATTTACCTAGAGCTCAATTTTTCCAGTCTATAGTGCGTAGTAATGCCATAGATAAGGGTGATGGTATGTGTACTAATTTTGACGTAAATTTGCATGTTGCACATTTAATTAATAGGGACCTTTTAGTGTCTTATTTTAATAATGGTAGCGTTGCTAACGCTGCCGATTGTGCGGATAGTGCGGCTGAAGAGCTATATTGTGTTACAGGCTCGTTTGATCCGCCTACTGGTGTCTATCCTTTAAGTAGATAT"&amp;"AGAGCCCAGGTGGCTGGGTTTGTACGCGTTACTCAGCGTGGTAGTTATTGCACACCACCATATAGCGTATTACAAGACCCGCCGCAACCTGTAGTATGGCGGCGTTATATGCTATATGATTGTGTGTTTGATTTTACTGTTGTTGTTGATAGTTTACCTACACATCAATTGCAATGTTATGGCGTGTCCCCTAGGCGTCTGGCATCCATGTGTTATGGTAGTGTAACGCTCGATGTTATGCGCATTAATGAGACG"&amp;"CATTTGAATAATTTGTTTAATCGCGTACCAGATACTTTTAGTTTATATAATTATGCTTTGCCTGACAACTTTTACGGTTGTTTGCATGCATTCTATTTGAATTCTACAGCTCCTTATGCCGTAGCGAATAGGTTTCCTATTAAACCTGGGGGCCGCCAGAGTAATAGTGCATTTATTGATACTGTTATTAATGCAGCCCATTATAGCCCTTTTTCTTATGTTTATGGTTTGGCAGTTATTACATTAAAACCGGCG"&amp;"GCTGGTAGTAAACTTGTTTGTCCTGTTGCTAATGATACTGTTGTTATTACGGATCGTTGTGTTCAGTACAATCTCTATGGTTACACTGGTACTGGCGTTTTGTCGAAAAACACTTCTTTAGTTATTCCAGATGGTAAAGTGTTTACTGCTTCTAGCACGGGCACTATTATAGGTGTGTCTATTAATAGTACCACTTATAGTATCATGCCTTGTGTTACAGTGCCTGTATCTGTAGGCTACCACCCTAATTTTGAA"&amp;"AGGGCATTGTTGTTTAACGGTCTATCTTGTTCACAGCGCTCCCGCGCCGTGACGGAGCCCGTATCTGTTTTATGGTCTGCTAGTGCAACGGCTCAGGATGCATTTGACACACCATCTGGTTGCGTGGTTAATGTTGAACTACGTAATACTACTATAGTTAATACATGTGCTATGCCTATTGGTAATAGTTTGTGTTTTATTAATGGTTCTATTGCTACGGCTAATGCAGATAGTTTACCTCGACTGCAGTTAGTC"&amp;"AATTATGATCCATTGTATGACAACTCTACTGCGACTCCTATGACACCGGTTTATTGGGTTAAGGTCCCTACAAATTTTACTCTTTCTGCTACAGAGGAGTACATCCAGACTACTGCACCTAAGATTACTATTGATTGTGCACGTTACTTGTGCGGTGATTCCTCACGGTGCCTTAATGTGCTGTTACATTATGGTACTTTTTGTAATGACATTAATAAGGCACTATCTAGGGTTAGCACTATCCTAGACAGTGCC"&amp;"CTTTTATCCCTAGTTAAAGAGTTGTCTATTAATACTAGGGATGAAGTCACTACATTTTCTTTTGATGGGGACTATAATTTTACTGGCCTTATGGGTTGTTTAGGCCCTAATTGTGGTGCCACCACCTATAGGTCTGCTTTCTCTGATCTGTTATACGATAAAGTGCGTATTACAGATCCTGGGTTTATGCAGTCTTATCAGAAATGTATAGACTCTCAGTGGGGTGGCAGTATACGTGACCTTTTATGTACTCAG"&amp;"ACGTACAACGGTATCGCTGTATTGCCGCCTATTGTATCACCAGCGATGCAAGCTCTTTATACGTCACTGCTTGTTGGTGCTGTGGCGTCCTCTGGTTATACATTTGGTATTACCTCTGCGGGTGTCATACCTTTTGCCACTCAGTTGCAGTTTAGGTTAAATGGCATTGGTGTTACTACACAAGTTCTTGTTGAAAATCAGAAGTTGATAGCTTCTTCGTTCAACAATGCTCTTGTTAATATCCAAAAGGGTTTT"&amp;"ACTGAGACTAGTATAGCCCTTAGTAAGATGCAGGATGTTATTAATCAACATGCTGCGCAGTTGCACACCCTTGTGGTACAATTGGGTAATTCTTTTGGTGCAATTTCTTCTAGTATTAATGAAATTTTCAGCCGCTTAGAGGGTTTAGCCGCTAATGCTGAAGTTGACCGTCTTATTAATGGTCGTATGATGGTCCTTAATACTTATGTAACACAACTGTTAATTCAGGCTTCTGAAGCTAAGGCTCAAAATGCA"&amp;"CTTGCAGCTCAGAAGATTAGTGAGTGCGTTAAGGCGCAGTCTTTACGTAACGATTTTTGTGGTAATGGTACTCACGTGCTAAGTATACCACAATTAGCGCCTAATGGTGTGTTGTTTATACATTATGCATACACTCCTACTGAGTATGCATTTGTACAGACCTCGGCGGGCCTCTGTCATAATGGCACGGGTTATGCCCCGCGTCAGGGTATGTTTGTGCTACCTAATAATACTAATATGTGGCACTTTACTACT"&amp;"ATGCAGTTTTATAATCCTGTTAATATATCTGCTAGTAATACTCAAGTTCTTACTAGTTGTAGTGTTAATTATACTAGCGTAAATTACACAGTACTCGAACCTAGTGTACCGGGTGATTACGATTTTCAAAAAGAGTTTGACAAGTTTTATAAAAACTTGTCAACTATCTTTAATAATACTTTCAATCCTAATGATTTTAATTTTTCAACTGTTGATGTTACTGCTCAGATTAAATCGTTGCATGACGTTGTCAAT"&amp;"CAGCTCAACCAGTCTTTTATTGACTTGAAGAAGCTTAATGTGTACGAGAAGACCATTAAATGGCCTTGGTATGTTTGGTTAGCAATGATAGCGGGTATAGTAGGTCTTGTACTCGCTGTTATTATGCTTATGTGCATGACCAATTGTTGTTCATGTTTTAAGGGCATGTGTGACTGCAGGCGTTGCTGCGGTTCTTATGATTCATATGATGATGTATATCCTGCTGTCCGTGTTAATAAGAAACGAACAGTATGA")</f>
        <v>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v>
      </c>
      <c r="AL14" s="109">
        <f t="shared" si="15"/>
        <v>3825</v>
      </c>
      <c r="AM14" s="109" t="str">
        <f t="shared" si="16"/>
        <v>&gt;BtHKU9-1_Sgene
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v>
      </c>
      <c r="AN14" s="110" t="s">
        <v>217</v>
      </c>
      <c r="AO14" s="111" t="str">
        <f t="shared" si="17"/>
        <v>https://www.ncbi.nlm.nih.gov/nuccore/EF065513.1</v>
      </c>
      <c r="AP14" s="111" t="str">
        <f t="shared" si="18"/>
        <v>https://www.ncbi.nlm.nih.gov/nuccore/EF065513.1?report=fasta&amp;log$=seqview&amp;format=text</v>
      </c>
      <c r="AQ14" s="112" t="s">
        <v>218</v>
      </c>
      <c r="AR14" s="113">
        <f>IFERROR(__xludf.DUMMYFUNCTION("len(REGEXREPLACE(REGEXREPLACE(AT14, ""&gt;.*\n"", """"), ""\n"", """"))"),29114.0)</f>
        <v>29114</v>
      </c>
      <c r="AS14" s="113" t="str">
        <f t="shared" si="19"/>
        <v>yes</v>
      </c>
      <c r="AT14" s="109" t="str">
        <f>IFERROR(__xludf.DUMMYFUNCTION("if(AQ14="""","""", REGEXREPLACE(AQ14, ""&gt;.*\n"", AW14 &amp; ""
""))"),"&gt;BtHKU9-1 EF065513.1_genome
GATAAAAGGTAGTAGCTGCGTGCTATCGCCGATCCTAACCCCCGTTTCGTCTTGTACGAATCACTCTTGA
ACGAACTTAAAATTGCATCATACGTCACGGTAGGTTTCGTCTTGCTGTGCGTACGTTGCACACCAATTAT
AGTGGAGCTTTTTGGTTAAGTACTTCCCCCTTGCGAGCAACAGGTGTCGTCCTGTTTGTTAGCCCTGCGC
GGTTTCGTCCGTGT"&amp;"AGTGATGGAGGGTGTGCCTGACCCACCTAAGCTTAAAAGTATGGTGGTTACCACTT
TGAAGTGGTGCGATCCTTTTGCTAATCCCAACGTCACTGGTTGGGATATTCCTATTGAGGAGGCTCTGGA
ATATGCGAAACAGCAGTTGCGCACTCCGGAACCTCAGTTGGTGTTTGTGCCTTATTATTTGAGCCATGCA
CCTGGTATTAGTGGTGACCGCGTTGTCATAACTGATAGCATTTGGTACGCTACTAA"&amp;"TTTTGGATGGCAGC
CCATTAGGGAGCTTGCCATGGATAAGGATGGTGTTCGTTATGGTAGGGGAGGAACACATGGTGTTTTGCT
TCCCATGCAGGACCCGTCCTTTATTATGGGTGATATTGATATCCAAATCCGTAAGTACGGTATTGGGGCC
AACTCACCGCCTGATGTATTACCGCTCTGGGATGGGTTTTCAGACCCAGGTCCGGATGTGGGGCCTTATT
TAGATTTCCCTGATAATTGCTGCCCTA"&amp;"CAAAGCCTAAAGCGAAGAGGGGCGGCGATGTTTATCTGTCAGA
CCAGTATGGTTTTGACAATAATGGCATCTTGGTAGAACCTGTTATGAAGTTACTGGGTGTCATAAAATCT
GATTTTACTCTGGAACAGCTATTGGCTGCGCTAGGTAAGTATCGGACTGAAGATGGATACGATTTGCCTG
ATGGTTACGTAAAGGTTGCTATTAAGGTGGGTCGTAAAGCTGTGCCTGTTTTGAAGCAGTCAATTTTTA"&amp;"C
TGTTGTAGGGGTTACAGAACAACTAGTGCCGGGTTATTATTACCCGTTTTCAACATCTAGTGTTGTTGAA
CACACTAAGCCTACTAGGGGTGGACCTGTGGGTAAGACAGTTGAGGCTGTTATGCTCAGTCTTTATGGCA
CCAACAACTACAATCCTGCGACGCCTGTGGCGCGCTTGAAATGTAGTTATTGTGATTATTATGGTTGGAC
ACCTCTTAAGGACATAGGCACTGTTAATTGCCTGTGTGGT"&amp;"GCAGAGTTTCAACTCACGTCATCGTGCGTA
GATGCAGAGTCTGCAGGTGTGATTAAACCAGGTTGTGTCATGTTGTTGGACAAGAGTCCAGGCATGCGCC
TTATACCTGGTAATCGCACATATGTGTCTTTTGGTGGCGCTATATGGTCGCCTATTGGTAAAGTCAATGG
TGTCACTGTATGGGTTCCTAGAGCCTATTCTATTGTGGCAGGTGAGCACTCTGGGGCCGTAGGCTCGGGT
GATACAGTTGC"&amp;"CATAAACAAGGAACTTGTGGAGTACCTTATTGAAGGTATTAGAGTGGATGCTGACACAT
TGGATAACCCCACTTGTGCCACTTTCATAGCTAATTTAGATTGTGATACTAAGGCTCCCGTTGTACATAC
GGTTGAGTCATTGCAGGGGCTTTGTTTAGCTAACAAGATTATGTTGGGTGACAAGCCACTTCCTACAGAT
GAATTCCATCCCTTTATAGTAGGCTTAGCCTACCATGTACAGCGTGCTTGCTG"&amp;"GTATGGGGCCTTGGCAT
CCCGTACATTTGAAGCTTTTAGAGATTTTGTCCGTACTGAAGAAGAGCGCTTTGCTCAGTTTTTCGGTAA
AGTGTGTGCACCTATAAATGGTTGCGTATACTTAGCTTATACAACTGGACGTGTAACTTTGTTTTCAGCG
TATCAGGTGTTGAACACAGCCATTGCTAAGAGCAAAGATGCTTTTGGTGGTGTTGCTGCTATCGTTGTGG
ACATGTTGAAGCCAATTTTGGAGT"&amp;"GGGTTTTAAAAAAGATGTCCATAGCTAAGGGTGCTTGGCTTCCTTA
TGCAGAGGGTCTGCTTGCACTGTTTAAAGCGCAATTTACCGTTGTTAAGGGTAAATTTCAATTTTTGCGC
GCATCTTTGAATTCTAAGTGTCACAGTTTGTGTGATTTGCTTACTACTATTATGAGTAAGCTGCTCACAT
CTGTTAAGTGGGCTGGTTGTAAGGTTGATGCCTTATATACTGGTACTTATTATTACTTTTCACGAA"&amp;"AAGG
TGTGCTCACAGAAGTGCAGCTATGTGCTAAGCGCCTTGGCCTGTTGTTAACTCCTAAACAGCAGAAGATG
GAGGTTGAGGTGCTTGATGGTGATTTTGATGCCCCTGTAACCCTTACAGATTTGGAATTAGAGGAGTGTA
CAGGTGTGTTAGAAGAGGTTTTTGGAGCTTCAGATGTTAAGTTGGTTAAGGGTACTTTGGTTTCTCTTGC
CAGCAAGTTGTTTGTGCGTACTGAGGATGGTTTCCTC"&amp;"TACCGCTATGTTAAATCTGGTGGCGTTCTTGGT
AAGGCTTTCAGATTGCGTGGCGGTGGTGTGAGTAAAGTGACCTTTGGTGATGAGGAGGTGCATACCATCC
CTAATACTGTAACTGTAAATTTTAGTTATGACGTTTGTGAAGGACTCGACGCAATCCTTGACAAGGTCAT
GGCGCCTTTTCAGGTTGAAGAGGGAACTAAGCTTGAAGATTTAGCTTGTGTAGTTCAAAAGGCAGTCTAT
GAAAGATT"&amp;"GTCTGATTTGTTTTCAGACTGTCCAGCAGAACTCCGTCCTATAAATTTGGAGGATTTTTTGA
CGTCTGAATGCTTTGTATACAGTAAGGACTATGAGAAGATACTCATGCCTGAGATGTATTTTTCTTTAGA
AGATGCTGTCCCAGTTGATGACGAGATGGTAGATGATATCGAAGACACCGTTGAGCAAGCCTCTGACAGT
GATGATCAGTGGCTTGGTGATGAGGGTGCTGAGGATTGTGATAATACAAT"&amp;"TCAAGATGTAGATGTGGCTA
CCTCTATGACCACGCCTTGTGGTTATACGAAGATTGCTGAACACGTTTACATTAAGTGCGCTGATATAGT
GCAGGAAGCACGTAATTATTCGTATGCAGTGCTTGTTAATGCCGCCAATGTTAATTTACATCATGGCGGT
GGTGTGGCAGGTGCTCTTAATAGAGCCACTAATAATGCTATGCAAAAAGAATCAAGTGAGTACATTAAGG
CTAATGGTTCCCTGCAGCCTG"&amp;"GTGGGCATGTCCTGCTAAGTTCACACGGTCTGGCCTCGCATGGTATCCT
ACATGTTGTTGGCCCCGATAAGAGGTTAGGACAGGATCTTGCCTTGCTGGATGCTGTGTATGCTGCTTAC
ACAGGTTTTGATAGTGTATTGACGCCATTAGTGTCGGCTGGCATTTTTGGTTTTACAGTTGAAGAATCAC
TTTGTAGTCTCGTAAAAAATGTTGCGTGCACTACTTATGTTGTGGTTTATGATAGACAGCTAT"&amp;"ATGAGCG
TGCTCTTGCTACATCGTTTGATGTGCCAGGACCACAGTCTAGTGTACAGCATGTACCTGCTATTGATTGG
GCAGAGGCTGTAGAGGTGCAGGAGTCAATTGTGGACCAAGTTGAAACCCCTAGTTTGGGGGCCGTAGATA
CGGTTGACTCCAATGCTGATAGCGGTTTAAATGAAACCGCGCGTTCACCTGAGAATGTCGTTGGCTCTGT
GCCAGACGATGTAGTTGCAGATGTTGAATCCTGC"&amp;"GTTAGGGATTTGGTGCGTCAGGTTGTTAAGAAGGTA
AAGCGTGATAAGCGTCCACCTCCTATAGTACCTCAGCAGACAGTTGAACAACAGCCTCAGGAGATTTCAT
CTCCTGGTGATTGTAATACTGTATTAGTTGATGTGGTTTCTATGTCCTTTTCTGCGATGGTGAATTTTGG
AAAGGAGAAGGGCTTGTTAATACCAGTTGTTATAGATTATCCAGCATTTTTAAAGGTTTTAAAGCGTTTT
TCGCC"&amp;"TAAGGAAGGCCTTTTCTCGTCTAATGGTTATGAGTTTTACGGTTACAGTCGTGATAAACCATTAC
ATGAAGTTAGCAAAGATTTGAATTCTTTAGGTAGACCCTTGATTATGATACCGTTTGGTTTTATAGTTAA
CGGTCAAACCCTAGCGGTTTCTGCAGTTAGTATGCGTGGTCTTACCGTTCCGCATACTGTTGTTGTGCCT
TCAGAATCTAGTGTCCCACTATATAGAGCTTACTTTAATGGGGTTTT"&amp;"TAGTGGTGACACTACAGCTGTTC
AGGATTTTGTTGTTGACATTTTGCTCAACGGCGCTCGTGATTGGGACGTTTTACAGACTACTTGTACTGT
AGATCGTAAAGTTTATAAAACCATTTGTAAGCGTGGCAATACTTATTTGTGTTTTGATGACACCAATTTG
TATGCCATAACAGGTGATGTGGTACTTAAATTTGCCACAGTTTCTAAAGCGCGGGCTTATTTGGAGACTA
AGCTATGTGCACCAGAGC"&amp;"CTTTGATTAAGGTTTTGACTACAGTAGACGGTATTAATTATAGTACTGTTTT
AGTGTCTACTGCACAGAGTTACAGGGCACAAATAGGTACGGTGTTTTGTGATGGCCACGATTGGTCTAAT
AAGAATCCGATGCCCACGGACGAGGGTACTCATTTGTATAAGCAGGATAACTTCTCATCTGCAGAAGTTA
CTGCTATTCGTGAGTATTATGGTGTTGATGACTCTAATATCATAGCGCGTGCTATGAGTA"&amp;"TTAGGAAAAC
TGTACAGACATGGCCTTATACGGTTGTGGATGGTAGAGTTTTGCTTGCTCAACGAGATTCTAATTGCTAT
CTTAATGTAGCTATCTCTTTACTTCAAGATATAGATGTGTCCTTTAGTACACCATGGGTGTGTAGGGCCT
ATGATGCACTAAAAGGTGGTAATCCTCTGCCTATGGCGGAAGTTCTTATAGCACTGGGTAAGGCTACTCC
TGGTGTTAGTGATGACGCTCATATGGTTTTG"&amp;"TCTGCAGTATTAAATCATGGTACTGTTACGGCGCGCCGT
GTGATGCAAACTGTTTGTGAACATTGTGGTGTTAGCCAAATGGTTTTTACAGGCACTGATGCTTGTACAT
TTTACGGCTCGGTTGTTTTAGATGATTTATATGCACCAGTTAGTGTGGTTTGCCAGTGTGGTAGACCTGC
TATACGGTATGTTTCAGAACAAAAGTCACCTTGGTTATTGATGTCATGTACGCCTACGCAGGTGCCTTTA
GA"&amp;"CACTAGCGGTATTTGGAAAACCGCTATTGTCTTTAGGGGGCCAGTTACTGCTGGTCATTATATGTATG
CCGTAAATGGCACTTTGATATCTGTGTATGATGCTAATACGCGTAGGCGTACTAGTGATCTTAAGCTGCC
AGCTACAGATATTCTTTATGGACCTACTAGTTTTACTAGTGATAGTAAGGTTGAGACCTACTATCTTGAT
GGTGTTAAACGTACTACTATTGATCCCGACTTTAGTAAGTATGT"&amp;"TAAGAGAGGTGACTATTATTTTACAA
CAGCACCTATAGAGGTTGTGGCTGCGCCAAAGCTAGTCACATCTTATGATGGATTTTATCTGTCTTCCTG
TCAGAATCCTCAGCTAGCTGAGTCTTTTAATAAGGCTATTAATGCTACTAAGACAGGACCTATGAAGTTG
CTAACCATGTATCCCAATGTTGCGGGTGATGTGGTGGCAATTTCTGATGATAATGTCGTTGCTCATCCAT
ATGGGTCTTTACATA"&amp;"TGGGTAAACCGGTATTGTTTGTTACGCGCCCTAATACTTGGAAGAAATTAGTGCC
GTTATTATCTACAGTTGTTGTTAATACGCCTAATACTTATGACGTATTGGCTGTAGATCCTTTACCTGTT
AATAATGAGACTAGTGAGGAACCAATTAGTGTTAAGGCCCCAATACCATTGTATGGTTTAAAGGCAACTA
TGGTTCTCAATGGTACAACATATGTGCCAGGTAATAAAGGTCATTTGTTGTGTTTAA"&amp;"AGGAATTCACTTT
AACTGATTTGCAAACGTTTTACGTCGAGGGTGTCCAACCTTTTGTATTACTTAAGGCTTCTCATTTGAGT
AAAGTTCTTGGTTTACGTGTTAGTGATAGTTCACTGCATGTTAACCATTTAAGTAAAGGTGTAGTCTATG
CCTATGCGGCTACTAGACTCACTACTCGTGTTACCACTTCACTTTTAGGTGGATTGGTTACTAGGAGTGT
TAGGAAGACTGCAGATTTTGTAAGGAGT"&amp;"ACAAACCCTGGTTCAAAGTGTGTAGGCCTCTTGTGTTTATTT
TATCAGCTCTTTATGCGATTTTGGCTTTTAGTTAAGAAGCCACCTATCGTTAAAGTTTCCGGTATTATAG
CTTATAATACGGGTTGTGGTGTTACAACGTGTGTTTTAAATTATTTAAGATCGCGTTGCGGCAATATATC
ATGGTCGCGTTTGCTGAAGTTACTTCGGTATATGCTGTATATTTGGTTTGTTTGGACTTGTTTGACTATA"&amp;"
TGTGGCGTTTGGTTATCGGAACCTTATGCCCCAAGTTTAGTAACTCGTTTCAAATATTTTTTAGGTATCG
TTATGCCGTGTGACTATGTGCTAGTTAATGAAACGGGCACTGGTTGGTTGCATCATTTGTGCATGGCTGG
TATGGATAGTTTGGACTATCCTGCTTTGCGTATGCAGCAGCATAGGTATGGTAGTCCCTATAACTACACG
TATATACTTATGCTTTTAGAAGCCTTTTTTGCTTATTTGTT"&amp;"ATATACACCAGCTTTGCCTATAGTAGGTA
TCTTGGCAGTACTCCACTTGATAGTGTTGTACTTGCCTATACCGCTTGGTAATAGTTGGTTAGTTGTTTT
CTTGTATTATATTATAAGGTTGGTACCCTTTACTAGTATGTTGCGCATGTATATTGTTATAGCTTTTTTG
TGGTTGTGCTATAAGGGCTTTTTGCATGTTAGGTATGGTTGCAATAATGTAGCATGCTTAATGTGTTATA
AGAAGAATGTCG"&amp;"CTAAGCGCATTGAGTGTTCGACAGTTGTTAATGGTGTGAAACGTATGTTTTATGTCAA
TGCTAATGGTGGTACACACTTTTGCACTAAGCATAATTGGAATTGTGTTTCGTGTGATACTTATACAGTT
GATAGCACTTTTATTTGTAGGCAAGTTGCCTTGGATTTAAGTGCACAATTTAAAAGGCCCATAATTCATA
CTGATGAAGCTTATTATGAGGTTACTTCTGTTGAGGTTCGCAATGGTTATGTTT"&amp;"ATTGTTACTTTGAGAG
TGATGGTCAACGTAGCTATGAGCGATTTCCGATGGATGCTTTTACTAATGTTAGTAAGTTGCATTATTCT
GAGTTGAAGGGAGCTGCACCTGCATTTAATGTTTTAGTGTTTGATGCAACTAACCGTATAGAGGAAAATG
CTGTAAAAACGGCTGCTATATATTATGCCCAGCTAGCTTGTAAGCCTATTTTATTGGTTGACAAGCGTAT
GGTAGGTGTTGTCGGTGACGATGCC"&amp;"ACCATCGCAAGGGCTATGTTTGAGGCATATGCGCAAAATTATCTC
CTTAAGTATAGCATTGCAATGGATAAAGTAAAACACTTGTATAGCACGGCGTTGCAACAGATATCTTCGG
GTATGACTGTTGAGTCCGTTCTTAAGGTGTTTGTAGGGTCCACACGTGCTGAGGCTAAAGATTTAGAGTC
AGATGTTGATACTAATGATTTAGTCTCGTGTATTAGGCTCTGTCATCAGGAGGGTTGGGAATGGACC"&amp;"ACG
GATTCGTGGAATAATCTTGTTCCTACCTATATTAAGCAGGATACTTTGAGCACTTTAGAGGTTGGTCAAT
TTATGACTGCTAATGCTAAATATGTTAATGCAAATATAGCTAAAGGCGCTGCCGTCAATTTAATATGGCG
GTATGCGGATTTTATTAAGTTGAGCGAGTCCATGCGCCGCCAACTTAAAGTGGCTGCGCGTAAGACAGGT
CTTAACTTATTAGTTACAACATCTAGCTTAAAGGCAGA"&amp;"TGTTCCTTGTATGGTGACACCTTTTAAAATTA
TTGGTGGCCATAGACGTATTGTATCGTGGAGACGTGTTTTAATACATGTCTTCATGTTATTGGTTGTTTT
AAACCCGCAGTGGTTTACACCTTGGTATATAATGAGGCCAATTGAGTATAATGTCGTGGACTTTAAAGTT
ATTGACAATGCTGTAATAAGGGATATAACTTCTGCAGATCAGTGCTTTGCTAACAAATTTAGTGCTTTTG
AAAACTGGT"&amp;"ATTCTAATAGATATGGTAGTTATGTTAATTCGCGTGGTTGTCCTATGGTGGTAGGTGTTGT
TAGTGACATCGTGGGTAGTCTTGTTCCTGGTTTACCGGCAAGATTTCTACGTGTGGGTACCACACTTTTA
CCATTGGTCAATTACGGTCTGGGTGCAGTAGGTAGTGTGTGCTACACACCGCACTATGCTATTAACTACG
ATGTTTTTGATACCAGTGCTTGTGTATTAGCTGCTACCTGTACGCTTTTTT"&amp;"CTAGTGCGAGTGGTGAACG
TATGCCTTACTGTGCTGATGCCGCATTAATACAAAATGCAAGTCGTTATGACATGTTAAAGCCACACGTA
ATGTACCCATTTTATGAACATTCTGGTTACATACGTTTTCCTGAAGTTATTTCAGCTGGTGTTCACATAG
TTAGAACTATGGCTATGGAGTACTGTAAAGTGGGTCGTTGTGACGTTTCTGAAGCCGGATTGTGCATGTC
GCTACAACCTCGGTGGGTCGTC"&amp;"AACAATGCTTATTTTAGACAACAGTCAGGTGTTTACTGTGGTACAAGT
GCATTTGATTTATTTATGAATATGCTGCTGCCTATATTTACTCCCGTAGGTGCTGTTGATATAACAACAT
CTATACTCATGGGTGCATTATTGGCTGTAGTAGTTTCTATGTCTCTTTATTACCTTTTAAGGTTTAGAAG
AGCATTTGGTGATTATTCAGGAGTCATTTTTACTAATATTTTGGCTTTTGTGTTGAATGTTATA"&amp;"GTACTG
TGTTTAGAGGGTCCTTACCCTATGTTACCCAGTATATATGCTATGGTGTTCTTATATGCTACTTGCTACT
TTGGTAGTGATATAGCATGTATGATGCATGTTTCATTTTTAATAATGTTTGCTGGTGTAGTGCCCTTGTG
GGTTACTGTTTTGTACATAGTTGTGGTTTTGAGTAGGCATATATTGTGGTTTGCTAGTTTATGCACAAAG
CGTACAGTGCAGGTAGGTGACCTTGCTTTTCACTC"&amp;"CTTTCAGGATGCAGCTTTGCAGACGTTTATGCTTG
ACAAAGAGGTGTTTTTACGCCTTAAGCGTGAAATATCCTCGGATGCTTATTTTAAGTACTTGGCTATGTA
TAATAAGTACAAGTATTATAGTGGACCAATGGATACAGCTGCTTATAGAGAAGCCGCTTGTTCACATTTG
GTGATGGCCTTAGAGAAATATTCTAATGGTGGTGGTGATACTATATATCAACCCCCACGGTGTAGTGTTG
CCTCTG"&amp;"CGGCACTACAAGCCGGCCTGACACGTATGGCTCACCCTTCAGGTTTAGTAGAGCCGTGCCTTGT
TAAAGTAAATTATGGTTCCATGACTCTTAATGGTATATGGTTGGATAATTTTGTTATATGTCCTAGGCAT
GTTATGTGTTCTAGGGATGAGTTAGCTAATCCTGATTACCCTCGTTTGTCTATGCGAGCTGCTAATTATG
ATTTTCACGTGTCTCAAAATGGTCATAATATTCGTGTTATAGGCCATA"&amp;"CTATGGAAGGTTCGCTTTTAAA
GCTAACAGTTGATGTGAATAATCCTAAAACACCCGCTTATTCATTTATACGGGTGAGTACGGGTCAAGCT
ATGAGTTTGTTGGCATGTTATGATGGTTTACCAACTGGTGTGTATACGTGCACTTTACGGTCGAATGGTA
CTATGAGAGCATCATTTTTATGTGGCTCTTGTGGTAGTCCTGGCTTTGTCATGAATGGCAAAGAAGTTCA
ATTTTGTTACCTACACCAG"&amp;"CTTGAATTACCAAATGGTACTCATACTGGTACAGATTTTTCTGGTGTCTTT
TATGGTCCATTTGAAGACAAGCAAGTGCCTCAATTAGCGGCGCCTGATTGTACTATAACTGTTAATGTTT
TAGCATGGCTTTATGCAGCTGTGTTAAGTGGTGAGAATTGGTTTTTAACCAAGTCTAGTATTTCACCGGC
TGAATTTAATAATTGTGCTGTTAAGTACATGTGTCAGTCAGTAACGAGTGAAAGCTTGCAA"&amp;"GTTTTGCAA
CCACTTGCAGCTAAAACAGGTATCTCTGTTGAGCGCATGCTTTCAGCGTTGAAGGTATTGCTCTCAGCTG
GATTTTGTGGCCGTACTATTATGGGCTCCTGTTCTTTAGAGGATGAGCATACACCGTATGATATTGGCCG
TCAAATGTTAGGTGTTAAATTGCAAGGTAAATTTCAGTCTATGTTTAGATGGACACTACAGTGGTTTGCT
ATAATTTTTGTACTTACCATACTCATTTTGTT"&amp;"GCAGCTTGCGCAGTGGACCTTTGTGGGTGCGCTGCCAT
TTACTCTGCTGCTGCCCCTAATAGGGTTTGTGGCAGTTTGTGTGGGGTTTGTTTCATTGCTTATTAAGCA
TAAGCATACCTACCTTACGGTTTATCTGTTACCAGTTGCGATGGTAACAGCATATTATAATTTTCAGTAC
ACGCCAGAGGGTGTACAAGGTTATTTGCTTAGTTTGTACAATTACGTTAATCCTGGTCGTATTGACGTTA
TTG"&amp;"GTACAGATTTGTTAACAATGCTTATTATAAGTGTTGCATGTACTTTGTTAAGTGTTCGTATGGTGAG
AACTGATGCGTATAGCCGTATTTGGTACGTATGTACTGCAGTAGGTTGGTTGTATAACTGCTGGACCGGT
AGTGCTGATACTGTTGCTATCAGCTACCTTACATTTATGGTCTCAGTTTTTACTAATTACACGGGCGTTG
CCTGTGCTTCCTTGTATGCAGCACAATTTATGGTGTGGGTTCTTA"&amp;"AATTTTTAGACCCTACCATTTTGTT
GTTGTATGGTAGGTTTAGATGCGTGCTTGTTTGTTATTTGTTAGTTGGCTATCTTTGCACATGTTACTTT
GGTGTTTTTAACCTTATTAATAGGTTATTTAGATGCACCTTGGGTAATTATGAATATGTCGTTAGCTCTC
AGGAGCTGCGATATATGAATTCTCATGGTTTGTTACCGCCCACAAATTCTTGGCAGGCGCTTATGTTAAA
CATTAAGTTGGCCGGT"&amp;"ATAGGGGGTATTCCTATTTATAGGGTGTCCACTATACAGTCAAACATGACAGAT
TTAAAATGCACAAGTGTTGTTTTGCTGTCTGTATTACAACAATTACGTGTTGAATCCAGTAGTAAACTAT
GGGCACTGTGCGTTAAGTTGCACAATGAAATATTAGCCTCAAATTCGCCAACAGAGGCATTTGAGGCATT
TGTTTCATTGTTGTCTGTGTTGTTATCCTTACCAGGTGCTATAAACTTGGATGAGTTG"&amp;"TGTAGTAGCATT
TTGGAAAATAATTCTGTTCTCCAAGCTGTTGCTAGTGAGTTTAGTAATTTATCATCCTATGTGGATTACG
AAAATGCTCAGAAGGCCTATGATACAGCTGTTGCCACAGGTGCACCAGCATCTACTGTTAATGCCTTGAA
GAAAGCTATGAATGTAGCTAAGAGTGTGCTCGATAAAGATGTAGCTACTACCCGTAAGCTGGAGCGTATG
TCTGAGTTAGCTATGACTGCAATGTATAA"&amp;"GCAGGCTCGTGCCGAAGACAGGCGCTCTAAAGTTACGGCCG
CTATGCAAACTATGTTGTTCAACATGATACGTCGTCTTGATAGTGACGCTCTTAGTAACATTTTGAACAA
TGCACGTAATGGTGTTGTACCACTGGGTGTCATACCTAGAACAGCAGCTAACAAGCTGCTGCTTGTGGTG
CCTGATTTTTCTGTTTACACAGCAACCATAACTATGCCTACGCTTACCTATGCGGGTAGTGCGTGGGATG
"&amp;"TTATGCAAGTTGCTGATGCAGATGGAAAAACAGTTAATGCAACGGATATTACACGCGAGAATAGTGTAAA
CTTGGCATGGCCGTTAGTAGTGACGGCGCAGCGGCAGCAGGCCACATCACCTGTCAAGTTACAGAATAAT
GAGCTTATGCCTCAGACAGTGAAGCGTATGAATGTCGTTGCGGGTGTGAGCCAAACTGCTTGTGTTACTG
ATGCTGTAGCTTATTATAATGCTACAAAAGAAGGCCGACATG"&amp;"TGATGGCTATTTTAGCTGACACAGACGG
TCTCGCCTTTGCTAAGGTTGAAAAGTCTACAGGTGATGGTTTTGTAATTCTTGAATTAGAACCACCCTGT
AAGTTTATGGTCGACACCCCTAAAGGTCCGGCTCTTAAATATTTATATTTTACCAAAGGGCTTAAGAATT
TGTGYCGTGGCACTGTATTGGGTACTTTGGCTTGTACAGTTAGACTGCATGCGGGTTCTGCTACGGAAGT
AGCAAGTAACTCA"&amp;"TCTATTCTTTCTTTATGTTCTTTTAGTGTAGACCCTGAGGCTACGTATAAAGATTAT
TTAGATAATGGTGGTTCCCCTATAGGTAACTGCGTTAAAATGCTAACTCCCCATACCGGTACTGGGTTGG
CTATTACAGCTAAGCCTGATGCCAATATAGACCAAGAGTCCTTTGGTGGGGCGTCATGCTGTTTGTACTG
TCGTTGTCATATAGAACATCCCGGTGCAAGTGGCGTATGTAAATATAAGGGCAAG"&amp;"TTTGTACAAATACCC
TTAGTTGGTGTCAATGACCCAATAGGTTTTTGTATAAGAAATGTCGTTTGTGCTGTATGTAACATGTGGC
AAGGCTATGGTTGTCCCTGCTCTAGTTTACGTGAAATCAACCTACAGGCTAGGGATGAGTGCTTTTTAAA
CGAGTCAGGGGTACTAGTGGAGTAGCCCGTCTAGTACCCCTAGGTTCTGGTGTCCAACCAGATATAGTAT
TAAGGGCTTTTGATATATGTAACACA"&amp;"AAAGTAGCAGGTTTTGGCTTGCATTTAAAGAATAATTGTTGTAG
GTATCAAGAATTGGATGCTGATGGCACTCAACTTGATTCCTATTTCGTTGTAAAACGCCATACTGAGAGT
AATTATTTACTTGAGCAACGCTGTTATGAGAAGCTTAAGGATTGTGGCGTCGTTGCGCGTCATGATTTCT
TTAAGTTCAATATAGAAGGTGTTATGACACCTCATGTGTCACGTGAACGCCTTACTAAGTATACAATG"&amp;"GC
GGATTTAGTATATAGTTTGCGCCATTTTGATAACAACAACTGTGATACATTAAAGGAAATACTTGTGTTA
CGTGGTTGTTGTACTGCAGATTACTTCGACAGGAAGGATTGGTATGACCCTGTCGAGAATCCAGATATTA
TTAGGGTTTACCATAACTTAGGTGAAACTGTTAGAAAGGCCGTACTCTCCGCTGTGAAGATGGCAGACTC
TATGGTTGAGCAAGGACTAATTGGTGTTTTAACCCTGGA"&amp;"TAATCAGGACTTAAATGGCCAATGGTATGAT
TTTGGTGACTTCATTGAAGGGCCGGCAGGTGCGGGTGTTGCCGTAATGGATACTTATTATTCATTGGCTA
TGCCCGTTTATACTATGACGAATATGCTGGCCGCTGAATGCCACGTTGATGGAGACTTTAGTAAACCTAA
ACGCGTGTGGGACATATGTAAGTATGATTACACACAGTTTAAGTATTCATTGTTCTCCAAGTATTTTAAA
TATTGGGACA"&amp;"TGCAATATCACCCAAATTGTGTTGCGTGTGCCGATGACCGTTGCATTTTGCATTGTGCTA
ATTTTAATATACTTTTTAGTATGGTGTTGCCTAATACATCCTTTGGGCCTTTAGTTCAAAAGATTTACGT
GGATGGTGTGCCGTTTGTAGTTTCTACTGGTTACCATTACAGGGAGCTTGGTGTGGTGATGAATCAAGAT
ATTCGTCAGCATGCTCAACGTTTGTCGTTGCGTGAACTACTTGTGTATGCAG"&amp;"CAGATCCTGCTATGCATG
TAGCGGCTAGTAACGCATTGGCTGATAAACGTACTGTTTGTATGTCGGTGGCTGCAATGACCACGGGCGT
TACTTTTCAGACTGTCAAACCAGGACAGTTTAATGAAGATTTTTATAATTTTGCTGTAAAGTGTGGCTTC
TTCAAGGAAGGAAGTACCATATCCTTTAAGCATTTTTTCTATGCACAGGATGGCAATGCTGCCATCTCTG
ATTATGATTATTATAGGTATAAT"&amp;"TTGCCTACAATGTGTGACATTAAACAACTCCTTTTTTCTTTAGAAGT
AGTTGATAAATATTTTGATTGCTATGACGGCGGATGCCTACAGGCAAGTCAGGTTGTTGTAGCTAATTAT
GATAAGTCAGCAGGTTTTCCATTCAATAAGTTTGGTAAGGCCCGTCTGTATTATGAATCTCTCAGTTATG
CTGACCAGGATGAGCTTTTTGCATACACCAAACGCAATGTCCTACCCACAATTACTCAGATGAAT"&amp;"TTGAA
GTATGCTATAAGTGCTAAAAATCGCGCTCGCACTGTAGCTGGTGTTTCTATAGCATCTACTATGACAAAT
AGACAATTTCATCAGAAGATGCTTAAGTCTATAGCTGCAGCACGTGGTGCATCTGTTGTTATAGGTACCA
CTAAATTTTATGGAGGGTGGAATCGCATGCTTCGCACTTTGTGTGAAGGTGTAGAAAATCCACATTTGAT
GGGTTGGGACTATCCTAAATGTGATAGAGCTATGCC"&amp;"TAATTTATTGCGTATATTTGCCAGCCTTATTTTA
GCGCGTAAGCATGCGACTTGTTGCAATGCTTCAGAGAGGTTTTATCGGTTGGCTAATGAATGTGCTCAGG
TTTTGAGTGAAATGGTTCTCTGTGGAGGCGGTTTTTACGTGAAACCTGGTGGTACCAGTAGTGGAGATTC
CACAACTGCATATGCTAATAGTGTTTTTAATATTTGTCAAGCTGTTAGTGCTAATCTTAATACCTTTTTA
TCTATAG"&amp;"ATGGTAATAAGATTTACACTACTTATGTTCAGGAATTGCAGAGGCGGTTATACTTGGGTATAT
ACCGTAGTAATACTGTAGATAATGAGTTAGTTTTGGATTATTATAACTATTTGCGTAAGCATTTTAGTAT
GATGATCCTTAGTGATGATGGTGTGGTCTGCTATAATGCGGACTACGCACAAAAAGGCTATGTTGCTGAC
ATACAGGGCTTTAAGGAGTTGCTGTATTTTCAGAACAATGTGTTTATGT"&amp;"CTGAATCTAAGTGTTGGGTAG
AACCGGATATAACTAAAGGTCCTCATGAATTTTGCTCTCAACATACTATGTTGGTTGATATGAAGGGTGA
ACAAGTTTACCTGCCATATCCAGATCCTTCTAGAATATTGGGAGCAGGGTGCTTTGTGGATGACTTATTG
AAGACTGATGGTACTCTTATGATGGAGCGGTATGTGTCACTTGCTATTGATGCCTATCCACTTACGAAGC
ATCCCGATCCTGAGTACCAG"&amp;"AATGTTTTCTGGTGTTATCTGCAATATATAAAGAAGTTGCATGAGGAGTT
AACAGGTCATTTATTAGATACATATAGTGTAATGTTGGCTAGTGATAACGCTTCTAAGTACTGGGAGGTA
GAATTCTATGAGAATATGTATATGGAATCTGCCACATTACAGAGTGTAGGTACATGTGTTGTGTGTAATT
CACAAACATCATTAAGATGTGGTGGCTGCATACGTAGACCCTTCCTCTGTTGTAAATGTTGT"&amp;"TATGACCA
TGTCGTGTCTACTACACACAAGTTAGTGTTGTCTGTTACACCATATGTTTGTAACAACCCTAGTTGTGAT
GTTGCAGATGTAACCCAATTGTATTTGGGTGGCATGTCTTATTATTGTAGAGACCATAGACCACCAATAT
CGTTCCCTTTGTGTGCGAATGGTCAGGTGTTTGGTCTCTACAAAAATATATGTACTGGTAGTCCGGATGT
AGCGGACTTCAATAGTCTAGCTACTTGTGATTG"&amp;"GAGTAACAGTAAAGATTATGTCTTAGCTAATACGGCT
ACAGAGCGTTTAAAGCTCTTTGCCGCTGAGACATTACGTGCGACTGAAGAAAATGCTAAACAAGCATATG
CTTCAGCAGTTGTTAAAGAGGTCCTTAGTGATAGGGAACTTGTGCTTTCATGGGAAACTGGCAAGACCCG
ACCTCCCTTAAATAGGAATTATGTATTCACGGGGTTTCATATTACTAAGAATAGTAAGGTGCAACTGGGT
GAAT"&amp;"ACATTTTTGAAAAGGGTGACTACGGTGACGTAGTTAACTATCGTTCTAGTACCACTTATAAATTAC
AGGTTGGTGATTACTTTGTGCTTACATCACATTCGGTGCAACCACTTAGTTCACCTACTTTGTTACCTCA
GGAGCGATACACTAAGTTAGTCGGTTTGTATCCAGCTATGAATGTGCCAGAGAGCTTTGCTAGTAACGTT
GTACATTACCAACGTGTTGGTATGTCGCGTTACACTACTGTACAGG"&amp;"GTCCACCTGGTACGGGTAAGAGCC
ACTTGTCCATAGGACTTGCGCTCTACTACCCGTCTGCTAAAATCGTTTACACAGCATGCAGTCATGCAGC
TGTAGATGCATTGTGTGAGAAGGCGCATAAGAATTTACCTATTAATAGGTGTAGTCGTATTGTGCCAGCT
AAGGCACGTGTTGAGTGTTTCTCAAAGTTCAAAGTTAACGATGTGGGTGCTCAATACGTTTTCTCTACTA
TAAATGCCCTACCAGAA"&amp;"ACAACTGCGGACATTCTTGTTGTAGATGAGGTCAGTATGTGTACTAACTATGA
CCTGAGTATGATTAATGCAAGGGTTCGCGCAAAACATATTGTGTATGTAGGTGACCCTGCACAATTACCG
GCGCCTAGAACTCTTCTTACGAAGGGTACGCTTGCACCTGAACATTTTAATTCAGTGTGCAGGCTTATGG
TTGCCGTAGGTCCTGACATTTTCCTTGCCACCTGCTATAGATGTCCTAAGGAAATAGTT"&amp;"GATACAGTTAG
CGCTTTAGTTTATGATAAAAAGCTAAAGGCTAATAAGGTTACCACTGGGGAGTGTTATAAGTGCTACTAT
AAAGGTAGTGTCACTCATGACTCGTCTAGCGCTATTAATAAGCCTCAGCTTGGCTTAGTTAAAGAGTTCT
TAATTAAGAATCCTAAGTGGCAGAGTGCAGTGTTTATTTCACCCTATAATAGTCAAAACTCTGTAGCACG
TCGTATGCTAGGTTTGCAGACACAGACTGT"&amp;"TGACTCCTCTCAGGGTTCTGAGTTCGACTATGTTATTTAT
TGTCAAACTTCCGACACAGCCCATGCATTGAATGTAAATAGGTTTAATGTAGCTATCACTAGAGCTAAAA
AGGGCATTCTGTGTGTGATGTCAGACTCTACGTTATATGAGTCTCTCGAGTTTACACCACTGGATGTGAA
TGATTATGTAAAACCAAAAATGCAGTCTGAAGTTACTGTAGGTTTGTTTAAAGATTGTGCTAAAGCAGAG
C"&amp;"CATTAGGCCCAGCCTATGCACCTACTTTTGTGTCCGTAAATGACAAGTTCAAATTGAATGAGTCACTTT
GTGTACATTTTGACACAACGGAATTACAGATGCCTTATAATAGACTCATTTCTAAAATGGGTTTTAAGTT
TGATTTAAACATACCCGGTTATAGCAAGTTATTTATAACTCGTGAACAGGCTATTAGAGAAGTACGTGGC
TGGGTAGGGTTTGATGTTGAGGGTGCACATGCTTGTGGTCCCA"&amp;"ACATTGGCACTAACCTGCCACTACAAA
TAGGGTTTTCTACTGGCGTAAACTTTGTAGTTACGCCTAGTGGTTATATAGATACAGAATCTGGTTCTAG
ATTGGCTAATGTGGTGTCTAAGGCACCACCTGGTGACCAATTTAAACATTTGATACCACTAATGCGTAAG
GGCGAGCCTTGGAGCGTCGTTCGTAAGCGTATAGTGGAGATGCTTTGTGATACTCTAGATGGTGTCAGTG
ACACCGTTACATTT"&amp;"GTAACTTGGGCACATGGGTTTGAACTCACGACCCTTCATTACTTCGCTAAAGTAGG
ACCTGAACGCAAATGTTTTATGTGTCCTAGGCGTGCAACCTTATTTAGTAGTGTTTATGGGGCATATTCA
TGCTGGAGTCACCATAGACACATTGGCGGCGCGGACTTTGTATATAACCCATTTTTGGTCGATGTACAGC
AATGGGGTTATGTAGGTAATTTACAGGTAAACCATGATAATGTCTGCGATGTCCAT"&amp;"AAGGGTGCACATGT
GGCTAGCTGTGATGCCATAATGACTAGGTGTTTAGCTATCCATGACTGTTTCTGTGGTGAAGTCAATTGG
GATGTAGAGTATCCTATTATAGCTAATGAGTTGGCTATAAATAGGGCGTGTCGTAGTGTTCAGCGAGTCG
TATTAAAGGCTGCTGTGAAGGCACTACATATAGAAACAATTTATGATATTGGTAACCCAAAGGCTATTAA
AGTCTATGGTGTCAATGTCAATAATTG"&amp;"GAATTTTTATGACACTAATCCTGTTGTGGAAGGTGTTAAGCAG
TTACATTATGTTTATGATGTACATAGAGACCAGTTCAAAGATGGACTAGCTATGTTTTGGAATTGCAATG
TGGATTGTTATCCACATAATGCGTTGGTTTGTAGGTTTGACACACGTGTGTTGTCAAAATTAAATTTAGC
AGGGTGCAATGGTGGTTCGCTTTATGTGAATCAGCATGCGTTCCATACTGATGCATTTAATAAAAATGC"&amp;"T
TTTGTTAATTTGAAGCCACTCCCATTCTTTTATTATTCAGATACGGCATGTGAAAATGCTACTGGTGTGT
CTACTAATTATGTCAGTGAAGTAGATTATGTACCCCTCAAATCAAATGTGTGTATAACGCGTTGTAATTT
GGGTGGTGCAGTTTGTAAGAAACATGCTGACGAGTACAGAAATTTTCTGGAAAGTTATAATACTATGGTG
AGCGCAGGTTTCACCTTGTGGGTTGATAAAACCTTTGACG"&amp;"TGTTTAATTTATGGTCTACATTTGTAAAGC
TACAATCTCTAGAGAATGTAGCTTACAATGTCTTAAAGTCAGGCCATTTTACAGCAGTTGCCGGTGAGTT
ACCGGTAGCTATTTTAAATGACCGACTCTATATAAAGGAGGACGGTGCTGATAAATTGTTGTTTACTAAT
AATACATGTTTGCCCACTAATGTAGCTTTTGAGCTATGGGCTAAACGTTCAGTGAACGTAGTACCAGAAG
TTAAGTTATTA"&amp;"CGTAACTTAGGTGTTACGTGTACATATAACTTAGTTATCTGGGATTATGAAAGTAATGC
TCCACTAGTGCCAAATACTGTGGGCATTTGTACTTATACTGATTTAACAAAGTTAGATGACCAGGTTGTG
CTAGTTGATGGCAGACAGCTAGATGCCTATAGTAAGTTTTGTCAGTTGAAAAATGCCATTTACTTTTCAC
CTAGTAAACCTAAGTGCGTGTGTACCAGAGGACCAACTCACGCATCTATAAAT"&amp;"GGTGTTGTTGTAGAGGC
CCCTGATAGAGGTACTGCATTTTGGTATGCTATGAGAAAAGATGGTGCATTTGTGCAACCTACTGATGGC
TATTTTACACAGTCCCGTACTGTGGACGATTTTCAGCCACGTACACAATTAGAAATAGATTTCCTTGATC
TTGAGCAGTCATGTTTTCTTGATAAATATGACTTACATGATCTAGGTTTAGAACATATCGTGTATGGTCA
ATTTGATGGAACCATAGGCGGCTT"&amp;"GCATTTATTAATAGGTGCCGTACGCCGTAAGCGCACGGCGCATTTA
GTTATGGAGACCGTGCTAGGTACTGACACGGTCACATCTTATGCTGTTATAGACCAACCAACTGCTTCTA
GTAAGCAAGTTTGTAGTGTTGTTGATATTATTTTAGATGACTTTATTGCGCTTATAAAAGCTCAAGATAG
GTCAGTTGTTAGTAAGGTAGTTCAGTGCTGCTTGGATTTTAAAGTGTTTAGGTTTATGTTATGGTG"&amp;"TAAG
GGTGGTAAGATTTCCACCTTTTATCCTCAATTGCAGGCTAAACAAGATTGGAAACCTGGTTATAGTATGC
CAGCGCTTTATAAGGTGCAAAATGCCGTGCTAGAACCATGTTTGTTACACAATTACGGTCAGGCGGCAAG
ATTGCCGTCCGGTACCTTAATGAATGTGGCTAAATACACTCAGTTGTGTCAGTACCTGAATACCTGTTCA
TTAGCTGTTCCGGCTAAAATGCGTGTTATGCATTTTG"&amp;"GTGCAGGCAGTGATAAAGGTGTTTGTCCAGGTA
CTGCTGTGTTAAAACAATGGTTGCCAGCTGACGCTTACTTGGTAGATAATGATTTGTGTTATTGTGCATC
TGATGCAGATAGTACGTATGTAGGTAGTTGTGAGACATTCTTTTCTGTTAATAAGTGGGATTTTATTTTT
AGTGACATGTATGATGCACGCACTAAGAATACTTCTGGTGATAATACGTCTAAAGAAGGATTTTTTACGT
ATTTAACA"&amp;"GGTTTTATAAGGTCAAAACTAGCTCTTGGAGGTAGTATTGCCATTAAGATTACAGAGCACTC
TTGGAGTGCTGATCTGTATGCTATTATGGGCCACTTTAATTGGTGGACTTGTTTTTGTACATCTGTTAAT
AGCTCTTCGTCCGAAGCGTTTTTGATAGGTGTAAATTATATTGGTGTAGGTGCATTATTAGATGGGTGGC
AAATGCATGCTAATTACGTCTTTTGGCGTAATAGCACTGTTATGCAATTG"&amp;"TCTAGTTATAGTCTGTATGA
TTTGCAGCGTTTCCCATTGCGCTTGAAAGGCACTCCTGTTATGAGTTTGAAGGAAGATCAATTGAACGAA
CTTGTTTTAAACTTGATTAGAGCAGGTCGCCTAATAGTCCGCGATGCTGTTGATATTGGTGTTAGGGGTG
TCGCTTGCAGCGGCGTCTAGGCCTGAGTGCTTCAATCCGCGTTTTACACTAACACCTCTTAACCATACTT
TAAATTACACGTCTATTAAGG"&amp;"CTAAAGTTTCAAATGTTTTGTTACCAGATCCATACATAGCGTACTCTGG
TCAAACTTTGCGTCAGAATTTGTTTATGGCAGATATGTCTAATACCATTCTATACCCTGTAACGCCACCT
GCGAATGGTGCTAATGGCGGGTTCATTTATAATACTTCTATTATTCCTGTTTCTGCAGGTCTATTTGTGA
ATACTTGGATGTATAGGCAACCTGCGTCTTCGCGTGCTTATTGTCAAGAGCCTTTTGGTGTAG"&amp;"CTTTTGG
TGATACATTTGAAAATGACAGGATTGCTATTCTTATTATGGCCCCAGATAACTTAGGTTCTTGGAGTGCT
GTGGCGCCTAGAAATCAAACTAATATTTATTTATTGGTTTGTAGTAATGCGACCCTATGCATAAACCCTG
GTTTTAACAGGTGGGGTCCTGCTGGTAGCTTTATAGCACCCGATGCACTTGTTGACCATTCTAATTCATG
TTTCGTCAACAACACCTTTTCGGTGAATATTAGT"&amp;"ACTAGTCGTATTAGCCTAGCGTTCCTTTTTAAGGAT
GGTGACTTGCTTATCTACCATTCTGGTTGGTTACCTACGTCTAATTTTGAACATGGTTTCAGTAGGGGTA
GTCATCCTATGACATATTTTATGTCGTTGCCTGTCGGCGGAAATTTACCTAGAGCTCAATTTTTCCAGTC
TATAGTGCGTAGTAATGCCATAGATAAGGGTGATGGTATGTGTACTAATTTTGACGTAAATTTGCATGTT
GCACA"&amp;"TTTAATTAATAGGGACCTTTTAGTGTCTTATTTTAATAATGGTAGCGTTGCTAACGCTGCCGATT
GTGCGGATAGTGCGGCTGAAGAGCTATATTGTGTTACAGGCTCGTTTGATCCGCCTACTGGTGTCTATCC
TTTAAGTAGATATAGAGCCCAGGTGGCTGGGTTTGTACGCGTTACTCAGCGTGGTAGTTATTGCACACCA
CCATATAGCGTATTACAAGACCCGCCGCAACCTGTAGTATGGCGGCG"&amp;"TTATATGCTATATGATTGTGTGT
TTGATTTTACTGTTGTTGTTGATAGTTTACCTACACATCAATTGCAATGTTATGGCGTGTCCCCTAGGCG
TCTGGCATCCATGTGTTATGGTAGTGTAACGCTCGATGTTATGCGCATTAATGAGACGCATTTGAATAAT
TTGTTTAATCGCGTACCAGATACTTTTAGTTTATATAATTATGCTTTGCCTGACAACTTTTACGGTTGTT
TGCATGCATTCTATTTGA"&amp;"ATTCTACAGCTCCTTATGCCGTAGCGAATAGGTTTCCTATTAAACCTGGGGG
CCGCCAGAGTAATAGTGCATTTATTGATACTGTTATTAATGCAGCCCATTATAGCCCTTTTTCTTATGTT
TATGGTTTGGCAGTTATTACATTAAAACCGGCGGCTGGTAGTAAACTTGTTTGTCCTGTTGCTAATGATA
CTGTTGTTATTACGGATCGTTGTGTTCAGTACAATCTCTATGGTTACACTGGTACTGGCG"&amp;"TTTTGTCGAA
AAACACTTCTTTAGTTATTCCAGATGGTAAAGTGTTTACTGCTTCTAGCACGGGCACTATTATAGGTGTG
TCTATTAATAGTACCACTTATAGTATCATGCCTTGTGTTACAGTGCCTGTATCTGTAGGCTACCACCCTA
ATTTTGAAAGGGCATTGTTGTTTAACGGTCTATCTTGTTCACAGCGCTCCCGCGCCGTGACGGAGCCCGT
ATCTGTTTTATGGTCTGCTAGTGCAACGGCT"&amp;"CAGGATGCATTTGACACACCATCTGGTTGCGTGGTTAAT
GTTGAACTACGTAATACTACTATAGTTAATACATGTGCTATGCCTATTGGTAATAGTTTGTGTTTTATTA
ATGGTTCTATTGCTACGGCTAATGCAGATAGTTTACCTCGACTGCAGTTAGTCAATTATGATCCATTGTA
TGACAACTCTACTGCGACTCCTATGACACCGGTTTATTGGGTTAAGGTCCCTACAAATTTTACTCTTTCT
GC"&amp;"TACAGAGGAGTACATCCAGACTACTGCACCTAAGATTACTATTGATTGTGCACGTTACTTGTGCGGTG
ATTCCTCACGGTGCCTTAATGTGCTGTTACATTATGGTACTTTTTGTAATGACATTAATAAGGCACTATC
TAGGGTTAGCACTATCCTAGACAGTGCCCTTTTATCCCTAGTTAAAGAGTTGTCTATTAATACTAGGGAT
GAAGTCACTACATTTTCTTTTGATGGGGACTATAATTTTACTGG"&amp;"CCTTATGGGTTGTTTAGGCCCTAATT
GTGGTGCCACCACCTATAGGTCTGCTTTCTCTGATCTGTTATACGATAAAGTGCGTATTACAGATCCTGG
GTTTATGCAGTCTTATCAGAAATGTATAGACTCTCAGTGGGGTGGCAGTATACGTGACCTTTTATGTACT
CAGACGTACAACGGTATCGCTGTATTGCCGCCTATTGTATCACCAGCGATGCAAGCTCTTTATACGTCAC
TGCTTGTTGGTGCTG"&amp;"TGGCGTCCTCTGGTTATACATTTGGTATTACCTCTGCGGGTGTCATACCTTTTGC
CACTCAGTTGCAGTTTAGGTTAAATGGCATTGGTGTTACTACACAAGTTCTTGTTGAAAATCAGAAGTTG
ATAGCTTCTTCGTTCAACAATGCTCTTGTTAATATCCAAAAGGGTTTTACTGAGACTAGTATAGCCCTTA
GTAAGATGCAGGATGTTATTAATCAACATGCTGCGCAGTTGCACACCCTTGTGGTAC"&amp;"AATTGGGTAATTC
TTTTGGTGCAATTTCTTCTAGTATTAATGAAATTTTCAGCCGCTTAGAGGGTTTAGCCGCTAATGCTGAA
GTTGACCGTCTTATTAATGGTCGTATGATGGTCCTTAATACTTATGTAACACAACTGTTAATTCAGGCTT
CTGAAGCTAAGGCTCAAAATGCACTTGCAGCTCAGAAGATTAGTGAGTGCGTTAAGGCGCAGTCTTTACG
TAACGATTTTTGTGGTAATGGTACTCAC"&amp;"GTGCTAAGTATACCACAATTAGCGCCTAATGGTGTGTTGTTT
ATACATTATGCATACACTCCTACTGAGTATGCATTTGTACAGACCTCGGCGGGCCTCTGTCATAATGGCA
CGGGTTATGCCCCGCGTCAGGGTATGTTTGTGCTACCTAATAATACTAATATGTGGCACTTTACTACTAT
GCAGTTTTATAATCCTGTTAATATATCTGCTAGTAATACTCAAGTTCTTACTAGTTGTAGTGTTAATTAT"&amp;"
ACTAGCGTAAATTACACAGTACTCGAACCTAGTGTACCGGGTGATTACGATTTTCAAAAAGAGTTTGACA
AGTTTTATAAAAACTTGTCAACTATCTTTAATAATACTTTCAATCCTAATGATTTTAATTTTTCAACTGT
TGATGTTACTGCTCAGATTAAATCGTTGCATGACGTTGTCAATCAGCTCAACCAGTCTTTTATTGACTTG
AAGAAGCTTAATGTGTACGAGAAGACCATTAAATGGCCTTG"&amp;"GTATGTTTGGTTAGCAATGATAGCGGGTA
TAGTAGGTCTTGTACTCGCTGTTATTATGCTTATGTGCATGACCAATTGTTGTTCATGTTTTAAGGGCAT
GTGTGACTGCAGGCGTTGCTGCGGTTCTTATGATTCATATGATGATGTATATCCTGCTGTCCGTGTTAAT
AAGAAACGAACAGTATGAATTTATATAACTTAGTGAGAGATGCGTTGCGTCCTAGTTACGCAACTGTCTC
TCCTAGTGTTGA"&amp;"TGAACCTACAGTGGACAATAATTTTGTTGCCCTGTCTTGTTATGCTACCCTATCGGTA
TTGCTGTATTATTTACAGCGTGTAAAACAACCTTATCTTAGTATGTTGTTTCACATTCTATTTTGCCTTT
CGCAAGTTTGCATGGTGATTTGGCTTATATTTTCAGCCAATTTTTATGTTAGTTTGTTTGCCCAGTGCAT
GCTTGTAGTGTGTGCGCTTGGCTGCTTTCTAGAACGTACCATACTCTCTATTAA"&amp;"GCTCAGGTCAATGGCA
CCTTTTATGTCTATGGCTGATAATTTCGCTATAATTAAGACGACGTGTAACAATTATGTATTCCCTGTTG
AGCGTTCGAGTGATAATTTAGTAGTTCTTACCACATCTCGTGGTATTTATTCTAATGGTGTCTTCATGAA
AGGTGCCATTACTGTATCTGACAATGCTCTTGTAGTCAGTTTGTTTAAGTCTCATTCTCTACTGTTAGAT
AGAGTTGAACATGGTTATGATTACA"&amp;"CTGTATTTATTTATATTAACAGTGTTATTTTACAGAATATTAAGC
CAACAGTTAGTGTGGTTAATACAGAGTTCACTGATGTCGAACTATAATGTATGATATTGTAGGCACTAAT
AATTCTATTCTTATAGCTAATGTTTTAGTGCTTATTATAATCTGTTTGTTAGTTGTTATAGTCGGTTGCG
CATTGCTCCTGATTTTACAATTTGTTTTTGGTGTTTGTGGGTTTGTGTTCAAATTTGTGTGCAAACC"&amp;"TAC
AATTCTCGTTTATAATAAATTTAGAAACGAATCACTCTTGAACGAACGCGAAGAATTACTTTGTGACAAT
GTCTAATAATTGTACTAACACTGTGCCTCGTCCTGAGGTTATAGCTGCTTTAAAAGACTGGAACTTTGCA
GTTTCAGTCATATTGTTGTTTATAACCGTGCTATTGCAGTGGGGTTATCCTTCTCGTTGTAAACCCATAT
GGGTTATCAAGATGTTTATACTTTGGTTACTATGGCCG"&amp;"TTGTCCATAGCGGCCGCTGTTTTTGCAGCTAT
ACACCCAATCAATTCAGTTGCTTTTGGTTTTGCTATAGCTTTTGCCTGTATTTCAGGCATTATGTGGTTG
AGCTATTTTATTAGCTCATTCCGCCTACTCTGTAGGACAGGCTCAGCCTGGTCTTTTATGCCAGAAACTG
ATATGCTTATTAACATACCCCTTTTAGGGCGTACTGTAACTAGGCCTATCATTTCAGACTCACCTGCTGT
TCAATTTTT"&amp;"GATTATCAGAGGTGAGCTTAGGTTTGATGGTTTCACCCTAGGTCGTTGTGACCCGGGTGAT
ATGCCTGACATTGTTACTATTGCTAGACCTAATGCATTGCACTGGTATAAGCGAGCACTTACTCGCAATA
TGTATACTCGTTCAGCTATCCTTGTTTATATTAAATACAAGGTTGGCAACCACCGTGTGCAGAATACCAC
AGAGGATGGTGATAGGTTAGCAATGTTTGTAGCTTAAAGTTATATATATTG"&amp;"TTACATGTTGTATATATTT
CCTTCTTTATAATTTGAACGAACCTATTATGTCTGGAAGGAACAGATCTAGATCTGGTACACCTTCCCCT
AAGGTCACGTTCAAACAAGAATCTGACGGTTCTGACTCCGAATCTGAGCGCCGTAATGGTAACCGTAATG
GTGCCCGCCCTAAAAATAATAATAGTAGAGGTAGTGCTCCCAAGCCTGAGAAGCCTAAGGCGGCCCCTCC
TCAGAATGTTTCCTGGTTTGCA"&amp;"CCGTTGGTTCAAACCGGTAAAGCTGAGTTGCGTTTCCCTAGAGGTGAA
GGAGTGCCCGTGAGCCAAGGTGTTGATTCCACTTACGAGCACGGGTACTGGCTGCGTACACAGAGGTCTT
TCCAGAAAGGTGGTAAGCAAGTTTTGGCTAACCCCCGCTGGTACTTCTATTATACTGGCACTGGTCGCTT
TGGTGACCTTCGTTTTGGGACTAAGAACCCGGACATAGTCTGGGTTGGCCAAGAAGGTGCTAAT"&amp;"ATCAAC
CGTCTCGGTGATATGGGCACACGTAACCCCAGTAATGATGGTGCTATACCAGTGCAATTAGCTGGTGGCA
TACCTAAGGGCTTCTATGCTGAGGGGCGTGGCTCCCGTGGTAATAGCCGCAGTAGTTCACGCAACTCAAG
CAGAGCATCATCGCGTGGTAACTCACGTGCTAGCTCCCGTGGTGCATCACCCGGTAGACCTGCTGCTAAC
CCGTCCACTGAGCCGTGGATGGCTTATCTTGTACA"&amp;"GAAGTTGGAAAGACTGGAGAGTCAGGTTAGTGGTA
CTAAGCCAGCTACCAAGAACCCAGTTCAAGTTACTAAGAATGAGGCTGCCGCCAATGCTAAGAAGCTCAG
GCATAAACGCACTGCGCATAAGGGCAGTGGTGTTACTGTGAATTACGGCAGACGTGGCCCAGGTGATCTG
GAGGGTAATTTTGGGGATCGTGAAATGATCAAACTTGGTACTGATGATCCCAGGTTTGCTGCCGCTGCGC
AAATGG"&amp;"CCCCTAATGTTTCATCTTTTCTGTTTATGTCTCATTTATCCACGAGGGATGAAGATGATGCTCT
GTGGCTCCATTATAAAGGTGCCATAAAGCTTCCTAAAGATGATCCCAACTATGAGCAGTGGACTAAGATT
TTGGCAGAAAACTTGAACGCCTACAAAGATTTCCCTCCTACTGAGCCCAAAAAGGATAAAAAGAAGAAGG
AAGAGACCGCCCAAGACACTGTCATCTTTGAAGATGCGTCTACTGGAA"&amp;"CAGACCAAACAGTTGTTAAGGT
CTGGGTAAAAGATCAGGACGCACAAACTGATGATGAGTGGCTGGGTGGTGATGAAACCGTTTATGAAGAT
GAGGACGACCGTCCAAAGACCCAGAGGAGACACAAGAAGAGAGGATCAACTGCCTCTCGTGTGACTATTG
CGGACCCTACTAATGCAGGTGCCGAAAGATCTTAGGGTTTTTACTGTTGGTTTTTCTCCTTAAGATGTTT
GAACGAACATGAGATTTTT"&amp;"TCTGCTTTTGTGCTTTTTTCTCCCATGTTTTCAAGCTATTAATCTAGGCCT
CAAGGTCCTAGAACTTTGTACCACAGGTTCATGCATTTCGCAGTCTGCTTCCTGTGTTACTGGTGACATT
GTTAATGTCACCCAGGTGGACCGTACACATGTTGTCATGTGTGCAGACTTCCGTCATATTAAATACACTG
ATGTTGGTCGTACTTTCAGGATTAAGTTTTCTGATGTCACTTGCTCCTGGGAAAATACGAG"&amp;"TCCAGCTGA
TGTTGTGTTTCCTGGTAACCACATTTTGCAGTTCACTGTTTTAGGTGTTTGTTTTGATAATAAGGTTGTT
GGTGGTTGCCAGAACATTAATGAGCCCTGCCCAGAACCCCATACGGTGTTTCATTTGCAGCGCGAAGATA
TAACTTTGCTTGAGCTATGTGTTCAAGCTGCAGGATTTAATGCCCAGGATGTCGGCGTTAAATATGATTT
CTCCCTGCGTCATAAAAATTGTTTGCGGTACA"&amp;"AGCGTACACTACCTCCTCACGAGGTTGTAGATGAAGAC
TATTGAACGAACATGGACCCTGCATTTGGTAATGCATTAGCTGCTAATGTTCTGTTGAACATTTGCCAGC
AGATGCAGACCGATATTCATCAACATGGGTTCCACATTTCAGGCAATTCTTTTTGCCGTGCAGTTGCATG
GTGTTTAGCTAGATTGTCTGAGGAGTTCGATGTCCCTGATGAGACACCTTTCATCTACATATTGTGTCAC
CGC"&amp;"CCCTATTTGCTGCTGCGTGCAGCTTTAGAATTGGAAGTTACCGTTGGTAATTTGCGTACCTTACTTG
TTATGGTGCGTACAATTATGCAGTATGACACATCACGTACCGCTACACACGGTATGTATGCGGCATTGGC
TGCCTACTTTCATAGATTTCCAGCGGACTTTCGGTTTCAGTTCTTGTTGAGCGAAGACCGTGATTGGCCT
TTGCATATTAAGTGTGACTTAGTTAGAGAGACCACGGTTTAATCG"&amp;"CTGTGGCCTACTCTTATACAGAATG
GAATCCTAGTGTACAGTGGTATAAGTAAGCTGTGCATTCGCTATGTTTAGGTTTAGAATGTAGTTTAGTG
CTAGCTGATTAGAGTGTGTTAAAGACTTGTAGAGCGCCTTAGGGAAGAGCTAATCAGTAATACATTATAC
AAAATTTTAAGCAACCCCTAATCATAGTATGCTTTATAGAGGATTTGCAAAAAAAAAAAAAAAA
")</f>
        <v>&gt;BtHKU9-1 EF065513.1_genome
GATAAAAGGTAGTAGCTGCGTGCTATCGCCGATCCTAACCCCCGTTTCGTCTTGTACGAATCACTCTTGA
ACGAACTTAAAATTGCATCATACGTCACGGTAGGTTTCGTCTTGCTGTGCGTACGTTGCACACCAATTAT
AGTGGAGCTTTTTGGTTAAGTACTTCCCCCTTGCGAGCAACAGGTGTCGTCCTGTTTGTTAGCCCTGCGC
GGTTTCGTCCGTGTAGTGATGGAGGGTGTGCCTGACCCACCTAAGCTTAAAAGTATGGTGGTTACCACTT
TGAAGTGGTGCGATCCTTTTGCTAATCCCAACGTCACTGGTTGGGATATTCCTATTGAGGAGGCTCTGGA
ATATGCGAAACAGCAGTTGCGCACTCCGGAACCTCAGTTGGTGTTTGTGCCTTATTATTTGAGCCATGCA
CCTGGTATTAGTGGTGACCGCGTTGTCATAACTGATAGCATTTGGTACGCTACTAATTTTGGATGGCAGC
CCATTAGGGAGCTTGCCATGGATAAGGATGGTGTTCGTTATGGTAGGGGAGGAACACATGGTGTTTTGCT
TCCCATGCAGGACCCGTCCTTTATTATGGGTGATATTGATATCCAAATCCGTAAGTACGGTATTGGGGCC
AACTCACCGCCTGATGTATTACCGCTCTGGGATGGGTTTTCAGACCCAGGTCCGGATGTGGGGCCTTATT
TAGATTTCCCTGATAATTGCTGCCCTACAAAGCCTAAAGCGAAGAGGGGCGGCGATGTTTATCTGTCAGA
CCAGTATGGTTTTGACAATAATGGCATCTTGGTAGAACCTGTTATGAAGTTACTGGGTGTCATAAAATCT
GATTTTACTCTGGAACAGCTATTGGCTGCGCTAGGTAAGTATCGGACTGAAGATGGATACGATTTGCCTG
ATGGTTACGTAAAGGTTGCTATTAAGGTGGGTCGTAAAGCTGTGCCTGTTTTGAAGCAGTCAATTTTTAC
TGTTGTAGGGGTTACAGAACAACTAGTGCCGGGTTATTATTACCCGTTTTCAACATCTAGTGTTGTTGAA
CACACTAAGCCTACTAGGGGTGGACCTGTGGGTAAGACAGTTGAGGCTGTTATGCTCAGTCTTTATGGCA
CCAACAACTACAATCCTGCGACGCCTGTGGCGCGCTTGAAATGTAGTTATTGTGATTATTATGGTTGGAC
ACCTCTTAAGGACATAGGCACTGTTAATTGCCTGTGTGGTGCAGAGTTTCAACTCACGTCATCGTGCGTA
GATGCAGAGTCTGCAGGTGTGATTAAACCAGGTTGTGTCATGTTGTTGGACAAGAGTCCAGGCATGCGCC
TTATACCTGGTAATCGCACATATGTGTCTTTTGGTGGCGCTATATGGTCGCCTATTGGTAAAGTCAATGG
TGTCACTGTATGGGTTCCTAGAGCCTATTCTATTGTGGCAGGTGAGCACTCTGGGGCCGTAGGCTCGGGT
GATACAGTTGCCATAAACAAGGAACTTGTGGAGTACCTTATTGAAGGTATTAGAGTGGATGCTGACACAT
TGGATAACCCCACTTGTGCCACTTTCATAGCTAATTTAGATTGTGATACTAAGGCTCCCGTTGTACATAC
GGTTGAGTCATTGCAGGGGCTTTGTTTAGCTAACAAGATTATGTTGGGTGACAAGCCACTTCCTACAGAT
GAATTCCATCCCTTTATAGTAGGCTTAGCCTACCATGTACAGCGTGCTTGCTGGTATGGGGCCTTGGCAT
CCCGTACATTTGAAGCTTTTAGAGATTTTGTCCGTACTGAAGAAGAGCGCTTTGCTCAGTTTTTCGGTAA
AGTGTGTGCACCTATAAATGGTTGCGTATACTTAGCTTATACAACTGGACGTGTAACTTTGTTTTCAGCG
TATCAGGTGTTGAACACAGCCATTGCTAAGAGCAAAGATGCTTTTGGTGGTGTTGCTGCTATCGTTGTGG
ACATGTTGAAGCCAATTTTGGAGTGGGTTTTAAAAAAGATGTCCATAGCTAAGGGTGCTTGGCTTCCTTA
TGCAGAGGGTCTGCTTGCACTGTTTAAAGCGCAATTTACCGTTGTTAAGGGTAAATTTCAATTTTTGCGC
GCATCTTTGAATTCTAAGTGTCACAGTTTGTGTGATTTGCTTACTACTATTATGAGTAAGCTGCTCACAT
CTGTTAAGTGGGCTGGTTGTAAGGTTGATGCCTTATATACTGGTACTTATTATTACTTTTCACGAAAAGG
TGTGCTCACAGAAGTGCAGCTATGTGCTAAGCGCCTTGGCCTGTTGTTAACTCCTAAACAGCAGAAGATG
GAGGTTGAGGTGCTTGATGGTGATTTTGATGCCCCTGTAACCCTTACAGATTTGGAATTAGAGGAGTGTA
CAGGTGTGTTAGAAGAGGTTTTTGGAGCTTCAGATGTTAAGTTGGTTAAGGGTACTTTGGTTTCTCTTGC
CAGCAAGTTGTTTGTGCGTACTGAGGATGGTTTCCTCTACCGCTATGTTAAATCTGGTGGCGTTCTTGGT
AAGGCTTTCAGATTGCGTGGCGGTGGTGTGAGTAAAGTGACCTTTGGTGATGAGGAGGTGCATACCATCC
CTAATACTGTAACTGTAAATTTTAGTTATGACGTTTGTGAAGGACTCGACGCAATCCTTGACAAGGTCAT
GGCGCCTTTTCAGGTTGAAGAGGGAACTAAGCTTGAAGATTTAGCTTGTGTAGTTCAAAAGGCAGTCTAT
GAAAGATTGTCTGATTTGTTTTCAGACTGTCCAGCAGAACTCCGTCCTATAAATTTGGAGGATTTTTTGA
CGTCTGAATGCTTTGTATACAGTAAGGACTATGAGAAGATACTCATGCCTGAGATGTATTTTTCTTTAGA
AGATGCTGTCCCAGTTGATGACGAGATGGTAGATGATATCGAAGACACCGTTGAGCAAGCCTCTGACAGT
GATGATCAGTGGCTTGGTGATGAGGGTGCTGAGGATTGTGATAATACAATTCAAGATGTAGATGTGGCTA
CCTCTATGACCACGCCTTGTGGTTATACGAAGATTGCTGAACACGTTTACATTAAGTGCGCTGATATAGT
GCAGGAAGCACGTAATTATTCGTATGCAGTGCTTGTTAATGCCGCCAATGTTAATTTACATCATGGCGGT
GGTGTGGCAGGTGCTCTTAATAGAGCCACTAATAATGCTATGCAAAAAGAATCAAGTGAGTACATTAAGG
CTAATGGTTCCCTGCAGCCTGGTGGGCATGTCCTGCTAAGTTCACACGGTCTGGCCTCGCATGGTATCCT
ACATGTTGTTGGCCCCGATAAGAGGTTAGGACAGGATCTTGCCTTGCTGGATGCTGTGTATGCTGCTTAC
ACAGGTTTTGATAGTGTATTGACGCCATTAGTGTCGGCTGGCATTTTTGGTTTTACAGTTGAAGAATCAC
TTTGTAGTCTCGTAAAAAATGTTGCGTGCACTACTTATGTTGTGGTTTATGATAGACAGCTATATGAGCG
TGCTCTTGCTACATCGTTTGATGTGCCAGGACCACAGTCTAGTGTACAGCATGTACCTGCTATTGATTGG
GCAGAGGCTGTAGAGGTGCAGGAGTCAATTGTGGACCAAGTTGAAACCCCTAGTTTGGGGGCCGTAGATA
CGGTTGACTCCAATGCTGATAGCGGTTTAAATGAAACCGCGCGTTCACCTGAGAATGTCGTTGGCTCTGT
GCCAGACGATGTAGTTGCAGATGTTGAATCCTGCGTTAGGGATTTGGTGCGTCAGGTTGTTAAGAAGGTA
AAGCGTGATAAGCGTCCACCTCCTATAGTACCTCAGCAGACAGTTGAACAACAGCCTCAGGAGATTTCAT
CTCCTGGTGATTGTAATACTGTATTAGTTGATGTGGTTTCTATGTCCTTTTCTGCGATGGTGAATTTTGG
AAAGGAGAAGGGCTTGTTAATACCAGTTGTTATAGATTATCCAGCATTTTTAAAGGTTTTAAAGCGTTTT
TCGCCTAAGGAAGGCCTTTTCTCGTCTAATGGTTATGAGTTTTACGGTTACAGTCGTGATAAACCATTAC
ATGAAGTTAGCAAAGATTTGAATTCTTTAGGTAGACCCTTGATTATGATACCGTTTGGTTTTATAGTTAA
CGGTCAAACCCTAGCGGTTTCTGCAGTTAGTATGCGTGGTCTTACCGTTCCGCATACTGTTGTTGTGCCT
TCAGAATCTAGTGTCCCACTATATAGAGCTTACTTTAATGGGGTTTTTAGTGGTGACACTACAGCTGTTC
AGGATTTTGTTGTTGACATTTTGCTCAACGGCGCTCGTGATTGGGACGTTTTACAGACTACTTGTACTGT
AGATCGTAAAGTTTATAAAACCATTTGTAAGCGTGGCAATACTTATTTGTGTTTTGATGACACCAATTTG
TATGCCATAACAGGTGATGTGGTACTTAAATTTGCCACAGTTTCTAAAGCGCGGGCTTATTTGGAGACTA
AGCTATGTGCACCAGAGCCTTTGATTAAGGTTTTGACTACAGTAGACGGTATTAATTATAGTACTGTTTT
AGTGTCTACTGCACAGAGTTACAGGGCACAAATAGGTACGGTGTTTTGTGATGGCCACGATTGGTCTAAT
AAGAATCCGATGCCCACGGACGAGGGTACTCATTTGTATAAGCAGGATAACTTCTCATCTGCAGAAGTTA
CTGCTATTCGTGAGTATTATGGTGTTGATGACTCTAATATCATAGCGCGTGCTATGAGTATTAGGAAAAC
TGTACAGACATGGCCTTATACGGTTGTGGATGGTAGAGTTTTGCTTGCTCAACGAGATTCTAATTGCTAT
CTTAATGTAGCTATCTCTTTACTTCAAGATATAGATGTGTCCTTTAGTACACCATGGGTGTGTAGGGCCT
ATGATGCACTAAAAGGTGGTAATCCTCTGCCTATGGCGGAAGTTCTTATAGCACTGGGTAAGGCTACTCC
TGGTGTTAGTGATGACGCTCATATGGTTTTGTCTGCAGTATTAAATCATGGTACTGTTACGGCGCGCCGT
GTGATGCAAACTGTTTGTGAACATTGTGGTGTTAGCCAAATGGTTTTTACAGGCACTGATGCTTGTACAT
TTTACGGCTCGGTTGTTTTAGATGATTTATATGCACCAGTTAGTGTGGTTTGCCAGTGTGGTAGACCTGC
TATACGGTATGTTTCAGAACAAAAGTCACCTTGGTTATTGATGTCATGTACGCCTACGCAGGTGCCTTTA
GACACTAGCGGTATTTGGAAAACCGCTATTGTCTTTAGGGGGCCAGTTACTGCTGGTCATTATATGTATG
CCGTAAATGGCACTTTGATATCTGTGTATGATGCTAATACGCGTAGGCGTACTAGTGATCTTAAGCTGCC
AGCTACAGATATTCTTTATGGACCTACTAGTTTTACTAGTGATAGTAAGGTTGAGACCTACTATCTTGAT
GGTGTTAAACGTACTACTATTGATCCCGACTTTAGTAAGTATGTTAAGAGAGGTGACTATTATTTTACAA
CAGCACCTATAGAGGTTGTGGCTGCGCCAAAGCTAGTCACATCTTATGATGGATTTTATCTGTCTTCCTG
TCAGAATCCTCAGCTAGCTGAGTCTTTTAATAAGGCTATTAATGCTACTAAGACAGGACCTATGAAGTTG
CTAACCATGTATCCCAATGTTGCGGGTGATGTGGTGGCAATTTCTGATGATAATGTCGTTGCTCATCCAT
ATGGGTCTTTACATATGGGTAAACCGGTATTGTTTGTTACGCGCCCTAATACTTGGAAGAAATTAGTGCC
GTTATTATCTACAGTTGTTGTTAATACGCCTAATACTTATGACGTATTGGCTGTAGATCCTTTACCTGTT
AATAATGAGACTAGTGAGGAACCAATTAGTGTTAAGGCCCCAATACCATTGTATGGTTTAAAGGCAACTA
TGGTTCTCAATGGTACAACATATGTGCCAGGTAATAAAGGTCATTTGTTGTGTTTAAAGGAATTCACTTT
AACTGATTTGCAAACGTTTTACGTCGAGGGTGTCCAACCTTTTGTATTACTTAAGGCTTCTCATTTGAGT
AAAGTTCTTGGTTTACGTGTTAGTGATAGTTCACTGCATGTTAACCATTTAAGTAAAGGTGTAGTCTATG
CCTATGCGGCTACTAGACTCACTACTCGTGTTACCACTTCACTTTTAGGTGGATTGGTTACTAGGAGTGT
TAGGAAGACTGCAGATTTTGTAAGGAGTACAAACCCTGGTTCAAAGTGTGTAGGCCTCTTGTGTTTATTT
TATCAGCTCTTTATGCGATTTTGGCTTTTAGTTAAGAAGCCACCTATCGTTAAAGTTTCCGGTATTATAG
CTTATAATACGGGTTGTGGTGTTACAACGTGTGTTTTAAATTATTTAAGATCGCGTTGCGGCAATATATC
ATGGTCGCGTTTGCTGAAGTTACTTCGGTATATGCTGTATATTTGGTTTGTTTGGACTTGTTTGACTATA
TGTGGCGTTTGGTTATCGGAACCTTATGCCCCAAGTTTAGTAACTCGTTTCAAATATTTTTTAGGTATCG
TTATGCCGTGTGACTATGTGCTAGTTAATGAAACGGGCACTGGTTGGTTGCATCATTTGTGCATGGCTGG
TATGGATAGTTTGGACTATCCTGCTTTGCGTATGCAGCAGCATAGGTATGGTAGTCCCTATAACTACACG
TATATACTTATGCTTTTAGAAGCCTTTTTTGCTTATTTGTTATATACACCAGCTTTGCCTATAGTAGGTA
TCTTGGCAGTACTCCACTTGATAGTGTTGTACTTGCCTATACCGCTTGGTAATAGTTGGTTAGTTGTTTT
CTTGTATTATATTATAAGGTTGGTACCCTTTACTAGTATGTTGCGCATGTATATTGTTATAGCTTTTTTG
TGGTTGTGCTATAAGGGCTTTTTGCATGTTAGGTATGGTTGCAATAATGTAGCATGCTTAATGTGTTATA
AGAAGAATGTCGCTAAGCGCATTGAGTGTTCGACAGTTGTTAATGGTGTGAAACGTATGTTTTATGTCAA
TGCTAATGGTGGTACACACTTTTGCACTAAGCATAATTGGAATTGTGTTTCGTGTGATACTTATACAGTT
GATAGCACTTTTATTTGTAGGCAAGTTGCCTTGGATTTAAGTGCACAATTTAAAAGGCCCATAATTCATA
CTGATGAAGCTTATTATGAGGTTACTTCTGTTGAGGTTCGCAATGGTTATGTTTATTGTTACTTTGAGAG
TGATGGTCAACGTAGCTATGAGCGATTTCCGATGGATGCTTTTACTAATGTTAGTAAGTTGCATTATTCT
GAGTTGAAGGGAGCTGCACCTGCATTTAATGTTTTAGTGTTTGATGCAACTAACCGTATAGAGGAAAATG
CTGTAAAAACGGCTGCTATATATTATGCCCAGCTAGCTTGTAAGCCTATTTTATTGGTTGACAAGCGTAT
GGTAGGTGTTGTCGGTGACGATGCCACCATCGCAAGGGCTATGTTTGAGGCATATGCGCAAAATTATCTC
CTTAAGTATAGCATTGCAATGGATAAAGTAAAACACTTGTATAGCACGGCGTTGCAACAGATATCTTCGG
GTATGACTGTTGAGTCCGTTCTTAAGGTGTTTGTAGGGTCCACACGTGCTGAGGCTAAAGATTTAGAGTC
AGATGTTGATACTAATGATTTAGTCTCGTGTATTAGGCTCTGTCATCAGGAGGGTTGGGAATGGACCACG
GATTCGTGGAATAATCTTGTTCCTACCTATATTAAGCAGGATACTTTGAGCACTTTAGAGGTTGGTCAAT
TTATGACTGCTAATGCTAAATATGTTAATGCAAATATAGCTAAAGGCGCTGCCGTCAATTTAATATGGCG
GTATGCGGATTTTATTAAGTTGAGCGAGTCCATGCGCCGCCAACTTAAAGTGGCTGCGCGTAAGACAGGT
CTTAACTTATTAGTTACAACATCTAGCTTAAAGGCAGATGTTCCTTGTATGGTGACACCTTTTAAAATTA
TTGGTGGCCATAGACGTATTGTATCGTGGAGACGTGTTTTAATACATGTCTTCATGTTATTGGTTGTTTT
AAACCCGCAGTGGTTTACACCTTGGTATATAATGAGGCCAATTGAGTATAATGTCGTGGACTTTAAAGTT
ATTGACAATGCTGTAATAAGGGATATAACTTCTGCAGATCAGTGCTTTGCTAACAAATTTAGTGCTTTTG
AAAACTGGTATTCTAATAGATATGGTAGTTATGTTAATTCGCGTGGTTGTCCTATGGTGGTAGGTGTTGT
TAGTGACATCGTGGGTAGTCTTGTTCCTGGTTTACCGGCAAGATTTCTACGTGTGGGTACCACACTTTTA
CCATTGGTCAATTACGGTCTGGGTGCAGTAGGTAGTGTGTGCTACACACCGCACTATGCTATTAACTACG
ATGTTTTTGATACCAGTGCTTGTGTATTAGCTGCTACCTGTACGCTTTTTTCTAGTGCGAGTGGTGAACG
TATGCCTTACTGTGCTGATGCCGCATTAATACAAAATGCAAGTCGTTATGACATGTTAAAGCCACACGTA
ATGTACCCATTTTATGAACATTCTGGTTACATACGTTTTCCTGAAGTTATTTCAGCTGGTGTTCACATAG
TTAGAACTATGGCTATGGAGTACTGTAAAGTGGGTCGTTGTGACGTTTCTGAAGCCGGATTGTGCATGTC
GCTACAACCTCGGTGGGTCGTCAACAATGCTTATTTTAGACAACAGTCAGGTGTTTACTGTGGTACAAGT
GCATTTGATTTATTTATGAATATGCTGCTGCCTATATTTACTCCCGTAGGTGCTGTTGATATAACAACAT
CTATACTCATGGGTGCATTATTGGCTGTAGTAGTTTCTATGTCTCTTTATTACCTTTTAAGGTTTAGAAG
AGCATTTGGTGATTATTCAGGAGTCATTTTTACTAATATTTTGGCTTTTGTGTTGAATGTTATAGTACTG
TGTTTAGAGGGTCCTTACCCTATGTTACCCAGTATATATGCTATGGTGTTCTTATATGCTACTTGCTACT
TTGGTAGTGATATAGCATGTATGATGCATGTTTCATTTTTAATAATGTTTGCTGGTGTAGTGCCCTTGTG
GGTTACTGTTTTGTACATAGTTGTGGTTTTGAGTAGGCATATATTGTGGTTTGCTAGTTTATGCACAAAG
CGTACAGTGCAGGTAGGTGACCTTGCTTTTCACTCCTTTCAGGATGCAGCTTTGCAGACGTTTATGCTTG
ACAAAGAGGTGTTTTTACGCCTTAAGCGTGAAATATCCTCGGATGCTTATTTTAAGTACTTGGCTATGTA
TAATAAGTACAAGTATTATAGTGGACCAATGGATACAGCTGCTTATAGAGAAGCCGCTTGTTCACATTTG
GTGATGGCCTTAGAGAAATATTCTAATGGTGGTGGTGATACTATATATCAACCCCCACGGTGTAGTGTTG
CCTCTGCGGCACTACAAGCCGGCCTGACACGTATGGCTCACCCTTCAGGTTTAGTAGAGCCGTGCCTTGT
TAAAGTAAATTATGGTTCCATGACTCTTAATGGTATATGGTTGGATAATTTTGTTATATGTCCTAGGCAT
GTTATGTGTTCTAGGGATGAGTTAGCTAATCCTGATTACCCTCGTTTGTCTATGCGAGCTGCTAATTATG
ATTTTCACGTGTCTCAAAATGGTCATAATATTCGTGTTATAGGCCATACTATGGAAGGTTCGCTTTTAAA
GCTAACAGTTGATGTGAATAATCCTAAAACACCCGCTTATTCATTTATACGGGTGAGTACGGGTCAAGCT
ATGAGTTTGTTGGCATGTTATGATGGTTTACCAACTGGTGTGTATACGTGCACTTTACGGTCGAATGGTA
CTATGAGAGCATCATTTTTATGTGGCTCTTGTGGTAGTCCTGGCTTTGTCATGAATGGCAAAGAAGTTCA
ATTTTGTTACCTACACCAGCTTGAATTACCAAATGGTACTCATACTGGTACAGATTTTTCTGGTGTCTTT
TATGGTCCATTTGAAGACAAGCAAGTGCCTCAATTAGCGGCGCCTGATTGTACTATAACTGTTAATGTTT
TAGCATGGCTTTATGCAGCTGTGTTAAGTGGTGAGAATTGGTTTTTAACCAAGTCTAGTATTTCACCGGC
TGAATTTAATAATTGTGCTGTTAAGTACATGTGTCAGTCAGTAACGAGTGAAAGCTTGCAAGTTTTGCAA
CCACTTGCAGCTAAAACAGGTATCTCTGTTGAGCGCATGCTTTCAGCGTTGAAGGTATTGCTCTCAGCTG
GATTTTGTGGCCGTACTATTATGGGCTCCTGTTCTTTAGAGGATGAGCATACACCGTATGATATTGGCCG
TCAAATGTTAGGTGTTAAATTGCAAGGTAAATTTCAGTCTATGTTTAGATGGACACTACAGTGGTTTGCT
ATAATTTTTGTACTTACCATACTCATTTTGTTGCAGCTTGCGCAGTGGACCTTTGTGGGTGCGCTGCCAT
TTACTCTGCTGCTGCCCCTAATAGGGTTTGTGGCAGTTTGTGTGGGGTTTGTTTCATTGCTTATTAAGCA
TAAGCATACCTACCTTACGGTTTATCTGTTACCAGTTGCGATGGTAACAGCATATTATAATTTTCAGTAC
ACGCCAGAGGGTGTACAAGGTTATTTGCTTAGTTTGTACAATTACGTTAATCCTGGTCGTATTGACGTTA
TTGGTACAGATTTGTTAACAATGCTTATTATAAGTGTTGCATGTACTTTGTTAAGTGTTCGTATGGTGAG
AACTGATGCGTATAGCCGTATTTGGTACGTATGTACTGCAGTAGGTTGGTTGTATAACTGCTGGACCGGT
AGTGCTGATACTGTTGCTATCAGCTACCTTACATTTATGGTCTCAGTTTTTACTAATTACACGGGCGTTG
CCTGTGCTTCCTTGTATGCAGCACAATTTATGGTGTGGGTTCTTAAATTTTTAGACCCTACCATTTTGTT
GTTGTATGGTAGGTTTAGATGCGTGCTTGTTTGTTATTTGTTAGTTGGCTATCTTTGCACATGTTACTTT
GGTGTTTTTAACCTTATTAATAGGTTATTTAGATGCACCTTGGGTAATTATGAATATGTCGTTAGCTCTC
AGGAGCTGCGATATATGAATTCTCATGGTTTGTTACCGCCCACAAATTCTTGGCAGGCGCTTATGTTAAA
CATTAAGTTGGCCGGTATAGGGGGTATTCCTATTTATAGGGTGTCCACTATACAGTCAAACATGACAGAT
TTAAAATGCACAAGTGTTGTTTTGCTGTCTGTATTACAACAATTACGTGTTGAATCCAGTAGTAAACTAT
GGGCACTGTGCGTTAAGTTGCACAATGAAATATTAGCCTCAAATTCGCCAACAGAGGCATTTGAGGCATT
TGTTTCATTGTTGTCTGTGTTGTTATCCTTACCAGGTGCTATAAACTTGGATGAGTTGTGTAGTAGCATT
TTGGAAAATAATTCTGTTCTCCAAGCTGTTGCTAGTGAGTTTAGTAATTTATCATCCTATGTGGATTACG
AAAATGCTCAGAAGGCCTATGATACAGCTGTTGCCACAGGTGCACCAGCATCTACTGTTAATGCCTTGAA
GAAAGCTATGAATGTAGCTAAGAGTGTGCTCGATAAAGATGTAGCTACTACCCGTAAGCTGGAGCGTATG
TCTGAGTTAGCTATGACTGCAATGTATAAGCAGGCTCGTGCCGAAGACAGGCGCTCTAAAGTTACGGCCG
CTATGCAAACTATGTTGTTCAACATGATACGTCGTCTTGATAGTGACGCTCTTAGTAACATTTTGAACAA
TGCACGTAATGGTGTTGTACCACTGGGTGTCATACCTAGAACAGCAGCTAACAAGCTGCTGCTTGTGGTG
CCTGATTTTTCTGTTTACACAGCAACCATAACTATGCCTACGCTTACCTATGCGGGTAGTGCGTGGGATG
TTATGCAAGTTGCTGATGCAGATGGAAAAACAGTTAATGCAACGGATATTACACGCGAGAATAGTGTAAA
CTTGGCATGGCCGTTAGTAGTGACGGCGCAGCGGCAGCAGGCCACATCACCTGTCAAGTTACAGAATAAT
GAGCTTATGCCTCAGACAGTGAAGCGTATGAATGTCGTTGCGGGTGTGAGCCAAACTGCTTGTGTTACTG
ATGCTGTAGCTTATTATAATGCTACAAAAGAAGGCCGACATGTGATGGCTATTTTAGCTGACACAGACGG
TCTCGCCTTTGCTAAGGTTGAAAAGTCTACAGGTGATGGTTTTGTAATTCTTGAATTAGAACCACCCTGT
AAGTTTATGGTCGACACCCCTAAAGGTCCGGCTCTTAAATATTTATATTTTACCAAAGGGCTTAAGAATT
TGTGYCGTGGCACTGTATTGGGTACTTTGGCTTGTACAGTTAGACTGCATGCGGGTTCTGCTACGGAAGT
AGCAAGTAACTCATCTATTCTTTCTTTATGTTCTTTTAGTGTAGACCCTGAGGCTACGTATAAAGATTAT
TTAGATAATGGTGGTTCCCCTATAGGTAACTGCGTTAAAATGCTAACTCCCCATACCGGTACTGGGTTGG
CTATTACAGCTAAGCCTGATGCCAATATAGACCAAGAGTCCTTTGGTGGGGCGTCATGCTGTTTGTACTG
TCGTTGTCATATAGAACATCCCGGTGCAAGTGGCGTATGTAAATATAAGGGCAAGTTTGTACAAATACCC
TTAGTTGGTGTCAATGACCCAATAGGTTTTTGTATAAGAAATGTCGTTTGTGCTGTATGTAACATGTGGC
AAGGCTATGGTTGTCCCTGCTCTAGTTTACGTGAAATCAACCTACAGGCTAGGGATGAGTGCTTTTTAAA
CGAGTCAGGGGTACTAGTGGAGTAGCCCGTCTAGTACCCCTAGGTTCTGGTGTCCAACCAGATATAGTAT
TAAGGGCTTTTGATATATGTAACACAAAAGTAGCAGGTTTTGGCTTGCATTTAAAGAATAATTGTTGTAG
GTATCAAGAATTGGATGCTGATGGCACTCAACTTGATTCCTATTTCGTTGTAAAACGCCATACTGAGAGT
AATTATTTACTTGAGCAACGCTGTTATGAGAAGCTTAAGGATTGTGGCGTCGTTGCGCGTCATGATTTCT
TTAAGTTCAATATAGAAGGTGTTATGACACCTCATGTGTCACGTGAACGCCTTACTAAGTATACAATGGC
GGATTTAGTATATAGTTTGCGCCATTTTGATAACAACAACTGTGATACATTAAAGGAAATACTTGTGTTA
CGTGGTTGTTGTACTGCAGATTACTTCGACAGGAAGGATTGGTATGACCCTGTCGAGAATCCAGATATTA
TTAGGGTTTACCATAACTTAGGTGAAACTGTTAGAAAGGCCGTACTCTCCGCTGTGAAGATGGCAGACTC
TATGGTTGAGCAAGGACTAATTGGTGTTTTAACCCTGGATAATCAGGACTTAAATGGCCAATGGTATGAT
TTTGGTGACTTCATTGAAGGGCCGGCAGGTGCGGGTGTTGCCGTAATGGATACTTATTATTCATTGGCTA
TGCCCGTTTATACTATGACGAATATGCTGGCCGCTGAATGCCACGTTGATGGAGACTTTAGTAAACCTAA
ACGCGTGTGGGACATATGTAAGTATGATTACACACAGTTTAAGTATTCATTGTTCTCCAAGTATTTTAAA
TATTGGGACATGCAATATCACCCAAATTGTGTTGCGTGTGCCGATGACCGTTGCATTTTGCATTGTGCTA
ATTTTAATATACTTTTTAGTATGGTGTTGCCTAATACATCCTTTGGGCCTTTAGTTCAAAAGATTTACGT
GGATGGTGTGCCGTTTGTAGTTTCTACTGGTTACCATTACAGGGAGCTTGGTGTGGTGATGAATCAAGAT
ATTCGTCAGCATGCTCAACGTTTGTCGTTGCGTGAACTACTTGTGTATGCAGCAGATCCTGCTATGCATG
TAGCGGCTAGTAACGCATTGGCTGATAAACGTACTGTTTGTATGTCGGTGGCTGCAATGACCACGGGCGT
TACTTTTCAGACTGTCAAACCAGGACAGTTTAATGAAGATTTTTATAATTTTGCTGTAAAGTGTGGCTTC
TTCAAGGAAGGAAGTACCATATCCTTTAAGCATTTTTTCTATGCACAGGATGGCAATGCTGCCATCTCTG
ATTATGATTATTATAGGTATAATTTGCCTACAATGTGTGACATTAAACAACTCCTTTTTTCTTTAGAAGT
AGTTGATAAATATTTTGATTGCTATGACGGCGGATGCCTACAGGCAAGTCAGGTTGTTGTAGCTAATTAT
GATAAGTCAGCAGGTTTTCCATTCAATAAGTTTGGTAAGGCCCGTCTGTATTATGAATCTCTCAGTTATG
CTGACCAGGATGAGCTTTTTGCATACACCAAACGCAATGTCCTACCCACAATTACTCAGATGAATTTGAA
GTATGCTATAAGTGCTAAAAATCGCGCTCGCACTGTAGCTGGTGTTTCTATAGCATCTACTATGACAAAT
AGACAATTTCATCAGAAGATGCTTAAGTCTATAGCTGCAGCACGTGGTGCATCTGTTGTTATAGGTACCA
CTAAATTTTATGGAGGGTGGAATCGCATGCTTCGCACTTTGTGTGAAGGTGTAGAAAATCCACATTTGAT
GGGTTGGGACTATCCTAAATGTGATAGAGCTATGCCTAATTTATTGCGTATATTTGCCAGCCTTATTTTA
GCGCGTAAGCATGCGACTTGTTGCAATGCTTCAGAGAGGTTTTATCGGTTGGCTAATGAATGTGCTCAGG
TTTTGAGTGAAATGGTTCTCTGTGGAGGCGGTTTTTACGTGAAACCTGGTGGTACCAGTAGTGGAGATTC
CACAACTGCATATGCTAATAGTGTTTTTAATATTTGTCAAGCTGTTAGTGCTAATCTTAATACCTTTTTA
TCTATAGATGGTAATAAGATTTACACTACTTATGTTCAGGAATTGCAGAGGCGGTTATACTTGGGTATAT
ACCGTAGTAATACTGTAGATAATGAGTTAGTTTTGGATTATTATAACTATTTGCGTAAGCATTTTAGTAT
GATGATCCTTAGTGATGATGGTGTGGTCTGCTATAATGCGGACTACGCACAAAAAGGCTATGTTGCTGAC
ATACAGGGCTTTAAGGAGTTGCTGTATTTTCAGAACAATGTGTTTATGTCTGAATCTAAGTGTTGGGTAG
AACCGGATATAACTAAAGGTCCTCATGAATTTTGCTCTCAACATACTATGTTGGTTGATATGAAGGGTGA
ACAAGTTTACCTGCCATATCCAGATCCTTCTAGAATATTGGGAGCAGGGTGCTTTGTGGATGACTTATTG
AAGACTGATGGTACTCTTATGATGGAGCGGTATGTGTCACTTGCTATTGATGCCTATCCACTTACGAAGC
ATCCCGATCCTGAGTACCAGAATGTTTTCTGGTGTTATCTGCAATATATAAAGAAGTTGCATGAGGAGTT
AACAGGTCATTTATTAGATACATATAGTGTAATGTTGGCTAGTGATAACGCTTCTAAGTACTGGGAGGTA
GAATTCTATGAGAATATGTATATGGAATCTGCCACATTACAGAGTGTAGGTACATGTGTTGTGTGTAATT
CACAAACATCATTAAGATGTGGTGGCTGCATACGTAGACCCTTCCTCTGTTGTAAATGTTGTTATGACCA
TGTCGTGTCTACTACACACAAGTTAGTGTTGTCTGTTACACCATATGTTTGTAACAACCCTAGTTGTGAT
GTTGCAGATGTAACCCAATTGTATTTGGGTGGCATGTCTTATTATTGTAGAGACCATAGACCACCAATAT
CGTTCCCTTTGTGTGCGAATGGTCAGGTGTTTGGTCTCTACAAAAATATATGTACTGGTAGTCCGGATGT
AGCGGACTTCAATAGTCTAGCTACTTGTGATTGGAGTAACAGTAAAGATTATGTCTTAGCTAATACGGCT
ACAGAGCGTTTAAAGCTCTTTGCCGCTGAGACATTACGTGCGACTGAAGAAAATGCTAAACAAGCATATG
CTTCAGCAGTTGTTAAAGAGGTCCTTAGTGATAGGGAACTTGTGCTTTCATGGGAAACTGGCAAGACCCG
ACCTCCCTTAAATAGGAATTATGTATTCACGGGGTTTCATATTACTAAGAATAGTAAGGTGCAACTGGGT
GAATACATTTTTGAAAAGGGTGACTACGGTGACGTAGTTAACTATCGTTCTAGTACCACTTATAAATTAC
AGGTTGGTGATTACTTTGTGCTTACATCACATTCGGTGCAACCACTTAGTTCACCTACTTTGTTACCTCA
GGAGCGATACACTAAGTTAGTCGGTTTGTATCCAGCTATGAATGTGCCAGAGAGCTTTGCTAGTAACGTT
GTACATTACCAACGTGTTGGTATGTCGCGTTACACTACTGTACAGGGTCCACCTGGTACGGGTAAGAGCC
ACTTGTCCATAGGACTTGCGCTCTACTACCCGTCTGCTAAAATCGTTTACACAGCATGCAGTCATGCAGC
TGTAGATGCATTGTGTGAGAAGGCGCATAAGAATTTACCTATTAATAGGTGTAGTCGTATTGTGCCAGCT
AAGGCACGTGTTGAGTGTTTCTCAAAGTTCAAAGTTAACGATGTGGGTGCTCAATACGTTTTCTCTACTA
TAAATGCCCTACCAGAAACAACTGCGGACATTCTTGTTGTAGATGAGGTCAGTATGTGTACTAACTATGA
CCTGAGTATGATTAATGCAAGGGTTCGCGCAAAACATATTGTGTATGTAGGTGACCCTGCACAATTACCG
GCGCCTAGAACTCTTCTTACGAAGGGTACGCTTGCACCTGAACATTTTAATTCAGTGTGCAGGCTTATGG
TTGCCGTAGGTCCTGACATTTTCCTTGCCACCTGCTATAGATGTCCTAAGGAAATAGTTGATACAGTTAG
CGCTTTAGTTTATGATAAAAAGCTAAAGGCTAATAAGGTTACCACTGGGGAGTGTTATAAGTGCTACTAT
AAAGGTAGTGTCACTCATGACTCGTCTAGCGCTATTAATAAGCCTCAGCTTGGCTTAGTTAAAGAGTTCT
TAATTAAGAATCCTAAGTGGCAGAGTGCAGTGTTTATTTCACCCTATAATAGTCAAAACTCTGTAGCACG
TCGTATGCTAGGTTTGCAGACACAGACTGTTGACTCCTCTCAGGGTTCTGAGTTCGACTATGTTATTTAT
TGTCAAACTTCCGACACAGCCCATGCATTGAATGTAAATAGGTTTAATGTAGCTATCACTAGAGCTAAAA
AGGGCATTCTGTGTGTGATGTCAGACTCTACGTTATATGAGTCTCTCGAGTTTACACCACTGGATGTGAA
TGATTATGTAAAACCAAAAATGCAGTCTGAAGTTACTGTAGGTTTGTTTAAAGATTGTGCTAAAGCAGAG
CCATTAGGCCCAGCCTATGCACCTACTTTTGTGTCCGTAAATGACAAGTTCAAATTGAATGAGTCACTTT
GTGTACATTTTGACACAACGGAATTACAGATGCCTTATAATAGACTCATTTCTAAAATGGGTTTTAAGTT
TGATTTAAACATACCCGGTTATAGCAAGTTATTTATAACTCGTGAACAGGCTATTAGAGAAGTACGTGGC
TGGGTAGGGTTTGATGTTGAGGGTGCACATGCTTGTGGTCCCAACATTGGCACTAACCTGCCACTACAAA
TAGGGTTTTCTACTGGCGTAAACTTTGTAGTTACGCCTAGTGGTTATATAGATACAGAATCTGGTTCTAG
ATTGGCTAATGTGGTGTCTAAGGCACCACCTGGTGACCAATTTAAACATTTGATACCACTAATGCGTAAG
GGCGAGCCTTGGAGCGTCGTTCGTAAGCGTATAGTGGAGATGCTTTGTGATACTCTAGATGGTGTCAGTG
ACACCGTTACATTTGTAACTTGGGCACATGGGTTTGAACTCACGACCCTTCATTACTTCGCTAAAGTAGG
ACCTGAACGCAAATGTTTTATGTGTCCTAGGCGTGCAACCTTATTTAGTAGTGTTTATGGGGCATATTCA
TGCTGGAGTCACCATAGACACATTGGCGGCGCGGACTTTGTATATAACCCATTTTTGGTCGATGTACAGC
AATGGGGTTATGTAGGTAATTTACAGGTAAACCATGATAATGTCTGCGATGTCCATAAGGGTGCACATGT
GGCTAGCTGTGATGCCATAATGACTAGGTGTTTAGCTATCCATGACTGTTTCTGTGGTGAAGTCAATTGG
GATGTAGAGTATCCTATTATAGCTAATGAGTTGGCTATAAATAGGGCGTGTCGTAGTGTTCAGCGAGTCG
TATTAAAGGCTGCTGTGAAGGCACTACATATAGAAACAATTTATGATATTGGTAACCCAAAGGCTATTAA
AGTCTATGGTGTCAATGTCAATAATTGGAATTTTTATGACACTAATCCTGTTGTGGAAGGTGTTAAGCAG
TTACATTATGTTTATGATGTACATAGAGACCAGTTCAAAGATGGACTAGCTATGTTTTGGAATTGCAATG
TGGATTGTTATCCACATAATGCGTTGGTTTGTAGGTTTGACACACGTGTGTTGTCAAAATTAAATTTAGC
AGGGTGCAATGGTGGTTCGCTTTATGTGAATCAGCATGCGTTCCATACTGATGCATTTAATAAAAATGCT
TTTGTTAATTTGAAGCCACTCCCATTCTTTTATTATTCAGATACGGCATGTGAAAATGCTACTGGTGTGT
CTACTAATTATGTCAGTGAAGTAGATTATGTACCCCTCAAATCAAATGTGTGTATAACGCGTTGTAATTT
GGGTGGTGCAGTTTGTAAGAAACATGCTGACGAGTACAGAAATTTTCTGGAAAGTTATAATACTATGGTG
AGCGCAGGTTTCACCTTGTGGGTTGATAAAACCTTTGACGTGTTTAATTTATGGTCTACATTTGTAAAGC
TACAATCTCTAGAGAATGTAGCTTACAATGTCTTAAAGTCAGGCCATTTTACAGCAGTTGCCGGTGAGTT
ACCGGTAGCTATTTTAAATGACCGACTCTATATAAAGGAGGACGGTGCTGATAAATTGTTGTTTACTAAT
AATACATGTTTGCCCACTAATGTAGCTTTTGAGCTATGGGCTAAACGTTCAGTGAACGTAGTACCAGAAG
TTAAGTTATTACGTAACTTAGGTGTTACGTGTACATATAACTTAGTTATCTGGGATTATGAAAGTAATGC
TCCACTAGTGCCAAATACTGTGGGCATTTGTACTTATACTGATTTAACAAAGTTAGATGACCAGGTTGTG
CTAGTTGATGGCAGACAGCTAGATGCCTATAGTAAGTTTTGTCAGTTGAAAAATGCCATTTACTTTTCAC
CTAGTAAACCTAAGTGCGTGTGTACCAGAGGACCAACTCACGCATCTATAAATGGTGTTGTTGTAGAGGC
CCCTGATAGAGGTACTGCATTTTGGTATGCTATGAGAAAAGATGGTGCATTTGTGCAACCTACTGATGGC
TATTTTACACAGTCCCGTACTGTGGACGATTTTCAGCCACGTACACAATTAGAAATAGATTTCCTTGATC
TTGAGCAGTCATGTTTTCTTGATAAATATGACTTACATGATCTAGGTTTAGAACATATCGTGTATGGTCA
ATTTGATGGAACCATAGGCGGCTTGCATTTATTAATAGGTGCCGTACGCCGTAAGCGCACGGCGCATTTA
GTTATGGAGACCGTGCTAGGTACTGACACGGTCACATCTTATGCTGTTATAGACCAACCAACTGCTTCTA
GTAAGCAAGTTTGTAGTGTTGTTGATATTATTTTAGATGACTTTATTGCGCTTATAAAAGCTCAAGATAG
GTCAGTTGTTAGTAAGGTAGTTCAGTGCTGCTTGGATTTTAAAGTGTTTAGGTTTATGTTATGGTGTAAG
GGTGGTAAGATTTCCACCTTTTATCCTCAATTGCAGGCTAAACAAGATTGGAAACCTGGTTATAGTATGC
CAGCGCTTTATAAGGTGCAAAATGCCGTGCTAGAACCATGTTTGTTACACAATTACGGTCAGGCGGCAAG
ATTGCCGTCCGGTACCTTAATGAATGTGGCTAAATACACTCAGTTGTGTCAGTACCTGAATACCTGTTCA
TTAGCTGTTCCGGCTAAAATGCGTGTTATGCATTTTGGTGCAGGCAGTGATAAAGGTGTTTGTCCAGGTA
CTGCTGTGTTAAAACAATGGTTGCCAGCTGACGCTTACTTGGTAGATAATGATTTGTGTTATTGTGCATC
TGATGCAGATAGTACGTATGTAGGTAGTTGTGAGACATTCTTTTCTGTTAATAAGTGGGATTTTATTTTT
AGTGACATGTATGATGCACGCACTAAGAATACTTCTGGTGATAATACGTCTAAAGAAGGATTTTTTACGT
ATTTAACAGGTTTTATAAGGTCAAAACTAGCTCTTGGAGGTAGTATTGCCATTAAGATTACAGAGCACTC
TTGGAGTGCTGATCTGTATGCTATTATGGGCCACTTTAATTGGTGGACTTGTTTTTGTACATCTGTTAAT
AGCTCTTCGTCCGAAGCGTTTTTGATAGGTGTAAATTATATTGGTGTAGGTGCATTATTAGATGGGTGGC
AAATGCATGCTAATTACGTCTTTTGGCGTAATAGCACTGTTATGCAATTGTCTAGTTATAGTCTGTATGA
TTTGCAGCGTTTCCCATTGCGCTTGAAAGGCACTCCTGTTATGAGTTTGAAGGAAGATCAATTGAACGAA
CTTGTTTTAAACTTGATTAGAGCAGGTCGCCTAATAGTCCGCGATGCTGTTGATATTGGTGTTAGGGGTG
TCGCTTGCAGCGGCGTCTAGGCCTGAGTGCTTCAATCCGCGTTTTACACTAACACCTCTTAACCATACTT
TAAATTACACGTCTATTAAGGCTAAAGTTTCAAATGTTTTGTTACCAGATCCATACATAGCGTACTCTGG
TCAAACTTTGCGTCAGAATTTGTTTATGGCAGATATGTCTAATACCATTCTATACCCTGTAACGCCACCT
GCGAATGGTGCTAATGGCGGGTTCATTTATAATACTTCTATTATTCCTGTTTCTGCAGGTCTATTTGTGA
ATACTTGGATGTATAGGCAACCTGCGTCTTCGCGTGCTTATTGTCAAGAGCCTTTTGGTGTAGCTTTTGG
TGATACATTTGAAAATGACAGGATTGCTATTCTTATTATGGCCCCAGATAACTTAGGTTCTTGGAGTGCT
GTGGCGCCTAGAAATCAAACTAATATTTATTTATTGGTTTGTAGTAATGCGACCCTATGCATAAACCCTG
GTTTTAACAGGTGGGGTCCTGCTGGTAGCTTTATAGCACCCGATGCACTTGTTGACCATTCTAATTCATG
TTTCGTCAACAACACCTTTTCGGTGAATATTAGTACTAGTCGTATTAGCCTAGCGTTCCTTTTTAAGGAT
GGTGACTTGCTTATCTACCATTCTGGTTGGTTACCTACGTCTAATTTTGAACATGGTTTCAGTAGGGGTA
GTCATCCTATGACATATTTTATGTCGTTGCCTGTCGGCGGAAATTTACCTAGAGCTCAATTTTTCCAGTC
TATAGTGCGTAGTAATGCCATAGATAAGGGTGATGGTATGTGTACTAATTTTGACGTAAATTTGCATGTT
GCACATTTAATTAATAGGGACCTTTTAGTGTCTTATTTTAATAATGGTAGCGTTGCTAACGCTGCCGATT
GTGCGGATAGTGCGGCTGAAGAGCTATATTGTGTTACAGGCTCGTTTGATCCGCCTACTGGTGTCTATCC
TTTAAGTAGATATAGAGCCCAGGTGGCTGGGTTTGTACGCGTTACTCAGCGTGGTAGTTATTGCACACCA
CCATATAGCGTATTACAAGACCCGCCGCAACCTGTAGTATGGCGGCGTTATATGCTATATGATTGTGTGT
TTGATTTTACTGTTGTTGTTGATAGTTTACCTACACATCAATTGCAATGTTATGGCGTGTCCCCTAGGCG
TCTGGCATCCATGTGTTATGGTAGTGTAACGCTCGATGTTATGCGCATTAATGAGACGCATTTGAATAAT
TTGTTTAATCGCGTACCAGATACTTTTAGTTTATATAATTATGCTTTGCCTGACAACTTTTACGGTTGTT
TGCATGCATTCTATTTGAATTCTACAGCTCCTTATGCCGTAGCGAATAGGTTTCCTATTAAACCTGGGGG
CCGCCAGAGTAATAGTGCATTTATTGATACTGTTATTAATGCAGCCCATTATAGCCCTTTTTCTTATGTT
TATGGTTTGGCAGTTATTACATTAAAACCGGCGGCTGGTAGTAAACTTGTTTGTCCTGTTGCTAATGATA
CTGTTGTTATTACGGATCGTTGTGTTCAGTACAATCTCTATGGTTACACTGGTACTGGCGTTTTGTCGAA
AAACACTTCTTTAGTTATTCCAGATGGTAAAGTGTTTACTGCTTCTAGCACGGGCACTATTATAGGTGTG
TCTATTAATAGTACCACTTATAGTATCATGCCTTGTGTTACAGTGCCTGTATCTGTAGGCTACCACCCTA
ATTTTGAAAGGGCATTGTTGTTTAACGGTCTATCTTGTTCACAGCGCTCCCGCGCCGTGACGGAGCCCGT
ATCTGTTTTATGGTCTGCTAGTGCAACGGCTCAGGATGCATTTGACACACCATCTGGTTGCGTGGTTAAT
GTTGAACTACGTAATACTACTATAGTTAATACATGTGCTATGCCTATTGGTAATAGTTTGTGTTTTATTA
ATGGTTCTATTGCTACGGCTAATGCAGATAGTTTACCTCGACTGCAGTTAGTCAATTATGATCCATTGTA
TGACAACTCTACTGCGACTCCTATGACACCGGTTTATTGGGTTAAGGTCCCTACAAATTTTACTCTTTCT
GCTACAGAGGAGTACATCCAGACTACTGCACCTAAGATTACTATTGATTGTGCACGTTACTTGTGCGGTG
ATTCCTCACGGTGCCTTAATGTGCTGTTACATTATGGTACTTTTTGTAATGACATTAATAAGGCACTATC
TAGGGTTAGCACTATCCTAGACAGTGCCCTTTTATCCCTAGTTAAAGAGTTGTCTATTAATACTAGGGAT
GAAGTCACTACATTTTCTTTTGATGGGGACTATAATTTTACTGGCCTTATGGGTTGTTTAGGCCCTAATT
GTGGTGCCACCACCTATAGGTCTGCTTTCTCTGATCTGTTATACGATAAAGTGCGTATTACAGATCCTGG
GTTTATGCAGTCTTATCAGAAATGTATAGACTCTCAGTGGGGTGGCAGTATACGTGACCTTTTATGTACT
CAGACGTACAACGGTATCGCTGTATTGCCGCCTATTGTATCACCAGCGATGCAAGCTCTTTATACGTCAC
TGCTTGTTGGTGCTGTGGCGTCCTCTGGTTATACATTTGGTATTACCTCTGCGGGTGTCATACCTTTTGC
CACTCAGTTGCAGTTTAGGTTAAATGGCATTGGTGTTACTACACAAGTTCTTGTTGAAAATCAGAAGTTG
ATAGCTTCTTCGTTCAACAATGCTCTTGTTAATATCCAAAAGGGTTTTACTGAGACTAGTATAGCCCTTA
GTAAGATGCAGGATGTTATTAATCAACATGCTGCGCAGTTGCACACCCTTGTGGTACAATTGGGTAATTC
TTTTGGTGCAATTTCTTCTAGTATTAATGAAATTTTCAGCCGCTTAGAGGGTTTAGCCGCTAATGCTGAA
GTTGACCGTCTTATTAATGGTCGTATGATGGTCCTTAATACTTATGTAACACAACTGTTAATTCAGGCTT
CTGAAGCTAAGGCTCAAAATGCACTTGCAGCTCAGAAGATTAGTGAGTGCGTTAAGGCGCAGTCTTTACG
TAACGATTTTTGTGGTAATGGTACTCACGTGCTAAGTATACCACAATTAGCGCCTAATGGTGTGTTGTTT
ATACATTATGCATACACTCCTACTGAGTATGCATTTGTACAGACCTCGGCGGGCCTCTGTCATAATGGCA
CGGGTTATGCCCCGCGTCAGGGTATGTTTGTGCTACCTAATAATACTAATATGTGGCACTTTACTACTAT
GCAGTTTTATAATCCTGTTAATATATCTGCTAGTAATACTCAAGTTCTTACTAGTTGTAGTGTTAATTAT
ACTAGCGTAAATTACACAGTACTCGAACCTAGTGTACCGGGTGATTACGATTTTCAAAAAGAGTTTGACA
AGTTTTATAAAAACTTGTCAACTATCTTTAATAATACTTTCAATCCTAATGATTTTAATTTTTCAACTGT
TGATGTTACTGCTCAGATTAAATCGTTGCATGACGTTGTCAATCAGCTCAACCAGTCTTTTATTGACTTG
AAGAAGCTTAATGTGTACGAGAAGACCATTAAATGGCCTTGGTATGTTTGGTTAGCAATGATAGCGGGTA
TAGTAGGTCTTGTACTCGCTGTTATTATGCTTATGTGCATGACCAATTGTTGTTCATGTTTTAAGGGCAT
GTGTGACTGCAGGCGTTGCTGCGGTTCTTATGATTCATATGATGATGTATATCCTGCTGTCCGTGTTAAT
AAGAAACGAACAGTATGAATTTATATAACTTAGTGAGAGATGCGTTGCGTCCTAGTTACGCAACTGTCTC
TCCTAGTGTTGATGAACCTACAGTGGACAATAATTTTGTTGCCCTGTCTTGTTATGCTACCCTATCGGTA
TTGCTGTATTATTTACAGCGTGTAAAACAACCTTATCTTAGTATGTTGTTTCACATTCTATTTTGCCTTT
CGCAAGTTTGCATGGTGATTTGGCTTATATTTTCAGCCAATTTTTATGTTAGTTTGTTTGCCCAGTGCAT
GCTTGTAGTGTGTGCGCTTGGCTGCTTTCTAGAACGTACCATACTCTCTATTAAGCTCAGGTCAATGGCA
CCTTTTATGTCTATGGCTGATAATTTCGCTATAATTAAGACGACGTGTAACAATTATGTATTCCCTGTTG
AGCGTTCGAGTGATAATTTAGTAGTTCTTACCACATCTCGTGGTATTTATTCTAATGGTGTCTTCATGAA
AGGTGCCATTACTGTATCTGACAATGCTCTTGTAGTCAGTTTGTTTAAGTCTCATTCTCTACTGTTAGAT
AGAGTTGAACATGGTTATGATTACACTGTATTTATTTATATTAACAGTGTTATTTTACAGAATATTAAGC
CAACAGTTAGTGTGGTTAATACAGAGTTCACTGATGTCGAACTATAATGTATGATATTGTAGGCACTAAT
AATTCTATTCTTATAGCTAATGTTTTAGTGCTTATTATAATCTGTTTGTTAGTTGTTATAGTCGGTTGCG
CATTGCTCCTGATTTTACAATTTGTTTTTGGTGTTTGTGGGTTTGTGTTCAAATTTGTGTGCAAACCTAC
AATTCTCGTTTATAATAAATTTAGAAACGAATCACTCTTGAACGAACGCGAAGAATTACTTTGTGACAAT
GTCTAATAATTGTACTAACACTGTGCCTCGTCCTGAGGTTATAGCTGCTTTAAAAGACTGGAACTTTGCA
GTTTCAGTCATATTGTTGTTTATAACCGTGCTATTGCAGTGGGGTTATCCTTCTCGTTGTAAACCCATAT
GGGTTATCAAGATGTTTATACTTTGGTTACTATGGCCGTTGTCCATAGCGGCCGCTGTTTTTGCAGCTAT
ACACCCAATCAATTCAGTTGCTTTTGGTTTTGCTATAGCTTTTGCCTGTATTTCAGGCATTATGTGGTTG
AGCTATTTTATTAGCTCATTCCGCCTACTCTGTAGGACAGGCTCAGCCTGGTCTTTTATGCCAGAAACTG
ATATGCTTATTAACATACCCCTTTTAGGGCGTACTGTAACTAGGCCTATCATTTCAGACTCACCTGCTGT
TCAATTTTTGATTATCAGAGGTGAGCTTAGGTTTGATGGTTTCACCCTAGGTCGTTGTGACCCGGGTGAT
ATGCCTGACATTGTTACTATTGCTAGACCTAATGCATTGCACTGGTATAAGCGAGCACTTACTCGCAATA
TGTATACTCGTTCAGCTATCCTTGTTTATATTAAATACAAGGTTGGCAACCACCGTGTGCAGAATACCAC
AGAGGATGGTGATAGGTTAGCAATGTTTGTAGCTTAAAGTTATATATATTGTTACATGTTGTATATATTT
CCTTCTTTATAATTTGAACGAACCTATTATGTCTGGAAGGAACAGATCTAGATCTGGTACACCTTCCCCT
AAGGTCACGTTCAAACAAGAATCTGACGGTTCTGACTCCGAATCTGAGCGCCGTAATGGTAACCGTAATG
GTGCCCGCCCTAAAAATAATAATAGTAGAGGTAGTGCTCCCAAGCCTGAGAAGCCTAAGGCGGCCCCTCC
TCAGAATGTTTCCTGGTTTGCACCGTTGGTTCAAACCGGTAAAGCTGAGTTGCGTTTCCCTAGAGGTGAA
GGAGTGCCCGTGAGCCAAGGTGTTGATTCCACTTACGAGCACGGGTACTGGCTGCGTACACAGAGGTCTT
TCCAGAAAGGTGGTAAGCAAGTTTTGGCTAACCCCCGCTGGTACTTCTATTATACTGGCACTGGTCGCTT
TGGTGACCTTCGTTTTGGGACTAAGAACCCGGACATAGTCTGGGTTGGCCAAGAAGGTGCTAATATCAAC
CGTCTCGGTGATATGGGCACACGTAACCCCAGTAATGATGGTGCTATACCAGTGCAATTAGCTGGTGGCA
TACCTAAGGGCTTCTATGCTGAGGGGCGTGGCTCCCGTGGTAATAGCCGCAGTAGTTCACGCAACTCAAG
CAGAGCATCATCGCGTGGTAACTCACGTGCTAGCTCCCGTGGTGCATCACCCGGTAGACCTGCTGCTAAC
CCGTCCACTGAGCCGTGGATGGCTTATCTTGTACAGAAGTTGGAAAGACTGGAGAGTCAGGTTAGTGGTA
CTAAGCCAGCTACCAAGAACCCAGTTCAAGTTACTAAGAATGAGGCTGCCGCCAATGCTAAGAAGCTCAG
GCATAAACGCACTGCGCATAAGGGCAGTGGTGTTACTGTGAATTACGGCAGACGTGGCCCAGGTGATCTG
GAGGGTAATTTTGGGGATCGTGAAATGATCAAACTTGGTACTGATGATCCCAGGTTTGCTGCCGCTGCGC
AAATGGCCCCTAATGTTTCATCTTTTCTGTTTATGTCTCATTTATCCACGAGGGATGAAGATGATGCTCT
GTGGCTCCATTATAAAGGTGCCATAAAGCTTCCTAAAGATGATCCCAACTATGAGCAGTGGACTAAGATT
TTGGCAGAAAACTTGAACGCCTACAAAGATTTCCCTCCTACTGAGCCCAAAAAGGATAAAAAGAAGAAGG
AAGAGACCGCCCAAGACACTGTCATCTTTGAAGATGCGTCTACTGGAACAGACCAAACAGTTGTTAAGGT
CTGGGTAAAAGATCAGGACGCACAAACTGATGATGAGTGGCTGGGTGGTGATGAAACCGTTTATGAAGAT
GAGGACGACCGTCCAAAGACCCAGAGGAGACACAAGAAGAGAGGATCAACTGCCTCTCGTGTGACTATTG
CGGACCCTACTAATGCAGGTGCCGAAAGATCTTAGGGTTTTTACTGTTGGTTTTTCTCCTTAAGATGTTT
GAACGAACATGAGATTTTTTCTGCTTTTGTGCTTTTTTCTCCCATGTTTTCAAGCTATTAATCTAGGCCT
CAAGGTCCTAGAACTTTGTACCACAGGTTCATGCATTTCGCAGTCTGCTTCCTGTGTTACTGGTGACATT
GTTAATGTCACCCAGGTGGACCGTACACATGTTGTCATGTGTGCAGACTTCCGTCATATTAAATACACTG
ATGTTGGTCGTACTTTCAGGATTAAGTTTTCTGATGTCACTTGCTCCTGGGAAAATACGAGTCCAGCTGA
TGTTGTGTTTCCTGGTAACCACATTTTGCAGTTCACTGTTTTAGGTGTTTGTTTTGATAATAAGGTTGTT
GGTGGTTGCCAGAACATTAATGAGCCCTGCCCAGAACCCCATACGGTGTTTCATTTGCAGCGCGAAGATA
TAACTTTGCTTGAGCTATGTGTTCAAGCTGCAGGATTTAATGCCCAGGATGTCGGCGTTAAATATGATTT
CTCCCTGCGTCATAAAAATTGTTTGCGGTACAAGCGTACACTACCTCCTCACGAGGTTGTAGATGAAGAC
TATTGAACGAACATGGACCCTGCATTTGGTAATGCATTAGCTGCTAATGTTCTGTTGAACATTTGCCAGC
AGATGCAGACCGATATTCATCAACATGGGTTCCACATTTCAGGCAATTCTTTTTGCCGTGCAGTTGCATG
GTGTTTAGCTAGATTGTCTGAGGAGTTCGATGTCCCTGATGAGACACCTTTCATCTACATATTGTGTCAC
CGCCCCTATTTGCTGCTGCGTGCAGCTTTAGAATTGGAAGTTACCGTTGGTAATTTGCGTACCTTACTTG
TTATGGTGCGTACAATTATGCAGTATGACACATCACGTACCGCTACACACGGTATGTATGCGGCATTGGC
TGCCTACTTTCATAGATTTCCAGCGGACTTTCGGTTTCAGTTCTTGTTGAGCGAAGACCGTGATTGGCCT
TTGCATATTAAGTGTGACTTAGTTAGAGAGACCACGGTTTAATCGCTGTGGCCTACTCTTATACAGAATG
GAATCCTAGTGTACAGTGGTATAAGTAAGCTGTGCATTCGCTATGTTTAGGTTTAGAATGTAGTTTAGTG
CTAGCTGATTAGAGTGTGTTAAAGACTTGTAGAGCGCCTTAGGGAAGAGCTAATCAGTAATACATTATAC
AAAATTTTAAGCAACCCCTAATCATAGTATGCTTTATAGAGGATTTGCAAAAAAAAAAAAAAAA
</v>
      </c>
      <c r="AU14" s="114" t="str">
        <f t="shared" si="20"/>
        <v>&gt;BtHKU9-1 E</v>
      </c>
      <c r="AV14" s="114">
        <f t="shared" si="21"/>
        <v>1</v>
      </c>
      <c r="AW14" s="115" t="str">
        <f t="shared" si="22"/>
        <v>&gt;BtHKU9-1 EF065513.1_genome</v>
      </c>
      <c r="AX14" s="38"/>
      <c r="AY14" s="38"/>
      <c r="AZ14" s="38"/>
      <c r="BA14" s="38"/>
      <c r="BB14" s="38"/>
      <c r="BC14" s="38"/>
      <c r="BD14" s="38"/>
      <c r="BE14" s="38"/>
      <c r="BF14" s="38"/>
      <c r="BG14" s="38"/>
      <c r="BH14" s="38"/>
      <c r="BI14" s="38"/>
      <c r="BJ14" s="38"/>
      <c r="BK14" s="38"/>
      <c r="BL14" s="38"/>
      <c r="BM14" s="38"/>
      <c r="BN14" s="38"/>
      <c r="BO14" s="38"/>
      <c r="BP14" s="38"/>
      <c r="BQ14" s="38"/>
      <c r="BR14" s="38"/>
    </row>
    <row r="15" ht="15.75" customHeight="1">
      <c r="A15" s="87">
        <v>2.0</v>
      </c>
      <c r="B15" s="88" t="s">
        <v>133</v>
      </c>
      <c r="C15" s="164" t="s">
        <v>219</v>
      </c>
      <c r="D15" s="90" t="str">
        <f t="shared" si="8"/>
        <v>BtJL2012</v>
      </c>
      <c r="E15" s="134" t="s">
        <v>136</v>
      </c>
      <c r="F15" s="91" t="s">
        <v>136</v>
      </c>
      <c r="G15" s="91" t="s">
        <v>135</v>
      </c>
      <c r="H15" s="91" t="s">
        <v>135</v>
      </c>
      <c r="I15" s="91"/>
      <c r="J15" s="98"/>
      <c r="K15" s="98"/>
      <c r="L15" s="165" t="s">
        <v>153</v>
      </c>
      <c r="M15" s="166"/>
      <c r="N15" s="167"/>
      <c r="O15" s="168"/>
      <c r="P15" s="166" t="s">
        <v>219</v>
      </c>
      <c r="Q15" s="96"/>
      <c r="R15" s="97">
        <v>2.0</v>
      </c>
      <c r="S15" s="98"/>
      <c r="T15" s="91"/>
      <c r="U15" s="98" t="s">
        <v>220</v>
      </c>
      <c r="V15" s="98"/>
      <c r="W15" s="99" t="s">
        <v>221</v>
      </c>
      <c r="X15" s="99"/>
      <c r="Y15" s="100">
        <v>1236.0</v>
      </c>
      <c r="Z15" s="101" t="s">
        <v>222</v>
      </c>
      <c r="AA15" s="102">
        <f t="shared" si="9"/>
        <v>1236</v>
      </c>
      <c r="AB15" s="103" t="str">
        <f t="shared" si="10"/>
        <v>yes</v>
      </c>
      <c r="AC15" s="104" t="str">
        <f t="shared" si="11"/>
        <v>&gt;BtJL2012 AIA62277.1_ref</v>
      </c>
      <c r="AD15" s="104" t="str">
        <f>IFERROR(__xludf.DUMMYFUNCTION("if (REGEXMATCH(AC15, ""^&gt;""),AC15 &amp; ""
"" &amp; Z15, """")"),"&gt;BtJL2012 AIA62277.1_ref
MFIVFLISYTTFLIPYTATTTCFKGPTTENKLNISSGSRGVYYPDDIFRSNVSVLVTGRFLRFNTTLTWYNSWNQAYSSPVLPFGHGVYFSTIDKSNVVRGWIFGTTLDNTTQSALLVNNGSAITIEVCYFQFCDNPAFIIRDGAQINTAIYINLRNCTYVDTLRDLPLSFAEVDGGFKHLREFVFKNSDGFLHIYGAYQPYDLAIGATAALPAQFLPLKPLWKLPLGLN"&amp;"ITNYKVVTTLKPTNQAFQAAYIVGNLKHTTMMLSFNENGTMSNAIDCSQDPLAELKCTLKQFDVGKGIYQTSNFRVQPTVDVARFPNITNVCPFDKVFNATRFPSVYAWERTKISDCVADYTVFYNSTSFSTFNCYGVSPSKLIDLCFTSVYADTFLIRFSEVRQVAPGQTGVIADYNYKLPDDFIGCVIAWNTAKQDVGSYFYRSHRSSKLKPFERDLSSEENGVLTLSTYDFNQNVPLEYQATRVVVLSFELL"&amp;"NAPATVCGPKLSTPLVKNQCVNFNFNGLKGTGVLTDSSKTFQSFQQFGRDASDFTDSVRDPQTLQILDISPCSFGGVSVITPGTNTSSAVAVLYQDVNCTDVPTTIHADHLTHSWRVYTTGPYVFQTQAGCLIGAEHVNASYQCDIPIGAGICASYHTASLLRSTGQKSIVAYTMSLGAENSVAYANNSIAIPTNFSISVTTEVMPVSMAKTSVDCTMYICGDSLECSNLLLQYGSFCTQLNRALSGIAVEQDKN"&amp;"TQEVFAQVKQMYKTPTIRDFGGFNFSQILPDPLKPTKRSFIEDLLYNKVTLADAGFMKQYADCLGGINARDLICAQKFNGLTVLPPLLTDDMIAAYTAALISGTATAGWTFGAGAALQIPFAMQMAYRFNGIGVTQNVLYENQKQIANQFNKAITQIQESLTTTATALGKLQDVVNQNAQALNTLVKQLSSNFGAISSALNDILSRLDKVEAEVQIDRLITGRLQSLQTYVTQQLIRAAEIRASANLAATKMSEC"&amp;"VLGQSKRVDFCGKGYHLMSFPQSAPHGVVFLHVTYVPAQEKNFTTAPAICHEGKAYFPREGVFVSNGSSWFITQRNFYSPQIITTDNTFVAGSCDVVIGIINNTVYDPLQPELDSFKQELDKYFKNHTSPDVDLGDISGINASVVDIQKEIDRLNEVAKNLNESLIDLQELGKYEQYIKWPWYVWLGFIAGLVGLFMAIILLCYFTSCCSCCKGMCSCGSCCRFDEDDSEPVLKGVKLHYT")</f>
        <v>&gt;BtJL2012 AIA62277.1_ref
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v>
      </c>
      <c r="AE15" s="121" t="s">
        <v>223</v>
      </c>
      <c r="AF15" s="105" t="str">
        <f t="shared" si="12"/>
        <v>https://www.ncbi.nlm.nih.gov/protein/AIA62277.1</v>
      </c>
      <c r="AG15" s="128" t="s">
        <v>224</v>
      </c>
      <c r="AH15" s="110">
        <v>29037.0</v>
      </c>
      <c r="AI15" s="108" t="str">
        <f t="shared" si="13"/>
        <v>21243</v>
      </c>
      <c r="AJ15" s="108" t="str">
        <f t="shared" si="14"/>
        <v>24953</v>
      </c>
      <c r="AK15" s="109" t="str">
        <f>IFERROR(__xludf.DUMMYFUNCTION("if(AI15&gt;0, right(left( REGEXREPLACE( REGEXREPLACE(AQ15, ""&gt;.*\n"", """"), ""\n"" , """"), AJ15), AJ15-AI15+1))"),"ATGTTTATTGTATTTCTCATTAGTTACACAACTTTTCTCATTCCTTACACAGCTACAACAACATGTTTCAAAGGGCCTACAACAGAGAATAAGTTGAACATATCCTCAGGTAGTAGGGGTGTTTATTACCCTGATGACATTTTTCGTTCCAATGTTAGTGTGTTGGTGACAGGACGTTTCCTTCGCTTTAACACCACTCTTACGTGGTACAATTCATGGAACCAGGCTTATTCTTCACCTGTCTTGCCTTTTGGG"&amp;"CATGGTGTTTATTTTTCAACCATTGACAAATCCAATGTTGTCAGGGGTTGGATTTTTGGAACCACGTTAGATAACACCACTCAATCCGCATTGCTTGTGAACAATGGTAGTGCTATTACAATAGAAGTTTGTTACTTCCAATTTTGTGACAACCCTGCCTTTATAATTAGGGACGGTGCACAAATAAACACTGCTATCTATATCAACTTACGTAATTGTACATATGTGGATACACTACGTGACTTACCATTAAGT"&amp;"TTTGCGGAGGTTGATGGTGGTTTTAAACACTTACGTGAGTTTGTATTCAAGAATAGTGATGGGTTTTTGCACATTTATGGTGCTTACCAGCCTTACGACTTAGCCATAGGTGCTACGGCTGCACTACCAGCTCAATTCCTGCCTTTAAAGCCCCTATGGAAACTGCCCCTCGGTTTAAATATTACTAATTATAAGGTTGTGACAACTTTAAAACCCACAAATCAGGCCTTCCAAGCTGCTTATATAGTGGGTAAC"&amp;"TTAAAACATACAACTATGATGTTGTCTTTTAATGAAAATGGCACTATGTCCAATGCTATTGATTGTTCTCAGGACCCATTGGCTGAGCTAAAGTGCACACTCAAGCAGTTTGATGTAGGTAAAGGTATTTACCAAACGTCAAACTTCCGAGTTCAACCTACTGTTGATGTTGCGCGCTTTCCAAATATTACTAACGTGTGTCCTTTTGACAAGGTTTTTAATGCTACACGCTTTCCTAGTGTCTATGCGTGGGAA"&amp;"AGAACAAAGATTTCCGATTGTGTTGCAGATTACACTGTTTTCTACAACTCAACTTCTTTTTCGACTTTCAACTGTTATGGAGTGTCTCCTTCTAAGTTGATTGATTTGTGTTTTACAAGTGTGTATGCAGATACATTTTTGATAAGATTTTCCGAAGTCAGACAAGTAGCACCTGGTCAGACTGGTGTTATTGCAGACTACAATTATAAACTACCTGATGACTTTATAGGTTGTGTTATAGCTTGGAACACAGCC"&amp;"AAGCAAGACGTCGGTAGCTATTTTTATAGGTCCCATCGTTCTAGCAAATTAAAACCCTTTGAAAGAGACCTTTCATCAGAAGAAAATGGTGTCCTTACACTTAGTACCTATGATTTTAATCAAAATGTACCTCTTGAGTACCAAGCCACTAGAGTCGTTGTTCTTTCCTTTGAACTTCTTAATGCACCTGCTACAGTGTGTGGACCAAAATTATCCACTCCATTGGTTAAGAACCAGTGCGTCAACTTCAACTTT"&amp;"AATGGACTTAAAGGTACTGGTGTGTTGACTGACTCGTCCAAAACGTTTCAGTCTTTTCAGCAGTTTGGTCGGGACGCATCTGATTTTACTGATTCTGTGCGTGACCCGCAAACTTTACAGATACTTGACATTTCACCGTGCTCTTTTGGTGGTGTAAGTGTCATAACACCAGGAACTAACACTTCATCTGCAGTGGCTGTTCTTTACCAAGATGTAAACTGCACTGATGTTCCTACAACAATACATGCAGATCAC"&amp;"TTAACACACTCTTGGCGTGTTTATACCACTGGACCCTATGTTTTCCAAACACAAGCAGGGTGCCTTATAGGAGCTGAACATGTCAACGCATCCTATCAGTGTGACATTCCAATTGGTGCTGGCATTTGTGCTAGCTATCATACAGCCTCACTTTTACGGAGTACAGGTCAAAAATCTATTGTGGCCTATACTATGTCATTAGGTGCTGAAAATTCTGTGGCATATGCTAATAATTCAATTGCCATACCTACTAAT"&amp;"TTTTCTATTAGTGTCACTACTGAAGTGATGCCTGTTTCTATGGCTAAAACATCTGTCGATTGTACTATGTACATCTGTGGTGATTCTTTAGAGTGCAGTAACCTACTGCTTCAGTATGGTAGCTTCTGTACCCAACTCAATCGTGCCCTTTCTGGCATTGCTGTTGAACAGGACAAAAATACCCAAGAGGTGTTTGCCCAGGTTAAACAGATGTATAAAACACCAACCATAAGAGATTTTGGTGGTTTTAATTTC"&amp;"TCTCAGATATTACCAGACCCTTTGAAGCCTACTAAGCGTTCTTTTATAGAGGATTTGCTCTATAACAAAGTAACACTCGCGGATGCTGGTTTCATGAAACAGTATGCAGACTGTTTGGGTGGTATTAACGCAAGAGATCTCATCTGTGCTCAAAAGTTTAATGGGCTGACAGTCTTACCACCTTTGCTCACTGATGACATGATTGCTGCCTATACTGCAGCGCTCATTAGTGGCACTGCCACTGCAGGCTGGACT"&amp;"TTCGGTGCAGGTGCAGCCCTTCAAATACCTTTTGCTATGCAAATGGCTTATAGGTTTAATGGCATTGGAGTTACTCAAAATGTTCTCTACGAGAACCAAAAACAAATTGCCAACCAGTTCAATAAGGCTATTACTCAAATTCAAGAATCACTCACAACTACAGCGACAGCGCTGGGCAAGCTGCAAGACGTAGTCAACCAGAATGCTCAAGCATTAAATACACTTGTCAAACAACTTAGCTCCAATTTTGGTGCT"&amp;"ATTTCAAGTGCTTTGAATGATATCCTCTCACGACTTGACAAAGTTGAGGCAGAGGTGCAAATTGACAGGTTGATTACAGGCAGATTACAAAGCCTCCAAACCTATGTAACACAACAACTAATCAGAGCTGCTGAAATCAGGGCTTCTGCTAATCTTGCTGCTACCAAAATGTCTGAGTGTGTTCTTGGACAATCTAAAAGAGTTGATTTTTGTGGAAAAGGCTATCACCTTATGTCTTTCCCTCAATCCGCTCCA"&amp;"CATGGTGTTGTGTTCTTACATGTCACTTATGTGCCAGCACAAGAAAAGAACTTCACTACTGCCCCAGCAATTTGTCATGAAGGCAAGGCATACTTCCCTCGTGAAGGTGTGTTTGTATCTAATGGCAGTTCTTGGTTTATTACACAGAGGAATTTTTATTCGCCACAGATAATCACAACAGACAATACATTTGTCGCCGGAAGTTGTGATGTCGTCATTGGAATTATTAATAATACAGTTTATGATCCTCTGCAA"&amp;"CCTGAGCTTGACTCATTTAAACAAGAGCTAGATAAGTACTTCAAAAATCATACATCACCTGATGTTGATCTTGGCGACATTTCAGGCATTAATGCTTCTGTCGTCGATATTCAAAAAGAAATTGACCGCCTCAATGAGGTTGCCAAAAATTTAAATGAATCACTCATTGACCTTCAAGAACTTGGCAAATATGAGCAATATATTAAATGGCCTTGGTATGTCTGGCTTGGCTTTATAGCAGGGTTAGTAGGATTA"&amp;"TTTATGGCCATCATTCTTCTTTGTTACTTTACTAGCTGCTGCAGCTGCTGTAAAGGCATGTGCTCCTGTGGTTCTTGCTGCAGATTTGATGAAGACGACTCTGAGCCAGTGCTCAAAGGAGTCAAATTACATTACACATAA")</f>
        <v>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v>
      </c>
      <c r="AL15" s="109">
        <f t="shared" si="15"/>
        <v>3711</v>
      </c>
      <c r="AM15" s="109" t="str">
        <f t="shared" si="16"/>
        <v>&gt;BtJL2012_Sgene
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v>
      </c>
      <c r="AN15" s="110" t="s">
        <v>225</v>
      </c>
      <c r="AO15" s="111" t="str">
        <f t="shared" si="17"/>
        <v>https://www.ncbi.nlm.nih.gov/nuccore/KJ473811.1</v>
      </c>
      <c r="AP15" s="111" t="str">
        <f t="shared" si="18"/>
        <v>https://www.ncbi.nlm.nih.gov/nuccore/KJ473811.1?report=fasta&amp;log$=seqview&amp;format=text</v>
      </c>
      <c r="AQ15" s="112" t="s">
        <v>226</v>
      </c>
      <c r="AR15" s="113">
        <f>IFERROR(__xludf.DUMMYFUNCTION("len(REGEXREPLACE(REGEXREPLACE(AT15, ""&gt;.*\n"", """"), ""\n"", """"))"),29037.0)</f>
        <v>29037</v>
      </c>
      <c r="AS15" s="113" t="str">
        <f t="shared" si="19"/>
        <v>yes</v>
      </c>
      <c r="AT15" s="109" t="str">
        <f>IFERROR(__xludf.DUMMYFUNCTION("if(AQ15="""","""", REGEXREPLACE(AQ15, ""&gt;.*\n"", AW15 &amp; ""
""))"),"&gt;BtJL2012 KJ473811.1_ref_genome
GGTTTCGTCCGGGTGTGACCGAAAGGTAAGATGGAGAGCCTTGTTCTTGGTGTCAACGAGAAAACACACG
TCCAACTCAGTTTACCTGTTCTTCAGGTTAGTGACGTGTTAGTGCGTGGTTTCGGGGATACTGTGGAAGA
AGCCCTAGCGGAAGCACGTGAACATCTTAAAAATGGCACTTGTGGCCTAGTAGAGCTGGAAAAAGGTGTC
TTACGCCAGC"&amp;"TTGAAGAGCCCTATGTGTTCATTAAACGCTCTGAAGCCTTAAGCACCACTCATGGCCACA
AGGTTGTTGAATTGGTGGCTGAAATGAATGGCATTCAGTTCGGTCGTAGCGGTACAACACTGGGAGTTCT
CGTGCCACATGTGGGCGAAACCCCAATCGCGTACCGCAATGTTCTTCTTCGTAAGAATGGTAATAAGGGA
GCTGGTGGCCATAGCTACGGCATCGATCTAAAGTCTTATGACTTAGGTGACG"&amp;"AGCTTAACACTGATCCCA
TTGAAGATTATGAACAAAAATGGAACACTAAGCATGGCAGGGGTGCTCTCCGTGAACTCATTCGTGAGCT
TAATGGAGGTGCAGTCACTCGCTATGTTGATAACAACTTCTGTGGCCCTGATGGGTATCCTCTTGACTGC
ATTAAAGATCTTCTCGCTCGTGCGGGTAAGTCGATGTGCACTCTTCCCGAACAACTCGATTTCATTGAAT
CGAAGCGTGGTGTCTATTGCTGC"&amp;"CGTGAACATGAGCATGAAATTGCTTGGTACACTGAGCGCTCAGACAA
GAGTTATGAGCACCAGACACCATTCGAGGTTAAGATTGCCAAAAAATTTGACACTTTTAAAGGGGAATGC
CCGAAGTTCGTATTTCCTCTCAACTCCAAAGTCAAAGTCATTCAACCACGTGTTGAAAAGAAAAATACTG
AAGGTTTCATGGGGCGTATACGCTCTGTGTACCAAGTTGCCACTCCAAATGAATGCAACGACATG"&amp;"CACTT
GTCTGTCTTTATGAAGTGTAATCATTGTGATGAAGCCTCTTGGCAGACGTGTGACTTTCTCAAAGCCACT
TGTGAATATTGTGGCACTGAAAATCCAGTTAGTGAAGGACCTACTACATGTGGGTACCTACCTACTAATG
CTGTAGTAAAGATGCCCTGTCCTGCTTGTCAGAATAAAGAAGTGGGACCTGAGCATAGTGTTGCAGACTA
CCACAACCACTCAAGTATTGAAACTCGACTCCGCAA"&amp;"GGGAGGTAGGACTAAATGTTTTGGAGGCTGTGTG
TTTTCCTATGTTGGCTGCTATAACAAGCGTGCTTACTGGGTTCCTCGTGCTAGTGCCAATATAGGTTCAA
ACCATACTGGCATTACTGGTGACAATGTAGAAGTTCTTAATGAAGACCTCCTTGAGATACTGAATCGTGA
ACGTGTTAATATTAACATTGTTGGCGATTTTCAGTTGAATGAAGAGATTGCCATCATTTTAGCGTCTCTT
TCTGCTT"&amp;"CTACGAGTGCTTTTGTTGACACTGTAAAGAGTCTTGATTATAAGTCTTTTAAAGCCATTGTTG
AGTCTTGCGGAAACTACAAAGTTACCAAGGGCAAGCCTGTGAAAAGTGCTTGGAACATTGGACAACAAAA
ATCTATTCTGACACCACTGTGTGGATTTCCATCACAGGCTGCTGGTGTTATTAGATCTATTTTCTCTCGC
ACACTAGATGCAGCAAATAACTCTATCCCAGATTTACAAAGAGCAGCTG"&amp;"TCACCATCCTTGGTGGCATTT
CCGAACAGTCACTGCGTCTTGTTGATGCAATGGTGTGTACATCAGACTTGATCACCAACAGTGTTGTCAT
CATGGCATATGTTACTGGTGGTCTTGTACAGCAAACAGTGCAATGGTTGTCTAATGTGTTAGGCACCACA
GTTGACAAACTCAAACCTGTATTTACATGGCTTGAGACTAAGCTTAATGCAGGAATAGAGTTTCTCAAGG
ATGCTTGGGAAATTCTTAAA"&amp;"TTCCTAGTTACAGGTGTGTTTGACATTGTTAAAGGTCAAATACGGGTGTT
TTCCGACAACCTCAAAGAATGTGTAAAAACTTTTGTTGGTGTTGTCAACAAAGCGCTTGAAATGTGCATT
GACCAAGTCACAATCGCAGGTACCAAGGTGAGATCACTCAACCTTGGAGAGGTTTTAATTGCGCAAAGCA
AGGGCCTCTACCGTCGGTGTGTTCGTGGCAAGGAGCAGCTGCAACTACTCATGCCTTTGAAG"&amp;"GCACCTAA
AGAAGTCACTTTCCTTGAAGGAGACTCACATGATACAGTATTAATCTCCGAAGAGGTTGTTCTTAAAAAT
GGTGAGCTTGAAGCACTCGAGACACCAGTTGACAGTTTCACTAATGGAGCTGTCGTAGGTACTCCAGTTT
GTGTTAACGGCCTCATGCTCTTGGAGCTCAAAGATAAGGAACAGTATTGTGCTTTATCTCCAGGCTTATT
AGCTACAAACAATGTTTTCCGTCTAAATGGAGG"&amp;"TGCACCGGTTAAAAGTGTAACCTTTGGAGAAAACACT
GTTTTAGAAGTTCAAGGTTACAAGAATGTGAAAATCACATTTGAGCTTGATGAGCGTGTAGACAAAGTGC
TTAATGAGAAGTGTTCTGTCTACACTGTTGAATTCGGTACAGAGGTTACTGAATTCGCATGTATTGTTGC
AGAAGCTATTGTAAAAACTTTGCAACCAGTTTCTGATCTTCTTACTAAGATGGGTATCGACCTTGACGAG
TGGA"&amp;"GTGTAGCTACATTCTACTTGTTTGATGATGCTGGTGAAGAAAAACTTTCATCACGCATGTACTGTT
CCTTCTACCCTCCTGATGAGGAAGAAGACTGCGAAGAGTGTGAGGATGAGGAAGAAGTTCCTTGTGAAAC
CTGTGAACATGAATACGGTACAGAGGATGACTATAAAGGTCTTCCTCTTGAGTGTGGTTCGTCAATAGAA
ATACAACAGGTTGAAGATGAAGAGGAAGACTGGCTTGATGATGCTG"&amp;"GTGAAGCAGAACCTGAACCAGAAT
CTCTACCTGAAGAACCAGTTAATCAGTTTACTGGTTACTTTAAACTTACTGACAATGTTGCCATTAAATG
TGTTGACATCGTTAAGGAAGCGCAAAGTGCAAAACCGACGGTGATTGTTAATGCTGCTAACATCCACCTA
AAACATGTTGGTGGTGTAGCAGGTGCACTCAACAAAGCAACCAATGGTGCCATGCAACAAGAGAGTGATG
ATTACATTAAACGAAAT"&amp;"GGACCACTCACAGTAGGTGGTTCATGTTTGCTTTCTGGACACAATTTGGCTAA
GAAGTGTATGCATGTTGTTGGCCCAAACCTAAATGCTGGTGAGGATGTCCAACTACTTAAAGCTGCATAT
GACAACTTTAATTCACAGGACGTATTACTTGCACCACTACTGTCAGCAGGCATATTTGGTGCTAAACCAC
TTCAGTCTTTAAAGATGTGTGTTGAAGTAGTTCGCACACAAGTTTACCTCGCAGTCAAT"&amp;"GATAGGAGTCT
TTATGATCGGGTTGTATTAGATTATCTGGACAGTTTGAAACCTAAAGTGGAGTTTCCCAAGAAGGAGGAG
AATCCAAAATTGGAAGAGTCAAAAGCGAAACAGCCAGTTGAAAAACCTGTTGACGTCAAACCTAAAATTA
AGGCTTGTGTCGAAGAGGTTACTACAACATTGGAAGAAACTAAACTTCTTACCCAAAACCTGCTTCTTTT
TGCTGATATCAATGGTAAACCTTACCCGGA"&amp;"TTCTCAGAATATGCTAAGAGGTGAGGACATGTCTTTTCTA
GAAAAGAACGCACCATATGTAGTAGGTGATGTCATCACTAGTGGTGATATTACTTGTGTTATAATACCTG
CTAAGAGGGCTGGTGGTACTACAGAAATGCTTGCAAAGGCATTAAAGAAAGTGCCAGTGTGTGAGTATAT
AACTACATATCCCGGACAAGGATGTGCTGGTTATACACTCGAAGAAGCAAAGACTGCGCTTAAGAGGTGC
A"&amp;"AATCTGCATTCTATGTATTACCTTCAAAAACACCTAATGTAAAAGATGAAATCCTTGGAACGGTGTCCT
GGAATTTAAGGGAAATGCTTGCTCATGCTGAAGAGACAAGAAAATTAATGCCTATTTGCATGGACATTAG
AGCCATAATGGCTACAATCCAACGTAAGTATAAAGGTATTAGAATTCAAGAAGGAATCGTTGACTATGGT
GTTCGGTTCTTTTTCTATACTAGCAAAGAGCCTGTAGCTTCTA"&amp;"TTATTACAAAACTCAATTCTTTAAATG
AACCACTTATCACAATGCCGATAGGTTATGTGACACATGGTTTTAACCTGGAAGAAGCTGCGCGTTGTAT
GCGCTCTCTTAAAGCTCCTGCTGTAGTTTCAGTGTCTTCACCAGACGCAGTTACTACATACAATGGATAC
CTCACATCATCTTCAAAGACACCTGAGGAACACTTCATAGAGACCATCTCCCTTGCGGGTACGTATAGAG
ACTGGTCTTACTCT"&amp;"GGACAACGTACAGAATTAGGTGTTGAATTTCTCAAGCGTGGAGATAAGATTGTCTA
CCACACTATTGAAAAACCCATCGAGTTCCATCTTGATGGTGAGGTTCTCCCACTTGACAAGCTCAAGAGT
CTTTTGTCTCTTCGTGAGGTTAAGACTATTAAAGTGTTTACTACTGTAGACAATACTAACCTCCACACAC
AAGTTGTGGACATGTCTATGACATATGGACAGCATTTCGGTTCAACCTATTTGGAC"&amp;"GGTGCTGATGTCAC
TAAGGTTAAGCCTCATGTTAATCATGAGGGTAAGACTTTCTTTGTACTACCTAGTGATGACACACTGCGT
AGTGAAGCATTTGAATATTACCACACTCTCGACGAGAGTTTTCTCGGTAGATACATGTCTGCTTTGAATC
ACACAAAGAAATGGAAATTTCCTCAAGTTGGTGGTTTAACTTCAATCAAATGGGCTGACAATAACTGTTA
TTTGTCCAGTGTTTTATTAGCACTTCA"&amp;"GCAGATTGAGGTGAAGTTTAATGCACCCGCACTACAAGAAGCC
TATTATAGAGCTCGTGCTGGTGAGGCTGCTAATTTTTGTGCGCTCATACTTGCTTACAGTAATAAAACTG
TGGGTGAGTTGGGTGATGTTAGGGAAACTATGACCCATCTTCTACAACATGCCAACTTGGAATTCGCTAA
GAGGGTTCTTAATTTGGTGTGTAAGCATTGCGGACAGAAAACTACCACCTTAACGGGTGTAGAGGCCGT"&amp;"G
ATGTATATGGGTACTTTGTCTTATGATGAGCTTAAGACAGGTGTTTCAATTCCTTGTGTGTGTGGTCGTG
ATGCTACACAATATCTAGTACAACAAGAGTCTTCTTTTGTTATGATGTCTGCACCTCCTGCTGAGTACAA
GTTGCAGCAGAGTACATTTTTATGCGCTAATGAGTACACTGGTAATTATCAGTGTGGTCATTATACTCAC
ATAACTGCCAAGGAAACGCTCTATCGTATAGATGGAGCTC"&amp;"ACCTTACAAAAATGTCTGAATATAAAGGAC
CAGTGACTGATGTTTTCTATAAAGAAACATCTTACACTACAACTATTAAGCCTGTGTCATATAAACTCGA
CGGAGTTACTTACACAGAGATTGAACCTAAATTAGATGGGTATTATAAAAAGGATAATGCTTATTACACT
GAGCAGCCTATTGATCTTGTGCCAACTCAACCATTGCCAAATGCGAGTTTTGACAATTTCAAACTCACAT
GCTCTAACAGT"&amp;"AAGTTTGCTGATGACCTCAATCAAATGACAGGCTTCAAAAAGCCAGCTTCACGTGAGCT
ATTTGTCACATTCTTTCCAGACTTGAATGGTGATGTAGTGGCTATTGACTATAGACATTACTCAGCGAGT
TTCAAGAAAGGTGCTAAACTGCTACATAAGCCAATTATTTGGCATATCAATCAGACTACAAACAAGACAA
CTTACAAACCAAACACTTGGTGTTTACGTTGTCTTTGGAGTACAAAGCCAGTT"&amp;"GAAACTTCAAATTCATT
TGAAGTTCTGGAAGTAGAAGGCACACCAGGAATGGATAATCTTGCTTGTGAAAGCCAACCACTAACCTCT
GAAGAAGTAGTGGAAAATCCTACCGTACAGAAGGAAGTAATAGAGTGTGACGTGAAAACTACCGAAGTTG
TAGGCAATGTCATACTAAAACCATCAGACGAAGGTGTCAAAGTGACACAAGAGTTAGACCATGAAGATCT
AATGGCTGCTTATGTAGAAAATAC"&amp;"AAGCATTACCATTAAGAAACCTAATGAGCTCTCGTTGGCCTTAGGT
TTAAAAACACTTGCCACTCATGGTGCTGCTGCAATCAATAGTGTCCCTTGGAGTAAGATTTTGGCTTATG
TCAAGCCTTTTCTAGGACAAGCAACAGTCACAACATCCAGCTGCATAAAGAAATGTGTGCAGCGCATTTT
TAACAATTATATGCCTTATGTCATTACATTATTATTCCAGTTGTGCACTTTCACAAAGAGCACCAA"&amp;"CTCA
AGAATTAGAGCATCATTTCCTACAACTATTGCTAAAAATAGTGTTAAGAGTGTTGCAAAATTATGTTTGG
ATGTTTGCATTAACTATGTGAAATCTCCTAAATCTTTTAAATTGTTTACAATTGCAATGTGGCTATTGTT
GTTAAGCATTTGCTTAGGTTCTTTAACCTATGTGATTGCAGCTTTAGGTGTGTTTTTATCTAATTTAGGC
ATCTCTTCTTATTGTGGTGGTGTTAGAGATTTGTATA"&amp;"TCAATTCCTCTAATGTTACCATTATGGACTTCT
GTGAGGGTTCTTTTCCTTGTAGTGTTTGTTTAAGTGGGTTAGATTCTCTTGATTCTTACCCTGCTTTAGA
AACTATTCAGGTTACGATTTCATCGTATAAGTTGGACCTAACATTTCTAGGTTTAGCAGCTGAATGGTTT
TTGGCATATATGTTGTTTACAAAGTTCTTCTACTTACTCGGTCTCTCTGCTATAATGCAGGTGTTCTTTG
GCTACTTT"&amp;"GCTAGTCATTTCATCAGCAATTCATGGCTTATGTGGTTCATTATTAGCATCGTACAGATGGC
ACCCGTTTCTGCTATGGTCAGGATGTACATTTTCTTTGCCTCTTTCTATTATACATGGAGAAGTTATGTT
CATATTATGGATGGTTGCACTTCTTCAACGTGCATGATGTGCTACAAGCGCAATCGTGCTACACGTGTTG
AGTGTACAACCATAGTTAATGGCATGAAAAGATCTTTTTATGTCTATGCA"&amp;"AATGGAGGCCGTGGCTTCTG
TAAGGCTCACAATTGGAATTGTCTTAATTGTGATACATTCTGCGCTGGTAGTACTTTCATTAGCGACGAA
GTAGCTCGTGATTTGTCACTCCAGTTTAAGAGACCAATTAACCCTACAGACCAGTCTTCTTATGTTGTTG
ATAGTGTTGCTGTGAAGAATGGTGCACTCCACCTTTACTTTGACAAGGCTGGTCAGAAGACTTATGAGAG
ACACCCACTTTCTCACTTCGT"&amp;"CAATTTGGACAATCTGAGAGCTAATAACACTAAGGGTTCATTACCTATT
AATGTTATTGTTTTTGATGGCAGATCAAAATGCGATGAATCTGCTGCCAAATCTGCGTCTGTTTATTACA
GTCAGCTTATGTGTCAACCTATTTTGTTGCTTGACCAAGCTCTTGTTTCAGATGTTGGTGATAGCACTGA
GGTTTCTGTTAAGATGTTTGATGCTTACATCGACACCTTCTCCACAACTTTTAGCGTTCCTAT"&amp;"GGAAAAA
CTTAAAGCACTAGTAGCCACTGCTCATAGCGAGTTGGCTAAGGGTGTTTCTTTAGATGGTGTCCTATCCA
CATTTGTTTCAGCTGCCCGTCAAGGTGTTGTTGATACTGATGTTGATACAAAGGACGTCATGGAGTGTCT
CAAACTTTCCCATAACTCTGACTTAGAAGTGACAAGTGACAGTTGTAATAACTTCATGCTCACCTACAAC
AAAGTCGAAAACATGACACCTAGAGATCTTGGTG"&amp;"CATGTATTGATTGTAATGCAAGGCATATCAATGCCC
AAGTAGCAAAAAGTCACAATGTCGCGCTTGTCTGGAACGTCAAAGATTATATGTCATTGTCTGAACAGTT
GCGCAAGCAAATTCGTAGTGCAGCTAAAAAGAACAACATACCCTTTAGGCTTACTTGTGCTACTACTAGG
CAAGTTGTCAATGTCATAACTACTAAAATCTCACTCAAGGGTGGTAAGGTTGTTAGTACTTGGTTTAAAT
TTATG"&amp;"CTGAAAGTCACACTTTTGTGTGTTCTATCTGCATTATTCTGTTACACCATTATGCCAGTACACTC
ATTGTCCGTTCATGATGGCTATACAAATGAAATCATTGGATACAAAGCTATCCAGGACGGTGTCACTCGT
GACATAGTGTCTACTGATGATTGTTTTGCAAACAAACATGCTGGTTTCGACTCTTGGTTTAGCCAGCGTG
GTGGTTCTTATAGGAATGACAAGAGCTGCCCTGTTGTAGCTGCCATC"&amp;"ATTACTAGGGAAATTGGCTTCAT
CGTGCCTGGATTACCTGGTACTGTGTTAAGAACAATTAATGGTGACTTTTTGCACTTTCTACCTCGCGTT
TTTAGTGCCGTTGGCAACATTTGCTACACACCATCAAAACTTATTGAGTATAGTGATTTTGCTACTTCTG
CTTGCGTCTTGGCTGCGGAATGTACTATTTTTAAGGACGCTATGGGTAAGCCTGTGCCTTATTGTTATGA
CACTAACTTACTAGATGG"&amp;"TTCTATTTCTTATAGTGAGTTGCGTCCTGACACTCGTTATGTGCTTATGGAT
GGCTCTATCATACAATTCCCTAACACCTACCTAGAGGGTTCTGTTAGAGTGGTTACAACTTTTGATGCAG
AGTACTGCCGTCATGGCACCTGTGAGAGGTCAGAAGCTGGTATTTGCCTGTCTACTAGTGGTAGATGGGT
TCTTAATAATGAACACTATAGGGCTCTGCCAGGAGTCTTTTGTGGTGTTGATGCCATGAA"&amp;"TCTTATTGCT
AACATCTTCACACCTCTTGTTCAACCTGTTGGTGCTTTAGATGTATCTGCTTCTGTAGTGGCGGGTGGTA
TTATTGCCATATTGGTGACTTGTGCTGCTTACTACTTTATGAAATTCAGGCGTGCATTTGGTGAGTACAA
CCATGTTGTAGCTGCTAATGCATTACTGTTTTTGATGTCTTTCACTATACTCTGTTTGGCACCTGCTTAT
AGCTTTTTGCCAGGAGTTTATTCTGTCTTTT"&amp;"ACTTGTACTTGACATTCTATTTTACTAATGATGTTTCAT
TTTTAGCTCACCTTCAATGGTTTGCTATGTTTTCTTCCATTGTGCCTTTCTGGATAACAGCCATTTATGT
GTTCTGCATCTCCTTGAAGCACTGCCACTGGTTCTTTAATAACTACCTTAAGAGAAGAGTCATGTTTAAT
GGAGTTACATTTAGCACCTTTGAAGAGGCTGCTTTATGTACCTTTTTACTTAATAAGGAAATGTACCTGA
AA"&amp;"TTGCGTAGTGAGACACTCTTGCCACTTACACAGTATAACAGGTACCTTGCTCTCTATAACAAGTACAA
GTATTTCAGTGGGGCCTTGGACACAACCAGCTATCGTGAAGCAGCTTGCTGCCACTTAGCAAAGGCTCTT
AATGACTTCAGTAACTCCGGTGCTGATGTCCTCTACCAACCACCACAAACTTCAATCACATCTGCAGTTT
TGCAGAGTGGTTTTAAAAAAGTGGCATTCCCGTCTGGTAAGGTT"&amp;"GAAGGGTGCATGGTTCAAGTCACTTG
TGGAACCACAACTCTTAACGGATTGTGGTTGGATGACACAGTATATTGTCCAAGACATGTTGTTTGCACA
GTAGAAGACATGCTCAATCCAAACTATGAAGACCTGCTCATCCGCAAGTCTAACCATAGCTTCCTTGTCC
AGACTGGTAATGTCCAACTTCGTGTCATCGGCCATTCCATGCAAAATTGTCTTCTTAGGCTTAAAGTTGA
TACCTCTAACCCTAA"&amp;"GACACCAAAGTATAAATTTGTTCGTATCCAACCAGGTCAGACATTTTCAGTCTTA
GCTTGTTACAATGGTTCACCATCTGGAGTGTACCAGTGTGCCATGAGACCTAACTACACCATTAAGGGTT
CTTTCCTCAATGGGTCATGTGGTAGTGTTGGTTTTAACATTGACTATGATTGCGTGTCCTTTTGCTATAT
GCATCACATGGAGCTTCCAACTGGAGTACACGCTGGCACTGATTTAGAAGGTAAATT"&amp;"CTATGGTCCTTTT
GTTGACAGACAAACTGCACAGGCTGCAGGCACAGACACAACCATTACATTGAATGTTTTGGCTTGGCTCT
ATGCCGCTGTTATTAATGGAGATAGATGGTTCCTTAATAGGTTTACCACAACTCTGAATGATTTTAACCT
TGTGGCAATGAAATACAACTATGAGCCACTGACACAAGATCATGTTGACATACTGGGACCTCTTTCTGCA
CAAACAGGAATAGCTGTCTTAGATATGT"&amp;"GTGCTGCTTTAAAAGAGCTTCTACAGAATGGTATGAATGGTC
GTACTATTCTTGGTAGCACTATTCTAGAAGATGAGTTTACGCCTTTCGATGTTGTTAGACAATGTTCTGG
TGTGACTTTTCAAGGTAAGTTTAAGAAAATAGTTAAGGGCACTCATCATTGGATGCTCCTTACTTTCTTG
ACATCACTTTTAATTCTCGTTCAAAGTACACAGTGGTCACTGTTTTTCTTTGTTTATGAGAATGCTTTCT"&amp;"
TGCCATTTACTCTTGGTATTATGGTTATTGCTGCTTGTGCTATGCTTCTGGTCAAGCATAAACATGCCTT
CCTGTGCTTATTTCTGTTACCTTCTCTTGCAACAGTTGCTTATTTTAATATGGTCTACATGCCTGCTAGC
TGGGTGATGCGTATTATGACATGGCTCGAATTGGCTGATACTAGCTTGTCTGGTTATCGGCTTAAAGACT
GTGTTATGTATGCGTCAACCTTAGTACTACTCATCCTCATG"&amp;"ACTGCTCGTACTGTCTATGATGATGCTGC
TAGGCGTGTATGGACATTGATGAATGTTATTACACTTGTCTATAAAGTCTATTATGGTAATTCCTTAGAG
CAAGCTATTTCCATGTGGGCTCTTGTTATTTCTGTAACTTCTAACTATTCTGGTGTCGTTACGACTATCA
TGTTCTTAGCTAGAGCTATAGTTTTTGTGTGTGTTGAGTATTACCCTCTTTTGTTTATTACTGGCAACAC
TTTACAGTGTAT"&amp;"CATGCTTGTCTATTGTTTCTTAGGCTATTGTTGCTGTTGTTACTTTGGCCTCTTTTGC
TTACTCAACCGCTACTTTAGACTTACTCTTGGTGTTTATGATTATTTGGTTTCCACACAGGAGTTTAGAT
ACATGAACTCGCAAGGGCTTTTGCCACCTAAGAGTAGTATTGATGCATTCAAGCTTAATATTAAATTGCT
GGGCATTGGAGGCAAACCATGCATAAAAGTTGCTACTGTTCAGTCTAAAATGTC"&amp;"TGATGTGAAGTGCACT
TCTGTTGTACTACTTTCTGTTCTTCAACAACTTAGAGTAGAATCATCTTCTAAATTGTGGGCACGATGTG
TGCAATTGCACAATGACATCTTATTGGCTAAAGACACAACTGAAGCCTTTGAAAAGATGGTCTCTCTTCT
GTCTGTTCTGCTATCTATGCAAGGTGCTGTAGACATCAACAAATTGTGCGAGGAAATGCTCGACAACCGC
GCTACCCTGCAGGCTATTGCTTCAG"&amp;"AATTTAGTTCTTTACCATCATATGCTGCCTATGCTACAGCTCAAG
AGGCTTACGAGCAGGCGGTAGCAAATGGTGATTCTGAAGTTATTCTTAAAAAGTTAAAGAAATCTTTGAA
TGTGGCTAAATCTGAGTTTGACCGTGATGCTGCAATGCAACGTAAGTTGGAGAAGATGGCGGATCAGGCT
ATGACCCAAATGTACAAACAGGCAAGATCTGAAGACAAGAGGGCAAAAGTTACTAGTGCAATGCAGA"&amp;"CAA
TGCTTTTCACTATGCTTAGGAAGCTAGATAATGATGCACTTAACAACATTATCAACAATGCACGTGATGG
TTGTGTACCACTCAACATCATACCACTTACAACAGCAGCTAAACTCATGGTTGTTGTACCTGATTACGGA
ACCTACAAGAATACTTGTGATGGTAACACTTTTACATATGCATCTGCTCTCTGGGAGATTCAGCAAGTTG
TTGATGCAGATAGTAAAATTGTCCCACTTAGTGAAATT"&amp;"AATATGGATAATTCACCAAATCTAGCTTGGCC
TCTTATTGTTACTGCACTAAGAGCCAACTCAGCTGTTAAACTACAGAATAATGAACTGAGTCCAGTAGCA
CTACGACAGATGTCTTGTGCAGCTGGTACTACACAAACAGCTTGTACTGATGACAATGCACTTGCCTATT
ACAACAACTCTAAGGGAGGTAGGTTTGTGCTTGCATTACTATCAGACCATCAAGATCTCAAGTGGGCTAG
ATTCCCTAA"&amp;"GAGTGACGGAACAGGTACTATTTATACAGAACTGGAACCACCTTGTAGGTTTGTTACAGAC
ACCCCAAAAGGACCTAAAGTGAAATACTTGTATTTCATTAAGGGCTTAAACAACCTAAATAGAGGTATGG
TATTGGGCAGTTTAGCTGCTACAGTACGTCTGCAGGCTGGTAATGCAACTGAAGTGCCAGCCAACTCAAC
TGTGCTTTCTTTCTGTGCCTTTGCTGTTGATCCAGCTAAAGCATACAAAGA"&amp;"TTACCTATCAAGTGGAGGA
CAACCAATCACTAATTGCGTGAAGATGCTGTGCACACACACTGGTACAGGACAGGCAATTACTGTAACAC
CCGAAGCCAATATGGATCAAGAGTCCTTTGGTGGTGCTTCATGTTGTCTGTATTGTAGATGCCACATTGA
TCATCCAAATCCTAAGGGATTTTGTGACCTGAAAGGTAAGTATGTTCAAATACCTACCACCTGTGCTAAT
GACCCAGTGGGTTTCACACTTA"&amp;"GAAACACAGTCTGTACTGTCTGCGGAATGTGGAAAGGTTATGGCTGTA
GTTGTGATCAACTCCGCGAACCCATGATGCAGTCTGCGGATGCGTCACCGTTTTTAAACGGGTTTGCGGT
GTAAGTGCAGCCCGTCTTACACCGTGCGGCACAGGCACTAGCACTGATGTCGTTTACAGGGCTTTTGATA
TTTACAACGAAAAGGTTGCTGGTTTTGCAAAGTTCCTAAAAACTAATTGCTGCCGATTCCAGGA"&amp;"GATGGA
TGAAGACGGCAATTTAATAGACTCTTACTTCGTAGTTAAGAGACATACTATGTCCAACTACCAGCATGAA
GAGGCTATTTACAACTTGCTTAAAGAGTGCCCAGCTGTTGCTGTGCATGACTTTTTCAAGTTTAGAGTAG
ATGGTGACATGGTACCACATATATCACGTCAACGTCTAACTAAGTACACAATGGCAGACTTAGTCTATGC
TCTACGTCATTTTGACGAGGGCAATTGTGACACAT"&amp;"TAAAGGAAATACTCGTCACATACAATTGTTGTGAT
GACGATTATTTCAATAAGAAGGATTGGTATGACTTTGTAGAAAATCCTGACATCCTGCGCGTATATGCAA
ACCTTGGTGAGCGTGTACGTCAAGCTTTATTAAAGACTGTGCAATTCTGCGATGCCATGCGCGATGCGGG
TATCGTAGGTGTACTGACACTAGATAATCAGGATCTGAATGGGAACTGGTATGATTTCGGCGATTTCGTG
CAAGTA"&amp;"ACACCAGGCTGCGGAGTTCCTATTGTAGATTCATACTATTCTTTGCTGATGCCTATTCTGACAT
TAACGAGGGCTTTAGCTGCTGAGTCCCATATGGACACTGATCTCACAAAACCACTCATTAAGTGGGATTT
GTTGAAATATGACTTTACGGAAGAGAGACTTTGTCTCTTCGACCGTTACTTTAAATATTGGGATCAGACA
TACCACCCCAATTGTATTAACTGTTTGGATGATAGGTGTATCCTCCAT"&amp;"TGTGCAAACTTTAATGTATTGT
TTTCCACTGTGTTCCCACCTACAAGTTTTGGACCATTAGTAAGGAAAATGTTTGTAGATGGTGTACCTTT
TGTTGTTTCAACGGGTTACCATTTCCGTGAGTTAGGAGTTGTACATAATCAGGATGTAAACTTACATAGC
TCACGTCTCAGTTTCAAGGAACTTTTAGTGTATGCTGCCGACCCAGCCATGCATGCAGCTTCTGGCAATT
TATTGCTAGACAAACGCAC"&amp;"TACATGCTTTTCAGTGGCTGCACTAACAAACAACGTCTCTTTTCAAACTGT
CAAACCCGGTAATTTTAATAAGGACTTTTATGACTTTGCTGTGTCTAAAGGCTTCTTTAAGGAAGGAAGT
TCTGTTGAACTAAAACACTTCTTCTTTGCTCAGGATGGCAATGCTGCTATCAGCGATTATGACTATTATC
GTTATAATCTGCCCACAATGTGTGATATCAGACAACTCCTATTCGTAGTTGAAGTTGTTGA"&amp;"TAAGTATTT
TGATTGTTACGATGGTGGCTGTATTAATGCTAACCAAGTAATCGTAAACAATCTGGATAAATCAGCTGGA
TTTCCATTCAACAAATGGGGTAAGGCTAGGCTTTATTATGATTCAATGAGTTATGAGGATCAAGATGCAC
TTTTCGCGTACACTAAGCGTAACGTCCTCCCTACTATAACTCAAATGAATCTTAAGTATGCCATTAGTGC
AAAGAATAGAGCTCGCACCGTAGCAGGTGTCT"&amp;"CTATCTGTAGTACTATGACCAATAGACAGTTTCATCAG
AAATTACTAAAGTCAATAGCCGCCACTAGAGGAGCTACTGTAGTAATTGGAACAAGTAAATTTTACGGTG
GCTGGCACAACATGTTAAAAACTGTCTACAGTGATGTAGAAACTCCCCACCTTATGGGTTGGGACTACCC
AAAATGTGACAGAGCCATGCCTAACATGCTTAGAATTATGGCTTCACTTGTTCTTGCTCGCAAACATAGC
ACT"&amp;"TGTTGTAACTTGTCACACCGTTTCTATAGATTAGCTAATGAGTGTGCGCAAGTATTAAGTGAGATGG
TCATGTGTGGAGGCTCACTATATGTAAAACCAGGTGGAACGTCATCAGGTGATGCCACAACTGCCTACGC
TAATAGTGTGTTTAACATCTGTCAAGCGGTGACAGCTAATGTAAATGCACTTCTCTCAACTGATGGTAAC
AAGATTGCTGATAAGTACGTTCGCAACATCCAACACAGGCTATAT"&amp;"GAGTGTCTCTATAGAAATAGAGACG
TTGATCATGAATTTGTGGACGAATTTTACGCATATTTGCGTAAGCACTTCTCCATGATGATTCTTTCTGA
TGATGCCGTTGTGTGCTACAATAGTAACTATGCGGCTCAAGGTTTAGTAGCTAGCATCAAGAACTTTAAA
GCAGTTCTTTACTATCAAAACAATGTGTTTATGTCTGAGGCAAAATGCTGGACTGAGACTGACCTTACCA
AAGGACCTCATGAATT"&amp;"TTGCTCTCAGCACACAATGCTAGTTAAACAAGGAGATGACTATGTGTACCTGCC
TTATCCAGATCCATCAAGAATACTAGGCGCAGGCTGTTTTGTTGATGACATCGTCAAAACAGATGGTACA
CTTATGATTGAAAGGTTTGTGTCACTTGCGATTGATGCTTACCCACTTACTAAACACCCCAACCAGGAGT
ATGCTGATGTTTTCCATTTGTATTTGCAATACATTAGGAAATTACATGATGAGCTTAC"&amp;"TGGTCACATGTT
GGACATGTACTCTGTAATGCTAACTAATGACAATACATCACGGTACTGGGAACCTGAGTTTTACGAGGCC
ATGTACACACCACACACAATCTTGCAGGCTGTAGGTGCATGTGTATTGTGTAACTCACAGACTTCACTTC
GTTGCGGCGCGTGCATTAGGAGACCGTTCCTTTGTTGCAAGTGCTGCTATGACCATGTCATTTCAACATC
CCACAAATTAGTGCTGTCTGTTAATCCCT"&amp;"ATGTTTGCAACGCTCCAGGTTGTGACGTTACTGACGTAACA
CAACTGTACTTAGGAGGTATGAGCTACTACTGTAAGTCACACAAACCTTCCATTAGTTTCCCATTGTGTG
CTAATGGTCAGGTTTTTGGTCTATATAAGAACACATGTGTAGGCAGTGACAACGTTACTGACTTTAATGC
TATAGCAACATGTGATTGGACTAATGCTGGCGATTACATACTTGCCAACACTTGTACAGAGAGACTCAAG
"&amp;"CTTTTCGCAGCTGAAACGCTCAAAGCAACTGAGGAGACATTCAAGCTATCTTATGGTATTGCCACTGTAC
GTGAAGTACTGTCTGATAAAGAACTTTATCTTTCATGGGAGGTAGGAAAACCAAGACCACCATTGAATAG
GAATTATGTCTTTACTGGTTACCGTGTAACTAAAAATAGTAAAGTACAAATTGGAGAGTACACATTTGAA
AAAGGTGACTATGGTGATGCTGTTGTGTACAGAGGTACTACA"&amp;"ACATACAAATTGAATGTTGGTGATTACT
TTGTGCTAACATCACACACAGTAATGCCACTAAGTGCACCTACACTAGTGCCTCAGGAGCACTATGTGAG
AATAACTGGCTTATACCCAACTCTCAACATTTCAGAAGAGTTTTCTAGCAATGTTGCAAACTACCAGAAG
GTCGGTATGCAAAAATACTCAACACTCCAGGGACCACCAGGCACCGGTAAGAGTCATTTTGCTATTGGAC
TTGCACTCTACTA"&amp;"CCCGTCTGCTCGCATAGTGTATACAGCTTGCTCTCATGCTGCTGTTGATGCACTATG
CGAAAAGGCATTGAAATACTTGCCTATAGACAAGTGTAGTAGAATCATACCTGCACGTGCGCGTGTGGAG
TGCTTTGCCAAATTCAAAGTGAATTCAACATTAGAACAGTACGTTTTCTGCACTGTAAATGCACTGCCTG
AAACTACTGCTGACATAGTAGTCTTTGATGAAATTTCAATGGCAACTAATTATGA"&amp;"CTTGAGTGTCGTCAA
TGCTAGACTACGTGCAAAACACTACGTTTACATTGGTGACCCTGCTCAATTACCGGCGCCACGCACATTG
CTTACTAAGGGCACACTTGAACCTGAATATTTTAACTCGGTGTGCAGACTCATGAAAACAATAGGTCCTG
ACATGTTTCTTGGAACATGTCGCCGCTGTCCTGCTGAAATTGTCGACACAGTGAGTGCTTTAGTTTATGA
TAATAAGCTAAAAGCACACAAAGAAA"&amp;"AGTCAGCTCAATGCTTTAAAATGTTTTACAAGGGTGTGATTACA
CATGATGTGTCATCTGCAATCAACAGGCCCCAAATAGGTGTTGTAAGAGAGTTTCTTACACGCAACCCTG
TTTGGAGAAAAGCTGTTTTTATTTCACCATATAATTCACAGAATGCAGTGGCTTCTAAAATTTTAGGATT
ACCCACTCAAACTGTTGATTCTTCACAGGGCTCGGAGTATGACTATGTCATATTCACACAAACCACTG"&amp;"AG
ACCGCACACTCTTGCAATGTCAACCGCTTTAATGTGGCTATCACAAGAGCAAAAATTGGCATTTTGTGCA
TAATGTCTGACAGAGATCTTTATGATAAGCTGCAATTTACGAGTCTGGAAGTACCACGTCGCAATGTGGC
TACGTTACAAGCAGAAAATGTAACTGGACTCTTTAAGGACTGTAGTAAGATCATTACTGGTCTTCACCCT
ACACAGGCACCGACACACCTCAGTGTTGATACTAAATTC"&amp;"AAGACTGAAGGCCTTTGTGTTGACATACCAG
GCATACCTAAGGACATGACCTATCGCAGACTCATCTCTATGATGGGCTTCAAAATGAATTATCAAGTCAA
TGGTTACCCTAATATGTTTATCACCCGTGAAGAAGCCATTCGTCACGTTCGTGCATGGATTGGTTTCGAC
GTTGAGGGTTGTCATGCAACTAGGGATGCTGTGGGAACTAACCTACCACTCCAATTAGGATTTTCGACAG
GTGTTAACTT"&amp;"AGTAGCTGTACCTACTGGCTATGTTGACACTGAGAATAATACAGAGTTCACTAGAGTCAA
TGCAAAACCTCCTCCAGGTGACCAATTCAAACATCTTATACCACTCATGTACAAGGGCTTGCCCTGGAGT
GTTGTGCGTATTAAGATTGTACAAATGCTCAGTGACACGCTGAAGGGATTATCTGACAGAGTCGTGTTTG
TCCTTTGGGCTCATGGCTTTGAACTTACATCAATGAAGTATTTTGTCAAGAT"&amp;"TGGATCAGAAAGAACGTG
TTGTCTGTGTGACAAGCGTGCAACTTGCTTCTCTACTTCATCTGACACTTATGCTTGCTGGAACCACTCT
GTGGGTTTTGACTATGTCTACAACCCATTTATGATTGACGTCCAGCAATGGGGCTTTACAGGTAACCTTC
AGAGCAACCATGATCAACACTGTCAAGTGCATGGTAACGCTCATGTGGCTAGTTGTGATGCTATCATGAC
TAGATGTCTTGCAGTCCATGAGT"&amp;"GCTTTGTTAAGCGCGTTGATTGGTCTGTTGAATACCCGGTTATTGGA
GATGAACTGAAGATCAATGCAGCTTGTAGAAAAGTACAGCACATGGTTGTTAAGTCTGCATTGCTTGCTG
ACAAGTTCCCAGTTCTTCATGATATAGGAAATCCAAAGGCTATTAAATGTGTACCGCAGGCTGACGTAGA
ATGGAAGTTCTACGATGTTCAGCCATGCAGTGACAAGGCTTATAAGATAGAAGAACTCTTCTACT"&amp;"CCTAT
GCCACCCACCATGACAAATTCACTGATGGTGTTTGCTTGTTTTGGAACTGTAACGTTGATCGTTATCCAG
CCAATGCTATCGTTTGTAGGTTTGATACACGAGTTCTCTCCAATCTAAACCTACCTGGTTGTGATGGTGG
TAGTCTGTATGTAAACAAACATGCATTCCATACTCCTGCTTTTGATAAGAGTGCATTTACTCATTTGAAA
CAACTGCCATTCTTTTATTACTCTGATAGTCCTTGC"&amp;"GAGTCGCATGGCAAGCAGGTTGTGTCAGACATTG
ATTATGTTCCACTAAAGTCTGCAACGTGTATTACACGTTGCAACCTGGGTGGAGCTGTTTGCAGACATCA
TGCAAATGAGTATAGACAGTACTTAGATGCATATAACATGATGATTTCTGCCGGTTTTAGCCTATGGATT
TACAAACAGTTTGACACATATAACCTGTGGAACACCTTTACCAGGTTACAGAGCCTAGAAAATGTGGCTT
ACAATGT"&amp;"TATTAATAAAGGACACTTTGATGGACAGATTGGCGAAGCACCTGTGTCTATCATCAATAATGC
TGTTTACACTAAAGTAGACGGCGTTGATGTGGAGATCTTCGAGAACAAGACAACCCTTCCTGTGAATGTA
GCGTTTGAGCTTTGGGCTAAACGAAACATTAAGCCAGTGCCAGAGATTAAGATACTTAACAATTTGGGTG
TCGACATCGCTGCCAATACTGTTATCTGGGACTACAAAAGAGAAGCGCC"&amp;"AGCACATGTCTCAACAATAGG
TATCTGCACAATGACTGACATTGCCAAGAAACCTACTGAAAGCACTTGCTCGTCGCTTACTGTCTTATTT
GATGGTAGAGTTGAAGGACAGGTTGACTTATTCAGAAATGCACGTAATGGTGTTTTAATAACGGAAGGTT
CAGTCAAGGGTTTAACACCATCAAAAGGACCTGTGCAGGCAAGTGTCAATGGAGTCACATTGATTGGAGA
ATCAGTAAAAACACAGTTTA"&amp;"ATTATTTTAAGAAAGTAGATGGCATCATCCAACAATTGCCTGAAACCTAC
TTTACACAGAGTAGAGACTTAGAGGATTTTAAGCCCAGATCACAAATGGAAACGGACTTCCTCGAGCTCG
CAATGGATGAATTCATACAGCGATATAAGCTAGAAGGCTATGCTTTCGATCATATCGTTTATGGAGATTT
CAGTCATGGCCAACTTGGTGGACTACATCTAATGATTGGTCTAGCCAAGCGCTCGCAAGATT"&amp;"CACCGCTA
AAATTAGAGGATTTTATCCCTATGGATAGCACAGTGAAAAATTATTTCATAACAGATGCTAAGACAGGTT
CATCAAAATGTGTTTGCTCTGTTATTGACCTTCTACTTGATGACTTTGTTGAAATAATAAAGTCACAGGA
CCTTTCAGTAATTTCAAAAGTGGTTAAAGTTACAATTGACTATGCTGAAATATCATTTATGCTTTGGTGT
AAAGATGGATATGTAGAAACCTTCTACCCAAAA"&amp;"TTACAGGCAAGTCAAGCGTGGCAACCAGGTGTAGCTA
TGCCTAATTTGTACAAGATGCAAAGAATGCTTCTTGAAAAATGTGACCTTCAGAATTATGGCGAAAACGC
TGTCATACCAAAAGGAATAATGATGAATGTCGCAAAATATACCCAACTGTGTCAATATTTAAACACACTT
ACATTAGCTGTGCCTTACAACATGAGAGTTATACATTTTGGTGCGGGCTCTGATAAAGGAGTGGCACCCG
GTAC"&amp;"AGCTGTGCTTAGACAGTGGTTGCCGATTGGCACACTACTTGTTGATTCTGATCTTAATGACTTCGT
CTCTGACGCTGATTCTACATTAATTGGAGAATGTGCAACCGTACATACAGCTAATAAATGGGATCTCATT
GTTAGCGACATGTACGATCCTAAAACCAAACACGTGACAAAAGAGAATGACTCAAAAGAAGGGTTTTTTA
CTTACCTGTGTGGGTTTATAAAACAAAAGCTAGCTTTGGGAGGTTC"&amp;"TGTGGCCGTAAAGATAACGGAGCA
TTCTTGGAATGCTGATCTTTACAAGCTTATGGGACATTTCTCATGGTGGACAGCTTTTGTTACAAATGTG
AACGCATCATCATCAGAAGCATTTTTAATTGGAGTTAACTATCTTGGTAAACCAAAAGAGCAAATTGATG
GCTATACCATGCATGCTAACTACATTTTCTGGAGGAACACAAATCCTATTCAATTGTCTTCCTATTCGCT
CTTCGATATGAGCAAGT"&amp;"TTCCCCTTAAATTACGAGGAACTGCTGTCATGTCTTTAAAAGAGAATCAAATC
AATGATATGATTTATTCCCTTCTTGAAAAAGGTAGACTTATCGTTAGAGAAAACAACAGAGTTATAGTCT
CTAGTGATGTGCTAGTTAATAACTAAACGAACATGTTTATTGTATTTCTCATTAGTTACACAACTTTTCT
CATTCCTTACACAGCTACAACAACATGTTTCAAAGGGCCTACAACAGAGAATAAGTTGA"&amp;"ACATATCCTCA
GGTAGTAGGGGTGTTTATTACCCTGATGACATTTTTCGTTCCAATGTTAGTGTGTTGGTGACAGGACGTT
TCCTTCGCTTTAACACCACTCTTACGTGGTACAATTCATGGAACCAGGCTTATTCTTCACCTGTCTTGCC
TTTTGGGCATGGTGTTTATTTTTCAACCATTGACAAATCCAATGTTGTCAGGGGTTGGATTTTTGGAACC
ACGTTAGATAACACCACTCAATCCGCATTG"&amp;"CTTGTGAACAATGGTAGTGCTATTACAATAGAAGTTTGTT
ACTTCCAATTTTGTGACAACCCTGCCTTTATAATTAGGGACGGTGCACAAATAAACACTGCTATCTATAT
CAACTTACGTAATTGTACATATGTGGATACACTACGTGACTTACCATTAAGTTTTGCGGAGGTTGATGGT
GGTTTTAAACACTTACGTGAGTTTGTATTCAAGAATAGTGATGGGTTTTTGCACATTTATGGTGCTTACC
A"&amp;"GCCTTACGACTTAGCCATAGGTGCTACGGCTGCACTACCAGCTCAATTCCTGCCTTTAAAGCCCCTATG
GAAACTGCCCCTCGGTTTAAATATTACTAATTATAAGGTTGTGACAACTTTAAAACCCACAAATCAGGCC
TTCCAAGCTGCTTATATAGTGGGTAACTTAAAACATACAACTATGATGTTGTCTTTTAATGAAAATGGCA
CTATGTCCAATGCTATTGATTGTTCTCAGGACCCATTGGCTGA"&amp;"GCTAAAGTGCACACTCAAGCAGTTTGA
TGTAGGTAAAGGTATTTACCAAACGTCAAACTTCCGAGTTCAACCTACTGTTGATGTTGCGCGCTTTCCA
AATATTACTAACGTGTGTCCTTTTGACAAGGTTTTTAATGCTACACGCTTTCCTAGTGTCTATGCGTGGG
AAAGAACAAAGATTTCCGATTGTGTTGCAGATTACACTGTTTTCTACAACTCAACTTCTTTTTCGACTTT
CAACTGTTATGGAG"&amp;"TGTCTCCTTCTAAGTTGATTGATTTGTGTTTTACAAGTGTGTATGCAGATACATTT
TTGATAAGATTTTCCGAAGTCAGACAAGTAGCACCTGGTCAGACTGGTGTTATTGCAGACTACAATTATA
AACTACCTGATGACTTTATAGGTTGTGTTATAGCTTGGAACACAGCCAAGCAAGACGTCGGTAGCTATTT
TTATAGGTCCCATCGTTCTAGCAAATTAAAACCCTTTGAAAGAGACCTTTCATCAG"&amp;"AAGAAAATGGTGTC
CTTACACTTAGTACCTATGATTTTAATCAAAATGTACCTCTTGAGTACCAAGCCACTAGAGTCGTTGTTC
TTTCCTTTGAACTTCTTAATGCACCTGCTACAGTGTGTGGACCAAAATTATCCACTCCATTGGTTAAGAA
CCAGTGCGTCAACTTCAACTTTAATGGACTTAAAGGTACTGGTGTGTTGACTGACTCGTCCAAAACGTTT
CAGTCTTTTCAGCAGTTTGGTCGGGAC"&amp;"GCATCTGATTTTACTGATTCTGTGCGTGACCCGCAAACTTTAC
AGATACTTGACATTTCACCGTGCTCTTTTGGTGGTGTAAGTGTCATAACACCAGGAACTAACACTTCATC
TGCAGTGGCTGTTCTTTACCAAGATGTAAACTGCACTGATGTTCCTACAACAATACATGCAGATCACTTA
ACACACTCTTGGCGTGTTTATACCACTGGACCCTATGTTTTCCAAACACAAGCAGGGTGCCTTATAGGA"&amp;"G
CTGAACATGTCAACGCATCCTATCAGTGTGACATTCCAATTGGTGCTGGCATTTGTGCTAGCTATCATAC
AGCCTCACTTTTACGGAGTACAGGTCAAAAATCTATTGTGGCCTATACTATGTCATTAGGTGCTGAAAAT
TCTGTGGCATATGCTAATAATTCAATTGCCATACCTACTAATTTTTCTATTAGTGTCACTACTGAAGTGA
TGCCTGTTTCTATGGCTAAAACATCTGTCGATTGTACTAT"&amp;"GTACATCTGTGGTGATTCTTTAGAGTGCAG
TAACCTACTGCTTCAGTATGGTAGCTTCTGTACCCAACTCAATCGTGCCCTTTCTGGCATTGCTGTTGAA
CAGGACAAAAATACCCAAGAGGTGTTTGCCCAGGTTAAACAGATGTATAAAACACCAACCATAAGAGATT
TTGGTGGTTTTAATTTCTCTCAGATATTACCAGACCCTTTGAAGCCTACTAAGCGTTCTTTTATAGAGGA
TTTGCTCTATA"&amp;"ACAAAGTAACACTCGCGGATGCTGGTTTCATGAAACAGTATGCAGACTGTTTGGGTGGT
ATTAACGCAAGAGATCTCATCTGTGCTCAAAAGTTTAATGGGCTGACAGTCTTACCACCTTTGCTCACTG
ATGACATGATTGCTGCCTATACTGCAGCGCTCATTAGTGGCACTGCCACTGCAGGCTGGACTTTCGGTGC
AGGTGCAGCCCTTCAAATACCTTTTGCTATGCAAATGGCTTATAGGTTTAATG"&amp;"GCATTGGAGTTACTCAA
AATGTTCTCTACGAGAACCAAAAACAAATTGCCAACCAGTTCAATAAGGCTATTACTCAAATTCAAGAAT
CACTCACAACTACAGCGACAGCGCTGGGCAAGCTGCAAGACGTAGTCAACCAGAATGCTCAAGCATTAAA
TACACTTGTCAAACAACTTAGCTCCAATTTTGGTGCTATTTCAAGTGCTTTGAATGATATCCTCTCACGA
CTTGACAAAGTTGAGGCAGAGGTG"&amp;"CAAATTGACAGGTTGATTACAGGCAGATTACAAAGCCTCCAAACCT
ATGTAACACAACAACTAATCAGAGCTGCTGAAATCAGGGCTTCTGCTAATCTTGCTGCTACCAAAATGTC
TGAGTGTGTTCTTGGACAATCTAAAAGAGTTGATTTTTGTGGAAAAGGCTATCACCTTATGTCTTTCCCT
CAATCCGCTCCACATGGTGTTGTGTTCTTACATGTCACTTATGTGCCAGCACAAGAAAAGAACTTC"&amp;"ACTA
CTGCCCCAGCAATTTGTCATGAAGGCAAGGCATACTTCCCTCGTGAAGGTGTGTTTGTATCTAATGGCAG
TTCTTGGTTTATTACACAGAGGAATTTTTATTCGCCACAGATAATCACAACAGACAATACATTTGTCGCC
GGAAGTTGTGATGTCGTCATTGGAATTATTAATAATACAGTTTATGATCCTCTGCAACCTGAGCTTGACT
CATTTAAACAAGAGCTAGATAAGTACTTCAAAAATCA"&amp;"TACATCACCTGATGTTGATCTTGGCGACATTTC
AGGCATTAATGCTTCTGTCGTCGATATTCAAAAAGAAATTGACCGCCTCAATGAGGTTGCCAAAAATTTA
AATGAATCACTCATTGACCTTCAAGAACTTGGCAAATATGAGCAATATATTAAATGGCCTTGGTATGTCT
GGCTTGGCTTTATAGCAGGGTTAGTAGGATTATTTATGGCCATCATTCTTCTTTGTTACTTTACTAGCTG
CTGCAGCT"&amp;"GCTGTAAAGGCATGTGCTCCTGTGGTTCTTGCTGCAGATTTGATGAAGACGACTCTGAGCCA
GTGCTCAAAGGAGTCAAATTACATTACACATAAACGAACTTATGGATTTGTTTATGAGTATTTTCACACT
TGGATCAATCACACGTCAACCAAGTAAGATTGAAAATGCTTTTCTTGCAAGTACTGTTCATGCTACTGCA
ACGATACCGCTACAAGCCTCATTCTCTTTCCGATGGCTTGTTATTGGCGT"&amp;"TGCACTTCTTGCTGTTTTTC
AAAGCGCTTCCAAAGTAATTGCGCTTCATAAGAAGTGGCAGCTTGCCTTATACAAAGGCTTTCAATTAGT
TTGTAACTTGCTGCTACTCTTTGTGACAATTTATTCACATTTTCTACTTTTAGCTGCTGGCATTGAGGTG
CAATTCTTGTACATCTATGCTTTGATTTATATTCTGCAAATTTTAAGCTTTTGCAGATTTATCATGAGAT
GCTGGCTCTGTTGGAAGTGCA"&amp;"AATCCAAGAATCCATTATTATATGATGCCAACTACTTTGTTTGCTGGCA
TACATATAATTATGACTACTGTATACCATACAACAGTGTCACAGATACAATCGTCGTTACTACAGGTGAC
GGCATTTCAACACCAGAACTCAAAGAATACTACCAAATTGGTGGTTATTCTGAGGATTGGCATTCAGGTG
TTAAAGACTATGTCGTTGTACATGGCTATTTCGCCGAAGTTCACTACCAGCTTGAGTCTACAC"&amp;"AAATTAC
TACAGACACTGGTATTCAAAACGCTACATTCTTCATCTTTAACAAGCTTGTTAAAGATCCGCCGAATGTG
CAAATACACACAATCGACGGCTCTTCAGGAGTTGTAAATCCAGCAATGGACCCAATTTATGATGAGCCGA
CGACGACTACTAGCGTGCCTTTGTAAGCACAAGAAAGTGGGTACGAACTTATGTACTCATTCGTTTCGGA
AGAAACAGGTACGTTAATAGTTAATAGCGTACTT"&amp;"CTTTTTGTTGCTTTCGTGGTATTCTTGCTAGTTACA
CTAGCCATCCTTACTGCGCTTCGATTGTGTGCGTACTGCTGCAATATTGTTAACGTGAGTTTAGTAAAAC
CAACAGTTTATGTCTACTCGCGTGTTAAAAATCTGAACTCTGCTGAAGGGGTTCCTGATCTTCTGGTCTA
AACGAACTAACTATTATTATTATTCTGTTTGGAACTTTAACATTGCTCATCATGGCTGAGAACGGAACCA
TTTCT"&amp;"GTTGAGGAGCTTAAAAGACTCCTGGAACAATGGAACCTAGTAATAGGCTTCCTCTTCCTCGCCTG
GATTATGTTATTACAATTTGCCTATTCTAATCGGAACAGGCTTTTGTACATAATAAAGCTTGTCTTCCTC
TGGCTCTTGTGGCCAGTAACACTTGCTTGCTTTGTGCTTGCTGCTGTTTACAGAATTAATTGGGTGACTG
GCGGTATTGCGATTGCAATGGCTTGCATCGTAGGCTTGATGTGGCTT"&amp;"AGCTACTTCTTTGCTTCCTTCAG
GCTGTTTGCTCGTACCCGCTCAATGTGGTCATTCAACCCAGAAACAAACATTCTTCTCAATGTGCCTCTT
CGAGGGACAATTGTAACCAGACCGCTCATGGAAAGTGAACTTGTCATTGGCGCTGTGATCATTCGTGGTC
ACCTGCGAATGGCTGGACACTCCCTAGGGCGCTGTGATATTAAGGACCTGCCAAAGGAGATCACTGTGGC
TACATCACGAACGCTTTC"&amp;"TTATTACAAATTAGGAGCGTCGCAGCGTGTAGGCACTGATTCTGGTTTTGCT
GCATACAACCGCTACCGTATTGGAAACTACAAATTAAACACAGACCACTCTGGTAGCAACGACAATATTG
CTTTGCTAGTACAGTAAGTGACAACAGATGTTTCATCTCGTTGACTTTCAGGTTACAATAGCAGAGATGT
TGATTATCATTATGAGGACTTTCAGGATTGCCATTTTGGATCTTGATGTACTAATAAGTT"&amp;"CAATAGTGAG
ACAATCATTTAAGCCTCTAACTAAGAAGAAATATCCTCAGTTAGATGATGAAGAACCTATGGAGTTAGAT
TATCCATAAAACGAACATGAAAATTATTCTCCTCTTGATATTGATTGTACTTGCAACTTGCGAGTTATAT
CACTATCAAGAGTGTGTTAGAGGTACCACTGTACTATTAGAAGAACCTTGCCCATCAGGAACTTACGAGG
GCAATTCACCATTTCATCCTCTTGCTGATAA"&amp;"CAAATTTGCACTAACTTGCATTAGCACACATTTTGCTTT
TGCTTGTGCTGACGGTACTAGACATACCTATCAGCTTCGTGCAAGATCAGTTTCACCTAAACTTTTCACC
AGACAAGAGAAAGTTTACCAAGAGCTCTATTCGCCGCTTTTTCTCATTGTTGCTGCTTTAGTATTTATAA
TACTTTGCTTCACCATTAAGAGGAAGATAGAATGAATGAGCTCACTTTAATTGACTTCTATTTGTGCTTT
TT"&amp;"AGCCTTTCTGCTATTCCTTGTTCTAATAATGCTTATTATATTTTGGTTTTCACTTGAACTCCAGGATA
TAGAAGAACCTTGTAACAAAGTCTTTGAGACATTGTAGATCTGTTCTTTAAACGAACTTAAAATGTCTGA
TAATGGAACCCAAAACCAACGTAGTGCCTCCCGCATTACATTTGGTGGACCTTCAGATTCAACTGACAAT
AACCAGGATGGAGGACGCAGTGGTGCACGGCCAAAACAACGCCG"&amp;"ACCCCAGGGTTTACCCAATAATACCG
CGTCTTGGTTCACAGCTCTCACTCAGCATGGTAAGGAAGGACTCAAATTCCCTCAAGGCCAGGGAGTTCC
TATCAACACCAATAGTGGCAGAGATGACCAAATTGGCTACTATAGAAGAGCTACCCGACGAGTTCGTGGT
GGTGACGGTAAAATGAAAGAGCTCAGCCCCAGATGGTACTTCTATTACCTAGGAACTGGCCCAGAAGCTT
CACTTCCCTATGGTG"&amp;"CCAATAAAGAAGGCATCGTATGGGTTGCAACTGAGGGTGCCTTGAACACACCAAA
AGATCATATTGGCACCCGCAATCCTAATAACAATGCTGCCATTGTTCTACAACTTCCTCAAGGAACAACA
TTGCCAAAAGGCTTCTACGCTGAAGGGAGCAGGAGTGGTAGTCAAGCCTCTTCTCGCTCCTCATCACGTA
GTCGTGGAAATTCAAGAATTTCAACTCCTGGCAGCAGTAGGGGAAATTCTCCTGCTC"&amp;"GAGTGGCTAGCGG
AGGTGGTGAAACTGCCCTCGCGCTATTGCTGTTAGACAGATTGAACCAGCTGGAGAGCAAAGTTTCTGGT
AAAGGCCAACAACAACAAGGCCAAACTGTCACTAAGAAATCTGCTTCAGAGGCATCTAAAAAGCCTCGGC
AAAAACGTACCGCAACCAAACAGTACAATGTCACCCAAGCTTTTGGGCGACGTGGTCCAGATCAAACTCA
AGGAAACTTTGGAGACCAGGAGCTAATC"&amp;"AGACAAGGAACTGATTATAAACACTGGCCGCAAATAGCACAG
TTTGCTCCAAGTGCCTCTGCATTCTTCGGAATGTCACGCATTGGCATGGAAGTCACACCTTCGGGAACAT
GGCTGACTTATCATGGAGCCATTAAATTGGATGATAAAGATCCCCAATTCAAAGACAACGTCATACTGCT
GAATAAGCACATTGACGCATACAAGACATTCCCACCAACAGAGCCTAAAAAGGACAAAAAGAAAAAGACT"&amp;"
GATGAAGCTCAGCCTTTGCCGCAGAGAAAGAAACAGCCCACTGTGACTCTTCTGCCTGCGGCTGATATGG
ATGATTTCTCCAGACAACTTCAAAATTCCATGAGTGGAGCTTCTGCTGATTCAACTCAGGCATAAACACT
CATGATGACCACACAAGGCAGATGGGCTATGTAAACGTTTCCGCAATTCCGTTTACGATACATAGTCTAC
TCTTGTGCAGAATGAATTCTCGTAACTAAACAGCACAAGTA"&amp;"GGTTTAGTTAACTTTAATCTCACATAGCA
ATCTTTAATCAATGTGTAATGTTAGGGAGGACTTGAAAGAGCCACCACATTTTCACCGAGGCCACGCGGA
GTACGATCGAGGGTACAGTGAATAATGCTAGGGAGAGCTGCCTATATGGAAGAGCCC
")</f>
        <v>&gt;BtJL2012 KJ473811.1_ref_genome
GGTTTCGTCCGGGTGTGACCGAAAGGTAAGATGGAGAGCCTTGTTCTTGGTGTCAACGAGAAAACACACG
TCCAACTCAGTTTACCTGTTCTTCAGGTTAGTGACGTGTTAGTGCGTGGTTTCGGGGATACTGTGGAAGA
AGCCCTAGCGGAAGCACGTGAACATCTTAAAAATGGCACTTGTGGCCTAGTAGAGCTGGAAAAAGGTGTC
TTACGCCAGCTTGAAGAGCCCTATGTGTTCATTAAACGCTCTGAAGCCTTAAGCACCACTCATGGCCACA
AGGTTGTTGAATTGGTGGCTGAAATGAATGGCATTCAGTTCGGTCGTAGCGGTACAACACTGGGAGTTCT
CGTGCCACATGTGGGCGAAACCCCAATCGCGTACCGCAATGTTCTTCTTCGTAAGAATGGTAATAAGGGA
GCTGGTGGCCATAGCTACGGCATCGATCTAAAGTCTTATGACTTAGGTGACGAGCTTAACACTGATCCCA
TTGAAGATTATGAACAAAAATGGAACACTAAGCATGGCAGGGGTGCTCTCCGTGAACTCATTCGTGAGCT
TAATGGAGGTGCAGTCACTCGCTATGTTGATAACAACTTCTGTGGCCCTGATGGGTATCCTCTTGACTGC
ATTAAAGATCTTCTCGCTCGTGCGGGTAAGTCGATGTGCACTCTTCCCGAACAACTCGATTTCATTGAAT
CGAAGCGTGGTGTCTATTGCTGCCGTGAACATGAGCATGAAATTGCTTGGTACACTGAGCGCTCAGACAA
GAGTTATGAGCACCAGACACCATTCGAGGTTAAGATTGCCAAAAAATTTGACACTTTTAAAGGGGAATGC
CCGAAGTTCGTATTTCCTCTCAACTCCAAAGTCAAAGTCATTCAACCACGTGTTGAAAAGAAAAATACTG
AAGGTTTCATGGGGCGTATACGCTCTGTGTACCAAGTTGCCACTCCAAATGAATGCAACGACATGCACTT
GTCTGTCTTTATGAAGTGTAATCATTGTGATGAAGCCTCTTGGCAGACGTGTGACTTTCTCAAAGCCACT
TGTGAATATTGTGGCACTGAAAATCCAGTTAGTGAAGGACCTACTACATGTGGGTACCTACCTACTAATG
CTGTAGTAAAGATGCCCTGTCCTGCTTGTCAGAATAAAGAAGTGGGACCTGAGCATAGTGTTGCAGACTA
CCACAACCACTCAAGTATTGAAACTCGACTCCGCAAGGGAGGTAGGACTAAATGTTTTGGAGGCTGTGTG
TTTTCCTATGTTGGCTGCTATAACAAGCGTGCTTACTGGGTTCCTCGTGCTAGTGCCAATATAGGTTCAA
ACCATACTGGCATTACTGGTGACAATGTAGAAGTTCTTAATGAAGACCTCCTTGAGATACTGAATCGTGA
ACGTGTTAATATTAACATTGTTGGCGATTTTCAGTTGAATGAAGAGATTGCCATCATTTTAGCGTCTCTT
TCTGCTTCTACGAGTGCTTTTGTTGACACTGTAAAGAGTCTTGATTATAAGTCTTTTAAAGCCATTGTTG
AGTCTTGCGGAAACTACAAAGTTACCAAGGGCAAGCCTGTGAAAAGTGCTTGGAACATTGGACAACAAAA
ATCTATTCTGACACCACTGTGTGGATTTCCATCACAGGCTGCTGGTGTTATTAGATCTATTTTCTCTCGC
ACACTAGATGCAGCAAATAACTCTATCCCAGATTTACAAAGAGCAGCTGTCACCATCCTTGGTGGCATTT
CCGAACAGTCACTGCGTCTTGTTGATGCAATGGTGTGTACATCAGACTTGATCACCAACAGTGTTGTCAT
CATGGCATATGTTACTGGTGGTCTTGTACAGCAAACAGTGCAATGGTTGTCTAATGTGTTAGGCACCACA
GTTGACAAACTCAAACCTGTATTTACATGGCTTGAGACTAAGCTTAATGCAGGAATAGAGTTTCTCAAGG
ATGCTTGGGAAATTCTTAAATTCCTAGTTACAGGTGTGTTTGACATTGTTAAAGGTCAAATACGGGTGTT
TTCCGACAACCTCAAAGAATGTGTAAAAACTTTTGTTGGTGTTGTCAACAAAGCGCTTGAAATGTGCATT
GACCAAGTCACAATCGCAGGTACCAAGGTGAGATCACTCAACCTTGGAGAGGTTTTAATTGCGCAAAGCA
AGGGCCTCTACCGTCGGTGTGTTCGTGGCAAGGAGCAGCTGCAACTACTCATGCCTTTGAAGGCACCTAA
AGAAGTCACTTTCCTTGAAGGAGACTCACATGATACAGTATTAATCTCCGAAGAGGTTGTTCTTAAAAAT
GGTGAGCTTGAAGCACTCGAGACACCAGTTGACAGTTTCACTAATGGAGCTGTCGTAGGTACTCCAGTTT
GTGTTAACGGCCTCATGCTCTTGGAGCTCAAAGATAAGGAACAGTATTGTGCTTTATCTCCAGGCTTATT
AGCTACAAACAATGTTTTCCGTCTAAATGGAGGTGCACCGGTTAAAAGTGTAACCTTTGGAGAAAACACT
GTTTTAGAAGTTCAAGGTTACAAGAATGTGAAAATCACATTTGAGCTTGATGAGCGTGTAGACAAAGTGC
TTAATGAGAAGTGTTCTGTCTACACTGTTGAATTCGGTACAGAGGTTACTGAATTCGCATGTATTGTTGC
AGAAGCTATTGTAAAAACTTTGCAACCAGTTTCTGATCTTCTTACTAAGATGGGTATCGACCTTGACGAG
TGGAGTGTAGCTACATTCTACTTGTTTGATGATGCTGGTGAAGAAAAACTTTCATCACGCATGTACTGTT
CCTTCTACCCTCCTGATGAGGAAGAAGACTGCGAAGAGTGTGAGGATGAGGAAGAAGTTCCTTGTGAAAC
CTGTGAACATGAATACGGTACAGAGGATGACTATAAAGGTCTTCCTCTTGAGTGTGGTTCGTCAATAGAA
ATACAACAGGTTGAAGATGAAGAGGAAGACTGGCTTGATGATGCTGGTGAAGCAGAACCTGAACCAGAAT
CTCTACCTGAAGAACCAGTTAATCAGTTTACTGGTTACTTTAAACTTACTGACAATGTTGCCATTAAATG
TGTTGACATCGTTAAGGAAGCGCAAAGTGCAAAACCGACGGTGATTGTTAATGCTGCTAACATCCACCTA
AAACATGTTGGTGGTGTAGCAGGTGCACTCAACAAAGCAACCAATGGTGCCATGCAACAAGAGAGTGATG
ATTACATTAAACGAAATGGACCACTCACAGTAGGTGGTTCATGTTTGCTTTCTGGACACAATTTGGCTAA
GAAGTGTATGCATGTTGTTGGCCCAAACCTAAATGCTGGTGAGGATGTCCAACTACTTAAAGCTGCATAT
GACAACTTTAATTCACAGGACGTATTACTTGCACCACTACTGTCAGCAGGCATATTTGGTGCTAAACCAC
TTCAGTCTTTAAAGATGTGTGTTGAAGTAGTTCGCACACAAGTTTACCTCGCAGTCAATGATAGGAGTCT
TTATGATCGGGTTGTATTAGATTATCTGGACAGTTTGAAACCTAAAGTGGAGTTTCCCAAGAAGGAGGAG
AATCCAAAATTGGAAGAGTCAAAAGCGAAACAGCCAGTTGAAAAACCTGTTGACGTCAAACCTAAAATTA
AGGCTTGTGTCGAAGAGGTTACTACAACATTGGAAGAAACTAAACTTCTTACCCAAAACCTGCTTCTTTT
TGCTGATATCAATGGTAAACCTTACCCGGATTCTCAGAATATGCTAAGAGGTGAGGACATGTCTTTTCTA
GAAAAGAACGCACCATATGTAGTAGGTGATGTCATCACTAGTGGTGATATTACTTGTGTTATAATACCTG
CTAAGAGGGCTGGTGGTACTACAGAAATGCTTGCAAAGGCATTAAAGAAAGTGCCAGTGTGTGAGTATAT
AACTACATATCCCGGACAAGGATGTGCTGGTTATACACTCGAAGAAGCAAAGACTGCGCTTAAGAGGTGC
AAATCTGCATTCTATGTATTACCTTCAAAAACACCTAATGTAAAAGATGAAATCCTTGGAACGGTGTCCT
GGAATTTAAGGGAAATGCTTGCTCATGCTGAAGAGACAAGAAAATTAATGCCTATTTGCATGGACATTAG
AGCCATAATGGCTACAATCCAACGTAAGTATAAAGGTATTAGAATTCAAGAAGGAATCGTTGACTATGGT
GTTCGGTTCTTTTTCTATACTAGCAAAGAGCCTGTAGCTTCTATTATTACAAAACTCAATTCTTTAAATG
AACCACTTATCACAATGCCGATAGGTTATGTGACACATGGTTTTAACCTGGAAGAAGCTGCGCGTTGTAT
GCGCTCTCTTAAAGCTCCTGCTGTAGTTTCAGTGTCTTCACCAGACGCAGTTACTACATACAATGGATAC
CTCACATCATCTTCAAAGACACCTGAGGAACACTTCATAGAGACCATCTCCCTTGCGGGTACGTATAGAG
ACTGGTCTTACTCTGGACAACGTACAGAATTAGGTGTTGAATTTCTCAAGCGTGGAGATAAGATTGTCTA
CCACACTATTGAAAAACCCATCGAGTTCCATCTTGATGGTGAGGTTCTCCCACTTGACAAGCTCAAGAGT
CTTTTGTCTCTTCGTGAGGTTAAGACTATTAAAGTGTTTACTACTGTAGACAATACTAACCTCCACACAC
AAGTTGTGGACATGTCTATGACATATGGACAGCATTTCGGTTCAACCTATTTGGACGGTGCTGATGTCAC
TAAGGTTAAGCCTCATGTTAATCATGAGGGTAAGACTTTCTTTGTACTACCTAGTGATGACACACTGCGT
AGTGAAGCATTTGAATATTACCACACTCTCGACGAGAGTTTTCTCGGTAGATACATGTCTGCTTTGAATC
ACACAAAGAAATGGAAATTTCCTCAAGTTGGTGGTTTAACTTCAATCAAATGGGCTGACAATAACTGTTA
TTTGTCCAGTGTTTTATTAGCACTTCAGCAGATTGAGGTGAAGTTTAATGCACCCGCACTACAAGAAGCC
TATTATAGAGCTCGTGCTGGTGAGGCTGCTAATTTTTGTGCGCTCATACTTGCTTACAGTAATAAAACTG
TGGGTGAGTTGGGTGATGTTAGGGAAACTATGACCCATCTTCTACAACATGCCAACTTGGAATTCGCTAA
GAGGGTTCTTAATTTGGTGTGTAAGCATTGCGGACAGAAAACTACCACCTTAACGGGTGTAGAGGCCGTG
ATGTATATGGGTACTTTGTCTTATGATGAGCTTAAGACAGGTGTTTCAATTCCTTGTGTGTGTGGTCGTG
ATGCTACACAATATCTAGTACAACAAGAGTCTTCTTTTGTTATGATGTCTGCACCTCCTGCTGAGTACAA
GTTGCAGCAGAGTACATTTTTATGCGCTAATGAGTACACTGGTAATTATCAGTGTGGTCATTATACTCAC
ATAACTGCCAAGGAAACGCTCTATCGTATAGATGGAGCTCACCTTACAAAAATGTCTGAATATAAAGGAC
CAGTGACTGATGTTTTCTATAAAGAAACATCTTACACTACAACTATTAAGCCTGTGTCATATAAACTCGA
CGGAGTTACTTACACAGAGATTGAACCTAAATTAGATGGGTATTATAAAAAGGATAATGCTTATTACACT
GAGCAGCCTATTGATCTTGTGCCAACTCAACCATTGCCAAATGCGAGTTTTGACAATTTCAAACTCACAT
GCTCTAACAGTAAGTTTGCTGATGACCTCAATCAAATGACAGGCTTCAAAAAGCCAGCTTCACGTGAGCT
ATTTGTCACATTCTTTCCAGACTTGAATGGTGATGTAGTGGCTATTGACTATAGACATTACTCAGCGAGT
TTCAAGAAAGGTGCTAAACTGCTACATAAGCCAATTATTTGGCATATCAATCAGACTACAAACAAGACAA
CTTACAAACCAAACACTTGGTGTTTACGTTGTCTTTGGAGTACAAAGCCAGTTGAAACTTCAAATTCATT
TGAAGTTCTGGAAGTAGAAGGCACACCAGGAATGGATAATCTTGCTTGTGAAAGCCAACCACTAACCTCT
GAAGAAGTAGTGGAAAATCCTACCGTACAGAAGGAAGTAATAGAGTGTGACGTGAAAACTACCGAAGTTG
TAGGCAATGTCATACTAAAACCATCAGACGAAGGTGTCAAAGTGACACAAGAGTTAGACCATGAAGATCT
AATGGCTGCTTATGTAGAAAATACAAGCATTACCATTAAGAAACCTAATGAGCTCTCGTTGGCCTTAGGT
TTAAAAACACTTGCCACTCATGGTGCTGCTGCAATCAATAGTGTCCCTTGGAGTAAGATTTTGGCTTATG
TCAAGCCTTTTCTAGGACAAGCAACAGTCACAACATCCAGCTGCATAAAGAAATGTGTGCAGCGCATTTT
TAACAATTATATGCCTTATGTCATTACATTATTATTCCAGTTGTGCACTTTCACAAAGAGCACCAACTCA
AGAATTAGAGCATCATTTCCTACAACTATTGCTAAAAATAGTGTTAAGAGTGTTGCAAAATTATGTTTGG
ATGTTTGCATTAACTATGTGAAATCTCCTAAATCTTTTAAATTGTTTACAATTGCAATGTGGCTATTGTT
GTTAAGCATTTGCTTAGGTTCTTTAACCTATGTGATTGCAGCTTTAGGTGTGTTTTTATCTAATTTAGGC
ATCTCTTCTTATTGTGGTGGTGTTAGAGATTTGTATATCAATTCCTCTAATGTTACCATTATGGACTTCT
GTGAGGGTTCTTTTCCTTGTAGTGTTTGTTTAAGTGGGTTAGATTCTCTTGATTCTTACCCTGCTTTAGA
AACTATTCAGGTTACGATTTCATCGTATAAGTTGGACCTAACATTTCTAGGTTTAGCAGCTGAATGGTTT
TTGGCATATATGTTGTTTACAAAGTTCTTCTACTTACTCGGTCTCTCTGCTATAATGCAGGTGTTCTTTG
GCTACTTTGCTAGTCATTTCATCAGCAATTCATGGCTTATGTGGTTCATTATTAGCATCGTACAGATGGC
ACCCGTTTCTGCTATGGTCAGGATGTACATTTTCTTTGCCTCTTTCTATTATACATGGAGAAGTTATGTT
CATATTATGGATGGTTGCACTTCTTCAACGTGCATGATGTGCTACAAGCGCAATCGTGCTACACGTGTTG
AGTGTACAACCATAGTTAATGGCATGAAAAGATCTTTTTATGTCTATGCAAATGGAGGCCGTGGCTTCTG
TAAGGCTCACAATTGGAATTGTCTTAATTGTGATACATTCTGCGCTGGTAGTACTTTCATTAGCGACGAA
GTAGCTCGTGATTTGTCACTCCAGTTTAAGAGACCAATTAACCCTACAGACCAGTCTTCTTATGTTGTTG
ATAGTGTTGCTGTGAAGAATGGTGCACTCCACCTTTACTTTGACAAGGCTGGTCAGAAGACTTATGAGAG
ACACCCACTTTCTCACTTCGTCAATTTGGACAATCTGAGAGCTAATAACACTAAGGGTTCATTACCTATT
AATGTTATTGTTTTTGATGGCAGATCAAAATGCGATGAATCTGCTGCCAAATCTGCGTCTGTTTATTACA
GTCAGCTTATGTGTCAACCTATTTTGTTGCTTGACCAAGCTCTTGTTTCAGATGTTGGTGATAGCACTGA
GGTTTCTGTTAAGATGTTTGATGCTTACATCGACACCTTCTCCACAACTTTTAGCGTTCCTATGGAAAAA
CTTAAAGCACTAGTAGCCACTGCTCATAGCGAGTTGGCTAAGGGTGTTTCTTTAGATGGTGTCCTATCCA
CATTTGTTTCAGCTGCCCGTCAAGGTGTTGTTGATACTGATGTTGATACAAAGGACGTCATGGAGTGTCT
CAAACTTTCCCATAACTCTGACTTAGAAGTGACAAGTGACAGTTGTAATAACTTCATGCTCACCTACAAC
AAAGTCGAAAACATGACACCTAGAGATCTTGGTGCATGTATTGATTGTAATGCAAGGCATATCAATGCCC
AAGTAGCAAAAAGTCACAATGTCGCGCTTGTCTGGAACGTCAAAGATTATATGTCATTGTCTGAACAGTT
GCGCAAGCAAATTCGTAGTGCAGCTAAAAAGAACAACATACCCTTTAGGCTTACTTGTGCTACTACTAGG
CAAGTTGTCAATGTCATAACTACTAAAATCTCACTCAAGGGTGGTAAGGTTGTTAGTACTTGGTTTAAAT
TTATGCTGAAAGTCACACTTTTGTGTGTTCTATCTGCATTATTCTGTTACACCATTATGCCAGTACACTC
ATTGTCCGTTCATGATGGCTATACAAATGAAATCATTGGATACAAAGCTATCCAGGACGGTGTCACTCGT
GACATAGTGTCTACTGATGATTGTTTTGCAAACAAACATGCTGGTTTCGACTCTTGGTTTAGCCAGCGTG
GTGGTTCTTATAGGAATGACAAGAGCTGCCCTGTTGTAGCTGCCATCATTACTAGGGAAATTGGCTTCAT
CGTGCCTGGATTACCTGGTACTGTGTTAAGAACAATTAATGGTGACTTTTTGCACTTTCTACCTCGCGTT
TTTAGTGCCGTTGGCAACATTTGCTACACACCATCAAAACTTATTGAGTATAGTGATTTTGCTACTTCTG
CTTGCGTCTTGGCTGCGGAATGTACTATTTTTAAGGACGCTATGGGTAAGCCTGTGCCTTATTGTTATGA
CACTAACTTACTAGATGGTTCTATTTCTTATAGTGAGTTGCGTCCTGACACTCGTTATGTGCTTATGGAT
GGCTCTATCATACAATTCCCTAACACCTACCTAGAGGGTTCTGTTAGAGTGGTTACAACTTTTGATGCAG
AGTACTGCCGTCATGGCACCTGTGAGAGGTCAGAAGCTGGTATTTGCCTGTCTACTAGTGGTAGATGGGT
TCTTAATAATGAACACTATAGGGCTCTGCCAGGAGTCTTTTGTGGTGTTGATGCCATGAATCTTATTGCT
AACATCTTCACACCTCTTGTTCAACCTGTTGGTGCTTTAGATGTATCTGCTTCTGTAGTGGCGGGTGGTA
TTATTGCCATATTGGTGACTTGTGCTGCTTACTACTTTATGAAATTCAGGCGTGCATTTGGTGAGTACAA
CCATGTTGTAGCTGCTAATGCATTACTGTTTTTGATGTCTTTCACTATACTCTGTTTGGCACCTGCTTAT
AGCTTTTTGCCAGGAGTTTATTCTGTCTTTTACTTGTACTTGACATTCTATTTTACTAATGATGTTTCAT
TTTTAGCTCACCTTCAATGGTTTGCTATGTTTTCTTCCATTGTGCCTTTCTGGATAACAGCCATTTATGT
GTTCTGCATCTCCTTGAAGCACTGCCACTGGTTCTTTAATAACTACCTTAAGAGAAGAGTCATGTTTAAT
GGAGTTACATTTAGCACCTTTGAAGAGGCTGCTTTATGTACCTTTTTACTTAATAAGGAAATGTACCTGA
AATTGCGTAGTGAGACACTCTTGCCACTTACACAGTATAACAGGTACCTTGCTCTCTATAACAAGTACAA
GTATTTCAGTGGGGCCTTGGACACAACCAGCTATCGTGAAGCAGCTTGCTGCCACTTAGCAAAGGCTCTT
AATGACTTCAGTAACTCCGGTGCTGATGTCCTCTACCAACCACCACAAACTTCAATCACATCTGCAGTTT
TGCAGAGTGGTTTTAAAAAAGTGGCATTCCCGTCTGGTAAGGTTGAAGGGTGCATGGTTCAAGTCACTTG
TGGAACCACAACTCTTAACGGATTGTGGTTGGATGACACAGTATATTGTCCAAGACATGTTGTTTGCACA
GTAGAAGACATGCTCAATCCAAACTATGAAGACCTGCTCATCCGCAAGTCTAACCATAGCTTCCTTGTCC
AGACTGGTAATGTCCAACTTCGTGTCATCGGCCATTCCATGCAAAATTGTCTTCTTAGGCTTAAAGTTGA
TACCTCTAACCCTAAGACACCAAAGTATAAATTTGTTCGTATCCAACCAGGTCAGACATTTTCAGTCTTA
GCTTGTTACAATGGTTCACCATCTGGAGTGTACCAGTGTGCCATGAGACCTAACTACACCATTAAGGGTT
CTTTCCTCAATGGGTCATGTGGTAGTGTTGGTTTTAACATTGACTATGATTGCGTGTCCTTTTGCTATAT
GCATCACATGGAGCTTCCAACTGGAGTACACGCTGGCACTGATTTAGAAGGTAAATTCTATGGTCCTTTT
GTTGACAGACAAACTGCACAGGCTGCAGGCACAGACACAACCATTACATTGAATGTTTTGGCTTGGCTCT
ATGCCGCTGTTATTAATGGAGATAGATGGTTCCTTAATAGGTTTACCACAACTCTGAATGATTTTAACCT
TGTGGCAATGAAATACAACTATGAGCCACTGACACAAGATCATGTTGACATACTGGGACCTCTTTCTGCA
CAAACAGGAATAGCTGTCTTAGATATGTGTGCTGCTTTAAAAGAGCTTCTACAGAATGGTATGAATGGTC
GTACTATTCTTGGTAGCACTATTCTAGAAGATGAGTTTACGCCTTTCGATGTTGTTAGACAATGTTCTGG
TGTGACTTTTCAAGGTAAGTTTAAGAAAATAGTTAAGGGCACTCATCATTGGATGCTCCTTACTTTCTTG
ACATCACTTTTAATTCTCGTTCAAAGTACACAGTGGTCACTGTTTTTCTTTGTTTATGAGAATGCTTTCT
TGCCATTTACTCTTGGTATTATGGTTATTGCTGCTTGTGCTATGCTTCTGGTCAAGCATAAACATGCCTT
CCTGTGCTTATTTCTGTTACCTTCTCTTGCAACAGTTGCTTATTTTAATATGGTCTACATGCCTGCTAGC
TGGGTGATGCGTATTATGACATGGCTCGAATTGGCTGATACTAGCTTGTCTGGTTATCGGCTTAAAGACT
GTGTTATGTATGCGTCAACCTTAGTACTACTCATCCTCATGACTGCTCGTACTGTCTATGATGATGCTGC
TAGGCGTGTATGGACATTGATGAATGTTATTACACTTGTCTATAAAGTCTATTATGGTAATTCCTTAGAG
CAAGCTATTTCCATGTGGGCTCTTGTTATTTCTGTAACTTCTAACTATTCTGGTGTCGTTACGACTATCA
TGTTCTTAGCTAGAGCTATAGTTTTTGTGTGTGTTGAGTATTACCCTCTTTTGTTTATTACTGGCAACAC
TTTACAGTGTATCATGCTTGTCTATTGTTTCTTAGGCTATTGTTGCTGTTGTTACTTTGGCCTCTTTTGC
TTACTCAACCGCTACTTTAGACTTACTCTTGGTGTTTATGATTATTTGGTTTCCACACAGGAGTTTAGAT
ACATGAACTCGCAAGGGCTTTTGCCACCTAAGAGTAGTATTGATGCATTCAAGCTTAATATTAAATTGCT
GGGCATTGGAGGCAAACCATGCATAAAAGTTGCTACTGTTCAGTCTAAAATGTCTGATGTGAAGTGCACT
TCTGTTGTACTACTTTCTGTTCTTCAACAACTTAGAGTAGAATCATCTTCTAAATTGTGGGCACGATGTG
TGCAATTGCACAATGACATCTTATTGGCTAAAGACACAACTGAAGCCTTTGAAAAGATGGTCTCTCTTCT
GTCTGTTCTGCTATCTATGCAAGGTGCTGTAGACATCAACAAATTGTGCGAGGAAATGCTCGACAACCGC
GCTACCCTGCAGGCTATTGCTTCAGAATTTAGTTCTTTACCATCATATGCTGCCTATGCTACAGCTCAAG
AGGCTTACGAGCAGGCGGTAGCAAATGGTGATTCTGAAGTTATTCTTAAAAAGTTAAAGAAATCTTTGAA
TGTGGCTAAATCTGAGTTTGACCGTGATGCTGCAATGCAACGTAAGTTGGAGAAGATGGCGGATCAGGCT
ATGACCCAAATGTACAAACAGGCAAGATCTGAAGACAAGAGGGCAAAAGTTACTAGTGCAATGCAGACAA
TGCTTTTCACTATGCTTAGGAAGCTAGATAATGATGCACTTAACAACATTATCAACAATGCACGTGATGG
TTGTGTACCACTCAACATCATACCACTTACAACAGCAGCTAAACTCATGGTTGTTGTACCTGATTACGGA
ACCTACAAGAATACTTGTGATGGTAACACTTTTACATATGCATCTGCTCTCTGGGAGATTCAGCAAGTTG
TTGATGCAGATAGTAAAATTGTCCCACTTAGTGAAATTAATATGGATAATTCACCAAATCTAGCTTGGCC
TCTTATTGTTACTGCACTAAGAGCCAACTCAGCTGTTAAACTACAGAATAATGAACTGAGTCCAGTAGCA
CTACGACAGATGTCTTGTGCAGCTGGTACTACACAAACAGCTTGTACTGATGACAATGCACTTGCCTATT
ACAACAACTCTAAGGGAGGTAGGTTTGTGCTTGCATTACTATCAGACCATCAAGATCTCAAGTGGGCTAG
ATTCCCTAAGAGTGACGGAACAGGTACTATTTATACAGAACTGGAACCACCTTGTAGGTTTGTTACAGAC
ACCCCAAAAGGACCTAAAGTGAAATACTTGTATTTCATTAAGGGCTTAAACAACCTAAATAGAGGTATGG
TATTGGGCAGTTTAGCTGCTACAGTACGTCTGCAGGCTGGTAATGCAACTGAAGTGCCAGCCAACTCAAC
TGTGCTTTCTTTCTGTGCCTTTGCTGTTGATCCAGCTAAAGCATACAAAGATTACCTATCAAGTGGAGGA
CAACCAATCACTAATTGCGTGAAGATGCTGTGCACACACACTGGTACAGGACAGGCAATTACTGTAACAC
CCGAAGCCAATATGGATCAAGAGTCCTTTGGTGGTGCTTCATGTTGTCTGTATTGTAGATGCCACATTGA
TCATCCAAATCCTAAGGGATTTTGTGACCTGAAAGGTAAGTATGTTCAAATACCTACCACCTGTGCTAAT
GACCCAGTGGGTTTCACACTTAGAAACACAGTCTGTACTGTCTGCGGAATGTGGAAAGGTTATGGCTGTA
GTTGTGATCAACTCCGCGAACCCATGATGCAGTCTGCGGATGCGTCACCGTTTTTAAACGGGTTTGCGGT
GTAAGTGCAGCCCGTCTTACACCGTGCGGCACAGGCACTAGCACTGATGTCGTTTACAGGGCTTTTGATA
TTTACAACGAAAAGGTTGCTGGTTTTGCAAAGTTCCTAAAAACTAATTGCTGCCGATTCCAGGAGATGGA
TGAAGACGGCAATTTAATAGACTCTTACTTCGTAGTTAAGAGACATACTATGTCCAACTACCAGCATGAA
GAGGCTATTTACAACTTGCTTAAAGAGTGCCCAGCTGTTGCTGTGCATGACTTTTTCAAGTTTAGAGTAG
ATGGTGACATGGTACCACATATATCACGTCAACGTCTAACTAAGTACACAATGGCAGACTTAGTCTATGC
TCTACGTCATTTTGACGAGGGCAATTGTGACACATTAAAGGAAATACTCGTCACATACAATTGTTGTGAT
GACGATTATTTCAATAAGAAGGATTGGTATGACTTTGTAGAAAATCCTGACATCCTGCGCGTATATGCAA
ACCTTGGTGAGCGTGTACGTCAAGCTTTATTAAAGACTGTGCAATTCTGCGATGCCATGCGCGATGCGGG
TATCGTAGGTGTACTGACACTAGATAATCAGGATCTGAATGGGAACTGGTATGATTTCGGCGATTTCGTG
CAAGTAACACCAGGCTGCGGAGTTCCTATTGTAGATTCATACTATTCTTTGCTGATGCCTATTCTGACAT
TAACGAGGGCTTTAGCTGCTGAGTCCCATATGGACACTGATCTCACAAAACCACTCATTAAGTGGGATTT
GTTGAAATATGACTTTACGGAAGAGAGACTTTGTCTCTTCGACCGTTACTTTAAATATTGGGATCAGACA
TACCACCCCAATTGTATTAACTGTTTGGATGATAGGTGTATCCTCCATTGTGCAAACTTTAATGTATTGT
TTTCCACTGTGTTCCCACCTACAAGTTTTGGACCATTAGTAAGGAAAATGTTTGTAGATGGTGTACCTTT
TGTTGTTTCAACGGGTTACCATTTCCGTGAGTTAGGAGTTGTACATAATCAGGATGTAAACTTACATAGC
TCACGTCTCAGTTTCAAGGAACTTTTAGTGTATGCTGCCGACCCAGCCATGCATGCAGCTTCTGGCAATT
TATTGCTAGACAAACGCACTACATGCTTTTCAGTGGCTGCACTAACAAACAACGTCTCTTTTCAAACTGT
CAAACCCGGTAATTTTAATAAGGACTTTTATGACTTTGCTGTGTCTAAAGGCTTCTTTAAGGAAGGAAGT
TCTGTTGAACTAAAACACTTCTTCTTTGCTCAGGATGGCAATGCTGCTATCAGCGATTATGACTATTATC
GTTATAATCTGCCCACAATGTGTGATATCAGACAACTCCTATTCGTAGTTGAAGTTGTTGATAAGTATTT
TGATTGTTACGATGGTGGCTGTATTAATGCTAACCAAGTAATCGTAAACAATCTGGATAAATCAGCTGGA
TTTCCATTCAACAAATGGGGTAAGGCTAGGCTTTATTATGATTCAATGAGTTATGAGGATCAAGATGCAC
TTTTCGCGTACACTAAGCGTAACGTCCTCCCTACTATAACTCAAATGAATCTTAAGTATGCCATTAGTGC
AAAGAATAGAGCTCGCACCGTAGCAGGTGTCTCTATCTGTAGTACTATGACCAATAGACAGTTTCATCAG
AAATTACTAAAGTCAATAGCCGCCACTAGAGGAGCTACTGTAGTAATTGGAACAAGTAAATTTTACGGTG
GCTGGCACAACATGTTAAAAACTGTCTACAGTGATGTAGAAACTCCCCACCTTATGGGTTGGGACTACCC
AAAATGTGACAGAGCCATGCCTAACATGCTTAGAATTATGGCTTCACTTGTTCTTGCTCGCAAACATAGC
ACTTGTTGTAACTTGTCACACCGTTTCTATAGATTAGCTAATGAGTGTGCGCAAGTATTAAGTGAGATGG
TCATGTGTGGAGGCTCACTATATGTAAAACCAGGTGGAACGTCATCAGGTGATGCCACAACTGCCTACGC
TAATAGTGTGTTTAACATCTGTCAAGCGGTGACAGCTAATGTAAATGCACTTCTCTCAACTGATGGTAAC
AAGATTGCTGATAAGTACGTTCGCAACATCCAACACAGGCTATATGAGTGTCTCTATAGAAATAGAGACG
TTGATCATGAATTTGTGGACGAATTTTACGCATATTTGCGTAAGCACTTCTCCATGATGATTCTTTCTGA
TGATGCCGTTGTGTGCTACAATAGTAACTATGCGGCTCAAGGTTTAGTAGCTAGCATCAAGAACTTTAAA
GCAGTTCTTTACTATCAAAACAATGTGTTTATGTCTGAGGCAAAATGCTGGACTGAGACTGACCTTACCA
AAGGACCTCATGAATTTTGCTCTCAGCACACAATGCTAGTTAAACAAGGAGATGACTATGTGTACCTGCC
TTATCCAGATCCATCAAGAATACTAGGCGCAGGCTGTTTTGTTGATGACATCGTCAAAACAGATGGTACA
CTTATGATTGAAAGGTTTGTGTCACTTGCGATTGATGCTTACCCACTTACTAAACACCCCAACCAGGAGT
ATGCTGATGTTTTCCATTTGTATTTGCAATACATTAGGAAATTACATGATGAGCTTACTGGTCACATGTT
GGACATGTACTCTGTAATGCTAACTAATGACAATACATCACGGTACTGGGAACCTGAGTTTTACGAGGCC
ATGTACACACCACACACAATCTTGCAGGCTGTAGGTGCATGTGTATTGTGTAACTCACAGACTTCACTTC
GTTGCGGCGCGTGCATTAGGAGACCGTTCCTTTGTTGCAAGTGCTGCTATGACCATGTCATTTCAACATC
CCACAAATTAGTGCTGTCTGTTAATCCCTATGTTTGCAACGCTCCAGGTTGTGACGTTACTGACGTAACA
CAACTGTACTTAGGAGGTATGAGCTACTACTGTAAGTCACACAAACCTTCCATTAGTTTCCCATTGTGTG
CTAATGGTCAGGTTTTTGGTCTATATAAGAACACATGTGTAGGCAGTGACAACGTTACTGACTTTAATGC
TATAGCAACATGTGATTGGACTAATGCTGGCGATTACATACTTGCCAACACTTGTACAGAGAGACTCAAG
CTTTTCGCAGCTGAAACGCTCAAAGCAACTGAGGAGACATTCAAGCTATCTTATGGTATTGCCACTGTAC
GTGAAGTACTGTCTGATAAAGAACTTTATCTTTCATGGGAGGTAGGAAAACCAAGACCACCATTGAATAG
GAATTATGTCTTTACTGGTTACCGTGTAACTAAAAATAGTAAAGTACAAATTGGAGAGTACACATTTGAA
AAAGGTGACTATGGTGATGCTGTTGTGTACAGAGGTACTACAACATACAAATTGAATGTTGGTGATTACT
TTGTGCTAACATCACACACAGTAATGCCACTAAGTGCACCTACACTAGTGCCTCAGGAGCACTATGTGAG
AATAACTGGCTTATACCCAACTCTCAACATTTCAGAAGAGTTTTCTAGCAATGTTGCAAACTACCAGAAG
GTCGGTATGCAAAAATACTCAACACTCCAGGGACCACCAGGCACCGGTAAGAGTCATTTTGCTATTGGAC
TTGCACTCTACTACCCGTCTGCTCGCATAGTGTATACAGCTTGCTCTCATGCTGCTGTTGATGCACTATG
CGAAAAGGCATTGAAATACTTGCCTATAGACAAGTGTAGTAGAATCATACCTGCACGTGCGCGTGTGGAG
TGCTTTGCCAAATTCAAAGTGAATTCAACATTAGAACAGTACGTTTTCTGCACTGTAAATGCACTGCCTG
AAACTACTGCTGACATAGTAGTCTTTGATGAAATTTCAATGGCAACTAATTATGACTTGAGTGTCGTCAA
TGCTAGACTACGTGCAAAACACTACGTTTACATTGGTGACCCTGCTCAATTACCGGCGCCACGCACATTG
CTTACTAAGGGCACACTTGAACCTGAATATTTTAACTCGGTGTGCAGACTCATGAAAACAATAGGTCCTG
ACATGTTTCTTGGAACATGTCGCCGCTGTCCTGCTGAAATTGTCGACACAGTGAGTGCTTTAGTTTATGA
TAATAAGCTAAAAGCACACAAAGAAAAGTCAGCTCAATGCTTTAAAATGTTTTACAAGGGTGTGATTACA
CATGATGTGTCATCTGCAATCAACAGGCCCCAAATAGGTGTTGTAAGAGAGTTTCTTACACGCAACCCTG
TTTGGAGAAAAGCTGTTTTTATTTCACCATATAATTCACAGAATGCAGTGGCTTCTAAAATTTTAGGATT
ACCCACTCAAACTGTTGATTCTTCACAGGGCTCGGAGTATGACTATGTCATATTCACACAAACCACTGAG
ACCGCACACTCTTGCAATGTCAACCGCTTTAATGTGGCTATCACAAGAGCAAAAATTGGCATTTTGTGCA
TAATGTCTGACAGAGATCTTTATGATAAGCTGCAATTTACGAGTCTGGAAGTACCACGTCGCAATGTGGC
TACGTTACAAGCAGAAAATGTAACTGGACTCTTTAAGGACTGTAGTAAGATCATTACTGGTCTTCACCCT
ACACAGGCACCGACACACCTCAGTGTTGATACTAAATTCAAGACTGAAGGCCTTTGTGTTGACATACCAG
GCATACCTAAGGACATGACCTATCGCAGACTCATCTCTATGATGGGCTTCAAAATGAATTATCAAGTCAA
TGGTTACCCTAATATGTTTATCACCCGTGAAGAAGCCATTCGTCACGTTCGTGCATGGATTGGTTTCGAC
GTTGAGGGTTGTCATGCAACTAGGGATGCTGTGGGAACTAACCTACCACTCCAATTAGGATTTTCGACAG
GTGTTAACTTAGTAGCTGTACCTACTGGCTATGTTGACACTGAGAATAATACAGAGTTCACTAGAGTCAA
TGCAAAACCTCCTCCAGGTGACCAATTCAAACATCTTATACCACTCATGTACAAGGGCTTGCCCTGGAGT
GTTGTGCGTATTAAGATTGTACAAATGCTCAGTGACACGCTGAAGGGATTATCTGACAGAGTCGTGTTTG
TCCTTTGGGCTCATGGCTTTGAACTTACATCAATGAAGTATTTTGTCAAGATTGGATCAGAAAGAACGTG
TTGTCTGTGTGACAAGCGTGCAACTTGCTTCTCTACTTCATCTGACACTTATGCTTGCTGGAACCACTCT
GTGGGTTTTGACTATGTCTACAACCCATTTATGATTGACGTCCAGCAATGGGGCTTTACAGGTAACCTTC
AGAGCAACCATGATCAACACTGTCAAGTGCATGGTAACGCTCATGTGGCTAGTTGTGATGCTATCATGAC
TAGATGTCTTGCAGTCCATGAGTGCTTTGTTAAGCGCGTTGATTGGTCTGTTGAATACCCGGTTATTGGA
GATGAACTGAAGATCAATGCAGCTTGTAGAAAAGTACAGCACATGGTTGTTAAGTCTGCATTGCTTGCTG
ACAAGTTCCCAGTTCTTCATGATATAGGAAATCCAAAGGCTATTAAATGTGTACCGCAGGCTGACGTAGA
ATGGAAGTTCTACGATGTTCAGCCATGCAGTGACAAGGCTTATAAGATAGAAGAACTCTTCTACTCCTAT
GCCACCCACCATGACAAATTCACTGATGGTGTTTGCTTGTTTTGGAACTGTAACGTTGATCGTTATCCAG
CCAATGCTATCGTTTGTAGGTTTGATACACGAGTTCTCTCCAATCTAAACCTACCTGGTTGTGATGGTGG
TAGTCTGTATGTAAACAAACATGCATTCCATACTCCTGCTTTTGATAAGAGTGCATTTACTCATTTGAAA
CAACTGCCATTCTTTTATTACTCTGATAGTCCTTGCGAGTCGCATGGCAAGCAGGTTGTGTCAGACATTG
ATTATGTTCCACTAAAGTCTGCAACGTGTATTACACGTTGCAACCTGGGTGGAGCTGTTTGCAGACATCA
TGCAAATGAGTATAGACAGTACTTAGATGCATATAACATGATGATTTCTGCCGGTTTTAGCCTATGGATT
TACAAACAGTTTGACACATATAACCTGTGGAACACCTTTACCAGGTTACAGAGCCTAGAAAATGTGGCTT
ACAATGTTATTAATAAAGGACACTTTGATGGACAGATTGGCGAAGCACCTGTGTCTATCATCAATAATGC
TGTTTACACTAAAGTAGACGGCGTTGATGTGGAGATCTTCGAGAACAAGACAACCCTTCCTGTGAATGTA
GCGTTTGAGCTTTGGGCTAAACGAAACATTAAGCCAGTGCCAGAGATTAAGATACTTAACAATTTGGGTG
TCGACATCGCTGCCAATACTGTTATCTGGGACTACAAAAGAGAAGCGCCAGCACATGTCTCAACAATAGG
TATCTGCACAATGACTGACATTGCCAAGAAACCTACTGAAAGCACTTGCTCGTCGCTTACTGTCTTATTT
GATGGTAGAGTTGAAGGACAGGTTGACTTATTCAGAAATGCACGTAATGGTGTTTTAATAACGGAAGGTT
CAGTCAAGGGTTTAACACCATCAAAAGGACCTGTGCAGGCAAGTGTCAATGGAGTCACATTGATTGGAGA
ATCAGTAAAAACACAGTTTAATTATTTTAAGAAAGTAGATGGCATCATCCAACAATTGCCTGAAACCTAC
TTTACACAGAGTAGAGACTTAGAGGATTTTAAGCCCAGATCACAAATGGAAACGGACTTCCTCGAGCTCG
CAATGGATGAATTCATACAGCGATATAAGCTAGAAGGCTATGCTTTCGATCATATCGTTTATGGAGATTT
CAGTCATGGCCAACTTGGTGGACTACATCTAATGATTGGTCTAGCCAAGCGCTCGCAAGATTCACCGCTA
AAATTAGAGGATTTTATCCCTATGGATAGCACAGTGAAAAATTATTTCATAACAGATGCTAAGACAGGTT
CATCAAAATGTGTTTGCTCTGTTATTGACCTTCTACTTGATGACTTTGTTGAAATAATAAAGTCACAGGA
CCTTTCAGTAATTTCAAAAGTGGTTAAAGTTACAATTGACTATGCTGAAATATCATTTATGCTTTGGTGT
AAAGATGGATATGTAGAAACCTTCTACCCAAAATTACAGGCAAGTCAAGCGTGGCAACCAGGTGTAGCTA
TGCCTAATTTGTACAAGATGCAAAGAATGCTTCTTGAAAAATGTGACCTTCAGAATTATGGCGAAAACGC
TGTCATACCAAAAGGAATAATGATGAATGTCGCAAAATATACCCAACTGTGTCAATATTTAAACACACTT
ACATTAGCTGTGCCTTACAACATGAGAGTTATACATTTTGGTGCGGGCTCTGATAAAGGAGTGGCACCCG
GTACAGCTGTGCTTAGACAGTGGTTGCCGATTGGCACACTACTTGTTGATTCTGATCTTAATGACTTCGT
CTCTGACGCTGATTCTACATTAATTGGAGAATGTGCAACCGTACATACAGCTAATAAATGGGATCTCATT
GTTAGCGACATGTACGATCCTAAAACCAAACACGTGACAAAAGAGAATGACTCAAAAGAAGGGTTTTTTA
CTTACCTGTGTGGGTTTATAAAACAAAAGCTAGCTTTGGGAGGTTCTGTGGCCGTAAAGATAACGGAGCA
TTCTTGGAATGCTGATCTTTACAAGCTTATGGGACATTTCTCATGGTGGACAGCTTTTGTTACAAATGTG
AACGCATCATCATCAGAAGCATTTTTAATTGGAGTTAACTATCTTGGTAAACCAAAAGAGCAAATTGATG
GCTATACCATGCATGCTAACTACATTTTCTGGAGGAACACAAATCCTATTCAATTGTCTTCCTATTCGCT
CTTCGATATGAGCAAGTTTCCCCTTAAATTACGAGGAACTGCTGTCATGTCTTTAAAAGAGAATCAAATC
AATGATATGATTTATTCCCTTCTTGAAAAAGGTAGACTTATCGTTAGAGAAAACAACAGAGTTATAGTCT
CTAGTGATGTGCTAGTTAATAACTAAACGAACATGTTTATTGTATTTCTCATTAGTTACACAACTTTTCT
CATTCCTTACACAGCTACAACAACATGTTTCAAAGGGCCTACAACAGAGAATAAGTTGAACATATCCTCA
GGTAGTAGGGGTGTTTATTACCCTGATGACATTTTTCGTTCCAATGTTAGTGTGTTGGTGACAGGACGTT
TCCTTCGCTTTAACACCACTCTTACGTGGTACAATTCATGGAACCAGGCTTATTCTTCACCTGTCTTGCC
TTTTGGGCATGGTGTTTATTTTTCAACCATTGACAAATCCAATGTTGTCAGGGGTTGGATTTTTGGAACC
ACGTTAGATAACACCACTCAATCCGCATTGCTTGTGAACAATGGTAGTGCTATTACAATAGAAGTTTGTT
ACTTCCAATTTTGTGACAACCCTGCCTTTATAATTAGGGACGGTGCACAAATAAACACTGCTATCTATAT
CAACTTACGTAATTGTACATATGTGGATACACTACGTGACTTACCATTAAGTTTTGCGGAGGTTGATGGT
GGTTTTAAACACTTACGTGAGTTTGTATTCAAGAATAGTGATGGGTTTTTGCACATTTATGGTGCTTACC
AGCCTTACGACTTAGCCATAGGTGCTACGGCTGCACTACCAGCTCAATTCCTGCCTTTAAAGCCCCTATG
GAAACTGCCCCTCGGTTTAAATATTACTAATTATAAGGTTGTGACAACTTTAAAACCCACAAATCAGGCC
TTCCAAGCTGCTTATATAGTGGGTAACTTAAAACATACAACTATGATGTTGTCTTTTAATGAAAATGGCA
CTATGTCCAATGCTATTGATTGTTCTCAGGACCCATTGGCTGAGCTAAAGTGCACACTCAAGCAGTTTGA
TGTAGGTAAAGGTATTTACCAAACGTCAAACTTCCGAGTTCAACCTACTGTTGATGTTGCGCGCTTTCCA
AATATTACTAACGTGTGTCCTTTTGACAAGGTTTTTAATGCTACACGCTTTCCTAGTGTCTATGCGTGGG
AAAGAACAAAGATTTCCGATTGTGTTGCAGATTACACTGTTTTCTACAACTCAACTTCTTTTTCGACTTT
CAACTGTTATGGAGTGTCTCCTTCTAAGTTGATTGATTTGTGTTTTACAAGTGTGTATGCAGATACATTT
TTGATAAGATTTTCCGAAGTCAGACAAGTAGCACCTGGTCAGACTGGTGTTATTGCAGACTACAATTATA
AACTACCTGATGACTTTATAGGTTGTGTTATAGCTTGGAACACAGCCAAGCAAGACGTCGGTAGCTATTT
TTATAGGTCCCATCGTTCTAGCAAATTAAAACCCTTTGAAAGAGACCTTTCATCAGAAGAAAATGGTGTC
CTTACACTTAGTACCTATGATTTTAATCAAAATGTACCTCTTGAGTACCAAGCCACTAGAGTCGTTGTTC
TTTCCTTTGAACTTCTTAATGCACCTGCTACAGTGTGTGGACCAAAATTATCCACTCCATTGGTTAAGAA
CCAGTGCGTCAACTTCAACTTTAATGGACTTAAAGGTACTGGTGTGTTGACTGACTCGTCCAAAACGTTT
CAGTCTTTTCAGCAGTTTGGTCGGGACGCATCTGATTTTACTGATTCTGTGCGTGACCCGCAAACTTTAC
AGATACTTGACATTTCACCGTGCTCTTTTGGTGGTGTAAGTGTCATAACACCAGGAACTAACACTTCATC
TGCAGTGGCTGTTCTTTACCAAGATGTAAACTGCACTGATGTTCCTACAACAATACATGCAGATCACTTA
ACACACTCTTGGCGTGTTTATACCACTGGACCCTATGTTTTCCAAACACAAGCAGGGTGCCTTATAGGAG
CTGAACATGTCAACGCATCCTATCAGTGTGACATTCCAATTGGTGCTGGCATTTGTGCTAGCTATCATAC
AGCCTCACTTTTACGGAGTACAGGTCAAAAATCTATTGTGGCCTATACTATGTCATTAGGTGCTGAAAAT
TCTGTGGCATATGCTAATAATTCAATTGCCATACCTACTAATTTTTCTATTAGTGTCACTACTGAAGTGA
TGCCTGTTTCTATGGCTAAAACATCTGTCGATTGTACTATGTACATCTGTGGTGATTCTTTAGAGTGCAG
TAACCTACTGCTTCAGTATGGTAGCTTCTGTACCCAACTCAATCGTGCCCTTTCTGGCATTGCTGTTGAA
CAGGACAAAAATACCCAAGAGGTGTTTGCCCAGGTTAAACAGATGTATAAAACACCAACCATAAGAGATT
TTGGTGGTTTTAATTTCTCTCAGATATTACCAGACCCTTTGAAGCCTACTAAGCGTTCTTTTATAGAGGA
TTTGCTCTATAACAAAGTAACACTCGCGGATGCTGGTTTCATGAAACAGTATGCAGACTGTTTGGGTGGT
ATTAACGCAAGAGATCTCATCTGTGCTCAAAAGTTTAATGGGCTGACAGTCTTACCACCTTTGCTCACTG
ATGACATGATTGCTGCCTATACTGCAGCGCTCATTAGTGGCACTGCCACTGCAGGCTGGACTTTCGGTGC
AGGTGCAGCCCTTCAAATACCTTTTGCTATGCAAATGGCTTATAGGTTTAATGGCATTGGAGTTACTCAA
AATGTTCTCTACGAGAACCAAAAACAAATTGCCAACCAGTTCAATAAGGCTATTACTCAAATTCAAGAAT
CACTCACAACTACAGCGACAGCGCTGGGCAAGCTGCAAGACGTAGTCAACCAGAATGCTCAAGCATTAAA
TACACTTGTCAAACAACTTAGCTCCAATTTTGGTGCTATTTCAAGTGCTTTGAATGATATCCTCTCACGA
CTTGACAAAGTTGAGGCAGAGGTGCAAATTGACAGGTTGATTACAGGCAGATTACAAAGCCTCCAAACCT
ATGTAACACAACAACTAATCAGAGCTGCTGAAATCAGGGCTTCTGCTAATCTTGCTGCTACCAAAATGTC
TGAGTGTGTTCTTGGACAATCTAAAAGAGTTGATTTTTGTGGAAAAGGCTATCACCTTATGTCTTTCCCT
CAATCCGCTCCACATGGTGTTGTGTTCTTACATGTCACTTATGTGCCAGCACAAGAAAAGAACTTCACTA
CTGCCCCAGCAATTTGTCATGAAGGCAAGGCATACTTCCCTCGTGAAGGTGTGTTTGTATCTAATGGCAG
TTCTTGGTTTATTACACAGAGGAATTTTTATTCGCCACAGATAATCACAACAGACAATACATTTGTCGCC
GGAAGTTGTGATGTCGTCATTGGAATTATTAATAATACAGTTTATGATCCTCTGCAACCTGAGCTTGACT
CATTTAAACAAGAGCTAGATAAGTACTTCAAAAATCATACATCACCTGATGTTGATCTTGGCGACATTTC
AGGCATTAATGCTTCTGTCGTCGATATTCAAAAAGAAATTGACCGCCTCAATGAGGTTGCCAAAAATTTA
AATGAATCACTCATTGACCTTCAAGAACTTGGCAAATATGAGCAATATATTAAATGGCCTTGGTATGTCT
GGCTTGGCTTTATAGCAGGGTTAGTAGGATTATTTATGGCCATCATTCTTCTTTGTTACTTTACTAGCTG
CTGCAGCTGCTGTAAAGGCATGTGCTCCTGTGGTTCTTGCTGCAGATTTGATGAAGACGACTCTGAGCCA
GTGCTCAAAGGAGTCAAATTACATTACACATAAACGAACTTATGGATTTGTTTATGAGTATTTTCACACT
TGGATCAATCACACGTCAACCAAGTAAGATTGAAAATGCTTTTCTTGCAAGTACTGTTCATGCTACTGCA
ACGATACCGCTACAAGCCTCATTCTCTTTCCGATGGCTTGTTATTGGCGTTGCACTTCTTGCTGTTTTTC
AAAGCGCTTCCAAAGTAATTGCGCTTCATAAGAAGTGGCAGCTTGCCTTATACAAAGGCTTTCAATTAGT
TTGTAACTTGCTGCTACTCTTTGTGACAATTTATTCACATTTTCTACTTTTAGCTGCTGGCATTGAGGTG
CAATTCTTGTACATCTATGCTTTGATTTATATTCTGCAAATTTTAAGCTTTTGCAGATTTATCATGAGAT
GCTGGCTCTGTTGGAAGTGCAAATCCAAGAATCCATTATTATATGATGCCAACTACTTTGTTTGCTGGCA
TACATATAATTATGACTACTGTATACCATACAACAGTGTCACAGATACAATCGTCGTTACTACAGGTGAC
GGCATTTCAACACCAGAACTCAAAGAATACTACCAAATTGGTGGTTATTCTGAGGATTGGCATTCAGGTG
TTAAAGACTATGTCGTTGTACATGGCTATTTCGCCGAAGTTCACTACCAGCTTGAGTCTACACAAATTAC
TACAGACACTGGTATTCAAAACGCTACATTCTTCATCTTTAACAAGCTTGTTAAAGATCCGCCGAATGTG
CAAATACACACAATCGACGGCTCTTCAGGAGTTGTAAATCCAGCAATGGACCCAATTTATGATGAGCCGA
CGACGACTACTAGCGTGCCTTTGTAAGCACAAGAAAGTGGGTACGAACTTATGTACTCATTCGTTTCGGA
AGAAACAGGTACGTTAATAGTTAATAGCGTACTTCTTTTTGTTGCTTTCGTGGTATTCTTGCTAGTTACA
CTAGCCATCCTTACTGCGCTTCGATTGTGTGCGTACTGCTGCAATATTGTTAACGTGAGTTTAGTAAAAC
CAACAGTTTATGTCTACTCGCGTGTTAAAAATCTGAACTCTGCTGAAGGGGTTCCTGATCTTCTGGTCTA
AACGAACTAACTATTATTATTATTCTGTTTGGAACTTTAACATTGCTCATCATGGCTGAGAACGGAACCA
TTTCTGTTGAGGAGCTTAAAAGACTCCTGGAACAATGGAACCTAGTAATAGGCTTCCTCTTCCTCGCCTG
GATTATGTTATTACAATTTGCCTATTCTAATCGGAACAGGCTTTTGTACATAATAAAGCTTGTCTTCCTC
TGGCTCTTGTGGCCAGTAACACTTGCTTGCTTTGTGCTTGCTGCTGTTTACAGAATTAATTGGGTGACTG
GCGGTATTGCGATTGCAATGGCTTGCATCGTAGGCTTGATGTGGCTTAGCTACTTCTTTGCTTCCTTCAG
GCTGTTTGCTCGTACCCGCTCAATGTGGTCATTCAACCCAGAAACAAACATTCTTCTCAATGTGCCTCTT
CGAGGGACAATTGTAACCAGACCGCTCATGGAAAGTGAACTTGTCATTGGCGCTGTGATCATTCGTGGTC
ACCTGCGAATGGCTGGACACTCCCTAGGGCGCTGTGATATTAAGGACCTGCCAAAGGAGATCACTGTGGC
TACATCACGAACGCTTTCTTATTACAAATTAGGAGCGTCGCAGCGTGTAGGCACTGATTCTGGTTTTGCT
GCATACAACCGCTACCGTATTGGAAACTACAAATTAAACACAGACCACTCTGGTAGCAACGACAATATTG
CTTTGCTAGTACAGTAAGTGACAACAGATGTTTCATCTCGTTGACTTTCAGGTTACAATAGCAGAGATGT
TGATTATCATTATGAGGACTTTCAGGATTGCCATTTTGGATCTTGATGTACTAATAAGTTCAATAGTGAG
ACAATCATTTAAGCCTCTAACTAAGAAGAAATATCCTCAGTTAGATGATGAAGAACCTATGGAGTTAGAT
TATCCATAAAACGAACATGAAAATTATTCTCCTCTTGATATTGATTGTACTTGCAACTTGCGAGTTATAT
CACTATCAAGAGTGTGTTAGAGGTACCACTGTACTATTAGAAGAACCTTGCCCATCAGGAACTTACGAGG
GCAATTCACCATTTCATCCTCTTGCTGATAACAAATTTGCACTAACTTGCATTAGCACACATTTTGCTTT
TGCTTGTGCTGACGGTACTAGACATACCTATCAGCTTCGTGCAAGATCAGTTTCACCTAAACTTTTCACC
AGACAAGAGAAAGTTTACCAAGAGCTCTATTCGCCGCTTTTTCTCATTGTTGCTGCTTTAGTATTTATAA
TACTTTGCTTCACCATTAAGAGGAAGATAGAATGAATGAGCTCACTTTAATTGACTTCTATTTGTGCTTT
TTAGCCTTTCTGCTATTCCTTGTTCTAATAATGCTTATTATATTTTGGTTTTCACTTGAACTCCAGGATA
TAGAAGAACCTTGTAACAAAGTCTTTGAGACATTGTAGATCTGTTCTTTAAACGAACTTAAAATGTCTGA
TAATGGAACCCAAAACCAACGTAGTGCCTCCCGCATTACATTTGGTGGACCTTCAGATTCAACTGACAAT
AACCAGGATGGAGGACGCAGTGGTGCACGGCCAAAACAACGCCGACCCCAGGGTTTACCCAATAATACCG
CGTCTTGGTTCACAGCTCTCACTCAGCATGGTAAGGAAGGACTCAAATTCCCTCAAGGCCAGGGAGTTCC
TATCAACACCAATAGTGGCAGAGATGACCAAATTGGCTACTATAGAAGAGCTACCCGACGAGTTCGTGGT
GGTGACGGTAAAATGAAAGAGCTCAGCCCCAGATGGTACTTCTATTACCTAGGAACTGGCCCAGAAGCTT
CACTTCCCTATGGTGCCAATAAAGAAGGCATCGTATGGGTTGCAACTGAGGGTGCCTTGAACACACCAAA
AGATCATATTGGCACCCGCAATCCTAATAACAATGCTGCCATTGTTCTACAACTTCCTCAAGGAACAACA
TTGCCAAAAGGCTTCTACGCTGAAGGGAGCAGGAGTGGTAGTCAAGCCTCTTCTCGCTCCTCATCACGTA
GTCGTGGAAATTCAAGAATTTCAACTCCTGGCAGCAGTAGGGGAAATTCTCCTGCTCGAGTGGCTAGCGG
AGGTGGTGAAACTGCCCTCGCGCTATTGCTGTTAGACAGATTGAACCAGCTGGAGAGCAAAGTTTCTGGT
AAAGGCCAACAACAACAAGGCCAAACTGTCACTAAGAAATCTGCTTCAGAGGCATCTAAAAAGCCTCGGC
AAAAACGTACCGCAACCAAACAGTACAATGTCACCCAAGCTTTTGGGCGACGTGGTCCAGATCAAACTCA
AGGAAACTTTGGAGACCAGGAGCTAATCAGACAAGGAACTGATTATAAACACTGGCCGCAAATAGCACAG
TTTGCTCCAAGTGCCTCTGCATTCTTCGGAATGTCACGCATTGGCATGGAAGTCACACCTTCGGGAACAT
GGCTGACTTATCATGGAGCCATTAAATTGGATGATAAAGATCCCCAATTCAAAGACAACGTCATACTGCT
GAATAAGCACATTGACGCATACAAGACATTCCCACCAACAGAGCCTAAAAAGGACAAAAAGAAAAAGACT
GATGAAGCTCAGCCTTTGCCGCAGAGAAAGAAACAGCCCACTGTGACTCTTCTGCCTGCGGCTGATATGG
ATGATTTCTCCAGACAACTTCAAAATTCCATGAGTGGAGCTTCTGCTGATTCAACTCAGGCATAAACACT
CATGATGACCACACAAGGCAGATGGGCTATGTAAACGTTTCCGCAATTCCGTTTACGATACATAGTCTAC
TCTTGTGCAGAATGAATTCTCGTAACTAAACAGCACAAGTAGGTTTAGTTAACTTTAATCTCACATAGCA
ATCTTTAATCAATGTGTAATGTTAGGGAGGACTTGAAAGAGCCACCACATTTTCACCGAGGCCACGCGGA
GTACGATCGAGGGTACAGTGAATAATGCTAGGGAGAGCTGCCTATATGGAAGAGCCC
</v>
      </c>
      <c r="AU15" s="114" t="str">
        <f t="shared" si="20"/>
        <v>&gt;BtJL2012 K</v>
      </c>
      <c r="AV15" s="114">
        <f t="shared" si="21"/>
        <v>1</v>
      </c>
      <c r="AW15" s="115" t="str">
        <f t="shared" si="22"/>
        <v>&gt;BtJL2012 KJ473811.1_ref_genome</v>
      </c>
      <c r="AX15" s="38"/>
      <c r="AY15" s="38"/>
      <c r="AZ15" s="38"/>
      <c r="BA15" s="38"/>
      <c r="BB15" s="38"/>
      <c r="BC15" s="38"/>
      <c r="BD15" s="38"/>
      <c r="BE15" s="38"/>
      <c r="BF15" s="38"/>
      <c r="BG15" s="38"/>
      <c r="BH15" s="38"/>
      <c r="BI15" s="38"/>
      <c r="BJ15" s="38"/>
      <c r="BK15" s="38"/>
      <c r="BL15" s="38"/>
      <c r="BM15" s="38"/>
      <c r="BN15" s="38"/>
      <c r="BO15" s="38"/>
      <c r="BP15" s="38"/>
      <c r="BQ15" s="38"/>
      <c r="BR15" s="38"/>
    </row>
    <row r="16" ht="15.75" customHeight="1">
      <c r="A16" s="87">
        <v>34.0</v>
      </c>
      <c r="B16" s="122" t="s">
        <v>133</v>
      </c>
      <c r="C16" s="169" t="s">
        <v>227</v>
      </c>
      <c r="D16" s="90" t="str">
        <f t="shared" si="8"/>
        <v>BtJTMC15</v>
      </c>
      <c r="E16" s="134" t="s">
        <v>135</v>
      </c>
      <c r="F16" s="91" t="s">
        <v>135</v>
      </c>
      <c r="G16" s="91" t="s">
        <v>135</v>
      </c>
      <c r="H16" s="91" t="s">
        <v>136</v>
      </c>
      <c r="I16" s="91"/>
      <c r="J16" s="98"/>
      <c r="K16" s="98"/>
      <c r="L16" s="141" t="s">
        <v>153</v>
      </c>
      <c r="M16" s="138"/>
      <c r="N16" s="142"/>
      <c r="O16" s="148"/>
      <c r="P16" s="138"/>
      <c r="Q16" s="119"/>
      <c r="R16" s="97"/>
      <c r="S16" s="98"/>
      <c r="T16" s="91"/>
      <c r="U16" s="98"/>
      <c r="V16" s="98"/>
      <c r="W16" s="99" t="s">
        <v>228</v>
      </c>
      <c r="X16" s="99"/>
      <c r="Y16" s="120">
        <v>1236.0</v>
      </c>
      <c r="Z16" s="119" t="s">
        <v>229</v>
      </c>
      <c r="AA16" s="102">
        <f t="shared" si="9"/>
        <v>1236</v>
      </c>
      <c r="AB16" s="103" t="str">
        <f t="shared" si="10"/>
        <v>yes</v>
      </c>
      <c r="AC16" s="104" t="str">
        <f t="shared" si="11"/>
        <v>&gt;BtJTMC15 ANA96027</v>
      </c>
      <c r="AD16" s="104" t="str">
        <f>IFERROR(__xludf.DUMMYFUNCTION("if (REGEXMATCH(AC16, ""^&gt;""),AC16 &amp; ""
"" &amp; Z16, """")"),"&gt;BtJTMC15 ANA96027
MFIVFLISYTTFLIPYTATTTCFSGPTIENKLNISSGSRGVYYPDDIFRSNVSVLVTGRFLRFNTTLTWYNSWNQAYSSPVLPFGHGVYFSTIDKSNVVRGWIFGTTLDNTTQSALLVNNGSAITIEVCYFQFCDNPAFIISGGAQTNTAIYINLRNCTYVDTLRDLPLSFEDVDGGFKHLREFVFKNSDGFLHIYGAYQPYDLAIGATAALPAQFLPLKPLWKLPLGLNITNYKV"&amp;"VTTLKPTNQAFQAAYIVGNLKHTTMMLSFNENGTMSNAIDCSQDPLAELKCTLKQFDVGKGIYQTSNFRVQPTVDVARFPNITNVCPFDKVFNATRFPSVYAWERTKISDCVADYTVFYNSTSFSTFNCYGVSPSKLIDLCFTSVYADTFLIRFSEVRQVAPGQTGVIADYNYKLPDDFIGCVIAWNTAKQDVGSYFYRSHRSSKLKPFERDLSSEENGVLTLSTYDFNQNVPLEYQATRVVVLSFELLNAPATV"&amp;"CGPKLSTPLVKNQCVNFNFNGLKGTGVLTDSSKTFQSFQQFGRDASDFTDSVRDPQTLQILDISPCSFGGVSVITPGTNTSSAVAVLYQDVNCTDVPTTIHADHLTHSWRVYTTGPYVFQTQAGCLIGAEHVNASYQCDIPIGAGICASYHTASLLRSTGQKSIVAYTMSLGAENSVAYANNSIAIPTNFSISVTTEVMPVSMAKTSVDCTMYICGDSLECSNLLLQYGSFCTQLNRALSGIAVEQDKNTQEVFA"&amp;"QVKQMYKTPTIRDFGGFNFSQILPDPLKPTKRSFIEDLLYNKVTLADAGFMKQYADCLGGINARDLICAQKFNGLTVLPPLLTDDMIAAYTAALISGTATAGWTFGAGAALQIPFAMQMAYRFNGIGVTQNVLYENQKQIANQFNKAITQIQESLTTTATALGKLQDVVNQNAQALNTLVKQLSSNFGAISSALNDILSRLDKVEAEVQIDRLITGRLQSLQTYVTQQLIRAAEIRASANLAATKMSECVLGQSK"&amp;"RVDFCGKGYHLMSFPQSAPHGVVFLHVTYVPAQEKNFTTAPAICHEGKAYFPREGVFVSNGSSWFITQRNFYSPQIITTDNTFVAGSCDVVIGIINNTVYDPLQPELDSFKQELDKYFKNHTSPDVDLGDISGINASVVDIQKEIDRLNEVAKNLNESLIDLQELGKYEQYIKWPWYVWLGFIAGLVGLFMAIILLCYFTSCCSCCKGMCSCGSCCRFDEDDSEPVLKGVKLHYT")</f>
        <v>&gt;BtJTMC15 ANA96027
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v>
      </c>
      <c r="AE16" s="121" t="s">
        <v>230</v>
      </c>
      <c r="AF16" s="105" t="str">
        <f t="shared" si="12"/>
        <v>https://www.ncbi.nlm.nih.gov/protein/ANA96027</v>
      </c>
      <c r="AG16" s="106" t="s">
        <v>231</v>
      </c>
      <c r="AH16" s="107">
        <v>28761.0</v>
      </c>
      <c r="AI16" s="108" t="str">
        <f t="shared" si="13"/>
        <v>20894</v>
      </c>
      <c r="AJ16" s="108" t="str">
        <f t="shared" si="14"/>
        <v>24604</v>
      </c>
      <c r="AK16" s="109" t="str">
        <f>IFERROR(__xludf.DUMMYFUNCTION("if(AI16&gt;0, right(left( REGEXREPLACE( REGEXREPLACE(AQ16, ""&gt;.*\n"", """"), ""\n"" , """"), AJ16), AJ16-AI16+1))"),"ATGTTTATTGTATTTCTCATTAGTTACACAACTTTTCTCATTCCTTATACAGCTACAACAACATGTTTCTCAGGGCCTACAATAGAGAATAAGTTGAACATATCCTCAGGTAGTAGGGGTGTTTATTACCCTGATGACATTTTTCGTTCCAATGTTAGTGTGTTGGTGACAGGACGTTTCCTTCGCTTTAACACCACTCTTACGTGGTACAATTCATGGAACCAGGCTTATTCTTCACCTGTCTTGCCTTTTGGG"&amp;"CATGGTGTTTACTTTTCAACCATTGACAAATCCAATGTTGTCAGAGGTTGGATTTTTGGAACCACGTTAGATAACACCACTCAATCCGCATTGCTTGTGAACAATGGTAGTGCTATTACAATAGAAGTCTGTTACTTCCAATTTTGTGACAACCCTGCCTTTATAATTAGTGGCGGTGCACAAACAAACACTGCTATCTATATCAACTTACGTAATTGTACATATGTGGATACACTACGTGACTTACCATTAAGT"&amp;"TTTGAGGATGTTGATGGTGGTTTTAAACACTTACGTGAGTTTGTATTCAAGAATAGTGATGGGTTTTTGCACATTTATGGTGCTTACCAGCCTTACGACTTAGCCATAGGTGCTACGGCTGCACTACCAGCTCAATTCCTGCCTTTAAAGCCCCTATGGAAACTGCCCCTCGGTTTAAATATTACTAATTATAAGGTTGTGACAACTTTAAAACCCACAAATCAGGCCTTCCAAGCTGCTTATATAGTGGGTAAC"&amp;"TTAAAACATACAACTATGATGTTGTCTTTTAATGAAAATGGCACTATGTCCAATGCTATTGATTGTTCTCAGGACCCATTGGCTGAGCTAAAGTGCACACTCAAGCAGTTTGATGTAGGTAAAGGTATTTACCAAACGTCAAACTTCCGAGTTCAACCTACTGTTGATGTTGCGCGCTTTCCAAATATTACTAACGTGTGTCCTTTTGACAAGGTTTTTAATGCTACACGCTTTCCTAGTGTCTATGCGTGGGAA"&amp;"AGAACAAAGATTTCCGATTGTGTTGCAGATTACACTGTTTTCTACAACTCAACTTCTTTTTCGACTTTCAACTGTTATGGAGTGTCTCCTTCTAAGTTGATTGATTTGTGTTTTACAAGTGTGTATGCAGATACATTTTTGATAAGATTTTCCGAAGTCAGACAAGTAGCACCTGGTCAGACTGGTGTTATTGCAGACTACAATTATAAACTACCTGATGACTTTATAGGTTGTGTTATAGCTTGGAACACAGCC"&amp;"AAGCAAGACGTCGGTAGCTATTTTTATAGGTCCCATCGTTCTAGCAAATTAAAACCCTTTGAAAGAGACCTTTCATCAGAAGAAAATGGTGTCCTTACACTTAGTACCTATGATTTTAATCAAAATGTACCTCTTGAGTACCAAGCCACTAGAGTCGTTGTTCTTTCCTTTGAACTTCTTAATGCACCTGCTACAGTGTGTGGACCAAAGTTATCCACTCCATTGGTTAAGAACCAGTGCGTCAACTTCAACTTT"&amp;"AATGGACTTAAAGGTACTGGTGTGTTGACTGACTCGTCCAAAACGTTTCAGTCTTTTCAGCAGTTTGGTCGGGACGCATCTGATTTTACTGATTCTGTGCGTGACCCGCAAACTTTACAGATACTTGACATTTCACCGTGCTCTTTTGGTGGTGTAAGTGTCATAACACCAGGAACTAACACTTCATCTGCAGTGGCTGTTCTTTACCAAGATGTAAACTGCACTGATGTTCCTACAACAATACATGCAGATCAC"&amp;"TTAACACACTCTTGGCGTGTTTATACCACTGGACCCTATGTTTTCCAAACACAAGCAGGGTGCCTTATAGGAGCTGAACATGTCAACGCATCCTATCAGTGTGACATTCCAATTGGTGCTGGCATTTGTGCTAGCTATCATACAGCCTCACTTTTACGGAGTACAGGTCAAAAATCTATTGTGGCCTATACTATGTCATTAGGTGCTGAAAATTCTGTGGCATATGCTAATAATTCAATTGCCATACCTACTAAT"&amp;"TTTTCTATTAGTGTCACTACTGAAGTGATGCCTGTTTCTATGGCTAAAACATCTGTCGATTGTACTATGTACATCTGTGGTGATTCTTTAGAGTGCAGTAACCTACTGCTTCAGTATGGTAGCTTCTGTACCCAACTCAATCGTGCCCTTTCTGGCATTGCTGTTGAACAGGACAAAAATACCCAAGAGGTGTTTGCCCAGGTTAAACAGATGTATAAAACACCAACCATAAGAGATTTTGGTGGTTTTAATTTC"&amp;"TCTCAGATATTACCAGACCCTTTGAAGCCTACTAAGCGTTCTTTTATAGAGGATTTGCTCTATAACAAAGTAACACTCGCGGATGCTGGTTTCATGAAACAGTATGCAGACTGTTTGGGTGGTATTAACGCAAGAGATCTCATCTGTGCTCAAAAGTTTAATGGGCTGACAGTCTTACCACCTTTGCTCACTGATGACATGATTGCTGCCTATACTGCAGCGCTCATTAGTGGCACTGCCACTGCAGGCTGGACT"&amp;"TTCGGTGCAGGTGCAGCCCTTCAAATACCTTTTGCTATGCAAATGGCTTATAGGTTTAATGGCATTGGAGTTACTCAAAATGTTCTCTACGAGAACCAAAAACAAATTGCCAACCAGTTCAATAAGGCTATTACTCAAATTCAAGAATCACTCACAACTACAGCGACAGCGCTGGGCAAGCTGCAAGACGTAGTCAACCAGAATGCTCAAGCATTAAATACACTTGTCAAACAACTTAGCTCCAATTTTGGTGCT"&amp;"ATTTCAAGTGCTTTGAATGATATCCTCTCACGACTTGACAAAGTTGAGGCAGAGGTGCAAATTGACAGGTTGATTACAGGCAGATTACAAAGCCTCCAAACCTATGTAACACAACAACTAATCAGAGCTGCTGAAATCAGGGCTTCTGCTAATCTTGCTGCTACCAAAATGTCTGAGTGTGTTCTTGGACAATCTAAAAGAGTTGATTTTTGTGGAAAAGGCTATCACCTTATGTCTTTCCCTCAATCCGCTCCA"&amp;"CATGGTGTTGTGTTCTTACATGTCACTTATGTGCCAGCACAAGAAAAGAACTTCACTACTGCCCCAGCAATTTGTCATGAAGGCAAGGCATACTTCCCTCGTGAAGGTGTGTTTGTATCTAATGGCAGTTCTTGGTTTATTACACAGAGGAATTTTTATTCGCCACAGATAATCACAACAGACAATACATTTGTCGCCGGAAGTTGTGATGTCGTCATTGGAATTATTAATAATACAGTTTATGATCCTCTGCAA"&amp;"CCTGAGCTTGACTCATTTAAACAAGAGCTAGATAAGTACTTCAAAAATCATACATCACCTGATGTTGATCTTGGCGACATTTCAGGCATCAATGCTTCTGTCGTCGATATTCAAAAAGAAATTGACCGCCTCAATGAGGTTGCCAAAAATTTAAATGAATCACTCATTGACCTTCAAGAACTTGGCAAATATGAGCAATATATTAAATGGCCTTGGTATGTCTGGCTTGGCTTTATAGCAGGGTTAGTAGGATTA"&amp;"TTTATGGCCATCATTCTTCTTTGTTACTTTACTAGCTGCTGTAGCTGCTGTAAAGGCATGTGCTCCTGTGGTTCTTGCTGCAGATTTGATGAAGACGACTCTGAGCCAGTGCTCAAAGGAGTCAAATTACATTACACATAA")</f>
        <v>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v>
      </c>
      <c r="AL16" s="109">
        <f t="shared" si="15"/>
        <v>3711</v>
      </c>
      <c r="AM16" s="109" t="str">
        <f t="shared" si="16"/>
        <v>&gt;BtJTMC15_Sgene
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v>
      </c>
      <c r="AN16" s="110" t="s">
        <v>232</v>
      </c>
      <c r="AO16" s="111" t="str">
        <f t="shared" si="17"/>
        <v>https://www.ncbi.nlm.nih.gov/nuccore/KU182964.1</v>
      </c>
      <c r="AP16" s="111" t="str">
        <f t="shared" si="18"/>
        <v>https://www.ncbi.nlm.nih.gov/nuccore/KU182964.1?report=fasta&amp;log$=seqview&amp;format=text</v>
      </c>
      <c r="AQ16" s="112" t="s">
        <v>233</v>
      </c>
      <c r="AR16" s="113">
        <f>IFERROR(__xludf.DUMMYFUNCTION("len(REGEXREPLACE(REGEXREPLACE(AT16, ""&gt;.*\n"", """"), ""\n"", """"))"),28761.0)</f>
        <v>28761</v>
      </c>
      <c r="AS16" s="113" t="str">
        <f t="shared" si="19"/>
        <v>yes</v>
      </c>
      <c r="AT16" s="109" t="str">
        <f>IFERROR(__xludf.DUMMYFUNCTION("if(AQ16="""","""", REGEXREPLACE(AQ16, ""&gt;.*\n"", AW16 &amp; ""
""))"),"&gt;BtJTMC15 KU182964.1_genome
ATATTAGGTTTTTACCTACCCAGGAAAAGCCAACCAACCTCGATCTCTTGTAGATCTGTTCTTTAAACGA
ACTTTAAAATCTGTGTGGCTGTCGCTCGGCTGTATGCCTAGTGCACCTACACAGTATAAATAATAACTTT
ACTGTCGTTGACAAGAAACGAGTAACTCGTCCTTCTTCTGCAGACTGCTTACGGTTTCGTCCGTGTCGCA
GTCGATCATCAGCA"&amp;"TACCTAGGTTTCGTCCGGGTGTGACCGAAAGGTAAGATGGAGAGCCTTGTTCTTGG
TGTCAACGAGAAAACACACGTCCAACTCAGTTTACCTGTTCTTCAGGTTAGTGACGTGTTAGTGCGTGGT
TTCGGGGATACTGTGGAAGAAGCCCTAGCGGAAGCACGTGAACATCTTAAAAATGGCACTTGTGGCCTAG
TAGAGCTGGAAAAAGGTGTCTTACGCCAGCTTGAAGAGCCCTATGTGTTCATTAAA"&amp;"CGCTCTGAAGCCTT
AAGCACCACTCATGGCCACAAGGTTGTTGAATTGGTGGCTGAAATGAATGGCATTCAGTTCGGTCGTAGC
GGTACAACACTGGGAGTTCTCGTGCCACATGTGGGCGAAACCCCAATCGCGTACCGCAATGTTCTTCTTC
GTAAGAATGGTAATAAGGGAGCTGGTGGCCATAGCTACGGCATCGATCTAAAGTCTTATGACTTAGGTGA
CGAGCTTAACACTGATCCCATTGAAGA"&amp;"TTATGAACAAAAATGGAACACTAAGCATGGCAGGGGTGCTCTC
CGTGAACTCATTCGTGAGCTTAATGGAGGTGCAGTCACTCGCTATGTTGATAACAACTTCTGTGGCCCTG
ATGGGTATCCTCTTGACTGCATTAAAGATCTTCTCGCTCGTGCGGGTAAGTCGATGTGCACTCTTTCCGA
ACAACTCGATTTCATTGAATCGAAGCGTGGTGTCTATTGCTGCCGTGAACATGAGCATGAAATTGCTTG"&amp;"G
TACACTGAGCGCTCAGACAAGAGTTATGAGCACCAGACACCATTCGAGGTTAAGAGTGCCAAAAAATTTG
ACACTTTTAAAGGGGAATGCCCGAAGTTCGTATTTCCTCTCAACTCCAAAGTCAAAGTCATTCAACCACG
TGTTGAAAAGAAAAATACTGAAGGTTTCATGGGGCGTATACGCTCTGTGTACCAAGTTGCCACTCCAAAT
GAATGCAACGACATGCACTTGTCTGTCTTTATGAAGTGTA"&amp;"ATCATTGTGATGAAGCCTCTTGGCAGACGT
GTGACTTTCTCAAAGCCACTTGTGAATATTGTGGCACTGAAAATCCAGTTAGTGAAGGACCTACTACATG
TGGGTATCTACCTACTAATGCTGTAGTAAAGATGCCCTGTCCTGCTTGTCAGAATAAAGAAGTGGGACCT
GAGCATAGTGTTGCAGACTACCACAACCACTCAAATATTGAAACTCGACTCCGCAAGGGAGGTAGGACTA
AATGTTTTGGA"&amp;"GGCTGTGTGTTTTCCTATGTTGGCTGCTATAACAAGCGTGCTTACTGGGTTCCTCGTGC
TAGTGCCAATATAGGTTCAAACCATACTGGCATTACTGGTGACAATGTAGAAGTTCTTAATGAAGACCTC
CTTGAGATACTGAATCGTGAACGTGTTAATATTAACATTGTTGGCGATTTTCAGTTAAATGAACATATTG
CCATCATTTTAGCGTCTCTTTCTGCTTCTACGAGTGCTTTTGTTGACACTGTA"&amp;"AAGAGTCTTGATTATAA
GTCTTTTAAAGCCATTGTTGAGTCTTGCGGAAACTACAAAGTTACCAAGGGCAAGCCTGTGAAAAGTGCT
TGGAACATTGGACAACAAAAATCTATTCTGACACCACTGTGTGGATTTCCATCACAGGCTGCTGGTGTTA
TTAGATCTATTTTCTCTCGCACACTAGATGCAGCAAATAACTCTATCCCAGATTTACAAAGAGCAGCTGT
CACCATCCTTGGTGGCATTTCCGA"&amp;"ACAGTCACTGCGTCTTGTTGATGCAATGGTGTGTACATCAGACTTG
ATCACCAACAGTGTTGTCATCATGGCATATGTTACTGGTGGTCTTGTACAGCAAACAGTGCAATGGTTGT
CTAATGTGTTAGGCACCACAGTTGACAAACTCAAACCTGTATTTACATGGCTTGAGACTAAGCTTAATGC
AGGAATAGAGTTTCTCAAGGATGCTTGGGAAATTCTTAAATTCCTAGTTACAGGTGTGTTTGACAT"&amp;"TGTT
AAAGGTCAAATACGGGTGTTTTCCGACAACCTCAAAGAATGTGTAAAAACTTTTGTTGGTGTTGTCAACA
AAGCGCTTGAAATGTGCATTGACCAAGTCACAATCGCAGGTACCAAGGTGAGATCACTCAACCTTGGAGA
GGTTTTAATTGCGCAAAGCAAGGGCCTCTACCGTCGGTGTGTTCGTGGCAAGGAGCAGCTGCAACTACTT
ATGCCTTTGAAGGCACCTAAAGAAGTCACTTTCCTTG"&amp;"AAGGAGACTCACATGATACAGTATTAATCTCCG
AAGAGGTTGTTCTTAAAAATGGTGAGCTTGAAGCACTCGAGACACCAGTTGACAGTTTCACTAAAGGAGC
TGTTGTAGGTACTCCAGTTTGTGTTAACGGCCTCATGCTCTTGGAGCTCAAAGATAAGGAACAGTATTGT
GCTTTATCTCCAGGCTTATTAGCTACAAACAATGTTTTCCGTCTAAATGGAGGTGCACCGGTTAAAAGTG
TAACCTTT"&amp;"GGAGAAAACACTGTTTTAGAAGTTCAAGGTTACAAGAATGTGAAAATCACATTTGAGCTTGA
TGAGCGTGTAGACAAAGTGCTTAATGAGAAGTGTTCTGTCTACACTGTTGAATCCGGTACAGAGGTTACT
GAATTTGCATGTGTTGTTGCAGAAGCTATTGTAAAAACTTTGCAACCGGTTTCTGATCTTCTTACTAAGA
TGGGTATCGACCTTGACGAGTGGAGTGTAGCTACATTCTACTTGTTTGAT"&amp;"GATGCTGGTGAAGAAAAACT
TTCATCACGCATGTACTGTTCCTTCTACCCTCCTGATGAGGAAGAAGACTGCGAAGAGTATGAGGATGAG
GAAGAAGTTCCTGATGAAACCTGTGAACATGAATACGGTACAGAGGATGACTATAAAGGTCTTCCTCTTG
AGTTTGGTTCGTCAATAGAAATACAACAGGTTGCAGATGAAGAGGAAGACTGGCTTGATGATGCTGGTGA
AGCAGAACCTGAACCAGAACC"&amp;"TCTACCTGAAGAACCAGTTAATCAGTTTACTGGTTACTTTAAACTTACT
GACAATGTTGCCATTAAATGTGTTGACATCGTTAAGGAAGCGCAAAGTGCCAAACCGACGGTGATTGTTA
ATGCTGCTAACATCCACCTAAAACATGGTGGTGGTGTAGCAGGTGCACTCAACAAAGCAACCAATGGTGC
CATGCAACAAGAGAGTGATGATTACATTAAACGAAATGGACCACTCACAGTAGGTGGTTCATG"&amp;"TTTGCTT
TCTGGACACAATTTGGCTAAGAAGTGTATGCATGTTGTTGGCCCAAACCTAAATGCTGGTGAGGATGTCC
AACTACTTAAAGCTGCATATGACAACTTTAATTCACAGAACGTATTACTTGCACCACTACTGTCAGCAGG
CATATTTGGTGCTAAACCACTTCAGTCTTTAAAGATGTGTGTTGAAGTAGTTCGCACACAAGTTTACCTC
GCAGTCAATGATAGGAGTCTTTATGATCAGGTTG"&amp;"TATTAGATTATCTGGACAGTTTGAAACCTAAAGTGG
AGTTTCCCAAGAAGGAGGAGAATCCAAAATTGGAAGAGCCAAAAGCGAAACAGCCAGTTGAAAAACCTGT
TGACGTCAAACCTAAAATTAAGGCTTGTGTCGAAGAGGTTACTACAACATTGGAAGAAACTAAACTTCTT
ACCCAAAACCTGCTTCTTTTTGCTGATATCAATGGTAAACCTTACCCGGATTCTCAGAATATGCTAAGAG
GTGAG"&amp;"GACATGTCTTTTCTAGAAAAGAACGCACCATATGTAGTAGGTGATGTCATCACTAGTGGTGATAT
TACTTGTGTTATAATACCTGCTAAGAAGGCTGGTGGTACTACAGAAATGCTTGCAAAGGCATTAAAGAAA
GTGCCAGTGTGTGAGTATATAACTACATATCCCGGACAAGGATGTGCTGGTTATACACTCGAAGAAGCAA
AGACTGCGCTTAAGAGGTGCAAATCTGCATTCTATGTACTACCTTCA"&amp;"AAAACACCTAATGTAAAAGATGA
AATCCTTGGAACGGTGTCCTGGAATTTAAGGGAAATGCTTGCTCATGCCGAAGAGACAAGAAAATTAATG
CCTATTTGCATGGACATTAGAGCCATAATGGCTACAATCCAACGTAAGTATAAAGGTATTAGAATTCAAG
AAGGAATCGTTGACTATGGTGTTCGGTTCTTTTTCTATACTAGCAAAGAGCCTGTAGCTTCTATTATTAC
AAAACTCAATTCTTTAAA"&amp;"TGAACCACTTATCACAATGCCGATAGGTTATGTGACACATGGTTTTAACCTG
GAAGAAGCTGCGCGTTGTATGCGCTCTCTTAAAGCTCCTGCTGTAGTTTCAGTGTCTTCACCAGACGCAG
TTACTACATACAATGGATACCTCACATCATCTTCAAAGACACCTGAGGAACACTTCATAGAGACCATCTC
CCTTGCGGGTACGTATAGAGACTGGTCTTACTCTGGACAACGTACAGAATTAGGTGTTGA"&amp;"ATTTCTCAAG
CGTGGAGATAAGATTGTCTACCACACTATTGAAAAACCCATCGAGTTCCATCTTGATGGTGAGGTTCTCC
CACTTGACAAGCTCAAGAGTCTTTTGTCTCTTCGTGAGGTTAAGACTATTAAAGTGTTTACTACTGTAGA
CAATACTAACCTCCACACACAAGTTGTGGACATGTCTATGACATATGGACAGCATTTCGGTTCAACCTAT
TTGGACGGTGCTGATGTCACTAAGGTTAAGC"&amp;"CTCATGTTAATCATGAGGGTAAGACTTTCTTTGTACTGC
CTAGTGATGACACACTGCGTAGTGAAGCATTTGGATATTACCACACTCTCGACGAGAGTTTTCTCGGTAG
ATACATGTCTGCTTTGAATCACACAAAGAAATGGAAATTTCCTCAAGTTGGTGGTTTAACTTCAATCAAG
TGGGCTGACAATAACTGTTATTTGTCCAGTGTTTTATTAGCACTTCAGCAGATTGAGGTGAAGTTTAATG
CA"&amp;"CCCGCACTACAAGAAGCCTATTATAGAGCTCGTGCTGGTGATGCTGCTAATTTTTGTGCGCTCACACT
TGCTTACAGTAATAAAACTGTGGGTGATTTGGGTGATGTTAGGGAAACTATGACCCATCTTCTACAACAT
GCTAACTTGGAATTCGCTAAGAGGGTTCTTAATTTGGTGTGTAAGCATTGCGGACAGAAAACTACCACCT
TAACGGGTGTAGAAGCCGTGATGTATATGGGTACTTTGTCTTAT"&amp;"GATGAGCTTAAGACAGGTGTTTCAAT
TCCTTGTGTGTGTGGTCGTGATGCTACACAATATCTAGTACAACAAGAGTCTTCTTTTGTTATGATGTCT
GCACCTCCTGCTGAGTACAAGTTGCAGCAGGGTACATTTTTATGCGCTAATGAGTACACTGGTAATTATC
AGTGTGGTCATTATACTCACATAACTGCCAAGGAAACGCTCTATCATATAGATGGAGCTCACCTTACAAA
AATGTCTGAATATAA"&amp;"AGGACCAGTGACTGATGTTTTCTATAAAGAAACATCTTACACTACAACTATTAAG
CCTGTGTCATATAAACTCGACGGAGTTACTTACACAGAGATTGAACCTAAATTAGATGGGTATTATAAAA
AGGATAATGCTTATGTAGAAAATACAAGCATTACCATTAAGAAACCTAATGAGCTCTCGTTGGCCTTAGG
TTTAAAAACACTTGCCACTCATGGTGCTGCTGCAATCAATAGTGTCCCTTGGAGTAA"&amp;"GATTTTGGCTTAT
GTCAAGCCTTTTCTAGGACAAGCAACAGTCACAACATCCAGCTGCATAAAGAAATGTGTGCAGCGCATTT
TTAACAATTATATGCCTTATGTCATTACATTATTATTCCAGTTGTGCACTTTCACAAAGAGCACCAACTC
AAGAATTAGAGCATCATTTCCTACAACTATTGCTAAAAATAGTGTTAGGAGTGTTGCAAAATTATGTTTG
GATGTTTGCATTAACTATGTGAAATCTC"&amp;"CTAAATCTTTTAAATTGTTTACAATTGCAATGTGGCTATTGT
TGTTAAGCATTTGCTTAGGTTCTTTAACCTATGTGATTGCAGCTTTAGGTGTGTTTTTATCTAATTTAGG
CATCTCTTCTTATTGTGGTGGTGTTAGAGATTTGTATATCAATTCCTCTAATGTTACCATTATGGACTTC
TGTGAGGGTTCTTTTCCTTGTAGTGTTTGTTTAAGTGGGTTAGATTCTCTTGATTCTTACCCTGCTTTAG"&amp;"
AAACTATTCAGGTTACGATTTCATCGTATAAGTTGGACCTAACATTTCTAGGTTTAGCAGCTGAATGGTT
TTTGGCATATATGTTGTTTACAAAGTTCTTCTACTTACTCGGTCTCTCTGCTATAATGCAGGTGTTCTTT
GGCTACTTTGCTAGTCATTTCATCAGCAATTCATGGCTTATGTGGTTCATTATTAGCATCGTACAGATGG
CACCCGTTTCTGCTATGGTCAGGATGTACATTTTCTTTGCC"&amp;"TCTTTCTATTATACATGGAAAAGTTATGT
TCATATTATGGATGGTTGCACTTCTTCAACGTGCATGATGTGCTACAAGCGCAATCGTGCTACACGTGTT
GAGTGTACAACCATAGTTAATGGCATGAAAAGATCTTTTTATGTCTATGCAAATGGAGGCCGTGGCTTCT
GTAAGGCTCACAATTGGAATTGTCTTAATTGTGATACATTCTGCGCTGGTAGTACTTTCATTAGCGACGA
AGTAGCTCGTGA"&amp;"TTTGTCACTCCAGTTTAAGAGACCAATTAACCCTACAGACCAGTCTTCTTATGTTGTT
GACAGTGTTGCTGTGAAGAATGGTGCACTCCACCTTTACTTTGACAAGGCTGGTCAGAAGACTTATGAGA
GACACCCACTTTCTCACTTCGTCAATTTGGACAATCTGAGAGCTAATAACACTAAGGGTTCATTACCTAT
TAATGTTATTGTTTTTGATGGCAGATCAAAATGCGATGAATCTGCTGCCAAATC"&amp;"TGCGTCTGTTTATTAC
AGTCAGCTTATGTGTCAACCTATTTTGTTGCTTGACCAAGCTCTTGTTTCAGATGTTGGTGATAGCACTG
AGGTTTCTGTTAAGATGTTTGATGCTTACATCGACACCTTCTCCACAACTTTTAGCGTTCCTATGGAAAA
ACTTAAAGCACTAGTAGCCACTGCTCATAGCGAGTTGGCTAAGGGTGTTTCTTTAGATGGTGTCCTATCC
ACATTTGTTTCAGCTGCCCGTCAAG"&amp;"GTGTTGTTGATACTGATGTTGATACAAAGGACGTCATGGAGTGTC
TCAAACTTTCCCATAACTCTGACTTAGAAGTGACAAGTGACAGTTGTAATAACTTCATGCTCACCTACAA
CAAAGTCGAAAACATGACACCTAGAGATCTTGGTGCATGTATTGATTGTAATGCAAGGCATATCAATGCC
CAAGTAGCAAAAAGTCACAATGTCGCGCTTGTTTGGAACGTCAAAGATTATATGTCATTGTCTGAAC"&amp;"AGT
TGCGCAAGCAAATTCGTAGTGCAGCTAAAAAGAACAACATACCCTTTAGGCTTACTTGTGCTACTACTAG
GCAAGTTGTCAATGTCATAACTACTAAAATCTCACTCAAGGGTGGTAAGGTTGTTAGTACTTGGTTTAAA
TTTATGCTGAAAGTCACACTTTTGTGTGTTCTATCTGCATTATTCTGTTACACCATTATGCCAGTACACT
CATTGTCCGTTCATGATGGCTATACAAATGAAATCATT"&amp;"GGATACAAAGCTATCCAGGACGGTGTCACTCG
TGACATAGTGTCTACTGATGATTGTTTTGCAAACAAACATGCTGGTTTCGACTCTTGGTTTAGCCAGCGT
GGTGGTTCTTATAGGAATGACAAGAGCTGCCCTGTTGTAGCTGCCATCATTACTAGGGAAATTGGCTTCA
TCGTGCCTGGATTACCTGGTACTGTGTTAAGAACAATTAATGGTGACTTTTTGCACTTTCTACCTCGCGT
TTTTAGTGC"&amp;"CGTTGGCAACATTTGCTACACACCATCAAAACTTATTGAGTATAGTGATTTTGCTACTTCT
GCTTGCGTCTTGGCTGCGGAATGTACTATTTTTAAGGACGCTATGGGTAAGCCTGTGCCTTATTGTTATG
ACACTAACTTACTAGATGGTTCTATTTCTTATAGTGAGTTGCGTCCTGACACTCGTTATGTGCTTATGGA
TGGCTCTATCATACAATTCCCTAACACCTACCTAGAGGGTTCTGTTAGAGT"&amp;"GGTTACAACTTTTGATGCA
GAGTACTGCCGTCATGGCACCTGTGAGAGGTCAGAAGCTGGTATTTGCCTGTCTACTAGTGGTAGATGGG
TTCTTAATAATGAACACTATAGGGCTCTGCCAGGAGTCTTTTGTGGTGTTGATGCCATGAATCTTATTGC
TAACATCTTCACACCTCTTGTTCAACCTGTTGGTGCTTTAGATGTATCTGCTTCTGTAGTGGCGGGTGGT
ATTATTGCCATATTGGTGACTT"&amp;"GTGCTGCTTACTACTTTATGAAATTCAGGCGTGCATTTGGTGAGTACA
ACCATGTTGTAGCTGCTAATGCATTACTGTTTTTGATGTCTTTCACTATACTCTGTTTGGCACCTGCTTA
TAGCTTTTTGCCAGGAGTTTATTCTGTCTTTTACTTGTACTTGACATTCTATTTTACTAATGATGTTTCA
TTTTTAGCTCACCTTCAATGGTTTGCTATGTTTTCTTCCATTGTGCCTTTCTGGATAACAGCCA"&amp;"TTTATG
TGTTCTGCATCTCCTTGAAGCACTGCCACTGGTTCTTTAATAACTACCTTAAGAGAAGAGTCATGTTTAA
TGGAGTTACATTTAGCACCTTTGAAGAGGCTGCTTTATGTACCTTTTTACTTAATAAGGAAATGTACCTG
AAATTGCGTAGTGAGACACTCTTGCCACTTACACAGTATAACAGGTACCTTGCTCTCTATAACAAGTACA
AGTATTTCAGTGGGGCCTTGGACACAACCAGCTAT"&amp;"CGTGAAGCAGCTTGCTGCCACTTAGCAAAGGCTCT
TAATGACTTCAGTAACTCCGGTGCTGATGTCCTCTACCAACCACCACAAACTTCAATCACATCTGCAGTT
TTGCAGAGTGGTTTTAAAAAAATGGCATTCCCGTCTGGTAAGGTTGAAGGGTGCATGGTTCAAGTCACTT
GTGGAACCACAACTCTTAACGGATTGTGGTTGGATGACACAGTATATTGTCCAAGACATGTTGTTTGCAC
AGTAGA"&amp;"AGACATGCTCAATCCAAACTATGAAGACCTGCTCATCCGCAAGTCTAACCATAGCTTCCTTGTC
CAGACTGGTAATGTCCAACTTCGTGTCATCGGCCATTCCATGCAAAATTGTCTTCTTAGGCTTAAAGTTG
ATACCTCTAACCCTAAGACACCAAAGTATAAATTTGTTCGTATCCAACCAGGTCAGACATTTTCAGTCTT
AGCTTGTTACAATGGTTCACCATCTGGAGTGTACCAGTGTGCCATGAG"&amp;"ACCTAACTACACCATTAAGGGT
TCTTTCCTCAATGGGTCATGTGGTAGTGTTGGTTTTAACATTGACTATGATTGCGTGTCCTTTTGCTATA
TGCATCACATGGAGCTTCCAACTGGAGTACACGCTGGCACTGATTTAGAAGGTAAATTCTATGGTCCTTT
TGTTGACAGACAAACTGCACAGGCTGCAGGCACAGACACAGCCATTACATTGAATGTTTTGGCTTGGCTC
TATGCCGCTGTTATTAATG"&amp;"GAGATAGATGGTTCCTTAATAGGTTTACCACAACTCTGAATGATTTTAACC
TTGTGGCAATGAAATACAACTATGAGCCACTGACACAAGATCATGTTGACATACTGGGACCTCTTTCTGC
ACAAACAGGAATAGCTGTCTTAGATATGTGTGCTGCTTTAAAAGAGCTTCTACAGAATGGTATGAATGGT
CGTACTATTCTTGGTAGCACTATTCTAGAAGATGAGTTTACGCCTTTCGATGTTGTTAGAC"&amp;"AATGTTCTG
GTGTGACTTTTCAAGGTAAGTTTAAGAAAATAGTTAAGGGCACTCATCATTGGATGCTCCTTACTTTCTT
GACATCACTTTTAATTCTCGTTCAAAGTACACAGTGGTCACTGTTTTTCTTTGTTTATGAGAATGCTTTC
TTGCCATTTACTCTTGGTATTATGGTTATTGCTGCTTGTGCTATGCTTCTGGTCAAGCATAAACATGCCT
TCTTGTGCTTATTTCTGTTACCTTCTCTTGCA"&amp;"ACAGTTGCTTATTTTAATATGGTCTACATGCCTGCTAG
CTGGGTGATGCGTATTATGACATGGCTCGAATTGGCTGATACTAGCTTGTCTGGTTATCGGCTTAAAGAC
TGTGTTATGTATGCGTCAACCTTAGTACTACTCATCCTCATGACTGCTCGTACTGTCTATGATGATGCTG
CTAGGCGTGTATGGACATTGATGAATGTTATTACACTTGTCTATAAAGTCTATTATGGTAATTCCTTAGA
GCA"&amp;"AGCTATTTCCATGTGGGCTCTTGTTATTTCTGTAACTTCTAACTATTCTGGTGTCGTTACGACTATC
ATGTTCTTAGCTAGAGCTATAGTTTTTGTGTGTGTTGAGTATTACCCTCTTTTGTTTATTACTGGCAACA
CTTTACAGTGTATCATGCTTGTCTATTGTTTCTTAGGCTATTGTTGCTGTTGTTACTTTGGCCTCTTTTG
CTTACTCAACCGCTACTTTAGACTTACTCTTGGTGTTTATGATTA"&amp;"TTTGGTTTCCACACAGGAGTTTAGA
TACATGAACTCGCAAGGGCTTTTGCCACCTAAGAGTAGTATTGATGCATTCAAGCTTAATATTAAATTGC
TGGGCATTGGAGGCAAACCATGCATAAAAGTTGCTACTGTTCAGTCTAAAATGTCTGACGTGAAGTGCAC
TTCTGTTGTACTACTTTCTGTTCTTCAACAACTTAGAGTAGAATCATCTTCTAAATTGTGGGCACGATGT
GTGCAATTGCACAATG"&amp;"ACATCTTATTGGCTAAAGACACAACTGAAGCCTTTGAAAAGATGGTCTCTCTTC
TGTCTGTTCTGCTATCTATGCAAGGTGCTGTAGACATCAACAAATTGTGCGAGGAAATGCTCGACAACCG
CGCTACCCTGCAGGCTATTGCTTCAGAATTTAGTTCTTTACCATCATATGCTGCCTATGCTACAGCTCAA
GAGGCTTACGAGCAGGCGGTAGCAAATGGTGATTCTGAAGTTATTCTTAAAAAGTTAA"&amp;"AGAAATCTTTGA
ATGTGGCTAAATCTGAGTTTGACCGTGATGCTGCCATGCAACGTAAGTTGGAGAAGATGGCGGATCAGGC
TATGACCCAAATGTACAAACAGGCAAGATCTGAAGACAAGAGGGCAAAAGTTACTAGTGCAATGCAGACA
ATGCTTTTCACTATGCTTAGGAAGCTAGATAATGATGCACTTAACAACATTATCAACAATGCACGTGATG
GTTGTGTACCACTCAACATCATACCACTT"&amp;"ACAACAGCAGCTAAACTCATGGTTGTTGTACCTGATTACGG
AACCTACAAGAATACTTGTGATGGTAACACTTTTACATATGCATCTGCTCTCTGGGAGATTCAGCAAGTT
GTTGATGCAGATAGTAAAATTGTCCCACTTAGTGAAATTAATATGGATAATTCACCAAATCTAGCTTGGC
CTCTTATTGTTACTGCACTAAGAGCCAACTCAGCTGTTAAACTACAGAATAATGAACTGAGTCCAGTAGC
"&amp;"ACTACGACAGATGTCTTGTGCAGCTGGTACTACACAAACAGCTTGTACTGATGACAATGCACTTGCCTAT
TACAACAACTCTAAGGGAGGTAGGTTTGTGCTTGCATTACTATCAGACCATCAAGATCTCAAGTGGGCTA
GATTCCCTAAGAGTGACGGAACAGGTACTATTTATACAGAACTGGAACCACCTTGTAGGTTTGTTACAGA
CACCCCAAAAGGACCTAAAGTGAAATACTTGTATTTCATTAA"&amp;"GGGCTTAAACAACCTAAATAGAGGTATG
GTATTGGGCAGTTTAGCTGCTACAGTACGTCTGCAGGCTGGTAATGCAACTGAAGTGCCAGCCAACTCAA
CTGTGCTTTCTTTCTGTGCCTTTGCTGTTGATCCAGCTAAAGCATACAAAGATTACCTATCAAGTGGAGG
ACAACCAATCACTAATTGCGTGAAGATGCTGTGCACACACACTGGTACAGGACAGGCAATTACTGTAACA
CCCGAAGCCAATA"&amp;"TGGATCAAGAGTCCTTTGGTGGTGCTTCATGTTGTCTGTATTGTAGATGCCACATTG
ATCATCCAAATCCTAAGGGATTTTGTGACCTGAAAGGTAAGTATGTTCAAATACCTACCACCTGTGCTAA
TGACCCAGTGGGTTTCACACTTAGAAACACAGTCTGTACTGTCTGCGGAATGTGGAAAGGTTATGGCTGT
AGTTGTGATCAACTCCGCGAACCCATGATGCAGTCTGCGGATGCGTCACCGTTTT"&amp;"TAAACGGGTTTGCGG
TGTAAGTGCAGCCCGTCTTACACCGTGCGGCACAGGCACTAGCACTGATGTCGTTTACAGGGCTTTTGAT
ATTTACAACGAAAAGGTTGCTGGTTTTGCAAAGTTCCTAAAAACTAATTGCTGCAGATTCCAGGAGATGG
ATGAAGACGGCAATTTAATAGACTCTTACTTCGTAGTTAAGAGACATACTATGTCCAACTACCAGCATGA
AGAGGCTATTTACAACTTGCTTAAAG"&amp;"AGTGCCCAGCTGTTGCTGTGCATGACTTTTTCAAGTTTAGAGTA
GATGGTGACATGGTACCACATATATCACGTCAACGTCTAACTAAGTACACAATGGCAGACTTAGTCTATG
CTCTACGTCATTTTGACGAGGGCAATTGTGACACATTAAAGGAAATACTCGTCACATACAATTGTTGTGA
TGACGATTATTTCAATAAGAAGGATTGGTATGACTTTGTAGAAAATCCTGACATCCTGCGCGTATATG"&amp;"CA
AACCTTGGTGAGCGTGTACGTCAAGCTTTATTAAAGACTGTGCAATTCTGCGATGCCATGCGCGATGCGG
GTATCGTAGGTGTACTGACACTAGATAATCAGGATCTGAATGGGAACTGGTATGATTTCGGCGATTTCGT
GCAAGTAACACCAGGCTGCGGAGTTCCTATTGTAGATTCATACTATTCTTTGCTGATGCCTATTCTGACA
TTAACGAGGGCTTTAGCTGCTGAGTCCCATATGGACACT"&amp;"GATCTCACAAAACCACTCATTAAGTGGGATT
TGTTGAAATATGACTTTACGGAAGAGAGACTTTGTCTCTTCGACCGTTACTTTAAATATTGGGATCAGAC
ATACCACCCCAATTGTATTAACTGTTTGGATGATAGGTGTATCCTCCATTGTGCAAACTTTAATGTATTG
TTTTCCACTGTGTTCCCACCTACAAGTTTTGGACCATTAGTAAGGAAAATGTTTGTAGATGGTGTACCTT
TTGTTGTTTC"&amp;"AACGGGTTACCATTTCCGTGAGTTAGGAGTTGTACATAATCAGGATGTAAACTTACATAG
CTCACGTCTCAGTTTCAAGGAACTTTTAGTGTATGCTGCCGACCCAGCCATGCATGCAGCTTCTGGCAAT
TTATTGCTAGACAAACGCACTACATGCTTTTCAGTGGCTGCACTAACAAACAACGTCTCTTTTCAAACTG
TCAAACCCGGTAATTTTAATAAGGACTTTTATGACTTTGCTGTGTCTAAAGG"&amp;"CTTCTTTAAGGAAGGAAG
TTCTGTTGAACTAAAACACTTCTTCTTTGCTCAGGATGGCAATGCTGCTATCAGCGATTATGACTATTAT
CGTTATAATCTGCCCACAATGTGTGATATCAGACAACTCCTATTCGTAGTTGAAGTTGTTGATAAGTATT
TTGATTGTTACGATGGTGGCTGTATTAATGCTAACCAAGTAATCGTAAACAATCTGGATAAATCAGCTGG
ATTTCCATTCAACAAATGGGGTA"&amp;"AGGCTAGGCTTTATTATGATTCAATGAGTTATGAGGATCAAGATGCA
CTTTTCGCGTACACTAAGCGTAACGTCCTCCCTACTATAACTCAAATGAATCTTAAGTATGCCATTAGTG
CAAAGAATAGAGCTCGCACCGTAGCAGGTGTCTCTATCTGTAGTACTATGACCAATAGACAGTTTCATCA
GAAATTACTAAAGTCAATAGCCGCCACTAGAGGAGCTACTGTAGTAATTGGAACAAGTAAATTTT"&amp;"ACGGT
GGCTGGCACAACATGTTAAAAACTGTCTACAGTGATGTAGAAACTCCCCACCTTATGGGTTGGGACTACC
CAAAATGTGACAGAGCCATGCCTAACATGCTTAGAATTATGGCTTCACTTGTTCTTGCTCGCAAACATAG
CACTTGTTGTAACTTGTCACACCGTTTCTATAGATTAGCTAATGAGTGTGCGCAAGTATTAAGTGAGATG
GTCATGTGTGGAGGCTCACTATATGTAAAACCAGGT"&amp;"GGAACGTCATCAGGTGATGCCACAACTGCCTACG
CTAATAGTGTGTTTAACATCTGTCAAGCGGTGACAGCTAATGTAAATGCACTTCTCTCAACTGATGGTAA
CAAGATTGCTGATAAGTACGTTCGCAACATCCAACACAGGCTATATGAGTGTCTCTATAGAAATAGAGAC
GTTGATCATGAATTTGTGGACGAATTTTACGCATATTTGCGTAAGCACTTCTCCATGATGATTCTTTCTG
ATGATGC"&amp;"CGTTGTGTGCTACAATAGTAACTATGCGGCTCAAGGTTTAGTAGCTAGCATCAAGAACTTTAA
AGCAGTTCTTTACTATCAAAACAATGTGTTTATGTCTGAGGCAAAATGCTGGACTGAGACTGACCTTACC
AAAGGACCTCATGAATTTTGCTCTCAGCACACAATGCTAGTTAAACAAGGAGATGACTATGTGTACCTGC
CTTATCCAGATCCATCAAGAATACTAGGCGCAGGCTGTTTTGTTGATGA"&amp;"CATCGTCAAAACAGATGGTAC
ACTTATGATTGAAAGGTTTGTGTCACTTGCGATTGATGCTTACCCACTTACTAAACACCCCAACCAGGAG
TATGCTGATGTTTTCCATTTGTATTTGCAATACATTAGGAAATTACATGATGAGCTTACTGGTCACATGT
TGGACATGTACTCTGTAATGCTAACTAATGACAATACATCACGGTACTGGGAACCTGAGTTTTACGAGGC
CATGTACACACCACACACAA"&amp;"TCTTGCAGGCTGTAGGTGCATGTGTATTGTGTAACTCACAGACTTCACTT
CGTTGCGGCGCGTGCATTAGGAGACCGTTCCTTTGTTGCAAGTGCTGCTATGACCATGTCATTTCAACAT
CCCACAAATTAGTGCTGTCTGTTAATCCCTATGTTTGCAACGCTCCAGGTTGTGACGTTACTGACGTAAC
ACAACTGTACTTAGGAGGTATGAGCTACTACTGTAAGTCACACAAACCTTCCATTAGTTTCC"&amp;"CATTGTGT
GCTAATGGTCAGGTTTTTGGTCTATATAAGAACACATGTGTAGGCAGTGACAACGTTACTGACTTTAATG
CTATAGCAACATGTGATTGGACTAATGCTGGCGATTACATACTTGCCAACACTTGTACAGAGAGACTCAA
GCTTTTCGCAGCTGAAACGCTCAAAGCAACTGAGGAGACATTCAAGCTATCTTATGGTATTGCCACTGTA
CGTGAAGTACTGTCTGATAAAGAACTTTATCTT"&amp;"TCATGGGAGGTAGGAAAACCAAGACCACCATTGAATA
GGAATTATGTCTTTACTGGTTACCGTGTAACTAAAAATAGTAAAGTACAAATTGGAGAGTACACATTTGA
AAAAGGTGACTATGGTGATGCTGTTGTGTACAGAGGTACTACAACATACAAATTGAATGTTGGTGATTAC
TTTGTGCTAACATCACACACAGTAATGCCACTAAGTGCACCTACACTAGTGCCTCAGGAGCACTATGTGA
GAAT"&amp;"AACTGGCTTATACCCAACTCTCAACATTTCAGAAGAGTTTTCTAGCAATGTTGCAAACTACCAGAA
GGTCGGTATGCAAAAATACTCAACACTCCAGGGACCACCAGGCACCGGTAAGAGTCATTTTGCTATTGGA
CTTGCACTCTACTACCCGTCTGCTCGCATAGTGTATACAGCTTGCTCTCATGCTGCTGTTGATGCACTAT
GCGAAAAGGCATTGAAATACTTGCCTATAGACAAGTGTAGTAGAAT"&amp;"CATACCTGCACGTGCGCGTGTGGA
GTGCTTTGCCAAATTCAAAGTGAATTCAACATTAGAACAGTACGTTTTCTGCACTGTAAATGCACTGCCT
GAAACTACTGCTGACATAGTAGTCTTTGATGAAATTTCAATGGCAACTAATTATGACTTGAGTGTCGTCA
ATGCTAGACTACGTGCAAAACACTACGTTTACATTGGTGACCCTGCTCAATTACCGGCGCCACGCACATT
GCTTACTAAGGGCACAC"&amp;"TTGAACCTGAATATTTTAACTCGGTGTGCAGACTCATGAAAACAATAGGTCCT
GACATGTTTCTTGGAACATGTCGCCGCTGTCCTGCTGAAATTGTCGACACAGTGAGTGCTTTAGTTTATG
ATAATAAGCTAAAAGCACACAAAGAAAAGTCAGCTCAATGCTTTAAAATGTTTTACAAGGGTGTGATTAC
ACATGATGTGTCATCTGCAATCAACAGGCCCCAAATAGGTGTTGTAAGAGAGTTTCTTA"&amp;"CACGCAACCCT
GTTTGGAGAAAAGCTGTTTTTATTTCACCATATAATTCACAGAATGCAGTGGCTTCTAAAATTTTAGGAT
TACCCACTCAAACTGTTGATTCTTCACAGGGCTCGGAGTATGACTATGTCATATTCACACAAACCACTGA
GACCGCACACTCTTGCAATGTCAACCGCTTTAATGTGGCTATCACAAGAGCAAAAATTGGCATTTTGTGC
ATAATGTCTGACAGAGATCTTTATGATAAG"&amp;"CTGCAATTTACGAGTCTGGAAGTACCACGTCGCAATGTGG
CTACGTTACAAGCAGAAAATGTAACTGGACTCTTTAAGGACTGTAGTAAGATCATTACTGGTCTTCACCC
TACACAGGCACCGACACACCTCAGTGTTGATACTAAATTCAAGACTGAAGGCCTTTGTGTTGACATACCA
GGCATACCTAAGGACATGACCTATCGCAGACTCATCTCTATGATGGGCTTCAAAATGAATTATCAAGTCA
A"&amp;"TGGTTACCCTAATATGTTTATCACCCGTGAAGAAGCCATTCGTCACGTTCGTGCATGGATTGGTTTCGA
CGTTGAGGGTTGTCATGCAACTAGGGATGCTGTGGGAACTAACCTACCACTCCAATTAGGATTTTCGACA
GGTGTTAACTTAGTAGCTGTACCTACTGGCTATGTTGACACTGAGAATAATACAGAGTTCACTAGAGTCA
ATGCAAAACCTCCTCCAGGTGACCAATTCAAACATCTTATACC"&amp;"ACTCATGTACAAGGGCTTGCCCTGGAG
TGTTGTGCGTATTAAGATTGTACAAATGCTCAGTGACACGCTGAAGGGATTATCTGACAGAGTCGTGTTT
GTCCTTTGGGCTCATGGCTTTGAACTTACATCAATGAAGTATTTTGTCAAGATTGGATCAGAAAGAACGT
GTTGTCTGTGTGACAAGCGTGCAACTTGCTTCTCTACTTCATCTGACACTTATGCTTGCTGGAACCACTC
TGTGGGTTTTGACT"&amp;"ATGTCTACAACCCATTTATGATTGACGTCCAGCAATGGGGCTTTACAGGTAACCTT
CAGAGCAACCATGATCAACACTGTCAAGTGCATGGTAACGCTCATGTGGCTAGTTGTGATGCTATCATGA
CTAGATGTCTTGCAGTCCATGAGTGCTTTGTTAAGCGCGTTGATTGGTCTGTTGAATACCCGGTTATTGG
AGATGAACTGAAGATCAATGCAGCTTGCAGAAAAGTACAGCACATGGTTGTTAAGT"&amp;"CTGCATTGCTTGCT
GACAAGTTCCCAGTTCTTCATGATATAGGAAATCCAAAGGCTATTAAATGTGTACCGCAGGCTGACGTAG
AATGGAAGTTCTACGATGTTCAGCCATGCAGTGACAAGGCTTATAAGATAGAAGAACTCTTCTACTCCTA
TGCCACCCACCATGACAAATTCACTGATGGTGTTTGCTTGTTTTGGAACTGTAACGTTGATCGTTATCCA
GCCAATGCTATCGTTTGTAGGTTTGAT"&amp;"ACACGAGTTCTCTCCAATCTAAACCTACCTGGTTGTGATGGTG
GTAGTCTGTATGTAAACAAACATGCATTCTATACTCCTGCTTTTGATAAGAGTGCATTTACTCATTTGAA
ACAACTGCCATTCTTTTATTACTCTGATAGTCCTTGCGAGTCGCATGGCAAGCAGGTTGTGTCAGACATT
GATTATGTTCCACTAAAGTCTGCAACGTGTATTACACGTTGCAACCTGGGTGGAGCTGTTTGCAGACAT"&amp;"C
ATGCAAATGAGTATAGACAGTACTTAGATGCATATAACATGATGATTTCTGCCGGTTTTAGCCTATGGAT
TTACAAACAGTTTGACACATATAACCTGTGGAACACCTTTACCAGGTTACAGAGCCTAGAAAATGTGGCT
TACAATGTTATTAATAAAGGACACTTTGATGGACAGATTGGCGAAGCACCTGTGTCTATCATCAATAATG
CTGTTTACACTAAAGTAGACGGCGTTGATGTGGAGATCTT"&amp;"CGAGAACAAGACAACCCTTCCTGTGAATGT
AGCGTTTGAGCTTTGGGCTAAACGAAACATTAAGCCAGTGCCAGAGATTAAGATACTTAACAATTTGGGT
GTCGACATCGCTGCCAATACTGTTATCTGGGACTACAAAAGAGAAGCGCCAGCACATGTCTCAACAATAG
GTATCTGCACAATGACTGACATTGCCAAGAAACCTACTGAAAGCACTTGTTCGTCGCTTACTGTCTTATT
TGATGGTAGAG"&amp;"TTGAAGGACAGGTTGACTTATTCAGAAATGCACGTAATGGTGTTTTAATAACGGAAGGT
TCAGTCAAGGGTTTAACACCATCAAAAGGACCTGTGCAGGCAAGTGTCAATGGAGTCACATTGATTGGAG
AATCAGTAAAAACACAGTTTAATTATTTTAAGAAAGTAGATGGCATCATCCAACAATTGCCTGAAACCTA
CTTTACACAGAGTAGAGACTTAGAGGATTTTAAGCCCAGATCACAAATGGAAA"&amp;"CGGACTTCCTCGAGCTC
GCAATGGATGAATTCATACAGCGATATAAGCTAGAAGGCTATGCTTTCGATCATATCGTTTATGGAGATT
TCAGTCATGGCCAACTTGGTGGACTACATCTAATGATTGGTCTAGCCAAGCGCTCGCAAGATTCACCGCT
AAAATTAGAGGATTTTATCCCTATGGATAGCACAGTGAAAAATTACTTCATAACAGATGCTCAGACAGGT
TCATCAAAATGTGTTTGCTCTGTT"&amp;"ATTGACCTTCTACTTGATGACTTTGTTGAAATAATAAAGTCACAGG
ACCTTTCAGTAATTTCAAAAGTGGTTAAAGTTACAATTGACTATGCTGAAATATCATTTATGCTTTGGTG
TAAAGATGGATATGTAGAAACCTTCTACCCAAAATTACAGGCAAGTCAAGCGTGGCAACCAGGTGTAGCT
ATGCCTAATTTGTACAAGATGCAAAGAATGCTTCTTGAAAAATGTGACCTTCAGAATTATGGCGAA"&amp;"AACG
CTGTCATACCAAAAGGAATAATGATGAATGTCGCAAAATATACCCAACTGTGTCAATATTTAAACACACT
TACATTAGCTGTGCCTTACAACATGAGAGTTATACATTTTGGTGCGGGCTCTGATAAAGGAGTGGCACCC
GGTACAGCTGTGCTTAGACAGTGGTTGCCGATTGGCACACTACTTGTTGATTCTGATCTTAATGACTTCG
TCTCTGACGCTGATTCTACATTAATTGGAGAATGTGC"&amp;"AACCGTACATACAGCTAATAAATGGGATCTCAT
TGTTAGCGACATGTACGATCCTAAAACCAAACACGTGACAAAAGAGAATGACTCAAAAGAAGGGTTTTTT
ACTTACCTGTGTGGGTTTATAAAACAAAAGCTAGCTTTGGGAGGTTCTGTGGCCGTAAAGATAACGGAGC
ATTCTTGGAATGCTGATCTTTACAAGCTTATGGGACATTTCTCATGGTGGACAGCTTTTGTTACAAATGT
GAATGCAT"&amp;"CATCATCAGAAGCATTTTTAATTGGAGTTAACTATCTTGGTAAACCAAAAGAGCAAATTGAT
GGCTATACCATGCATGCTAACTACATTTTCTGGAGGAACACAAATCCTATTCAATTGTCTTCCTATTCGC
TCTTCGATATGAGCAAGTTTCCCCTTAAATTACGAGGAACTGCTGTCATGTCTTTAAAAGAGAATCAAAT
CAATGATATGATTTATTCCCTTCTTGAAAAAGGTAGACTTATCGTTAGAG"&amp;"AAAACAACAGAGTTATAGTC
TCTAGTGATGTGCTAGTTAATAACTAAACGAACATGTTTATTGTATTTCTCATTAGTTACACAACTTTTC
TCATTCCTTATACAGCTACAACAACATGTTTCTCAGGGCCTACAATAGAGAATAAGTTGAACATATCCTC
AGGTAGTAGGGGTGTTTATTACCCTGATGACATTTTTCGTTCCAATGTTAGTGTGTTGGTGACAGGACGT
TTCCTTCGCTTTAACACCACT"&amp;"CTTACGTGGTACAATTCATGGAACCAGGCTTATTCTTCACCTGTCTTGC
CTTTTGGGCATGGTGTTTACTTTTCAACCATTGACAAATCCAATGTTGTCAGAGGTTGGATTTTTGGAAC
CACGTTAGATAACACCACTCAATCCGCATTGCTTGTGAACAATGGTAGTGCTATTACAATAGAAGTCTGT
TACTTCCAATTTTGTGACAACCCTGCCTTTATAATTAGTGGCGGTGCACAAACAAACACTGCT"&amp;"ATCTATA
TCAACTTACGTAATTGTACATATGTGGATACACTACGTGACTTACCATTAAGTTTTGAGGATGTTGATGG
TGGTTTTAAACACTTACGTGAGTTTGTATTCAAGAATAGTGATGGGTTTTTGCACATTTATGGTGCTTAC
CAGCCTTACGACTTAGCCATAGGTGCTACGGCTGCACTACCAGCTCAATTCCTGCCTTTAAAGCCCCTAT
GGAAACTGCCCCTCGGTTTAAATATTACTAATTA"&amp;"TAAGGTTGTGACAACTTTAAAACCCACAAATCAGGC
CTTCCAAGCTGCTTATATAGTGGGTAACTTAAAACATACAACTATGATGTTGTCTTTTAATGAAAATGGC
ACTATGTCCAATGCTATTGATTGTTCTCAGGACCCATTGGCTGAGCTAAAGTGCACACTCAAGCAGTTTG
ATGTAGGTAAAGGTATTTACCAAACGTCAAACTTCCGAGTTCAACCTACTGTTGATGTTGCGCGCTTTCC
AAATA"&amp;"TTACTAACGTGTGTCCTTTTGACAAGGTTTTTAATGCTACACGCTTTCCTAGTGTCTATGCGTGG
GAAAGAACAAAGATTTCCGATTGTGTTGCAGATTACACTGTTTTCTACAACTCAACTTCTTTTTCGACTT
TCAACTGTTATGGAGTGTCTCCTTCTAAGTTGATTGATTTGTGTTTTACAAGTGTGTATGCAGATACATT
TTTGATAAGATTTTCCGAAGTCAGACAAGTAGCACCTGGTCAGACTG"&amp;"GTGTTATTGCAGACTACAATTAT
AAACTACCTGATGACTTTATAGGTTGTGTTATAGCTTGGAACACAGCCAAGCAAGACGTCGGTAGCTATT
TTTATAGGTCCCATCGTTCTAGCAAATTAAAACCCTTTGAAAGAGACCTTTCATCAGAAGAAAATGGTGT
CCTTACACTTAGTACCTATGATTTTAATCAAAATGTACCTCTTGAGTACCAAGCCACTAGAGTCGTTGTT
CTTTCCTTTGAACTTCTT"&amp;"AATGCACCTGCTACAGTGTGTGGACCAAAGTTATCCACTCCATTGGTTAAGA
ACCAGTGCGTCAACTTCAACTTTAATGGACTTAAAGGTACTGGTGTGTTGACTGACTCGTCCAAAACGTT
TCAGTCTTTTCAGCAGTTTGGTCGGGACGCATCTGATTTTACTGATTCTGTGCGTGACCCGCAAACTTTA
CAGATACTTGACATTTCACCGTGCTCTTTTGGTGGTGTAAGTGTCATAACACCAGGAACT"&amp;"AACACTTCAT
CTGCAGTGGCTGTTCTTTACCAAGATGTAAACTGCACTGATGTTCCTACAACAATACATGCAGATCACTT
AACACACTCTTGGCGTGTTTATACCACTGGACCCTATGTTTTCCAAACACAAGCAGGGTGCCTTATAGGA
GCTGAACATGTCAACGCATCCTATCAGTGTGACATTCCAATTGGTGCTGGCATTTGTGCTAGCTATCATA
CAGCCTCACTTTTACGGAGTACAGGTCAAAA"&amp;"ATCTATTGTGGCCTATACTATGTCATTAGGTGCTGAAAA
TTCTGTGGCATATGCTAATAATTCAATTGCCATACCTACTAATTTTTCTATTAGTGTCACTACTGAAGTG
ATGCCTGTTTCTATGGCTAAAACATCTGTCGATTGTACTATGTACATCTGTGGTGATTCTTTAGAGTGCA
GTAACCTACTGCTTCAGTATGGTAGCTTCTGTACCCAACTCAATCGTGCCCTTTCTGGCATTGCTGTTGA
AC"&amp;"AGGACAAAAATACCCAAGAGGTGTTTGCCCAGGTTAAACAGATGTATAAAACACCAACCATAAGAGAT
TTTGGTGGTTTTAATTTCTCTCAGATATTACCAGACCCTTTGAAGCCTACTAAGCGTTCTTTTATAGAGG
ATTTGCTCTATAACAAAGTAACACTCGCGGATGCTGGTTTCATGAAACAGTATGCAGACTGTTTGGGTGG
TATTAACGCAAGAGATCTCATCTGTGCTCAAAAGTTTAATGGGC"&amp;"TGACAGTCTTACCACCTTTGCTCACT
GATGACATGATTGCTGCCTATACTGCAGCGCTCATTAGTGGCACTGCCACTGCAGGCTGGACTTTCGGTG
CAGGTGCAGCCCTTCAAATACCTTTTGCTATGCAAATGGCTTATAGGTTTAATGGCATTGGAGTTACTCA
AAATGTTCTCTACGAGAACCAAAAACAAATTGCCAACCAGTTCAATAAGGCTATTACTCAAATTCAAGAA
TCACTCACAACTACA"&amp;"GCGACAGCGCTGGGCAAGCTGCAAGACGTAGTCAACCAGAATGCTCAAGCATTAA
ATACACTTGTCAAACAACTTAGCTCCAATTTTGGTGCTATTTCAAGTGCTTTGAATGATATCCTCTCACG
ACTTGACAAAGTTGAGGCAGAGGTGCAAATTGACAGGTTGATTACAGGCAGATTACAAAGCCTCCAAACC
TATGTAACACAACAACTAATCAGAGCTGCTGAAATCAGGGCTTCTGCTAATCTTGCT"&amp;"GCTACCAAAATGT
CTGAGTGTGTTCTTGGACAATCTAAAAGAGTTGATTTTTGTGGAAAAGGCTATCACCTTATGTCTTTCCC
TCAATCCGCTCCACATGGTGTTGTGTTCTTACATGTCACTTATGTGCCAGCACAAGAAAAGAACTTCACT
ACTGCCCCAGCAATTTGTCATGAAGGCAAGGCATACTTCCCTCGTGAAGGTGTGTTTGTATCTAATGGCA
GTTCTTGGTTTATTACACAGAGGAATTT"&amp;"TTATTCGCCACAGATAATCACAACAGACAATACATTTGTCGC
CGGAAGTTGTGATGTCGTCATTGGAATTATTAATAATACAGTTTATGATCCTCTGCAACCTGAGCTTGAC
TCATTTAAACAAGAGCTAGATAAGTACTTCAAAAATCATACATCACCTGATGTTGATCTTGGCGACATTT
CAGGCATCAATGCTTCTGTCGTCGATATTCAAAAAGAAATTGACCGCCTCAATGAGGTTGCCAAAAATTT"&amp;"
AAATGAATCACTCATTGACCTTCAAGAACTTGGCAAATATGAGCAATATATTAAATGGCCTTGGTATGTC
TGGCTTGGCTTTATAGCAGGGTTAGTAGGATTATTTATGGCCATCATTCTTCTTTGTTACTTTACTAGCT
GCTGTAGCTGCTGTAAAGGCATGTGCTCCTGTGGTTCTTGCTGCAGATTTGATGAAGACGACTCTGAGCC
AGTGCTCAAAGGAGTCAAATTACATTACACATAAACGAACT"&amp;"TATGGATTTGTTTATGAGTATTTTCACAC
TTGGATCAATCACACGTCAACCAAGTAAGATTGAAAATGCTTTTCTTGCAAGTACTGTTCATGCTACTGC
AACGATACCGCTACAAGCCTCATTCTCTTTCCGATGGCTTGTTATTGGCGTTGCACTTCTTGCTGTTTTT
CAAAGCGCTTCCAAAGTAATTGCGCTTCATAAGAAGTGGCAGCTTGCCTTATACAAAGGCTTTCAATTAG
TTTGTAACTTGC"&amp;"TGCTACTCTTTGTGACAATTTATTCACATTTTCTACTTTTAGCTGCTGGCATTGAGGT
GCAATTCTTGTACATCTATGCTTTGATTTATATTCTGCAAATTTTAAGCTTTTGCAGATTTATCATGAGA
TGCTGGCTCTGTTGGAAGTGCAAATCCAAGAATCCATTATTATATGATGCCAACTACTTTGTTTGCTGGC
ATACATATAATTATGACTACTGTATACCATACAACAGTGTCACAGATACAATCG"&amp;"TCGTTACTACAGGTGA
CGGCATTTCAACACCAGAACTCAAAGAATACTACCAAATTGGTGGTTATTCTGAGGATTGGCATTCAGGT
GTTAAAGACTATGTCGTTGTACATGGCTATTTCGCCGAAGTTCACTACCAGCTTGAGTCTACACAAATTA
CTACAGACACTGGTATTCAAAACGCTACATTCTTCATCTTTAACAAGCTTGTTAAAGATCCGCCGAATGT
GCAAATACACACAATCGACGGCTCT"&amp;"TCAGGAGTTGTAAATCCAGCAATGGACCCAATTTATGATGAGCCG
ACGACGACTACTAGCGTGCCTTTGTAAGCACAAGAAAGTGGGTACGAACTTATGTGCTCATTCGTTTCGG
AAGAAACAGGTACGTTAATAGTTAATAGCGTACTTCTTTTTGTTGCTTTCGTGGTATTCTTGCTAGTTAC
ACTAGCCATCCTTACTGCGCTTCGATTGTGTGCGTACTGCTGCAATATTGTTAACGTGAGTTTAGTA"&amp;"AAA
CCAACAGTTTATGTCTACTCGCGTGTTAAAAATCTGAACTCTGCTGAAGGGGTTCCTGATCTTCTGGTCT
AAACGAACTAACTATTATTATTATTCTGTTTGGAACTTTAACATTGCTCATCATGGCTGACAACGGAACC
ATTTCTGTTGAGGAGCTTAAAAGACTCCTGGAACAATGGAACCTAGTAATAGGCTTCCTCTTCCTCGCCT
GGATTATGTTATTACAATTTGCCTATTCTAATCGGAAC"&amp;"AGGCTTTTGTACATAATAAAGCTTGTCTTCCT
CTGGCTCTTGTGGCCAGTAACACTTGCTTGCTTTGTGCTTGCTGCTGTTTACAGAATTAATTGGGTGACT
GGCGGTATTGCGATTGCAATGGCTTGCATCGTAGGCTTGATGTGGCTTAGCTACTTCTTTGCTTCCTTCA
GGCTGTTTGCTCGTACCCGCTCAATGTGGTCATTCAACCCAGAAACAAACATTCTTCTCAATGTGCCTCT
TCGAGGGAC"&amp;"AATTGTAACCAGACCGCTCATGGAAAGTGAACTTGTCATTGGCGCTGTGATCATTCGTGGT
CACCTGCGAATGGCTGGACACTCCCTAGGGCGCTGTGATATTAAGGACCTGCCAAAGGAGATCACTGTGG
CTACATCACGAACGCTTTCTTATTACAAATTAGGAGCGTCGCAGCGTGTAGGCACTGATTCTGGTTTTGC
TGCATACAACCGCTACCGTATTGGAAACTACAAATTAAACACAGACCACTC"&amp;"TGGTAGCAACGACAATATT
GCTTTGCTAGTACAGTAAGTGACAACAGATGTTTCATCTCGTTGACTTTCAGGTTACAATAGCAGAGATG
TTGATTATCATTATGAGGACTTTCAGGATTGCCATTTTGAATCTTGATGTACTAATAAGTTCAATAGTGA
GACAATTATTTAAGCCTCTAACTAAGAAGAAATATCCTCAGTTAGATGATGAAGAACCTATGGAGTTAGA
TTATCCATAAAACGAACATGAA"&amp;"AATTATTCTCTTCTTGACATTGATTGTACTTGCAACTTGCGAGTTATA
TCACTATCAAGAGTGTGTTAGAGGTACCACTGTACTATTAGAAGAACCTTGCCCATCAGGAACTTACGAG
GGCAATTCACCATTTCATCCTCTTGCTGATAACAAATTTGCACTAACTTGCATTAGCACACATTTTGCTT
TTGCTTGTGCTGACGGTACTAGACATACCTATCAGCTTCGTGCAAGATCAGTTTCACCTAAACT"&amp;"TTTCAC
CAGACAAGAGAAAGTTTACCAAGAGCTCTATTCGCCGCTTTTTCTCATTGTTGCTGCTTTAGTATTTATA
ATACTTTGCTTCACCATTAAGAGGAAGATAGAATGAATGAGCTCACTTTAATTGACTTCTATTTGTGCTT
TTTAGCCTTTCTGCTATTCCTTGTTCTAATAATGCTTATTATATTTTGGTTTTCACTTGAACTCCAGGAT
ATAGAAGAACCTTGTAACAAAGTCTTTGAGACATA"&amp;"TAGATCTGTTCTTTAAACGAACTTAAAATGTCTGA
TAATGGAACCCAAAACCAACGTAGTGCCTCCCGCATTACATTTGGTGGACCTTCAGATTCAACTGACAAT
AACCAGGATGGAGGACGCAGTGGTGCACGGCCAAAACAACGCCGACCCCAGGGTTTACCCAATAATACCG
CGTCTTGGTTCACAGCTCTCACTCAGCATGGTAAGGAAGGACTCAAATTCCCTCAAGGCCAGGGAGTTCC
TATCAA"&amp;"CACCAATAGTGGCACAGATGACCAAATTGGCTACTATAGAAGAGCTACCCGACGAGTTCGTGGT
GGTGACGGTAAAATGAAAGAGCTTAGCCCCAGATGGTACTTCTATTACCTAGGAACTGGCCCAGAAGCTT
CACTTCCCTATGGTGCCAATAAAGAGGGCATCGTATGGGTTGCAACTGAGGGTGCCTTGAACACACCAAA
AGATCATATTGGCACCCGCAATCCTAATAACAATGCTGCCATTGTTCT"&amp;"ACAACTTCCTCAAGGAACAACA
TTGCCAAAAGGCTTCTACGCTGAAGGGAGCAGGAGTGGTAGTCAAGCCTCTTCTCGCTCCTCATCACGTA
GTCGTGGAAATTCAAGAACTTCAACTCCTGGCAGCAGTAGGGGAAATTCTCCTGCTCGAGTGGCTAGCGG
AGGTGGTGAAACTGCCCTCGCGCTATTGCTGTTAGACAGATTGAACCAGCTGGAGAGCAAAGTTTCTGGT
AAAGGCCAACAACAACAAG"&amp;"GCCAAACTGTCACTAAGAAATCTGCTTCAGAGGCATCTAAAAAGCCTCGGC
AAAAACGTACCGCAACCAAACAGTACAATGTCACCCAAGCTTTTGGGCGACGTGGTCCAGATCAAACTCA
AGGAAACTTTGGAGACCAGGAGCTAATCAGACAAGGAACTGATTATAAACACTGGCCGCAAATAGCACAG
TTTGCTCCAAGTGCCTCTGCATTCTTCGGAATGTCACGCATTGGCATGGAAGTCACACCTT"&amp;"CGGGAACAT
GGCTGACTTATCATGGAGCCATTAAATTGGATGATAAAGATCCCCAATTCAAAGACAACGTCATACTGCT
GAATAAGCACATTGACGCATACAAGACATTCCCACCAACAGAGCCTAAAAAGGACAAAAAGAAAAAGACT
GATGAAGCTCAGCCTTTGCCGCAGAGAAAGAAACAGCCCACTGTGACTCTTCTGCCTGCGGCTGATATGG
ATGATTTCTCCAGACAACTTCAAAATTCCATG"&amp;"AGTGGAGCTTCTGCTGATTCAACTCAGGCATAAACACT
CATGATGACCACACAAGGCAGATGGGCTATGTAAACATTTCCGCAATTCCGTTTACGATACATAGTCTAC
TCTTGTGCAGAATGAATTCTCGTAACTAAACAGCACAAGTAGGTTTAGTTAACTTTAATCTCACATAGCA
ATCTTTAATCAATGTGTAATGTTAGGGAGGACTTGAAAGAGCCACCACATTTTCACCGAGGCCACGCGGA
GTA"&amp;"CGATCGAGGGTACAGTGAATAATGCTAGGGAGAGCTGCCTATATGGAAGAGCTCTAATGTGTAAAAT
TAATTTTAGTAGTGCTATCCCCATGTGATTTTAATAGCTTCTTAGGAGAATGACAAAAAAA")</f>
        <v>&gt;BtJTMC15 KU182964.1_genome
ATATTAGGTTTTTACCTACCCAGGAAAAGCCAACCAACCTCGATCTCTTGTAGATCTGTTCTTTAAACGA
ACTTTAAAATCTGTGTGGCTGTCGCTCGGCTGTATGCCTAGTGCACCTACACAGTATAAATAATAACTTT
ACTGTCGTTGACAAGAAACGAGTAACTCGTCCTTCTTCTGCAGACTGCTTACGGTTTCGTCCGTGTCGCA
GTCGATCATCAGCATACCTAGGTTTCGTCCGGGTGTGACCGAAAGGTAAGATGGAGAGCCTTGTTCTTGG
TGTCAACGAGAAAACACACGTCCAACTCAGTTTACCTGTTCTTCAGGTTAGTGACGTGTTAGTGCGTGGT
TTCGGGGATACTGTGGAAGAAGCCCTAGCGGAAGCACGTGAACATCTTAAAAATGGCACTTGTGGCCTAG
TAGAGCTGGAAAAAGGTGTCTTACGCCAGCTTGAAGAGCCCTATGTGTTCATTAAACGCTCTGAAGCCTT
AAGCACCACTCATGGCCACAAGGTTGTTGAATTGGTGGCTGAAATGAATGGCATTCAGTTCGGTCGTAGC
GGTACAACACTGGGAGTTCTCGTGCCACATGTGGGCGAAACCCCAATCGCGTACCGCAATGTTCTTCTTC
GTAAGAATGGTAATAAGGGAGCTGGTGGCCATAGCTACGGCATCGATCTAAAGTCTTATGACTTAGGTGA
CGAGCTTAACACTGATCCCATTGAAGATTATGAACAAAAATGGAACACTAAGCATGGCAGGGGTGCTCTC
CGTGAACTCATTCGTGAGCTTAATGGAGGTGCAGTCACTCGCTATGTTGATAACAACTTCTGTGGCCCTG
ATGGGTATCCTCTTGACTGCATTAAAGATCTTCTCGCTCGTGCGGGTAAGTCGATGTGCACTCTTTCCGA
ACAACTCGATTTCATTGAATCGAAGCGTGGTGTCTATTGCTGCCGTGAACATGAGCATGAAATTGCTTGG
TACACTGAGCGCTCAGACAAGAGTTATGAGCACCAGACACCATTCGAGGTTAAGAGTGCCAAAAAATTTG
ACACTTTTAAAGGGGAATGCCCGAAGTTCGTATTTCCTCTCAACTCCAAAGTCAAAGTCATTCAACCACG
TGTTGAAAAGAAAAATACTGAAGGTTTCATGGGGCGTATACGCTCTGTGTACCAAGTTGCCACTCCAAAT
GAATGCAACGACATGCACTTGTCTGTCTTTATGAAGTGTAATCATTGTGATGAAGCCTCTTGGCAGACGT
GTGACTTTCTCAAAGCCACTTGTGAATATTGTGGCACTGAAAATCCAGTTAGTGAAGGACCTACTACATG
TGGGTATCTACCTACTAATGCTGTAGTAAAGATGCCCTGTCCTGCTTGTCAGAATAAAGAAGTGGGACCT
GAGCATAGTGTTGCAGACTACCACAACCACTCAAATATTGAAACTCGACTCCGCAAGGGAGGTAGGACTA
AATGTTTTGGAGGCTGTGTGTTTTCCTATGTTGGCTGCTATAACAAGCGTGCTTACTGGGTTCCTCGTGC
TAGTGCCAATATAGGTTCAAACCATACTGGCATTACTGGTGACAATGTAGAAGTTCTTAATGAAGACCTC
CTTGAGATACTGAATCGTGAACGTGTTAATATTAACATTGTTGGCGATTTTCAGTTAAATGAACATATTG
CCATCATTTTAGCGTCTCTTTCTGCTTCTACGAGTGCTTTTGTTGACACTGTAAAGAGTCTTGATTATAA
GTCTTTTAAAGCCATTGTTGAGTCTTGCGGAAACTACAAAGTTACCAAGGGCAAGCCTGTGAAAAGTGCT
TGGAACATTGGACAACAAAAATCTATTCTGACACCACTGTGTGGATTTCCATCACAGGCTGCTGGTGTTA
TTAGATCTATTTTCTCTCGCACACTAGATGCAGCAAATAACTCTATCCCAGATTTACAAAGAGCAGCTGT
CACCATCCTTGGTGGCATTTCCGAACAGTCACTGCGTCTTGTTGATGCAATGGTGTGTACATCAGACTTG
ATCACCAACAGTGTTGTCATCATGGCATATGTTACTGGTGGTCTTGTACAGCAAACAGTGCAATGGTTGT
CTAATGTGTTAGGCACCACAGTTGACAAACTCAAACCTGTATTTACATGGCTTGAGACTAAGCTTAATGC
AGGAATAGAGTTTCTCAAGGATGCTTGGGAAATTCTTAAATTCCTAGTTACAGGTGTGTTTGACATTGTT
AAAGGTCAAATACGGGTGTTTTCCGACAACCTCAAAGAATGTGTAAAAACTTTTGTTGGTGTTGTCAACA
AAGCGCTTGAAATGTGCATTGACCAAGTCACAATCGCAGGTACCAAGGTGAGATCACTCAACCTTGGAGA
GGTTTTAATTGCGCAAAGCAAGGGCCTCTACCGTCGGTGTGTTCGTGGCAAGGAGCAGCTGCAACTACTT
ATGCCTTTGAAGGCACCTAAAGAAGTCACTTTCCTTGAAGGAGACTCACATGATACAGTATTAATCTCCG
AAGAGGTTGTTCTTAAAAATGGTGAGCTTGAAGCACTCGAGACACCAGTTGACAGTTTCACTAAAGGAGC
TGTTGTAGGTACTCCAGTTTGTGTTAACGGCCTCATGCTCTTGGAGCTCAAAGATAAGGAACAGTATTGT
GCTTTATCTCCAGGCTTATTAGCTACAAACAATGTTTTCCGTCTAAATGGAGGTGCACCGGTTAAAAGTG
TAACCTTTGGAGAAAACACTGTTTTAGAAGTTCAAGGTTACAAGAATGTGAAAATCACATTTGAGCTTGA
TGAGCGTGTAGACAAAGTGCTTAATGAGAAGTGTTCTGTCTACACTGTTGAATCCGGTACAGAGGTTACT
GAATTTGCATGTGTTGTTGCAGAAGCTATTGTAAAAACTTTGCAACCGGTTTCTGATCTTCTTACTAAGA
TGGGTATCGACCTTGACGAGTGGAGTGTAGCTACATTCTACTTGTTTGATGATGCTGGTGAAGAAAAACT
TTCATCACGCATGTACTGTTCCTTCTACCCTCCTGATGAGGAAGAAGACTGCGAAGAGTATGAGGATGAG
GAAGAAGTTCCTGATGAAACCTGTGAACATGAATACGGTACAGAGGATGACTATAAAGGTCTTCCTCTTG
AGTTTGGTTCGTCAATAGAAATACAACAGGTTGCAGATGAAGAGGAAGACTGGCTTGATGATGCTGGTGA
AGCAGAACCTGAACCAGAACCTCTACCTGAAGAACCAGTTAATCAGTTTACTGGTTACTTTAAACTTACT
GACAATGTTGCCATTAAATGTGTTGACATCGTTAAGGAAGCGCAAAGTGCCAAACCGACGGTGATTGTTA
ATGCTGCTAACATCCACCTAAAACATGGTGGTGGTGTAGCAGGTGCACTCAACAAAGCAACCAATGGTGC
CATGCAACAAGAGAGTGATGATTACATTAAACGAAATGGACCACTCACAGTAGGTGGTTCATGTTTGCTT
TCTGGACACAATTTGGCTAAGAAGTGTATGCATGTTGTTGGCCCAAACCTAAATGCTGGTGAGGATGTCC
AACTACTTAAAGCTGCATATGACAACTTTAATTCACAGAACGTATTACTTGCACCACTACTGTCAGCAGG
CATATTTGGTGCTAAACCACTTCAGTCTTTAAAGATGTGTGTTGAAGTAGTTCGCACACAAGTTTACCTC
GCAGTCAATGATAGGAGTCTTTATGATCAGGTTGTATTAGATTATCTGGACAGTTTGAAACCTAAAGTGG
AGTTTCCCAAGAAGGAGGAGAATCCAAAATTGGAAGAGCCAAAAGCGAAACAGCCAGTTGAAAAACCTGT
TGACGTCAAACCTAAAATTAAGGCTTGTGTCGAAGAGGTTACTACAACATTGGAAGAAACTAAACTTCTT
ACCCAAAACCTGCTTCTTTTTGCTGATATCAATGGTAAACCTTACCCGGATTCTCAGAATATGCTAAGAG
GTGAGGACATGTCTTTTCTAGAAAAGAACGCACCATATGTAGTAGGTGATGTCATCACTAGTGGTGATAT
TACTTGTGTTATAATACCTGCTAAGAAGGCTGGTGGTACTACAGAAATGCTTGCAAAGGCATTAAAGAAA
GTGCCAGTGTGTGAGTATATAACTACATATCCCGGACAAGGATGTGCTGGTTATACACTCGAAGAAGCAA
AGACTGCGCTTAAGAGGTGCAAATCTGCATTCTATGTACTACCTTCAAAAACACCTAATGTAAAAGATGA
AATCCTTGGAACGGTGTCCTGGAATTTAAGGGAAATGCTTGCTCATGCCGAAGAGACAAGAAAATTAATG
CCTATTTGCATGGACATTAGAGCCATAATGGCTACAATCCAACGTAAGTATAAAGGTATTAGAATTCAAG
AAGGAATCGTTGACTATGGTGTTCGGTTCTTTTTCTATACTAGCAAAGAGCCTGTAGCTTCTATTATTAC
AAAACTCAATTCTTTAAATGAACCACTTATCACAATGCCGATAGGTTATGTGACACATGGTTTTAACCTG
GAAGAAGCTGCGCGTTGTATGCGCTCTCTTAAAGCTCCTGCTGTAGTTTCAGTGTCTTCACCAGACGCAG
TTACTACATACAATGGATACCTCACATCATCTTCAAAGACACCTGAGGAACACTTCATAGAGACCATCTC
CCTTGCGGGTACGTATAGAGACTGGTCTTACTCTGGACAACGTACAGAATTAGGTGTTGAATTTCTCAAG
CGTGGAGATAAGATTGTCTACCACACTATTGAAAAACCCATCGAGTTCCATCTTGATGGTGAGGTTCTCC
CACTTGACAAGCTCAAGAGTCTTTTGTCTCTTCGTGAGGTTAAGACTATTAAAGTGTTTACTACTGTAGA
CAATACTAACCTCCACACACAAGTTGTGGACATGTCTATGACATATGGACAGCATTTCGGTTCAACCTAT
TTGGACGGTGCTGATGTCACTAAGGTTAAGCCTCATGTTAATCATGAGGGTAAGACTTTCTTTGTACTGC
CTAGTGATGACACACTGCGTAGTGAAGCATTTGGATATTACCACACTCTCGACGAGAGTTTTCTCGGTAG
ATACATGTCTGCTTTGAATCACACAAAGAAATGGAAATTTCCTCAAGTTGGTGGTTTAACTTCAATCAAG
TGGGCTGACAATAACTGTTATTTGTCCAGTGTTTTATTAGCACTTCAGCAGATTGAGGTGAAGTTTAATG
CACCCGCACTACAAGAAGCCTATTATAGAGCTCGTGCTGGTGATGCTGCTAATTTTTGTGCGCTCACACT
TGCTTACAGTAATAAAACTGTGGGTGATTTGGGTGATGTTAGGGAAACTATGACCCATCTTCTACAACAT
GCTAACTTGGAATTCGCTAAGAGGGTTCTTAATTTGGTGTGTAAGCATTGCGGACAGAAAACTACCACCT
TAACGGGTGTAGAAGCCGTGATGTATATGGGTACTTTGTCTTATGATGAGCTTAAGACAGGTGTTTCAAT
TCCTTGTGTGTGTGGTCGTGATGCTACACAATATCTAGTACAACAAGAGTCTTCTTTTGTTATGATGTCT
GCACCTCCTGCTGAGTACAAGTTGCAGCAGGGTACATTTTTATGCGCTAATGAGTACACTGGTAATTATC
AGTGTGGTCATTATACTCACATAACTGCCAAGGAAACGCTCTATCATATAGATGGAGCTCACCTTACAAA
AATGTCTGAATATAAAGGACCAGTGACTGATGTTTTCTATAAAGAAACATCTTACACTACAACTATTAAG
CCTGTGTCATATAAACTCGACGGAGTTACTTACACAGAGATTGAACCTAAATTAGATGGGTATTATAAAA
AGGATAATGCTTATGTAGAAAATACAAGCATTACCATTAAGAAACCTAATGAGCTCTCGTTGGCCTTAGG
TTTAAAAACACTTGCCACTCATGGTGCTGCTGCAATCAATAGTGTCCCTTGGAGTAAGATTTTGGCTTAT
GTCAAGCCTTTTCTAGGACAAGCAACAGTCACAACATCCAGCTGCATAAAGAAATGTGTGCAGCGCATTT
TTAACAATTATATGCCTTATGTCATTACATTATTATTCCAGTTGTGCACTTTCACAAAGAGCACCAACTC
AAGAATTAGAGCATCATTTCCTACAACTATTGCTAAAAATAGTGTTAGGAGTGTTGCAAAATTATGTTTG
GATGTTTGCATTAACTATGTGAAATCTCCTAAATCTTTTAAATTGTTTACAATTGCAATGTGGCTATTGT
TGTTAAGCATTTGCTTAGGTTCTTTAACCTATGTGATTGCAGCTTTAGGTGTGTTTTTATCTAATTTAGG
CATCTCTTCTTATTGTGGTGGTGTTAGAGATTTGTATATCAATTCCTCTAATGTTACCATTATGGACTTC
TGTGAGGGTTCTTTTCCTTGTAGTGTTTGTTTAAGTGGGTTAGATTCTCTTGATTCTTACCCTGCTTTAG
AAACTATTCAGGTTACGATTTCATCGTATAAGTTGGACCTAACATTTCTAGGTTTAGCAGCTGAATGGTT
TTTGGCATATATGTTGTTTACAAAGTTCTTCTACTTACTCGGTCTCTCTGCTATAATGCAGGTGTTCTTT
GGCTACTTTGCTAGTCATTTCATCAGCAATTCATGGCTTATGTGGTTCATTATTAGCATCGTACAGATGG
CACCCGTTTCTGCTATGGTCAGGATGTACATTTTCTTTGCCTCTTTCTATTATACATGGAAAAGTTATGT
TCATATTATGGATGGTTGCACTTCTTCAACGTGCATGATGTGCTACAAGCGCAATCGTGCTACACGTGTT
GAGTGTACAACCATAGTTAATGGCATGAAAAGATCTTTTTATGTCTATGCAAATGGAGGCCGTGGCTTCT
GTAAGGCTCACAATTGGAATTGTCTTAATTGTGATACATTCTGCGCTGGTAGTACTTTCATTAGCGACGA
AGTAGCTCGTGATTTGTCACTCCAGTTTAAGAGACCAATTAACCCTACAGACCAGTCTTCTTATGTTGTT
GACAGTGTTGCTGTGAAGAATGGTGCACTCCACCTTTACTTTGACAAGGCTGGTCAGAAGACTTATGAGA
GACACCCACTTTCTCACTTCGTCAATTTGGACAATCTGAGAGCTAATAACACTAAGGGTTCATTACCTAT
TAATGTTATTGTTTTTGATGGCAGATCAAAATGCGATGAATCTGCTGCCAAATCTGCGTCTGTTTATTAC
AGTCAGCTTATGTGTCAACCTATTTTGTTGCTTGACCAAGCTCTTGTTTCAGATGTTGGTGATAGCACTG
AGGTTTCTGTTAAGATGTTTGATGCTTACATCGACACCTTCTCCACAACTTTTAGCGTTCCTATGGAAAA
ACTTAAAGCACTAGTAGCCACTGCTCATAGCGAGTTGGCTAAGGGTGTTTCTTTAGATGGTGTCCTATCC
ACATTTGTTTCAGCTGCCCGTCAAGGTGTTGTTGATACTGATGTTGATACAAAGGACGTCATGGAGTGTC
TCAAACTTTCCCATAACTCTGACTTAGAAGTGACAAGTGACAGTTGTAATAACTTCATGCTCACCTACAA
CAAAGTCGAAAACATGACACCTAGAGATCTTGGTGCATGTATTGATTGTAATGCAAGGCATATCAATGCC
CAAGTAGCAAAAAGTCACAATGTCGCGCTTGTTTGGAACGTCAAAGATTATATGTCATTGTCTGAACAGT
TGCGCAAGCAAATTCGTAGTGCAGCTAAAAAGAACAACATACCCTTTAGGCTTACTTGTGCTACTACTAG
GCAAGTTGTCAATGTCATAACTACTAAAATCTCACTCAAGGGTGGTAAGGTTGTTAGTACTTGGTTTAAA
TTTATGCTGAAAGTCACACTTTTGTGTGTTCTATCTGCATTATTCTGTTACACCATTATGCCAGTACACT
CATTGTCCGTTCATGATGGCTATACAAATGAAATCATTGGATACAAAGCTATCCAGGACGGTGTCACTCG
TGACATAGTGTCTACTGATGATTGTTTTGCAAACAAACATGCTGGTTTCGACTCTTGGTTTAGCCAGCGT
GGTGGTTCTTATAGGAATGACAAGAGCTGCCCTGTTGTAGCTGCCATCATTACTAGGGAAATTGGCTTCA
TCGTGCCTGGATTACCTGGTACTGTGTTAAGAACAATTAATGGTGACTTTTTGCACTTTCTACCTCGCGT
TTTTAGTGCCGTTGGCAACATTTGCTACACACCATCAAAACTTATTGAGTATAGTGATTTTGCTACTTCT
GCTTGCGTCTTGGCTGCGGAATGTACTATTTTTAAGGACGCTATGGGTAAGCCTGTGCCTTATTGTTATG
ACACTAACTTACTAGATGGTTCTATTTCTTATAGTGAGTTGCGTCCTGACACTCGTTATGTGCTTATGGA
TGGCTCTATCATACAATTCCCTAACACCTACCTAGAGGGTTCTGTTAGAGTGGTTACAACTTTTGATGCA
GAGTACTGCCGTCATGGCACCTGTGAGAGGTCAGAAGCTGGTATTTGCCTGTCTACTAGTGGTAGATGGG
TTCTTAATAATGAACACTATAGGGCTCTGCCAGGAGTCTTTTGTGGTGTTGATGCCATGAATCTTATTGC
TAACATCTTCACACCTCTTGTTCAACCTGTTGGTGCTTTAGATGTATCTGCTTCTGTAGTGGCGGGTGGT
ATTATTGCCATATTGGTGACTTGTGCTGCTTACTACTTTATGAAATTCAGGCGTGCATTTGGTGAGTACA
ACCATGTTGTAGCTGCTAATGCATTACTGTTTTTGATGTCTTTCACTATACTCTGTTTGGCACCTGCTTA
TAGCTTTTTGCCAGGAGTTTATTCTGTCTTTTACTTGTACTTGACATTCTATTTTACTAATGATGTTTCA
TTTTTAGCTCACCTTCAATGGTTTGCTATGTTTTCTTCCATTGTGCCTTTCTGGATAACAGCCATTTATG
TGTTCTGCATCTCCTTGAAGCACTGCCACTGGTTCTTTAATAACTACCTTAAGAGAAGAGTCATGTTTAA
TGGAGTTACATTTAGCACCTTTGAAGAGGCTGCTTTATGTACCTTTTTACTTAATAAGGAAATGTACCTG
AAATTGCGTAGTGAGACACTCTTGCCACTTACACAGTATAACAGGTACCTTGCTCTCTATAACAAGTACA
AGTATTTCAGTGGGGCCTTGGACACAACCAGCTATCGTGAAGCAGCTTGCTGCCACTTAGCAAAGGCTCT
TAATGACTTCAGTAACTCCGGTGCTGATGTCCTCTACCAACCACCACAAACTTCAATCACATCTGCAGTT
TTGCAGAGTGGTTTTAAAAAAATGGCATTCCCGTCTGGTAAGGTTGAAGGGTGCATGGTTCAAGTCACTT
GTGGAACCACAACTCTTAACGGATTGTGGTTGGATGACACAGTATATTGTCCAAGACATGTTGTTTGCAC
AGTAGAAGACATGCTCAATCCAAACTATGAAGACCTGCTCATCCGCAAGTCTAACCATAGCTTCCTTGTC
CAGACTGGTAATGTCCAACTTCGTGTCATCGGCCATTCCATGCAAAATTGTCTTCTTAGGCTTAAAGTTG
ATACCTCTAACCCTAAGACACCAAAGTATAAATTTGTTCGTATCCAACCAGGTCAGACATTTTCAGTCTT
AGCTTGTTACAATGGTTCACCATCTGGAGTGTACCAGTGTGCCATGAGACCTAACTACACCATTAAGGGT
TCTTTCCTCAATGGGTCATGTGGTAGTGTTGGTTTTAACATTGACTATGATTGCGTGTCCTTTTGCTATA
TGCATCACATGGAGCTTCCAACTGGAGTACACGCTGGCACTGATTTAGAAGGTAAATTCTATGGTCCTTT
TGTTGACAGACAAACTGCACAGGCTGCAGGCACAGACACAGCCATTACATTGAATGTTTTGGCTTGGCTC
TATGCCGCTGTTATTAATGGAGATAGATGGTTCCTTAATAGGTTTACCACAACTCTGAATGATTTTAACC
TTGTGGCAATGAAATACAACTATGAGCCACTGACACAAGATCATGTTGACATACTGGGACCTCTTTCTGC
ACAAACAGGAATAGCTGTCTTAGATATGTGTGCTGCTTTAAAAGAGCTTCTACAGAATGGTATGAATGGT
CGTACTATTCTTGGTAGCACTATTCTAGAAGATGAGTTTACGCCTTTCGATGTTGTTAGACAATGTTCTG
GTGTGACTTTTCAAGGTAAGTTTAAGAAAATAGTTAAGGGCACTCATCATTGGATGCTCCTTACTTTCTT
GACATCACTTTTAATTCTCGTTCAAAGTACACAGTGGTCACTGTTTTTCTTTGTTTATGAGAATGCTTTC
TTGCCATTTACTCTTGGTATTATGGTTATTGCTGCTTGTGCTATGCTTCTGGTCAAGCATAAACATGCCT
TCTTGTGCTTATTTCTGTTACCTTCTCTTGCAACAGTTGCTTATTTTAATATGGTCTACATGCCTGCTAG
CTGGGTGATGCGTATTATGACATGGCTCGAATTGGCTGATACTAGCTTGTCTGGTTATCGGCTTAAAGAC
TGTGTTATGTATGCGTCAACCTTAGTACTACTCATCCTCATGACTGCTCGTACTGTCTATGATGATGCTG
CTAGGCGTGTATGGACATTGATGAATGTTATTACACTTGTCTATAAAGTCTATTATGGTAATTCCTTAGA
GCAAGCTATTTCCATGTGGGCTCTTGTTATTTCTGTAACTTCTAACTATTCTGGTGTCGTTACGACTATC
ATGTTCTTAGCTAGAGCTATAGTTTTTGTGTGTGTTGAGTATTACCCTCTTTTGTTTATTACTGGCAACA
CTTTACAGTGTATCATGCTTGTCTATTGTTTCTTAGGCTATTGTTGCTGTTGTTACTTTGGCCTCTTTTG
CTTACTCAACCGCTACTTTAGACTTACTCTTGGTGTTTATGATTATTTGGTTTCCACACAGGAGTTTAGA
TACATGAACTCGCAAGGGCTTTTGCCACCTAAGAGTAGTATTGATGCATTCAAGCTTAATATTAAATTGC
TGGGCATTGGAGGCAAACCATGCATAAAAGTTGCTACTGTTCAGTCTAAAATGTCTGACGTGAAGTGCAC
TTCTGTTGTACTACTTTCTGTTCTTCAACAACTTAGAGTAGAATCATCTTCTAAATTGTGGGCACGATGT
GTGCAATTGCACAATGACATCTTATTGGCTAAAGACACAACTGAAGCCTTTGAAAAGATGGTCTCTCTTC
TGTCTGTTCTGCTATCTATGCAAGGTGCTGTAGACATCAACAAATTGTGCGAGGAAATGCTCGACAACCG
CGCTACCCTGCAGGCTATTGCTTCAGAATTTAGTTCTTTACCATCATATGCTGCCTATGCTACAGCTCAA
GAGGCTTACGAGCAGGCGGTAGCAAATGGTGATTCTGAAGTTATTCTTAAAAAGTTAAAGAAATCTTTGA
ATGTGGCTAAATCTGAGTTTGACCGTGATGCTGCCATGCAACGTAAGTTGGAGAAGATGGCGGATCAGGC
TATGACCCAAATGTACAAACAGGCAAGATCTGAAGACAAGAGGGCAAAAGTTACTAGTGCAATGCAGACA
ATGCTTTTCACTATGCTTAGGAAGCTAGATAATGATGCACTTAACAACATTATCAACAATGCACGTGATG
GTTGTGTACCACTCAACATCATACCACTTACAACAGCAGCTAAACTCATGGTTGTTGTACCTGATTACGG
AACCTACAAGAATACTTGTGATGGTAACACTTTTACATATGCATCTGCTCTCTGGGAGATTCAGCAAGTT
GTTGATGCAGATAGTAAAATTGTCCCACTTAGTGAAATTAATATGGATAATTCACCAAATCTAGCTTGGC
CTCTTATTGTTACTGCACTAAGAGCCAACTCAGCTGTTAAACTACAGAATAATGAACTGAGTCCAGTAGC
ACTACGACAGATGTCTTGTGCAGCTGGTACTACACAAACAGCTTGTACTGATGACAATGCACTTGCCTAT
TACAACAACTCTAAGGGAGGTAGGTTTGTGCTTGCATTACTATCAGACCATCAAGATCTCAAGTGGGCTA
GATTCCCTAAGAGTGACGGAACAGGTACTATTTATACAGAACTGGAACCACCTTGTAGGTTTGTTACAGA
CACCCCAAAAGGACCTAAAGTGAAATACTTGTATTTCATTAAGGGCTTAAACAACCTAAATAGAGGTATG
GTATTGGGCAGTTTAGCTGCTACAGTACGTCTGCAGGCTGGTAATGCAACTGAAGTGCCAGCCAACTCAA
CTGTGCTTTCTTTCTGTGCCTTTGCTGTTGATCCAGCTAAAGCATACAAAGATTACCTATCAAGTGGAGG
ACAACCAATCACTAATTGCGTGAAGATGCTGTGCACACACACTGGTACAGGACAGGCAATTACTGTAACA
CCCGAAGCCAATATGGATCAAGAGTCCTTTGGTGGTGCTTCATGTTGTCTGTATTGTAGATGCCACATTG
ATCATCCAAATCCTAAGGGATTTTGTGACCTGAAAGGTAAGTATGTTCAAATACCTACCACCTGTGCTAA
TGACCCAGTGGGTTTCACACTTAGAAACACAGTCTGTACTGTCTGCGGAATGTGGAAAGGTTATGGCTGT
AGTTGTGATCAACTCCGCGAACCCATGATGCAGTCTGCGGATGCGTCACCGTTTTTAAACGGGTTTGCGG
TGTAAGTGCAGCCCGTCTTACACCGTGCGGCACAGGCACTAGCACTGATGTCGTTTACAGGGCTTTTGAT
ATTTACAACGAAAAGGTTGCTGGTTTTGCAAAGTTCCTAAAAACTAATTGCTGCAGATTCCAGGAGATGG
ATGAAGACGGCAATTTAATAGACTCTTACTTCGTAGTTAAGAGACATACTATGTCCAACTACCAGCATGA
AGAGGCTATTTACAACTTGCTTAAAGAGTGCCCAGCTGTTGCTGTGCATGACTTTTTCAAGTTTAGAGTA
GATGGTGACATGGTACCACATATATCACGTCAACGTCTAACTAAGTACACAATGGCAGACTTAGTCTATG
CTCTACGTCATTTTGACGAGGGCAATTGTGACACATTAAAGGAAATACTCGTCACATACAATTGTTGTGA
TGACGATTATTTCAATAAGAAGGATTGGTATGACTTTGTAGAAAATCCTGACATCCTGCGCGTATATGCA
AACCTTGGTGAGCGTGTACGTCAAGCTTTATTAAAGACTGTGCAATTCTGCGATGCCATGCGCGATGCGG
GTATCGTAGGTGTACTGACACTAGATAATCAGGATCTGAATGGGAACTGGTATGATTTCGGCGATTTCGT
GCAAGTAACACCAGGCTGCGGAGTTCCTATTGTAGATTCATACTATTCTTTGCTGATGCCTATTCTGACA
TTAACGAGGGCTTTAGCTGCTGAGTCCCATATGGACACTGATCTCACAAAACCACTCATTAAGTGGGATT
TGTTGAAATATGACTTTACGGAAGAGAGACTTTGTCTCTTCGACCGTTACTTTAAATATTGGGATCAGAC
ATACCACCCCAATTGTATTAACTGTTTGGATGATAGGTGTATCCTCCATTGTGCAAACTTTAATGTATTG
TTTTCCACTGTGTTCCCACCTACAAGTTTTGGACCATTAGTAAGGAAAATGTTTGTAGATGGTGTACCTT
TTGTTGTTTCAACGGGTTACCATTTCCGTGAGTTAGGAGTTGTACATAATCAGGATGTAAACTTACATAG
CTCACGTCTCAGTTTCAAGGAACTTTTAGTGTATGCTGCCGACCCAGCCATGCATGCAGCTTCTGGCAAT
TTATTGCTAGACAAACGCACTACATGCTTTTCAGTGGCTGCACTAACAAACAACGTCTCTTTTCAAACTG
TCAAACCCGGTAATTTTAATAAGGACTTTTATGACTTTGCTGTGTCTAAAGGCTTCTTTAAGGAAGGAAG
TTCTGTTGAACTAAAACACTTCTTCTTTGCTCAGGATGGCAATGCTGCTATCAGCGATTATGACTATTAT
CGTTATAATCTGCCCACAATGTGTGATATCAGACAACTCCTATTCGTAGTTGAAGTTGTTGATAAGTATT
TTGATTGTTACGATGGTGGCTGTATTAATGCTAACCAAGTAATCGTAAACAATCTGGATAAATCAGCTGG
ATTTCCATTCAACAAATGGGGTAAGGCTAGGCTTTATTATGATTCAATGAGTTATGAGGATCAAGATGCA
CTTTTCGCGTACACTAAGCGTAACGTCCTCCCTACTATAACTCAAATGAATCTTAAGTATGCCATTAGTG
CAAAGAATAGAGCTCGCACCGTAGCAGGTGTCTCTATCTGTAGTACTATGACCAATAGACAGTTTCATCA
GAAATTACTAAAGTCAATAGCCGCCACTAGAGGAGCTACTGTAGTAATTGGAACAAGTAAATTTTACGGT
GGCTGGCACAACATGTTAAAAACTGTCTACAGTGATGTAGAAACTCCCCACCTTATGGGTTGGGACTACC
CAAAATGTGACAGAGCCATGCCTAACATGCTTAGAATTATGGCTTCACTTGTTCTTGCTCGCAAACATAG
CACTTGTTGTAACTTGTCACACCGTTTCTATAGATTAGCTAATGAGTGTGCGCAAGTATTAAGTGAGATG
GTCATGTGTGGAGGCTCACTATATGTAAAACCAGGTGGAACGTCATCAGGTGATGCCACAACTGCCTACG
CTAATAGTGTGTTTAACATCTGTCAAGCGGTGACAGCTAATGTAAATGCACTTCTCTCAACTGATGGTAA
CAAGATTGCTGATAAGTACGTTCGCAACATCCAACACAGGCTATATGAGTGTCTCTATAGAAATAGAGAC
GTTGATCATGAATTTGTGGACGAATTTTACGCATATTTGCGTAAGCACTTCTCCATGATGATTCTTTCTG
ATGATGCCGTTGTGTGCTACAATAGTAACTATGCGGCTCAAGGTTTAGTAGCTAGCATCAAGAACTTTAA
AGCAGTTCTTTACTATCAAAACAATGTGTTTATGTCTGAGGCAAAATGCTGGACTGAGACTGACCTTACC
AAAGGACCTCATGAATTTTGCTCTCAGCACACAATGCTAGTTAAACAAGGAGATGACTATGTGTACCTGC
CTTATCCAGATCCATCAAGAATACTAGGCGCAGGCTGTTTTGTTGATGACATCGTCAAAACAGATGGTAC
ACTTATGATTGAAAGGTTTGTGTCACTTGCGATTGATGCTTACCCACTTACTAAACACCCCAACCAGGAG
TATGCTGATGTTTTCCATTTGTATTTGCAATACATTAGGAAATTACATGATGAGCTTACTGGTCACATGT
TGGACATGTACTCTGTAATGCTAACTAATGACAATACATCACGGTACTGGGAACCTGAGTTTTACGAGGC
CATGTACACACCACACACAATCTTGCAGGCTGTAGGTGCATGTGTATTGTGTAACTCACAGACTTCACTT
CGTTGCGGCGCGTGCATTAGGAGACCGTTCCTTTGTTGCAAGTGCTGCTATGACCATGTCATTTCAACAT
CCCACAAATTAGTGCTGTCTGTTAATCCCTATGTTTGCAACGCTCCAGGTTGTGACGTTACTGACGTAAC
ACAACTGTACTTAGGAGGTATGAGCTACTACTGTAAGTCACACAAACCTTCCATTAGTTTCCCATTGTGT
GCTAATGGTCAGGTTTTTGGTCTATATAAGAACACATGTGTAGGCAGTGACAACGTTACTGACTTTAATG
CTATAGCAACATGTGATTGGACTAATGCTGGCGATTACATACTTGCCAACACTTGTACAGAGAGACTCAA
GCTTTTCGCAGCTGAAACGCTCAAAGCAACTGAGGAGACATTCAAGCTATCTTATGGTATTGCCACTGTA
CGTGAAGTACTGTCTGATAAAGAACTTTATCTTTCATGGGAGGTAGGAAAACCAAGACCACCATTGAATA
GGAATTATGTCTTTACTGGTTACCGTGTAACTAAAAATAGTAAAGTACAAATTGGAGAGTACACATTTGA
AAAAGGTGACTATGGTGATGCTGTTGTGTACAGAGGTACTACAACATACAAATTGAATGTTGGTGATTAC
TTTGTGCTAACATCACACACAGTAATGCCACTAAGTGCACCTACACTAGTGCCTCAGGAGCACTATGTGA
GAATAACTGGCTTATACCCAACTCTCAACATTTCAGAAGAGTTTTCTAGCAATGTTGCAAACTACCAGAA
GGTCGGTATGCAAAAATACTCAACACTCCAGGGACCACCAGGCACCGGTAAGAGTCATTTTGCTATTGGA
CTTGCACTCTACTACCCGTCTGCTCGCATAGTGTATACAGCTTGCTCTCATGCTGCTGTTGATGCACTAT
GCGAAAAGGCATTGAAATACTTGCCTATAGACAAGTGTAGTAGAATCATACCTGCACGTGCGCGTGTGGA
GTGCTTTGCCAAATTCAAAGTGAATTCAACATTAGAACAGTACGTTTTCTGCACTGTAAATGCACTGCCT
GAAACTACTGCTGACATAGTAGTCTTTGATGAAATTTCAATGGCAACTAATTATGACTTGAGTGTCGTCA
ATGCTAGACTACGTGCAAAACACTACGTTTACATTGGTGACCCTGCTCAATTACCGGCGCCACGCACATT
GCTTACTAAGGGCACACTTGAACCTGAATATTTTAACTCGGTGTGCAGACTCATGAAAACAATAGGTCCT
GACATGTTTCTTGGAACATGTCGCCGCTGTCCTGCTGAAATTGTCGACACAGTGAGTGCTTTAGTTTATG
ATAATAAGCTAAAAGCACACAAAGAAAAGTCAGCTCAATGCTTTAAAATGTTTTACAAGGGTGTGATTAC
ACATGATGTGTCATCTGCAATCAACAGGCCCCAAATAGGTGTTGTAAGAGAGTTTCTTACACGCAACCCT
GTTTGGAGAAAAGCTGTTTTTATTTCACCATATAATTCACAGAATGCAGTGGCTTCTAAAATTTTAGGAT
TACCCACTCAAACTGTTGATTCTTCACAGGGCTCGGAGTATGACTATGTCATATTCACACAAACCACTGA
GACCGCACACTCTTGCAATGTCAACCGCTTTAATGTGGCTATCACAAGAGCAAAAATTGGCATTTTGTGC
ATAATGTCTGACAGAGATCTTTATGATAAGCTGCAATTTACGAGTCTGGAAGTACCACGTCGCAATGTGG
CTACGTTACAAGCAGAAAATGTAACTGGACTCTTTAAGGACTGTAGTAAGATCATTACTGGTCTTCACCC
TACACAGGCACCGACACACCTCAGTGTTGATACTAAATTCAAGACTGAAGGCCTTTGTGTTGACATACCA
GGCATACCTAAGGACATGACCTATCGCAGACTCATCTCTATGATGGGCTTCAAAATGAATTATCAAGTCA
ATGGTTACCCTAATATGTTTATCACCCGTGAAGAAGCCATTCGTCACGTTCGTGCATGGATTGGTTTCGA
CGTTGAGGGTTGTCATGCAACTAGGGATGCTGTGGGAACTAACCTACCACTCCAATTAGGATTTTCGACA
GGTGTTAACTTAGTAGCTGTACCTACTGGCTATGTTGACACTGAGAATAATACAGAGTTCACTAGAGTCA
ATGCAAAACCTCCTCCAGGTGACCAATTCAAACATCTTATACCACTCATGTACAAGGGCTTGCCCTGGAG
TGTTGTGCGTATTAAGATTGTACAAATGCTCAGTGACACGCTGAAGGGATTATCTGACAGAGTCGTGTTT
GTCCTTTGGGCTCATGGCTTTGAACTTACATCAATGAAGTATTTTGTCAAGATTGGATCAGAAAGAACGT
GTTGTCTGTGTGACAAGCGTGCAACTTGCTTCTCTACTTCATCTGACACTTATGCTTGCTGGAACCACTC
TGTGGGTTTTGACTATGTCTACAACCCATTTATGATTGACGTCCAGCAATGGGGCTTTACAGGTAACCTT
CAGAGCAACCATGATCAACACTGTCAAGTGCATGGTAACGCTCATGTGGCTAGTTGTGATGCTATCATGA
CTAGATGTCTTGCAGTCCATGAGTGCTTTGTTAAGCGCGTTGATTGGTCTGTTGAATACCCGGTTATTGG
AGATGAACTGAAGATCAATGCAGCTTGCAGAAAAGTACAGCACATGGTTGTTAAGTCTGCATTGCTTGCT
GACAAGTTCCCAGTTCTTCATGATATAGGAAATCCAAAGGCTATTAAATGTGTACCGCAGGCTGACGTAG
AATGGAAGTTCTACGATGTTCAGCCATGCAGTGACAAGGCTTATAAGATAGAAGAACTCTTCTACTCCTA
TGCCACCCACCATGACAAATTCACTGATGGTGTTTGCTTGTTTTGGAACTGTAACGTTGATCGTTATCCA
GCCAATGCTATCGTTTGTAGGTTTGATACACGAGTTCTCTCCAATCTAAACCTACCTGGTTGTGATGGTG
GTAGTCTGTATGTAAACAAACATGCATTCTATACTCCTGCTTTTGATAAGAGTGCATTTACTCATTTGAA
ACAACTGCCATTCTTTTATTACTCTGATAGTCCTTGCGAGTCGCATGGCAAGCAGGTTGTGTCAGACATT
GATTATGTTCCACTAAAGTCTGCAACGTGTATTACACGTTGCAACCTGGGTGGAGCTGTTTGCAGACATC
ATGCAAATGAGTATAGACAGTACTTAGATGCATATAACATGATGATTTCTGCCGGTTTTAGCCTATGGAT
TTACAAACAGTTTGACACATATAACCTGTGGAACACCTTTACCAGGTTACAGAGCCTAGAAAATGTGGCT
TACAATGTTATTAATAAAGGACACTTTGATGGACAGATTGGCGAAGCACCTGTGTCTATCATCAATAATG
CTGTTTACACTAAAGTAGACGGCGTTGATGTGGAGATCTTCGAGAACAAGACAACCCTTCCTGTGAATGT
AGCGTTTGAGCTTTGGGCTAAACGAAACATTAAGCCAGTGCCAGAGATTAAGATACTTAACAATTTGGGT
GTCGACATCGCTGCCAATACTGTTATCTGGGACTACAAAAGAGAAGCGCCAGCACATGTCTCAACAATAG
GTATCTGCACAATGACTGACATTGCCAAGAAACCTACTGAAAGCACTTGTTCGTCGCTTACTGTCTTATT
TGATGGTAGAGTTGAAGGACAGGTTGACTTATTCAGAAATGCACGTAATGGTGTTTTAATAACGGAAGGT
TCAGTCAAGGGTTTAACACCATCAAAAGGACCTGTGCAGGCAAGTGTCAATGGAGTCACATTGATTGGAG
AATCAGTAAAAACACAGTTTAATTATTTTAAGAAAGTAGATGGCATCATCCAACAATTGCCTGAAACCTA
CTTTACACAGAGTAGAGACTTAGAGGATTTTAAGCCCAGATCACAAATGGAAACGGACTTCCTCGAGCTC
GCAATGGATGAATTCATACAGCGATATAAGCTAGAAGGCTATGCTTTCGATCATATCGTTTATGGAGATT
TCAGTCATGGCCAACTTGGTGGACTACATCTAATGATTGGTCTAGCCAAGCGCTCGCAAGATTCACCGCT
AAAATTAGAGGATTTTATCCCTATGGATAGCACAGTGAAAAATTACTTCATAACAGATGCTCAGACAGGT
TCATCAAAATGTGTTTGCTCTGTTATTGACCTTCTACTTGATGACTTTGTTGAAATAATAAAGTCACAGG
ACCTTTCAGTAATTTCAAAAGTGGTTAAAGTTACAATTGACTATGCTGAAATATCATTTATGCTTTGGTG
TAAAGATGGATATGTAGAAACCTTCTACCCAAAATTACAGGCAAGTCAAGCGTGGCAACCAGGTGTAGCT
ATGCCTAATTTGTACAAGATGCAAAGAATGCTTCTTGAAAAATGTGACCTTCAGAATTATGGCGAAAACG
CTGTCATACCAAAAGGAATAATGATGAATGTCGCAAAATATACCCAACTGTGTCAATATTTAAACACACT
TACATTAGCTGTGCCTTACAACATGAGAGTTATACATTTTGGTGCGGGCTCTGATAAAGGAGTGGCACCC
GGTACAGCTGTGCTTAGACAGTGGTTGCCGATTGGCACACTACTTGTTGATTCTGATCTTAATGACTTCG
TCTCTGACGCTGATTCTACATTAATTGGAGAATGTGCAACCGTACATACAGCTAATAAATGGGATCTCAT
TGTTAGCGACATGTACGATCCTAAAACCAAACACGTGACAAAAGAGAATGACTCAAAAGAAGGGTTTTTT
ACTTACCTGTGTGGGTTTATAAAACAAAAGCTAGCTTTGGGAGGTTCTGTGGCCGTAAAGATAACGGAGC
ATTCTTGGAATGCTGATCTTTACAAGCTTATGGGACATTTCTCATGGTGGACAGCTTTTGTTACAAATGT
GAATGCATCATCATCAGAAGCATTTTTAATTGGAGTTAACTATCTTGGTAAACCAAAAGAGCAAATTGAT
GGCTATACCATGCATGCTAACTACATTTTCTGGAGGAACACAAATCCTATTCAATTGTCTTCCTATTCGC
TCTTCGATATGAGCAAGTTTCCCCTTAAATTACGAGGAACTGCTGTCATGTCTTTAAAAGAGAATCAAAT
CAATGATATGATTTATTCCCTTCTTGAAAAAGGTAGACTTATCGTTAGAGAAAACAACAGAGTTATAGTC
TCTAGTGATGTGCTAGTTAATAACTAAACGAACATGTTTATTGTATTTCTCATTAGTTACACAACTTTTC
TCATTCCTTATACAGCTACAACAACATGTTTCTCAGGGCCTACAATAGAGAATAAGTTGAACATATCCTC
AGGTAGTAGGGGTGTTTATTACCCTGATGACATTTTTCGTTCCAATGTTAGTGTGTTGGTGACAGGACGT
TTCCTTCGCTTTAACACCACTCTTACGTGGTACAATTCATGGAACCAGGCTTATTCTTCACCTGTCTTGC
CTTTTGGGCATGGTGTTTACTTTTCAACCATTGACAAATCCAATGTTGTCAGAGGTTGGATTTTTGGAAC
CACGTTAGATAACACCACTCAATCCGCATTGCTTGTGAACAATGGTAGTGCTATTACAATAGAAGTCTGT
TACTTCCAATTTTGTGACAACCCTGCCTTTATAATTAGTGGCGGTGCACAAACAAACACTGCTATCTATA
TCAACTTACGTAATTGTACATATGTGGATACACTACGTGACTTACCATTAAGTTTTGAGGATGTTGATGG
TGGTTTTAAACACTTACGTGAGTTTGTATTCAAGAATAGTGATGGGTTTTTGCACATTTATGGTGCTTAC
CAGCCTTACGACTTAGCCATAGGTGCTACGGCTGCACTACCAGCTCAATTCCTGCCTTTAAAGCCCCTAT
GGAAACTGCCCCTCGGTTTAAATATTACTAATTATAAGGTTGTGACAACTTTAAAACCCACAAATCAGGC
CTTCCAAGCTGCTTATATAGTGGGTAACTTAAAACATACAACTATGATGTTGTCTTTTAATGAAAATGGC
ACTATGTCCAATGCTATTGATTGTTCTCAGGACCCATTGGCTGAGCTAAAGTGCACACTCAAGCAGTTTG
ATGTAGGTAAAGGTATTTACCAAACGTCAAACTTCCGAGTTCAACCTACTGTTGATGTTGCGCGCTTTCC
AAATATTACTAACGTGTGTCCTTTTGACAAGGTTTTTAATGCTACACGCTTTCCTAGTGTCTATGCGTGG
GAAAGAACAAAGATTTCCGATTGTGTTGCAGATTACACTGTTTTCTACAACTCAACTTCTTTTTCGACTT
TCAACTGTTATGGAGTGTCTCCTTCTAAGTTGATTGATTTGTGTTTTACAAGTGTGTATGCAGATACATT
TTTGATAAGATTTTCCGAAGTCAGACAAGTAGCACCTGGTCAGACTGGTGTTATTGCAGACTACAATTAT
AAACTACCTGATGACTTTATAGGTTGTGTTATAGCTTGGAACACAGCCAAGCAAGACGTCGGTAGCTATT
TTTATAGGTCCCATCGTTCTAGCAAATTAAAACCCTTTGAAAGAGACCTTTCATCAGAAGAAAATGGTGT
CCTTACACTTAGTACCTATGATTTTAATCAAAATGTACCTCTTGAGTACCAAGCCACTAGAGTCGTTGTT
CTTTCCTTTGAACTTCTTAATGCACCTGCTACAGTGTGTGGACCAAAGTTATCCACTCCATTGGTTAAGA
ACCAGTGCGTCAACTTCAACTTTAATGGACTTAAAGGTACTGGTGTGTTGACTGACTCGTCCAAAACGTT
TCAGTCTTTTCAGCAGTTTGGTCGGGACGCATCTGATTTTACTGATTCTGTGCGTGACCCGCAAACTTTA
CAGATACTTGACATTTCACCGTGCTCTTTTGGTGGTGTAAGTGTCATAACACCAGGAACTAACACTTCAT
CTGCAGTGGCTGTTCTTTACCAAGATGTAAACTGCACTGATGTTCCTACAACAATACATGCAGATCACTT
AACACACTCTTGGCGTGTTTATACCACTGGACCCTATGTTTTCCAAACACAAGCAGGGTGCCTTATAGGA
GCTGAACATGTCAACGCATCCTATCAGTGTGACATTCCAATTGGTGCTGGCATTTGTGCTAGCTATCATA
CAGCCTCACTTTTACGGAGTACAGGTCAAAAATCTATTGTGGCCTATACTATGTCATTAGGTGCTGAAAA
TTCTGTGGCATATGCTAATAATTCAATTGCCATACCTACTAATTTTTCTATTAGTGTCACTACTGAAGTG
ATGCCTGTTTCTATGGCTAAAACATCTGTCGATTGTACTATGTACATCTGTGGTGATTCTTTAGAGTGCA
GTAACCTACTGCTTCAGTATGGTAGCTTCTGTACCCAACTCAATCGTGCCCTTTCTGGCATTGCTGTTGA
ACAGGACAAAAATACCCAAGAGGTGTTTGCCCAGGTTAAACAGATGTATAAAACACCAACCATAAGAGAT
TTTGGTGGTTTTAATTTCTCTCAGATATTACCAGACCCTTTGAAGCCTACTAAGCGTTCTTTTATAGAGG
ATTTGCTCTATAACAAAGTAACACTCGCGGATGCTGGTTTCATGAAACAGTATGCAGACTGTTTGGGTGG
TATTAACGCAAGAGATCTCATCTGTGCTCAAAAGTTTAATGGGCTGACAGTCTTACCACCTTTGCTCACT
GATGACATGATTGCTGCCTATACTGCAGCGCTCATTAGTGGCACTGCCACTGCAGGCTGGACTTTCGGTG
CAGGTGCAGCCCTTCAAATACCTTTTGCTATGCAAATGGCTTATAGGTTTAATGGCATTGGAGTTACTCA
AAATGTTCTCTACGAGAACCAAAAACAAATTGCCAACCAGTTCAATAAGGCTATTACTCAAATTCAAGAA
TCACTCACAACTACAGCGACAGCGCTGGGCAAGCTGCAAGACGTAGTCAACCAGAATGCTCAAGCATTAA
ATACACTTGTCAAACAACTTAGCTCCAATTTTGGTGCTATTTCAAGTGCTTTGAATGATATCCTCTCACG
ACTTGACAAAGTTGAGGCAGAGGTGCAAATTGACAGGTTGATTACAGGCAGATTACAAAGCCTCCAAACC
TATGTAACACAACAACTAATCAGAGCTGCTGAAATCAGGGCTTCTGCTAATCTTGCTGCTACCAAAATGT
CTGAGTGTGTTCTTGGACAATCTAAAAGAGTTGATTTTTGTGGAAAAGGCTATCACCTTATGTCTTTCCC
TCAATCCGCTCCACATGGTGTTGTGTTCTTACATGTCACTTATGTGCCAGCACAAGAAAAGAACTTCACT
ACTGCCCCAGCAATTTGTCATGAAGGCAAGGCATACTTCCCTCGTGAAGGTGTGTTTGTATCTAATGGCA
GTTCTTGGTTTATTACACAGAGGAATTTTTATTCGCCACAGATAATCACAACAGACAATACATTTGTCGC
CGGAAGTTGTGATGTCGTCATTGGAATTATTAATAATACAGTTTATGATCCTCTGCAACCTGAGCTTGAC
TCATTTAAACAAGAGCTAGATAAGTACTTCAAAAATCATACATCACCTGATGTTGATCTTGGCGACATTT
CAGGCATCAATGCTTCTGTCGTCGATATTCAAAAAGAAATTGACCGCCTCAATGAGGTTGCCAAAAATTT
AAATGAATCACTCATTGACCTTCAAGAACTTGGCAAATATGAGCAATATATTAAATGGCCTTGGTATGTC
TGGCTTGGCTTTATAGCAGGGTTAGTAGGATTATTTATGGCCATCATTCTTCTTTGTTACTTTACTAGCT
GCTGTAGCTGCTGTAAAGGCATGTGCTCCTGTGGTTCTTGCTGCAGATTTGATGAAGACGACTCTGAGCC
AGTGCTCAAAGGAGTCAAATTACATTACACATAAACGAACTTATGGATTTGTTTATGAGTATTTTCACAC
TTGGATCAATCACACGTCAACCAAGTAAGATTGAAAATGCTTTTCTTGCAAGTACTGTTCATGCTACTGC
AACGATACCGCTACAAGCCTCATTCTCTTTCCGATGGCTTGTTATTGGCGTTGCACTTCTTGCTGTTTTT
CAAAGCGCTTCCAAAGTAATTGCGCTTCATAAGAAGTGGCAGCTTGCCTTATACAAAGGCTTTCAATTAG
TTTGTAACTTGCTGCTACTCTTTGTGACAATTTATTCACATTTTCTACTTTTAGCTGCTGGCATTGAGGT
GCAATTCTTGTACATCTATGCTTTGATTTATATTCTGCAAATTTTAAGCTTTTGCAGATTTATCATGAGA
TGCTGGCTCTGTTGGAAGTGCAAATCCAAGAATCCATTATTATATGATGCCAACTACTTTGTTTGCTGGC
ATACATATAATTATGACTACTGTATACCATACAACAGTGTCACAGATACAATCGTCGTTACTACAGGTGA
CGGCATTTCAACACCAGAACTCAAAGAATACTACCAAATTGGTGGTTATTCTGAGGATTGGCATTCAGGT
GTTAAAGACTATGTCGTTGTACATGGCTATTTCGCCGAAGTTCACTACCAGCTTGAGTCTACACAAATTA
CTACAGACACTGGTATTCAAAACGCTACATTCTTCATCTTTAACAAGCTTGTTAAAGATCCGCCGAATGT
GCAAATACACACAATCGACGGCTCTTCAGGAGTTGTAAATCCAGCAATGGACCCAATTTATGATGAGCCG
ACGACGACTACTAGCGTGCCTTTGTAAGCACAAGAAAGTGGGTACGAACTTATGTGCTCATTCGTTTCGG
AAGAAACAGGTACGTTAATAGTTAATAGCGTACTTCTTTTTGTTGCTTTCGTGGTATTCTTGCTAGTTAC
ACTAGCCATCCTTACTGCGCTTCGATTGTGTGCGTACTGCTGCAATATTGTTAACGTGAGTTTAGTAAAA
CCAACAGTTTATGTCTACTCGCGTGTTAAAAATCTGAACTCTGCTGAAGGGGTTCCTGATCTTCTGGTCT
AAACGAACTAACTATTATTATTATTCTGTTTGGAACTTTAACATTGCTCATCATGGCTGACAACGGAACC
ATTTCTGTTGAGGAGCTTAAAAGACTCCTGGAACAATGGAACCTAGTAATAGGCTTCCTCTTCCTCGCCT
GGATTATGTTATTACAATTTGCCTATTCTAATCGGAACAGGCTTTTGTACATAATAAAGCTTGTCTTCCT
CTGGCTCTTGTGGCCAGTAACACTTGCTTGCTTTGTGCTTGCTGCTGTTTACAGAATTAATTGGGTGACT
GGCGGTATTGCGATTGCAATGGCTTGCATCGTAGGCTTGATGTGGCTTAGCTACTTCTTTGCTTCCTTCA
GGCTGTTTGCTCGTACCCGCTCAATGTGGTCATTCAACCCAGAAACAAACATTCTTCTCAATGTGCCTCT
TCGAGGGACAATTGTAACCAGACCGCTCATGGAAAGTGAACTTGTCATTGGCGCTGTGATCATTCGTGGT
CACCTGCGAATGGCTGGACACTCCCTAGGGCGCTGTGATATTAAGGACCTGCCAAAGGAGATCACTGTGG
CTACATCACGAACGCTTTCTTATTACAAATTAGGAGCGTCGCAGCGTGTAGGCACTGATTCTGGTTTTGC
TGCATACAACCGCTACCGTATTGGAAACTACAAATTAAACACAGACCACTCTGGTAGCAACGACAATATT
GCTTTGCTAGTACAGTAAGTGACAACAGATGTTTCATCTCGTTGACTTTCAGGTTACAATAGCAGAGATG
TTGATTATCATTATGAGGACTTTCAGGATTGCCATTTTGAATCTTGATGTACTAATAAGTTCAATAGTGA
GACAATTATTTAAGCCTCTAACTAAGAAGAAATATCCTCAGTTAGATGATGAAGAACCTATGGAGTTAGA
TTATCCATAAAACGAACATGAAAATTATTCTCTTCTTGACATTGATTGTACTTGCAACTTGCGAGTTATA
TCACTATCAAGAGTGTGTTAGAGGTACCACTGTACTATTAGAAGAACCTTGCCCATCAGGAACTTACGAG
GGCAATTCACCATTTCATCCTCTTGCTGATAACAAATTTGCACTAACTTGCATTAGCACACATTTTGCTT
TTGCTTGTGCTGACGGTACTAGACATACCTATCAGCTTCGTGCAAGATCAGTTTCACCTAAACTTTTCAC
CAGACAAGAGAAAGTTTACCAAGAGCTCTATTCGCCGCTTTTTCTCATTGTTGCTGCTTTAGTATTTATA
ATACTTTGCTTCACCATTAAGAGGAAGATAGAATGAATGAGCTCACTTTAATTGACTTCTATTTGTGCTT
TTTAGCCTTTCTGCTATTCCTTGTTCTAATAATGCTTATTATATTTTGGTTTTCACTTGAACTCCAGGAT
ATAGAAGAACCTTGTAACAAAGTCTTTGAGACATATAGATCTGTTCTTTAAACGAACTTAAAATGTCTGA
TAATGGAACCCAAAACCAACGTAGTGCCTCCCGCATTACATTTGGTGGACCTTCAGATTCAACTGACAAT
AACCAGGATGGAGGACGCAGTGGTGCACGGCCAAAACAACGCCGACCCCAGGGTTTACCCAATAATACCG
CGTCTTGGTTCACAGCTCTCACTCAGCATGGTAAGGAAGGACTCAAATTCCCTCAAGGCCAGGGAGTTCC
TATCAACACCAATAGTGGCACAGATGACCAAATTGGCTACTATAGAAGAGCTACCCGACGAGTTCGTGGT
GGTGACGGTAAAATGAAAGAGCTTAGCCCCAGATGGTACTTCTATTACCTAGGAACTGGCCCAGAAGCTT
CACTTCCCTATGGTGCCAATAAAGAGGGCATCGTATGGGTTGCAACTGAGGGTGCCTTGAACACACCAAA
AGATCATATTGGCACCCGCAATCCTAATAACAATGCTGCCATTGTTCTACAACTTCCTCAAGGAACAACA
TTGCCAAAAGGCTTCTACGCTGAAGGGAGCAGGAGTGGTAGTCAAGCCTCTTCTCGCTCCTCATCACGTA
GTCGTGGAAATTCAAGAACTTCAACTCCTGGCAGCAGTAGGGGAAATTCTCCTGCTCGAGTGGCTAGCGG
AGGTGGTGAAACTGCCCTCGCGCTATTGCTGTTAGACAGATTGAACCAGCTGGAGAGCAAAGTTTCTGGT
AAAGGCCAACAACAACAAGGCCAAACTGTCACTAAGAAATCTGCTTCAGAGGCATCTAAAAAGCCTCGGC
AAAAACGTACCGCAACCAAACAGTACAATGTCACCCAAGCTTTTGGGCGACGTGGTCCAGATCAAACTCA
AGGAAACTTTGGAGACCAGGAGCTAATCAGACAAGGAACTGATTATAAACACTGGCCGCAAATAGCACAG
TTTGCTCCAAGTGCCTCTGCATTCTTCGGAATGTCACGCATTGGCATGGAAGTCACACCTTCGGGAACAT
GGCTGACTTATCATGGAGCCATTAAATTGGATGATAAAGATCCCCAATTCAAAGACAACGTCATACTGCT
GAATAAGCACATTGACGCATACAAGACATTCCCACCAACAGAGCCTAAAAAGGACAAAAAGAAAAAGACT
GATGAAGCTCAGCCTTTGCCGCAGAGAAAGAAACAGCCCACTGTGACTCTTCTGCCTGCGGCTGATATGG
ATGATTTCTCCAGACAACTTCAAAATTCCATGAGTGGAGCTTCTGCTGATTCAACTCAGGCATAAACACT
CATGATGACCACACAAGGCAGATGGGCTATGTAAACATTTCCGCAATTCCGTTTACGATACATAGTCTAC
TCTTGTGCAGAATGAATTCTCGTAACTAAACAGCACAAGTAGGTTTAGTTAACTTTAATCTCACATAGCA
ATCTTTAATCAATGTGTAATGTTAGGGAGGACTTGAAAGAGCCACCACATTTTCACCGAGGCCACGCGGA
GTACGATCGAGGGTACAGTGAATAATGCTAGGGAGAGCTGCCTATATGGAAGAGCTCTAATGTGTAAAAT
TAATTTTAGTAGTGCTATCCCCATGTGATTTTAATAGCTTCTTAGGAGAATGACAAAAAAA</v>
      </c>
      <c r="AU16" s="114" t="str">
        <f t="shared" si="20"/>
        <v>&gt;BtJTMC15 K</v>
      </c>
      <c r="AV16" s="114">
        <f t="shared" si="21"/>
        <v>1</v>
      </c>
      <c r="AW16" s="115" t="str">
        <f t="shared" si="22"/>
        <v>&gt;BtJTMC15 KU182964.1_genome</v>
      </c>
      <c r="AX16" s="38"/>
      <c r="AY16" s="38"/>
      <c r="AZ16" s="38"/>
      <c r="BA16" s="38"/>
      <c r="BB16" s="38"/>
      <c r="BC16" s="38"/>
      <c r="BD16" s="38"/>
      <c r="BE16" s="38"/>
      <c r="BF16" s="38"/>
      <c r="BG16" s="38"/>
      <c r="BH16" s="38"/>
      <c r="BI16" s="38"/>
      <c r="BJ16" s="38"/>
      <c r="BK16" s="38"/>
      <c r="BL16" s="38"/>
      <c r="BM16" s="38"/>
      <c r="BN16" s="38"/>
      <c r="BO16" s="38"/>
      <c r="BP16" s="38"/>
      <c r="BQ16" s="38"/>
      <c r="BR16" s="38"/>
    </row>
    <row r="17" ht="15.75" customHeight="1">
      <c r="A17" s="87">
        <v>27.0</v>
      </c>
      <c r="B17" s="122" t="s">
        <v>133</v>
      </c>
      <c r="C17" s="169" t="s">
        <v>234</v>
      </c>
      <c r="D17" s="90" t="str">
        <f t="shared" si="8"/>
        <v>BtLongquan-140</v>
      </c>
      <c r="E17" s="134" t="s">
        <v>135</v>
      </c>
      <c r="F17" s="91" t="s">
        <v>135</v>
      </c>
      <c r="G17" s="91" t="s">
        <v>135</v>
      </c>
      <c r="H17" s="91" t="s">
        <v>136</v>
      </c>
      <c r="I17" s="91"/>
      <c r="J17" s="98"/>
      <c r="K17" s="98"/>
      <c r="L17" s="141" t="s">
        <v>235</v>
      </c>
      <c r="M17" s="138"/>
      <c r="N17" s="142"/>
      <c r="O17" s="148"/>
      <c r="P17" s="138"/>
      <c r="Q17" s="119"/>
      <c r="R17" s="97">
        <v>2.0</v>
      </c>
      <c r="S17" s="98"/>
      <c r="T17" s="91"/>
      <c r="U17" s="98"/>
      <c r="V17" s="98"/>
      <c r="W17" s="99" t="s">
        <v>236</v>
      </c>
      <c r="X17" s="99"/>
      <c r="Y17" s="120">
        <v>1242.0</v>
      </c>
      <c r="Z17" s="119" t="s">
        <v>237</v>
      </c>
      <c r="AA17" s="102">
        <f t="shared" si="9"/>
        <v>1242</v>
      </c>
      <c r="AB17" s="103" t="str">
        <f t="shared" si="10"/>
        <v>yes</v>
      </c>
      <c r="AC17" s="104" t="str">
        <f t="shared" si="11"/>
        <v>&gt;BtLongquan-140 AID16716</v>
      </c>
      <c r="AD17" s="104" t="str">
        <f>IFERROR(__xludf.DUMMYFUNCTION("if (REGEXMATCH(AC17, ""^&gt;""),AC17 &amp; ""
"" &amp; Z17, """")"),"&gt;BtLongquan-140 AID16716
MKILILAFLANLAKAQEGCGIISRKPQPKMAQVSSSRRGVYYNDDIFRSDVLHLTQDYFLPFDSNLTQYFSLNVDSDRYTYFDNPILDFGDGVYFAATEKSNVIRGWIFGSSFDNTTQSAVIVNNSTHIIIRVCNFNLCREPMYTVSRGTQQNSWVYQSAFNCTYDRVEKSFQLDTTPKTGNFKDLREYVFKNRDGFLSVYQTYTAVNLPRGLPEGFSVLRPILKLPFGI"&amp;"NITSYRVVMAMFSQFTSNFLPESAAYYVGNLKYSTFMLRFNENGTITDAVDCSQNPLAELKCTIKNFNVDKGIYQTSNFRVSPTQEVIRFPNITNRCPFDKVFNVTRFPNVYAWERTKISDCVADYTVLYNSTSFSTFKCYGVSPSKLIDLCFTSVYADTFLIRSSEVRQVAPGETGVIADYNYKLPDDFTGCVIAWNTAKQDIGNYYYRSHRKTKLKPFERDLSSDDGNGVYTLSTYDFNPNVPVAYQATRVVV"&amp;"LSFELLNAPATVCGPKLSTQLVKNQCVNFNFNGLKGTGVLTSSSKRFQSFQQFGRDTSDFTDSVRDPQTLEILDISPCSFGGVSVITPGTNASSEVAVLYQDVNCTDVPTAIRADQLTPAWRVYSTGINVFQTQAGCLIGAEHVNASYECDIPIGAGICASYHTASVLRSTGQKSIVAYTMSLGAENSIAYANNSIAIPTNFSISVTTEVMPVSMAKTSVDCTMYICGDSLECSNLLLQYGSFCTQLNRALTGIA"&amp;"IEQDKNTQEVFAQVKQMYKTPAIKDFGGFNFSQILPDPSKPTKRSFIEDLLFNKVTLADAGFMKQYGECLGDVSARDLICAQKFNGLTVLPPLLTDEMIAAYTAALVSGTATAGWTFGAGAALQIPFAMQMAYRFNGIGVTQNVLYENQKLIANQFNSAIGKIQESLSSTASALGKLQDVVNQNAQALNTLVKQLSSNFGAISSVLNDILSRLDKVEAEVQIDRLITGRLQSLQTYVTQQLIRAAEIRASANLAA"&amp;"TKMSECVLGQSKRVDFCGKGYHLMSFPQSAPHGVVFLHVTYVPSQEKNFTTAPAICHEGKAYFPREGVFVSNGTSWFITQRNFYSPQLITTDNTFVSGNCDVVIGIINNTVYDPLQPELDSFKEELDKYFKNHTSPDVDLGDISGINASVVNIQKEIDRLNEVAKNLNESLIDLQELGKYEQYIKWPWYVWLGFIAGLIAIVMVTILLCCMTSCCSCLKGACSCGSCCKFDEDDSEPVLKGVKLHYT")</f>
        <v>&gt;BtLongquan-140 AID16716
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v>
      </c>
      <c r="AE17" s="98" t="s">
        <v>238</v>
      </c>
      <c r="AF17" s="105" t="str">
        <f t="shared" si="12"/>
        <v>https://www.ncbi.nlm.nih.gov/protein/AID16716</v>
      </c>
      <c r="AG17" s="106" t="s">
        <v>239</v>
      </c>
      <c r="AH17" s="107">
        <v>29676.0</v>
      </c>
      <c r="AI17" s="108" t="str">
        <f t="shared" si="13"/>
        <v>21461</v>
      </c>
      <c r="AJ17" s="108" t="str">
        <f t="shared" si="14"/>
        <v>25189</v>
      </c>
      <c r="AK17" s="109" t="str">
        <f>IFERROR(__xludf.DUMMYFUNCTION("if(AI17&gt;0, right(left( REGEXREPLACE( REGEXREPLACE(AQ17, ""&gt;.*\n"", """"), ""\n"" , """"), AJ17), AJ17-AI17+1))"),"ATGAAAATTTTAATTCTTGCTTTTTTGGCTAACTTAGCTAAAGCACAGGAAGGATGTGGTATCATCAGTAGAAAACCACAACCTAAAATGGCACAAGTTTCTTCCTCTCGTCGGGGCGTATACTACAACGATGACATTTTCCGTTCTGATGTATTACACCTCACACAGGATTACTTCCTGCCATTTGACTCAAATTTAACACAGTACTTTTCTCTTAATGTGGATTCAGATAGGTATACCTATTTTGACAACCCT"&amp;"ATACTAGATTTTGGTGATGGCGTTTATTTTGCTGCCACCGAAAAGTCTAATGTGATAAGAGGCTGGATTTTTGGTTCTTCTTTTGACAACACTACCCAGTCAGCTGTCATAGTTAATAATTCAACACACATTATTATACGTGTGTGTAATTTTAACTTATGTAGAGAACCCATGTATACTGTTAGTAGAGGTACACAACAAAACTCTTGGGTTTATCAGAGTGCATTCAATTGTACATATGATCGAGTGGAAAAG"&amp;"AGTTTTCAACTTGATACCACTCCTAAAACTGGAAATTTTAAAGACCTACGTGAGTATGTCTTTAAAAACAGGGATGGCTTTTTGTCTGTCTATCAAACTTACACTGCTGTTAATTTACCCAGAGGGTTACCTGAAGGCTTCTCAGTATTGAGACCAATTCTCAAGTTACCTTTTGGAATTAACATCACCTCTTATAGAGTAGTTATGGCAATGTTTAGTCAATTTACCTCTAACTTCCTACCGGAAAGTGCTGCT"&amp;"TACTATGTTGGTAATCTTAAATATTCTACCTTCATGCTTAGATTTAATGAAAACGGGACCATCACGGATGCTGTAGATTGTTCCCAAAACCCTCTTGCTGAATTAAAATGCACCATTAAAAATTTTAATGTTGACAAAGGAATCTACCAAACATCAAATTTTAGAGTTTCACCCACTCAGGAGGTTATTAGATTTCCTAACATTACAAATCGCTGTCCCTTTGACAAGGTTTTTAATGTTACTCGCTTTCCTAAT"&amp;"GTTTATGCTTGGGAAAGAACAAAAATCTCTGATTGTGTTGCTGATTACACTGTTCTCTACAACTCAACCTCTTTCTCGACTTTTAAATGTTATGGAGTGTCTCCATCCAAGTTGATTGATTTATGCTTTACAAGTGTGTATGCTGATACATTCTTGATAAGATCCTCTGAAGTAAGACAAGTTGCACCAGGTGAAACTGGTGTTATTGCTGACTACAATTACAAACTGCCTGATGATTTCACTGGCTGTGTAATT"&amp;"GCCTGGAATACTGCCAAGCAGGACATCGGCAATTATTATTACAGATCACATCGCAAGACTAAATTAAAGCCTTTTGAGAGAGATCTGTCTTCTGATGATGGTAATGGTGTATATACACTTTCAACTTATGACTTTAACCCTAATGTTCCAGTAGCATATCAGGCTACTAGGGTTGTTGTACTTTCTTTTGAACTTCTTAATGCACCTGCTACAGTTTGTGGACCTAAACTGTCCACACAACTAGTTAAGAACCAG"&amp;"TGTGTTAATTTCAACTTCAATGGACTTAAAGGTACTGGTGTTTTGACTTCTTCCTCAAAAAGATTCCAGTCATTTCAACAATTTGGTCGTGATACGTCTGACTTTACGGATTCAGTGCGTGACCCACAGACTTTAGAAATACTTGACATTTCACCTTGCTCTTTTGGTGGTGTTAGTGTTATCACACCTGGAACGAATGCCTCATCCGAGGTAGCTGTTCTTTACCAAGATGTAAATTGCACTGATGTCCCAACA"&amp;"GCGATTCGTGCAGACCAATTAACACCTGCTTGGCGCGTTTATTCCACTGGAATAAATGTGTTTCAAACACAAGCTGGCTGTCTTATTGGAGCTGAGCATGTCAATGCCTCTTATGAGTGTGACATTCCTATTGGTGCAGGCATTTGTGCCAGTTACCATACAGCTTCTGTTTTACGTAGTACCGGCCAGAAGTCAATTGTTGCCTATACTATGTCATTGGGTGCTGAAAATTCTATTGCATATGCTAATAATTCA"&amp;"ATTGCCATACCTACAAATTTTTCAATCAGTGTCACTACGGAAGTGATGCCTGTTTCAATGGCTAAAACATCCGTGGATTGTACTATGTACATCTGCGGTGATTCTTTAGAGTGCAGCAACTTACTATTGCAGTATGGAAGCTTTTGCACACAACTTAATCGTGCCCTTACTGGCATTGCTATAGAACAGGACAAAAACACTCAGGAGGTCTTTGCCCAGGTTAAACAAATGTACAAGACACCTGCCATAAAAGAT"&amp;"TTTGGCGGTTTCAATTTCTCACAAATATTGCCTGACCCTTCAAAGCCAACGAAGAGGTCATTTATTGAGGACTTGCTCTTCAATAAAGTGACTCTCGCTGATGCTGGCTTTATGAAACAATATGGCGAATGCCTAGGTGATGTTAGTGCTAGAGACCTTATCTGTGCCCAAAAGTTTAATGGACTTACTGTGTTACCACCACTGCTCACAGATGAAATGATTGCTGCATATACAGCTGCACTAGTCAGTGGCACT"&amp;"GCTACGGCAGGCTGGACATTTGGTGCGGGTGCTGCTCTTCAAATACCATTTGCTATGCAAATGGCTTATAGGTTTAATGGCATTGGAGTTACTCAAAACGTTCTCTATGAGAACCAGAAGCTGATAGCCAATCAGTTTAATAGTGCTATAGGCAAAATCCAAGAATCATTATCATCTACTGCAAGTGCACTAGGAAAACTGCAGGATGTGGTTAACCAAAATGCACAAGCTCTTAACACGCTTGTTAAACAACTC"&amp;"AGCTCTAATTTTGGAGCTATCTCAAGTGTGTTAAATGATATCCTCTCTCGACTTGACAAAGTTGAAGCAGAGGTTCAAATTGACAGGTTAATTACAGGCAGATTGCAAAGCCTTCAAACCTACGTAACACAACAACTTATCAGAGCTGCTGAAATCAGAGCTTCTGCTAACCTTGCTGCTACTAAAATGTCTGAGTGCGTTCTTGGACAATCAAAAAGAGTTGATTTCTGTGGAAAAGGCTACCATCTTATGTCC"&amp;"TTTCCTCAATCAGCACCTCATGGTGTCGTTTTTCTACATGTCACATATGTGCCATCACAAGAGAAAAACTTCACAACAGCTCCAGCTATTTGTCATGAAGGCAAAGCTTACTTTCCTCGTGAAGGTGTCTTTGTATCTAATGGCACTTCTTGGTTTATTACGCAGAGGAATTTTTATTCTCCACAATTAATTACAACAGACAACACTTTTGTTTCTGGTAATTGTGATGTTGTCATCGGCATCATTAATAATACT"&amp;"GTTTATGACCCTCTGCAACCTGAACTTGACTCATTTAAGGAAGAGCTGGACAAGTACTTCAAAAATCACACATCACCAGATGTTGATCTTGGCGACATTTCAGGCATTAATGCTTCAGTCGTCAACATTCAAAAGGAGATTGATCGCCTCAATGAGGTTGCCAAAAACCTAAATGAATCACTCATTGACCTCCAAGAACTTGGGAAATATGAGCAATACATCAAGTGGCCTTGGTACGTTTGGCTCGGCTTTATT"&amp;"GCTGGACTAATTGCCATAGTCATGGTTACAATCTTGCTTTGTTGCATGACCAGCTGTTGCAGTTGTCTCAAGGGTGCATGCTCTTGTGGTTCTTGCTGCAAATTTGATGAGGACGACTCTGAGCCAGTGCTCAAAGGAGTCAAATTACATTACACATAA")</f>
        <v>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v>
      </c>
      <c r="AL17" s="109">
        <f t="shared" si="15"/>
        <v>3729</v>
      </c>
      <c r="AM17" s="109" t="str">
        <f t="shared" si="16"/>
        <v>&gt;BtLongquan-140_Sgene
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v>
      </c>
      <c r="AN17" s="110" t="s">
        <v>240</v>
      </c>
      <c r="AO17" s="111" t="str">
        <f t="shared" si="17"/>
        <v>https://www.ncbi.nlm.nih.gov/nuccore/KF294457.1</v>
      </c>
      <c r="AP17" s="111" t="str">
        <f t="shared" si="18"/>
        <v>https://www.ncbi.nlm.nih.gov/nuccore/KF294457.1?report=fasta&amp;log$=seqview&amp;format=text</v>
      </c>
      <c r="AQ17" s="112" t="s">
        <v>241</v>
      </c>
      <c r="AR17" s="113">
        <f>IFERROR(__xludf.DUMMYFUNCTION("len(REGEXREPLACE(REGEXREPLACE(AT17, ""&gt;.*\n"", """"), ""\n"", """"))"),29676.0)</f>
        <v>29676</v>
      </c>
      <c r="AS17" s="113" t="str">
        <f t="shared" si="19"/>
        <v>yes</v>
      </c>
      <c r="AT17" s="109" t="str">
        <f>IFERROR(__xludf.DUMMYFUNCTION("if(AQ17="""","""", REGEXREPLACE(AQ17, ""&gt;.*\n"", AW17 &amp; ""
""))"),"&gt;BtLongquan-140 KF294457.1_genome
ATATTAGGTTTTTACCTACCCAGGAAAAGCCAACCAACCTCGATCTCTTGTAGATCTGTTCTCTAAACGA
ACTTTAAAATCTGTGTGGCTGTCGCTTGGCTGTATGCCTAGTGCACCTACACAGTATAAATATTAATAAC
TTTACTGTCGTTGACAAGAAACGAGTAACTCTTCCCTCTTCTGCAGACTGCTTACGGTTTCGTCCGTGTC
GCAGTCGA"&amp;"TCATCAGCATATCTAGGTTTCGTCCGGGTGTGACCGAAAGGTAAGATGGAGAGCCTTGTTCT
TGGTATCAACGAGAAAACACACGTCCAACTCAGTTTGCCTGTTCTTCAGGTTAGAGACGTGCTAGTGCGT
GGCTTCGGGGACTCTGTGGAAGAGGCCCTATCGGAGGCACGTGAACATCTTAAAAATGGCACTTGTGGTC
TAGTAGAGCTGGAAAAAGGTGTATTGCCCCAGCTTGAACAGCCCTATGTG"&amp;"TTCATTAAACGATCTGATGC
TCTAAACACCAACCACGGCCACAAGGTTGTGGAATTGGTAGCAGAATTAGATGGCATTCAGTTCGGTCGT
AGCGGTACAACATTGGGAGTTCTCGTGCCACATGTGGGCGAAACCCCAATTGCGTACCGCAATGTTCTTC
TCCGTAAGAATGGTAATAAGGGAGCTGGTGGCCATAGCTTTGGCATCGATCTAAAGTCTTATGACTTAGG
TGACGAGCTTGGCACTGATCC"&amp;"CATTGAAGATTATGAACAAAACTGGAACACTAAGCATGGCAGTGGTGCT
CTCCGTGAACTCACCCGTGAGCTCAATGGAGGTGTAGTCACTCGCTATGTTGATAACAACTTCTGTGGCC
CAGATGGGTATCCTCTTGAATGCATTAAAGATCTTCTCGCTCGCGCTGGTAAGTCTTTGTGCACTCTTTC
TGAACAACTTGATTATATCGAGTCGAAGAGAGGCGTCTACTGCTGCCGTGAACACGAACATGA"&amp;"AATTGTT
TGGTTCACTGAGCGCTCTGAAAAGAGCTATGAGCATCAGACACCCTTCGAGATTAAGAGTGCCAAGAAAT
TTGACACTTTCAAAGGGGAATGCCCGAAGTTCGTATTTCCTCTTAACTCCAAAGTCAAAGTCATTCAACC
ACGTGTTGAAAAGAAAAAGACTGAAGGTTTCATGGGGCGCATTCGCTCTGTGTACCCTGTTGCTACTCCC
CAAGAGTGCAACGACATGCATTTGTCTACCTTGA"&amp;"TGAAGTGCAATCATTGCGATGAAGTTTCATGGCAGA
CATGTGACTTTCTAAAAGCCACTTGCGAACAATGTGGCACTGAAAATTTAGTTTGTGAAGGACCCACTAC
ATGTGGATACCTACCTACTAATGCTGTAGTAAAAATGCCTTGTCCCGCCTGCCAAGATCCGGAAGTAGGG
CCAGAGCATAGTGTTGCTGACTACCACAACCATTCAAACATTGAAACTCGACTCCGCAAGGGAGGTAGGA
CTAAG"&amp;"TGTTTTGGAGGCTGTGTGTTCTCCTATGTTGGCTGCTATAACAAGCGAGCCTACTGGGTACCTCG
TGCTAGTGCCAATATCGGTGCGAACCATACTGGCATTACTGGTGAAAATGTTGAGACTCTTAATGAGGAT
CTTCTGGAGATACTGAATCGCGAACGTGTTAACATTAACATTGTTGGTGATTTTCAGTTTAATGAAGAGA
TTGCCATTATTTTGGCATCTTTTTCTGCTTCTACAAGTGCTTTTGTA"&amp;"GAAACTGTAAAAGGTTTGGATTA
CAAAACATTCAAACAAATTGTTGAATCTTGTGGCAACTTTAAAGTTACTAAAGGAAAAGCTAAGAAGGGT
GCCTGGAACATTGGGGAACAGAAATCAATACTGAGTCCTCTTTATGCATTTGCATCAGAGGCTGCCCGTG
TTGTGCGCTCCATTTTCTCTCGTACTCTTGAAACTGCTCGACACTCTGTGCGCGTCCTACAACAGGCCGC
TATAACAATCTTAGATGG"&amp;"AATTTCACAGTACTCGCTGAGACTCATTGATGCTATGATGTTCACATCTGAT
TTGGTTACTAACAATCTAGTTGTAATGGCTTACATTACAGGTGGTGTCGTACAAATGACTTCACAGTGGC
TAACAAATATCTTCGGCACTGTTTATGAAAAACTTAAACCGGTTCTTGATTGGCTTGAAGAAAAATTCAA
GGAAGGTGTGGAGTTTCTTAGGGATGGTTGGGAAATTGTTAAATTTATCTCAACTTGTGC"&amp;"TTGTGAAATT
GTCGGTGGACAACTGTCACCTGCGCAAGAGAACGTCAAGGAGAGTGTTCAGACATTCTTTAAGCTTGTAA
ACAAATTTTTGGCTTTGTGTGCTGACTCCATCATTATTGGTGGAGCTAAACTTAAAGCCTTGAATTTAGG
TGAAACATTTGTCACACACTCAAAGGGATTGTACAGAAAGTGTGTTAGACCCAGAGAAGAAACTGGCTTA
CTCATGCCTCTGAAGCTCAAAGAAATATTTT"&amp;"CTAGAGGAGAACACTCCCACAGAAGTGTACAGAGAAGTG
TCGGAAACTGGTGTTTACAACATTCGACAACCCACTATGAGGCTGTTGGAGCCCCATTGATTGGTACACC
AGTTTGTATTAACGGGCTTATGTTGCTCGAAATTAAAGACACAGAAAAGTACTGTGCTCTTGCACCTAAT
ATGAAGGTAACAAATAATACCTTCACACTTAAGGGCGGTGCACCAACAAAAGTTACTTTTGGTGATGACA
CT"&amp;"GTGATTGAAGTGCAGGGTTACAAGAGTGTAAATATCACTTTTGAACTTGATGAAAGGATTGATAAAGT
ACTTAATGAGAAGTGCTCTAATTACACAGTTGAACTCGGTACAGAGGTAAACGAGTTCGCTTGTGTTGTT
GCTGATGCTGTCATAAAAACTTTACAGCCAGTATCTGAATTACTCACACCACTGGGCATTGACTTAGATG
AGTGGAGTATGGCTACATACTACTTGTTTGATGAGTCCGGTGAA"&amp;"TTTAAATTGTCTTCACGCATGTATTG
TTCCTTCTACCCTCCTGATGAGGAAGAAGACTGTGACGAGTGTGAGGATGAAGAACAAATTTCAGAAGAA
GCCTGTGAACATGAATATGGCACAGAGGATGACTATAAAGGTCTCCCTCTTGAATTTGGTGCATCAACTG
AAACACCACATGTTGAAGAAGAGGAAGAAGAGGAAGATTGGCTTGATGACGTTATAGAAACAGAACCTGA
ACCAGAACCTCTACC"&amp;"TGAAGAACCAGTCAACCAGTTTGTTGGTTATTTAAAGCTTACTGACAATGTTGCC
ATTAAGTGTATTGACATTGTTAAAGAGGCACAAAGTGCTAAACCAACGGTGATTGTAAATGCTGCTAACA
CCCACTTGAAGCATGGTGGTGGTGTAGCGGGTGCTCTAAATAAAGCCACTAATGGTGCTATGCAGAATGA
GAGTGATGAATACATCAGGCTAAATGGACCTCTTACAGTTGGAGGCTCATGTTTGCT"&amp;"TTCTGGACACAAT
CTTGCAGAGAAGTGTCTGCATGTTGTTGGACCTAACTTAAATGCTGGTGAGGATGTTCAACTCCTTAAAA
GGGCATATGAGAATTTCAATTCACAGGATGTATTACTTGCACCTCTATTGTCAGCTGGCATATTTGGTGC
CAAACCACTTCAGTCGTTAAAAATGTGTGTTGAGACAGTTCGCACACAAGTTTATCTCGCAGTCAATGAC
AAGAGTCTTTATGATCAGATTATCCTAG"&amp;"ATTATCTAGATAGTTTGAAACCTAAAGTGAAGTCCCCCAACA
AGGAGGAAGAGCCAAAATTGGAGGAGCCTAAAGCGGTGCAGCCAGTTGCTGAGAAACCTGTTGATGTAAA
ACCTAAAATTAAGGCATGTATCGACGAGGTCACTACAACACTGGAGGAAACTAAGTTTCTTACCAACAAA
TTGCTCCTTTTTTCTGATATCAATGGTAAACTTTACCAAGATTCGCAGAATATGTTAAGAGGTGAAGACA"&amp;"
TGTCTTTCTTAGAGAAAGATGCACCATATATTGTTGGTGATGTCATCACTAGTGGTGACATCACTTGTGT
CATAATACCTGCTAAGAAGGCGGGTGGGACTACAGAAATGCTAGCAAGAGCATTAAAGAAAGTCCCAGTT
GCTGAGTATATAACAACCTATCCTGGACAAGGGTGTGCTGGTTATACACTTGAAGAAGCAAAGACTGCGC
TTAAAAAGTGCAAATCTGCATTTTATGTTTTGCCTTCAGAA"&amp;"ACACCTAATGAAAAGGAGGAGGTTCTTGG
CACAGTATCATGGAACCTACGTGAAATGCTTGCTCATGCAGAGGAGACAAGAAAATTAATGCCTATTTGC
CTGGATGTTAGAGCTATAATGGCCACCATCCAGCGCAAGTATAAGGGTATTAAAGTTCAGAAAGGACTTG
TGGATTACGGTGTTCGGTTCTTCTTCTATACTAGCGAGGAGCCTGTAGCTTCTATTATTACAAAGCTCAA
CTCTTTAAATGA"&amp;"GCCACTTGTTACTATGCCCATAGGTTATGTGACACATGGTCTTAACCTTGAAGAGGCC
GCGCGTTGTATGCGCTCCCTCAAGGCACCTGCCGTAGTGTCAGTTTCTTCACCAGATGCTGTCACTGCAT
ATAATGGTTACCTCACTTCGTCTTCCAAGACACCCGAGGAGCATTTTGTGGAGACTACTTCTCTTGCGGG
ATCGTATAGAGATTGGTCTTATTCAGGACAACATACGGAATTAGGTGTTGAATT"&amp;"TCTTAAGCGTGGGGAC
AAGATTGTCTATCACAATACAGGGAGCCCCATTGAGTTTCATCTTGATGGTGAGGTTCTTCCACTTGACA
AACTAAAGAGTCTTTTGTCTCTTCGTGAGGTTAAGACTATTAAGGTGTTTACAACTGTAGACAACACTAA
CCTCCACACGCATATTGTGGACATGTCTATGCCTTATGGACAACAATTCGGTCCTACTTATTTGGACGGT
GCTGACGTCACTAAAATCAAGCCAC"&amp;"ATGTCAATCATGAGGGTAAGACATTTTTTGTACTACCTAGTGATG
ACACACTGCGTAGTGAAGCTTTTGAGTACTACCATACTATCGATGAGAGTTTTCTTGGTAGATATATGTC
AGCATTAAACCACACAAAGAAGTGGAAGTTTCCTCAGGTTGGTGGTTTAACTTCAGTTAAATGGGCAGAT
AACAATTGTTACTTGTCTAGTGTGTTACTTGCACTTCAACAAGTTGAGGTGAAATTTAATGCACCAG"&amp;"CAC
TTCAGGAAGCCTATTATAGAGCTCGCGCTGGTGATGCTGCCAACTTTTGTGCACTCATATTGGCTTATAG
TAACAAAACTGTAGGTGAGTTGGGTGATGTTAGAGAAACTATGACCCATCTTTTACAGCATGCTAACTTA
GAGTCAGCTAAAAGAGTTCTTAATGTAGTATGCAAACATTGTGGCCAGAAAACTACCACCTTGAGGGGTG
TAGAGGCTGTGATGTATATGGGGACTCTGTCTTATGAT"&amp;"GAGCTTAAGACAGGTGTTTCAGTTCCTTGTGT
ATGTGGGTGTAATGCTACACAATATTTAGTACAACAAGAATCTTCTTTTGTTATGATGTCTGCACCACCT
ACTGAGTACAAATTACAACAGGGGGCCTTTTTGTGTGCTAATGAATACACTGGTAATTACCAGTGTGGAC
ATTACACTCATATAACTGCTAAAGAAACACTCTATCGTGTAGATGGAGCACATCTTACTAAGATGTCAGA
ATATAAAGG"&amp;"ACCAGTGACTGATGTTTTCTACAAGGAAACCTCTTACACTACAACTATCAAACCTGTGTCT
TATAAACTTGATGGAGTTACTTACACAGAGATTGAACCAAAATTAGATGGGTACTATAAGAAGGATAATG
CTTACTATACCGAGCAGCCCATTGACCTTGTTCCAACTCAGCCATTGCCAAATGCGAGTTTTGATAATTT
TAAACTCACATGCTCTAACACTAAATTCGCTGATGATCTTAATCAAATGAC"&amp;"AGGCTTTAAAAAGCCATCT
TCACGTGAGCTAACTGTCACGTTCTTTCCTGACTTGAATGGCGATGTAGTGGCTATTGATTATAGACACT
ACTCTGCAAGTTTCAAGAAAGGCGCAAAACTGTTGCATAAGCCAATTCTTTGGCATATTAACCAGACTAC
AAACAAGACAACCTATAAACCAAATACTTGGTGTTTACGTTGCCTATGGAGTACAAAACCAGTTGACACT
TCAAATACTTTTGAAGTTCTGG"&amp;"TAGTAGAAGACACACAAGGAATGGATAATCTTGCTTGTGAAAGTCAAA
CAACCACCTCTGAAGAAGTAGTGGAAAATCCTACCGTACAGAAGGAAATAATTGAGTGTGATGTGAAAAC
TACCGAAGTTGTAGGCAACGTTATACTAAAGCCAGCAGAAGAAGGTGTTAAAATCACACCAGAGTTGGGT
CATGAAGATCTAATGGCTGCTTATGTTGAAGAAACAAGCATTACCATTAAGAAGCCTAATGAGC"&amp;"TCTCAT
TAGCCTTGGGCTTAAAAACACTTGCCACTCATGGAACCGCTGCAATAAATAGTGTCCCGTGGAGTAAGAT
TTTGGCATATGTTAAACCTTTCCTTGGACAGACAGCGGTTATAACTTCAAACTGCATCAAGAAATGTGTG
CAGCGAGTTTTTAACAACTATATGCCCTATGTCATTACATTATTGTTCCAATTGTGCACTTTTACAAAGA
GCACTAATTCCAGAATAAAAGCTTCACTTCCTACA"&amp;"ACTATTGCTAAAAATAGTGTTAAGAGTGTTGCTAA
ATTATGTTTGGACGTTTGCATTAATTATGTGAAATCTCCTAAGTTTTCTAAATTGTTCACAATTGTAATG
TGGCTATTGTTGTTAAGTATTTGCCTAGGTTCTTTAACCTATGTAACTGCTGCTCTTGGTGTATGCCTGT
CTAGTTTAGGTGTTCCTTCTTATTGTGATGGCGTTAGAGAGTTGTATATCAATTCATCTAACGTCACTAC
TATGGA"&amp;"CTTTTGTCAGGGTTCTTTCCCCTGCAGTGTCTGTTTAAGTGGATTAGATTCTCTTGATTCTTAC
CCAGCTCTTGAAACCATCCAGGTTACGATTTCATCGTATAAGCTAGACCTGACATTCTTGGGTTTGGCAG
CTGAGTGGTTATTGGCATATATGTTGTTTACAAAGTTTTTCTACTTACTTGGTCTTTCCGCTATAATGCA
AGTGTTCTTTGGCTACTTTGCTAGTCATTTCATTAGCAATTCTTGGCT"&amp;"CATGTGGTTTATCATTAGCATT
GTACAGATGGCACCTGTTTCAGCAATGGTTAGGATGTACATTTTCTTTGCTTTTTTCTATTATGTATGGA
AGGGCTATGTTCACATTATGGATGGCTGTACTTCATCAACTTGCATGATGTGCTACAAACGCAATCGTGC
GACACGTGTTGAGTGTACAACTATTGTCAATGGCATGAAGAGATCTTTCTATGTCTATGCAAATGGAGGT
CGTGGCTTCTGTAAAGCTC"&amp;"ACAATTGGAATTGTCTTAATTGTGACACTTTTTGTGCTGGTAGTACTTTCA
TTAGCGACGAAGTTGCTCGTGATTTGTCACTCCAGTTTAAGAGACCAATTAACCCTACTGACCAGTCTGC
ATATATCGTGGATAGCGTTACTGTGAAAAACGGCGCACTCCACCTCTATTTTGATAAGGCTGGTCAAAAG
GCTTATGAGAGGCACCCACTCTCTCACTTTGTCAATTTAGATAATTTGAGGGCTAACAACA"&amp;"CTAAAGGTT
CATTACCTATTAATGTCATAGTTTTTGACGGCAAGTCCAAATGTGAGGAGTCTGCCGCTAGATCTGCCTC
TGTGTACTACAGCCAGCTTATGTGTCAACCCATTCTGTTACTTGACCAAGCTCTTGTGTCAGATGTTGGA
GACAGTACTGAAGTTTCTGTTAAGATGTTCGATGCTTATGTAGACACTTTTTCAGCAACTTTTAGTGTTC
CTATGGAGAAACTTAAAGCACTTGTTGCTACA"&amp;"GCACATAGTGCGTTGGCAAAGGGTGTAGCTTTAGATGG
TGTCCTTTCTACATTTGTGTCGGCTGCCCGTCAAGGTGTCGTTGATACTGATGTTGATACAAAGGATGTC
ATTGAGTGTCTCAAACTTTCTCACCATACTGATATAGAGGTGACAGGTGACAGTTGTAACAACTTTATGC
TCACCTATAACAAAGTTGAAAACATGACGCCTAGAGATCTTGGTGCATGTATTGATTGTAATGCAAGGCA
TAT"&amp;"AAATGCCCAAGTAGCAAAAAGCCATAATGTTTCGCTGGTTTGGAACGTCAAGGACTACATGTCTCTG
TCCGAACAGCTGCGTAAGCAAATTCGCAGTGCTGCCAAAAAGAACAACATACCTTTTAGACTTACCTGTG
CTACCACTAGACAGGTTGTCAACGTTATAAATACTAAAATCTCACTCAAAGGTGGTAAGGTTGTTAGTAC
GTGGTTCAAACTTTTGCTGAAAGTCACACTTTTGTGTGTTCTTGC"&amp;"TGCATTATTTTGCTATGTCATTATG
CCAGTACATTCTTTGTCTGTTCATGATGGTTATACAAAAGAAGTCATTGGTTACAAAGCCTTTCAGGATG
GTGTCACTCGTGACATTGTTTCTACTGATGATTGTTTTGCTAACAAACATGCTGGATTCGACTCATGGTT
TAGCCAGCGTGGTGGTTCTTACAGGAATGACAAAAACTGCCCCGTAGTAGCTGCTATCATTACTAGAGAA
ATTGGTTTCATAGTGC"&amp;"CTGGTTTACCTGGTACTGTTTTGAGAGCACTTAATGGTGACTTTTTGCATTTTC
TACCTCGTGTTTTTAGTGCTGTTGGCAACATTTGCTACACACCATCTAAACTCATTGAGTATAGTGATTT
TGCTACTTCTGCTTGTGTTTTGGCTGCTGAATGTACTATTTTCAAGGATGCTATGGGTAAGCCTGTGCCA
TACTGTTACGACACTAACTTACTTGAGGGTTCTATTTCTTATAGTGAGCTCCTTCCTG"&amp;"ACACCCGTTATG
TGCTCATGGATGGTTCTATTATACAATTCCCTAGCACTTACCTTGAGGGATCTGTTAGAGTGGTCACAAC
TTTTGATTCTGAGTATTGCAGACATGGTACTTGTGAAAGGTCAGAAGCTGGTGTGTGCTTGTCTACTAGC
GGTAGATGGGTTCTTAATAATGAGCATTACAGAGCTCTACCAGGAGTTTTCTGTGGTGTCGATGCTATGA
ATCTCATAGCTAACATCTTCACACCTCTT"&amp;"GTTCAACCTGTCGGTGCTCTAGATGTGTCTGCTTCAGTAGT
AGCAGGTGGTATTATCGCCATACTGGTGACTTGTGCTGCTTACTACTTTATGAAATTCAGACGTGCATTT
GGTGAGTACAACCATGTTGTTGCCGCTAATGCGTTGCTGTTTCTAATGTCTTTCACTATACTCTGTCTGG
CACCTGCTTATAGCTTTTTGCCGGGGGTTTACTCTATCTTTTACTTGTACTTGACTTTCTATTTCACTAA
"&amp;"TGATGTTTCATTCTTGGCTCATCTGCAATGGTTTGCCATGTTTTCTCCTATTGTGCCTTTCTGGATAACA
GCAATCTATGTGTTCTGTATTTCCCTAAAGCACTTTCATTGGTTCTTTAGTAACTATCTTAAGAAAAGAG
TCATGTTTAATGGGGTTACATTTAGCACCTTTGAAGAGGCAGCTTTGTGTACCTTTTTACTTAACAAAGA
AATGTATCTGAAACTGCGTAGCGAGACACTTCTTCCACTTAC"&amp;"ACAGTATAACAGATACCTTGCTCTTTAC
AACAAGTACAAGTACTTTAGTGGAGCCTTGGACACTACCAGTTATCGTGAAGCAGCTTGCTGCCACTTAG
CTAAGGCTCTCAATGATTTCAGTAATTCAGGTGCTGATGTACTCTACCAACCACCACAAACTTCAATCAC
TTCTGCAGTCTTGCAGAGCGGTTTTAGGAAAATGGCATTCCCATCCGGTAAAGTTGAAGGATGCATGGTA
CAAGTCACTTGTG"&amp;"GAACTACAACCCTAAATGGTTTGTGGTTAGACGACATAGTATATTGCCCAAGACATG
TCATTTGCACGGCTGAGGACATGCTTAACCCAAACTATGAAGACCTGCTTATTCGCAAGTCTAACCATAG
TTTCCTTGTTCAAGCAGGTAATGTCCAACTCCGTGTTATTGGCCATTCCATGCAAAATTGTCTGCTTAGG
CTTAAAGTTGATACTTCTAATCCTAAGACACCAAAGTATAAATTTGTCCGCATCC"&amp;"AACCAGGTCAGACAT
TTTCAGTCTTATCTTGTTATAATGGTTCACCATCAGGTGTTTATCAATGTGCCATGAGACCTAATTACAC
CATTAAGGGTTCTTTCCTTAATGGTTCATGTGGTAGTGTTGGTTTTAACATTGATTATGATTGCGTGTCT
TTCTGCTACATGCATCACATGGAGCTTCCGACCGGAGTGCACGCTGGTACTGACTTAGAAGGTAAATTCT
ATGGTCCTTTTGTAGATAGACAGACT"&amp;"GCACAGGCTGCTGGCACAGATACAACTATTACACTGAATGTTTT
AGCTTGGCTCTATGCTGCTGTTATCAATGGTGACAGGTGGTTCCTAAATAGGTTTACCACTACTCTCAAT
GACTTTAATCTTGTGGCAATGAAGTACAATTATGAACCTCTGACACAGGATCATGTTGACATACTAGGAC
CCCTTTCTGCGCAAACAGGAATCGCAGTCTTAGATATGTGTGCTGCTCTAAAAGAGCTTCTACAGAAT"&amp;"GG
TATGAATGGTCGTACTATTCTTGGTAGCACTATTTTAGAAGATGAGTTTACACCTTTCGACGTTGTTAGA
CAATGTTCTGGTGTGACCTTTCAAGGTAAGTTCAAGAAAATTGTTAAAGGTACTCATCATTGGATGCTTT
TGACTTTCTTGACATCACTTTTAATTCTTGTCCAGAGTACACAGTGGTCACTGTTTTTCTTTGTCTATGA
GAATGCTTTCTTGCCATTTGCTCTTGGTATTATGGCTGT"&amp;"TGCTGCTTGCGCAATGCTTCTTGTTAAGCAT
AAACATGCATTCCTGTGCTTATTTTTGTTACCTTCTCTTGCAACAGTTGCTTACTTCAATATGGTCTACA
TGCCTGCTAGTTGGGTGATGCGTATAATGACATGGCTTGAATTGGCTGACACTAGCTTGTCTGGTTATCG
GCTCAAAGACTGTGTTATGTATGCTTCAGCCTTGGTTTTACTTGTCCTCATGACTGCTCGTACGATTTAT
GATGATGCTG"&amp;"CTAGACGTGTATGGACATTGATGAATGTCATTACACTTGTTTATAAAGTCTACTATGGTA
ATTCTTTAGACCAAGCTATTTCCATGTGGGCTCTTGTTATTTCTGTAACCTCTAACTATTCTGGTGTCGT
GACGACAATCATGTTTTTAGCTAGAGCTATAGTGTTTGTGTGTGTTGAGTACTACCCACTTTTGTTTATT
ACTGGTAACACTTTACAGTGTATCATGCTTGTTTATTGTTTCTTAGGCTATT"&amp;"GTTGTTGTTGCTACTTTG
GCTTATTTTGTTTACTCAACCGCTACTTTAGACTTACTCTTGGTGTTTACGATTATTTGGTTTCCACACA
GGAGTTTAGGTACATGAACTCTCAGGGGCTCCTGCCACCTAAGAGTAGTATTGACGCTTTCAAGCTTAAC
ATTAAATTGTTGGGCATTGGAGGTAAACCTTGTATCAAGGTTGCCACTGTACAGTCTAAAATGTCTGATG
TAAAGTGCACATCAGTAGTGCTG"&amp;"CTCTCAGTTCTCCAGCAACTTAGAGTAGAGTCATCTTCTAAATTGTG
GGCACAGTGTGTACAACTTCACAATGATATTCTTCTTGCCAAGGACACTACTGAAGCTTTTGAGAAGATG
GTTTCACTTTTGTCTGTTTTGCTGTCCATGCAGGGTGCTGTAGACATTAACAAGTTGTGCGAGGAAATGC
TCGACAACCGTGCTACCCTTCAGGCTATTGCTTCAGAATTCAGTTCTTTACCTTCATATGCTGCC"&amp;"TATGC
CACTGCTCAAGAGGCTTATGAGCAGGCTGTAGCAAATGGTGATTCTGAAGTTGTTCTTAAGAAGTTAAAG
AAATCTTTGAATGTGGCTAAATCTGAGTTTGACCGTGATGCTGCCATGCAACGTAAGTTGGAAAAGATGG
CGGATCAGGCTATGACCCAAATGTACAAGCAGGCAAGATCTGAGGACAAGAGGGCTAAAGTAACTAGTGC
AATGCAAACTATGCTTTTCACTATGCTTAGAAAACT"&amp;"TGATAATGATGCACTTAACAACATTATCAACAAT
GCACGTGATGGTTGTGTACCACTCAACATCATACCACTCACAACAGCAGCCAAACTCATGGTTGTTGTCC
CTGACTATGGAACCTACAAGAATACTTGTGATGGTAACACTTTCACATACGCATCAGCACTCTGGGAAAT
CCAGCAAGTTGTTGATGCAGATAGTAAAATTGTTCAGCTTAGTGAAATCAACATGGACAATTCACCAAAT
TTGGCTT"&amp;"GGCCTCTTATTGTTACTGCATTAAGAGCTAATTCAGCTGTCAAACTACAGAATAATGAGCTGA
GTCCAGTAGCATTACGACAGATGTCTTGTGCTGCTGGTACTACGCAAACAGCTTGTACTGATGACAATGC
ACTCGCCTATTATAACAACGCAAAGGGAGGTAGGTTTGTGCTTGCATTACTATCAGACCACCAGGACCTC
AAATGGGCTAGATTCCCTAAGAGTGATGGTACAGGTACTATCTATACAG"&amp;"AACTGGAACCACCTTGCAGGT
TTGTTACAGACACACCTAAAGGACCTAAAGTGAAGTATTTGTACTTTATTAAGGGTCTTAACAACCTAAA
TAGAGGTATGGTACTGGGTAGTTTGGCTGCCACAGTACGTCTTCAGGCTGGTAATGCGACTCTAGTGCTG
CCATTCACTGTGCTTTCTTTTTGTGCTTTCGCTGTAGACCCAGCTAAAGCTTACAAAGATTACCTAGCAA
GTGGTGGACAACCAATCACG"&amp;"AATTGTGTGAAGATGTTGTGTACACACACTGGTACAGGACAGGCAATCAC
GGTAACACCAGAAGCCAACATGGATCAAGAATCCTTTGGTGGTGCTTCATGCTGTCTGTATTGTAGATGC
CACATTGATCATCCAAATCCTAAGGGATTTTGTGATTTGAAAGGTAAGTATGTTCAAATACCTACCACTT
GTGCTAATGACCCTGTGGGTTTTACACTCAGAAACACAGTCTGTACCGTCTGCGGAATGTGG"&amp;"AAAGGTTA
TGGCTGTAGTTGTGATCAACTCCGCGAACCCATGATGCAGTCTGCGGATGCGTCAACGTTTTTAAACGGG
TTTGCGGTGTAAGTGCGGCCCGTCTTACACCGTGCGGCACAGGCACTAGCACTGATGTCGTTTATAGGGC
TTTTGATATTTACAACGAGAAAGTTGCTGGTTTTGCAAAGTTCCTAAAAACTAATTGCTGCCGCTTCCAA
GAAAAGGATGAGGAAGGCAATTTATTAGACTCT"&amp;"TATTTCGTAGTTAAGAGGCACACAATGTCCAACTACC
AACATGAAGAGACTATTTATAACTTGGTTAAAGGGTGTCCAGCCGTTGCTGTTCATGACTTTTTCAAGTT
TAGAGTGGATGGTGACATGGTACCACATATATCACGTCAACGTCTAACTAAATACACAATGGCTGATTTA
GTCTATGCTCTACGTCATTTTGACGAGGGCAATTGTGATATATTAAAGGAAATACTTGTCACATACAAAT
GTTG"&amp;"TGATGACAACTATTTCAATAAGAAGGATTGGTATGACTTTGTAGAAAATCCTGATGTTCTACGCGT
ATACGCGAACCTAGGTGAGCGTGTACGTCAAGCCTTATTGAAAACTGTGCAATTCTGCGATGCTATGCGC
GACGCGGGTATCGTAGGTGTACTGACACTAGACAATCAGGATCTGAATGGGAATTGGTACGACTTTGGAG
ATTTCGTACAAGTGGCACCAGGCTGCGGAGTTCCTATTGTGGATTC"&amp;"ATACTATTCTTTGCTGATGCCTAT
TCTGACACTCACAAAGGCTTTAGCTGCTGAGTCCCACATGGACGCTGATCTCGCGAAGCCACTTATTAAG
TGGGATTTGCTGAAATATGATTTCACGGAAGAGAGACTATGTCTTTTCGACCGTTATTTTAAATATTGGG
ATCAGACATACCATCCTAATTGTATTAATTGTTTGGATGACAGGTGTATCCTCCATTGTGCAAACTTTAA
TGTGTTATTTTCTACTG"&amp;"TGTTTCCACCTACTAGTTTTGGACCACTAGTAAGAAAGATATTTGTAGATGGT
GTACCTTTTGTTGTTTCAACGGGATACCATTTTCGTGAGCTAGGGGTTGTACATAATCAGGATGTAAACC
TACATAGCTCACGCCTCAGTTTTAAGGAACTTTTAGTGTATGCTGCTGATCCAGCTATGCATGCTGCCTC
TGGCAATTTGCTGTTAGATAAACGCACTACATGTTTTTCAGTAGCTGCACTAACAAATA"&amp;"ATGTTGCTTTT
CAAACTGTCAAACCCGGTAATTTTAATAAAGACTTTTATGACTTTGCTGTGTCTAAAGGCTTTTTTAAGG
AAGGAAGTTCTGTTGAACTAAAACACTTCTTCTTTGCTCAGGATGGCAATGCTGCTATTAGTGATTATGA
CTATTACCGTTATAATCTGCCAACAATGTGTGATATTAGACAACTCCTATTCGTAGTTGAGGTTGTCGAT
AAGTACTTTGATTGTTACGATGGTGGCTGT"&amp;"ATTAATGCTAACCAAGTTATCGTTAACAATCTAGACAAAT
CAGCCGGTTTCCCATTCAACAAATGGGGTAAGGCTAGACTTTATTATGATTCAATGAGTTATGAGGACCA
AGATGCACTTTTCGCATACACTAAGCGTAACGTCATCCCTACGATAACTCAAATGAATCTTAAGTATGCC
ATTAGTGCAAAGAATAGAGCTCGCACCGTTGCTGGTGTCTCTATCTGTAGTACTATGACCAATAGACAGT
T"&amp;"TCATCAGAAGTTATTAAAGTCAATAGCCGCTACTAGAGGAGCTACTGTGGTAATTGGAACAAGCAAATT
TTATGGTGGCTGGCATAACATGCTAAAAACTGTTTACAGTGATGTAGAAAGTCCTCATCTTATGGGTTGG
GACTACCCAAAATGTGACAGAGCCATGCCTAATATGCTTAGAATCATGGCTTCCCTTGTTCTTGCTCGCA
AACATAGCACTTGTTGTAACTTGTCACACCGTTTCTATAGATT"&amp;"AGCTAATGAGTGTGCACAAGTATTAAG
TGAGATGGTCATGTGTGGCGGCTCATTATATGTGAAACCAGGTGGAACATCATCCGGTGATGCCACAACT
GCTTATGCTAATAGTGTGTTTAACATCTGTCAAGCAGTAACAGCTAATGTAAATGCACTTCTTTCAACTG
ATGGTAATAAGATTGCTGATAAGTATGTCCGCAACCTTCAACACAGACTTTATGAGTGTGTCTATAGAAA
TAGAGACGTAGATC"&amp;"ATGAATTCGTGGATGAATTTTATGCATATTTGCGTAAGCATTTCTCCATGATGATT
CTTTCTGATGATGCCGTCGTATGCTATAATAGTAATTACGCGGCACAGGGTCTAGTAGCTAGCATTAAGA
ACTTCAAAGCAGTTCTTTACTATCAAAATAATGTGTTTATGTCTGAGGCGAAATGCTGGACTGAGACTGA
CCTTACTAAAGGACCTCATGAATTTTGCTCTCAGCATACGATGCTAGTTAAACAAG"&amp;"GAGATGATTATGTG
TACCTGCCTTACCCAGATCCATCTAGAATATTAGGCGCAGGCTGTTTTGTCGATGACATTGTCAAAACAG
ATGGTACACTCATGATTGAAAGGTTTGTGTCATTAGCAATTGACGCCTACCCACTTACAAAGCACCCTAA
CCAAGAGTATGCTGATGTTTTCCATTTATACTTACAGTATATTAGGAAATTACATGATGAGCTTACTGGT
CACATGTTGGACATGTATTCTGTAATG"&amp;"CTAACTAATGACAACACCTCAAGGTACTGGGAACCTGAGTTTT
ATGAAGCAATGTACACACCACACACAGTTTTACAAGCTGTGGGTGCGTGTGTGTTATGTAACTCACAGAC
TTCACTTCGTTGCGGCGCTTGCATTAGGAGACCTTCCTTGTGCTGCAAGTGCTCCTATGATCATGTCATC
TCAACATCACATAAATTAGTGTTGTCTGTTAATCCCTATGTTTGCAATGCACCCGGTTGTGATGTCACA"&amp;"G
ACGTAACACAACTCTATTTGGGAGGTATGAGCTATTACTGCAAGTCACATAAACCACCCATTAGTTTTCC
TTTGTGTGCTAATGGTCAGGTTTTTGGTTTGTACAAAAACACATGTGTAGGCAGTGATAACGTAACTGAC
TTCAATGCAATAGCGACATGTGATTGGACTAATGCTGGCGATTACATACTTGCCAACACTTGCACAGAGA
GACTCAAACTTTTTGCAGCGGAAACGCTCAAAGCTACTGA"&amp;"GGAAACATTCAAACTATCTTATGGTATTGC
CACTGTTCGTGAAGTACTGTCAGATAGAGAACTTCATCTTTCATGGGAGGTAGGAAAACCTAGACCACCA
TTGAATAGAAACTACGTCTTTACTGGTTACCGTGTGACAAAAAATAGTAAAGTACAGATTGGAGAGTATA
CCTTTGAAAAAGGTGACTATGGTGATGCTGTTGTGTACAGAGGTACTACAACTTACAAATTGAATGTTGG
CGATTACTTTG"&amp;"TGTTAACATCACACACGGTAATGCCACTAAGTGCACCAACACTAGTGCCACAAGAGCAC
TATGTGCGAATAACTGGCTTATACCCTACACTTAACATCTCTGATGAGTTTTCTAGCAATGTTGCAAATT
ACCAAAAGGTCGGTATGCAGAAGTACTCCACACTCCAGGGACCACCTGGTACTGGTAAGAGTCACTTTGC
TATTGGACTTGCTCTCTACTACCCATCTGCTCGCATAGTGTATACAGCTTGCT"&amp;"CTCATGCTGCTGTTGAT
GCGCTATGTGAAAAGGCATTAAAATACTTGCCTATAGATAAGTGTAGTAGAATTATTCCTGCACGTGCGC
GTGTAGAGTGCTTTGACAAATTCAAAGTGAATTCAACCTTAGAACAGTATGTTTTCTGCACTGTCAATGC
TCTGCCTGAAACTACTGCTGATATAGTGGTCTTTGATGAAATTTCAATGGCCACTAATTATGATTTGAGT
GTTGTCAATGCTAGACTACGTGCA"&amp;"AAACACTATGTTTACATTGGTGATCCGGCTCAACTACCTGCACCAC
GCACATTGCTAACAAAAGGCACACTTGAACCAGAATATTTCAATTCAGTGTGCAGACTTATGAAAACAAT
AGGTCCAGACATGTTCCTTGGGACTTGTCGTCGTTGTCCTGCTGAAATTGTTGACACAGTGAGTGCTTTA
GTTTATGATAATAAGCTAAAAGCACACAAAGAGAAGTCAGCGCAATGCTTCAAGATGTTTTACAAG"&amp;"GGTG
TGATTACGCATGATGTGTCATCCGCAATCAACAGACCACAAATAGGTGTAGTAAGAGAATTTCTTACGCG
CAATCCAGCTTGGAGAAAAGCTGTTTTCATCTCACCATATAATTCACAGAATGCAGTGGCATCAAAGATT
TTAGGGTTGCCCACTCAAACTGTTGATTCTTCACAGGGTTCTGAATATGACTATGTCATATTCACACAAA
CCACTGAGACTGCACACTCTTGTAATGTAAACCGCTT"&amp;"TAATGTGGCCATCACAAGAGCAAAGATTGGCAT
TTTGTGCATAATGTCTGATAGAGACCTCTATGACAAGCTGCAATTTACGAGTCTAGAAGTACCGCGTCGA
AATGTGGCTACTTTACAAGCAGAAAATGTGACTGGACTCTTTAAGGACTGTAGTAAGATCATTACTGGTC
TTCATCCAACACAGGCACCTACGCATCTCAGTGTTGATACTAAATTCAAGACTGAGGGACTTTGTGTCGA
CATACCAG"&amp;"GAATACCAAAGGACATGACCTATCGTAGACTCATCTCTATGATGGGCTTTAAAATGAATTAC
CAGGTTAATGGTTACCCTAATATGTTTATCACCCGTGAAGAAGCTATTCGTCACGTTCGTGCATGGATAG
GCTTTGATGTTGAGGGTTGTCATGCGACTAGAGATGCTGTAGGAACAAATCTACCACTCCAGTTGGGGTT
CTCAACAGGTGTTAACCTAGTGGTCGTACCAACCGGCTATGTTGACACTG"&amp;"AGAATAGTACAGAATTCACC
AGAGTTAATGCAAAACCTCCTCCAGGTGATCAATTTAAGCATCTTATACCACTTATGTACAAAGGCTTGC
CCTGGAACGTGGTGCGTATTAAGATTGTTCAAATGCTCAGTGATACACTGAAAGGATTGTCAGACAGAGT
TGTGTTTGTCCTTTGGGCACATGGCTTTGAACTTACATCGATGAAGTATTTTGTTAAGATCGGACCAGAA
AGAACGTGTTGTCTGTGTGAC"&amp;"AAACGCGCGACTTGCTTCTCTACTTCATCTGACACTTATGCCTGTTGGA
ATCACTCTGTGGGCTTTGACTATGTCTATAACCCATTTATGATTGATGTCCAGCAATGGGGTTTTACAGG
TAACCTGCAAAGTAACCATGACCAACACTGCCAAGTGCATGGTAATGCTCATGTAGCTAGTTGTGATGCT
ATCATGACTAGATGTCTTGCAGTCCATGAGTGCTTTGTTAAGCGCGTTGATTGGTCTGTTGAA"&amp;"TACCCGA
TTATTGGAGATGAACTGAAGATTAACGCCGCGTGCAGAAAAGTACAGCATATGGTTGTTAAATCTGCATT
GCTTGCTGATAAATTTCCGGTTCTTCATGACATAGGAAACCCAAAGGCTATTAAATGTGTGCCACAGGCT
GAAGTAGACTGGAAATTCTACGACGCTCAGCCTTGCTGTGACAAAGCTTACAAAATAGAAGAACTCTTCT
ACTCATATGCCACACATCATGACAAGTTCACAGA"&amp;"TGGTGTCTGCTTGTTTTGGAACTGTAACGTTGATCG
TTACCCGGCTAATGCTATTGTGTGTAGGTTTGACACTAGAGTGCTTTCTAATTTAAACCTACCAGGTTGT
GATGGTGGTAGCTTGTATGTTAATAAGCATGCATTCCACACTCCAGCTTTTGATAAGAGTGCATTTACAC
ATTTAAAACAACTGCCTTTCTTTTATTACTCTGACAGTCCTTGTGAGTCTCATGGCAAACAGGTAGTGTC
AGATA"&amp;"TTGATTATGTCCCACTAAAGTCGGCTACGTGTATCACACGATGCAACTTAGGTGGTGCCGTTTGT
AGACATCATGCAAACGAGTACAGACAGTACTTGGATGCATATAATATGATGATTTCTGCTGGATTTAGCC
TTTGGATTTACAAGCAGTTTGATACTTACAACTTGTGGAACACTTTCACTAGGTTGCAGAGTTTAGAAAA
TGTGGCTTACAATGTTATCAACAAGGGACATTTTGATGGACAGAATG"&amp;"GTGAAGCACCTGTGTCTATCATT
AATAATGCTGTTTACACTAAAGTAGATGGTGTTGATGTGGAGATCTTTGAAAATAAGACAACACTTCCTG
TTAATGTTGCATTCGAGCTTTGGGCTAAACGTAACATTAAACCTGTGCCAGAGATTAAGATACTCAATAA
TTTGGGTGTTGACATCGCTGCTAACACTGTCATCTGGGATTATAAAAGAGAAGCCCCGGCTCATGTTTCT
ACAATAGGTGTCTGTACA"&amp;"ATGACTGACATAGCAAAGAAACCTACTGAAAGTGCTTGTTCATCACTTACCG
TCTTGTTTGATGGTAGAGTTGAGGGACAGGTAGATCTTTTCAGAAATGCCCGCAATGGTGTTTTAATAAC
AGAAGGTTCAGTTAAAGGTTTAACACCTTCAAAGGGACCTGTACAAGCTAGTGTCAATGGAGTCACATTA
ATTGGAGAATCAGTAAAAACACAGTTTAATTATTTCAAGAAAGTGGACGGCATAATTCAG"&amp;"CAATTGCCCG
AAACCTACTTTACTCAAAGCAGAGACTTAGAGGATTTCAAGCCCAGGTCACAAATGGAGACTGATTTCCT
TGAGCTTGCAATGGATGAATTCATACAGCGATATAAACTTGAGGGCTATGCTTTTGAGCATATCGTTTAT
GGAGACTTTAGTCATGGACAACTTGGCGGACTTCATTTAATGATTGGTCTAGCTAAGCGTTCACAAGATT
CACCGCTTAAACTAGAGGATTTTATCCCTAT"&amp;"GGATAGCACGGTGAAAAATTATTTCATAACAGATGCTCA
GACAGGTTCATCAAAATGTGTATGCTCTGTTATTGATCTTCTACTTGATGACTTTGTTGAAATAATAAAG
TCTCAGGATCTGTCAGTAATCTCAAAAGTGGTCAAAGTTACAATTGACTATGCTGAAATTTCATTTATGC
TTTGGTGTAAGGATGGACATGTTGAAACCTTCTACCCAAAATTACAAGCAAGTCAGGCGTGGCAACCGGG
TG"&amp;"TTGCGATGCCTAACTTGTATAAGATGCAAAGAATGCTTCTTGAGAAATGCGATCTTCAGAATTATGGT
GAAAATGCTGTTATACCAAAAGGAATAATGATGAATGTCGCAAAATATACCCAACTGTGTCAATATTTAA
ATACACTTACACTAGCTGTACCATATAATATGAGAGTCATACACTTTGGTGCAGGCTCGGACAAAGGAGT
AGCACCTGGTACAGCTGTTCTTAGACAGTGGTTGCCAACTGGTA"&amp;"CACTACTTGTTGATTCTGATCTTAAT
GATTTTGTCTCTGACGCTGATTCCACACTGATTGGAGACTGTGCCACAGTACATACAGCTAATAAATGGG
ATCTCATTATTAGCGACATGTATGACCCTAAGACCAAACATGTGACAAAAGAGAATGACTCAAAAGAAGG
GTTCTTCACTTATCTATGTGGGTTTATTAAACAAAAACTAGCCCTGGGAGGTTCTGTAGCTGTGAAAATA
ACAGAGCATTCTTGG"&amp;"AATGCTGATCTTTACAAGCTTATGGGACACTTCTCATGGTGGACAGCTTTTGTTA
CAAATGTGAATGCATCATCTTCAGAGGCATTTTTAATTGGAGTTAACTATCTTGGAAAGCCAAAAGAACA
AATTGATGGTTATACCATGCATGCTAACTACATCTTTTGGAGGAACACAAATCCTATTCAATTGTCTTCC
TATTCACTATTTGACATGAGCAAATTTCCTCTTAAGTTAAGAGGAACAGCTGTTATG"&amp;"TCATTAAAAGAGA
ATCAAATCAATGATATGATTTACTCTCTGCTTGAGAAGGGTAGACTTATCATTAGAGAAAACAATAGAGT
TGTAGTCTCAAGTGATGTTCTTGTCAACAACTAAACGAACATGAAAATTTTAATTCTTGCTTTTTTGGCT
AACTTAGCTAAAGCACAGGAAGGATGTGGTATCATCAGTAGAAAACCACAACCTAAAATGGCACAAGTTT
CTTCCTCTCGTCGGGGCGTATACTACAA"&amp;"CGATGACATTTTCCGTTCTGATGTATTACACCTCACACAGGA
TTACTTCCTGCCATTTGACTCAAATTTAACACAGTACTTTTCTCTTAATGTGGATTCAGATAGGTATACC
TATTTTGACAACCCTATACTAGATTTTGGTGATGGCGTTTATTTTGCTGCCACCGAAAAGTCTAATGTGA
TAAGAGGCTGGATTTTTGGTTCTTCTTTTGACAACACTACCCAGTCAGCTGTCATAGTTAATAATTCAAC"&amp;"
ACACATTATTATACGTGTGTGTAATTTTAACTTATGTAGAGAACCCATGTATACTGTTAGTAGAGGTACA
CAACAAAACTCTTGGGTTTATCAGAGTGCATTCAATTGTACATATGATCGAGTGGAAAAGAGTTTTCAAC
TTGATACCACTCCTAAAACTGGAAATTTTAAAGACCTACGTGAGTATGTCTTTAAAAACAGGGATGGCTT
TTTGTCTGTCTATCAAACTTACACTGCTGTTAATTTACCCA"&amp;"GAGGGTTACCTGAAGGCTTCTCAGTATTG
AGACCAATTCTCAAGTTACCTTTTGGAATTAACATCACCTCTTATAGAGTAGTTATGGCAATGTTTAGTC
AATTTACCTCTAACTTCCTACCGGAAAGTGCTGCTTACTATGTTGGTAATCTTAAATATTCTACCTTCAT
GCTTAGATTTAATGAAAACGGGACCATCACGGATGCTGTAGATTGTTCCCAAAACCCTCTTGCTGAATTA
AAATGCACCATT"&amp;"AAAAATTTTAATGTTGACAAAGGAATCTACCAAACATCAAATTTTAGAGTTTCACCCA
CTCAGGAGGTTATTAGATTTCCTAACATTACAAATCGCTGTCCCTTTGACAAGGTTTTTAATGTTACTCG
CTTTCCTAATGTTTATGCTTGGGAAAGAACAAAAATCTCTGATTGTGTTGCTGATTACACTGTTCTCTAC
AACTCAACCTCTTTCTCGACTTTTAAATGTTATGGAGTGTCTCCATCCAAGTTG"&amp;"ATTGATTTATGCTTTA
CAAGTGTGTATGCTGATACATTCTTGATAAGATCCTCTGAAGTAAGACAAGTTGCACCAGGTGAAACTGG
TGTTATTGCTGACTACAATTACAAACTGCCTGATGATTTCACTGGCTGTGTAATTGCCTGGAATACTGCC
AAGCAGGACATCGGCAATTATTATTACAGATCACATCGCAAGACTAAATTAAAGCCTTTTGAGAGAGATC
TGTCTTCTGATGATGGTAATGGTGT"&amp;"ATATACACTTTCAACTTATGACTTTAACCCTAATGTTCCAGTAGC
ATATCAGGCTACTAGGGTTGTTGTACTTTCTTTTGAACTTCTTAATGCACCTGCTACAGTTTGTGGACCT
AAACTGTCCACACAACTAGTTAAGAACCAGTGTGTTAATTTCAACTTCAATGGACTTAAAGGTACTGGTG
TTTTGACTTCTTCCTCAAAAAGATTCCAGTCATTTCAACAATTTGGTCGTGATACGTCTGACTTTAC"&amp;"GGA
TTCAGTGCGTGACCCACAGACTTTAGAAATACTTGACATTTCACCTTGCTCTTTTGGTGGTGTTAGTGTT
ATCACACCTGGAACGAATGCCTCATCCGAGGTAGCTGTTCTTTACCAAGATGTAAATTGCACTGATGTCC
CAACAGCGATTCGTGCAGACCAATTAACACCTGCTTGGCGCGTTTATTCCACTGGAATAAATGTGTTTCA
AACACAAGCTGGCTGTCTTATTGGAGCTGAGCATGTCA"&amp;"ATGCCTCTTATGAGTGTGACATTCCTATTGGT
GCAGGCATTTGTGCCAGTTACCATACAGCTTCTGTTTTACGTAGTACCGGCCAGAAGTCAATTGTTGCCT
ATACTATGTCATTGGGTGCTGAAAATTCTATTGCATATGCTAATAATTCAATTGCCATACCTACAAATTT
TTCAATCAGTGTCACTACGGAAGTGATGCCTGTTTCAATGGCTAAAACATCCGTGGATTGTACTATGTAC
ATCTGCGGT"&amp;"GATTCTTTAGAGTGCAGCAACTTACTATTGCAGTATGGAAGCTTTTGCACACAACTTAATC
GTGCCCTTACTGGCATTGCTATAGAACAGGACAAAAACACTCAGGAGGTCTTTGCCCAGGTTAAACAAAT
GTACAAGACACCTGCCATAAAAGATTTTGGCGGTTTCAATTTCTCACAAATATTGCCTGACCCTTCAAAG
CCAACGAAGAGGTCATTTATTGAGGACTTGCTCTTCAATAAAGTGACTCTC"&amp;"GCTGATGCTGGCTTTATGA
AACAATATGGCGAATGCCTAGGTGATGTTAGTGCTAGAGACCTTATCTGTGCCCAAAAGTTTAATGGACT
TACTGTGTTACCACCACTGCTCACAGATGAAATGATTGCTGCATATACAGCTGCACTAGTCAGTGGCACT
GCTACGGCAGGCTGGACATTTGGTGCGGGTGCTGCTCTTCAAATACCATTTGCTATGCAAATGGCTTATA
GGTTTAATGGCATTGGAGTTAC"&amp;"TCAAAACGTTCTCTATGAGAACCAGAAGCTGATAGCCAATCAGTTTAA
TAGTGCTATAGGCAAAATCCAAGAATCATTATCATCTACTGCAAGTGCACTAGGAAAACTGCAGGATGTG
GTTAACCAAAATGCACAAGCTCTTAACACGCTTGTTAAACAACTCAGCTCTAATTTTGGAGCTATCTCAA
GTGTGTTAAATGATATCCTCTCTCGACTTGACAAAGTTGAAGCAGAGGTTCAAATTGACAGGTT"&amp;"AATTAC
AGGCAGATTGCAAAGCCTTCAAACCTACGTAACACAACAACTTATCAGAGCTGCTGAAATCAGAGCTTCT
GCTAACCTTGCTGCTACTAAAATGTCTGAGTGCGTTCTTGGACAATCAAAAAGAGTTGATTTCTGTGGAA
AAGGCTACCATCTTATGTCCTTTCCTCAATCAGCACCTCATGGTGTCGTTTTTCTACATGTCACATATGT
GCCATCACAAGAGAAAAACTTCACAACAGCTCCAG"&amp;"CTATTTGTCATGAAGGCAAAGCTTACTTTCCTCGT
GAAGGTGTCTTTGTATCTAATGGCACTTCTTGGTTTATTACGCAGAGGAATTTTTATTCTCCACAATTAA
TTACAACAGACAACACTTTTGTTTCTGGTAATTGTGATGTTGTCATCGGCATCATTAATAATACTGTTTA
TGACCCTCTGCAACCTGAACTTGACTCATTTAAGGAAGAGCTGGACAAGTACTTCAAAAATCACACATCA
CCAGAT"&amp;"GTTGATCTTGGCGACATTTCAGGCATTAATGCTTCAGTCGTCAACATTCAAAAGGAGATTGATC
GCCTCAATGAGGTTGCCAAAAACCTAAATGAATCACTCATTGACCTCCAAGAACTTGGGAAATATGAGCA
ATACATCAAGTGGCCTTGGTACGTTTGGCTCGGCTTTATTGCTGGACTAATTGCCATAGTCATGGTTACA
ATCTTGCTTTGTTGCATGACCAGCTGTTGCAGTTGTCTCAAGGGTGCA"&amp;"TGCTCTTGTGGTTCTTGCTGCA
AATTTGATGAGGACGACTCTGAGCCAGTGCTCAAAGGAGTCAAATTACATTACACATAAACGAACTTAAT
GGATTTGTTTATGAGCATTTTTACACTTGGAGCAATCACACGCAATCCAGCGAAAATTGAAAATGCTTCT
CCTGCAAGTACTGTTCATGCTACTGCAACGATACCGCTACAAGCCACACTCCCTTTCGGATGGCTTATTG
TTGGCGTTGCACTTCTTGC"&amp;"TGTTTTTCAAAGCGCTTCCAAAGTAATTGCGCTTTATAGAAGGTGGCAGCT
CGCCTTATATAAAGGCGTTCAACTTGTATGTAATATGCTGCTGCTTTTTGTGACAATTTACTCACACCTT
CTACTTCTAGCTGCTGGCATGGAAGCACAATTCTTGTACATCTATGCCCTGATTTATATTCTGCAAATTG
TAAGTTTTTGTAGATTTATCATGAGATGCTGGCTGTGCTGGAAGTGCAGATCCAAAAATCC"&amp;"ATTACTCTA
TGATGCTAACTATTTTGTATGTTGGCATACTAACAACTATGACTACTGTATACCATATAACAGTGTCACA
GATACAGTTGTCATCACCTCAGGTGATGGAACAAATGAGCCAAAACTAAAAGAAGACTATCAAATTGGTG
GTTATTCTGAGGATTGGCATTCAGGTGTTAAAGACTATGTAGTAATACATGGCTATTTCACCGAAGTTTA
TTACCAGCTTGAATCGACTCAATTGTCGACTG"&amp;"ACACTGGTGCTGAAATGCTACATTCTTCATCTATAGCA
AGCTTGTTAAAGATGTAGATCATGTGCAAATACACACAATCGACGGCTCTTCAGGAGTTGTAAATCCAGC
AATGGATCCAATTTATGATGAGCCGACGACGACTACTAGCGTGCCTTTGTAAGCACAAGAAAGTGAGTAC
GAACTTATGTACTCATTCGTTTCGGAAGAGACAGGTACGTTAATAGTTAATAGCGTACTTCTTTTCTTTG
CTT"&amp;"TCGTGGTATTCTTGCTAGTCACACTAGCCATCCTTACTGCGCTTCGATTGTGTGCGTACTGCTGCAA
TATTGTTAACGTGAGTTTAGTAAAACCAACAGTTTACGTTTACTCACGTGTTAAAAATCTGAACTCTTCT
GAGGGAGTTCCTGATCTTCTGGTCTAAACGAACTAACTATTATTATTATTCTGTTTGGAACTTTAACATT
GCTTATCATGGCAGAGAACGGGACAATTTCCGTTGAGGAGCTTAA"&amp;"AAAACTCCTGGAACAATGGAATCTA
GTAATAGGTTTCATTTTCCTTGCCTGGATTATGTTACTACAGTTTGCCTATTCCAACCGGAACAGGTTTC
TGTATATAATAAAGCTTGTTTTCCTCTGGCTCTTGTGGCCAGTAACACTTGCTTGCTTTGTGCTTGCTGC
TGTTTACAGAATTAATTGGGTGACTGGCGGAATTGCGATTGCAATGGCTTGTATAGTAGGCTTGATGTGG
CTTAGCTACTTCGTTG"&amp;"CTTCTTTCAGGCTGTTTGCTCGCACCCGCTCAATGTGGTCATTCAATCCAGAAA
CAAACATTCTTCTCAATGTGCCTCTTCGAGGGACAATTTTGACCAGACCGCTCATGGAAAGTGAACTTGT
CATTGGTGCTGTGATCATTCGTGGTCATTTGCGGATGGCTGGACACTCCCTTGGGCGCTGTGACATAAAG
GACCTGCCAAAAGAGATTACGGTGGCTACATCACGAACGCTTTCTTATTACAAATTAG"&amp;"GAGCGTCGCAGC
GTGTAGGCACTGACTCAGGTTTTGCTGCATACAACCGCTACCGAATTGGAAACTACAAACTAAATACAGA
CCATTCAGGTAGCAACGACAATATTGCTTTGCTAGTACAGTAAGTGACAACAGATGTTTCATCTAGTTGA
CTTCCAGGTTACAATAGCAGAGATATTGATTATCATTATGAAAACTTTCAGGGTTGCCATTTGGAACCTT
GACATACTAATAAGTTCAATAGTGAGACA"&amp;"ATTATTTAAGCCTCTAACTAAGAAGAAATATTCAGAGTTAG
ATGATGAAGAACCTATGGAGTTAGATTATCCATAAAACGAACATGAAAATTATTCTCCTCTTGACATTGG
TAGCACTTGCAATTTGTGAGTTATATCATTATCAGGAGTGTGTTAGAGGTACAACTGTACTATTAAAAGA
ACCTTGCCCATCAGGAACGTACGAGGGCAATTCACCATTTCACCCTCTTGCTGATAATAAATTTGCACTA
"&amp;"ACTTGCTCTAGCACACATTTTGCTTTTGCTTGTGCTGACGGTACTAGACATACCTATCAGCTGCGTGCAA
GATCTGTTTCACCAAAACTTTTCATCAGACAAGAGGACGTTCAGCAAGAGCTCTACTCACCACTTTTCCT
CATTGTTGCTGCATTAGTATTTATAATACTTTGCTTCACCATTAAGAGAAAGACAGAATGAATGAGCTCA
CTTTAATTGACTTCTATTTGTGCTTTTTAGCCTTTCTGCTAT"&amp;"TCCTTGTTTTAATCATGCTTCTTATATT
CTGGTTCTCACTCGAGATTCAGGACATAGAAGAACCTTGTAACAAAGTCTAAACGAACATGAAACTTCTC
ATTGTTTTTGGACTCTTTCCACAAAGAATGCAGCATACAAGAGTGTTGTGAAAATCAACCCTACAAGATT
GAAGACCCATGTCCAATACACTACTATTCGGACTGGTTTATAAAAATTGGTTCTAGAAAATCAGCTCGCC
TTGTACAATTATG"&amp;"TGCAGGTGATCATGGAAAAAGAATTCCAATTCATTATGAGATGTTTGGCAATTACAC
CATCTCCTGTGAACCACTAGAGATAAATTGCCAGGCACCACCAGTAGGTAGTCTAATCGTTCGTTGTTCG
TACGATTACGACTTTGTTGAGCATCATGACGTTCGTGTTGTTCTAGATTTCATCTAAACGAACAAACTAA
AATGTCTGATAATGGACCCCAAAGCCAACGTAGTGCCCCCCGCATTACATTTGGT"&amp;"GGACCCACAGATTCA
GCTGACAATAACCAGGATGGAGGACGCAGTGGTGCACGGCCAAAACAACGCCGGCCCCAAGGTTTACCCA
ATAATACTGCGTCTTGGTTCACAGCTCTCACTCAGCATGGCAAAGAGGAACTTAGATTCCCTCGAGGCCA
GGGCGTTCCAATCAACACCAATAGTGGTAAAGATGACCAAATTGGCTACTACCGAAAAGCTACCCGACGA
GTTCGTGGTGGTGACGGCAAAATGAA"&amp;"AGAGCTCAGCCCCAGATGGTATTTCTATTACCTAGGAACTGGCC
CAGAAGCTTCACTTCCCTACGGTGCTAATAAAGAAGGCATCGTATGGGTCGCAACTGAGGGCGCCTTGAA
CACACCCAAAGATCACATTGGCACCCGCAACCCTAACAACAATGCTGCGATCGTGCTACAACTTCCTCAA
GGAACAACATTGCCAAAAGGCTTCTACGCAGAGGGGAGCAGAGGCGGCAGTCAAGCTTCATCTCGCTC"&amp;"CT
CATCACGTAGTCGCGGTAATTCAAGAAATTCAACTCCTGGCAGCAGTAGGGGAAATTCTCCTGCTCGACT
GGCTAGCGGAGGTGGTGAAACTGCCCTCGCGCTATTGCTGCTAGACAGATTGAACCAGCTTGAGAGCAAA
GTTTCTGGTAAAGGCCAACAACAACCGGGCCAGACTGTCACTAAAAAATCTGCTGCTGAGGCATCTAAAA
AGCCTCGCCAAAAGCGTACTGCTACTAAACAGTACAACG"&amp;"TCACCCAAGCATTTGGGAGACGTGGTCCAGA
ACAAACCCAGGGAAACTTTGGGGACCAAGAACTAATCAGACAAGGAACTGATTACAAACATTGGCCGCAA
ATTGCACAATTTGCTCCAAGTGCCTCTGCATTCTTTGGAATGTCACGCATTGGCATGGAAGTCACACCTT
CGGGAACTTGGCTGACTTATCATGGAGCCATTAAATTGGATGACAAAGATCCACAATTCAAAGACAACGT
CATACTGCTG"&amp;"AATAAGCACATTGACGCTTACAAAACATTCCCACCAACAGAGCCTAAAAAGGACAAAAAG
AAAAAGACTGATGAAGCTCAGCCTTTACCGCAGAGACCAAAGAAGCAGCCCACTGTGACTCTTCTTCCTG
CGGCTGACATGGATGATTTCTCCAGACAACTTCAAAATTCCATGAGTGGAGCTTCCGCTGATTCAACTCA
GGCATAAACACTCATGGTGACCACACAAGGCAGATGGGCTATGTAAACGTTT"&amp;"TCGCAATTCCGTTTACGA
TACATAGTCTACTCTTGTGCAGAATGAATTCTCGTAGCTAAACAGCACAAGTAGGTTTAGTTAACTTTAA
TCTCACATAGCAATCTTTAATCAATGTGTAACATTAGGGAGGACTTGAAAGAGCCACCACATTTTCACCG
AGGCCACGCGGAGTACGATCGAGGGTACAGTGAATAATGCTAGGGAGAGCTGCCTATATGGAAGAGCCCT
AATGTGTAAAATTAATTTTAGTA"&amp;"GTGCTATCCCCATGTGATTTTAATAGCTTCTTAGGAGAATGAC
")</f>
        <v>&gt;BtLongquan-140 KF294457.1_genome
ATATTAGGTTTTTACCTACCCAGGAAAAGCCAACCAACCTCGATCTCTTGTAGATCTGTTCTCTAAACGA
ACTTTAAAATCTGTGTGGCTGTCGCTTGGCTGTATGCCTAGTGCACCTACACAGTATAAATATTAATAAC
TTTACTGTCGTTGACAAGAAACGAGTAACTCTTCCCTCTTCTGCAGACTGCTTACGGTTTCGTCCGTGTC
GCAGTCGATCATCAGCATATCTAGGTTTCGTCCGGGTGTGACCGAAAGGTAAGATGGAGAGCCTTGTTCT
TGGTATCAACGAGAAAACACACGTCCAACTCAGTTTGCCTGTTCTTCAGGTTAGAGACGTGCTAGTGCGT
GGCTTCGGGGACTCTGTGGAAGAGGCCCTATCGGAGGCACGTGAACATCTTAAAAATGGCACTTGTGGTC
TAGTAGAGCTGGAAAAAGGTGTATTGCCCCAGCTTGAACAGCCCTATGTGTTCATTAAACGATCTGATGC
TCTAAACACCAACCACGGCCACAAGGTTGTGGAATTGGTAGCAGAATTAGATGGCATTCAGTTCGGTCGT
AGCGGTACAACATTGGGAGTTCTCGTGCCACATGTGGGCGAAACCCCAATTGCGTACCGCAATGTTCTTC
TCCGTAAGAATGGTAATAAGGGAGCTGGTGGCCATAGCTTTGGCATCGATCTAAAGTCTTATGACTTAGG
TGACGAGCTTGGCACTGATCCCATTGAAGATTATGAACAAAACTGGAACACTAAGCATGGCAGTGGTGCT
CTCCGTGAACTCACCCGTGAGCTCAATGGAGGTGTAGTCACTCGCTATGTTGATAACAACTTCTGTGGCC
CAGATGGGTATCCTCTTGAATGCATTAAAGATCTTCTCGCTCGCGCTGGTAAGTCTTTGTGCACTCTTTC
TGAACAACTTGATTATATCGAGTCGAAGAGAGGCGTCTACTGCTGCCGTGAACACGAACATGAAATTGTT
TGGTTCACTGAGCGCTCTGAAAAGAGCTATGAGCATCAGACACCCTTCGAGATTAAGAGTGCCAAGAAAT
TTGACACTTTCAAAGGGGAATGCCCGAAGTTCGTATTTCCTCTTAACTCCAAAGTCAAAGTCATTCAACC
ACGTGTTGAAAAGAAAAAGACTGAAGGTTTCATGGGGCGCATTCGCTCTGTGTACCCTGTTGCTACTCCC
CAAGAGTGCAACGACATGCATTTGTCTACCTTGATGAAGTGCAATCATTGCGATGAAGTTTCATGGCAGA
CATGTGACTTTCTAAAAGCCACTTGCGAACAATGTGGCACTGAAAATTTAGTTTGTGAAGGACCCACTAC
ATGTGGATACCTACCTACTAATGCTGTAGTAAAAATGCCTTGTCCCGCCTGCCAAGATCCGGAAGTAGGG
CCAGAGCATAGTGTTGCTGACTACCACAACCATTCAAACATTGAAACTCGACTCCGCAAGGGAGGTAGGA
CTAAGTGTTTTGGAGGCTGTGTGTTCTCCTATGTTGGCTGCTATAACAAGCGAGCCTACTGGGTACCTCG
TGCTAGTGCCAATATCGGTGCGAACCATACTGGCATTACTGGTGAAAATGTTGAGACTCTTAATGAGGAT
CTTCTGGAGATACTGAATCGCGAACGTGTTAACATTAACATTGTTGGTGATTTTCAGTTTAATGAAGAGA
TTGCCATTATTTTGGCATCTTTTTCTGCTTCTACAAGTGCTTTTGTAGAAACTGTAAAAGGTTTGGATTA
CAAAACATTCAAACAAATTGTTGAATCTTGTGGCAACTTTAAAGTTACTAAAGGAAAAGCTAAGAAGGGT
GCCTGGAACATTGGGGAACAGAAATCAATACTGAGTCCTCTTTATGCATTTGCATCAGAGGCTGCCCGTG
TTGTGCGCTCCATTTTCTCTCGTACTCTTGAAACTGCTCGACACTCTGTGCGCGTCCTACAACAGGCCGC
TATAACAATCTTAGATGGAATTTCACAGTACTCGCTGAGACTCATTGATGCTATGATGTTCACATCTGAT
TTGGTTACTAACAATCTAGTTGTAATGGCTTACATTACAGGTGGTGTCGTACAAATGACTTCACAGTGGC
TAACAAATATCTTCGGCACTGTTTATGAAAAACTTAAACCGGTTCTTGATTGGCTTGAAGAAAAATTCAA
GGAAGGTGTGGAGTTTCTTAGGGATGGTTGGGAAATTGTTAAATTTATCTCAACTTGTGCTTGTGAAATT
GTCGGTGGACAACTGTCACCTGCGCAAGAGAACGTCAAGGAGAGTGTTCAGACATTCTTTAAGCTTGTAA
ACAAATTTTTGGCTTTGTGTGCTGACTCCATCATTATTGGTGGAGCTAAACTTAAAGCCTTGAATTTAGG
TGAAACATTTGTCACACACTCAAAGGGATTGTACAGAAAGTGTGTTAGACCCAGAGAAGAAACTGGCTTA
CTCATGCCTCTGAAGCTCAAAGAAATATTTTCTAGAGGAGAACACTCCCACAGAAGTGTACAGAGAAGTG
TCGGAAACTGGTGTTTACAACATTCGACAACCCACTATGAGGCTGTTGGAGCCCCATTGATTGGTACACC
AGTTTGTATTAACGGGCTTATGTTGCTCGAAATTAAAGACACAGAAAAGTACTGTGCTCTTGCACCTAAT
ATGAAGGTAACAAATAATACCTTCACACTTAAGGGCGGTGCACCAACAAAAGTTACTTTTGGTGATGACA
CTGTGATTGAAGTGCAGGGTTACAAGAGTGTAAATATCACTTTTGAACTTGATGAAAGGATTGATAAAGT
ACTTAATGAGAAGTGCTCTAATTACACAGTTGAACTCGGTACAGAGGTAAACGAGTTCGCTTGTGTTGTT
GCTGATGCTGTCATAAAAACTTTACAGCCAGTATCTGAATTACTCACACCACTGGGCATTGACTTAGATG
AGTGGAGTATGGCTACATACTACTTGTTTGATGAGTCCGGTGAATTTAAATTGTCTTCACGCATGTATTG
TTCCTTCTACCCTCCTGATGAGGAAGAAGACTGTGACGAGTGTGAGGATGAAGAACAAATTTCAGAAGAA
GCCTGTGAACATGAATATGGCACAGAGGATGACTATAAAGGTCTCCCTCTTGAATTTGGTGCATCAACTG
AAACACCACATGTTGAAGAAGAGGAAGAAGAGGAAGATTGGCTTGATGACGTTATAGAAACAGAACCTGA
ACCAGAACCTCTACCTGAAGAACCAGTCAACCAGTTTGTTGGTTATTTAAAGCTTACTGACAATGTTGCC
ATTAAGTGTATTGACATTGTTAAAGAGGCACAAAGTGCTAAACCAACGGTGATTGTAAATGCTGCTAACA
CCCACTTGAAGCATGGTGGTGGTGTAGCGGGTGCTCTAAATAAAGCCACTAATGGTGCTATGCAGAATGA
GAGTGATGAATACATCAGGCTAAATGGACCTCTTACAGTTGGAGGCTCATGTTTGCTTTCTGGACACAAT
CTTGCAGAGAAGTGTCTGCATGTTGTTGGACCTAACTTAAATGCTGGTGAGGATGTTCAACTCCTTAAAA
GGGCATATGAGAATTTCAATTCACAGGATGTATTACTTGCACCTCTATTGTCAGCTGGCATATTTGGTGC
CAAACCACTTCAGTCGTTAAAAATGTGTGTTGAGACAGTTCGCACACAAGTTTATCTCGCAGTCAATGAC
AAGAGTCTTTATGATCAGATTATCCTAGATTATCTAGATAGTTTGAAACCTAAAGTGAAGTCCCCCAACA
AGGAGGAAGAGCCAAAATTGGAGGAGCCTAAAGCGGTGCAGCCAGTTGCTGAGAAACCTGTTGATGTAAA
ACCTAAAATTAAGGCATGTATCGACGAGGTCACTACAACACTGGAGGAAACTAAGTTTCTTACCAACAAA
TTGCTCCTTTTTTCTGATATCAATGGTAAACTTTACCAAGATTCGCAGAATATGTTAAGAGGTGAAGACA
TGTCTTTCTTAGAGAAAGATGCACCATATATTGTTGGTGATGTCATCACTAGTGGTGACATCACTTGTGT
CATAATACCTGCTAAGAAGGCGGGTGGGACTACAGAAATGCTAGCAAGAGCATTAAAGAAAGTCCCAGTT
GCTGAGTATATAACAACCTATCCTGGACAAGGGTGTGCTGGTTATACACTTGAAGAAGCAAAGACTGCGC
TTAAAAAGTGCAAATCTGCATTTTATGTTTTGCCTTCAGAAACACCTAATGAAAAGGAGGAGGTTCTTGG
CACAGTATCATGGAACCTACGTGAAATGCTTGCTCATGCAGAGGAGACAAGAAAATTAATGCCTATTTGC
CTGGATGTTAGAGCTATAATGGCCACCATCCAGCGCAAGTATAAGGGTATTAAAGTTCAGAAAGGACTTG
TGGATTACGGTGTTCGGTTCTTCTTCTATACTAGCGAGGAGCCTGTAGCTTCTATTATTACAAAGCTCAA
CTCTTTAAATGAGCCACTTGTTACTATGCCCATAGGTTATGTGACACATGGTCTTAACCTTGAAGAGGCC
GCGCGTTGTATGCGCTCCCTCAAGGCACCTGCCGTAGTGTCAGTTTCTTCACCAGATGCTGTCACTGCAT
ATAATGGTTACCTCACTTCGTCTTCCAAGACACCCGAGGAGCATTTTGTGGAGACTACTTCTCTTGCGGG
ATCGTATAGAGATTGGTCTTATTCAGGACAACATACGGAATTAGGTGTTGAATTTCTTAAGCGTGGGGAC
AAGATTGTCTATCACAATACAGGGAGCCCCATTGAGTTTCATCTTGATGGTGAGGTTCTTCCACTTGACA
AACTAAAGAGTCTTTTGTCTCTTCGTGAGGTTAAGACTATTAAGGTGTTTACAACTGTAGACAACACTAA
CCTCCACACGCATATTGTGGACATGTCTATGCCTTATGGACAACAATTCGGTCCTACTTATTTGGACGGT
GCTGACGTCACTAAAATCAAGCCACATGTCAATCATGAGGGTAAGACATTTTTTGTACTACCTAGTGATG
ACACACTGCGTAGTGAAGCTTTTGAGTACTACCATACTATCGATGAGAGTTTTCTTGGTAGATATATGTC
AGCATTAAACCACACAAAGAAGTGGAAGTTTCCTCAGGTTGGTGGTTTAACTTCAGTTAAATGGGCAGAT
AACAATTGTTACTTGTCTAGTGTGTTACTTGCACTTCAACAAGTTGAGGTGAAATTTAATGCACCAGCAC
TTCAGGAAGCCTATTATAGAGCTCGCGCTGGTGATGCTGCCAACTTTTGTGCACTCATATTGGCTTATAG
TAACAAAACTGTAGGTGAGTTGGGTGATGTTAGAGAAACTATGACCCATCTTTTACAGCATGCTAACTTA
GAGTCAGCTAAAAGAGTTCTTAATGTAGTATGCAAACATTGTGGCCAGAAAACTACCACCTTGAGGGGTG
TAGAGGCTGTGATGTATATGGGGACTCTGTCTTATGATGAGCTTAAGACAGGTGTTTCAGTTCCTTGTGT
ATGTGGGTGTAATGCTACACAATATTTAGTACAACAAGAATCTTCTTTTGTTATGATGTCTGCACCACCT
ACTGAGTACAAATTACAACAGGGGGCCTTTTTGTGTGCTAATGAATACACTGGTAATTACCAGTGTGGAC
ATTACACTCATATAACTGCTAAAGAAACACTCTATCGTGTAGATGGAGCACATCTTACTAAGATGTCAGA
ATATAAAGGACCAGTGACTGATGTTTTCTACAAGGAAACCTCTTACACTACAACTATCAAACCTGTGTCT
TATAAACTTGATGGAGTTACTTACACAGAGATTGAACCAAAATTAGATGGGTACTATAAGAAGGATAATG
CTTACTATACCGAGCAGCCCATTGACCTTGTTCCAACTCAGCCATTGCCAAATGCGAGTTTTGATAATTT
TAAACTCACATGCTCTAACACTAAATTCGCTGATGATCTTAATCAAATGACAGGCTTTAAAAAGCCATCT
TCACGTGAGCTAACTGTCACGTTCTTTCCTGACTTGAATGGCGATGTAGTGGCTATTGATTATAGACACT
ACTCTGCAAGTTTCAAGAAAGGCGCAAAACTGTTGCATAAGCCAATTCTTTGGCATATTAACCAGACTAC
AAACAAGACAACCTATAAACCAAATACTTGGTGTTTACGTTGCCTATGGAGTACAAAACCAGTTGACACT
TCAAATACTTTTGAAGTTCTGGTAGTAGAAGACACACAAGGAATGGATAATCTTGCTTGTGAAAGTCAAA
CAACCACCTCTGAAGAAGTAGTGGAAAATCCTACCGTACAGAAGGAAATAATTGAGTGTGATGTGAAAAC
TACCGAAGTTGTAGGCAACGTTATACTAAAGCCAGCAGAAGAAGGTGTTAAAATCACACCAGAGTTGGGT
CATGAAGATCTAATGGCTGCTTATGTTGAAGAAACAAGCATTACCATTAAGAAGCCTAATGAGCTCTCAT
TAGCCTTGGGCTTAAAAACACTTGCCACTCATGGAACCGCTGCAATAAATAGTGTCCCGTGGAGTAAGAT
TTTGGCATATGTTAAACCTTTCCTTGGACAGACAGCGGTTATAACTTCAAACTGCATCAAGAAATGTGTG
CAGCGAGTTTTTAACAACTATATGCCCTATGTCATTACATTATTGTTCCAATTGTGCACTTTTACAAAGA
GCACTAATTCCAGAATAAAAGCTTCACTTCCTACAACTATTGCTAAAAATAGTGTTAAGAGTGTTGCTAA
ATTATGTTTGGACGTTTGCATTAATTATGTGAAATCTCCTAAGTTTTCTAAATTGTTCACAATTGTAATG
TGGCTATTGTTGTTAAGTATTTGCCTAGGTTCTTTAACCTATGTAACTGCTGCTCTTGGTGTATGCCTGT
CTAGTTTAGGTGTTCCTTCTTATTGTGATGGCGTTAGAGAGTTGTATATCAATTCATCTAACGTCACTAC
TATGGACTTTTGTCAGGGTTCTTTCCCCTGCAGTGTCTGTTTAAGTGGATTAGATTCTCTTGATTCTTAC
CCAGCTCTTGAAACCATCCAGGTTACGATTTCATCGTATAAGCTAGACCTGACATTCTTGGGTTTGGCAG
CTGAGTGGTTATTGGCATATATGTTGTTTACAAAGTTTTTCTACTTACTTGGTCTTTCCGCTATAATGCA
AGTGTTCTTTGGCTACTTTGCTAGTCATTTCATTAGCAATTCTTGGCTCATGTGGTTTATCATTAGCATT
GTACAGATGGCACCTGTTTCAGCAATGGTTAGGATGTACATTTTCTTTGCTTTTTTCTATTATGTATGGA
AGGGCTATGTTCACATTATGGATGGCTGTACTTCATCAACTTGCATGATGTGCTACAAACGCAATCGTGC
GACACGTGTTGAGTGTACAACTATTGTCAATGGCATGAAGAGATCTTTCTATGTCTATGCAAATGGAGGT
CGTGGCTTCTGTAAAGCTCACAATTGGAATTGTCTTAATTGTGACACTTTTTGTGCTGGTAGTACTTTCA
TTAGCGACGAAGTTGCTCGTGATTTGTCACTCCAGTTTAAGAGACCAATTAACCCTACTGACCAGTCTGC
ATATATCGTGGATAGCGTTACTGTGAAAAACGGCGCACTCCACCTCTATTTTGATAAGGCTGGTCAAAAG
GCTTATGAGAGGCACCCACTCTCTCACTTTGTCAATTTAGATAATTTGAGGGCTAACAACACTAAAGGTT
CATTACCTATTAATGTCATAGTTTTTGACGGCAAGTCCAAATGTGAGGAGTCTGCCGCTAGATCTGCCTC
TGTGTACTACAGCCAGCTTATGTGTCAACCCATTCTGTTACTTGACCAAGCTCTTGTGTCAGATGTTGGA
GACAGTACTGAAGTTTCTGTTAAGATGTTCGATGCTTATGTAGACACTTTTTCAGCAACTTTTAGTGTTC
CTATGGAGAAACTTAAAGCACTTGTTGCTACAGCACATAGTGCGTTGGCAAAGGGTGTAGCTTTAGATGG
TGTCCTTTCTACATTTGTGTCGGCTGCCCGTCAAGGTGTCGTTGATACTGATGTTGATACAAAGGATGTC
ATTGAGTGTCTCAAACTTTCTCACCATACTGATATAGAGGTGACAGGTGACAGTTGTAACAACTTTATGC
TCACCTATAACAAAGTTGAAAACATGACGCCTAGAGATCTTGGTGCATGTATTGATTGTAATGCAAGGCA
TATAAATGCCCAAGTAGCAAAAAGCCATAATGTTTCGCTGGTTTGGAACGTCAAGGACTACATGTCTCTG
TCCGAACAGCTGCGTAAGCAAATTCGCAGTGCTGCCAAAAAGAACAACATACCTTTTAGACTTACCTGTG
CTACCACTAGACAGGTTGTCAACGTTATAAATACTAAAATCTCACTCAAAGGTGGTAAGGTTGTTAGTAC
GTGGTTCAAACTTTTGCTGAAAGTCACACTTTTGTGTGTTCTTGCTGCATTATTTTGCTATGTCATTATG
CCAGTACATTCTTTGTCTGTTCATGATGGTTATACAAAAGAAGTCATTGGTTACAAAGCCTTTCAGGATG
GTGTCACTCGTGACATTGTTTCTACTGATGATTGTTTTGCTAACAAACATGCTGGATTCGACTCATGGTT
TAGCCAGCGTGGTGGTTCTTACAGGAATGACAAAAACTGCCCCGTAGTAGCTGCTATCATTACTAGAGAA
ATTGGTTTCATAGTGCCTGGTTTACCTGGTACTGTTTTGAGAGCACTTAATGGTGACTTTTTGCATTTTC
TACCTCGTGTTTTTAGTGCTGTTGGCAACATTTGCTACACACCATCTAAACTCATTGAGTATAGTGATTT
TGCTACTTCTGCTTGTGTTTTGGCTGCTGAATGTACTATTTTCAAGGATGCTATGGGTAAGCCTGTGCCA
TACTGTTACGACACTAACTTACTTGAGGGTTCTATTTCTTATAGTGAGCTCCTTCCTGACACCCGTTATG
TGCTCATGGATGGTTCTATTATACAATTCCCTAGCACTTACCTTGAGGGATCTGTTAGAGTGGTCACAAC
TTTTGATTCTGAGTATTGCAGACATGGTACTTGTGAAAGGTCAGAAGCTGGTGTGTGCTTGTCTACTAGC
GGTAGATGGGTTCTTAATAATGAGCATTACAGAGCTCTACCAGGAGTTTTCTGTGGTGTCGATGCTATGA
ATCTCATAGCTAACATCTTCACACCTCTTGTTCAACCTGTCGGTGCTCTAGATGTGTCTGCTTCAGTAGT
AGCAGGTGGTATTATCGCCATACTGGTGACTTGTGCTGCTTACTACTTTATGAAATTCAGACGTGCATTT
GGTGAGTACAACCATGTTGTTGCCGCTAATGCGTTGCTGTTTCTAATGTCTTTCACTATACTCTGTCTGG
CACCTGCTTATAGCTTTTTGCCGGGGGTTTACTCTATCTTTTACTTGTACTTGACTTTCTATTTCACTAA
TGATGTTTCATTCTTGGCTCATCTGCAATGGTTTGCCATGTTTTCTCCTATTGTGCCTTTCTGGATAACA
GCAATCTATGTGTTCTGTATTTCCCTAAAGCACTTTCATTGGTTCTTTAGTAACTATCTTAAGAAAAGAG
TCATGTTTAATGGGGTTACATTTAGCACCTTTGAAGAGGCAGCTTTGTGTACCTTTTTACTTAACAAAGA
AATGTATCTGAAACTGCGTAGCGAGACACTTCTTCCACTTACACAGTATAACAGATACCTTGCTCTTTAC
AACAAGTACAAGTACTTTAGTGGAGCCTTGGACACTACCAGTTATCGTGAAGCAGCTTGCTGCCACTTAG
CTAAGGCTCTCAATGATTTCAGTAATTCAGGTGCTGATGTACTCTACCAACCACCACAAACTTCAATCAC
TTCTGCAGTCTTGCAGAGCGGTTTTAGGAAAATGGCATTCCCATCCGGTAAAGTTGAAGGATGCATGGTA
CAAGTCACTTGTGGAACTACAACCCTAAATGGTTTGTGGTTAGACGACATAGTATATTGCCCAAGACATG
TCATTTGCACGGCTGAGGACATGCTTAACCCAAACTATGAAGACCTGCTTATTCGCAAGTCTAACCATAG
TTTCCTTGTTCAAGCAGGTAATGTCCAACTCCGTGTTATTGGCCATTCCATGCAAAATTGTCTGCTTAGG
CTTAAAGTTGATACTTCTAATCCTAAGACACCAAAGTATAAATTTGTCCGCATCCAACCAGGTCAGACAT
TTTCAGTCTTATCTTGTTATAATGGTTCACCATCAGGTGTTTATCAATGTGCCATGAGACCTAATTACAC
CATTAAGGGTTCTTTCCTTAATGGTTCATGTGGTAGTGTTGGTTTTAACATTGATTATGATTGCGTGTCT
TTCTGCTACATGCATCACATGGAGCTTCCGACCGGAGTGCACGCTGGTACTGACTTAGAAGGTAAATTCT
ATGGTCCTTTTGTAGATAGACAGACTGCACAGGCTGCTGGCACAGATACAACTATTACACTGAATGTTTT
AGCTTGGCTCTATGCTGCTGTTATCAATGGTGACAGGTGGTTCCTAAATAGGTTTACCACTACTCTCAAT
GACTTTAATCTTGTGGCAATGAAGTACAATTATGAACCTCTGACACAGGATCATGTTGACATACTAGGAC
CCCTTTCTGCGCAAACAGGAATCGCAGTCTTAGATATGTGTGCTGCTCTAAAAGAGCTTCTACAGAATGG
TATGAATGGTCGTACTATTCTTGGTAGCACTATTTTAGAAGATGAGTTTACACCTTTCGACGTTGTTAGA
CAATGTTCTGGTGTGACCTTTCAAGGTAAGTTCAAGAAAATTGTTAAAGGTACTCATCATTGGATGCTTT
TGACTTTCTTGACATCACTTTTAATTCTTGTCCAGAGTACACAGTGGTCACTGTTTTTCTTTGTCTATGA
GAATGCTTTCTTGCCATTTGCTCTTGGTATTATGGCTGTTGCTGCTTGCGCAATGCTTCTTGTTAAGCAT
AAACATGCATTCCTGTGCTTATTTTTGTTACCTTCTCTTGCAACAGTTGCTTACTTCAATATGGTCTACA
TGCCTGCTAGTTGGGTGATGCGTATAATGACATGGCTTGAATTGGCTGACACTAGCTTGTCTGGTTATCG
GCTCAAAGACTGTGTTATGTATGCTTCAGCCTTGGTTTTACTTGTCCTCATGACTGCTCGTACGATTTAT
GATGATGCTGCTAGACGTGTATGGACATTGATGAATGTCATTACACTTGTTTATAAAGTCTACTATGGTA
ATTCTTTAGACCAAGCTATTTCCATGTGGGCTCTTGTTATTTCTGTAACCTCTAACTATTCTGGTGTCGT
GACGACAATCATGTTTTTAGCTAGAGCTATAGTGTTTGTGTGTGTTGAGTACTACCCACTTTTGTTTATT
ACTGGTAACACTTTACAGTGTATCATGCTTGTTTATTGTTTCTTAGGCTATTGTTGTTGTTGCTACTTTG
GCTTATTTTGTTTACTCAACCGCTACTTTAGACTTACTCTTGGTGTTTACGATTATTTGGTTTCCACACA
GGAGTTTAGGTACATGAACTCTCAGGGGCTCCTGCCACCTAAGAGTAGTATTGACGCTTTCAAGCTTAAC
ATTAAATTGTTGGGCATTGGAGGTAAACCTTGTATCAAGGTTGCCACTGTACAGTCTAAAATGTCTGATG
TAAAGTGCACATCAGTAGTGCTGCTCTCAGTTCTCCAGCAACTTAGAGTAGAGTCATCTTCTAAATTGTG
GGCACAGTGTGTACAACTTCACAATGATATTCTTCTTGCCAAGGACACTACTGAAGCTTTTGAGAAGATG
GTTTCACTTTTGTCTGTTTTGCTGTCCATGCAGGGTGCTGTAGACATTAACAAGTTGTGCGAGGAAATGC
TCGACAACCGTGCTACCCTTCAGGCTATTGCTTCAGAATTCAGTTCTTTACCTTCATATGCTGCCTATGC
CACTGCTCAAGAGGCTTATGAGCAGGCTGTAGCAAATGGTGATTCTGAAGTTGTTCTTAAGAAGTTAAAG
AAATCTTTGAATGTGGCTAAATCTGAGTTTGACCGTGATGCTGCCATGCAACGTAAGTTGGAAAAGATGG
CGGATCAGGCTATGACCCAAATGTACAAGCAGGCAAGATCTGAGGACAAGAGGGCTAAAGTAACTAGTGC
AATGCAAACTATGCTTTTCACTATGCTTAGAAAACTTGATAATGATGCACTTAACAACATTATCAACAAT
GCACGTGATGGTTGTGTACCACTCAACATCATACCACTCACAACAGCAGCCAAACTCATGGTTGTTGTCC
CTGACTATGGAACCTACAAGAATACTTGTGATGGTAACACTTTCACATACGCATCAGCACTCTGGGAAAT
CCAGCAAGTTGTTGATGCAGATAGTAAAATTGTTCAGCTTAGTGAAATCAACATGGACAATTCACCAAAT
TTGGCTTGGCCTCTTATTGTTACTGCATTAAGAGCTAATTCAGCTGTCAAACTACAGAATAATGAGCTGA
GTCCAGTAGCATTACGACAGATGTCTTGTGCTGCTGGTACTACGCAAACAGCTTGTACTGATGACAATGC
ACTCGCCTATTATAACAACGCAAAGGGAGGTAGGTTTGTGCTTGCATTACTATCAGACCACCAGGACCTC
AAATGGGCTAGATTCCCTAAGAGTGATGGTACAGGTACTATCTATACAGAACTGGAACCACCTTGCAGGT
TTGTTACAGACACACCTAAAGGACCTAAAGTGAAGTATTTGTACTTTATTAAGGGTCTTAACAACCTAAA
TAGAGGTATGGTACTGGGTAGTTTGGCTGCCACAGTACGTCTTCAGGCTGGTAATGCGACTCTAGTGCTG
CCATTCACTGTGCTTTCTTTTTGTGCTTTCGCTGTAGACCCAGCTAAAGCTTACAAAGATTACCTAGCAA
GTGGTGGACAACCAATCACGAATTGTGTGAAGATGTTGTGTACACACACTGGTACAGGACAGGCAATCAC
GGTAACACCAGAAGCCAACATGGATCAAGAATCCTTTGGTGGTGCTTCATGCTGTCTGTATTGTAGATGC
CACATTGATCATCCAAATCCTAAGGGATTTTGTGATTTGAAAGGTAAGTATGTTCAAATACCTACCACTT
GTGCTAATGACCCTGTGGGTTTTACACTCAGAAACACAGTCTGTACCGTCTGCGGAATGTGGAAAGGTTA
TGGCTGTAGTTGTGATCAACTCCGCGAACCCATGATGCAGTCTGCGGATGCGTCAACGTTTTTAAACGGG
TTTGCGGTGTAAGTGCGGCCCGTCTTACACCGTGCGGCACAGGCACTAGCACTGATGTCGTTTATAGGGC
TTTTGATATTTACAACGAGAAAGTTGCTGGTTTTGCAAAGTTCCTAAAAACTAATTGCTGCCGCTTCCAA
GAAAAGGATGAGGAAGGCAATTTATTAGACTCTTATTTCGTAGTTAAGAGGCACACAATGTCCAACTACC
AACATGAAGAGACTATTTATAACTTGGTTAAAGGGTGTCCAGCCGTTGCTGTTCATGACTTTTTCAAGTT
TAGAGTGGATGGTGACATGGTACCACATATATCACGTCAACGTCTAACTAAATACACAATGGCTGATTTA
GTCTATGCTCTACGTCATTTTGACGAGGGCAATTGTGATATATTAAAGGAAATACTTGTCACATACAAAT
GTTGTGATGACAACTATTTCAATAAGAAGGATTGGTATGACTTTGTAGAAAATCCTGATGTTCTACGCGT
ATACGCGAACCTAGGTGAGCGTGTACGTCAAGCCTTATTGAAAACTGTGCAATTCTGCGATGCTATGCGC
GACGCGGGTATCGTAGGTGTACTGACACTAGACAATCAGGATCTGAATGGGAATTGGTACGACTTTGGAG
ATTTCGTACAAGTGGCACCAGGCTGCGGAGTTCCTATTGTGGATTCATACTATTCTTTGCTGATGCCTAT
TCTGACACTCACAAAGGCTTTAGCTGCTGAGTCCCACATGGACGCTGATCTCGCGAAGCCACTTATTAAG
TGGGATTTGCTGAAATATGATTTCACGGAAGAGAGACTATGTCTTTTCGACCGTTATTTTAAATATTGGG
ATCAGACATACCATCCTAATTGTATTAATTGTTTGGATGACAGGTGTATCCTCCATTGTGCAAACTTTAA
TGTGTTATTTTCTACTGTGTTTCCACCTACTAGTTTTGGACCACTAGTAAGAAAGATATTTGTAGATGGT
GTACCTTTTGTTGTTTCAACGGGATACCATTTTCGTGAGCTAGGGGTTGTACATAATCAGGATGTAAACC
TACATAGCTCACGCCTCAGTTTTAAGGAACTTTTAGTGTATGCTGCTGATCCAGCTATGCATGCTGCCTC
TGGCAATTTGCTGTTAGATAAACGCACTACATGTTTTTCAGTAGCTGCACTAACAAATAATGTTGCTTTT
CAAACTGTCAAACCCGGTAATTTTAATAAAGACTTTTATGACTTTGCTGTGTCTAAAGGCTTTTTTAAGG
AAGGAAGTTCTGTTGAACTAAAACACTTCTTCTTTGCTCAGGATGGCAATGCTGCTATTAGTGATTATGA
CTATTACCGTTATAATCTGCCAACAATGTGTGATATTAGACAACTCCTATTCGTAGTTGAGGTTGTCGAT
AAGTACTTTGATTGTTACGATGGTGGCTGTATTAATGCTAACCAAGTTATCGTTAACAATCTAGACAAAT
CAGCCGGTTTCCCATTCAACAAATGGGGTAAGGCTAGACTTTATTATGATTCAATGAGTTATGAGGACCA
AGATGCACTTTTCGCATACACTAAGCGTAACGTCATCCCTACGATAACTCAAATGAATCTTAAGTATGCC
ATTAGTGCAAAGAATAGAGCTCGCACCGTTGCTGGTGTCTCTATCTGTAGTACTATGACCAATAGACAGT
TTCATCAGAAGTTATTAAAGTCAATAGCCGCTACTAGAGGAGCTACTGTGGTAATTGGAACAAGCAAATT
TTATGGTGGCTGGCATAACATGCTAAAAACTGTTTACAGTGATGTAGAAAGTCCTCATCTTATGGGTTGG
GACTACCCAAAATGTGACAGAGCCATGCCTAATATGCTTAGAATCATGGCTTCCCTTGTTCTTGCTCGCA
AACATAGCACTTGTTGTAACTTGTCACACCGTTTCTATAGATTAGCTAATGAGTGTGCACAAGTATTAAG
TGAGATGGTCATGTGTGGCGGCTCATTATATGTGAAACCAGGTGGAACATCATCCGGTGATGCCACAACT
GCTTATGCTAATAGTGTGTTTAACATCTGTCAAGCAGTAACAGCTAATGTAAATGCACTTCTTTCAACTG
ATGGTAATAAGATTGCTGATAAGTATGTCCGCAACCTTCAACACAGACTTTATGAGTGTGTCTATAGAAA
TAGAGACGTAGATCATGAATTCGTGGATGAATTTTATGCATATTTGCGTAAGCATTTCTCCATGATGATT
CTTTCTGATGATGCCGTCGTATGCTATAATAGTAATTACGCGGCACAGGGTCTAGTAGCTAGCATTAAGA
ACTTCAAAGCAGTTCTTTACTATCAAAATAATGTGTTTATGTCTGAGGCGAAATGCTGGACTGAGACTGA
CCTTACTAAAGGACCTCATGAATTTTGCTCTCAGCATACGATGCTAGTTAAACAAGGAGATGATTATGTG
TACCTGCCTTACCCAGATCCATCTAGAATATTAGGCGCAGGCTGTTTTGTCGATGACATTGTCAAAACAG
ATGGTACACTCATGATTGAAAGGTTTGTGTCATTAGCAATTGACGCCTACCCACTTACAAAGCACCCTAA
CCAAGAGTATGCTGATGTTTTCCATTTATACTTACAGTATATTAGGAAATTACATGATGAGCTTACTGGT
CACATGTTGGACATGTATTCTGTAATGCTAACTAATGACAACACCTCAAGGTACTGGGAACCTGAGTTTT
ATGAAGCAATGTACACACCACACACAGTTTTACAAGCTGTGGGTGCGTGTGTGTTATGTAACTCACAGAC
TTCACTTCGTTGCGGCGCTTGCATTAGGAGACCTTCCTTGTGCTGCAAGTGCTCCTATGATCATGTCATC
TCAACATCACATAAATTAGTGTTGTCTGTTAATCCCTATGTTTGCAATGCACCCGGTTGTGATGTCACAG
ACGTAACACAACTCTATTTGGGAGGTATGAGCTATTACTGCAAGTCACATAAACCACCCATTAGTTTTCC
TTTGTGTGCTAATGGTCAGGTTTTTGGTTTGTACAAAAACACATGTGTAGGCAGTGATAACGTAACTGAC
TTCAATGCAATAGCGACATGTGATTGGACTAATGCTGGCGATTACATACTTGCCAACACTTGCACAGAGA
GACTCAAACTTTTTGCAGCGGAAACGCTCAAAGCTACTGAGGAAACATTCAAACTATCTTATGGTATTGC
CACTGTTCGTGAAGTACTGTCAGATAGAGAACTTCATCTTTCATGGGAGGTAGGAAAACCTAGACCACCA
TTGAATAGAAACTACGTCTTTACTGGTTACCGTGTGACAAAAAATAGTAAAGTACAGATTGGAGAGTATA
CCTTTGAAAAAGGTGACTATGGTGATGCTGTTGTGTACAGAGGTACTACAACTTACAAATTGAATGTTGG
CGATTACTTTGTGTTAACATCACACACGGTAATGCCACTAAGTGCACCAACACTAGTGCCACAAGAGCAC
TATGTGCGAATAACTGGCTTATACCCTACACTTAACATCTCTGATGAGTTTTCTAGCAATGTTGCAAATT
ACCAAAAGGTCGGTATGCAGAAGTACTCCACACTCCAGGGACCACCTGGTACTGGTAAGAGTCACTTTGC
TATTGGACTTGCTCTCTACTACCCATCTGCTCGCATAGTGTATACAGCTTGCTCTCATGCTGCTGTTGAT
GCGCTATGTGAAAAGGCATTAAAATACTTGCCTATAGATAAGTGTAGTAGAATTATTCCTGCACGTGCGC
GTGTAGAGTGCTTTGACAAATTCAAAGTGAATTCAACCTTAGAACAGTATGTTTTCTGCACTGTCAATGC
TCTGCCTGAAACTACTGCTGATATAGTGGTCTTTGATGAAATTTCAATGGCCACTAATTATGATTTGAGT
GTTGTCAATGCTAGACTACGTGCAAAACACTATGTTTACATTGGTGATCCGGCTCAACTACCTGCACCAC
GCACATTGCTAACAAAAGGCACACTTGAACCAGAATATTTCAATTCAGTGTGCAGACTTATGAAAACAAT
AGGTCCAGACATGTTCCTTGGGACTTGTCGTCGTTGTCCTGCTGAAATTGTTGACACAGTGAGTGCTTTA
GTTTATGATAATAAGCTAAAAGCACACAAAGAGAAGTCAGCGCAATGCTTCAAGATGTTTTACAAGGGTG
TGATTACGCATGATGTGTCATCCGCAATCAACAGACCACAAATAGGTGTAGTAAGAGAATTTCTTACGCG
CAATCCAGCTTGGAGAAAAGCTGTTTTCATCTCACCATATAATTCACAGAATGCAGTGGCATCAAAGATT
TTAGGGTTGCCCACTCAAACTGTTGATTCTTCACAGGGTTCTGAATATGACTATGTCATATTCACACAAA
CCACTGAGACTGCACACTCTTGTAATGTAAACCGCTTTAATGTGGCCATCACAAGAGCAAAGATTGGCAT
TTTGTGCATAATGTCTGATAGAGACCTCTATGACAAGCTGCAATTTACGAGTCTAGAAGTACCGCGTCGA
AATGTGGCTACTTTACAAGCAGAAAATGTGACTGGACTCTTTAAGGACTGTAGTAAGATCATTACTGGTC
TTCATCCAACACAGGCACCTACGCATCTCAGTGTTGATACTAAATTCAAGACTGAGGGACTTTGTGTCGA
CATACCAGGAATACCAAAGGACATGACCTATCGTAGACTCATCTCTATGATGGGCTTTAAAATGAATTAC
CAGGTTAATGGTTACCCTAATATGTTTATCACCCGTGAAGAAGCTATTCGTCACGTTCGTGCATGGATAG
GCTTTGATGTTGAGGGTTGTCATGCGACTAGAGATGCTGTAGGAACAAATCTACCACTCCAGTTGGGGTT
CTCAACAGGTGTTAACCTAGTGGTCGTACCAACCGGCTATGTTGACACTGAGAATAGTACAGAATTCACC
AGAGTTAATGCAAAACCTCCTCCAGGTGATCAATTTAAGCATCTTATACCACTTATGTACAAAGGCTTGC
CCTGGAACGTGGTGCGTATTAAGATTGTTCAAATGCTCAGTGATACACTGAAAGGATTGTCAGACAGAGT
TGTGTTTGTCCTTTGGGCACATGGCTTTGAACTTACATCGATGAAGTATTTTGTTAAGATCGGACCAGAA
AGAACGTGTTGTCTGTGTGACAAACGCGCGACTTGCTTCTCTACTTCATCTGACACTTATGCCTGTTGGA
ATCACTCTGTGGGCTTTGACTATGTCTATAACCCATTTATGATTGATGTCCAGCAATGGGGTTTTACAGG
TAACCTGCAAAGTAACCATGACCAACACTGCCAAGTGCATGGTAATGCTCATGTAGCTAGTTGTGATGCT
ATCATGACTAGATGTCTTGCAGTCCATGAGTGCTTTGTTAAGCGCGTTGATTGGTCTGTTGAATACCCGA
TTATTGGAGATGAACTGAAGATTAACGCCGCGTGCAGAAAAGTACAGCATATGGTTGTTAAATCTGCATT
GCTTGCTGATAAATTTCCGGTTCTTCATGACATAGGAAACCCAAAGGCTATTAAATGTGTGCCACAGGCT
GAAGTAGACTGGAAATTCTACGACGCTCAGCCTTGCTGTGACAAAGCTTACAAAATAGAAGAACTCTTCT
ACTCATATGCCACACATCATGACAAGTTCACAGATGGTGTCTGCTTGTTTTGGAACTGTAACGTTGATCG
TTACCCGGCTAATGCTATTGTGTGTAGGTTTGACACTAGAGTGCTTTCTAATTTAAACCTACCAGGTTGT
GATGGTGGTAGCTTGTATGTTAATAAGCATGCATTCCACACTCCAGCTTTTGATAAGAGTGCATTTACAC
ATTTAAAACAACTGCCTTTCTTTTATTACTCTGACAGTCCTTGTGAGTCTCATGGCAAACAGGTAGTGTC
AGATATTGATTATGTCCCACTAAAGTCGGCTACGTGTATCACACGATGCAACTTAGGTGGTGCCGTTTGT
AGACATCATGCAAACGAGTACAGACAGTACTTGGATGCATATAATATGATGATTTCTGCTGGATTTAGCC
TTTGGATTTACAAGCAGTTTGATACTTACAACTTGTGGAACACTTTCACTAGGTTGCAGAGTTTAGAAAA
TGTGGCTTACAATGTTATCAACAAGGGACATTTTGATGGACAGAATGGTGAAGCACCTGTGTCTATCATT
AATAATGCTGTTTACACTAAAGTAGATGGTGTTGATGTGGAGATCTTTGAAAATAAGACAACACTTCCTG
TTAATGTTGCATTCGAGCTTTGGGCTAAACGTAACATTAAACCTGTGCCAGAGATTAAGATACTCAATAA
TTTGGGTGTTGACATCGCTGCTAACACTGTCATCTGGGATTATAAAAGAGAAGCCCCGGCTCATGTTTCT
ACAATAGGTGTCTGTACAATGACTGACATAGCAAAGAAACCTACTGAAAGTGCTTGTTCATCACTTACCG
TCTTGTTTGATGGTAGAGTTGAGGGACAGGTAGATCTTTTCAGAAATGCCCGCAATGGTGTTTTAATAAC
AGAAGGTTCAGTTAAAGGTTTAACACCTTCAAAGGGACCTGTACAAGCTAGTGTCAATGGAGTCACATTA
ATTGGAGAATCAGTAAAAACACAGTTTAATTATTTCAAGAAAGTGGACGGCATAATTCAGCAATTGCCCG
AAACCTACTTTACTCAAAGCAGAGACTTAGAGGATTTCAAGCCCAGGTCACAAATGGAGACTGATTTCCT
TGAGCTTGCAATGGATGAATTCATACAGCGATATAAACTTGAGGGCTATGCTTTTGAGCATATCGTTTAT
GGAGACTTTAGTCATGGACAACTTGGCGGACTTCATTTAATGATTGGTCTAGCTAAGCGTTCACAAGATT
CACCGCTTAAACTAGAGGATTTTATCCCTATGGATAGCACGGTGAAAAATTATTTCATAACAGATGCTCA
GACAGGTTCATCAAAATGTGTATGCTCTGTTATTGATCTTCTACTTGATGACTTTGTTGAAATAATAAAG
TCTCAGGATCTGTCAGTAATCTCAAAAGTGGTCAAAGTTACAATTGACTATGCTGAAATTTCATTTATGC
TTTGGTGTAAGGATGGACATGTTGAAACCTTCTACCCAAAATTACAAGCAAGTCAGGCGTGGCAACCGGG
TGTTGCGATGCCTAACTTGTATAAGATGCAAAGAATGCTTCTTGAGAAATGCGATCTTCAGAATTATGGT
GAAAATGCTGTTATACCAAAAGGAATAATGATGAATGTCGCAAAATATACCCAACTGTGTCAATATTTAA
ATACACTTACACTAGCTGTACCATATAATATGAGAGTCATACACTTTGGTGCAGGCTCGGACAAAGGAGT
AGCACCTGGTACAGCTGTTCTTAGACAGTGGTTGCCAACTGGTACACTACTTGTTGATTCTGATCTTAAT
GATTTTGTCTCTGACGCTGATTCCACACTGATTGGAGACTGTGCCACAGTACATACAGCTAATAAATGGG
ATCTCATTATTAGCGACATGTATGACCCTAAGACCAAACATGTGACAAAAGAGAATGACTCAAAAGAAGG
GTTCTTCACTTATCTATGTGGGTTTATTAAACAAAAACTAGCCCTGGGAGGTTCTGTAGCTGTGAAAATA
ACAGAGCATTCTTGGAATGCTGATCTTTACAAGCTTATGGGACACTTCTCATGGTGGACAGCTTTTGTTA
CAAATGTGAATGCATCATCTTCAGAGGCATTTTTAATTGGAGTTAACTATCTTGGAAAGCCAAAAGAACA
AATTGATGGTTATACCATGCATGCTAACTACATCTTTTGGAGGAACACAAATCCTATTCAATTGTCTTCC
TATTCACTATTTGACATGAGCAAATTTCCTCTTAAGTTAAGAGGAACAGCTGTTATGTCATTAAAAGAGA
ATCAAATCAATGATATGATTTACTCTCTGCTTGAGAAGGGTAGACTTATCATTAGAGAAAACAATAGAGT
TGTAGTCTCAAGTGATGTTCTTGTCAACAACTAAACGAACATGAAAATTTTAATTCTTGCTTTTTTGGCT
AACTTAGCTAAAGCACAGGAAGGATGTGGTATCATCAGTAGAAAACCACAACCTAAAATGGCACAAGTTT
CTTCCTCTCGTCGGGGCGTATACTACAACGATGACATTTTCCGTTCTGATGTATTACACCTCACACAGGA
TTACTTCCTGCCATTTGACTCAAATTTAACACAGTACTTTTCTCTTAATGTGGATTCAGATAGGTATACC
TATTTTGACAACCCTATACTAGATTTTGGTGATGGCGTTTATTTTGCTGCCACCGAAAAGTCTAATGTGA
TAAGAGGCTGGATTTTTGGTTCTTCTTTTGACAACACTACCCAGTCAGCTGTCATAGTTAATAATTCAAC
ACACATTATTATACGTGTGTGTAATTTTAACTTATGTAGAGAACCCATGTATACTGTTAGTAGAGGTACA
CAACAAAACTCTTGGGTTTATCAGAGTGCATTCAATTGTACATATGATCGAGTGGAAAAGAGTTTTCAAC
TTGATACCACTCCTAAAACTGGAAATTTTAAAGACCTACGTGAGTATGTCTTTAAAAACAGGGATGGCTT
TTTGTCTGTCTATCAAACTTACACTGCTGTTAATTTACCCAGAGGGTTACCTGAAGGCTTCTCAGTATTG
AGACCAATTCTCAAGTTACCTTTTGGAATTAACATCACCTCTTATAGAGTAGTTATGGCAATGTTTAGTC
AATTTACCTCTAACTTCCTACCGGAAAGTGCTGCTTACTATGTTGGTAATCTTAAATATTCTACCTTCAT
GCTTAGATTTAATGAAAACGGGACCATCACGGATGCTGTAGATTGTTCCCAAAACCCTCTTGCTGAATTA
AAATGCACCATTAAAAATTTTAATGTTGACAAAGGAATCTACCAAACATCAAATTTTAGAGTTTCACCCA
CTCAGGAGGTTATTAGATTTCCTAACATTACAAATCGCTGTCCCTTTGACAAGGTTTTTAATGTTACTCG
CTTTCCTAATGTTTATGCTTGGGAAAGAACAAAAATCTCTGATTGTGTTGCTGATTACACTGTTCTCTAC
AACTCAACCTCTTTCTCGACTTTTAAATGTTATGGAGTGTCTCCATCCAAGTTGATTGATTTATGCTTTA
CAAGTGTGTATGCTGATACATTCTTGATAAGATCCTCTGAAGTAAGACAAGTTGCACCAGGTGAAACTGG
TGTTATTGCTGACTACAATTACAAACTGCCTGATGATTTCACTGGCTGTGTAATTGCCTGGAATACTGCC
AAGCAGGACATCGGCAATTATTATTACAGATCACATCGCAAGACTAAATTAAAGCCTTTTGAGAGAGATC
TGTCTTCTGATGATGGTAATGGTGTATATACACTTTCAACTTATGACTTTAACCCTAATGTTCCAGTAGC
ATATCAGGCTACTAGGGTTGTTGTACTTTCTTTTGAACTTCTTAATGCACCTGCTACAGTTTGTGGACCT
AAACTGTCCACACAACTAGTTAAGAACCAGTGTGTTAATTTCAACTTCAATGGACTTAAAGGTACTGGTG
TTTTGACTTCTTCCTCAAAAAGATTCCAGTCATTTCAACAATTTGGTCGTGATACGTCTGACTTTACGGA
TTCAGTGCGTGACCCACAGACTTTAGAAATACTTGACATTTCACCTTGCTCTTTTGGTGGTGTTAGTGTT
ATCACACCTGGAACGAATGCCTCATCCGAGGTAGCTGTTCTTTACCAAGATGTAAATTGCACTGATGTCC
CAACAGCGATTCGTGCAGACCAATTAACACCTGCTTGGCGCGTTTATTCCACTGGAATAAATGTGTTTCA
AACACAAGCTGGCTGTCTTATTGGAGCTGAGCATGTCAATGCCTCTTATGAGTGTGACATTCCTATTGGT
GCAGGCATTTGTGCCAGTTACCATACAGCTTCTGTTTTACGTAGTACCGGCCAGAAGTCAATTGTTGCCT
ATACTATGTCATTGGGTGCTGAAAATTCTATTGCATATGCTAATAATTCAATTGCCATACCTACAAATTT
TTCAATCAGTGTCACTACGGAAGTGATGCCTGTTTCAATGGCTAAAACATCCGTGGATTGTACTATGTAC
ATCTGCGGTGATTCTTTAGAGTGCAGCAACTTACTATTGCAGTATGGAAGCTTTTGCACACAACTTAATC
GTGCCCTTACTGGCATTGCTATAGAACAGGACAAAAACACTCAGGAGGTCTTTGCCCAGGTTAAACAAAT
GTACAAGACACCTGCCATAAAAGATTTTGGCGGTTTCAATTTCTCACAAATATTGCCTGACCCTTCAAAG
CCAACGAAGAGGTCATTTATTGAGGACTTGCTCTTCAATAAAGTGACTCTCGCTGATGCTGGCTTTATGA
AACAATATGGCGAATGCCTAGGTGATGTTAGTGCTAGAGACCTTATCTGTGCCCAAAAGTTTAATGGACT
TACTGTGTTACCACCACTGCTCACAGATGAAATGATTGCTGCATATACAGCTGCACTAGTCAGTGGCACT
GCTACGGCAGGCTGGACATTTGGTGCGGGTGCTGCTCTTCAAATACCATTTGCTATGCAAATGGCTTATA
GGTTTAATGGCATTGGAGTTACTCAAAACGTTCTCTATGAGAACCAGAAGCTGATAGCCAATCAGTTTAA
TAGTGCTATAGGCAAAATCCAAGAATCATTATCATCTACTGCAAGTGCACTAGGAAAACTGCAGGATGTG
GTTAACCAAAATGCACAAGCTCTTAACACGCTTGTTAAACAACTCAGCTCTAATTTTGGAGCTATCTCAA
GTGTGTTAAATGATATCCTCTCTCGACTTGACAAAGTTGAAGCAGAGGTTCAAATTGACAGGTTAATTAC
AGGCAGATTGCAAAGCCTTCAAACCTACGTAACACAACAACTTATCAGAGCTGCTGAAATCAGAGCTTCT
GCTAACCTTGCTGCTACTAAAATGTCTGAGTGCGTTCTTGGACAATCAAAAAGAGTTGATTTCTGTGGAA
AAGGCTACCATCTTATGTCCTTTCCTCAATCAGCACCTCATGGTGTCGTTTTTCTACATGTCACATATGT
GCCATCACAAGAGAAAAACTTCACAACAGCTCCAGCTATTTGTCATGAAGGCAAAGCTTACTTTCCTCGT
GAAGGTGTCTTTGTATCTAATGGCACTTCTTGGTTTATTACGCAGAGGAATTTTTATTCTCCACAATTAA
TTACAACAGACAACACTTTTGTTTCTGGTAATTGTGATGTTGTCATCGGCATCATTAATAATACTGTTTA
TGACCCTCTGCAACCTGAACTTGACTCATTTAAGGAAGAGCTGGACAAGTACTTCAAAAATCACACATCA
CCAGATGTTGATCTTGGCGACATTTCAGGCATTAATGCTTCAGTCGTCAACATTCAAAAGGAGATTGATC
GCCTCAATGAGGTTGCCAAAAACCTAAATGAATCACTCATTGACCTCCAAGAACTTGGGAAATATGAGCA
ATACATCAAGTGGCCTTGGTACGTTTGGCTCGGCTTTATTGCTGGACTAATTGCCATAGTCATGGTTACA
ATCTTGCTTTGTTGCATGACCAGCTGTTGCAGTTGTCTCAAGGGTGCATGCTCTTGTGGTTCTTGCTGCA
AATTTGATGAGGACGACTCTGAGCCAGTGCTCAAAGGAGTCAAATTACATTACACATAAACGAACTTAAT
GGATTTGTTTATGAGCATTTTTACACTTGGAGCAATCACACGCAATCCAGCGAAAATTGAAAATGCTTCT
CCTGCAAGTACTGTTCATGCTACTGCAACGATACCGCTACAAGCCACACTCCCTTTCGGATGGCTTATTG
TTGGCGTTGCACTTCTTGCTGTTTTTCAAAGCGCTTCCAAAGTAATTGCGCTTTATAGAAGGTGGCAGCT
CGCCTTATATAAAGGCGTTCAACTTGTATGTAATATGCTGCTGCTTTTTGTGACAATTTACTCACACCTT
CTACTTCTAGCTGCTGGCATGGAAGCACAATTCTTGTACATCTATGCCCTGATTTATATTCTGCAAATTG
TAAGTTTTTGTAGATTTATCATGAGATGCTGGCTGTGCTGGAAGTGCAGATCCAAAAATCCATTACTCTA
TGATGCTAACTATTTTGTATGTTGGCATACTAACAACTATGACTACTGTATACCATATAACAGTGTCACA
GATACAGTTGTCATCACCTCAGGTGATGGAACAAATGAGCCAAAACTAAAAGAAGACTATCAAATTGGTG
GTTATTCTGAGGATTGGCATTCAGGTGTTAAAGACTATGTAGTAATACATGGCTATTTCACCGAAGTTTA
TTACCAGCTTGAATCGACTCAATTGTCGACTGACACTGGTGCTGAAATGCTACATTCTTCATCTATAGCA
AGCTTGTTAAAGATGTAGATCATGTGCAAATACACACAATCGACGGCTCTTCAGGAGTTGTAAATCCAGC
AATGGATCCAATTTATGATGAGCCGACGACGACTACTAGCGTGCCTTTGTAAGCACAAGAAAGTGAGTAC
GAACTTATGTACTCATTCGTTTCGGAAGAGACAGGTACGTTAATAGTTAATAGCGTACTTCTTTTCTTTG
CTTTCGTGGTATTCTTGCTAGTCACACTAGCCATCCTTACTGCGCTTCGATTGTGTGCGTACTGCTGCAA
TATTGTTAACGTGAGTTTAGTAAAACCAACAGTTTACGTTTACTCACGTGTTAAAAATCTGAACTCTTCT
GAGGGAGTTCCTGATCTTCTGGTCTAAACGAACTAACTATTATTATTATTCTGTTTGGAACTTTAACATT
GCTTATCATGGCAGAGAACGGGACAATTTCCGTTGAGGAGCTTAAAAAACTCCTGGAACAATGGAATCTA
GTAATAGGTTTCATTTTCCTTGCCTGGATTATGTTACTACAGTTTGCCTATTCCAACCGGAACAGGTTTC
TGTATATAATAAAGCTTGTTTTCCTCTGGCTCTTGTGGCCAGTAACACTTGCTTGCTTTGTGCTTGCTGC
TGTTTACAGAATTAATTGGGTGACTGGCGGAATTGCGATTGCAATGGCTTGTATAGTAGGCTTGATGTGG
CTTAGCTACTTCGTTGCTTCTTTCAGGCTGTTTGCTCGCACCCGCTCAATGTGGTCATTCAATCCAGAAA
CAAACATTCTTCTCAATGTGCCTCTTCGAGGGACAATTTTGACCAGACCGCTCATGGAAAGTGAACTTGT
CATTGGTGCTGTGATCATTCGTGGTCATTTGCGGATGGCTGGACACTCCCTTGGGCGCTGTGACATAAAG
GACCTGCCAAAAGAGATTACGGTGGCTACATCACGAACGCTTTCTTATTACAAATTAGGAGCGTCGCAGC
GTGTAGGCACTGACTCAGGTTTTGCTGCATACAACCGCTACCGAATTGGAAACTACAAACTAAATACAGA
CCATTCAGGTAGCAACGACAATATTGCTTTGCTAGTACAGTAAGTGACAACAGATGTTTCATCTAGTTGA
CTTCCAGGTTACAATAGCAGAGATATTGATTATCATTATGAAAACTTTCAGGGTTGCCATTTGGAACCTT
GACATACTAATAAGTTCAATAGTGAGACAATTATTTAAGCCTCTAACTAAGAAGAAATATTCAGAGTTAG
ATGATGAAGAACCTATGGAGTTAGATTATCCATAAAACGAACATGAAAATTATTCTCCTCTTGACATTGG
TAGCACTTGCAATTTGTGAGTTATATCATTATCAGGAGTGTGTTAGAGGTACAACTGTACTATTAAAAGA
ACCTTGCCCATCAGGAACGTACGAGGGCAATTCACCATTTCACCCTCTTGCTGATAATAAATTTGCACTA
ACTTGCTCTAGCACACATTTTGCTTTTGCTTGTGCTGACGGTACTAGACATACCTATCAGCTGCGTGCAA
GATCTGTTTCACCAAAACTTTTCATCAGACAAGAGGACGTTCAGCAAGAGCTCTACTCACCACTTTTCCT
CATTGTTGCTGCATTAGTATTTATAATACTTTGCTTCACCATTAAGAGAAAGACAGAATGAATGAGCTCA
CTTTAATTGACTTCTATTTGTGCTTTTTAGCCTTTCTGCTATTCCTTGTTTTAATCATGCTTCTTATATT
CTGGTTCTCACTCGAGATTCAGGACATAGAAGAACCTTGTAACAAAGTCTAAACGAACATGAAACTTCTC
ATTGTTTTTGGACTCTTTCCACAAAGAATGCAGCATACAAGAGTGTTGTGAAAATCAACCCTACAAGATT
GAAGACCCATGTCCAATACACTACTATTCGGACTGGTTTATAAAAATTGGTTCTAGAAAATCAGCTCGCC
TTGTACAATTATGTGCAGGTGATCATGGAAAAAGAATTCCAATTCATTATGAGATGTTTGGCAATTACAC
CATCTCCTGTGAACCACTAGAGATAAATTGCCAGGCACCACCAGTAGGTAGTCTAATCGTTCGTTGTTCG
TACGATTACGACTTTGTTGAGCATCATGACGTTCGTGTTGTTCTAGATTTCATCTAAACGAACAAACTAA
AATGTCTGATAATGGACCCCAAAGCCAACGTAGTGCCCCCCGCATTACATTTGGTGGACCCACAGATTCA
GCTGACAATAACCAGGATGGAGGACGCAGTGGTGCACGGCCAAAACAACGCCGGCCCCAAGGTTTACCCA
ATAATACTGCGTCTTGGTTCACAGCTCTCACTCAGCATGGCAAAGAGGAACTTAGATTCCCTCGAGGCCA
GGGCGTTCCAATCAACACCAATAGTGGTAAAGATGACCAAATTGGCTACTACCGAAAAGCTACCCGACGA
GTTCGTGGTGGTGACGGCAAAATGAAAGAGCTCAGCCCCAGATGGTATTTCTATTACCTAGGAACTGGCC
CAGAAGCTTCACTTCCCTACGGTGCTAATAAAGAAGGCATCGTATGGGTCGCAACTGAGGGCGCCTTGAA
CACACCCAAAGATCACATTGGCACCCGCAACCCTAACAACAATGCTGCGATCGTGCTACAACTTCCTCAA
GGAACAACATTGCCAAAAGGCTTCTACGCAGAGGGGAGCAGAGGCGGCAGTCAAGCTTCATCTCGCTCCT
CATCACGTAGTCGCGGTAATTCAAGAAATTCAACTCCTGGCAGCAGTAGGGGAAATTCTCCTGCTCGACT
GGCTAGCGGAGGTGGTGAAACTGCCCTCGCGCTATTGCTGCTAGACAGATTGAACCAGCTTGAGAGCAAA
GTTTCTGGTAAAGGCCAACAACAACCGGGCCAGACTGTCACTAAAAAATCTGCTGCTGAGGCATCTAAAA
AGCCTCGCCAAAAGCGTACTGCTACTAAACAGTACAACGTCACCCAAGCATTTGGGAGACGTGGTCCAGA
ACAAACCCAGGGAAACTTTGGGGACCAAGAACTAATCAGACAAGGAACTGATTACAAACATTGGCCGCAA
ATTGCACAATTTGCTCCAAGTGCCTCTGCATTCTTTGGAATGTCACGCATTGGCATGGAAGTCACACCTT
CGGGAACTTGGCTGACTTATCATGGAGCCATTAAATTGGATGACAAAGATCCACAATTCAAAGACAACGT
CATACTGCTGAATAAGCACATTGACGCTTACAAAACATTCCCACCAACAGAGCCTAAAAAGGACAAAAAG
AAAAAGACTGATGAAGCTCAGCCTTTACCGCAGAGACCAAAGAAGCAGCCCACTGTGACTCTTCTTCCTG
CGGCTGACATGGATGATTTCTCCAGACAACTTCAAAATTCCATGAGTGGAGCTTCCGCTGATTCAACTCA
GGCATAAACACTCATGGTGACCACACAAGGCAGATGGGCTATGTAAACGTTTTCGCAATTCCGTTTACGA
TACATAGTCTACTCTTGTGCAGAATGAATTCTCGTAGCTAAACAGCACAAGTAGGTTTAGTTAACTTTAA
TCTCACATAGCAATCTTTAATCAATGTGTAACATTAGGGAGGACTTGAAAGAGCCACCACATTTTCACCG
AGGCCACGCGGAGTACGATCGAGGGTACAGTGAATAATGCTAGGGAGAGCTGCCTATATGGAAGAGCCCT
AATGTGTAAAATTAATTTTAGTAGTGCTATCCCCATGTGATTTTAATAGCTTCTTAGGAGAATGAC
</v>
      </c>
      <c r="AU17" s="114" t="str">
        <f t="shared" si="20"/>
        <v>&gt;BtLongquan</v>
      </c>
      <c r="AV17" s="114">
        <f t="shared" si="21"/>
        <v>1</v>
      </c>
      <c r="AW17" s="115" t="str">
        <f t="shared" si="22"/>
        <v>&gt;BtLongquan-140 KF294457.1_genome</v>
      </c>
      <c r="AX17" s="38"/>
      <c r="AY17" s="38"/>
      <c r="AZ17" s="38"/>
      <c r="BA17" s="38"/>
      <c r="BB17" s="38"/>
      <c r="BC17" s="38"/>
      <c r="BD17" s="38"/>
      <c r="BE17" s="38"/>
      <c r="BF17" s="38"/>
      <c r="BG17" s="38"/>
      <c r="BH17" s="38"/>
      <c r="BI17" s="38"/>
      <c r="BJ17" s="38"/>
      <c r="BK17" s="38"/>
      <c r="BL17" s="38"/>
      <c r="BM17" s="38"/>
      <c r="BN17" s="38"/>
      <c r="BO17" s="38"/>
      <c r="BP17" s="38"/>
      <c r="BQ17" s="38"/>
      <c r="BR17" s="38"/>
    </row>
    <row r="18" ht="15.75" customHeight="1">
      <c r="A18" s="87">
        <v>40.0</v>
      </c>
      <c r="B18" s="88" t="s">
        <v>133</v>
      </c>
      <c r="C18" s="164" t="s">
        <v>242</v>
      </c>
      <c r="D18" s="90" t="str">
        <f t="shared" si="8"/>
        <v>BtLYRa11</v>
      </c>
      <c r="E18" s="134" t="s">
        <v>135</v>
      </c>
      <c r="F18" s="91" t="s">
        <v>136</v>
      </c>
      <c r="G18" s="140" t="s">
        <v>135</v>
      </c>
      <c r="H18" s="91" t="s">
        <v>136</v>
      </c>
      <c r="I18" s="140"/>
      <c r="J18" s="98"/>
      <c r="K18" s="98"/>
      <c r="L18" s="141" t="s">
        <v>39</v>
      </c>
      <c r="M18" s="138"/>
      <c r="N18" s="142"/>
      <c r="O18" s="148"/>
      <c r="P18" s="138"/>
      <c r="Q18" s="119"/>
      <c r="R18" s="97"/>
      <c r="S18" s="98"/>
      <c r="T18" s="91"/>
      <c r="U18" s="98"/>
      <c r="V18" s="98"/>
      <c r="W18" s="99" t="s">
        <v>243</v>
      </c>
      <c r="X18" s="99"/>
      <c r="Y18" s="120">
        <v>1259.0</v>
      </c>
      <c r="Z18" s="119" t="s">
        <v>244</v>
      </c>
      <c r="AA18" s="102">
        <f t="shared" si="9"/>
        <v>1259</v>
      </c>
      <c r="AB18" s="103" t="str">
        <f t="shared" si="10"/>
        <v>yes</v>
      </c>
      <c r="AC18" s="104" t="str">
        <f t="shared" si="11"/>
        <v>&gt;BtLYRa11 AHX37558</v>
      </c>
      <c r="AD18" s="104" t="str">
        <f>IFERROR(__xludf.DUMMYFUNCTION("if (REGEXMATCH(AC18, ""^&gt;""),AC18 &amp; ""
"" &amp; Z18, """")"),"&gt;BtLYRa11 AHX37558
MFLTCFILSFSLFCVSGDSIDTCETFDDVSPPQQNLVSSSKRGVYYPDDIYRSDVHHLVQDLFLPFNSNVVGLMSFNYRFDNPIIPFKDGVYFAATEKSNVVRGWVFGSTMNNKSQSVIIMNNSTNVVIRACNFQLCDNPFFAVIRPTSQQIETILFENAFNCTFEYVSDSFLMDVGEKPGNFKHLREFIFKNKDGFLNIYSGFQNIDVANGLPSGFSLLKPLLKLPLGLNITNFR"&amp;"VLLTAFIPNIGTWGTSPVAYFVGYLKPTTFMLKYDYNGTIVDAVDCSQHPLAELKCSVKSFEIDKGIYQTSNFRVSPSKEVVRFPNITNLCPFGEVFNATTFPSVYAWERKRISNCVADYSVLYNSTSFSTFKCYGVSAIKLNDLCFSNVYADSFVVKGDDVRQIAPGQTGVIADYNYKLPDDFMGCVLAWNTRNIDATSSGNFNYKYRSLRHGKLRPFERDISNVPFSPDGKPCTPPAFNCYWPLNDYGFYTTN"&amp;"GIGYQPYRVVVLSFELLNAPATVCGPKLSTDLITNQCVNFNFNGLTGTGVLTPSLKRFQPFQQFGRDFSDFTDSVRDPKTLEVLDISPCSFGGVSVITPGTNISSEVAVLYQDVNCTDVPTAIHADQLTPAWRIYSAGVNVFQTQAGCLIGAEHVNASYECDIPIGAGICASYHTASLLRNTDQKSIVAYTMSLGAENSIAYANNSIAIPTNFSISITTEVMPVSMAKTSVDCTMYICGDSQECSNLLLQYGSFC"&amp;"TQLNRALSGIAVEQDKNTQEVFAQVKQIYKTPAIKDFGGFNFSQILPDPSKPTKRSFIEDLLFNKVTLADAGFMKQYGECLGDISARDLICAQKFNGLTVLPPLLTDEMIAAYTAALVSGTATAGWTFGAGAALQIPFAMQMAYRFNGIGVTQNVLYENQKQIANQFNKAISQIQESLTTTSTALGKLQDVVNQNAQALNTLVKQLSSNFGAISSVLNDILSRLDKVEAEVQIDRLITGRLQSLQTYVTQQLIRA"&amp;"AEIRASANLAATKMSECVLGQSKRVDFCGKGYHLMSFPQAAPHGVVFLHVTYVPSQERNFTTAPAICHEGKAYFPREGVFVSNGTSWFITQRNFFSPQLITTDNTFVSGNCDVVIGIINNTVYDPLQPELDSFKEELDKYFKNHTSPDVDLGDISRINASVVNIQKEIDRLNEVAKNLNESLIDLQELGKYEQYIKWPWYVWLGFIAGLIAIVMATILLCCMTSCCSCLKGACSCGSCCKFDEDDSEPVLKGVKL"&amp;"HYT")</f>
        <v>&gt;BtLYRa11 AHX37558
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v>
      </c>
      <c r="AE18" s="121" t="s">
        <v>245</v>
      </c>
      <c r="AF18" s="105" t="str">
        <f t="shared" si="12"/>
        <v>https://www.ncbi.nlm.nih.gov/protein/AHX37558</v>
      </c>
      <c r="AG18" s="106" t="s">
        <v>246</v>
      </c>
      <c r="AH18" s="107">
        <v>29805.0</v>
      </c>
      <c r="AI18" s="108" t="str">
        <f t="shared" si="13"/>
        <v>21499</v>
      </c>
      <c r="AJ18" s="108" t="str">
        <f t="shared" si="14"/>
        <v>25278</v>
      </c>
      <c r="AK18" s="109" t="str">
        <f>IFERROR(__xludf.DUMMYFUNCTION("if(AI18&gt;0, right(left( REGEXREPLACE( REGEXREPLACE(AQ18, ""&gt;.*\n"", """"), ""\n"" , """"), AJ18), AJ18-AI18+1))"),"ATGTTTTTAACTTGTTTCATTTTATCGTTTAGTCTTTTCTGTGTGTCTGGTGATTCTATTGACACCTGTGAAACTTTTGATGATGTCTCTCCCCCACAACAAAATTTAGTTTCATCGTCTAAACGTGGTGTTTATTACCCTGATGATATATACCGTTCAGATGTTCACCACTTGGTACAAGATCTTTTTCTTCCATTCAACTCTAACGTTGTTGGACTCATGTCCTTCAACTATAGATTTGATAATCCCATTATT"&amp;"CCTTTCAAAGATGGTGTCTATTTCGCAGCCACTGAAAAGTCTAATGTAGTGAGAGGTTGGGTCTTTGGTTCTACAATGAACAACAAATCCCAGTCCGTTATAATTATGAACAACTCCACCAATGTTGTTATAAGAGCATGTAATTTTCAATTATGTGACAACCCATTTTTTGCTGTCATTAGACCCACTTCGCAGCAGATAGAAACGATATTATTTGAAAATGCCTTCAATTGCACTTTCGAGTATGTGTCGGAT"&amp;"TCTTTTCTTATGGATGTTGGTGAAAAACCTGGCAATTTTAAGCACTTGCGTGAATTTATATTTAAGAATAAGGATGGTTTTCTCAACATCTATTCTGGTTTTCAGAATATAGATGTAGCAAATGGCTTACCTAGTGGATTTAGTCTTTTGAAGCCTTTATTAAAATTACCTTTAGGCCTCAATATTACTAATTTCAGAGTACTTCTTACTGCTTTTATACCTAACATAGGAACATGGGGAACTTCACCTGTAGCA"&amp;"TATTTTGTAGGTTATCTTAAACCTACTACTTTTATGCTTAAGTATGATTATAATGGCACAATTGTTGATGCTGTCGATTGCTCTCAACATCCACTAGCTGAACTCAAGTGCTCGGTTAAAAGTTTTGAAATCGACAAAGGTATTTATCAAACCTCCAACTTTAGAGTTTCACCCTCAAAAGAAGTTGTGAGGTTCCCTAATATTACAAATCTATGTCCTTTTGGAGAGGTTTTTAATGCTACTACATTCCCATCC"&amp;"GTCTATGCATGGGAAAGGAAGAGAATTTCCAATTGTGTTGCTGATTACTCTGTGCTCTACAACTCAACATCTTTCTCAACTTTCAAGTGTTATGGCGTTTCTGCCATTAAGTTGAATGACCTTTGCTTCTCCAATGTTTACGCAGATTCTTTTGTAGTCAAGGGAGATGATGTACGACAAATAGCACCAGGGCAAACTGGTGTTATTGCTGATTATAATTATAAATTGCCTGATGATTTCATGGGTTGTGTCCTT"&amp;"GCTTGGAACACCAGGAATATTGATGCTACTTCAAGTGGTAATTTTAATTATAAATATAGATCTCTCAGACATGGTAAGCTTAGACCATTTGAGAGAGACATTTCTAATGTGCCTTTTTCCCCTGATGGTAAACCTTGCACCCCACCTGCTTTCAATTGTTATTGGCCATTAAATGATTACGGTTTTTATACCACTAATGGCATAGGTTACCAACCTTATAGAGTTGTAGTCTTGTCTTTTGAACTTCTAAACGCA"&amp;"CCTGCTACAGTCTGTGGACCAAAATTGTCCACTGACCTTATTACAAACCAGTGTGTCAATTTTAATTTTAATGGACTCACTGGTACTGGTGTTTTAACTCCTTCTTTAAAGAGATTTCAACCATTTCAGCAATTTGGTCGTGATTTTTCAGATTTTACTGATTCAGTTCGAGATCCGAAGACACTTGAAGTATTGGACATCTCACCCTGTTCTTTTGGTGGTGTGAGTGTAATTACACCTGGAACCAATATTTCA"&amp;"TCTGAAGTGGCTGTTCTCTATCAAGATGTTAACTGCACTGACGTGCCTACAGCTATTCATGCAGACCAACTCACCCCTGCTTGGCGTATTTACTCTGCAGGAGTAAATGTGTTTCAAACCCAAGCTGGCTGTCTAATAGGAGCTGAACATGTTAACGCCTCTTATGAGTGTGACATCCCTATTGGTGCTGGCATTTGTGCTAGTTACCATACAGCTTCTCTCTTACGTAATACAGACCAGAAATCAATTGTGGCC"&amp;"TATACTATGTCACTTGGTGCAGAAAATTCAATTGCTTATGCTAATAATTCAATTGCCATACCTACAAATTTTTCTATAAGCATCACCACTGAAGTGATGCCTGTTTCAATGGCTAAGACATCCGTGGATTGTACAATGTACATTTGCGGTGACTCTCAGGAGTGCAGTAACCTACTACTTCAGTATGGTAGCTTTTGCACACAATTAAATCGTGCACTTTCAGGCATTGCTGTTGAACAAGACAAAAACACTCAA"&amp;"GAGGTTTTTGCCCAAGTTAAACAAATTTATAAGACACCAGCTATAAAAGATTTTGGTGGCTTTAACTTCTCACAAATATTGCCTGACCCTTCTAAGCCAACAAAAAGATCATTTATTGAGGATTTACTCTTCAATAAAGTGACTCTTGCTGATGCTGGCTTCATGAAGCAATATGGAGAATGCCTAGGCGATATTAGTGCTAGAGACCTCATTTGTGCGCAAAAGTTTAATGGACTTACTGTCCTTCCACCTTTG"&amp;"CTCACTGACGAAATGATTGCTGCCTACACAGCTGCACTAGTCAGCGGTACTGCTACTGCTGGCTGGACATTTGGTGCGGGTGCTGCTCTTCAAATACCCTTTGCTATGCAAATGGCTTATAGGTTTAATGGCATTGGAGTTACCCAAAACGTTCTCTATGAGAATCAGAAGCAGATCGCTAATCAATTTAATAAGGCGATCAGCCAAATTCAAGAATCTCTTACCACAACATCAACTGCTTTGGGCAAGCTGCAG"&amp;"GACGTTGTCAATCAGAATGCTCAAGCATTGAATACACTTGTTAAACAACTAAGCTCCAACTTTGGTGCGATTTCAAGTGTTTTAAATGACATTCTGTCACGACTTGACAAAGTTGAGGCAGAAGTGCAAATTGATAGGTTGATTACTGGCAGATTACAAAGCCTTCAGACCTATGTAACACAACAACTAATCAGAGCTGCTGAAATCAGAGCTTCTGCTAACCTTGCTGCTACTAAAATGTCTGAGTGTGTTCTT"&amp;"GGACAATCAAAAAGAGTTGACTTTTGTGGAAAAGGATACCATCTCATGTCTTTCCCTCAAGCAGCCCCGCATGGTGTCGTCTTCCTACATGTTACATATGTGCCATCTCAGGAGAGGAACTTCACCACTGCACCTGCCATTTGTCATGAAGGCAAGGCATACTTCCCTCGTGAAGGTGTCTTTGTATCTAATGGCACTTCTTGGTTTATCACACAGAGGAATTTCTTTTCACCACAATTAATTACAACAGACAAT"&amp;"ACATTTGTCTCGGGAAATTGTGATGTCGTCATTGGCATCATCAACAATACTGTTTACGATCCTCTGCAACCTGAGCTTGACTCGTTTAAAGAAGAGCTGGATAAGTACTTCAAAAATCACACATCACCTGATGTGGATCTTGGCGACATTTCACGCATTAATGCTTCAGTCGTCAACATTCAAAAAGAAATTGACCGCCTCAATGAGGTTGCCAAAAATCTAAATGAGTCGCTCATTGATCTCCAGGAACTTGGA"&amp;"AAATATGAGCAATATATTAAATGGCCTTGGTACGTTTGGCTTGGCTTTATTGCTGGACTGATTGCTATCGTTATGGCCACTATTCTGCTTTGTTGCATGACCAGCTGTTGCAGTTGCCTCAAGGGTGCTTGCTCTTGTGGTTCTTGCTGCAAATTCGATGAAGACGACTCTGAGCCTGTGCTCAAAGGAGTCAAATTACATTACACATAA")</f>
        <v>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v>
      </c>
      <c r="AL18" s="109">
        <f t="shared" si="15"/>
        <v>3780</v>
      </c>
      <c r="AM18" s="109" t="str">
        <f t="shared" si="16"/>
        <v>&gt;BtLYRa11_Sgene
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v>
      </c>
      <c r="AN18" s="110" t="s">
        <v>247</v>
      </c>
      <c r="AO18" s="111" t="str">
        <f t="shared" si="17"/>
        <v>https://www.ncbi.nlm.nih.gov/nuccore/KF569996.1</v>
      </c>
      <c r="AP18" s="111" t="str">
        <f t="shared" si="18"/>
        <v>https://www.ncbi.nlm.nih.gov/nuccore/KF569996.1?report=fasta&amp;log$=seqview&amp;format=text</v>
      </c>
      <c r="AQ18" s="112" t="s">
        <v>248</v>
      </c>
      <c r="AR18" s="113">
        <f>IFERROR(__xludf.DUMMYFUNCTION("len(REGEXREPLACE(REGEXREPLACE(AT18, ""&gt;.*\n"", """"), ""\n"", """"))"),29805.0)</f>
        <v>29805</v>
      </c>
      <c r="AS18" s="113" t="str">
        <f t="shared" si="19"/>
        <v>yes</v>
      </c>
      <c r="AT18" s="109" t="str">
        <f>IFERROR(__xludf.DUMMYFUNCTION("if(AQ18="""","""", REGEXREPLACE(AQ18, ""&gt;.*\n"", AW18 &amp; ""
""))"),"&gt;BtLYRa11 KF569996.1_genome
ATATTAGGTTTTTACCTACCCAGGAAAAGCCAACCAACCCTCGATCTCTTGTAGATCTGTTCTCTAAACG
AACTTTAAAAGCATTCTCTGTGTAGCTGTCGCTCGGCTGCATGCCTAGTGCACCTACGCAGTATAAACAA
TAATAAACTTTACTGTCGTTGACAAGAAACGAGTAACTCGTCCCCCTTCTGCAGACTGCTTGCGGTTTCG
TCCGTGTTGCAGTC"&amp;"GATCATCAGCATACCTAGGTTCCGTCCGGGTGTGACCGAAAGGTAAGATGGAGAGC
CTTGTTCTTGGAATCAACGAGAAAACACACGTCCAACTCAGTTTGCCTGTTCTCCAGGTTAGAGACGTGC
TAGTACGTGGCTTCGGGGACTCTGTGGAAGAGGCCCTATCGGAGGCACGTGAACATCTGAAAAGTGGCAC
TTGTGGCATAGTAGAGCTGGAAAAAGGCGTCTTGCCCCAGCTTGAACAGCCCTATG"&amp;"TGTTCATTAAACGT
TCTGACGCTCAGGGCACTGGTCATGGCCACAAGGTCTGTGAGCTAGTTGCTGAATTGGATGGCGTGCAGT
TCGGTCGTAGCGGTATAACATTGGGAGTACTCGTGCCACATGTGGGTGAAACCCCAATTGCATACCGCAC
TGTTCTTCTTCGTAAGAATGGTAATAAGGGAGCCGGTGGCCATAGCTTTGGCATCGATCTAAAGTCTTAT
GACTTAGGTGACGAGCTTGGCACTGAT"&amp;"CCCATTGAAGATTATGAACAAAACTGGAACACTAAACATGGCA
GTGGTGCCCTTCGTGAACTCACTCGTGAGCTCAATGGAGGAGTAGTCACTCGCTATGTCGATAACAACTT
TTGTGGCCCAGATGGCTACCCCCTTGAATGCATCAAAGACCTTCTCGCTCGTGCGGGCAAGTCGATGTGC
ACTCTTTCTGAACAACTTGATTTCATCGAGTCGAAGAGAGGTGTCTACTGCTGTCGTGAACATGAGCAT"&amp;"G
AAATTGCTTGGTTTACTGAACGCTCTGAGAAGAGTTATGAGCACCAGACACCCTTCGATATTAAGAGTGC
CAAGAAATTTGACACTTTCAAAGGGGAATGCCCAAAGTTTGTATTTCCTCTCAATTCTAAAGTCAAAGTC
ATTCAACCACGTGTTGAAAAGAAAAAGACTGAAGGTTTCATGGGGCGTATACGCTCTGTGTACCCTGTTG
CATCCCCACAGGAATGCAACGACATGCATTTGTCTACCCT"&amp;"GATGAAATGTAATCATTGTGATGAAGTTTC
ATGGCAGACGTGCGACTTTCTTAAAGCCACTTGTGAACAATGTGGCACTGAAAATTTAGTCTGTGAAGGA
CCCACTACATGTGGATACCTACCTACTAATGCTGTACTTAAAATGCCTTGTCCTGCTTGTCAAGATCCAG
AGATTGGACCTGAGCATAGTGTTGCAGACTACCATAACCACTCAAACATTGAAACTCGACTCCGCAAGGG
AGGTAGGACTA"&amp;"AATGTTTCGGTGGGTGTGTGTTTGCCTATGTTGGCTGCTATAACAAACGTGCCTACTGG
GTTCCTCGTGCTAGTGCAGATATTGGTGCAAACCATACTGGCATTACTGGAGATAATGTGGAGACTCTAA
ATGAAGATCTCCTAGAGATACTGCATCGTGAACGTGTTAATATTAACATTGTTGGCGATTTTCAGTTGAC
TGAAGAGGTTGCTATTATTTTAGCATCTTTTTCTGCCTCTACTAGTGTCTTTA"&amp;"TTGACACTGTAAAGGGC
CTTGACTACAAGACCTTCAAAGCCATTGTTGAATCCTGTGGAAACTACAAAGTTACCAGAGGCAAGCCTG
TCCAAGGAGCTTGGAACATTGGCCAGCAAAAATCTATTTTGACACCGCTGTGTGGTTTTCCATCACAGGC
CGCCAGTGTCATTAGAGCAATCTTTTCTCGCACACTTGATGCAGCAAATCATTCAATACCAGACTTGCAA
AAAGCAGCTGTTACCATCCTCGAT"&amp;"GGTATTTCAGAGCATTCATTGCGTCTTGTCGATGCCATGACTTACA
CCTCAGATCTGCTCACCAACAGTGTCATTGTTATGGCATATGTTACTGGCGGACTTGTACAGCAGGTGTC
TCAGTGGTTATCTAACCTCGTAGGCTCTGCTGCTGAGAAGCTGCGACCCGTGTTTGCATGGGTTGAGTCT
AGACTTAGTGATGGAATTGAATTTCTCAAAGATGCTTGGGAGATTCTTAAATTCTTGATCAGAGGT"&amp;"GTGT
TTGACATCGTTAAAGGCCAAATACAGGTTACTTCAGATAATATCAAGGAGTGTGTAAAAAGCTTTATTGA
TGTTATTAATAAGGCACTTGAAATGTGCATTGATTATGTCACCGTCGCTGGCACAAAGTTGCGATCACTC
AACTTAGGTGAGATCTTCATTGCTCAAAGCAAGGGACTCTACCGCCAGTGCATTCGTGGTAAAGAGCAGC
TGCAATTACTCATGCCACTTAAGGCACCTAAAGATGT"&amp;"CACCTTCCTTGAGGGTGATGTACATGATACTGT
GCTAACCTCTGAAGAGGTTGTTCTTAAGAATGGTGAACTCGAGGCACTCGAGACTCCAGTCGATAGCTTC
ACTAACGGGGCTGTCGTAGGCACACCTGTGTGCATAAATGGACTCATGCTCTTAGAACTAAAAGACAAGG
AGCAATATTGCGCTTTGTCTCCAGGATTATTAGCAACAAACAATGTCTTCCGTCTTAAGGGAGGTGCACC
TATTAGGG"&amp;"GTGTAACTTTTGGAGAGGACACTGTTGTAGAAGTCCAGGGCTATAAGAATGTGAAAATCACA
TTCGAGCTTGATGAGCGTGTAGACAAGGTGCTTAATGAGAAGTGCTCTGTTTACACTGTGGAGTCAGGTA
CAGAAGTGTCTGAATTTGCATGTGTTGTAGCGGAGTCTGTTGTGAAAACATTACAACCTGTCTCCGATCT
ACTTACCAATATGGGTATTGATCTAGATGAGTGGAGTGTAGCTACATTCT"&amp;"ACTTATTTGATGATGCTGGT
GAAGAAAATCTTTCATCACGTATGTATTGCTCCTTCTACCCTCCAGATGAGGAAGAAGATGAAGATGCAG
GGTGTGAGGAGGAGGAAATCGCTGATGAGACCTGTGAACATGAGTATGGCACAGAGGATGATTATCAAGG
TCTTCCTCTGGAATTTGGTGCCTCAACTGAAGCAGTTCAAGTTGAAGAAGAAGAAGAGGAAGACTGGCTG
GATGACACTAATGAGCAATCA"&amp;"GAGGTTGAGCCACAACCAGAACCTACACTTGAAGAATCAGTTAATCAGT
TTACTGGTTATTTAAAACTTACTGACAATGTTGCCATTAAGTGTGTGGACATCGTCAAGGAGGCACAAAA
TGCTAATCCTATGGTGATTGTAAATGCTGCTAACATACACCTGAAACATGGTGGTGGTGTAGCAGGTGCA
CTCAACAAGGCTACTAATGGTGCCATGCAGAAGGAGAGTGATGATTACATCAAGCAGAACGGT"&amp;"CCTCTTA
GAGTAGGAGGGTCATGTTTGCTTTCTGGACACAATCTTGCTAATAAATGCCTGCACGTCGTTGGACCTAA
CCTAAATGCAGGTGAGGATATCCAACTCCTTAAGGCAGCTTATGAGAACTTTAACTCACAGGAAATTTTA
CTCGCACCATTATTGTCAGCTGGTATATTTGGTGCTAAACCACTTGATTCGTTAAAAGTGTGCGTGCAAA
CAGTTCGCACTCATGTTTATATTGCAGTCAATGA"&amp;"TCAGAAGCTTTATGATCAGGTTGTTATGGACTATCT
CGATAGTCTGAAGCCTACGGTGGAAACACCTAAAGAGGAGCAACCAAAAATAGAGGATTCTAACGTAAAG
GAAGAACCTACTACTCAGAAACCTGTTGATGTAAAACCTAAAATTAAGGCTTGCATTGAAGAGGTTACTA
CAACACTGGAAGAGACTAAGTTTCTTACCAATAAGTTGCTTCTTTTTGCTGATATCAATGGTAAACTTTA
CCAGG"&amp;"ATTCGCAGAATATGCTTAGAGGTGAAGACGTGTCTTTTCTTGAGAGAGACGCGCCTTACATGGTA
GGTGATGTTATCAATAGTGGTGATATTACCTGCGTTGTAATACCTTCTAAGAAGGCTGGTGGTACTACGG
AAATGCTTGCAAGAGCATTGAAGAAAGTGCCAATTGATGAGTATATAACCACATACCCTGGTCAAGGTTG
TGCTGGTTATACACTTGATGAAGCTAGGACTGCTCTTAAGAAATGCA"&amp;"AATCTGCACTGTATGTTCTACCA
TCAGAAACACCTAATGCTAAGGAAGAAATTCTAGGCACTGTATCCTGGAATTTAAGAGAAATGCTTGCAC
ATGCTGAAGAGACAAGAAAATTGATGCCTGTTTGCATGGATGTCCGGGCTATAATGGCTACTATCCAACG
CAAGTACAAAGGAATTAAAATTCAAGAAGGAATTGTTGACTATGGTGTCCGATTCTTCTTTTATACTAGC
AAAGAACCTGTGGCTTCT"&amp;"ATTATTACGAAGCTGAATTCTTTAAATGAGCCACTTGTCACAATGCCAATTG
GTTATGTGACGCATGGTTTTAATCTTGAAGAAGCAGCGCGCTGCATGCGCTCTCTTAAAGCTCCTGCTGT
AGTGTCAGTATCATCACCTGATGCCGTCACTACATACAATGGATACCTCACTTCGTCATCAAAGACACCT
GAGGAGCACTTTGTAGAGACAGTTTCTTTAGCTGGCTCTTACAGAGATTGGTCCTTCTCA"&amp;"GGACAACGCA
CGGAGCTAGGTGTTGAATTTCTTAAGCGTGGTGACAAGATTGTTTACCATACTCTAGAGAGCCCCATCGA
GTTTCATCTTGATGGTGAGGTTCTGCCACTTGATAAGTTAAAAAGTCTTTTATCTCTTCGTGAGGTCAAG
ACTATTAAGGTGTTCACAACAGTGGATAATACTAATCTCCACACTCAAATTGTGGATATGTCTATGACAT
ATGGACAGCAGTTTGGTCCAATATATTTGGA"&amp;"CGGTGCTGATGTTACAAAAATTAAGCCCCATGCAAATCA
TGAGGGTAAAACTTTCTTTGTACTACCTAGTGATGATACACTACGTAGTGAAGCTTTTGAATACTACCAC
ACTCTGGATGAGAGTTTTCTTGGTAGGTACATGTCTGCTTTAAACCACACAAAGAAATGGAAATTCCCTC
AGGTTGGTGGTTTGACTTCAATCAAGTGGGCTGATAACAATTGTTATTTGTCTAGTGTTTTATTAGCACT
TC"&amp;"AACAAATTGAAGTTAAATTTAATGCCCCAGCATTACAAGAAGCCTATTATAGAGCTCGTGCTGGTGAT
GCTGCTAACTTTTGTGCACTCATACTCGCTTATAGTAATAAAACTGTTGGCGAGCTGGGTGATGTCAGAG
AAACTATGGCCCATCTTTTACAGCATGCTAATTTAGAATCCGCAAAGCGAGTTCTTAATGTGGTGTGTAA
ACATTGCGGCCAGAAAACCACTACCTTAATGGGTGTGGAGGCTG"&amp;"TGATGTACATGGGTACTCTATCTTAT
GATAATCTTAAGACAGGTGTTTCCGTTCCATGTGTATGTGGTCGTGACGCTACACAATATTTAGTACAAC
AAGAGTCTTCTTTTGTTATGATGTCTGCACCACCTGCTGAATACAAATTACAGCAAGGTACATTCTTATG
TGCAAATGAATATACTGGTAATTATCAGTGTGGTCATTACACTCACATAACTGCTAAGGAGACTCTCTAT
CGTATTGATGGAGCT"&amp;"CACCTTACAAAAATGTCAGAGTATAAAGGACCAGTGACTGATGTTTTCTATAAGG
AGACATCTTACACTACAACTATTAAGCCTGTGTCATACAAACTCGATGGAGTCACTTACACAGAGATCGA
ACCAAAATTGGATGGGTACTACAAAAAGGATAATGCTTACTACACGGAGCAGCCTATAGACCTCGTACCG
ACTCAACCATTGCCAAATGCGAGTTTCGATAATTTCAAGCTCACATGTTCTAATATA"&amp;"AAATTTGCTGATG
ACTTAAATCAAATGACAGGCTTCACAAAGCCAGCTTCAAGAGAGCTATCTGTCACATTTTTTCCAGACTT
GAATGGCGATGTAGTGGCTATTGATTATAGACACTATTCAGCGAGTTTCAAGAAAGGTGCTAAATTACTG
CATAAGCCCATTGTCTGGCATATTAATCAGGCTACAACCAAGACAACGTTTAAACCAAATACTTGGTGTT
TACGTTGTCTTTGGAGTACAAAACCAGT"&amp;"AGACACTTCAAATTCATTTGAAGTTCTGGCAGTAGAAGACAC
ACAAGGAATGGATAATCTTGCTTGTGAAAGTCAGCAACCTACCTCTGAAGAAGTAGTGGAAAATCCTACC
GTACAGAAGGAAGTCATAGAGTGTGACGTGAAAACTACCGAAGTTGTAGGCAATGTCATACTTAAACCAT
CAGATGAAGGTATTAAAGTAACACAAGAGTTGGGTCATGAGGATCTCATGGCTGCCTATGTGGAAAATAC"&amp;"
AAGTATTACCATCAAGAAACCCAATGAGCTTTCCTTAGCCCTGGGTCTAAAAACAATTGCTACTCATGGT
ATTGCTGCAGTTAATAGTGTCCCTTGGAGTAAAATTCTTGCTTATGTCAAACCTTTCCTAGGACAAGCAG
CTACCACAACATCAAACTGTGCTAAGAGATTGGTGCAGCGCGTGTTCAACAACTACATGCCTTATGTGTT
TACATTATTGTTCCAGTTGTGTACTTTTACTAAAAGTACCA"&amp;"ATTCTAGAATCAGAGCATCATTACCTACA
ACTATTGCTAAAAATAGTGTTAAGAGTGTTGCTAAATTATGTTTGGAGGCTGGCATTAATTATGTGAAGT
CACCCAAATTTTCTAAATTGTTCACAATCGCTATGTGGCTGTTGTTGTTAAGTATTTGCTTAGGTTCTCT
AATCTATGTAACTGCTGCTTTTGGTGTACTTTTGTCTAATTTTGGTGCTCCTTCTTATTGTAATGGCGTT
AGAGAATTGTAT"&amp;"CTCAATTCATCTAACGTTACTACTATGGATTTCTGTGAAGGTTCTTTTCCTTGCAGTG
TTTGTTTAAGTGGATTAGATTCTCTTGATTCTTATCCAGCTCTTGAAACCATTCAGGTGACGATTTCGTC
ATATAAGCTAGATCTCACATTCTTAGGTTTGGCTGCTGAGTGGTTTCTGGCATATATGTTGTTTACAAAA
TTCTTTTATTTACTTGGTCTTTCAGCTGTAATGCAGGTGTTCTTTGGCTATTTT"&amp;"GCTAGTCATTTCATCA
GCAATTCTTGGCTTATGTGGTTTATCATTAGTATTGTACAAATGGCACCCGTTTCCGCAATGGTTAGGAT
GTACATTTTCTTTGCTTCTTTCTACTACATATGGAAGAGCTATGTTCATATTATGGATGGTTGTACTTCA
TCTACTTGCATGATGTGCTATAAGCGCAACCGTGCTACACGTGTTGAGTGTACAACTATTGTTAATGGCA
TGAAGAGATCTTTCTATGTCCATGC"&amp;"AAATGGAGGCCGTGGCTTCTGTAAGACTCACAATTGGAATTGTCT
AAATTGTGATACATTCTGTGCTGGCAGTACATTCATTAGTGATGAAGTTGCTCGTGATTTGTCACTCCAG
TTTAAAAGACCAATCAACCCTACTGACCAGTCATCGTATGTTGTTGATAGTGTTGCTGTGAAAAATGGCG
CACTTCATCTCTACTTTGATAAAGCTGGTCAAAAGACTTATGAGAGACACCCACTCTCCCAATTTGT"&amp;"CAA
CTTAGACAACTTGAGAGCTAACAACACTAAAGGTTCACTACCTATTAATGTCATAGTCTTTGATGGCAAA
TCCAAATGTGATGAGTCAGCTGCTAAATCTGCTTCTGTTTACTACAGTCAGCTTATGTGCCAACCTATTC
TGTTACTAGATCAAGCTCTTGTTTCAGATGTTGGTGATAGTACTGAAGTTTCTATTAAAATGTTTGATGC
TTATGTTGACACTTTCTCGGCAACTTTTAGTGTCCCAA"&amp;"TGGAAAAACTCAAAGCACTTGTTGCTACAGCT
CATAGTGAACTGGCAAAGGGTGTAGCTTTAGATGGTGTCCTATCTACATTTGTGTCTGCAGCCCGTCAAG
GTGTTGTTGACACTGATGTTGACACAAAGGATGTTATTGAATGTCTCAAACTTTCACATCACTCGGACTT
GGAAGTGACAGGTGACAGTTGTAACAACTTCATGCTCACCTACAATAAAGTAGAAAACATGACGCCTAGA
GATCTTGGC"&amp;"GCATGTATTGATTGTAATGCAAGGCATATTAACGCTCAAGTAGCAAAAAGTCACAACGTTT
CACTCATCTGGAATGTAAAAGATTATATGTCTCTGTCAGAACAGCTGCGTAAACAAATTCGTAGTGCTGC
TAAGAAGAACAACATACCATTTAGACTAACTTGTGCCACAACTAGGCAGGTTGTCAATGTCATAACTACT
AAGATTTCACTTAAGGGTGGTAAAGTCATTAGTACTTGGTTTAAATTTATG"&amp;"CTTAAAGCCACACTAGTGT
GTGTTCTTGCTGCATTGGTTTGTTACATCGTTATGCCAGTACATACATTGTCTGTTTATGATGGTTACAC
AAATGAAATCATTGGCTATAAAGCCATTCAAGATGGTGTCACTCGTGACATTCTTTCCACCGATGATTGT
TTTGCAAACAAACACGCTGGTTTTGACACATGGTTCAGCCAGCGTGGTGGTTCCTACAGGAATGATAAAA
GCTGCCCGGTAGTAGCTGCTAT"&amp;"CATTACTAGAGAGATTGGCTTCATAGTGCCTGGTTTACCTGGTACTGT
TTTGAGGGCAATTAATGGTGACTTTTTGCATTTTCTACCTCGTGTTTTCAGTGCTGTTGGCAATATTTGC
TACACACCTTCCAAACTCATTGAGTATAGTGATTTTGCCACTTCTGCTTGCGTCTTAGCAGCTGAGTGTA
CAATCTTTAAGGATGCTATGGGCAAGCCTGTGCCATATTGTTATGACACTAACTTGCTTGAAGG"&amp;"TTCCAT
TTCTTACAGTGAACTCCGCCCAGACACTCGTTATGTGCTCATGGATGGTTCCATTATACAATTTCCTAAC
ACTTACTTGGAAGGTTCTGTTAGAGTTGTTACAACTTTTGATGCTGAGTACTGTAGACATGGTACATGCG
AAAGATCAGAAGCTGGTATTTGCTTGTCTACTAGCGGTAGGTGGGTTCTTAACAATGAGCATTACAGAGC
TCTACCTGGAGTTTTCTGTGGAGTTGATGCTATGA"&amp;"ATCTTATAGCGAACATCTTTACTCCCCTTGTTCAG
CCTGTGGGTGCCTTAGATGTTTCTGCTTCAGTGGTAGCAGGTGGTATCATTGCCATATTGGTGACTTGTG
CTGCTTACTATTTCATGAAGTTTAGACGTGCTTTTGGTGAATACAACCATGTTGTTGCTGCCAATGCACT
TCTATTCTTAATGTCTTTCACTATACTCTGCCTGGCACCTGCTTACAGCTTTTTGCCGGGGGTTTACTCA
GTCTTT"&amp;"TACTTGTACTTGACATTCTATTTCACTAATGATGTTTCATTCTTGGCTCATCTTCAATGGTTTG
CCATGTTTTCTCCTATTGTGCCTTTCTGGATAACAGCAATTTATGTATTCTGTATTTCTTTAAAGCACTG
CCACTGGTTCTTTAACAACTATCTTAGGAAAAGAGTCATGTTTAATGGAGTTACATTTAGCACCTTTGAG
GAGGCGGCTTTATGTACTTTCTTACTTAATAAGGAAATGTACCTGAAA"&amp;"TTGCGTAGTGAAACTTTGTTGC
CACTTACACAGTACAACAGGTATCTTGCTCTTTATAATAAGTACAAGTATTTCAGTGGAGCCTTGGATAC
AACTAGCTATCGTGAAGCAGCTTGCTGCCATTTAGCTAAGGCTCTTAATGATTTCAGTAACTCTGGTTCT
GATGTTCTCTACCAACCACCACAGACTTCAATTACTTCTGCTGTCTTACAGAGTGGTTTTAGGAAAATGG
CATTCCCATCAGGTAAAGT"&amp;"TGAAGGGTGCATGGTACAAGTGACCTGTGGAACTACAACTCTCAATGGGTT
GTGGCTAGATGACACAGTATATTGTCCAAGACATGTTATTTGCACAGCAGAAGACATGCTTAATCCTAAC
TATGAAGATTTGCTTATTCGCAAATCTAACCATAGTTTTCTTGTTCAGGCTGGCAATGTTCAACTTCGTG
TTATTGGCCATTCTATGCAAAATTGTTTGCTTAGGCTTAAAGTTGATACCTCTAACCCTAA"&amp;"GACACCAAA
GTATAAATTTGTCCATATCCAACCAGGTCAGACATTTTCTGTGCTTGCATGTTACAATGGTTCACCATCT
GGTGTTTATCAGTGTGCTATGAGACCTAATTATACTATCAAGGGTTCTTTCCTTAATGGATCATGTGGTA
GTGTTGGTTTTAATATTGACTATGATTGCGTGTCTTTCTGTTACATGCACCATATGGAGCTTCCTACAGG
AGTGCACGCTGGTACTGATTTAGAAGGTAAAT"&amp;"TCTACGGTCCTTTTGTTGACAGACAGACTGCACAGGCT
GCTGGTACAGATACAACCATTACTCTAAATGTTTTGGCTTGGCTGTACGCTGCTGTTATTAATGGTGATA
GATGGTTCCTTAATAGGTTTACCACTACACTAAATGATTTCAATCTTGTGGCAATGAAGTACAATTATGA
ACCACTGACACAGGACCATGTTGACATACTAGGACCTCTTTCTGCTCAAACAGGAATTGCTGTCTTAGAT
ATG"&amp;"TGTGCTGCTTTGAAAGAGCTGCTGCAGAACGGTATGAATGGTCGTACTATCCTTGGTAGCACTATTT
TAGAAGATGAGTTTACACCATTCGACGTTGTTAGACAATGTTCTGGTGTTACATTCCAGGGTAAATTCAA
GAAAATAGTTAAGGGTACTCATCATTGGATGCTTTTGACTTTCTTGACTTCACTTCTGATTCTTGTTCAA
AGTACGCAGTGGTCACTGTTTTTCTTTGTCTACGAGAATGCCTTC"&amp;"TTGCCATTTACTTTTGGTATTATGG
CTATTGCTGCATGCGCTATGCTTCTTGTTAAACATAAGCATGCATTCTTGTGCTTGTTTCTGTTACCTTC
TCTTGCAACGGTTGCTTATTTCAATATGGTCTACATGCCTGCTAGTTGGGTGATGCGTATCATGACATGG
CTTGAATTGGCTGATACTAGCTTGTCTGGTTACCGGCTCAAGGACTGTGTTATGTATGCTTCAGCTTTAG
TTTTACTTGTTCTCAT"&amp;"GACAGCTCGCACTGTTTATGATGATGCTGCTAGACGTGTGTGGACCTTGATGAA
TGTCATCACACTTGTTTATAAAGTTTACTATGGTAATGCTTTAGATCAAGCTATTTCCATGTGGGCTCTT
GTTATTTCTGTAACTTCTAACTATTCTGGTGTCGTTACGACCATCATGTTTTTAGCTAGAGCTATAGTGT
TTGTGTGTGTTGAGTATTACCCATTGCTGTTCATTACTGGTAATAATTTACAGTGTAT"&amp;"CATGCTTGTCTA
TTGTTTCTTGGGCTATTGCTGCTGTTGCTACTTTGGCCTTTTCTGTTTACTCAACCGCTACTTTAGACTT
ACTCTTGGTGTTTATGATTACTTGGTCTCTACACAAGAGTTTAGATATATGAACTCTCAGGGGCTTTTGC
CTCCTAAGAGTAGTATTGATGCCTTCAAACTTAACATTAAGTTGCTGGGTATTGGAGGTAAACCATGCAT
TAAAGTTGCTACTGTACAGTCTAAAATGT"&amp;"CTGATGTAAAGTGCACATCTGTGGTACTGCTTTCAGTTCTC
CAACAACTCAGAGTAGAATCATCTTCTAAATTGTGGGCGCAATGCGTGCAACTCCATAATGATATTCTTT
TGGCTAAAGACACAACTGAAGCTTTCGAAAAGATGGTTTCTTTGTTGTCTGTACTGCTATCCATGCAGGG
TGCTGTAGACATTAACAAGTTGTGCGAGGAAATGCTCGACAACCGTGCAACCCTTCAAGCAATAGCTTCA
"&amp;"GAATTTAGTTCATTACCATCATATGCTGCATATGCCACAGCCCAGGAGGCTTATGAGCAAGCTGTAGCTA
ACGGTGATTCTGAAGTTGTACTTAAGAAATTAAAGAAATCTCTGAATGTGGCTAAATCTGAGTTTGATCG
TGATGCTGCCATGCAACGTAAGTTGGAGAAGATGGCAGATCAGGCTATGACCCAAATGTACAAACAGGCT
AGATCTGAGGACAAGAGGGCAAAAGTGACTAGTGCTATGCAA"&amp;"ACAATGCTTTTCACTATGCTTAGGAAGC
TTGATAATGATGCGCTTAACAACATTATCAATAATGCACGTGATGGTTGTGTTCCACTCAACATCATACC
CTTGACAACAGCAGCTAAGCTCATGGTTGTTGTCCCTGATTATGGTACCTACAAGAACACTTGTGATGGT
AATACTTTTACATATGCATCCGCACTCTGGGAGATCCAGCAAGTTGTTGACGCAGATAGTAAAATTGTCC
AACTTAGTGAAAT"&amp;"TAACATGGATAATTCACCAAATTTGGCTTGGCCTCTTATTGTTACAGCGTTAAGAGC
CAACTCAGCTGTCAAACTACAGAATAATGAGCTGAGTCCAGTAGCACTACGACAGATGTCCTGTGCGGCT
GGTACTACACAAACAGCTTGTACTGATGATAATGCGCTTGCCTACTATAACAACTCAAAGGGAGGTAGGT
TTATTCTAGCATTATTATCTGACCACCAAGACCTCAAATGGGCTAGATTCCCTAA"&amp;"GAGTGATGGTACAGG
TACAATTTATACAGAACTGGAACCACCTTGTAGGTTTGTTACAGACACACCAAAAGGACCTAAAGTGAAG
TATTTGTACTTCATTAAGGGACTAAATAACCTAAATAGAGGTATGGTACTGGGCAGTTTAGCTGCTACAG
TACGTCTTCAGGCTGGAAATGCTACGGAAGTACCTGCCAATTCAACTGTGCTTTCTTTTTGTGCTTTCGC
CGTAGACCCTGCTAAAGCATATAAGG"&amp;"ACTACTTAGCAAGTGGAGGACAACCAATCACCAACTGTGTGAAG
ATGTTGTGTACACACACTGGTACAGGACAGGCAATTACTGTAACACCAGAAGCCAATATGGACCAAGAGT
CATTTGGTGGTGCTTCATGCTGCCTGTATTGTAGATGCCACATTGACCATCCAAATCCTAAAGGATTTTG
TGATTTGAAAGGCAAGTATGTCCAAATACCTACTACTTGTGCTAATGACCCTGTGGGTTTTACACTTA"&amp;"GG
AATACAGTCTGTACCATCTGCGGTATGTGGAAAGGTTATGGCTGTAGTTGTGATCAACTCCGCGAATCCA
TGATGCAGTCTGAGGACGCGTCAACTTTTTTAAACGGGTTTGCGGTGTAAGTGCAGCCCGTCTTACACCG
TGCGGCACAGGCACTAGCACTGATGTCGTTTACAGGGCTTTTGATATTTACAACGAAAAAGTTGCTGGTT
TTGCAAAGTTCCTAAAAACCAATTGCTGTCGCTTCCAGG"&amp;"AGAAGGATGAAGAGGGCAATTTACTAGACTC
TTATTTTGTAGTTAAGAGGCATACTATGTCCAACTACCAACATGAAGAGACTATTTATAACTTGGTTAAA
GAATGTCCAGCAGTTGCTGTTCATGACTTTTTCAAGTTTAGAGTAGATGGTGACATGGTACCACACATAT
CACGTCAACGTCTAACTAAGTACACAATGGCTGACTTAGTCTATGCTCTACGTCATTTTGATGAGGGCAA
TTGTGATACA"&amp;"CTAAAAGAAATACTTGTCACATACAATTGTTGTGATGACGATTATTTCAATAAGAAGGAT
TGGTATGATTTCGTAGAGAATCCTGACATTTTACGCGTGTACGCTAACCTTGGTGAGCGTGTACGCCAAG
CATTATTGAAGACTGTGCAATTCTGCGATGCTATGCGTGATGCGGGCATTGTAGGTGTACTGACACTAGA
TAATCAGGATCTTAATGGAAACTGGTACGATTTCGGTGATTTCGTACAAGTA"&amp;"GCACCAGGCTGCGGAGTT
CCTATTGTGGATTCATATTATTCATTGCTGATGCCTATCCTTACATTGACTAGGGCATTGGCTGCTGAGT
CCCATATGGACGCTGATCTCGCAAAACCACTTATTAAGTGGGATTTGCTGAAATATGATTTTACGGAAGA
GAGACTTTGTCTTTTCGACCGCTATTTTAAGTATTGGGACCAGATATACCATCCCAATTGTATTAATTGT
TTGGACGATAGGTGTATCCTTCA"&amp;"TTGTGCAAACTTTAATGTATTATTTTCTACTGTGTTTCCACCTACAA
GTTTTGGACCACTAGTAAGAAAAATATTTGTAGATGGTGTTCCTTTTGTTGTTTCAACTGGATACCATTT
TCGTGAGTTAGGAGTTGTACATAATCAGGATGTAAACTTACATAGCTCACGTCTCAGTTTCAAGGAACTT
TTAGTGTATGCTGCTGATCCAGCCATGCATGCAGCTTCTGGCAATTTATTGCTAGACAAACGCAC"&amp;"TACAT
GCTTTTCAGTAGCCGCACTAACAAACAATGTTGCTTTTCAAACTGTCAAACCCGGTAATTTTAACAAAGA
CTTTTATGACTTTGCTGTGTCTAAAGGTTTCTTTAAGGAAGGAAGTTCTGTTGAATTAAAACACTTCTTC
TTTGCTCAGGATGGCAATGCTGCTATCAGTGATTATGACTATTATCGTTATAATCTGCCAACAATGTGTG
ATATCAGACAACTCCTATTCGTAGTTGAAGTTGTTG"&amp;"ATAAATACTTTGATTGTTACGATGGTGGCTGTAT
TAATGCCAACCAAGTAATCGTTAACAATCTGGACAAATCAGCTGGTTTCCCATTTAATAAATGGGGTAAG
GCTAGACTTTATTATGACTCAATGAGTTATGAGGATCAAGATGCACTTTTCGCATATACTAAGCGTAATG
TCATCCCTACTATAACTCAAATGAATCTTAAGTATGCCATTAGTGCAAAGAATAGAGCTCGCACCGTAGC
TGGTGTC"&amp;"TCTATCTGTAGTACTATGACAAATAGACAGTTTCATCAGAAATTATTGAAGTCAATAGCCGCC
ACTAGAGGAGCTACTGTGGTAATTGGAACAAGCAAATTTTACGGTGGCTGGCATAACATGTTAAAAACTG
TTTACAGTGATGTAGAAACTCCACACCTTATGGGTTGGGATTATCCAAAATGTGACAGAGCCATGCCTAA
CATGCTTAGGATAATGGCCTCTCTTGTTCTTGCTCGCAAACATAGCACT"&amp;"TGCTGTAACTTGTCACACCGT
TTCTACAGGTTAGCTAATGAGTGTGCGCAGGTGTTAAGTGAGATGGTCATGTGTGGCGGCTCACTATATG
TTAAACCAGGTGGAACATCATCAGGTGATGCTACAACTGCTTATGCTAATAGTGTCTTTAACATTTGTCA
AGCTGTTACAGCCAATGTAAATGCACTCCTTTCAACTGATGGTAACAAGATAGCTGACAAGTATGTCCGC
AATCTACAACACAGGCTTTA"&amp;"TGAGTGTCTCTATAGAAATAGGGATGTTGATCATGAATTCGTGGATGAGT
TTTACGCTTACCTGCGTAAACATTTCTCCATGATGATTCTTTCTGATGATGCCGTTGTGTGCTATAACAG
TAACTACGCGGCTCAAGGTTTAGTAGCTAGCATTAAGAACTTTAAGGCAGTTCTTTATTATCAAAATAAT
GTGTTCATGTCTGAGGCAAAATGCTGGACTGAGACTGACCTTACTAAAGGACCTCACGAATT"&amp;"TTGCTCAC
AGCATACAATGCTAGTTAAACAAGGAGATGACTACGTGTACCTGCCTTACCCAGATCCATCAAGAATATT
AGGCGCAGGCTGTTTTGTCGATGATATTGTCAAAACAGATGGTACACTTATGATTGAGAGGTTTGTGTCA
TTAGCTATTGATGCCTACCCCCTTACTAAACATCCTAATCAGGAGTATGCTGATGTCTTTCACTTGTATT
TACAATACATTAGGAAGTTACATGATGAGCTTA"&amp;"CTGGTCACATGCTAGACATGTATTCTGTAATGCTAAC
TAATGATAACACCTCACGGTATTGGGAACCTGAGTTTTATGAAGCTATGTACACACCACACACAGTCTTG
CAGGCTGTAGGTGCTTGTGTATTGTGTAATTCACAGACCTCACTTCGTTGCGGTGCCTGCATTAGGAGAC
CATTCCTGTGCTGCAAGTGCTGCTATGACCATGTCATTTCAACATCACATAAATTAGTGTTGTCTGTTAA
CCCC"&amp;"TATGTTTGCAATGCACCAGGTTGTGATGTCACTGACGTGACACAACTATATCTAGGAGGTATGAGC
TATTACTGCAAGTCACATAAGCCTCCCATTAGTTTTCCATTGTGTGCTAATGGTCAGGTTTTTGGTTTAT
ACAAGAACACATGTGTAGGTAGTGACAATGTCACTGACTTCAATGCTATAGCAACATGTGACTGGACTAA
TGCTGGCGATTATATACTTGCCAACACTTGTACTGAGAGACTCAAG"&amp;"CTCTTTGCAGCAGAAACGCTCAAA
GCTACTGAGGAAACATTCAAGCTGTCATATGGTATTGCCACTGTACGTGAAGTACTCTCTGACAGAGAGT
TGCATCTTTCATGGGAGGTTGGAAAACCTAGACCACCATTGAATAGAAATTATGTCTTTACTGGTTACCG
TGTAACTAAAAATAGTAAAGTACAGATTGGAGAGTACACCTTTGAAAAGGGTGACTATGGTGATGCTGTT
GTGTACAGAGGTACTAC"&amp;"AACATATAAACTGAATGTTGGTGATTACTTTGTGTTGACATCTCACACTGTGA
TGCCACTTAGTGCACCTACTCTAGTGCCACAAGAGCACTATGTGAGAATTACTGGCTTATACCCTACACT
CAACATTTCAGATGAGTTTTCTAGCAATGTTGTAAATTATCAGAAAGTCGGTATGCAAAAATACTCTACA
CTTCAAGGACCACCTGGTACTGGTAAGAGCCATTTTGCTATTGGACTTGCTCTCTACTA"&amp;"TCCATCTGCTC
GTATAGTGTATACAGCTTGCTCTCATGCAGCTGTTGATGCCCTGTGCGAAAAGGCATTAAAATATTTGCC
TATAGATAAGTGTAGTAGAATTATACCTGCGCGTGCGCGCGTAGAGTGTTTTGATAAATTCAAAGTGAAT
TCAACATTAGAACAGTATGTTTTCTGCACTGTAAATGCATTGCCAGAAACAACTGCTGATATTGTAGTCT
TTGATGAAATTTCTATGGCTACTAATTATG"&amp;"ACTTGAGTGTCGTCAATGCTAGGCTGCGTGCAAAACACTA
TGTCTACATTGGTGACCCTGCTCAATTACCAGCCCCTCGCACATTGCTAACTAAAGGCACACTAGAACCC
GAGTATTTCAATTCAGTGTGCAGACTTATGAAAACAATAGGTCCTGACATGTTTCTCGGAACATGTCGTC
GTTGTCCAGCTGAGATTGTCGACACTGTGAGTGCTTTAGTTTATGATAATAAGCTGAGAGCACACAAAGA
G"&amp;"AAGTCAGCTCAATGTTTCAAAATGTTTTACAAGGGTGTGATTACACATGATGTTTCATCTGCAATCAAC
AGGCCTCAAATAGGTGTTGTAAGAGAATTTCTTACACGCAACCCTGCATGGAGAAAAGCTGTTTTTATCT
CACCATACAATTCACAGAATGCTGTAGCTGCTAAAATCTTAGGATTGCCTACACAAACTGTAGATTCTTC
ACAGGGTTCTGAGTATGACTACGTCATATTCACACAAACTACT"&amp;"GAAACAGCACACTCTTGTAATGTTAAC
CGCTTTAATGTGGCTATTACAAGAGCAAAAATTGGCATTTTGTGCATAATGTCTGACAGAGATCTTTATG
ACAAATTGCAATTTACAAGTCTAGAAGTACCACGTCGTAATGTGGCTACATTACAAGCAGAAAATGTGAC
TGGACTTTTTAAAGACTGTAGTAAGATCATAACTGGTCTTCATCCTACACAAGCCCCTACTCACCTTAGT
GTTGATACAAAATT"&amp;"CAAGACTGAGGGATTATGTGTTGACATACCAGGCATACCAAAGGACATGACCTATC
GCAGACTCATCTCTATGATGGGTTTCAAAATGAATTATCAAGTTAATGGTTACCCTAACATGTTTATCAC
CCGTGAAGAAGCCATCCGCCACGTTCGTGCGTGGATTGGCTTTGATGTAGAGGGTTGTCATGCTACTAGA
GATGCTGTCGGTACTAACCTACCTCTCCAGTTAGGATTTTCTACAGGTGTTAACTT"&amp;"AGTAGCTGTACCAA
CTGGCTATGTTGACACTGAAAACAATACAGAAGTCACTAGAGTTAATGCAAAACCTCCACCAGGTGACCA
ATTTAAACATCTTATACCACTTATGTACAAAGGCTTACCCTGGAACATAGTGCGTATCAAGATAGTGCAA
ATGCTCAGTGACACACTGAAAGGATTATCAGACAGAGTTGTGTTTGTCCTATGGGCACATGGCTTTGAAC
TTACATCAATGAAGTACTTTGTCAAGA"&amp;"TTGGACCTGAAAGAACGTGTTGTCTGTGTGACAAACGTGCAAC
TTGTTTTTCTACTTCATCAGACACTTATGCCTGCTGGAACCATTCTGTGGGTTTTGACTATGTCTATAAT
CCATTTATGATTGATGTCCAGCAGTGGGGTTTTACAGGTAACCTTCAGAGTAATCATGATCAGCATTGCC
AAGTGCATGGCAACGCTCATGTGGCTAGTTGTGATGCTATCATGACTAGGTGTTTAGCAGTCCATGAGT"&amp;"G
CTTTGTTAAGCGCGTTGACTGGTCTGTTGAGTACCCAATTATAGGTGATGAACTGAAGATTAATGCTGCA
TGCAGAAAAGTGCAACATATGGTTGTAAAGTCTGCATTGCTTGCTGACAAATTCTCAGTTCTTCATGACA
TTGGAAACCCAAAGGCTATCAAATGTGTCCCACAGGCTGAAGTGGATTGGAAGTTCTATGATGCTCAGCC
CTGTAGTGACAAAGCTTATAAAATAGAAGAACTCTTCTAT"&amp;"TCTTATGCTACACATCATGATAAATTCACT
GATGGTGTTTGTTTATTTTGGAATTGTAACGTTGATCGTTACCCTGCCAATGCTATTGTGTGCAGGTTCG
ACACGAGAGTTTTGTCAAATTTGAACTTGCCAGGTTGTGATGGTGGTAGTTTGTATGTAAATAAACATGC
ATTCCACACTCCAGCTTTTGACAAAAGTGCATTCACTAATTTAAAGCAATTGCCTTTCTTTTATTACTCT
GACAGCCCTTG"&amp;"TGAGTCACATGGCAAGCAGGTTGTTTCTGACATTGATTATGTACCACTCAAGTCTGCTA
CGTGTATAACACGGTGCAACTTGGGAGGTGCTGTTTGCAGACATCATGCAAATGAGTACCGACAGTACTT
AGATGCATACAACATGATGATTTCTGCTGGCTTTAGCCTCTGGATTTACAAACAGTTTGACACTTATAAC
CTGTGGAATACCTTTACTAGGTTACAGTGTTTAGAAAATGTGGCTTACAATGT"&amp;"TGTTAACAAAGGACACT
TTGACGGACAAACTGGTGAAGCGCCCGTTTCCATCATTAATAACGCTGTTTACACAAAGGTAGATGGTGT
TGACGTTGAGATCTTCGAAAATAAGACAACACTTCCTGTTAATGTTGCATTTGAGCTCTGGGCCAAACGT
AATATTAAACCTGTCCCGGAAATCAAGATACTCAATAACTTGGGTGTTGATATTGCTGCTAATACTGTAA
TCTGGGACTACAAGAGAGAAGCCC"&amp;"CAGCACATGTATCTACAATAGGTGTCTGCACAATGACTGACATTGC
TAAGAAACCTACTGAGAGTGCTTGCTCTTCACTTACTGTCTTGTTTGATGGTAGAGCTGAAGGACAGGTA
GACCTTTTTAGAAATGCCCGTAATGGTGTTTTAATAACAGAAGGTTCAGTTAAAGGTTTGACACCCTCAA
AAGGACCTGCTCAAGCTAGTGTCAATGGAGTCACATTAATTGGAGAGTCAGTAAAAACACAGTTTA"&amp;"ACTA
TTTTAAGAAAGTGGATGGCATCATTCAACAGTTGCCTGAAACCTACTTTACTCAAAGCCGAGACTTGGAG
GATTTTAAGCCCAGATCACAAATGGAAACTGATTTTCTTGAGCTTGCGATGGATGAATTCATACAACGGT
ACAAGCTTGAAGGCTATGCCTTCGAACACATCGTTTATGGAGATTTTAGTCATGGACAGCTTGGCGGACT
TCATCTAATGATTGGTCTAGCTAAGCGCTCACAAGAT"&amp;"TCACCGCTTAAGTTAGAAGATTTTATCCCTATG
GATAGCACTGTGAAAAATTATTTCATAACAGATGCGCAGACGGGTTCATCAAAATGCGTGTGCTCTGTTA
TTGATCTCCTGCTTGATGACTTTGTAGAGATAATAAAGTCACAAGACTTATCAGTGGTTTCAAAGGTGGT
CAAAGTTACAATTGACTATGCTGAAATTTCATTCATGTTATGGTGTAAGGATGGACATGTTGAAACCTTT
TATCCAAA"&amp;"ATTACAAGCAAGTCAAGCGTGGCAACCGGGAGTTGCAATGCCTAACTTGTATAAGATGCAAA
GAATGCTTCTTGAAAAATGTGACCTTCAGAATTATGGTGAAAATGCTGTTATACCAAAAGGAATAATGAT
GAATGTCGCAAAATATACTCAACTGTGTCAATACTTAAATACACTTACATTAGCTGTGCCATACAATATG
AGAGTTATCCATTTTGGTGCAGGCTCAGACAAAGGAGTTGCACCTGGCAC"&amp;"TGCTGTTCTCAGACAGTGGT
TGCCAATTGGCACACTACTTGTGGATTCTGATCTTAATGATTTCGTCTCTGACGCTGATTCTACTCTAAT
TGGAGACTGTGCAACCGTACATACAGCTAACAAATGGGATCTCATTATTAGCGATATGTATGATCCTAAA
ACCAAACATGTGACGAAGGAAAATGACTCAAAAGAAGGATTTTTCACTTACCTGTGTGGATTTATTAAAC
AAAAACTGGCCTTGGGAGGTT"&amp;"CTGTAGCTGTAAAGATAACTGAGCATTCTTGGAATGCGGATCTCTACAA
GCTTATGGGACATTTCTCATGGTGGACAGCGTTTGTTACAAATGTTAATGCATCTTCATCAGAAGCATTT
TTAATTGGAGTTAACTATCTTGGCAAGCCAAAAGAACAAATTGACGGCTATACCATGCATGCTAATTACA
TTTTCTGGAGGAACACAAACCCGATTCAATTATCTTCCTATTCACTTTTTGACATGAGTAAAT"&amp;"TTCCTCT
TAAATTAAGAGGAACGGCTGTCATGTCTTTAAAAGAGAATCAAATCAATGAAATGATTTATTCTCTAATT
GAAAAGGGTAGACTTATCATTAGAGAAAACAACAGGGTTGTAGTTTCAAGTGATATTTTAGTTAATAATT
AAACGAACATGTTTTTAACTTGTTTCATTTTATCGTTTAGTCTTTTCTGTGTGTCTGGTGATTCTATTGA
CACCTGTGAAACTTTTGATGATGTCTCTCCCCCA"&amp;"CAACAAAATTTAGTTTCATCGTCTAAACGTGGTGTT
TATTACCCTGATGATATATACCGTTCAGATGTTCACCACTTGGTACAAGATCTTTTTCTTCCATTCAACT
CTAACGTTGTTGGACTCATGTCCTTCAACTATAGATTTGATAATCCCATTATTCCTTTCAAAGATGGTGT
CTATTTCGCAGCCACTGAAAAGTCTAATGTAGTGAGAGGTTGGGTCTTTGGTTCTACAATGAACAACAAA
TCCCA"&amp;"GTCCGTTATAATTATGAACAACTCCACCAATGTTGTTATAAGAGCATGTAATTTTCAATTATGTG
ACAACCCATTTTTTGCTGTCATTAGACCCACTTCGCAGCAGATAGAAACGATATTATTTGAAAATGCCTT
CAATTGCACTTTCGAGTATGTGTCGGATTCTTTTCTTATGGATGTTGGTGAAAAACCTGGCAATTTTAAG
CACTTGCGTGAATTTATATTTAAGAATAAGGATGGTTTTCTCAACAT"&amp;"CTATTCTGGTTTTCAGAATATAG
ATGTAGCAAATGGCTTACCTAGTGGATTTAGTCTTTTGAAGCCTTTATTAAAATTACCTTTAGGCCTCAA
TATTACTAATTTCAGAGTACTTCTTACTGCTTTTATACCTAACATAGGAACATGGGGAACTTCACCTGTA
GCATATTTTGTAGGTTATCTTAAACCTACTACTTTTATGCTTAAGTATGATTATAATGGCACAATTGTTG
ATGCTGTCGATTGCTCTC"&amp;"AACATCCACTAGCTGAACTCAAGTGCTCGGTTAAAAGTTTTGAAATCGACAA
AGGTATTTATCAAACCTCCAACTTTAGAGTTTCACCCTCAAAAGAAGTTGTGAGGTTCCCTAATATTACA
AATCTATGTCCTTTTGGAGAGGTTTTTAATGCTACTACATTCCCATCCGTCTATGCATGGGAAAGGAAGA
GAATTTCCAATTGTGTTGCTGATTACTCTGTGCTCTACAACTCAACATCTTTCTCAACTT"&amp;"TCAAGTGTTA
TGGCGTTTCTGCCATTAAGTTGAATGACCTTTGCTTCTCCAATGTTTACGCAGATTCTTTTGTAGTCAAG
GGAGATGATGTACGACAAATAGCACCAGGGCAAACTGGTGTTATTGCTGATTATAATTATAAATTGCCTG
ATGATTTCATGGGTTGTGTCCTTGCTTGGAACACCAGGAATATTGATGCTACTTCAAGTGGTAATTTTAA
TTATAAATATAGATCTCTCAGACATGGTAAG"&amp;"CTTAGACCATTTGAGAGAGACATTTCTAATGTGCCTTTT
TCCCCTGATGGTAAACCTTGCACCCCACCTGCTTTCAATTGTTATTGGCCATTAAATGATTACGGTTTTT
ATACCACTAATGGCATAGGTTACCAACCTTATAGAGTTGTAGTCTTGTCTTTTGAACTTCTAAACGCACC
TGCTACAGTCTGTGGACCAAAATTGTCCACTGACCTTATTACAAACCAGTGTGTCAATTTTAATTTTAAT
GG"&amp;"ACTCACTGGTACTGGTGTTTTAACTCCTTCTTTAAAGAGATTTCAACCATTTCAGCAATTTGGTCGTG
ATTTTTCAGATTTTACTGATTCAGTTCGAGATCCGAAGACACTTGAAGTATTGGACATCTCACCCTGTTC
TTTTGGTGGTGTGAGTGTAATTACACCTGGAACCAATATTTCATCTGAAGTGGCTGTTCTCTATCAAGAT
GTTAACTGCACTGACGTGCCTACAGCTATTCATGCAGACCAACT"&amp;"CACCCCTGCTTGGCGTATTTACTCTG
CAGGAGTAAATGTGTTTCAAACCCAAGCTGGCTGTCTAATAGGAGCTGAACATGTTAACGCCTCTTATGA
GTGTGACATCCCTATTGGTGCTGGCATTTGTGCTAGTTACCATACAGCTTCTCTCTTACGTAATACAGAC
CAGAAATCAATTGTGGCCTATACTATGTCACTTGGTGCAGAAAATTCAATTGCTTATGCTAATAATTCAA
TTGCCATACCTACAA"&amp;"ATTTTTCTATAAGCATCACCACTGAAGTGATGCCTGTTTCAATGGCTAAGACATC
CGTGGATTGTACAATGTACATTTGCGGTGACTCTCAGGAGTGCAGTAACCTACTACTTCAGTATGGTAGC
TTTTGCACACAATTAAATCGTGCACTTTCAGGCATTGCTGTTGAACAAGACAAAAACACTCAAGAGGTTT
TTGCCCAAGTTAAACAAATTTATAAGACACCAGCTATAAAAGATTTTGGTGGCTTTA"&amp;"ACTTCTCACAAAT
ATTGCCTGACCCTTCTAAGCCAACAAAAAGATCATTTATTGAGGATTTACTCTTCAATAAAGTGACTCTT
GCTGATGCTGGCTTCATGAAGCAATATGGAGAATGCCTAGGCGATATTAGTGCTAGAGACCTCATTTGTG
CGCAAAAGTTTAATGGACTTACTGTCCTTCCACCTTTGCTCACTGACGAAATGATTGCTGCCTACACAGC
TGCACTAGTCAGCGGTACTGCTACTGCT"&amp;"GGCTGGACATTTGGTGCGGGTGCTGCTCTTCAAATACCCTTT
GCTATGCAAATGGCTTATAGGTTTAATGGCATTGGAGTTACCCAAAACGTTCTCTATGAGAATCAGAAGC
AGATCGCTAATCAATTTAATAAGGCGATCAGCCAAATTCAAGAATCTCTTACCACAACATCAACTGCTTT
GGGCAAGCTGCAGGACGTTGTCAATCAGAATGCTCAAGCATTGAATACACTTGTTAAACAACTAAGCTCC"&amp;"
AACTTTGGTGCGATTTCAAGTGTTTTAAATGACATTCTGTCACGACTTGACAAAGTTGAGGCAGAAGTGC
AAATTGATAGGTTGATTACTGGCAGATTACAAAGCCTTCAGACCTATGTAACACAACAACTAATCAGAGC
TGCTGAAATCAGAGCTTCTGCTAACCTTGCTGCTACTAAAATGTCTGAGTGTGTTCTTGGACAATCAAAA
AGAGTTGACTTTTGTGGAAAAGGATACCATCTCATGTCTTT"&amp;"CCCTCAAGCAGCCCCGCATGGTGTCGTCT
TCCTACATGTTACATATGTGCCATCTCAGGAGAGGAACTTCACCACTGCACCTGCCATTTGTCATGAAGG
CAAGGCATACTTCCCTCGTGAAGGTGTCTTTGTATCTAATGGCACTTCTTGGTTTATCACACAGAGGAAT
TTCTTTTCACCACAATTAATTACAACAGACAATACATTTGTCTCGGGAAATTGTGATGTCGTCATTGGCA
TCATCAACAATA"&amp;"CTGTTTACGATCCTCTGCAACCTGAGCTTGACTCGTTTAAAGAAGAGCTGGATAAGTA
CTTCAAAAATCACACATCACCTGATGTGGATCTTGGCGACATTTCACGCATTAATGCTTCAGTCGTCAAC
ATTCAAAAAGAAATTGACCGCCTCAATGAGGTTGCCAAAAATCTAAATGAGTCGCTCATTGATCTCCAGG
AACTTGGAAAATATGAGCAATATATTAAATGGCCTTGGTACGTTTGGCTTGGCT"&amp;"TTATTGCTGGACTGAT
TGCTATCGTTATGGCCACTATTCTGCTTTGTTGCATGACCAGCTGTTGCAGTTGCCTCAAGGGTGCTTGC
TCTTGTGGTTCTTGCTGCAAATTCGATGAAGACGACTCTGAGCCTGTGCTCAAAGGAGTCAAATTACATT
ACACATAAACGAACTTATGGATTTGTTTATGAGAATTTTTACTCTTGGATCAATTACTGCACAACCGGGA
AAAATTGACAATGCTTCTCCTGCAA"&amp;"GTACTGTTCATGCTACAGCAACGATACCGTTACAAGCCACACTCC
CTTTCGGATGGCTTGTTATTGGCGTTGCATTTCTTGCTGTTTTTCAGAGCGCTACCAAAATAATCGCGCT
CAATAAGAGATGGCAGCTAGCCCTTTACAAGGGTTTCCAGTTCATTTGTAATCTGCTGCTGCTATTTGTT
ACAATCTATTCACATCTTTTGCTTGTTGCTGCAGGTATGGAAGCGCAATTTTTGTACCTCTATGCCT"&amp;"TGA
TATATTTTCTGCAATGCATCAATGCGTGCAGAATTATCATGAGATGCTGGCTGTGCTGGAAGTGCAGATC
CAAGAATCCATTACTTTATGATGCTAACTACTTTGTTTGTTGGCATACCAATTGTTATGACTACTGTATA
CCTTACAACAGTGTCACAGATACAATTGTCCTCACATCCAGTGACGGAACAAATGTGCCAAAACTAAAGG
AAGACTACCAAATAGGTGGTTATTCTGAAGACTGGCAC"&amp;"TCAGGTGTGAAAGACTATGTAGTAATACATGG
TTATTTCACTGAAATCTACTACCAGCTCGAATCGACTCAATTGTCGACAGACACTGGTGCTGAAAATGCT
ACATTCTTCATCTATAGCAAACTTGTTAAAGATGCAGATCATGTGCAAATACACACAATCGACGGCTCTT
CAGGAGTTGTAAATCCAGCAATGGATCCAATTTACGATGAGCCGACGACGACTACTAGCGTGCCTTTGTA
AGCACAAGA"&amp;"AAGTGAGTACGAACTTATGTACTCATTCGTTTCGGAAGAAACAGGTACGTTAATAGTTAAT
AGCGTACTTCTTTTTCTTGCTTTCGTGGTATTCTTGCTAGTCACACTAGCCATCCTTACTGCGCTTCGAT
TGTGTGCGTACTGCTGCAATATTGTTAACGTGAGTTTAGTAAAACCAACAGTTTACGTTTACTCACGTGT
TAAAAATCTGAGCTCTTCTGAAGGAGTTCCTGATCTTCTGGTCTAAACGAA"&amp;"CTAACTATTATTATTATTC
TGTTTGGAACTTTAACATTGCTTATCATGGCTGACTATGGTACTATTACTGTTGAAGAGCTTAAGCAGCT
CTTGGAACAATGGAACCTATTAATAGGATTCCTTTTCCTCCCCTGGATTATGCTACTACAATTTGCCTAC
TCTAATAGGAATAGGTTTTTGCACATAATAAAGCTTGTTTTTCTCTGGCTCTTGTGGCCAGTAACACTTG
CTTGCTTTGTGCTTGCTGCTGT"&amp;"TTACAGAATTAATTGGGTGACTGGCGGAATTGCGATTGCAATGGCTTG
TATTGTAGGCTTGATGTGGCTTAGCTACTTCGTTGCTTCTTTCAGGCTGTTTGCGCGCACCCGCTCAATG
TGGTCATTCAACCCAGAAACCAACATTCTTCTCAATGTGCCTCTTCGAGGAACAATTTTGACCAGACCGC
TCATGGAAAGTGAACTTGTCATTGGCGCTGTGATCATTCGTGGTCACTTGCGAATGGCTGGACA"&amp;"CTCCCT
AGGGCGCTGTGACATTAAGGACCTGCCAAAAGAGATCACTGTGGCTACATCACGAACGCTTTCTTATTAC
AAATTAGGAGCTTCGCAGCGTGTAGGCACTGACTCAGGTTTTGCTGCATACAACCGCTACCGTATTGGAA
ACTACAAATTAAACACAGACCACGCCGGTAGCAACGACAATATTGCTTTGCTAGTACAGTAAGTGACAAC
AGATGTTTCATCTAGTTGACTTCCAGGTTACAATA"&amp;"GCAGAGATATTGATTATCATTATGAGGACTTTCAA
GATTGCCATTTGGAATCTTGATGTAATAATAAGTTCAATAGTGAGACAATTATTTAAGCCCCTAACTAAG
AAGAATTATTCAGAGTTAGATGATGAAGAACCTATGGAGATTGAATATCCTTAAAACGAACATGAAAATT
ATTCTATTCCTGACATTGGTTGTACTTACTACTTGTGAGTTATATCACTATCAGGAGTGTGTTAGAGGTA
CAACTG"&amp;"TACTACTAAAAGAACCTTGCCCATCGGGAACGTACGAGGGCAATTCACCATTCCACCCTCTTGC
TGACAACAAATTTGCACTAACTTGCACTAGCACACATTTTGCTTTTGCTTGTGCTGACGGTACTCGACAT
ACCTATCAGCTTCGTGCAAGATCAGTTTCTCCAAAACTTTTCATCAGGCAAGAGGAAGTTCATCAAGAGC
TCTATTCACCACTTTTTCTCATTGTTGCTGCTCTAGTATTTACAATAC"&amp;"TTTGCTTCACCATTAAGAGAAA
TTCCGAATGAGTGAGCTCACTTTAATTGACTTCTATTTGTGCTTTTTAGCCTTTCTGCTATTCCTTGTTT
TAATAATGCTCATCATATTTTGGTTCTCCTTGGAGTTTCAAGATTCTGAAGAGCCATGTCCAAAAGTCTA
AACGAACATGAAACTTCTCATTGTTTTTGGACTCTTAACAATAGTGTATGGTATGCATAAGGAATGCACC
ATACAAGAGTGTTGTGAAA"&amp;"ACCAACCCTACATTCTAGAAGATCCCTGTCCAATACACTACTATTCGGACT
GGTATTTAAAGATTGGACCAAGAAAATCGGCCCGCTTACTTCAGCTTTGTGCTGGTGAGTATGGCAAAAG
ACTACCGGTTCAGTATGAGAAGCTTGGCAATTATACTATCAACTGTGAACCATTTGAAATTAATTGCCAA
ACACCACCTGTAGGCAGTCTAATTGTGCGTTGTTCGTACGATTATGACTTCATTGAGTATC"&amp;"ACGACGTTC
GTGTTGTTCTAGATTTCATCTAAACGAACAAACTAAAATGTCTGATAATGGACCCCAACAAAATCAACGT
AGTGCCCCCCGCATTACATTTGGTGGACCCACAGATTCAGCTGACAATAACCAGAATGGAGAACGCAGTG
GGGCAAGGCCAAAACAGCGCAGACCCCAAGGTTTACCCAATAATACTGCGTCTTGGTTCACAGCTCTCAC
TCAGCATGGCAAGGAGGAACTTAGATTCCCTC"&amp;"GAGGCCAGGGCGTTCCAATCAACACCAATAGTGGTACA
GATGACCAAATTGGCTACTACCGAAGAGCTACCCGACGAGTTCGTGGTGGTGACGGCAAAATGAAAGAGC
TCAGCCCCAGATGGTACTTCTATTACCTAGGAACTGGCCCAGAAGCTTCACTTCCCTATGGCGCTAACAA
AGAAGGCATCGTATGGGTCGCAACTGAGGGAGCCTTGAATACACCAAAAGACCACATTGGCACCCGCAAT
CCT"&amp;"AATAACAATGCTGCCATCGTGCTACAACTTCCTCAAGGAACAACATTGCCAAAAGGCTTCTACGCAG
AAGGAAGCAGAGGCGGCAGCCAAGCCTCTTCTCGCTCCTCATCACGTAGTCGCGGTAATTCAAGAAATTC
AACACCTGGCAGCAGTAGGGGAAATTCTCCTGCTCGAATGGCTAGCGGAGGTGGTGAAACTGCCCTCGCG
CTATTGCTGCTAGACAGATTGAACCAGCTAGAGAGCAAAGTTTCT"&amp;"GGTAAAGGCCAACAACAACAAGGCC
AAACTGTCACTAAAAAATCTGCTGCTGAGGCTTCTAAGAAGCCCCGTCAAAAACGTACTGCCACCAAGGC
GTACAATGTCACTCAAGCATTTGGGCGACGTGGTCCAGAACAAACCCAAGGAAACTTCGGGGACCAAGAA
TTAATCAGACAAGGAACTGATTACAAACATTGGCCGCAAATTGCACAATTTGCTCCAAGTGCCTCTGCAT
TCTTCGGAATGTCACG"&amp;"CATTGGCATGGAAGTCACACCTTCGGGAACATGGCTGACTTATCATGGAGCCAT
TAAATTGGATGATAAAGATCCACAATTCAAAGATAACGTCATAATGCTTAATAAGCACATTGACGCATAC
AAAACATTCCCACCAACAGAGCCTAAAAAGGACAAAAAGAAAAAGACTGATGAAGCTCAGCCTTTACCGC
AGAGACAGAAGAAGCAGCCCACTGTGACTCTTCTTCCTGCGGCTGACATGGATGATTT"&amp;"CTCCAGACAACT
TCAAAATTCCATGAGTGGAGCTTCTGCTGATTCAACTCAGGCATAAACACTCATGATGACCACACAAGGC
AGATGGGCTATGTAAACGTTTTCGCAATTCCGTTTACGATACATAGTCTACTCTTGTGCAGAATGAATTC
TCGTAACTAAACAGCACAAGTAGGTTTAGTTAACTTTAATCTCACATAGCAACCTTTAATCAATGTGTAA
CATTAGGGAGGACTTGAAAGAGCCACCAC"&amp;"ATTTTCACCGAGGCCACGCGGAGTACGATCGAGGGTACAGT
GAATAATGCTAGGGAGAGCTGCCTATATGGAAGAGCCCTAATGTGTAAAATTAATTTTAGTAGTGCTATC
CCCATGTGATTTTAATAGCTTCTTAGGAGAATGACGAAAAAAAAAAAAAAAAAAA
")</f>
        <v>&gt;BtLYRa11 KF569996.1_genome
ATATTAGGTTTTTACCTACCCAGGAAAAGCCAACCAACCCTCGATCTCTTGTAGATCTGTTCTCTAAACG
AACTTTAAAAGCATTCTCTGTGTAGCTGTCGCTCGGCTGCATGCCTAGTGCACCTACGCAGTATAAACAA
TAATAAACTTTACTGTCGTTGACAAGAAACGAGTAACTCGTCCCCCTTCTGCAGACTGCTTGCGGTTTCG
TCCGTGTTGCAGTCGATCATCAGCATACCTAGGTTCCGTCCGGGTGTGACCGAAAGGTAAGATGGAGAGC
CTTGTTCTTGGAATCAACGAGAAAACACACGTCCAACTCAGTTTGCCTGTTCTCCAGGTTAGAGACGTGC
TAGTACGTGGCTTCGGGGACTCTGTGGAAGAGGCCCTATCGGAGGCACGTGAACATCTGAAAAGTGGCAC
TTGTGGCATAGTAGAGCTGGAAAAAGGCGTCTTGCCCCAGCTTGAACAGCCCTATGTGTTCATTAAACGT
TCTGACGCTCAGGGCACTGGTCATGGCCACAAGGTCTGTGAGCTAGTTGCTGAATTGGATGGCGTGCAGT
TCGGTCGTAGCGGTATAACATTGGGAGTACTCGTGCCACATGTGGGTGAAACCCCAATTGCATACCGCAC
TGTTCTTCTTCGTAAGAATGGTAATAAGGGAGCCGGTGGCCATAGCTTTGGCATCGATCTAAAGTCTTAT
GACTTAGGTGACGAGCTTGGCACTGATCCCATTGAAGATTATGAACAAAACTGGAACACTAAACATGGCA
GTGGTGCCCTTCGTGAACTCACTCGTGAGCTCAATGGAGGAGTAGTCACTCGCTATGTCGATAACAACTT
TTGTGGCCCAGATGGCTACCCCCTTGAATGCATCAAAGACCTTCTCGCTCGTGCGGGCAAGTCGATGTGC
ACTCTTTCTGAACAACTTGATTTCATCGAGTCGAAGAGAGGTGTCTACTGCTGTCGTGAACATGAGCATG
AAATTGCTTGGTTTACTGAACGCTCTGAGAAGAGTTATGAGCACCAGACACCCTTCGATATTAAGAGTGC
CAAGAAATTTGACACTTTCAAAGGGGAATGCCCAAAGTTTGTATTTCCTCTCAATTCTAAAGTCAAAGTC
ATTCAACCACGTGTTGAAAAGAAAAAGACTGAAGGTTTCATGGGGCGTATACGCTCTGTGTACCCTGTTG
CATCCCCACAGGAATGCAACGACATGCATTTGTCTACCCTGATGAAATGTAATCATTGTGATGAAGTTTC
ATGGCAGACGTGCGACTTTCTTAAAGCCACTTGTGAACAATGTGGCACTGAAAATTTAGTCTGTGAAGGA
CCCACTACATGTGGATACCTACCTACTAATGCTGTACTTAAAATGCCTTGTCCTGCTTGTCAAGATCCAG
AGATTGGACCTGAGCATAGTGTTGCAGACTACCATAACCACTCAAACATTGAAACTCGACTCCGCAAGGG
AGGTAGGACTAAATGTTTCGGTGGGTGTGTGTTTGCCTATGTTGGCTGCTATAACAAACGTGCCTACTGG
GTTCCTCGTGCTAGTGCAGATATTGGTGCAAACCATACTGGCATTACTGGAGATAATGTGGAGACTCTAA
ATGAAGATCTCCTAGAGATACTGCATCGTGAACGTGTTAATATTAACATTGTTGGCGATTTTCAGTTGAC
TGAAGAGGTTGCTATTATTTTAGCATCTTTTTCTGCCTCTACTAGTGTCTTTATTGACACTGTAAAGGGC
CTTGACTACAAGACCTTCAAAGCCATTGTTGAATCCTGTGGAAACTACAAAGTTACCAGAGGCAAGCCTG
TCCAAGGAGCTTGGAACATTGGCCAGCAAAAATCTATTTTGACACCGCTGTGTGGTTTTCCATCACAGGC
CGCCAGTGTCATTAGAGCAATCTTTTCTCGCACACTTGATGCAGCAAATCATTCAATACCAGACTTGCAA
AAAGCAGCTGTTACCATCCTCGATGGTATTTCAGAGCATTCATTGCGTCTTGTCGATGCCATGACTTACA
CCTCAGATCTGCTCACCAACAGTGTCATTGTTATGGCATATGTTACTGGCGGACTTGTACAGCAGGTGTC
TCAGTGGTTATCTAACCTCGTAGGCTCTGCTGCTGAGAAGCTGCGACCCGTGTTTGCATGGGTTGAGTCT
AGACTTAGTGATGGAATTGAATTTCTCAAAGATGCTTGGGAGATTCTTAAATTCTTGATCAGAGGTGTGT
TTGACATCGTTAAAGGCCAAATACAGGTTACTTCAGATAATATCAAGGAGTGTGTAAAAAGCTTTATTGA
TGTTATTAATAAGGCACTTGAAATGTGCATTGATTATGTCACCGTCGCTGGCACAAAGTTGCGATCACTC
AACTTAGGTGAGATCTTCATTGCTCAAAGCAAGGGACTCTACCGCCAGTGCATTCGTGGTAAAGAGCAGC
TGCAATTACTCATGCCACTTAAGGCACCTAAAGATGTCACCTTCCTTGAGGGTGATGTACATGATACTGT
GCTAACCTCTGAAGAGGTTGTTCTTAAGAATGGTGAACTCGAGGCACTCGAGACTCCAGTCGATAGCTTC
ACTAACGGGGCTGTCGTAGGCACACCTGTGTGCATAAATGGACTCATGCTCTTAGAACTAAAAGACAAGG
AGCAATATTGCGCTTTGTCTCCAGGATTATTAGCAACAAACAATGTCTTCCGTCTTAAGGGAGGTGCACC
TATTAGGGGTGTAACTTTTGGAGAGGACACTGTTGTAGAAGTCCAGGGCTATAAGAATGTGAAAATCACA
TTCGAGCTTGATGAGCGTGTAGACAAGGTGCTTAATGAGAAGTGCTCTGTTTACACTGTGGAGTCAGGTA
CAGAAGTGTCTGAATTTGCATGTGTTGTAGCGGAGTCTGTTGTGAAAACATTACAACCTGTCTCCGATCT
ACTTACCAATATGGGTATTGATCTAGATGAGTGGAGTGTAGCTACATTCTACTTATTTGATGATGCTGGT
GAAGAAAATCTTTCATCACGTATGTATTGCTCCTTCTACCCTCCAGATGAGGAAGAAGATGAAGATGCAG
GGTGTGAGGAGGAGGAAATCGCTGATGAGACCTGTGAACATGAGTATGGCACAGAGGATGATTATCAAGG
TCTTCCTCTGGAATTTGGTGCCTCAACTGAAGCAGTTCAAGTTGAAGAAGAAGAAGAGGAAGACTGGCTG
GATGACACTAATGAGCAATCAGAGGTTGAGCCACAACCAGAACCTACACTTGAAGAATCAGTTAATCAGT
TTACTGGTTATTTAAAACTTACTGACAATGTTGCCATTAAGTGTGTGGACATCGTCAAGGAGGCACAAAA
TGCTAATCCTATGGTGATTGTAAATGCTGCTAACATACACCTGAAACATGGTGGTGGTGTAGCAGGTGCA
CTCAACAAGGCTACTAATGGTGCCATGCAGAAGGAGAGTGATGATTACATCAAGCAGAACGGTCCTCTTA
GAGTAGGAGGGTCATGTTTGCTTTCTGGACACAATCTTGCTAATAAATGCCTGCACGTCGTTGGACCTAA
CCTAAATGCAGGTGAGGATATCCAACTCCTTAAGGCAGCTTATGAGAACTTTAACTCACAGGAAATTTTA
CTCGCACCATTATTGTCAGCTGGTATATTTGGTGCTAAACCACTTGATTCGTTAAAAGTGTGCGTGCAAA
CAGTTCGCACTCATGTTTATATTGCAGTCAATGATCAGAAGCTTTATGATCAGGTTGTTATGGACTATCT
CGATAGTCTGAAGCCTACGGTGGAAACACCTAAAGAGGAGCAACCAAAAATAGAGGATTCTAACGTAAAG
GAAGAACCTACTACTCAGAAACCTGTTGATGTAAAACCTAAAATTAAGGCTTGCATTGAAGAGGTTACTA
CAACACTGGAAGAGACTAAGTTTCTTACCAATAAGTTGCTTCTTTTTGCTGATATCAATGGTAAACTTTA
CCAGGATTCGCAGAATATGCTTAGAGGTGAAGACGTGTCTTTTCTTGAGAGAGACGCGCCTTACATGGTA
GGTGATGTTATCAATAGTGGTGATATTACCTGCGTTGTAATACCTTCTAAGAAGGCTGGTGGTACTACGG
AAATGCTTGCAAGAGCATTGAAGAAAGTGCCAATTGATGAGTATATAACCACATACCCTGGTCAAGGTTG
TGCTGGTTATACACTTGATGAAGCTAGGACTGCTCTTAAGAAATGCAAATCTGCACTGTATGTTCTACCA
TCAGAAACACCTAATGCTAAGGAAGAAATTCTAGGCACTGTATCCTGGAATTTAAGAGAAATGCTTGCAC
ATGCTGAAGAGACAAGAAAATTGATGCCTGTTTGCATGGATGTCCGGGCTATAATGGCTACTATCCAACG
CAAGTACAAAGGAATTAAAATTCAAGAAGGAATTGTTGACTATGGTGTCCGATTCTTCTTTTATACTAGC
AAAGAACCTGTGGCTTCTATTATTACGAAGCTGAATTCTTTAAATGAGCCACTTGTCACAATGCCAATTG
GTTATGTGACGCATGGTTTTAATCTTGAAGAAGCAGCGCGCTGCATGCGCTCTCTTAAAGCTCCTGCTGT
AGTGTCAGTATCATCACCTGATGCCGTCACTACATACAATGGATACCTCACTTCGTCATCAAAGACACCT
GAGGAGCACTTTGTAGAGACAGTTTCTTTAGCTGGCTCTTACAGAGATTGGTCCTTCTCAGGACAACGCA
CGGAGCTAGGTGTTGAATTTCTTAAGCGTGGTGACAAGATTGTTTACCATACTCTAGAGAGCCCCATCGA
GTTTCATCTTGATGGTGAGGTTCTGCCACTTGATAAGTTAAAAAGTCTTTTATCTCTTCGTGAGGTCAAG
ACTATTAAGGTGTTCACAACAGTGGATAATACTAATCTCCACACTCAAATTGTGGATATGTCTATGACAT
ATGGACAGCAGTTTGGTCCAATATATTTGGACGGTGCTGATGTTACAAAAATTAAGCCCCATGCAAATCA
TGAGGGTAAAACTTTCTTTGTACTACCTAGTGATGATACACTACGTAGTGAAGCTTTTGAATACTACCAC
ACTCTGGATGAGAGTTTTCTTGGTAGGTACATGTCTGCTTTAAACCACACAAAGAAATGGAAATTCCCTC
AGGTTGGTGGTTTGACTTCAATCAAGTGGGCTGATAACAATTGTTATTTGTCTAGTGTTTTATTAGCACT
TCAACAAATTGAAGTTAAATTTAATGCCCCAGCATTACAAGAAGCCTATTATAGAGCTCGTGCTGGTGAT
GCTGCTAACTTTTGTGCACTCATACTCGCTTATAGTAATAAAACTGTTGGCGAGCTGGGTGATGTCAGAG
AAACTATGGCCCATCTTTTACAGCATGCTAATTTAGAATCCGCAAAGCGAGTTCTTAATGTGGTGTGTAA
ACATTGCGGCCAGAAAACCACTACCTTAATGGGTGTGGAGGCTGTGATGTACATGGGTACTCTATCTTAT
GATAATCTTAAGACAGGTGTTTCCGTTCCATGTGTATGTGGTCGTGACGCTACACAATATTTAGTACAAC
AAGAGTCTTCTTTTGTTATGATGTCTGCACCACCTGCTGAATACAAATTACAGCAAGGTACATTCTTATG
TGCAAATGAATATACTGGTAATTATCAGTGTGGTCATTACACTCACATAACTGCTAAGGAGACTCTCTAT
CGTATTGATGGAGCTCACCTTACAAAAATGTCAGAGTATAAAGGACCAGTGACTGATGTTTTCTATAAGG
AGACATCTTACACTACAACTATTAAGCCTGTGTCATACAAACTCGATGGAGTCACTTACACAGAGATCGA
ACCAAAATTGGATGGGTACTACAAAAAGGATAATGCTTACTACACGGAGCAGCCTATAGACCTCGTACCG
ACTCAACCATTGCCAAATGCGAGTTTCGATAATTTCAAGCTCACATGTTCTAATATAAAATTTGCTGATG
ACTTAAATCAAATGACAGGCTTCACAAAGCCAGCTTCAAGAGAGCTATCTGTCACATTTTTTCCAGACTT
GAATGGCGATGTAGTGGCTATTGATTATAGACACTATTCAGCGAGTTTCAAGAAAGGTGCTAAATTACTG
CATAAGCCCATTGTCTGGCATATTAATCAGGCTACAACCAAGACAACGTTTAAACCAAATACTTGGTGTT
TACGTTGTCTTTGGAGTACAAAACCAGTAGACACTTCAAATTCATTTGAAGTTCTGGCAGTAGAAGACAC
ACAAGGAATGGATAATCTTGCTTGTGAAAGTCAGCAACCTACCTCTGAAGAAGTAGTGGAAAATCCTACC
GTACAGAAGGAAGTCATAGAGTGTGACGTGAAAACTACCGAAGTTGTAGGCAATGTCATACTTAAACCAT
CAGATGAAGGTATTAAAGTAACACAAGAGTTGGGTCATGAGGATCTCATGGCTGCCTATGTGGAAAATAC
AAGTATTACCATCAAGAAACCCAATGAGCTTTCCTTAGCCCTGGGTCTAAAAACAATTGCTACTCATGGT
ATTGCTGCAGTTAATAGTGTCCCTTGGAGTAAAATTCTTGCTTATGTCAAACCTTTCCTAGGACAAGCAG
CTACCACAACATCAAACTGTGCTAAGAGATTGGTGCAGCGCGTGTTCAACAACTACATGCCTTATGTGTT
TACATTATTGTTCCAGTTGTGTACTTTTACTAAAAGTACCAATTCTAGAATCAGAGCATCATTACCTACA
ACTATTGCTAAAAATAGTGTTAAGAGTGTTGCTAAATTATGTTTGGAGGCTGGCATTAATTATGTGAAGT
CACCCAAATTTTCTAAATTGTTCACAATCGCTATGTGGCTGTTGTTGTTAAGTATTTGCTTAGGTTCTCT
AATCTATGTAACTGCTGCTTTTGGTGTACTTTTGTCTAATTTTGGTGCTCCTTCTTATTGTAATGGCGTT
AGAGAATTGTATCTCAATTCATCTAACGTTACTACTATGGATTTCTGTGAAGGTTCTTTTCCTTGCAGTG
TTTGTTTAAGTGGATTAGATTCTCTTGATTCTTATCCAGCTCTTGAAACCATTCAGGTGACGATTTCGTC
ATATAAGCTAGATCTCACATTCTTAGGTTTGGCTGCTGAGTGGTTTCTGGCATATATGTTGTTTACAAAA
TTCTTTTATTTACTTGGTCTTTCAGCTGTAATGCAGGTGTTCTTTGGCTATTTTGCTAGTCATTTCATCA
GCAATTCTTGGCTTATGTGGTTTATCATTAGTATTGTACAAATGGCACCCGTTTCCGCAATGGTTAGGAT
GTACATTTTCTTTGCTTCTTTCTACTACATATGGAAGAGCTATGTTCATATTATGGATGGTTGTACTTCA
TCTACTTGCATGATGTGCTATAAGCGCAACCGTGCTACACGTGTTGAGTGTACAACTATTGTTAATGGCA
TGAAGAGATCTTTCTATGTCCATGCAAATGGAGGCCGTGGCTTCTGTAAGACTCACAATTGGAATTGTCT
AAATTGTGATACATTCTGTGCTGGCAGTACATTCATTAGTGATGAAGTTGCTCGTGATTTGTCACTCCAG
TTTAAAAGACCAATCAACCCTACTGACCAGTCATCGTATGTTGTTGATAGTGTTGCTGTGAAAAATGGCG
CACTTCATCTCTACTTTGATAAAGCTGGTCAAAAGACTTATGAGAGACACCCACTCTCCCAATTTGTCAA
CTTAGACAACTTGAGAGCTAACAACACTAAAGGTTCACTACCTATTAATGTCATAGTCTTTGATGGCAAA
TCCAAATGTGATGAGTCAGCTGCTAAATCTGCTTCTGTTTACTACAGTCAGCTTATGTGCCAACCTATTC
TGTTACTAGATCAAGCTCTTGTTTCAGATGTTGGTGATAGTACTGAAGTTTCTATTAAAATGTTTGATGC
TTATGTTGACACTTTCTCGGCAACTTTTAGTGTCCCAATGGAAAAACTCAAAGCACTTGTTGCTACAGCT
CATAGTGAACTGGCAAAGGGTGTAGCTTTAGATGGTGTCCTATCTACATTTGTGTCTGCAGCCCGTCAAG
GTGTTGTTGACACTGATGTTGACACAAAGGATGTTATTGAATGTCTCAAACTTTCACATCACTCGGACTT
GGAAGTGACAGGTGACAGTTGTAACAACTTCATGCTCACCTACAATAAAGTAGAAAACATGACGCCTAGA
GATCTTGGCGCATGTATTGATTGTAATGCAAGGCATATTAACGCTCAAGTAGCAAAAAGTCACAACGTTT
CACTCATCTGGAATGTAAAAGATTATATGTCTCTGTCAGAACAGCTGCGTAAACAAATTCGTAGTGCTGC
TAAGAAGAACAACATACCATTTAGACTAACTTGTGCCACAACTAGGCAGGTTGTCAATGTCATAACTACT
AAGATTTCACTTAAGGGTGGTAAAGTCATTAGTACTTGGTTTAAATTTATGCTTAAAGCCACACTAGTGT
GTGTTCTTGCTGCATTGGTTTGTTACATCGTTATGCCAGTACATACATTGTCTGTTTATGATGGTTACAC
AAATGAAATCATTGGCTATAAAGCCATTCAAGATGGTGTCACTCGTGACATTCTTTCCACCGATGATTGT
TTTGCAAACAAACACGCTGGTTTTGACACATGGTTCAGCCAGCGTGGTGGTTCCTACAGGAATGATAAAA
GCTGCCCGGTAGTAGCTGCTATCATTACTAGAGAGATTGGCTTCATAGTGCCTGGTTTACCTGGTACTGT
TTTGAGGGCAATTAATGGTGACTTTTTGCATTTTCTACCTCGTGTTTTCAGTGCTGTTGGCAATATTTGC
TACACACCTTCCAAACTCATTGAGTATAGTGATTTTGCCACTTCTGCTTGCGTCTTAGCAGCTGAGTGTA
CAATCTTTAAGGATGCTATGGGCAAGCCTGTGCCATATTGTTATGACACTAACTTGCTTGAAGGTTCCAT
TTCTTACAGTGAACTCCGCCCAGACACTCGTTATGTGCTCATGGATGGTTCCATTATACAATTTCCTAAC
ACTTACTTGGAAGGTTCTGTTAGAGTTGTTACAACTTTTGATGCTGAGTACTGTAGACATGGTACATGCG
AAAGATCAGAAGCTGGTATTTGCTTGTCTACTAGCGGTAGGTGGGTTCTTAACAATGAGCATTACAGAGC
TCTACCTGGAGTTTTCTGTGGAGTTGATGCTATGAATCTTATAGCGAACATCTTTACTCCCCTTGTTCAG
CCTGTGGGTGCCTTAGATGTTTCTGCTTCAGTGGTAGCAGGTGGTATCATTGCCATATTGGTGACTTGTG
CTGCTTACTATTTCATGAAGTTTAGACGTGCTTTTGGTGAATACAACCATGTTGTTGCTGCCAATGCACT
TCTATTCTTAATGTCTTTCACTATACTCTGCCTGGCACCTGCTTACAGCTTTTTGCCGGGGGTTTACTCA
GTCTTTTACTTGTACTTGACATTCTATTTCACTAATGATGTTTCATTCTTGGCTCATCTTCAATGGTTTG
CCATGTTTTCTCCTATTGTGCCTTTCTGGATAACAGCAATTTATGTATTCTGTATTTCTTTAAAGCACTG
CCACTGGTTCTTTAACAACTATCTTAGGAAAAGAGTCATGTTTAATGGAGTTACATTTAGCACCTTTGAG
GAGGCGGCTTTATGTACTTTCTTACTTAATAAGGAAATGTACCTGAAATTGCGTAGTGAAACTTTGTTGC
CACTTACACAGTACAACAGGTATCTTGCTCTTTATAATAAGTACAAGTATTTCAGTGGAGCCTTGGATAC
AACTAGCTATCGTGAAGCAGCTTGCTGCCATTTAGCTAAGGCTCTTAATGATTTCAGTAACTCTGGTTCT
GATGTTCTCTACCAACCACCACAGACTTCAATTACTTCTGCTGTCTTACAGAGTGGTTTTAGGAAAATGG
CATTCCCATCAGGTAAAGTTGAAGGGTGCATGGTACAAGTGACCTGTGGAACTACAACTCTCAATGGGTT
GTGGCTAGATGACACAGTATATTGTCCAAGACATGTTATTTGCACAGCAGAAGACATGCTTAATCCTAAC
TATGAAGATTTGCTTATTCGCAAATCTAACCATAGTTTTCTTGTTCAGGCTGGCAATGTTCAACTTCGTG
TTATTGGCCATTCTATGCAAAATTGTTTGCTTAGGCTTAAAGTTGATACCTCTAACCCTAAGACACCAAA
GTATAAATTTGTCCATATCCAACCAGGTCAGACATTTTCTGTGCTTGCATGTTACAATGGTTCACCATCT
GGTGTTTATCAGTGTGCTATGAGACCTAATTATACTATCAAGGGTTCTTTCCTTAATGGATCATGTGGTA
GTGTTGGTTTTAATATTGACTATGATTGCGTGTCTTTCTGTTACATGCACCATATGGAGCTTCCTACAGG
AGTGCACGCTGGTACTGATTTAGAAGGTAAATTCTACGGTCCTTTTGTTGACAGACAGACTGCACAGGCT
GCTGGTACAGATACAACCATTACTCTAAATGTTTTGGCTTGGCTGTACGCTGCTGTTATTAATGGTGATA
GATGGTTCCTTAATAGGTTTACCACTACACTAAATGATTTCAATCTTGTGGCAATGAAGTACAATTATGA
ACCACTGACACAGGACCATGTTGACATACTAGGACCTCTTTCTGCTCAAACAGGAATTGCTGTCTTAGAT
ATGTGTGCTGCTTTGAAAGAGCTGCTGCAGAACGGTATGAATGGTCGTACTATCCTTGGTAGCACTATTT
TAGAAGATGAGTTTACACCATTCGACGTTGTTAGACAATGTTCTGGTGTTACATTCCAGGGTAAATTCAA
GAAAATAGTTAAGGGTACTCATCATTGGATGCTTTTGACTTTCTTGACTTCACTTCTGATTCTTGTTCAA
AGTACGCAGTGGTCACTGTTTTTCTTTGTCTACGAGAATGCCTTCTTGCCATTTACTTTTGGTATTATGG
CTATTGCTGCATGCGCTATGCTTCTTGTTAAACATAAGCATGCATTCTTGTGCTTGTTTCTGTTACCTTC
TCTTGCAACGGTTGCTTATTTCAATATGGTCTACATGCCTGCTAGTTGGGTGATGCGTATCATGACATGG
CTTGAATTGGCTGATACTAGCTTGTCTGGTTACCGGCTCAAGGACTGTGTTATGTATGCTTCAGCTTTAG
TTTTACTTGTTCTCATGACAGCTCGCACTGTTTATGATGATGCTGCTAGACGTGTGTGGACCTTGATGAA
TGTCATCACACTTGTTTATAAAGTTTACTATGGTAATGCTTTAGATCAAGCTATTTCCATGTGGGCTCTT
GTTATTTCTGTAACTTCTAACTATTCTGGTGTCGTTACGACCATCATGTTTTTAGCTAGAGCTATAGTGT
TTGTGTGTGTTGAGTATTACCCATTGCTGTTCATTACTGGTAATAATTTACAGTGTATCATGCTTGTCTA
TTGTTTCTTGGGCTATTGCTGCTGTTGCTACTTTGGCCTTTTCTGTTTACTCAACCGCTACTTTAGACTT
ACTCTTGGTGTTTATGATTACTTGGTCTCTACACAAGAGTTTAGATATATGAACTCTCAGGGGCTTTTGC
CTCCTAAGAGTAGTATTGATGCCTTCAAACTTAACATTAAGTTGCTGGGTATTGGAGGTAAACCATGCAT
TAAAGTTGCTACTGTACAGTCTAAAATGTCTGATGTAAAGTGCACATCTGTGGTACTGCTTTCAGTTCTC
CAACAACTCAGAGTAGAATCATCTTCTAAATTGTGGGCGCAATGCGTGCAACTCCATAATGATATTCTTT
TGGCTAAAGACACAACTGAAGCTTTCGAAAAGATGGTTTCTTTGTTGTCTGTACTGCTATCCATGCAGGG
TGCTGTAGACATTAACAAGTTGTGCGAGGAAATGCTCGACAACCGTGCAACCCTTCAAGCAATAGCTTCA
GAATTTAGTTCATTACCATCATATGCTGCATATGCCACAGCCCAGGAGGCTTATGAGCAAGCTGTAGCTA
ACGGTGATTCTGAAGTTGTACTTAAGAAATTAAAGAAATCTCTGAATGTGGCTAAATCTGAGTTTGATCG
TGATGCTGCCATGCAACGTAAGTTGGAGAAGATGGCAGATCAGGCTATGACCCAAATGTACAAACAGGCT
AGATCTGAGGACAAGAGGGCAAAAGTGACTAGTGCTATGCAAACAATGCTTTTCACTATGCTTAGGAAGC
TTGATAATGATGCGCTTAACAACATTATCAATAATGCACGTGATGGTTGTGTTCCACTCAACATCATACC
CTTGACAACAGCAGCTAAGCTCATGGTTGTTGTCCCTGATTATGGTACCTACAAGAACACTTGTGATGGT
AATACTTTTACATATGCATCCGCACTCTGGGAGATCCAGCAAGTTGTTGACGCAGATAGTAAAATTGTCC
AACTTAGTGAAATTAACATGGATAATTCACCAAATTTGGCTTGGCCTCTTATTGTTACAGCGTTAAGAGC
CAACTCAGCTGTCAAACTACAGAATAATGAGCTGAGTCCAGTAGCACTACGACAGATGTCCTGTGCGGCT
GGTACTACACAAACAGCTTGTACTGATGATAATGCGCTTGCCTACTATAACAACTCAAAGGGAGGTAGGT
TTATTCTAGCATTATTATCTGACCACCAAGACCTCAAATGGGCTAGATTCCCTAAGAGTGATGGTACAGG
TACAATTTATACAGAACTGGAACCACCTTGTAGGTTTGTTACAGACACACCAAAAGGACCTAAAGTGAAG
TATTTGTACTTCATTAAGGGACTAAATAACCTAAATAGAGGTATGGTACTGGGCAGTTTAGCTGCTACAG
TACGTCTTCAGGCTGGAAATGCTACGGAAGTACCTGCCAATTCAACTGTGCTTTCTTTTTGTGCTTTCGC
CGTAGACCCTGCTAAAGCATATAAGGACTACTTAGCAAGTGGAGGACAACCAATCACCAACTGTGTGAAG
ATGTTGTGTACACACACTGGTACAGGACAGGCAATTACTGTAACACCAGAAGCCAATATGGACCAAGAGT
CATTTGGTGGTGCTTCATGCTGCCTGTATTGTAGATGCCACATTGACCATCCAAATCCTAAAGGATTTTG
TGATTTGAAAGGCAAGTATGTCCAAATACCTACTACTTGTGCTAATGACCCTGTGGGTTTTACACTTAGG
AATACAGTCTGTACCATCTGCGGTATGTGGAAAGGTTATGGCTGTAGTTGTGATCAACTCCGCGAATCCA
TGATGCAGTCTGAGGACGCGTCAACTTTTTTAAACGGGTTTGCGGTGTAAGTGCAGCCCGTCTTACACCG
TGCGGCACAGGCACTAGCACTGATGTCGTTTACAGGGCTTTTGATATTTACAACGAAAAAGTTGCTGGTT
TTGCAAAGTTCCTAAAAACCAATTGCTGTCGCTTCCAGGAGAAGGATGAAGAGGGCAATTTACTAGACTC
TTATTTTGTAGTTAAGAGGCATACTATGTCCAACTACCAACATGAAGAGACTATTTATAACTTGGTTAAA
GAATGTCCAGCAGTTGCTGTTCATGACTTTTTCAAGTTTAGAGTAGATGGTGACATGGTACCACACATAT
CACGTCAACGTCTAACTAAGTACACAATGGCTGACTTAGTCTATGCTCTACGTCATTTTGATGAGGGCAA
TTGTGATACACTAAAAGAAATACTTGTCACATACAATTGTTGTGATGACGATTATTTCAATAAGAAGGAT
TGGTATGATTTCGTAGAGAATCCTGACATTTTACGCGTGTACGCTAACCTTGGTGAGCGTGTACGCCAAG
CATTATTGAAGACTGTGCAATTCTGCGATGCTATGCGTGATGCGGGCATTGTAGGTGTACTGACACTAGA
TAATCAGGATCTTAATGGAAACTGGTACGATTTCGGTGATTTCGTACAAGTAGCACCAGGCTGCGGAGTT
CCTATTGTGGATTCATATTATTCATTGCTGATGCCTATCCTTACATTGACTAGGGCATTGGCTGCTGAGT
CCCATATGGACGCTGATCTCGCAAAACCACTTATTAAGTGGGATTTGCTGAAATATGATTTTACGGAAGA
GAGACTTTGTCTTTTCGACCGCTATTTTAAGTATTGGGACCAGATATACCATCCCAATTGTATTAATTGT
TTGGACGATAGGTGTATCCTTCATTGTGCAAACTTTAATGTATTATTTTCTACTGTGTTTCCACCTACAA
GTTTTGGACCACTAGTAAGAAAAATATTTGTAGATGGTGTTCCTTTTGTTGTTTCAACTGGATACCATTT
TCGTGAGTTAGGAGTTGTACATAATCAGGATGTAAACTTACATAGCTCACGTCTCAGTTTCAAGGAACTT
TTAGTGTATGCTGCTGATCCAGCCATGCATGCAGCTTCTGGCAATTTATTGCTAGACAAACGCACTACAT
GCTTTTCAGTAGCCGCACTAACAAACAATGTTGCTTTTCAAACTGTCAAACCCGGTAATTTTAACAAAGA
CTTTTATGACTTTGCTGTGTCTAAAGGTTTCTTTAAGGAAGGAAGTTCTGTTGAATTAAAACACTTCTTC
TTTGCTCAGGATGGCAATGCTGCTATCAGTGATTATGACTATTATCGTTATAATCTGCCAACAATGTGTG
ATATCAGACAACTCCTATTCGTAGTTGAAGTTGTTGATAAATACTTTGATTGTTACGATGGTGGCTGTAT
TAATGCCAACCAAGTAATCGTTAACAATCTGGACAAATCAGCTGGTTTCCCATTTAATAAATGGGGTAAG
GCTAGACTTTATTATGACTCAATGAGTTATGAGGATCAAGATGCACTTTTCGCATATACTAAGCGTAATG
TCATCCCTACTATAACTCAAATGAATCTTAAGTATGCCATTAGTGCAAAGAATAGAGCTCGCACCGTAGC
TGGTGTCTCTATCTGTAGTACTATGACAAATAGACAGTTTCATCAGAAATTATTGAAGTCAATAGCCGCC
ACTAGAGGAGCTACTGTGGTAATTGGAACAAGCAAATTTTACGGTGGCTGGCATAACATGTTAAAAACTG
TTTACAGTGATGTAGAAACTCCACACCTTATGGGTTGGGATTATCCAAAATGTGACAGAGCCATGCCTAA
CATGCTTAGGATAATGGCCTCTCTTGTTCTTGCTCGCAAACATAGCACTTGCTGTAACTTGTCACACCGT
TTCTACAGGTTAGCTAATGAGTGTGCGCAGGTGTTAAGTGAGATGGTCATGTGTGGCGGCTCACTATATG
TTAAACCAGGTGGAACATCATCAGGTGATGCTACAACTGCTTATGCTAATAGTGTCTTTAACATTTGTCA
AGCTGTTACAGCCAATGTAAATGCACTCCTTTCAACTGATGGTAACAAGATAGCTGACAAGTATGTCCGC
AATCTACAACACAGGCTTTATGAGTGTCTCTATAGAAATAGGGATGTTGATCATGAATTCGTGGATGAGT
TTTACGCTTACCTGCGTAAACATTTCTCCATGATGATTCTTTCTGATGATGCCGTTGTGTGCTATAACAG
TAACTACGCGGCTCAAGGTTTAGTAGCTAGCATTAAGAACTTTAAGGCAGTTCTTTATTATCAAAATAAT
GTGTTCATGTCTGAGGCAAAATGCTGGACTGAGACTGACCTTACTAAAGGACCTCACGAATTTTGCTCAC
AGCATACAATGCTAGTTAAACAAGGAGATGACTACGTGTACCTGCCTTACCCAGATCCATCAAGAATATT
AGGCGCAGGCTGTTTTGTCGATGATATTGTCAAAACAGATGGTACACTTATGATTGAGAGGTTTGTGTCA
TTAGCTATTGATGCCTACCCCCTTACTAAACATCCTAATCAGGAGTATGCTGATGTCTTTCACTTGTATT
TACAATACATTAGGAAGTTACATGATGAGCTTACTGGTCACATGCTAGACATGTATTCTGTAATGCTAAC
TAATGATAACACCTCACGGTATTGGGAACCTGAGTTTTATGAAGCTATGTACACACCACACACAGTCTTG
CAGGCTGTAGGTGCTTGTGTATTGTGTAATTCACAGACCTCACTTCGTTGCGGTGCCTGCATTAGGAGAC
CATTCCTGTGCTGCAAGTGCTGCTATGACCATGTCATTTCAACATCACATAAATTAGTGTTGTCTGTTAA
CCCCTATGTTTGCAATGCACCAGGTTGTGATGTCACTGACGTGACACAACTATATCTAGGAGGTATGAGC
TATTACTGCAAGTCACATAAGCCTCCCATTAGTTTTCCATTGTGTGCTAATGGTCAGGTTTTTGGTTTAT
ACAAGAACACATGTGTAGGTAGTGACAATGTCACTGACTTCAATGCTATAGCAACATGTGACTGGACTAA
TGCTGGCGATTATATACTTGCCAACACTTGTACTGAGAGACTCAAGCTCTTTGCAGCAGAAACGCTCAAA
GCTACTGAGGAAACATTCAAGCTGTCATATGGTATTGCCACTGTACGTGAAGTACTCTCTGACAGAGAGT
TGCATCTTTCATGGGAGGTTGGAAAACCTAGACCACCATTGAATAGAAATTATGTCTTTACTGGTTACCG
TGTAACTAAAAATAGTAAAGTACAGATTGGAGAGTACACCTTTGAAAAGGGTGACTATGGTGATGCTGTT
GTGTACAGAGGTACTACAACATATAAACTGAATGTTGGTGATTACTTTGTGTTGACATCTCACACTGTGA
TGCCACTTAGTGCACCTACTCTAGTGCCACAAGAGCACTATGTGAGAATTACTGGCTTATACCCTACACT
CAACATTTCAGATGAGTTTTCTAGCAATGTTGTAAATTATCAGAAAGTCGGTATGCAAAAATACTCTACA
CTTCAAGGACCACCTGGTACTGGTAAGAGCCATTTTGCTATTGGACTTGCTCTCTACTATCCATCTGCTC
GTATAGTGTATACAGCTTGCTCTCATGCAGCTGTTGATGCCCTGTGCGAAAAGGCATTAAAATATTTGCC
TATAGATAAGTGTAGTAGAATTATACCTGCGCGTGCGCGCGTAGAGTGTTTTGATAAATTCAAAGTGAAT
TCAACATTAGAACAGTATGTTTTCTGCACTGTAAATGCATTGCCAGAAACAACTGCTGATATTGTAGTCT
TTGATGAAATTTCTATGGCTACTAATTATGACTTGAGTGTCGTCAATGCTAGGCTGCGTGCAAAACACTA
TGTCTACATTGGTGACCCTGCTCAATTACCAGCCCCTCGCACATTGCTAACTAAAGGCACACTAGAACCC
GAGTATTTCAATTCAGTGTGCAGACTTATGAAAACAATAGGTCCTGACATGTTTCTCGGAACATGTCGTC
GTTGTCCAGCTGAGATTGTCGACACTGTGAGTGCTTTAGTTTATGATAATAAGCTGAGAGCACACAAAGA
GAAGTCAGCTCAATGTTTCAAAATGTTTTACAAGGGTGTGATTACACATGATGTTTCATCTGCAATCAAC
AGGCCTCAAATAGGTGTTGTAAGAGAATTTCTTACACGCAACCCTGCATGGAGAAAAGCTGTTTTTATCT
CACCATACAATTCACAGAATGCTGTAGCTGCTAAAATCTTAGGATTGCCTACACAAACTGTAGATTCTTC
ACAGGGTTCTGAGTATGACTACGTCATATTCACACAAACTACTGAAACAGCACACTCTTGTAATGTTAAC
CGCTTTAATGTGGCTATTACAAGAGCAAAAATTGGCATTTTGTGCATAATGTCTGACAGAGATCTTTATG
ACAAATTGCAATTTACAAGTCTAGAAGTACCACGTCGTAATGTGGCTACATTACAAGCAGAAAATGTGAC
TGGACTTTTTAAAGACTGTAGTAAGATCATAACTGGTCTTCATCCTACACAAGCCCCTACTCACCTTAGT
GTTGATACAAAATTCAAGACTGAGGGATTATGTGTTGACATACCAGGCATACCAAAGGACATGACCTATC
GCAGACTCATCTCTATGATGGGTTTCAAAATGAATTATCAAGTTAATGGTTACCCTAACATGTTTATCAC
CCGTGAAGAAGCCATCCGCCACGTTCGTGCGTGGATTGGCTTTGATGTAGAGGGTTGTCATGCTACTAGA
GATGCTGTCGGTACTAACCTACCTCTCCAGTTAGGATTTTCTACAGGTGTTAACTTAGTAGCTGTACCAA
CTGGCTATGTTGACACTGAAAACAATACAGAAGTCACTAGAGTTAATGCAAAACCTCCACCAGGTGACCA
ATTTAAACATCTTATACCACTTATGTACAAAGGCTTACCCTGGAACATAGTGCGTATCAAGATAGTGCAA
ATGCTCAGTGACACACTGAAAGGATTATCAGACAGAGTTGTGTTTGTCCTATGGGCACATGGCTTTGAAC
TTACATCAATGAAGTACTTTGTCAAGATTGGACCTGAAAGAACGTGTTGTCTGTGTGACAAACGTGCAAC
TTGTTTTTCTACTTCATCAGACACTTATGCCTGCTGGAACCATTCTGTGGGTTTTGACTATGTCTATAAT
CCATTTATGATTGATGTCCAGCAGTGGGGTTTTACAGGTAACCTTCAGAGTAATCATGATCAGCATTGCC
AAGTGCATGGCAACGCTCATGTGGCTAGTTGTGATGCTATCATGACTAGGTGTTTAGCAGTCCATGAGTG
CTTTGTTAAGCGCGTTGACTGGTCTGTTGAGTACCCAATTATAGGTGATGAACTGAAGATTAATGCTGCA
TGCAGAAAAGTGCAACATATGGTTGTAAAGTCTGCATTGCTTGCTGACAAATTCTCAGTTCTTCATGACA
TTGGAAACCCAAAGGCTATCAAATGTGTCCCACAGGCTGAAGTGGATTGGAAGTTCTATGATGCTCAGCC
CTGTAGTGACAAAGCTTATAAAATAGAAGAACTCTTCTATTCTTATGCTACACATCATGATAAATTCACT
GATGGTGTTTGTTTATTTTGGAATTGTAACGTTGATCGTTACCCTGCCAATGCTATTGTGTGCAGGTTCG
ACACGAGAGTTTTGTCAAATTTGAACTTGCCAGGTTGTGATGGTGGTAGTTTGTATGTAAATAAACATGC
ATTCCACACTCCAGCTTTTGACAAAAGTGCATTCACTAATTTAAAGCAATTGCCTTTCTTTTATTACTCT
GACAGCCCTTGTGAGTCACATGGCAAGCAGGTTGTTTCTGACATTGATTATGTACCACTCAAGTCTGCTA
CGTGTATAACACGGTGCAACTTGGGAGGTGCTGTTTGCAGACATCATGCAAATGAGTACCGACAGTACTT
AGATGCATACAACATGATGATTTCTGCTGGCTTTAGCCTCTGGATTTACAAACAGTTTGACACTTATAAC
CTGTGGAATACCTTTACTAGGTTACAGTGTTTAGAAAATGTGGCTTACAATGTTGTTAACAAAGGACACT
TTGACGGACAAACTGGTGAAGCGCCCGTTTCCATCATTAATAACGCTGTTTACACAAAGGTAGATGGTGT
TGACGTTGAGATCTTCGAAAATAAGACAACACTTCCTGTTAATGTTGCATTTGAGCTCTGGGCCAAACGT
AATATTAAACCTGTCCCGGAAATCAAGATACTCAATAACTTGGGTGTTGATATTGCTGCTAATACTGTAA
TCTGGGACTACAAGAGAGAAGCCCCAGCACATGTATCTACAATAGGTGTCTGCACAATGACTGACATTGC
TAAGAAACCTACTGAGAGTGCTTGCTCTTCACTTACTGTCTTGTTTGATGGTAGAGCTGAAGGACAGGTA
GACCTTTTTAGAAATGCCCGTAATGGTGTTTTAATAACAGAAGGTTCAGTTAAAGGTTTGACACCCTCAA
AAGGACCTGCTCAAGCTAGTGTCAATGGAGTCACATTAATTGGAGAGTCAGTAAAAACACAGTTTAACTA
TTTTAAGAAAGTGGATGGCATCATTCAACAGTTGCCTGAAACCTACTTTACTCAAAGCCGAGACTTGGAG
GATTTTAAGCCCAGATCACAAATGGAAACTGATTTTCTTGAGCTTGCGATGGATGAATTCATACAACGGT
ACAAGCTTGAAGGCTATGCCTTCGAACACATCGTTTATGGAGATTTTAGTCATGGACAGCTTGGCGGACT
TCATCTAATGATTGGTCTAGCTAAGCGCTCACAAGATTCACCGCTTAAGTTAGAAGATTTTATCCCTATG
GATAGCACTGTGAAAAATTATTTCATAACAGATGCGCAGACGGGTTCATCAAAATGCGTGTGCTCTGTTA
TTGATCTCCTGCTTGATGACTTTGTAGAGATAATAAAGTCACAAGACTTATCAGTGGTTTCAAAGGTGGT
CAAAGTTACAATTGACTATGCTGAAATTTCATTCATGTTATGGTGTAAGGATGGACATGTTGAAACCTTT
TATCCAAAATTACAAGCAAGTCAAGCGTGGCAACCGGGAGTTGCAATGCCTAACTTGTATAAGATGCAAA
GAATGCTTCTTGAAAAATGTGACCTTCAGAATTATGGTGAAAATGCTGTTATACCAAAAGGAATAATGAT
GAATGTCGCAAAATATACTCAACTGTGTCAATACTTAAATACACTTACATTAGCTGTGCCATACAATATG
AGAGTTATCCATTTTGGTGCAGGCTCAGACAAAGGAGTTGCACCTGGCACTGCTGTTCTCAGACAGTGGT
TGCCAATTGGCACACTACTTGTGGATTCTGATCTTAATGATTTCGTCTCTGACGCTGATTCTACTCTAAT
TGGAGACTGTGCAACCGTACATACAGCTAACAAATGGGATCTCATTATTAGCGATATGTATGATCCTAAA
ACCAAACATGTGACGAAGGAAAATGACTCAAAAGAAGGATTTTTCACTTACCTGTGTGGATTTATTAAAC
AAAAACTGGCCTTGGGAGGTTCTGTAGCTGTAAAGATAACTGAGCATTCTTGGAATGCGGATCTCTACAA
GCTTATGGGACATTTCTCATGGTGGACAGCGTTTGTTACAAATGTTAATGCATCTTCATCAGAAGCATTT
TTAATTGGAGTTAACTATCTTGGCAAGCCAAAAGAACAAATTGACGGCTATACCATGCATGCTAATTACA
TTTTCTGGAGGAACACAAACCCGATTCAATTATCTTCCTATTCACTTTTTGACATGAGTAAATTTCCTCT
TAAATTAAGAGGAACGGCTGTCATGTCTTTAAAAGAGAATCAAATCAATGAAATGATTTATTCTCTAATT
GAAAAGGGTAGACTTATCATTAGAGAAAACAACAGGGTTGTAGTTTCAAGTGATATTTTAGTTAATAATT
AAACGAACATGTTTTTAACTTGTTTCATTTTATCGTTTAGTCTTTTCTGTGTGTCTGGTGATTCTATTGA
CACCTGTGAAACTTTTGATGATGTCTCTCCCCCACAACAAAATTTAGTTTCATCGTCTAAACGTGGTGTT
TATTACCCTGATGATATATACCGTTCAGATGTTCACCACTTGGTACAAGATCTTTTTCTTCCATTCAACT
CTAACGTTGTTGGACTCATGTCCTTCAACTATAGATTTGATAATCCCATTATTCCTTTCAAAGATGGTGT
CTATTTCGCAGCCACTGAAAAGTCTAATGTAGTGAGAGGTTGGGTCTTTGGTTCTACAATGAACAACAAA
TCCCAGTCCGTTATAATTATGAACAACTCCACCAATGTTGTTATAAGAGCATGTAATTTTCAATTATGTG
ACAACCCATTTTTTGCTGTCATTAGACCCACTTCGCAGCAGATAGAAACGATATTATTTGAAAATGCCTT
CAATTGCACTTTCGAGTATGTGTCGGATTCTTTTCTTATGGATGTTGGTGAAAAACCTGGCAATTTTAAG
CACTTGCGTGAATTTATATTTAAGAATAAGGATGGTTTTCTCAACATCTATTCTGGTTTTCAGAATATAG
ATGTAGCAAATGGCTTACCTAGTGGATTTAGTCTTTTGAAGCCTTTATTAAAATTACCTTTAGGCCTCAA
TATTACTAATTTCAGAGTACTTCTTACTGCTTTTATACCTAACATAGGAACATGGGGAACTTCACCTGTA
GCATATTTTGTAGGTTATCTTAAACCTACTACTTTTATGCTTAAGTATGATTATAATGGCACAATTGTTG
ATGCTGTCGATTGCTCTCAACATCCACTAGCTGAACTCAAGTGCTCGGTTAAAAGTTTTGAAATCGACAA
AGGTATTTATCAAACCTCCAACTTTAGAGTTTCACCCTCAAAAGAAGTTGTGAGGTTCCCTAATATTACA
AATCTATGTCCTTTTGGAGAGGTTTTTAATGCTACTACATTCCCATCCGTCTATGCATGGGAAAGGAAGA
GAATTTCCAATTGTGTTGCTGATTACTCTGTGCTCTACAACTCAACATCTTTCTCAACTTTCAAGTGTTA
TGGCGTTTCTGCCATTAAGTTGAATGACCTTTGCTTCTCCAATGTTTACGCAGATTCTTTTGTAGTCAAG
GGAGATGATGTACGACAAATAGCACCAGGGCAAACTGGTGTTATTGCTGATTATAATTATAAATTGCCTG
ATGATTTCATGGGTTGTGTCCTTGCTTGGAACACCAGGAATATTGATGCTACTTCAAGTGGTAATTTTAA
TTATAAATATAGATCTCTCAGACATGGTAAGCTTAGACCATTTGAGAGAGACATTTCTAATGTGCCTTTT
TCCCCTGATGGTAAACCTTGCACCCCACCTGCTTTCAATTGTTATTGGCCATTAAATGATTACGGTTTTT
ATACCACTAATGGCATAGGTTACCAACCTTATAGAGTTGTAGTCTTGTCTTTTGAACTTCTAAACGCACC
TGCTACAGTCTGTGGACCAAAATTGTCCACTGACCTTATTACAAACCAGTGTGTCAATTTTAATTTTAAT
GGACTCACTGGTACTGGTGTTTTAACTCCTTCTTTAAAGAGATTTCAACCATTTCAGCAATTTGGTCGTG
ATTTTTCAGATTTTACTGATTCAGTTCGAGATCCGAAGACACTTGAAGTATTGGACATCTCACCCTGTTC
TTTTGGTGGTGTGAGTGTAATTACACCTGGAACCAATATTTCATCTGAAGTGGCTGTTCTCTATCAAGAT
GTTAACTGCACTGACGTGCCTACAGCTATTCATGCAGACCAACTCACCCCTGCTTGGCGTATTTACTCTG
CAGGAGTAAATGTGTTTCAAACCCAAGCTGGCTGTCTAATAGGAGCTGAACATGTTAACGCCTCTTATGA
GTGTGACATCCCTATTGGTGCTGGCATTTGTGCTAGTTACCATACAGCTTCTCTCTTACGTAATACAGAC
CAGAAATCAATTGTGGCCTATACTATGTCACTTGGTGCAGAAAATTCAATTGCTTATGCTAATAATTCAA
TTGCCATACCTACAAATTTTTCTATAAGCATCACCACTGAAGTGATGCCTGTTTCAATGGCTAAGACATC
CGTGGATTGTACAATGTACATTTGCGGTGACTCTCAGGAGTGCAGTAACCTACTACTTCAGTATGGTAGC
TTTTGCACACAATTAAATCGTGCACTTTCAGGCATTGCTGTTGAACAAGACAAAAACACTCAAGAGGTTT
TTGCCCAAGTTAAACAAATTTATAAGACACCAGCTATAAAAGATTTTGGTGGCTTTAACTTCTCACAAAT
ATTGCCTGACCCTTCTAAGCCAACAAAAAGATCATTTATTGAGGATTTACTCTTCAATAAAGTGACTCTT
GCTGATGCTGGCTTCATGAAGCAATATGGAGAATGCCTAGGCGATATTAGTGCTAGAGACCTCATTTGTG
CGCAAAAGTTTAATGGACTTACTGTCCTTCCACCTTTGCTCACTGACGAAATGATTGCTGCCTACACAGC
TGCACTAGTCAGCGGTACTGCTACTGCTGGCTGGACATTTGGTGCGGGTGCTGCTCTTCAAATACCCTTT
GCTATGCAAATGGCTTATAGGTTTAATGGCATTGGAGTTACCCAAAACGTTCTCTATGAGAATCAGAAGC
AGATCGCTAATCAATTTAATAAGGCGATCAGCCAAATTCAAGAATCTCTTACCACAACATCAACTGCTTT
GGGCAAGCTGCAGGACGTTGTCAATCAGAATGCTCAAGCATTGAATACACTTGTTAAACAACTAAGCTCC
AACTTTGGTGCGATTTCAAGTGTTTTAAATGACATTCTGTCACGACTTGACAAAGTTGAGGCAGAAGTGC
AAATTGATAGGTTGATTACTGGCAGATTACAAAGCCTTCAGACCTATGTAACACAACAACTAATCAGAGC
TGCTGAAATCAGAGCTTCTGCTAACCTTGCTGCTACTAAAATGTCTGAGTGTGTTCTTGGACAATCAAAA
AGAGTTGACTTTTGTGGAAAAGGATACCATCTCATGTCTTTCCCTCAAGCAGCCCCGCATGGTGTCGTCT
TCCTACATGTTACATATGTGCCATCTCAGGAGAGGAACTTCACCACTGCACCTGCCATTTGTCATGAAGG
CAAGGCATACTTCCCTCGTGAAGGTGTCTTTGTATCTAATGGCACTTCTTGGTTTATCACACAGAGGAAT
TTCTTTTCACCACAATTAATTACAACAGACAATACATTTGTCTCGGGAAATTGTGATGTCGTCATTGGCA
TCATCAACAATACTGTTTACGATCCTCTGCAACCTGAGCTTGACTCGTTTAAAGAAGAGCTGGATAAGTA
CTTCAAAAATCACACATCACCTGATGTGGATCTTGGCGACATTTCACGCATTAATGCTTCAGTCGTCAAC
ATTCAAAAAGAAATTGACCGCCTCAATGAGGTTGCCAAAAATCTAAATGAGTCGCTCATTGATCTCCAGG
AACTTGGAAAATATGAGCAATATATTAAATGGCCTTGGTACGTTTGGCTTGGCTTTATTGCTGGACTGAT
TGCTATCGTTATGGCCACTATTCTGCTTTGTTGCATGACCAGCTGTTGCAGTTGCCTCAAGGGTGCTTGC
TCTTGTGGTTCTTGCTGCAAATTCGATGAAGACGACTCTGAGCCTGTGCTCAAAGGAGTCAAATTACATT
ACACATAAACGAACTTATGGATTTGTTTATGAGAATTTTTACTCTTGGATCAATTACTGCACAACCGGGA
AAAATTGACAATGCTTCTCCTGCAAGTACTGTTCATGCTACAGCAACGATACCGTTACAAGCCACACTCC
CTTTCGGATGGCTTGTTATTGGCGTTGCATTTCTTGCTGTTTTTCAGAGCGCTACCAAAATAATCGCGCT
CAATAAGAGATGGCAGCTAGCCCTTTACAAGGGTTTCCAGTTCATTTGTAATCTGCTGCTGCTATTTGTT
ACAATCTATTCACATCTTTTGCTTGTTGCTGCAGGTATGGAAGCGCAATTTTTGTACCTCTATGCCTTGA
TATATTTTCTGCAATGCATCAATGCGTGCAGAATTATCATGAGATGCTGGCTGTGCTGGAAGTGCAGATC
CAAGAATCCATTACTTTATGATGCTAACTACTTTGTTTGTTGGCATACCAATTGTTATGACTACTGTATA
CCTTACAACAGTGTCACAGATACAATTGTCCTCACATCCAGTGACGGAACAAATGTGCCAAAACTAAAGG
AAGACTACCAAATAGGTGGTTATTCTGAAGACTGGCACTCAGGTGTGAAAGACTATGTAGTAATACATGG
TTATTTCACTGAAATCTACTACCAGCTCGAATCGACTCAATTGTCGACAGACACTGGTGCTGAAAATGCT
ACATTCTTCATCTATAGCAAACTTGTTAAAGATGCAGATCATGTGCAAATACACACAATCGACGGCTCTT
CAGGAGTTGTAAATCCAGCAATGGATCCAATTTACGATGAGCCGACGACGACTACTAGCGTGCCTTTGTA
AGCACAAGAAAGTGAGTACGAACTTATGTACTCATTCGTTTCGGAAGAAACAGGTACGTTAATAGTTAAT
AGCGTACTTCTTTTTCTTGCTTTCGTGGTATTCTTGCTAGTCACACTAGCCATCCTTACTGCGCTTCGAT
TGTGTGCGTACTGCTGCAATATTGTTAACGTGAGTTTAGTAAAACCAACAGTTTACGTTTACTCACGTGT
TAAAAATCTGAGCTCTTCTGAAGGAGTTCCTGATCTTCTGGTCTAAACGAACTAACTATTATTATTATTC
TGTTTGGAACTTTAACATTGCTTATCATGGCTGACTATGGTACTATTACTGTTGAAGAGCTTAAGCAGCT
CTTGGAACAATGGAACCTATTAATAGGATTCCTTTTCCTCCCCTGGATTATGCTACTACAATTTGCCTAC
TCTAATAGGAATAGGTTTTTGCACATAATAAAGCTTGTTTTTCTCTGGCTCTTGTGGCCAGTAACACTTG
CTTGCTTTGTGCTTGCTGCTGTTTACAGAATTAATTGGGTGACTGGCGGAATTGCGATTGCAATGGCTTG
TATTGTAGGCTTGATGTGGCTTAGCTACTTCGTTGCTTCTTTCAGGCTGTTTGCGCGCACCCGCTCAATG
TGGTCATTCAACCCAGAAACCAACATTCTTCTCAATGTGCCTCTTCGAGGAACAATTTTGACCAGACCGC
TCATGGAAAGTGAACTTGTCATTGGCGCTGTGATCATTCGTGGTCACTTGCGAATGGCTGGACACTCCCT
AGGGCGCTGTGACATTAAGGACCTGCCAAAAGAGATCACTGTGGCTACATCACGAACGCTTTCTTATTAC
AAATTAGGAGCTTCGCAGCGTGTAGGCACTGACTCAGGTTTTGCTGCATACAACCGCTACCGTATTGGAA
ACTACAAATTAAACACAGACCACGCCGGTAGCAACGACAATATTGCTTTGCTAGTACAGTAAGTGACAAC
AGATGTTTCATCTAGTTGACTTCCAGGTTACAATAGCAGAGATATTGATTATCATTATGAGGACTTTCAA
GATTGCCATTTGGAATCTTGATGTAATAATAAGTTCAATAGTGAGACAATTATTTAAGCCCCTAACTAAG
AAGAATTATTCAGAGTTAGATGATGAAGAACCTATGGAGATTGAATATCCTTAAAACGAACATGAAAATT
ATTCTATTCCTGACATTGGTTGTACTTACTACTTGTGAGTTATATCACTATCAGGAGTGTGTTAGAGGTA
CAACTGTACTACTAAAAGAACCTTGCCCATCGGGAACGTACGAGGGCAATTCACCATTCCACCCTCTTGC
TGACAACAAATTTGCACTAACTTGCACTAGCACACATTTTGCTTTTGCTTGTGCTGACGGTACTCGACAT
ACCTATCAGCTTCGTGCAAGATCAGTTTCTCCAAAACTTTTCATCAGGCAAGAGGAAGTTCATCAAGAGC
TCTATTCACCACTTTTTCTCATTGTTGCTGCTCTAGTATTTACAATACTTTGCTTCACCATTAAGAGAAA
TTCCGAATGAGTGAGCTCACTTTAATTGACTTCTATTTGTGCTTTTTAGCCTTTCTGCTATTCCTTGTTT
TAATAATGCTCATCATATTTTGGTTCTCCTTGGAGTTTCAAGATTCTGAAGAGCCATGTCCAAAAGTCTA
AACGAACATGAAACTTCTCATTGTTTTTGGACTCTTAACAATAGTGTATGGTATGCATAAGGAATGCACC
ATACAAGAGTGTTGTGAAAACCAACCCTACATTCTAGAAGATCCCTGTCCAATACACTACTATTCGGACT
GGTATTTAAAGATTGGACCAAGAAAATCGGCCCGCTTACTTCAGCTTTGTGCTGGTGAGTATGGCAAAAG
ACTACCGGTTCAGTATGAGAAGCTTGGCAATTATACTATCAACTGTGAACCATTTGAAATTAATTGCCAA
ACACCACCTGTAGGCAGTCTAATTGTGCGTTGTTCGTACGATTATGACTTCATTGAGTATCACGACGTTC
GTGTTGTTCTAGATTTCATCTAAACGAACAAACTAAAATGTCTGATAATGGACCCCAACAAAATCAACGT
AGTGCCCCCCGCATTACATTTGGTGGACCCACAGATTCAGCTGACAATAACCAGAATGGAGAACGCAGTG
GGGCAAGGCCAAAACAGCGCAGACCCCAAGGTTTACCCAATAATACTGCGTCTTGGTTCACAGCTCTCAC
TCAGCATGGCAAGGAGGAACTTAGATTCCCTCGAGGCCAGGGCGTTCCAATCAACACCAATAGTGGTACA
GATGACCAAATTGGCTACTACCGAAGAGCTACCCGACGAGTTCGTGGTGGTGACGGCAAAATGAAAGAGC
TCAGCCCCAGATGGTACTTCTATTACCTAGGAACTGGCCCAGAAGCTTCACTTCCCTATGGCGCTAACAA
AGAAGGCATCGTATGGGTCGCAACTGAGGGAGCCTTGAATACACCAAAAGACCACATTGGCACCCGCAAT
CCTAATAACAATGCTGCCATCGTGCTACAACTTCCTCAAGGAACAACATTGCCAAAAGGCTTCTACGCAG
AAGGAAGCAGAGGCGGCAGCCAAGCCTCTTCTCGCTCCTCATCACGTAGTCGCGGTAATTCAAGAAATTC
AACACCTGGCAGCAGTAGGGGAAATTCTCCTGCTCGAATGGCTAGCGGAGGTGGTGAAACTGCCCTCGCG
CTATTGCTGCTAGACAGATTGAACCAGCTAGAGAGCAAAGTTTCTGGTAAAGGCCAACAACAACAAGGCC
AAACTGTCACTAAAAAATCTGCTGCTGAGGCTTCTAAGAAGCCCCGTCAAAAACGTACTGCCACCAAGGC
GTACAATGTCACTCAAGCATTTGGGCGACGTGGTCCAGAACAAACCCAAGGAAACTTCGGGGACCAAGAA
TTAATCAGACAAGGAACTGATTACAAACATTGGCCGCAAATTGCACAATTTGCTCCAAGTGCCTCTGCAT
TCTTCGGAATGTCACGCATTGGCATGGAAGTCACACCTTCGGGAACATGGCTGACTTATCATGGAGCCAT
TAAATTGGATGATAAAGATCCACAATTCAAAGATAACGTCATAATGCTTAATAAGCACATTGACGCATAC
AAAACATTCCCACCAACAGAGCCTAAAAAGGACAAAAAGAAAAAGACTGATGAAGCTCAGCCTTTACCGC
AGAGACAGAAGAAGCAGCCCACTGTGACTCTTCTTCCTGCGGCTGACATGGATGATTTCTCCAGACAACT
TCAAAATTCCATGAGTGGAGCTTCTGCTGATTCAACTCAGGCATAAACACTCATGATGACCACACAAGGC
AGATGGGCTATGTAAACGTTTTCGCAATTCCGTTTACGATACATAGTCTACTCTTGTGCAGAATGAATTC
TCGTAACTAAACAGCACAAGTAGGTTTAGTTAACTTTAATCTCACATAGCAACCTTTAATCAATGTGTAA
CATTAGGGAGGACTTGAAAGAGCCACCACATTTTCACCGAGGCCACGCGGAGTACGATCGAGGGTACAGT
GAATAATGCTAGGGAGAGCTGCCTATATGGAAGAGCCCTAATGTGTAAAATTAATTTTAGTAGTGCTATC
CCCATGTGATTTTAATAGCTTCTTAGGAGAATGACGAAAAAAAAAAAAAAAAAAA
</v>
      </c>
      <c r="AU18" s="114" t="str">
        <f t="shared" si="20"/>
        <v>&gt;BtLYRa11 K</v>
      </c>
      <c r="AV18" s="114">
        <f t="shared" si="21"/>
        <v>1</v>
      </c>
      <c r="AW18" s="115" t="str">
        <f t="shared" si="22"/>
        <v>&gt;BtLYRa11 KF569996.1_genome</v>
      </c>
      <c r="AX18" s="38"/>
      <c r="AY18" s="38"/>
      <c r="AZ18" s="38"/>
      <c r="BA18" s="38"/>
      <c r="BB18" s="38"/>
      <c r="BC18" s="38"/>
      <c r="BD18" s="38"/>
      <c r="BE18" s="38"/>
      <c r="BF18" s="38"/>
      <c r="BG18" s="38"/>
      <c r="BH18" s="38"/>
      <c r="BI18" s="38"/>
      <c r="BJ18" s="38"/>
      <c r="BK18" s="38"/>
      <c r="BL18" s="38"/>
      <c r="BM18" s="38"/>
      <c r="BN18" s="38"/>
      <c r="BO18" s="38"/>
      <c r="BP18" s="38"/>
      <c r="BQ18" s="38"/>
      <c r="BR18" s="38"/>
    </row>
    <row r="19" ht="15.75" customHeight="1">
      <c r="A19" s="170">
        <v>23.0</v>
      </c>
      <c r="B19" s="171" t="s">
        <v>133</v>
      </c>
      <c r="C19" s="172" t="s">
        <v>249</v>
      </c>
      <c r="D19" s="90" t="str">
        <f t="shared" si="8"/>
        <v>BtRaTG13_2013_Yunnan</v>
      </c>
      <c r="E19" s="134" t="s">
        <v>136</v>
      </c>
      <c r="F19" s="91" t="s">
        <v>136</v>
      </c>
      <c r="G19" s="140" t="s">
        <v>136</v>
      </c>
      <c r="H19" s="91" t="s">
        <v>136</v>
      </c>
      <c r="I19" s="140"/>
      <c r="J19" s="98"/>
      <c r="K19" s="98"/>
      <c r="L19" s="153" t="s">
        <v>250</v>
      </c>
      <c r="M19" s="173" t="s">
        <v>251</v>
      </c>
      <c r="N19" s="174" t="s">
        <v>252</v>
      </c>
      <c r="O19" s="175">
        <v>43914.0</v>
      </c>
      <c r="P19" s="173" t="s">
        <v>253</v>
      </c>
      <c r="Q19" s="176"/>
      <c r="R19" s="97"/>
      <c r="S19" s="98"/>
      <c r="T19" s="91" t="s">
        <v>136</v>
      </c>
      <c r="U19" s="98" t="s">
        <v>254</v>
      </c>
      <c r="V19" s="98"/>
      <c r="W19" s="99" t="s">
        <v>255</v>
      </c>
      <c r="X19" s="99"/>
      <c r="Y19" s="120">
        <v>1269.0</v>
      </c>
      <c r="Z19" s="119" t="s">
        <v>256</v>
      </c>
      <c r="AA19" s="102">
        <f t="shared" si="9"/>
        <v>1269</v>
      </c>
      <c r="AB19" s="103" t="str">
        <f t="shared" si="10"/>
        <v>yes</v>
      </c>
      <c r="AC19" s="104" t="str">
        <f t="shared" si="11"/>
        <v>&gt;BtRaTG13_2013_Yunnan QHR63300_ref</v>
      </c>
      <c r="AD19" s="104" t="str">
        <f>IFERROR(__xludf.DUMMYFUNCTION("if (REGEXMATCH(AC19, ""^&gt;""),AC19 &amp; ""
"" &amp; Z19, """")"),"&gt;BtRaTG13_2013_Yunnan QHR63300_ref
MFVFLVLLPLVSSQCVNLTTRTQLPPAYTNSSTRGVYYPDKVFRSSVLHLTQDLFLPFFSNVTWFHAIHVSGTNGIKRFDNPVLPFNDGVYFASTEKSNIIRGWIFGTTLDSKTQSLLIVNNATNVVIKVCEFQFCNDPFLGVYYHKNNKSWMESEFRVYSSANNCTFEYVSQPFLMDLEGKQGNFKNLREFVFKNIDGYFKIYSKHTPINLVRDLPPGF"&amp;"SALEPLVDLPIGINITRFQTLLALHRSYLTPGDSSSGWTAGAAAYYVGYLQPRTFLLKYNENGTITDAVDCALDPLSETKCTLKSFTVEKGIYQTSNFRVQPTDSIVRFPNITNLCPFGEVFNATTFASVYAWNRKRISNCVADYSVLYNSTSFSTFKCYGVSPTKLNDLCFTNVYADSFVITGDEVRQIAPGQTGKIADYNYKLPDDFTGCVIAWNSKHIDAKEGGNFNYLYRLFRKANLKPFERDISTEIYQA"&amp;"GSKPCNGQTGLNCYYPLYRYGFYPTDGVGHQPYRVVVLSFELLNAPATVCGPKKSTNLVKNKCVNFNFNGLTGTGVLTESNKKFLPFQQFGRDIADTTDAVRDPQTLEILDITPCSFGGVSVITPGTNASNQVAVLYQDVNCTEVPVAIHADQLTPTWRVYSTGSNVFQTRAGCLIGAEHVNNSYECDIPIGAGICASYQTQTNSRSVASQSIIAYTMSLGAENSVAYSNNSIAIPTNFTISVTTEILPVSMTKT"&amp;"SVDCTMYICGDSTECSNLLLQYGSFCTQLNRALTGIAVEQDKNTQEVFAQVKQIYKTPPIKDFGGFNFSQILPDPSKPSKRSFIEDLLFNKVTLADAGFIKQYGDCLGDIAARDLICAQKFNGLTVLPPLLTDEMIAQYTSALLAGTITSGWTFGAGAALQIPFAMQMAYRFNGIGVTQNVLYENQKLIANQFNSAIGKIQDSLSSTASALGKLQDVVNQNAQALNTLVKQLSSNFGAISSVLNDILSRLDKVEA"&amp;"EVQIDRLITGRLQSLQTYVTQQLIRAAEIRASANLAATKMSECVLGQSKRVDFCGKGYHLMSFPQSAPHGVVFLHVTYVPAQEKNFTTAPAICHDGKAHFPREGVFVSNGTHWFVTQRNFYEPQIITTDNTFVSGSCDVVIGIVNNTVYDPLQPELDSFKEELDKYFKNHTSPDVDLGDISGINASVVNIQKEIDRLNEVAKNLNESLIDLQELGKYEQYIKWPWYIWLGFIAGLIAIIMVTIMLCCMTSCCSCL"&amp;"KGCCSCGSCCKFDEDDSEPVLKGVKLHYT")</f>
        <v>&gt;BtRaTG13_2013_Yunnan QHR63300_ref
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v>
      </c>
      <c r="AE19" s="121" t="s">
        <v>257</v>
      </c>
      <c r="AF19" s="105" t="str">
        <f t="shared" si="12"/>
        <v>https://www.ncbi.nlm.nih.gov/protein/QHR63300</v>
      </c>
      <c r="AG19" s="128" t="s">
        <v>258</v>
      </c>
      <c r="AH19" s="110">
        <v>29855.0</v>
      </c>
      <c r="AI19" s="108" t="str">
        <f t="shared" si="13"/>
        <v>21545</v>
      </c>
      <c r="AJ19" s="108" t="str">
        <f t="shared" si="14"/>
        <v>25354</v>
      </c>
      <c r="AK19" s="109" t="str">
        <f>IFERROR(__xludf.DUMMYFUNCTION("if(AI19&gt;0, right(left( REGEXREPLACE( REGEXREPLACE(AQ19, ""&gt;.*\n"", """"), ""\n"" , """"), AJ19), AJ19-AI19+1))"),"ATGTTTGTTTTTCTTGTTTTATTGCCACTAGTTTCTAGTCAGTGTGTTAATCTAACAACTAGAACTCAGTTACCTCCTGCATACACCAACTCATCCACCCGTGGTGTCTATTACCCTGACAAAGTTTTCAGATCTTCAGTTTTACATTTAACTCAGGATTTGTTTTTACCTTTCTTCTCCAATGTGACCTGGTTCCATGCTATACATGTTTCAGGGACCAATGGTATTAAAAGGTTTGATAACCCAGTTCTGCCA"&amp;"TTCAACGATGGCGTCTATTTTGCTTCCACTGAGAAGTCTAATATAATAAGAGGATGGATTTTTGGTACTACCTTAGATTCGAAGACCCAGTCTCTACTTATTGTTAATAACGCTACTAATGTTGTTATTAAAGTCTGTGAATTTCAATTTTGTAATGATCCATTTTTGGGTGTTTATTACCACAAAAACAACAAAAGTTGGATGGAAAGTGAGTTCAGAGTTTACTCTAGTGCGAATAATTGCACTTTTGAGTAT"&amp;"GTCTCTCAGCCTTTTCTTATGGACCTTGAAGGAAAACAGGGTAATTTCAAAAATCTTAGGGAATTCGTGTTTAAGAATATTGATGGTTATTTCAAAATATATTCTAAACATACGCCTATTAATTTAGTGCGTGATCTTCCCCCTGGTTTTTCAGCTTTAGAACCATTGGTAGATCTGCCAATAGGTATTAACATCACTAGGTTTCAAACTTTACTTGCTTTACATAGAAGCTATTTGACTCCTGGTGATTCTTCT"&amp;"TCAGGTTGGACAGCTGGTGCTGCAGCTTATTATGTGGGTTATCTTCAACCAAGGACTTTTCTACTAAAATATAATGAGAATGGAACCATTACAGATGCTGTAGACTGTGCACTTGACCCTCTTTCAGAAACAAAGTGTACGTTAAAATCCTTCACTGTTGAAAAAGGAATTTATCAAACCTCTAACTTTAGAGTCCAACCAACAGATTCTATTGTTAGATTCCCAAATATTACAAACTTATGTCCTTTTGGTGAA"&amp;"GTTTTTAACGCCACCACATTCGCATCAGTTTATGCTTGGAACAGAAAGAGAATTAGCAACTGTGTTGCTGATTACTCTGTCCTATATAATTCCACTTCATTTTCTACCTTTAAATGTTATGGAGTGTCTCCTACTAAATTAAATGATCTCTGCTTTACTAATGTTTATGCAGACTCATTTGTGATTACAGGTGATGAAGTCAGACAAATTGCGCCAGGACAAACTGGAAAGATTGCTGACTACAATTATAAACTA"&amp;"CCAGATGATTTTACTGGTTGTGTTATAGCTTGGAATTCTAAGCATATTGATGCAAAAGAGGGCGGTAATTTTAACTATCTTTACCGTCTCTTTAGAAAAGCTAATCTTAAACCCTTTGAGAGGGATATCTCAACTGAAATTTACCAAGCAGGCAGCAAACCTTGTAATGGTCAAACTGGTCTAAATTGCTACTACCCACTTTATAGATATGGATTTTACCCTACTGATGGTGTTGGTCACCAACCTTATAGGGTA"&amp;"GTAGTACTTTCTTTTGAACTTCTAAATGCACCAGCAACTGTTTGTGGACCTAAGAAGTCTACTAACTTGGTTAAAAATAAATGTGTCAATTTCAACTTTAATGGTTTAACTGGCACAGGTGTCCTCACAGAGTCTAATAAAAAGTTTCTACCTTTCCAACAATTTGGTAGAGACATTGCAGACACTACTGATGCCGTCCGTGATCCACAGACACTTGAGATTCTTGACATTACACCATGTTCTTTTGGTGGTGTC"&amp;"AGTGTTATAACACCTGGAACAAATGCCTCTAACCAGGTTGCTGTTCTTTATCAGGATGTTAACTGCACAGAAGTCCCTGTTGCTATCCATGCAGACCAACTTACTCCCACTTGGCGTGTTTACTCCACAGGTTCTAATGTTTTTCAAACACGTGCAGGTTGTTTAATAGGGGCTGAACATGTCAATAACTCGTATGAGTGTGACATACCTATTGGTGCAGGAATATGCGCCAGTTATCAGACTCAAACTAATTCA"&amp;"CGTAGTGTGGCCAGTCAATCTATTATTGCCTACACTATGTCACTTGGTGCAGAAAATTCAGTTGCTTATTCTAATAACTCTATTGCCATACCTACAAATTTTACTATTAGTGTGACCACTGAAATTCTACCTGTGTCTATGACAAAGACATCGGTAGACTGTACAATGTATATTTGTGGTGATTCAACTGAGTGCAGCAACCTTTTGTTGCAATATGGTAGTTTTTGCACACAATTAAATCGTGCTTTAACTGGA"&amp;"ATAGCTGTTGAACAGGACAAAAATACTCAAGAAGTTTTTGCTCAAGTTAAACAAATTTATAAGACACCACCAATTAAAGATTTTGGTGGTTTCAATTTTTCACAAATATTACCAGATCCATCAAAACCAAGCAAGAGGTCATTTATTGAGGATTTACTTTTCAATAAAGTGACACTTGCTGATGCTGGCTTCATCAAACAATATGGTGATTGCCTTGGTGATATTGCTGCTAGGGATCTTATTTGTGCTCAAAAG"&amp;"TTCAATGGCCTTACTGTTCTGCCACCTTTGCTCACAGATGAAATGATCGCTCAATACACTTCTGCACTATTAGCAGGTACAATCACTTCTGGTTGGACTTTTGGTGCAGGTGCTGCTTTACAAATACCATTTGCCATGCAAATGGCTTATAGGTTTAATGGTATTGGAGTTACACAGAATGTTCTCTATGAGAACCAAAAATTGATTGCCAACCAGTTTAATAGTGCTATTGGCAAAATTCAAGACTCACTTTCT"&amp;"TCTACAGCAAGTGCACTTGGAAAACTTCAAGATGTTGTCAACCAAAATGCACAAGCTTTAAACACGCTTGTTAAACAACTTAGCTCCAATTTTGGAGCTATTTCTAGCGTGTTAAATGATATCCTTTCACGTCTCGACAAAGTTGAGGCTGAAGTGCAGATTGACAGGTTGATCACAGGCAGACTTCAAAGCTTGCAGACATATGTGACTCAACAATTAATTAGAGCTGCAGAAATCAGAGCTTCTGCCAATCTT"&amp;"GCTGCTACTAAAATGTCAGAGTGTGTACTCGGACAATCAAAAAGAGTTGATTTTTGTGGAAAAGGCTATCATCTTATGTCTTTCCCTCAGTCAGCACCTCATGGTGTAGTCTTCTTGCATGTGACATATGTCCCTGCACAAGAAAAGAACTTCACAACTGCTCCTGCCATTTGTCATGATGGAAAAGCACACTTTCCACGTGAAGGTGTTTTCGTTTCAAATGGCACACACTGGTTTGTTACACAAAGGAATTTT"&amp;"TATGAACCACAAATTATTACAACAGACAACACATTTGTCTCTGGTAGCTGTGATGTTGTAATAGGAATTGTCAACAACACAGTTTATGATCCTTTGCAACCAGAACTTGATTCATTCAAGGAGGAGTTGGATAAATACTTTAAAAATCATACATCACCTGATGTAGATTTAGGTGACATTTCTGGCATTAATGCTTCAGTTGTCAATATTCAAAAGGAAATTGACCGCCTCAATGAGGTTGCCAAAAATCTAAAT"&amp;"GAATCTCTCATCGATCTCCAAGAACTTGGAAAGTATGAACAGTATATAAAATGGCCATGGTACATTTGGCTAGGTTTTATAGCTGGCTTGATTGCCATAATAATGGTCACGATTATGCTTTGCTGTATGACCAGTTGCTGCAGTTGTCTCAAGGGCTGTTGTTCTTGCGGATCTTGCTGCAAATTTGATGAAGACGACTCTGAGCCAGTGCTCAAAGGAGTCAAATTACATTACACATAA")</f>
        <v>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v>
      </c>
      <c r="AL19" s="109">
        <f t="shared" si="15"/>
        <v>3810</v>
      </c>
      <c r="AM19" s="109" t="str">
        <f t="shared" si="16"/>
        <v>&gt;BtRaTG13_2013_Yunnan_Sgene
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v>
      </c>
      <c r="AN19" s="110" t="s">
        <v>259</v>
      </c>
      <c r="AO19" s="111" t="str">
        <f t="shared" si="17"/>
        <v>https://www.ncbi.nlm.nih.gov/nuccore/MN996532.1</v>
      </c>
      <c r="AP19" s="111" t="str">
        <f t="shared" si="18"/>
        <v>https://www.ncbi.nlm.nih.gov/nuccore/MN996532.1?report=fasta&amp;log$=seqview&amp;format=text</v>
      </c>
      <c r="AQ19" s="112" t="s">
        <v>260</v>
      </c>
      <c r="AR19" s="113">
        <f>IFERROR(__xludf.DUMMYFUNCTION("len(REGEXREPLACE(REGEXREPLACE(AT19, ""&gt;.*\n"", """"), ""\n"", """"))"),29855.0)</f>
        <v>29855</v>
      </c>
      <c r="AS19" s="113" t="str">
        <f t="shared" si="19"/>
        <v>yes</v>
      </c>
      <c r="AT19" s="109" t="str">
        <f>IFERROR(__xludf.DUMMYFUNCTION("if(AQ19="""","""", REGEXREPLACE(AQ19, ""&gt;.*\n"", AW19 &amp; ""
""))"),"&gt;BtRaTG13_2013_Yunnan MN996532.1_ref_genome
CTTTCCAGGTAACAAACCAACGAACTCTCGATCTCTTGTAGATCTGTTCTCTAAACGAACTTTAAAATCT
GTGTGACTGTCACTCGGCTGCATGCTTAGTGCACTCACGCAGTATAATTAATAACTAATTACTGTCGTTG
ACAGGACACGAGTAACTCATCTATCTTCTGCAGGTTGCTTACGGTTTCGTCCGTGTTGCAGCCGATCAT"&amp;"C
AGCACATCTAGGTTTCGTCCGGGTGTGACCGAAAGGTAAGATGGAGAGCCTTGTCCCTGGTTTCAACGAG
AAAACACACGTCCAACTCAGTTTGCCTGTCTTACAGGTTCGCGACGTGCTCGTACGTGGCTTTGGAGACT
CCGTGGAGGAGGCTTTATCAGAGGCACGTCAACATCTTAAAGATGGCACTTGTGGCTTAGTAGAAGTTGA
AAAAGGTGTTTTGCCTCAACTTGAACAGCCCTATGTGTTC"&amp;"ATCAAACGTTCTGATGCTCGAACTGCACCT
CATGGCCATGTTATGGTTGAGCTGGTAGCAGAACTTAATGGCATTCAGTATGGTCGTAGTGGTGAGACAC
TCGGTGTCCTTGTCCCTTATGTGGGCGAAACACCAGTGGTTTACCGCAAGGTTCTTCTTCGTAAGAACGG
TAATAAAGGAGCTGGTGGCCATAGTTACGGCGCTGATCTAAAGTCGTTTGACTTAGGCGACGAGCTTGGC
ACTGATCCTTA"&amp;"TGAAGATTTTCAAGAAAACTGGAACACTAAACATAGCAGTGGTGTCACCCGTGATCTCA
TGCGTGAGCTTAATGGAGGAGCATACACTCGCTATGTCGATAACAACTTCTGTGGCCCTGATGGCTACCC
TCTTGAGTGCATTAAAGACCTTCTAGCTCGTGCTGGTAAAGCTTCATGCACTTTGTCCGAACAACTGGAC
TTTATTGACACTAAAAGAGGTGTATACTGCTGTCGTGAACATGAGCATGAGAT"&amp;"TGCTTGGTACACGGAAC
GTTCTGAAAAGAGCTATGAATTGCAGACACCTTTTGAAATTAAATTGGCAAAGAAATTTGACACATTTAA
TGGGGAATGTCCAAATTTTGTATTCCCCCTAAATTCCACAATCAAGACTATTCAACCAAGGGTTGAAAAG
AAAAAGCTTGATGGCTTTATGGGTAGAATTCGATCTGTCTATCCAGTTGCTTCACCAAATGAATGCAACC
AAATGTGCCTTTCAACTCTCATGA"&amp;"AGTGTGATCATTGTGGTGAAACTTCATGGCAGACAGGCGATTTTGT
TAAAGCCACTTGTGAATTTTGTGGCACTGAAAATTTGACTAAAGAGGGTGCCACTACTTGTGGTTACCTA
CCCCAAAATGCTGTTGTCAAAATTTATTGTCCAGCATGTCATAATCCAGAAGTAGGACCTGAGCATAGTC
TTGCTGAATATCATAATGAATCTGGCTTGAAACCCATTCTTCGTAAGGGTGGTCGCACTATTGCTT"&amp;"TTGG
AGGCTGTGTGTTCTCCTATGTTGGTTGCTACAATAAGTGTGCCTATTGGATTCCACGTGCTAGCGCCAAC
ATAGGTTGCAATCATACAGGTGTTGTTGGAGAAGGTTCTGAAGGTCTTAATGATAACCTTCTTGAAATAC
TTCAAAAAGAGAAAGTCAACATCAATATTGTTGGTGACTTTAAACTTAATGAAGAGATCGCCATTATTTT
GGCATCTTTTTCTGCTTCTACAAGTGCTTTTGTGGAA"&amp;"ACTGTGAAAGGTTTGGATTATAAAACATTCAAA
CAAATTGTTGAATCCTGCGGTAACTTTAAAGTTACAAAGGGGAAGGCAAAGAAAGGTGCTTGGAACATTG
GTGAACAAAAATCAATATTGAGTCCTCTTTATGCATTTGCGTCAGAGGCTGCTCGTGTTGTTCGATCAAT
TTTCTCCCGCACTCTTGAAACTGCTCAAAATTCCGTGCGTGCCTTACAGAAGGCCGCTATAACAATACTA
GATGGAAT"&amp;"TTCACAGTACTCACTGAGACTCATTGATGCTATGATGTTCACATCTGATTTGGTTACTAACA
ATCTGGTTGTAATGGCTTACATTACAGGTGGTGTTGTTCAGTTGACTTCACAGTGGCTAACAAATATCTT
TGGCACTGTCTATGAGCAACTCAAACCTGTTCTTGATTGGCTCGAAGAGAAATTCAAGGAAGGTGTAGAG
TTTCTTAGAGATGGTTGGGAAATTGTTAAATTTATCTCAACTTGTGCTTG"&amp;"TGAAATTGTCGGTGGACAAA
TTGTCACCTGTGCAAAGGAAATTAAAGAGAGTGTTCAGACATTCTTTAAGCTTGTAAACAAATTTTTGGC
TTTATGTGCTGACTCCATCATCATTGGTGGAGCTAAACTTAAAGCCTTGAATTTAGGTGAAACATTTGTC
ACACACTCAAAGGGATTGTATAGAAAGTGTGTTAAACCCAAAGAAGAAACTGGCTTACTCATGCCTCTGA
AAGCTCCAAAAGAAATTATTT"&amp;"TCTTAGAGGGAGAAACACTTCCTACAGAAGTGTTAACAGAGGAAGTTGT
CTTGAAAACTGGTGATTTACAACCATTAGAACAACCTACTAGTGAAGCTGTTGAAGCCCCATTGGTTGGT
ACACCAGTTTGCATTAACGGGCTCATGTTGCTCGAAATTAAAGACACAGAAAAGTACTGTGCCCTTGCAC
CTAATATGATGGTAACAAACAATACCTTCACACTTAAAGGCGGTGCACCAACAAAAGTTACTT"&amp;"TTGGTGA
TGACACTGTGATTGAAGTGCAAGGTTATAAGAGTGTGAATATCACTTTTGAACTTGACGAAAGGATTGAT
AAGGTACTTAACGAGAAGTGCTCTACCTATACAGTTGAACTCGGTACAGAAGTAAATGAGTTTGCTTGTG
TTGTAGCAGATGCTGTCATAAAAACTTTACAACCAGTATCTGAATTACTTATACCACTGGGCATTGATTT
AGATGAGTGGGGTATGGCTACATACTACTTATTT"&amp;"GATGAGTCTGGTGAATTTAAATTGGCTTCACATATG
TACTGTTCTTTTTATCCTCCAGATGAGGATGAGGAAGAAGGTGATTGTGAAGAAGAAGATTTTGAACCAC
CAACTCAATATGAGTATGGTACTGAAGATGATTACCAAGGTAAATCTTTGGAATTTGGTGCCACTTCTGT
CACTCCTCAACCTGAAGAAGAGCTAGAAGAAGATTGGTTAGATGATGATAGTCAACAAACTGTCGTTCAA
GAAGA"&amp;"TGACAGTGAAGTTAATCAGACAACTATCACTCAATCAATTGCTGAGGTTCAACCTCAGTTAGAGA
TGGAACCTACACCAGTTGTTCAGACTGAAGTGAATAGCTTTAGTGGTTATTTAAAACTTACTGACAATGT
ATACATTAAAAATGCAGACATTGTGGAAGAAGCTAAAAAGGTAAAACCAACAATAGTTGTCAACGCAGCC
AATGTTTACCTTAAACATGGAGGAGGTGTTGCGGGAGCTTTAAATAA"&amp;"GGCTACTAATAATGCCATGCAAG
TTGAATCAGATCATTACATAGCCACCAATGGACCACTTAAAGTGGGTGGTGGCTGTGTTTTGAGTGGACA
CAATCTTGCTAAAAACTGTCTTCATGTTGTTGGTCCAAATGTTAACAGAGGTGAAGATATTCAACTTCTT
AAGAGTGCTTATGAAAATTTTAATCAGCACGATGTTCTACTCGCACCACTATTATCAGCCGGTATTTTTG
GTGCTGACCCTGTACATT"&amp;"CTTTAAGAGTTTGTGTAGACACTGTTCGCACAAATGTCTACCTAGCTGTCTT
TGATAAAAATCTCTATGACAAACTTGTTTCAAGCTTTTTAGAAATGAAGAGTGAAAAGCAAGTTGAACAA
AAGACTGCTGAAATTCCTAAAGAGGAAGTTAAGTCATCTATTACTGAAAGTAAACTTTCAGTTGAGCAGA
GACAACAAGTTGATAAGAAAATCAAAGCTTGTGTTGAAGAAGTTACAACAACTCTGGAAG"&amp;"AAACTAAGTT
TCTCACAGAAAATTTGTTACTCTATATTGACATTAATGGCAATCTTCATCCAGATTCTGCCACTCTTGTT
AATGACATTGACATCACTTTCTTAAAGAAAGATGCTCCCTATATAGTGGGTGATGTTGTTCAAGAGGGTG
TTTTAACTGCTGTAGTTATACCTACTAAAAAGGCTGGTGGTACTACTGAAATGCTAACGAAAGCCTTGAG
AAAAGTGCCAACAGATAACTATATAACCACT"&amp;"TACCCAGGCCAGGGTTTAAATGGTTATACTGTAGAAGAG
GCAAGGACAGTGCTTAAAAAGTGTAAAAGTGCCTTTTACATTCTACCATCTATTATCTCTAATGAGAAGC
AAGAAATTCTTGGAACTGTTTCTTGGAATTTGCGAGAAATGCTTGCACATGCAGAGGAAACTCGTAAATT
AATGCCTGTCTGTATGGAAACTAAAGCTATAGTTTCAACTATACAGCGTAAATACAAGGGTATTAAAATA
CA"&amp;"AGAGGGTGTGGTTGATTATGGTGCCAGATTTTACTTTTATACCAGTAAAACAACTGTAGCATCACTTA
TCAATACACTCAACGATCTAAATGAGACTCTTGTTACAATGCCACTTGGCTATGTAACACATGGTTTAAA
TTTGGAAGAAGCTGCTCGGTATATGAGATCTCTCAAAGTGCCAGCTACAGTTTCTGTTTCTTCACCTGAT
GCTGTTACAGCGTATAATGGTTACCTTACTTCTTCTTCTAAAAC"&amp;"ACCTGAAGAACATTTTATTGAAACCA
TCTCACTTGCTGGCTCTTACAAAGATTGGTCCTATTCTGGACAGTCTACACAACTAGGTATAGAATTTCT
TAAGAGAGGTGATAAAAGTGTGTATTACACTAGTAACCCTATTACATTTCACCTAGATGGTGAAGTTATC
ACCTTTGACAATCTTAAGATACTTCTCTCTTTGAAAGAAGTTAGGACTATTAAGGTGTTTACAACAGTAG
ACAACATTAACCTTC"&amp;"ACACGCAAGTTGTGGACATGTCAATGACATATGGACAACAGTTTGGCCCAACTTA
TTTGGATGGAGCTGATGTTACTAAAATAAAACCTCATAATTCACATGAAGGTAAAACGTTTTATGTTTTG
CCTAATGATGACACTTTACGTGCTGAGGCTTTTGAGTACTACCACACAACTGATCCTAGTTTTCTGGGTA
GGTACATGTCAGCATTAAATCACACTAAAAAGTGGAAATACCCACAAGTCAATGGTT"&amp;"TAACTTCTATTAA
ATGGGCAGATAACAACTGTTATCTTGCCACTGCATTATTAACACTACAGCAAATAGAGTTGAAATTTAAC
CCACCTGCTTTACAAGATGCCTACTACAGGGCAAGAGCTGGTGAAGCTGCTAATTTTTGTGCACTTATCT
TAGCCTACTGTAACAAGACAGTAGGTGAGTTAGGTGATGTTAGAGAAACAATGAATTATTTGTTTCAACA
TGCCAATTTAGATTCTTGCAAAAGAGTC"&amp;"TTGAATGTGGTGTGTAAAACTTGTGGACAACAGCAGACTACT
CTTAAGGGTGTAGAAGCTGTTATGTACATGGGCACACTTTCTTATGAACAACTTAAGAAGGGTGTTCAGA
TACCTTGTACTTGTGGTAAACAAGCTACACAATATCTAGTACAACAAGAGTCACCTTTTGTTATGATGTC
GGCACCACCTGCTCAGTATGAACTTAAGCATGGTACATTTATTTGTGCTAGTGAGTACACTGGTAATTAC"&amp;"
CAGTGTGGTCACTATAAACATATAACTTCTAAAGAAACTTTGTATTGCATAGACGGTGCTTTACTTACAA
AGTCCTCTGAGTACAAAGGTCCTATTACGGATATTTTCTACAAAGAAAATAGCTATATAACAACCATAAA
ACCAGTTATTTATAAATTGGATGGTGTTGTTTGTACAGAAATTGATCCTAAGTTGGACAATTATTATAAG
AAAGACAATTCTTATTTCACAGAGCAACCAATTGATCTTGT"&amp;"GCCAAACCAACCTTATCCGAATGCAAGCT
TCGATAATTTCAAGTTTGTATGTGATAACATCAAACTTGCTGATGATTTAAACCAGTTAACTGGTTACAA
GAAACCTGCTTCAAGAGAGTTTAAAGTTACATTCTTCCCTGACTTAAATGGTGATGTGGTGGCTATTGAT
TATAAACACTACACACCTTCTTTTAAGAAAGGAGCTAAATTGTTACATAAACCTATTGTCTGGCATGTTA
ACAATGCAACTA"&amp;"ACAAAGCTACGTATAAACCAAACACTTGGTGTATACGCTGTCTTTGGAACACAAAACC
AGTTGAAACATCAAACTCTTTTGATGTACTGAAATCAGAGGACACGCAGGGAATGGATAATCTTGCCTGC
GAAGATCTAAAACCAGTCTCTGAAGAAGTAGTGGAAAATCCTACCATACAGAAAGACATTCTTGAGTGTA
ATGTGAAAACTACCGAAGTTGTAGGAGACATTATACTTAAACCAGCAAATGATG"&amp;"GTTTGAAAATTACAGA
GGAGGTTGGTCACACAGATCTAATGGCTGCTTATGTAGACAATTCTAGTCTTACTATTAAGAAACCTAAT
GAATTATCTAGAGTACTAGGTTTGAAAACCCTTGTTACTCATGGTTTAGCTGCTGTTAATAGTGTTCCGT
GGGATACTATAGCTAATTATGCTAAGCCTTTTCTTAATAAAGTTGTTAGCACAACTACTAATATAGTCAC
ACGGTGTTTAAACCGTGTTTGTACT"&amp;"AATTATATGCCTTATTTCTTTACTTTATTGCTACAATTGTGTACT
TTTACTAGAAGTACAAATTCTAGAATTAAAGCATCTATGCCGACTACTATAGCAAAGAATACTGTTAAGA
GTGTTGGTAAATTTTGCCTAGAGGCTTCATTTAATTACCTGAAGTCACCTAATTTTTTTACATTGATTAA
TATTATAATTTGGTTTTTACTATTAAGTGTTTGTTTAGGTTCTTTAATCTACTCAACCGCTGCTCTA"&amp;"GGT
GTTTTAATGTCTAATTTAGGCATGCCTTCTTACTGTACTGGCTACAGAGAAGGCTATTTGAACTCTACTA
ATGTCACTACAGCAATCTACTGTACTGGTTCTATACCTTGTGGTGTTTGTCTTAGTGGTTTAGATTCTTT
AGATACCTATCCTTCTTTAGAAACTATACAAATTACCATTTCATCTTTTAAATGGGATTTAACTGCTTTT
GGCTTAGTTGCAGAGTGGTTTTTGGCATATATTCTTTT"&amp;"TACTAGGTTCTTCTATGTACTTGGATTGGCTG
CAATTATGCAATTGTTTTTCAGCTATTTTGCAGTACATTTTATTAGTAATTCTTGGCTTATGTGGTTAAT
AATTAATCTTGTACAAATGGCCCCAATTTCAGCTATGGTTAGGATGTACATTTTCTTTGCATCATTTTAT
TATGTATGGAAAAGTTATGTGCATGTTGTAGATGGTTGTACTTCATCAACTTGTATGATGTGTTACAAAC
GTAATAGAG"&amp;"CAACAAGAGTTGAATGTACAACTATTGTTAATGGTGTTAGAAGGTCCTTTTATGTCTATGC
TAATGGAGGTAAAGGCTTTTGCAAACTACATAATTGGAATTGTGTTAATTGTGACACATTCTGTGCTGGT
AGTACATTTATTAGTGATGAAGTTGCGAGAGACTTGTCACTACAGTTTAAAAGACCAATAAATCCTACTG
ACCAGTCTTCCTACATTGTTGACAGTGTTACAGTGAAGAATGGTTCCATCC"&amp;"ATCTTTACTTTGATAAAGC
TGGTCAAAAGACTTATGAAAGACATTCTCTCTCTCATTTTGTTAACTTAGACAATTTGAGAGCTAGTAAC
ACTAAAGGTTCATTGCCTATTAATGTTATAGTTTTTGATGGTAAATCAAAATGTGAAGAATCATCTGCAA
AATCAGCGTCTGTTTATTACAGTCAGCTTATGTGTCAACCTATACTGTTACTAGATCAGGCATTAGTGTC
TGATGTTGGTGATAGTACAGAA"&amp;"GTTGCAGTTAAAATGTTTGATGCTTACGTTAATACGTTTTCATCAACT
TTTAACGTTCCAATGGAAAAACTAAAAACACTAGTTGCAACTGCAGAAGCTGAACTTGCAAAGAATGTGT
CCTTAGACAATGTCTTATCCACCTTTATTTCAGCAGCTCGGCAAGGGTTTGTTGATTCAGATGTAGAAAC
TAAAGATGTTGTTGAATGTCTTAAATTGTCACATCAATCTGACATAGAAGTTACTGGTGATAGT"&amp;"TGTAAT
AACTATATGCTCACCTATAACAAAGTTGAAAACATGACACCTCGTGACCTTGGTGCTTGTATTGACTGTA
GTGCGCGTCATATTAATGCGCAGGTAGCAAAAAGTCACAATATTGCGTTGATATGGAACGTTAAAGATTT
TATGTCACTGTCTGAACAACTACGAAAACAAATACGTAGTGCTGCCAAAAAGAACAACTTGCCTTTCAAG
TTGACATGTGCAACTACTAGACAAGTTGTTAATGT"&amp;"TGTAACAACAAAAATAGCACTTAAGGGTGGTAAAA
TTGTTAATAATTGGTTGAAGCAGTTAATTAAAGTTACACTCGTGTTCCTTTTTGTTGCTGCTATCTTCTA
TTTAATAACACCTGTTCATGTCATGTCTAAACATACTGACTTTTCAAGTGAAATTATAGGGTACAAGGCT
ATCGATGGTGGTGTCACTCGTGACATAGCATCTACAGATACTTGTTTTGCTAACAAACATGCTGATTTTG
ACACAT"&amp;"GGTTTAGTCAGCGTGGTGGTAGTTATACTAATGACAAAGCTTGTCCATTGATTGCTGCAGTCAT
AACAAGAGAAGTGGGTTTTGTCGTGCCTGGTCTTCCTGGTACGATATTACGCACAACTAATGGTGACTTT
TTGCATTTCTTACCTAGAGTTTTTAGTGCAGTTGGTAACATCTGCTATACACCATCAAAACTTATAGAGT
ACACTGACTTTGCAACTTCAGCTTGTGTTTTGGCTGCTGAATGTACAA"&amp;"TTTTTAAAGATGCTTCTGGTAA
GCCAGTACCATATTGTTATGATACTAATGTACTAGAAGGTTCTGTTGCATATGAAAGTCTACGTCCTGAT
ACACGTTATGTACTCATGGATGGCTCTATTATTCAATTTCCTAACACCTACCTTGAAGGTTCTGTTAGAG
TGGTAACAACTTTTGATTCTGAGTATTGTAGACACGGTACTTGTGAAAGATCAGAAGCTGGTGTTTGTGT
ATCTACTAGTGGTAGATGG"&amp;"GTACTTAATAATGATTATTACAGATCTTTACCAGGAGTTTTTTGTGGTGTA
GATGCTGTAAATTTACTTACTAATATGTTCACACCACTAATTCAACCTATCGGTGCTTTGGACATATCAG
CATCTATTGTAGCCGGCGGTATTGTTGCTATCGTAGTAACATGCCTTGCCTACTACTTTATGAGGTTTAG
AAGAGCTTTTGGTGAATACAGCCATGTAGTTGCCTTTAATACTTTACTATTCCTTATGTCA"&amp;"TTCACTGTA
CTCTGTTTAACACCAGTTTACTCATTTTTACCTGGCGTTTATTCTGTTATTTACTTGTACTTGACATTTT
ATCTTACTAATGATGTTTCTTTCTTAGCACATATCCAGTGGATGGTTATGTTCACACCTTTAGTACCTTT
CTGGATAACAATTGTTTATGTCATTTGTATTTCCACAAAGCATTTTTACTGGTTCTTTAGTAACTACCTA
AAAAGGCGTGTAGTCTTTAATGGTGTTTCCTT"&amp;"TAGTACTTTTGAAGAAGCTGCGTTATGCACTTTCTTAT
TAAATAAGGAAATGTATCTAAAATTGCGTAGTGATGTACTTCTACCTCTTACGCAATATAATAGATATTT
AGCCCTTTATAATAAGTACAAGTATTTTAGTGGAGCCATGGATACAACTAGCTACAGAGAAGCTGCTTGT
TGTCATCTTGCAAAAGCTCTCAATGATTTCAGTAATTCAGGTTCTGATGTTCTTTATCAACCACCACAAA
CCT"&amp;"CTATCACCTCGGCTGTTTTGCAGAGTGGTTTTAGAAAAATGGCATTCCCATCAGGTAAAGTTGAGGG
TTGCATGGTACAAGTTACTTGTGGTACAACCACACTTAATGGTCTTTGGCTTGATGATGTAGTCTACTGT
CCAAGACATGTGATCTGCACCTCTGAAGACATGCTTAATCCTAATTATGAAGACTTACTTATCCGCAAGT
CTAATCATAATTTCTTGGTACAGGCTGGTAATGTCCAACTTAGAG"&amp;"TTATTGGACATTCTATGCAAAATTG
TGTGCTTAAGCTTAAGGTAGATACTGCCAATACTAAGACGCCTAAGTATAAGTTTGTTCGCATTCAACCT
GGACAGACTTTTTCAGTGTTAGCTTGTTACAATGGTTCACCATCTGGTGTTTACCAGTGTGCTATGAGAC
CTAACTTTACAATTAAGGGTTCATTCCTTAATGGTTCTTGTGGTAGTGTTGGTTTTAACATAGATTATGA
CTGTGTCTCTTTTTGT"&amp;"TACATGCACCATATGGAATTACCAACTGGAGTTCATGCTGGCACAGACTTAGAA
GGTACCTTCTATGGACCTTTTGTTGACAGACAAACAGCACAAGCAGCTGGTACGGACACAACTATCACAG
TCAATGTTTTAGCTTGGTTGTACGCTGCTGTTATAAATGGAGACAGGTGGTTTCTCAATCGATTTACCAC
AACTCTTAATGATTTTAACCTCGTGGCTATGAAGTACAATTATGAACCTCTAACACAG"&amp;"GACCATGTTGAC
ATACTAGGACCTCTTTCTGCTCAAACCGGAATTGCCGTTTTAGATATGTGTGCTTCACTAAAAGAATTAC
TGCAAAATGGTATGAATGGACGTACCATATTGGGTAGTGCTTTATTAGAAGATGAATTTACACCTTTTGA
TGTTGTTAGACAATGCTCAGGTGTTACTTTCCAAAGTGCAGTAAAAAGAACAATCAAGGGCACACACCAT
TGGTTGTTACTTACAATTTTGACTTCACT"&amp;"TTTAGTTTTAGTCCAGAGTACTCAATGGTCTTTGTTCTTTT
TTGTGTATGAAAATGCCTTTTTGCCTTTTGCTATGGGTATTATTGCTATGTCTGCTTTTGCAATGATGTT
TGTTAAACATAAGCATGCATTCCTCTGTTTGTTCTTGTTACCTTCTCTTGCTACTGTAGCTTACTTTAAT
ATGGTCTATATGCCTGCTAGTTGGGTGATGCGCATTATGACATGGTTGGATATGGTTGATACTAGTTTGT
"&amp;"CTGGTTTCAAGCTAAAAGACTGTGTTATGTATGCATCAGCCGTAGTGTTACTAATCCTTATGACAGCAAG
AACTGTGTATGATGATGGTGCTAGGAGGGTGTGGACACTTATGAATGTCTTGACACTCGTCTATAAAGTT
TATTATGGTAATGCTTTAGATCAAGCTATTTCCATGTGGGCTCTTATAATCTCTGTTACTTCTAACTACT
CGGGTGTAGTTACAACTGTCATGTTCTTGGCCAGAGGTATTG"&amp;"TTTTTATGTGTGTTGAGTATTGCCCTAT
TTTCTTCATAACTGGTAATACACTTCAGTGTATAATGCTAGTTTATTGTTTCTTAGGCTATTTCTGTACT
TGTTACTTTGGTCTCTTTTGTTTACTCAACCGTTACTTTAGACTGACTCTTGGTGTTTATGATTATTTGG
TTTCCACACAAGAGTTTAGGTATATGAATTCACAGGGATTGCTCCCACCAAAGAATAGCATAGATGCCTT
TAAACTCAACATC"&amp;"AAATTGTTGGGTGTTGGAGGTAAACCTTGTATTAAAGTAGCCACTGTACAGTCTAAA
ATGTCAGATGTAAAGTGCACGTCAGTAGTCTTACTCTCAGTTTTGCAACAACTTAGAGTAGAATCATCAT
CTAAATTGTGGGCTCAATGTGTTCAGTTACACAATGACATACTCTTAGCTAAAGATACTACTGAAGCCTT
TGAAAAAATGGTTTCACTACTTTCTGTCTTGCTTTCCATGCAGGGTGCTGTAGAC"&amp;"ATAAACAAGCTTTGT
GAAGAAATGCTTGACAACAGGGCAACCTTACAAGCTATAGCCTCAGAGTTTAGTTCTCTTCCATCATATG
CAGCTTTTGCTACCGCTCAAGAAGCTTATGAGCAGGCTGTTGCTAATGGTGACTCTGAAGTTGTCCTTAA
AAAGTTGAAGAAGTCTTTGAATGTGGCTAAATCTGAATTTGACCGTGATGCAGCCATGCAACGCAAGTTG
GAAAAGATGGCTGATCAAGCTATGAC"&amp;"CCAAATGTATAAACAGGCTAGATCTGAAGACAAGAGGGCAAAAG
TTACTAGTGCTATGCAGACAATGCTTTTCACTATGCTTAGAAAGTTGGATAATGATGCACTCAACAACAT
TATCAACAATGCAAGAGATGGTTGTGTTCCATTGAACATAATACCTCTTACAACAGCAGCCAAATTAATG
GTTGTCATACCAGACTATAACACATATAAAAATACGTGTGATGGTACAACATTTACTTATGCATCGGC"&amp;"AT
TGTGGGAAATCCAACAGGTTGTTGATGCAGATAGTAAAATTGTTCAACTTAGTGAAATTAGCATGGACAA
TTCACCTAATTTAGCATGGCCTCTTATTGTAACAGCTTTAAGGGCCAATTCTGCTGTCAAATTACAGAAT
AATGAGCTTAGTCCTGTTGCACTACGACAGATGTCTTGTGCTGCCGGTACTACACAAACTGCTTGCACTG
ATGACAATGCGTTAGCTTACTACAACACAACAAAGGGAG"&amp;"GTAGGTTTGTACTTGCATTGTTATCCGATTT
ACAGGATTTGAAATGGGCTAGATTCCCTAAGAGTGATGGAACTGGTACTATCTATACAGAACTGGAACCA
CCTTGTAGGTTTGTTACAGACACACCTAAAGGTCCTAAAGTGAAGTATTTATACTTTATTAAAGGATTAA
ACAATCTAAATAGAGGTATGGTACTTGGTAGTTTAGCTGCTACAGTACGTTTACAAGCTGGTAATGCAAC
AGAAGTGCCT"&amp;"GCCAATTCAACTGTACTATCTTTCTGTGCTTTTGCTGTAGATGCCGCTAAAGCGTACAAA
GACTATCTAGCTAGTGGGGGACAACCAATCACTAATTGTGTTAAGATGTTGTGTACACACACTGGTACTG
GTCAGGCAATAACAGTTACACCAGAAGCCAATATGGATCAAGAATCCTTTGGTGGTGCATCGTGTTGTCT
GTACTGTCGTTGCCACATAGATCATCCAAATCCTAAAGGATTTTGTGACTTA"&amp;"AAAGGTAAGTATGTACAA
ATACCTACGACTTGTGCTAATGACCCTGTGGGTTTTACACTTAAAAACACAGTCTGTACCGTCTGCGGTA
TGTGGAAAGGTTATGGCTGTAGTTGTGATCAACTCCGCGAACCCATGCTTCAGTCAGCTGATGCACAATC
GTTTTTAAACGGGTTTGCGGTGTAAGTGCAGCCCGTCTTACACCGTGCGGCACAGGCACTAGCACTGATG
TCGTGTACAGGGCTTTTGACATC"&amp;"TACAATGATAAAGTAGCTGGTTTTGCTAAATTCTTAAAAACTAATTG
TTGTCGCTTCCAAGAAAAAGACGAGGATGACAATTTAATTGATTCTTACTTTGTAGTTAAGAGACACACT
TTCTCTAACTACCAACATGAAGAAACAATTTATAATTTACTTAAGGATTGTCCAGCTGTTGCTAAACACG
ACTTCTTTAAGTTTAGAATAGACGGTGACATGGTACCACATATATCACGTCAACGTCTTACTAAA"&amp;"TACAC
AATGGCAGACCTCGTCTATGCTTTAAGGCATTTTGACGAAGGCAATTGTGATACATTAAGAGAAATACTT
GTCACATACAATTGTTGTGACGATGATTATTTCAATAAAAAAGACTGGTATGATTTTGTAGAAAACCCAG
ATATATTACGCGTATACGCCAACTTAGGTGAACGTGTACGCCAAGCTTTGTTAAAAACAGTACAATTCTG
TGATGCCATGCGAGATGCTGGTATTGTAGGTGTACT"&amp;"AACATTAGATAATCAAGATCTCAATGGTAACTGG
TATGATTTCGGTGACTTCATACAAACCACTCCAGGTAGTGGAGTTCCTATTGTAGATTCTTATTATTCAT
TGTTAATGCCTATACTAACTTTAACTAGGGCATTAACTGCAGAGTCACATGTTGACACTGACTTAACAAA
GCCCTACATTAAGTGGGATTTGTTAAAATATGACTTTACGGAAGAGAGGTTAAAACTCTTTGACCGTTAT
TTTAAAT"&amp;"ATTGGGATCAGACATACCACCCAAATTGTGTTAACTGTTTGGATGACAGATGCATTCTGCATT
GTGCAAACTTTAACGTTTTATTCTCTACAGTGTTCCCACCTACAAGTTTTGGACCTCTAGTGAGAAAAAT
ATTTGTTGATGGTGTTCCATTTGTAGTTTCAACTGGATACCACTTCAGGGAGCTAGGTGTTGTACATAAT
CAGGATGTAAACTTACATAGCTCTAGACTTAGTTTTAAGGAATTACTTG"&amp;"TGTATGCTGCTGACCCTGCTA
TGCACGCTGCTTCTGGTAATTTATTACTAGATAAACGCACTACGTGCTTCTCAGTAGCTGCACTTACTAA
CAATGTTGCTTTTCAAACTGTCAAACCCGGTAATTTTAACAAAGACTTCTATGACTTTGCTGTGTCTAAG
GGTTTCTTTAAGGAAGGAAGTTCTGTTGAATTAAAACACTTCTTCTTTGCTCAGGATGGTAATGCTGCCA
TCAGCGATTATGACTACTAT"&amp;"CGTTATAATCTACCAACAATGTGTGATATCAGACAACTCCTATTTGTAGT
TGAAGTTGTTGATAAGTACTTTGATTGTTACGATGGTGGCTGTATTAATGCTAACCAAGTCATCGTCAAC
AACCTAGACAAATCAGCTGGTTTTCCATTTAATAAATGGGGTAAGGCTAGACTCTATTACGATTCAATGA
GTTACGAGGATCAAGATGCACTTTTCGCATATACAAAACGTAATGTCATCCCTACTATAACT"&amp;"CAAATGAA
TCTTAAGTATGCCATTAGTGCAAAGAATAGAGCTCGCACCGTAGCTGGTGTCTCTATCTGTAGTACTATG
ACCAATAGACAGTTTCATCAAAAATTATTGAAATCAATAGCCGCCACTAGAGGAGCTACTGTAGTAATCG
GAACAAGCAAATTTTATGGTGGTTGGCATAACATGTTAAAAACTGTTTACAGTGATGTAGAAAACCCTCA
TCTTATGGGTTGGGATTACCCTAAATGTGATAG"&amp;"AGCCATGCCTAACATGCTTAGAATTATGGCCTCACTT
GTTCTTGCTCGCAAACATACAACGTGCTGTAGCTTGTCACACCGTTTCTATAGATTAGCTAATGAGTGTG
CTCAAGTATTGAGTGAAATGGTCATGTGTGGCGGTTCACTATATGTTAAACCAGGTGGAACCTCATCAGG
AGATGCCACAACTGCTTATGCTAATAGTGTCTTTAACATTTGTCAAGCTGTTACGGCCAATGTTAATGCA
CTTT"&amp;"TATCTACTGATGGTAACAAAATTGCCGATAAGCACGTCCGCAATTTACAACACAGACTTTATGAGT
GTCTCTATAGAAATAGAGATGTTGACACAGACTTTGTGAATGAGTTTTACGCATATTTGCGTAAACATTT
CTCAATGATGATACTTTCTGATGATGCTGTTGTGTGTTTCAATAGCACTTATGCATCTCAAGGTCTAGTG
GCTAGCATAAAGAACTTTAAATCAGTTCTTTACTATCAAAACAACG"&amp;"TTTTTATGTCTGAAGCAAAATGTT
GGACTGAGACTGACCTTACTAAAGGACCTCATGAATTTTGCTCTCAACATACAATGCTAGTTAAACAGGG
TGATGATTATGTGTACCTCCCTTACCCGGATCCATCACGAATCTTAGGGGCTGGCTGTTTTGTAGATGAT
ATCGTAAAAACAGATGGTACACTGATGATTGAACGGTTTGTGTCTTTAGCTATAGATGCTTACCCACTTA
CTAAACATCCTAATCAG"&amp;"GAGTATGCTGATGTCTTTCACTTGTACTTACAATACATAAGAAAGTTACATGA
TGAGTTAACAGGACATATGTTAGACATGTATTCTGTTATGCTTACTAATGATAACACTTCAAGGTATTGG
GAACCTGAGTTTTATGAGGCTATGTACACACCGCATACAGTCTTACAGGCTGTTGGGGCTTGTGTTCTTT
GCAATTCACAGACTTCATTAAGATGTGGTGCTTGCATACGTAGACCATTCTTATGCTGT"&amp;"AAATGCTGTTA
CGACCACGTCATATCTACATCACATAAATTAGTCTTGTCTGTTAATCCGTATGTTTGCAATGCTCCAGGT
TGTGATGTCACAGATGTGACTCAACTTTACTTAGGAGGTATGAGCTATTATTGTAAATCACATAAACCAC
CCATTAGTTTTCCGTTGTGTGCTAATGGACAAGTTTTTGGTTTATATAAGAATACATGTGTTGGTAGCGA
TAATGTTACTGACTTTAACGCAATTGCAAC"&amp;"ATGTGATTGGACAAATGCTGGTGATTACATTTTAGCTAAC
ACCTGTACTGAAAGACTCAAGCTTTTCGCAGCAGAAACGCTCAAAGCTACTGAGGAGACATTTAAACTGT
CTTATGGTATTGCCACTGTACGTGAAGTGCTGTCTGACAGAGAATTGCATCTTTCATGGGAAGTTGGTAA
ACCTAGACCACCACTTAACCGAAATTATGTCTTTACTGGTTATCGTGTAACTAAAAACAGTAAAGTACAA
A"&amp;"TAGGAGAGTACACCTTTGAAAAAGGTGACTATGGTGATGCTGTTGTCTACCGAGGTACAACAACTTACA
AACTAAATGTTGGTGACTATTTTGTGCTGACATCACATACAGTAATGCCATTAAGTGCACCTACACTAGT
GCCACAAGAGCACTATGTTAGAATTACTGGCTTATACCCAACACTCAATATTTCAGATGAGTTTTCTAGC
AATGTTGCAAATTATCAAAAGGTTGGTATGCAAAAGTATTCTA"&amp;"CACTCCAAGGACCACCTGGTACTGGTA
AGAGTCATTTTGCTATTGGCTTAGCTCTCTACTACCCTTCTGCTCGCATAGTGTACACAGCTTGCTCTCA
TGCCGCTGTTGATGCACTATGTGAGAAGGCATTAAAATATTTGCCTATAGATAAATGTAGTAGAATTATA
CCTGCACGTGCTCGTGTAGAGTGTTTTGATAAATTCAAAGTGAATTCAACATTAGAACAGTACGTCTTTT
GTACTGTAAATGCA"&amp;"TTGCCTGAGACGACTGCAGATATAGTTGTCTTTGATGAAATTTCAATGGCTACAAA
TTATGATTTGAGTGTTGTCAATGCTAGATTACGTGCTAAGCACTATGTGTACATTGGCGACCCTGCTCAA
TTACCAGCACCACGCACATTGCTAACTAAGGGCACACTAGAACCAGAATATTTCAATTCAGTGTGTAGAC
TCATGAAAACTATAGGTCCAGACATGTTCCTTGGAACTTGTCGGCGTTGTCCTGCT"&amp;"GAAATTGTTGACAC
TGTGAGTGCTTTGGTTTATGATAATAAGCTGAAAGCACATAAAGACAAATCAGCTCAATGCTTTAAAATG
TTTTATAAGGGTGTTATTACTCATGATGTTTCATCTGCAATTAACAGGCCACAAATAGGCGTGGTAAGAG
AATTTCTTACACGTAATCCTACTTGGAGAAAAGCTGTCTTCATTTCACCTTATAATTCACAGAATGCTGT
AGCCTCAAAGATTTTGGGACTACCAAC"&amp;"TCAAACTGTTGATTCATCACAGGGTTCAGAATATGACTATGTC
ATATTCACTCAAACCACTGAGACAGCTCACTCTTGTAATGTAAACAGATTTAATGTTGCTATTACTAGAG
CAAAAGTAGGCATACTTTGCATAATGTCTGATAGAGACCTTTATGACAAGTTGCAATTTACAAGTCTTGA
GATTCCACGTAGGAATGTGGCAACTTTACAAGCTGAAAATGTAACAGGACTTTTTAAGGATTGTAGTAA"&amp;"G
GTAATCACTGGGTTACACCCAACACAGGCACCTACACACCTCAGTGTTGACACTAAATTCAAAACTGAAG
GTTTATGTGTTGACATACCTGGTATACCTAAGGACATGACCTATAGAAGACTCATCTCTATGATGGGTTT
CAAAATGAATTACCAAGTTAATGGTTACCCTAATATGTTTATCACCCGTGAGGAAGCCGTAAGACATGTA
CGTGCATGGATTGGCTTTGATGTCGAGGGGTGTCATGCTA"&amp;"CTAGAGAAGCTATTGGTACTAATTTACCTT
TACAGCTAGGCTTTTCTACAGGTGTTAACCTAGTTGCTGTACCTACAGGCTATGTTGATACACCTAATAA
TACAGATTTTTCCAGAGTTAGTGCTAAACCACCACCTGGAGATCAGTTTAAACATCTTATACCACTTATG
TATAAAGGACTTCCTTGGAATGTAGTGCGTATAAAGATTGTACAAATGTTAAGTGATACACTTAAAAATC
TCTCTGACAGA"&amp;"GTCGTGTTTGTCTTATGGGCACATGGCTTTGAATTAACATCTATGAAGTATTTTGTGAA
AATAGGACCTGAGCGCACTTGTTGTCTATGTGATAAACGTGCCACATGCTTTTCCACTGCTTCAGACACT
TATGCCTGTTGGCATCATTCTATTGGATTTGATTATGTCTATAATCCGTTTATGATTGATGTTCAACAAT
GGGGTTTTACAGGTAACCTACAAAGCAACCATGATCGCTATTGTCAGGTTCAT"&amp;"GGTAATGCACATGTAGC
TAGTTGTGATGCAATCATGACTAGATGTCTAGCTGTCCACGAGTGCTTTGTTAAGCGTGTTGACTGGACT
ATTGAATACCCTATAATTGGTGATGAACTGAAGATTAATGCGGCTTGTAGAAAGGTTCAACACATGGTTG
TTAAAGCTGCATTATTAGCAGACAAATTTCCAGTTCTTCATGACATTGGTAACCCTAAAGCTATTAAGTG
TGTACCTCAAGCTGATGTAGAATG"&amp;"GAAGTTCTATGACGCACAGCCTTGTAGTGACAAAGCTTATAAAATA
GAAGAATTATTCTATTCTTATGCCACACATTCTGACAAATTCACAGATGGTGTATGCCTATTTTGGAATT
GCAATGTCGATAGATATCCTGCTAATTCCATTGTTTGTAGATTTGACACTAGAGTGCTATCTAACCTTAA
CTTGCCTGGTTGTGATGGTGGCAGTTTGTATGTAAATAAACATGCATTCCACACACCAGCTTTTGA"&amp;"TAAA
AGTGCTTTTGTTAATTTAAAACAATTACCATTTTTCTATTACTCTGACAGTCCATGTGAGTCTCATGGAA
AACAAGTAGTGTCAGATATAGACTATGTACCACTAAAGTCTGCTACGTGCATAACACGTTGCAATTTAGG
TGGTGCTGTCTGTAGACATCATGCTAATGAGTACAGATTGTATCTTGATGCTTACAACATGATGATCTCA
GCTGGCTTTAGCTTGTGGGTTTACAAACAATTTGATA"&amp;"CTTACAACCTCTGGAATACTTTTACAAGACTTC
AGAGTTTAGAAAATGTGGCTTTTAATGTTGTAAATAAAGGACACTTTGATGGACAACAGGGTGAAGTACC
AGTTTCCATCATTAATAACACTGTTTACACAAAAGTTGATGGTGTTGATGTAGAACTATTTGAAAATAAA
ACAACATTACCTGTTAATGTAGCATTTGAGCTCTGGGCTAAGCGCAATATTAAACCAGTACCAGAGGTGA
AAATACTC"&amp;"AATAATTTGGGTGTGGACATTGCTGCTAATACTGTGATTTGGGACTACAAAAGAGATGCTCC
AGCACATATATCTACTATTGGTGTTTGTTCTATGACTGACATAGCCAAGAAACCAACTGAAAATATTTGT
GCACCACTCACTGTCTTTTTCGATGGTAGAGTCAATGGTCAAGTAGACTTGTTTAGAAATGCCCGTAATG
GTGTTCTTATTACAGAAGGTAGTGTTAAAGGTTTACAACCATCTGTAGGT"&amp;"CCTAAACAAGCCAGTCTTAA
TGGAGTCACATTGATTGGAGAAGCCTTAAAAACACAGTTCAATTATTACAAGAAAGTTAATGGTGTTGTT
CAACAACTACCTGAAACTTACTTTACCCAAAGTAGAAATTTAAAAGAATTCAAACCCAGGAGTCAAATGG
AAATTGATTTCTTAGAATTAGCTATGGATGAATTCATTGAACGGTATAAACTAGAAGGTTATGCCTTCGA
ACATATCGTCTATGGAGATTT"&amp;"TAGTCATAGGCAGTTAGGTGGTTTACATCTACTGATTGGACTAGCTAAA
CGTTCTAAGGAATCACCTCTTGAATTAGAAGATTTTATTCCTATGGACAGTACAGTTAAAAATTACTTCA
TAACAGATGCGCAAACAGGTTCATCTAAGTGTGTGTGTTCTGTTATTGATTTATTACTTGATGATTTTGT
TGAAATAATAAAATCGCAGGATTTATCTGTAGTTTCTAAGGTGGTCAAAGTGACCATTGACTA"&amp;"TACAGAA
ATTTCATTTATGCTTTGGTGTAAAGATGGACATGTTGAAACATTTTACCCAAAATTACAATCTAGTCAAG
CGTGGCAACCGGGTGTTGCTATGCCTAATCTCTACAAAATGCAAAGAATGTTACTAGAAAAGTGTGACCT
TCAAAATTATGGTGATAGTGCAACATTACCTAAAGGCATAATGATGAATGTCGCAAAATATACTCAACTG
TGTCAGTATTTAAATACACTTACTTTAGCTGTAC"&amp;"CCTATAATATGAGGGTTATACATTTTGGTGCTGGTT
CTGATAAAGGAGTTGCACCTGGTACAGCTGTTTTAAGACAGTGGTTGCCTACGGGTACACTACTTGTCGA
TTCAGATCTTAATGACTTTGTCTCTGATGCAGATTCAACTTTGATTGGTGATTGTGCAACTGTACATACA
GCTAATAAATGGGATCTCATTATTAGTGATATGTACGATCCTAAGACTAAAAATGTTACAAAAGAAAATG
ATTCC"&amp;"AAAGAGGGATTTTTCACTTACATTTGTGGATTTATACAACAAAAGCTAGCCCTTGGAGGTTCTGT
AGCTATAAAGATAACAGAGCATTCTTGGAATGCCGATCTTTATAAGCTTATGGGACATTTCGCATGGTGG
ACTGCTTTTGTTACTAATGTAAATGCATCTTCATCTGAAGCATTTTTAATTGGGTGTAATTACCTTGGCA
AACCGCGTGAACAGATAGATGGTTATGTCATGCATGCAAATTACATA"&amp;"TTTTGGAGGAATACAAACCCAAT
TCAGTTGTCTTCCTATTCTTTATTTGACATGAGTAAATTCCCCCTTAAATTAAGGGGTACTGCAGTTATG
TCTTTGAAAGAAGGTCAAATCAATGATATGATTTTATCTCTTCTTAGTAAAGGTAGACTTATAATTAGAG
AAAACAATAGAGTTGTTATTTCTAGTGATGTTCTTGTTAACAACTAAACGAACCATGTTTGTTTTTCTTG
TTTTATTGCCACTAGTTT"&amp;"CTAGTCAGTGTGTTAATCTAACAACTAGAACTCAGTTACCTCCTGCATACAC
CAACTCATCCACCCGTGGTGTCTATTACCCTGACAAAGTTTTCAGATCTTCAGTTTTACATTTAACTCAG
GATTTGTTTTTACCTTTCTTCTCCAATGTGACCTGGTTCCATGCTATACATGTTTCAGGGACCAATGGTA
TTAAAAGGTTTGATAACCCAGTTCTGCCATTCAACGATGGCGTCTATTTTGCTTCCACTG"&amp;"AGAAGTCTAA
TATAATAAGAGGATGGATTTTTGGTACTACCTTAGATTCGAAGACCCAGTCTCTACTTATTGTTAATAAC
GCTACTAATGTTGTTATTAAAGTCTGTGAATTTCAATTTTGTAATGATCCATTTTTGGGTGTTTATTACC
ACAAAAACAACAAAAGTTGGATGGAAAGTGAGTTCAGAGTTTACTCTAGTGCGAATAATTGCACTTTTGA
GTATGTCTCTCAGCCTTTTCTTATGGACCTT"&amp;"GAAGGAAAACAGGGTAATTTCAAAAATCTTAGGGAATTC
GTGTTTAAGAATATTGATGGTTATTTCAAAATATATTCTAAACATACGCCTATTAATTTAGTGCGTGATC
TTCCCCCTGGTTTTTCAGCTTTAGAACCATTGGTAGATCTGCCAATAGGTATTAACATCACTAGGTTTCA
AACTTTACTTGCTTTACATAGAAGCTATTTGACTCCTGGTGATTCTTCTTCAGGTTGGACAGCTGGTGCT
GC"&amp;"AGCTTATTATGTGGGTTATCTTCAACCAAGGACTTTTCTACTAAAATATAATGAGAATGGAACCATTA
CAGATGCTGTAGACTGTGCACTTGACCCTCTTTCAGAAACAAAGTGTACGTTAAAATCCTTCACTGTTGA
AAAAGGAATTTATCAAACCTCTAACTTTAGAGTCCAACCAACAGATTCTATTGTTAGATTCCCAAATATT
ACAAACTTATGTCCTTTTGGTGAAGTTTTTAACGCCACCACATT"&amp;"CGCATCAGTTTATGCTTGGAACAGAA
AGAGAATTAGCAACTGTGTTGCTGATTACTCTGTCCTATATAATTCCACTTCATTTTCTACCTTTAAATG
TTATGGAGTGTCTCCTACTAAATTAAATGATCTCTGCTTTACTAATGTTTATGCAGACTCATTTGTGATT
ACAGGTGATGAAGTCAGACAAATTGCGCCAGGACAAACTGGAAAGATTGCTGACTACAATTATAAACTAC
CAGATGATTTTACTG"&amp;"GTTGTGTTATAGCTTGGAATTCTAAGCATATTGATGCAAAAGAGGGCGGTAATTT
TAACTATCTTTACCGTCTCTTTAGAAAAGCTAATCTTAAACCCTTTGAGAGGGATATCTCAACTGAAATT
TACCAAGCAGGCAGCAAACCTTGTAATGGTCAAACTGGTCTAAATTGCTACTACCCACTTTATAGATATG
GATTTTACCCTACTGATGGTGTTGGTCACCAACCTTATAGGGTAGTAGTACTTTCTT"&amp;"TTGAACTTCTAAA
TGCACCAGCAACTGTTTGTGGACCTAAGAAGTCTACTAACTTGGTTAAAAATAAATGTGTCAATTTCAAC
TTTAATGGTTTAACTGGCACAGGTGTCCTCACAGAGTCTAATAAAAAGTTTCTACCTTTCCAACAATTTG
GTAGAGACATTGCAGACACTACTGATGCCGTCCGTGATCCACAGACACTTGAGATTCTTGACATTACACC
ATGTTCTTTTGGTGGTGTCAGTGTTATA"&amp;"ACACCTGGAACAAATGCCTCTAACCAGGTTGCTGTTCTTTAT
CAGGATGTTAACTGCACAGAAGTCCCTGTTGCTATCCATGCAGACCAACTTACTCCCACTTGGCGTGTTT
ACTCCACAGGTTCTAATGTTTTTCAAACACGTGCAGGTTGTTTAATAGGGGCTGAACATGTCAATAACTC
GTATGAGTGTGACATACCTATTGGTGCAGGAATATGCGCCAGTTATCAGACTCAAACTAATTCACGTAGT"&amp;"
GTGGCCAGTCAATCTATTATTGCCTACACTATGTCACTTGGTGCAGAAAATTCAGTTGCTTATTCTAATA
ACTCTATTGCCATACCTACAAATTTTACTATTAGTGTGACCACTGAAATTCTACCTGTGTCTATGACAAA
GACATCGGTAGACTGTACAATGTATATTTGTGGTGATTCAACTGAGTGCAGCAACCTTTTGTTGCAATAT
GGTAGTTTTTGCACACAATTAAATCGTGCTTTAACTGGAAT"&amp;"AGCTGTTGAACAGGACAAAAATACTCAAG
AAGTTTTTGCTCAAGTTAAACAAATTTATAAGACACCACCAATTAAAGATTTTGGTGGTTTCAATTTTTC
ACAAATATTACCAGATCCATCAAAACCAAGCAAGAGGTCATTTATTGAGGATTTACTTTTCAATAAAGTG
ACACTTGCTGATGCTGGCTTCATCAAACAATATGGTGATTGCCTTGGTGATATTGCTGCTAGGGATCTTA
TTTGTGCTCAAA"&amp;"AGTTCAATGGCCTTACTGTTCTGCCACCTTTGCTCACAGATGAAATGATCGCTCAATA
CACTTCTGCACTATTAGCAGGTACAATCACTTCTGGTTGGACTTTTGGTGCAGGTGCTGCTTTACAAATA
CCATTTGCCATGCAAATGGCTTATAGGTTTAATGGTATTGGAGTTACACAGAATGTTCTCTATGAGAACC
AAAAATTGATTGCCAACCAGTTTAATAGTGCTATTGGCAAAATTCAAGACTCAC"&amp;"TTTCTTCTACAGCAAG
TGCACTTGGAAAACTTCAAGATGTTGTCAACCAAAATGCACAAGCTTTAAACACGCTTGTTAAACAACTT
AGCTCCAATTTTGGAGCTATTTCTAGCGTGTTAAATGATATCCTTTCACGTCTCGACAAAGTTGAGGCTG
AAGTGCAGATTGACAGGTTGATCACAGGCAGACTTCAAAGCTTGCAGACATATGTGACTCAACAATTAAT
TAGAGCTGCAGAAATCAGAGCTTCT"&amp;"GCCAATCTTGCTGCTACTAAAATGTCAGAGTGTGTACTCGGACAA
TCAAAAAGAGTTGATTTTTGTGGAAAAGGCTATCATCTTATGTCTTTCCCTCAGTCAGCACCTCATGGTG
TAGTCTTCTTGCATGTGACATATGTCCCTGCACAAGAAAAGAACTTCACAACTGCTCCTGCCATTTGTCA
TGATGGAAAAGCACACTTTCCACGTGAAGGTGTTTTCGTTTCAAATGGCACACACTGGTTTGTTACA"&amp;"CAA
AGGAATTTTTATGAACCACAAATTATTACAACAGACAACACATTTGTCTCTGGTAGCTGTGATGTTGTAA
TAGGAATTGTCAACAACACAGTTTATGATCCTTTGCAACCAGAACTTGATTCATTCAAGGAGGAGTTGGA
TAAATACTTTAAAAATCATACATCACCTGATGTAGATTTAGGTGACATTTCTGGCATTAATGCTTCAGTT
GTCAATATTCAAAAGGAAATTGACCGCCTCAATGAGGT"&amp;"TGCCAAAAATCTAAATGAATCTCTCATCGATC
TCCAAGAACTTGGAAAGTATGAACAGTATATAAAATGGCCATGGTACATTTGGCTAGGTTTTATAGCTGG
CTTGATTGCCATAATAATGGTCACGATTATGCTTTGCTGTATGACCAGTTGCTGCAGTTGTCTCAAGGGC
TGTTGTTCTTGCGGATCTTGCTGCAAATTTGATGAAGACGACTCTGAGCCAGTGCTCAAAGGAGTCAAAT
TACATTACA"&amp;"CATAAACGAACTTATGGATTTGTTTATGAGAATTTTCACACTTGGAACTGTAACTTTGAAA
CAAGGTGAAATTAAGGATGCTACTCCTTCAGATTCTGTTCGCGCTACTGCAACGATACCGATACAAGCCT
CACTCCCTTTCGGATGGCTTATTGTTGGCGTTGCATTTCTTGCTGTTTTTCAAAGCGCTTCCAAGATCAT
AACCCTTAAAAAGAGATGGCAACTAGCACTCTCTAAGGGTATTCACTTTAT"&amp;"TTGCAACTTGCTGCTGCTG
TTTGTAACAGTTTACTCACATCTTTTGCTCGTTGCTGCTGGTCTTGAAGCCCCATTCCTCTACCTCTACG
CTTTAGTCTACTTCTTGCAGAGTATAAACTTTGTAAGAATAATAATGAGGCTTTGGCTTTGCTGGAAATG
CCGTTCCAAAAACCCATTACTCTATGATGCTAACTACTTCCTTTGTTGGCATACTAATTGTTATGACTAT
TGTATACCTTACAATAGTGTAA"&amp;"CTTCTTCAATTGTCATTACTTCAGGTGATGGCACAACAAGTCCTATTT
CTGAACATGACTACCAGATTGGTGGTTATACTGAAAAATGGGAGTCTGGAGTAAAAGACTGTGTTGTATT
ACACAGTTACTTCACTTCAGATTATTACCAGCTGTACTCAACTCAATTGAGCACAGACACTGGTGTTGAA
CATGTTACCTTCTTCATCTACAATAAAATTGTTGATGAGCCTGAAGAACATGTCCAAATTCACA"&amp;"CAATCG
ACGGTTCATCCGGAGTTGTTAATCCAGCAATGGAACCAATTTATGATGAACCGACGACGACTACTAGCGT
GCCTTTGTAAGCACAAGCTGATGAGTACGAACTTATGTACTCATTCGTTTCGGAAGAGACAGGTACGTTA
ATAGTTAATAGCGTACTTCTTTTTCTTGCTTTCGTGGTATTCTTGCTAGTCACACTAGCCATCCTTACTG
CGCTTCGATTGTGTGCGTACTGCTGCAATATTGTT"&amp;"AACGTGAGTCTTGTAAAACCTTCTTTTTACGTTTA
CTCTCGTGTTAAAAATCTGAATTCTTCTAGAGTTCCTGATCTTCTGGTCTAAACGAACTAAATATTATAT
TAGTTTTTCTGTTTGGAACTTTAATTTTAGCCATGGCAGATAACGGTACTATTACCGTTGAAGAGCTGAA
AAAGCTCCTTGAACAGTGGAATCTAGTAATAGGATTCCTATTTCTTACATGGATTTGTCTTCTACAATTT
GCCTAT"&amp;"GCCAACAGGAATAGGTTTTTGTATATAATTAAGTTAATTTTCCTCTGGCTGCTTTGGCCAGTAA
CTTTAGCCTGCTTTGTGCTTGCTGCTGTTTACAGAATAAATTGGATCACTGGAGGAATCGCTATCGCAAT
GGCTTGTCTTGTAGGCTTGATGTGGCTGAGCTACTTCATTGCTTCTTTCAGGCTATTTGCACGTACGCGT
TCCATGTGGTCATTCAATCCAGAAACTAACATTTTGCTCAACGTGCCA"&amp;"CTCCATGGCACTATTTTGACCA
GACCGCTTCTAGAGAGTGAACTTGTAATCGGAGCTGTCATCCTTCGTGGACATCTTCGTATTGCTGGACA
CCATCTAGGACGCTGTGACATCAAGGACCTGCCCAAAGAAATCACTGTTGCTACATCACGAACGCTTTCT
TATTACAAATTGGGAGCTTCACAGCGTGTAGCAGGTGATTCAGGTTTTGCTGCATACAGTCGCTACAGGA
TTGGAAACTACAAATTAAA"&amp;"CACAGACCATTCCAGTAGCAGTGACAATATTGCTTTGCTTGTACAGTAAGT
GACAACAGATGTTTCATCTCGTTGACTTTCAGGTTACTATAGCAGAGATATTACTAATTATTATGAGGAC
TTTCAAAGTTTCCATTTGGAACCTTGATTACATCATAAACCTTATAATTAAAAATTTATCTAAGTCACTA
ACTGAGAATAAATATTCTCAATTAGATGAAGAGCAACCAATGGAGATTGATTAACGAACAT"&amp;"GAAAATTAT
TCTTTTCTTGGTACTGGTAACACTTGCTACTTGTGAGCTTTATCACTACCAAGAGTGTGTTAGAGGTACA
ACAGTACTTCTAAAAGAACCTTGCTCTTCTGGAACGTATGAAGGCAATTCACCATTCCATCCTCTAGCTG
ATAATAAATTTGCACTGACTTGCTTTAGCACTCAATTTGCTTTTGCTTGTCCTGACGGCGTGAAACACGT
CTATCAGTTACGTGCCAGATCAGTTTCACCCA"&amp;"AACTGTTCATCAGACAAGAGGAAGTTCAAGAACTTTAC
TCACCAATTTTTCTTATCATTGCAGCAATAGTGTTTATAACACTTTGCTTCACACTCAAAAGAAAAACAG
AATGAGTGAACTTTCATTAATTGACTTCTATTTGTGCTTTTTAGCCTTTCTGCTATTCCTTGTTTTAATT
ATGCTTATTATCTTTTGGTTCTCACTTGAACTGCAAGATCATAATGAAACTTGTCACGCCTAAACGAACA
TGA"&amp;"AACTTCTTGTTTTCTTAGGAATCCTCACAACAGTAACTGCATTTCACCAAGAATGTAGTTTACAGTC
ATGTGCTCAACACCAACCATATGTAGTTGATGACCCGTGTCCTATTCACTTCTATTCTAAATGGTACATT
AGAGTAGGAGCTAGAAAATCAGCACCTTTAATTGAATTGTGCGTGGATGAGGTTGGTTCTAAATCACCCA
TTCAGTACATCGATATCGGCAATTATACAGTTTCCTGTTCACCTT"&amp;"TTACAATTAATTGCCAGGAGCCTAA
ATTGGGTAGTCTTGTAGTGCGTTGTTCGTTCTATGAAGACTTTTTAGAGTATCATGACGTTCGTGTTGTT
TTAGATTTCATCTAAACGAACAAACTAAAATGTCTGATAATGGACCCCAAAACCAACGAAATGCACCCCG
CATTACGTTTGGTGGACCCTCAGATTCAACTGGCAGTAACCAGAATGGAGAACGCAGTGGAGCACGACCA
AAACAACGTCGGCCTC"&amp;"AAGGTTTACCCAATAATACTGCGTCTTGGTTCACCGCTCTCACTCAACATGGCA
AGGAAGACCTTAAATTCCCTCGAGGACAAGGCGTTCCGATTAATACCAATAGCAGTCCAGATGACCAAAT
TGGCTACTACCGAAGAGCTACCAGACGAATTCGTGGTGGTGACGGTAAAATGAAAGATCTCAGTCCAAGA
TGGTACTTTTACTACCTAGGAACTGGGCCAGAAGCTGGACTTCCCTATGGTGCTAACA"&amp;"AAGACGGCATCA
TATGGGTTGCAACTGAGGGAGCCTTGAATACACCAAAAGATCACATTGGCACCCGCAATCCTGCTAACAA
TGCTGCAATCGTGCTACAACTTCCTCAAGGAACAACATTGCCAAAAGGCTTCTACGCAGAAGGGAGCAGA
GGTGGCAGTCAAGCTTCTTCTCGCTCTTCATCACGTAGTCGCAACAGTTCAAGAAACTCAACTCCAGGCA
GCAGTAGGGGAACTTCCCCTGCTAGGATG"&amp;"GCTGGCAATGGCAGTGATGCTGCTCTTGCTTTGCTGCTGCT
TGACAGATTGAACCAGCTTGAGAGCAAAATGTCTGGTAAAGGCCAACAACAACAGAGCCAAACTGTCACT
AAGAAATCTGCTGCAGAGGCTTCTAAGAAACCTCGGCAAAAACGTACTGCCACCAAACAATACAATGTAA
CACAAGCTTTTGGCAGACGTGGTCCAGAACAAACCCAAGGAAACTTTGGGGATCAAGAACTAATCAGGCA
"&amp;"AGGAACTGATTACAAACATTGGCCGCAAATTGCACAATTCGCTCCCAGCGCTTCAGCATTCTTCGGAATG
TCGCGCATTGGCATGGAAGTCACACCTTCGGGAACGTGGTTGACCTATACAGGTGCCATTAAATTGGATG
ACAAAGATCCAAATTTCAAAGATCAAGTCATTTTGCTGAATAAGCACATTGACGCATACAAAACATTCCC
ACCAACAGAGCCTAAAAAGGACAAAAAGAAAAAGGCTGATGA"&amp;"AACTCAAGCCTTACCGCAGAGACAGAAG
AAACAGCAAACTGTGACTCTTCTTCCTGCTGCAGATTTGGATGACTTCTCCAAACAATTGCAACAATCCA
TGAGCAGTGCTGATTCAACTCAGGCCTAAACTCATGCAGACCACACAAGGCAGATGGGCTATATAAACGT
TTTCGCTTTTCCGTTTACGATATATAGTCTACTCTTGTGCAGAATGAATTCTCGTAACTACATAGCACAA
GTAGATGTAGTTA"&amp;"ACCTTAATCTCACATAGCAATCTTTAATCAGTGTGTAACATTAGGGAGGACTTGAAA
GAGCCACCACATTTTCACCGAGGCCACGCGGAGTACGATCGAGGGTACAGTGAATAATGCTAGGGAGAGC
TGCCTATATGGAAGAGCCCTAATGTGTAAAATTAATTTTAGTAGTGCTATCCCATGTGATTTTAATAGCT
TCTTAGGAGAATGACAAAAAAAAAAAAAAAAAAAA")</f>
        <v>&gt;BtRaTG13_2013_Yunnan MN996532.1_ref_genome
CTTTCCAGGTAACAAACCAACGAACTCTCGATCTCTTGTAGATCTGTTCTCTAAACGAACTTTAAAATCT
GTGTGACTGTCACTCGGCTGCATGCTTAGTGCACTCACGCAGTATAATTAATAACTAATTACTGTCGTTG
ACAGGACACGAGTAACTCATCTATCTTCTGCAGGTTGCTTACGGTTTCGTCCGTGTTGCAGCCGATCATC
AGCACATCTAGGTTTCGTCCGGGTGTGACCGAAAGGTAAGATGGAGAGCCTTGTCCCTGGTTTCAACGAG
AAAACACACGTCCAACTCAGTTTGCCTGTCTTACAGGTTCGCGACGTGCTCGTACGTGGCTTTGGAGACT
CCGTGGAGGAGGCTTTATCAGAGGCACGTCAACATCTTAAAGATGGCACTTGTGGCTTAGTAGAAGTTGA
AAAAGGTGTTTTGCCTCAACTTGAACAGCCCTATGTGTTCATCAAACGTTCTGATGCTCGAACTGCACCT
CATGGCCATGTTATGGTTGAGCTGGTAGCAGAACTTAATGGCATTCAGTATGGTCGTAGTGGTGAGACAC
TCGGTGTCCTTGTCCCTTATGTGGGCGAAACACCAGTGGTTTACCGCAAGGTTCTTCTTCGTAAGAACGG
TAATAAAGGAGCTGGTGGCCATAGTTACGGCGCTGATCTAAAGTCGTTTGACTTAGGCGACGAGCTTGGC
ACTGATCCTTATGAAGATTTTCAAGAAAACTGGAACACTAAACATAGCAGTGGTGTCACCCGTGATCTCA
TGCGTGAGCTTAATGGAGGAGCATACACTCGCTATGTCGATAACAACTTCTGTGGCCCTGATGGCTACCC
TCTTGAGTGCATTAAAGACCTTCTAGCTCGTGCTGGTAAAGCTTCATGCACTTTGTCCGAACAACTGGAC
TTTATTGACACTAAAAGAGGTGTATACTGCTGTCGTGAACATGAGCATGAGATTGCTTGGTACACGGAAC
GTTCTGAAAAGAGCTATGAATTGCAGACACCTTTTGAAATTAAATTGGCAAAGAAATTTGACACATTTAA
TGGGGAATGTCCAAATTTTGTATTCCCCCTAAATTCCACAATCAAGACTATTCAACCAAGGGTTGAAAAG
AAAAAGCTTGATGGCTTTATGGGTAGAATTCGATCTGTCTATCCAGTTGCTTCACCAAATGAATGCAACC
AAATGTGCCTTTCAACTCTCATGAAGTGTGATCATTGTGGTGAAACTTCATGGCAGACAGGCGATTTTGT
TAAAGCCACTTGTGAATTTTGTGGCACTGAAAATTTGACTAAAGAGGGTGCCACTACTTGTGGTTACCTA
CCCCAAAATGCTGTTGTCAAAATTTATTGTCCAGCATGTCATAATCCAGAAGTAGGACCTGAGCATAGTC
TTGCTGAATATCATAATGAATCTGGCTTGAAACCCATTCTTCGTAAGGGTGGTCGCACTATTGCTTTTGG
AGGCTGTGTGTTCTCCTATGTTGGTTGCTACAATAAGTGTGCCTATTGGATTCCACGTGCTAGCGCCAAC
ATAGGTTGCAATCATACAGGTGTTGTTGGAGAAGGTTCTGAAGGTCTTAATGATAACCTTCTTGAAATAC
TTCAAAAAGAGAAAGTCAACATCAATATTGTTGGTGACTTTAAACTTAATGAAGAGATCGCCATTATTTT
GGCATCTTTTTCTGCTTCTACAAGTGCTTTTGTGGAAACTGTGAAAGGTTTGGATTATAAAACATTCAAA
CAAATTGTTGAATCCTGCGGTAACTTTAAAGTTACAAAGGGGAAGGCAAAGAAAGGTGCTTGGAACATTG
GTGAACAAAAATCAATATTGAGTCCTCTTTATGCATTTGCGTCAGAGGCTGCTCGTGTTGTTCGATCAAT
TTTCTCCCGCACTCTTGAAACTGCTCAAAATTCCGTGCGTGCCTTACAGAAGGCCGCTATAACAATACTA
GATGGAATTTCACAGTACTCACTGAGACTCATTGATGCTATGATGTTCACATCTGATTTGGTTACTAACA
ATCTGGTTGTAATGGCTTACATTACAGGTGGTGTTGTTCAGTTGACTTCACAGTGGCTAACAAATATCTT
TGGCACTGTCTATGAGCAACTCAAACCTGTTCTTGATTGGCTCGAAGAGAAATTCAAGGAAGGTGTAGAG
TTTCTTAGAGATGGTTGGGAAATTGTTAAATTTATCTCAACTTGTGCTTGTGAAATTGTCGGTGGACAAA
TTGTCACCTGTGCAAAGGAAATTAAAGAGAGTGTTCAGACATTCTTTAAGCTTGTAAACAAATTTTTGGC
TTTATGTGCTGACTCCATCATCATTGGTGGAGCTAAACTTAAAGCCTTGAATTTAGGTGAAACATTTGTC
ACACACTCAAAGGGATTGTATAGAAAGTGTGTTAAACCCAAAGAAGAAACTGGCTTACTCATGCCTCTGA
AAGCTCCAAAAGAAATTATTTTCTTAGAGGGAGAAACACTTCCTACAGAAGTGTTAACAGAGGAAGTTGT
CTTGAAAACTGGTGATTTACAACCATTAGAACAACCTACTAGTGAAGCTGTTGAAGCCCCATTGGTTGGT
ACACCAGTTTGCATTAACGGGCTCATGTTGCTCGAAATTAAAGACACAGAAAAGTACTGTGCCCTTGCAC
CTAATATGATGGTAACAAACAATACCTTCACACTTAAAGGCGGTGCACCAACAAAAGTTACTTTTGGTGA
TGACACTGTGATTGAAGTGCAAGGTTATAAGAGTGTGAATATCACTTTTGAACTTGACGAAAGGATTGAT
AAGGTACTTAACGAGAAGTGCTCTACCTATACAGTTGAACTCGGTACAGAAGTAAATGAGTTTGCTTGTG
TTGTAGCAGATGCTGTCATAAAAACTTTACAACCAGTATCTGAATTACTTATACCACTGGGCATTGATTT
AGATGAGTGGGGTATGGCTACATACTACTTATTTGATGAGTCTGGTGAATTTAAATTGGCTTCACATATG
TACTGTTCTTTTTATCCTCCAGATGAGGATGAGGAAGAAGGTGATTGTGAAGAAGAAGATTTTGAACCAC
CAACTCAATATGAGTATGGTACTGAAGATGATTACCAAGGTAAATCTTTGGAATTTGGTGCCACTTCTGT
CACTCCTCAACCTGAAGAAGAGCTAGAAGAAGATTGGTTAGATGATGATAGTCAACAAACTGTCGTTCAA
GAAGATGACAGTGAAGTTAATCAGACAACTATCACTCAATCAATTGCTGAGGTTCAACCTCAGTTAGAGA
TGGAACCTACACCAGTTGTTCAGACTGAAGTGAATAGCTTTAGTGGTTATTTAAAACTTACTGACAATGT
ATACATTAAAAATGCAGACATTGTGGAAGAAGCTAAAAAGGTAAAACCAACAATAGTTGTCAACGCAGCC
AATGTTTACCTTAAACATGGAGGAGGTGTTGCGGGAGCTTTAAATAAGGCTACTAATAATGCCATGCAAG
TTGAATCAGATCATTACATAGCCACCAATGGACCACTTAAAGTGGGTGGTGGCTGTGTTTTGAGTGGACA
CAATCTTGCTAAAAACTGTCTTCATGTTGTTGGTCCAAATGTTAACAGAGGTGAAGATATTCAACTTCTT
AAGAGTGCTTATGAAAATTTTAATCAGCACGATGTTCTACTCGCACCACTATTATCAGCCGGTATTTTTG
GTGCTGACCCTGTACATTCTTTAAGAGTTTGTGTAGACACTGTTCGCACAAATGTCTACCTAGCTGTCTT
TGATAAAAATCTCTATGACAAACTTGTTTCAAGCTTTTTAGAAATGAAGAGTGAAAAGCAAGTTGAACAA
AAGACTGCTGAAATTCCTAAAGAGGAAGTTAAGTCATCTATTACTGAAAGTAAACTTTCAGTTGAGCAGA
GACAACAAGTTGATAAGAAAATCAAAGCTTGTGTTGAAGAAGTTACAACAACTCTGGAAGAAACTAAGTT
TCTCACAGAAAATTTGTTACTCTATATTGACATTAATGGCAATCTTCATCCAGATTCTGCCACTCTTGTT
AATGACATTGACATCACTTTCTTAAAGAAAGATGCTCCCTATATAGTGGGTGATGTTGTTCAAGAGGGTG
TTTTAACTGCTGTAGTTATACCTACTAAAAAGGCTGGTGGTACTACTGAAATGCTAACGAAAGCCTTGAG
AAAAGTGCCAACAGATAACTATATAACCACTTACCCAGGCCAGGGTTTAAATGGTTATACTGTAGAAGAG
GCAAGGACAGTGCTTAAAAAGTGTAAAAGTGCCTTTTACATTCTACCATCTATTATCTCTAATGAGAAGC
AAGAAATTCTTGGAACTGTTTCTTGGAATTTGCGAGAAATGCTTGCACATGCAGAGGAAACTCGTAAATT
AATGCCTGTCTGTATGGAAACTAAAGCTATAGTTTCAACTATACAGCGTAAATACAAGGGTATTAAAATA
CAAGAGGGTGTGGTTGATTATGGTGCCAGATTTTACTTTTATACCAGTAAAACAACTGTAGCATCACTTA
TCAATACACTCAACGATCTAAATGAGACTCTTGTTACAATGCCACTTGGCTATGTAACACATGGTTTAAA
TTTGGAAGAAGCTGCTCGGTATATGAGATCTCTCAAAGTGCCAGCTACAGTTTCTGTTTCTTCACCTGAT
GCTGTTACAGCGTATAATGGTTACCTTACTTCTTCTTCTAAAACACCTGAAGAACATTTTATTGAAACCA
TCTCACTTGCTGGCTCTTACAAAGATTGGTCCTATTCTGGACAGTCTACACAACTAGGTATAGAATTTCT
TAAGAGAGGTGATAAAAGTGTGTATTACACTAGTAACCCTATTACATTTCACCTAGATGGTGAAGTTATC
ACCTTTGACAATCTTAAGATACTTCTCTCTTTGAAAGAAGTTAGGACTATTAAGGTGTTTACAACAGTAG
ACAACATTAACCTTCACACGCAAGTTGTGGACATGTCAATGACATATGGACAACAGTTTGGCCCAACTTA
TTTGGATGGAGCTGATGTTACTAAAATAAAACCTCATAATTCACATGAAGGTAAAACGTTTTATGTTTTG
CCTAATGATGACACTTTACGTGCTGAGGCTTTTGAGTACTACCACACAACTGATCCTAGTTTTCTGGGTA
GGTACATGTCAGCATTAAATCACACTAAAAAGTGGAAATACCCACAAGTCAATGGTTTAACTTCTATTAA
ATGGGCAGATAACAACTGTTATCTTGCCACTGCATTATTAACACTACAGCAAATAGAGTTGAAATTTAAC
CCACCTGCTTTACAAGATGCCTACTACAGGGCAAGAGCTGGTGAAGCTGCTAATTTTTGTGCACTTATCT
TAGCCTACTGTAACAAGACAGTAGGTGAGTTAGGTGATGTTAGAGAAACAATGAATTATTTGTTTCAACA
TGCCAATTTAGATTCTTGCAAAAGAGTCTTGAATGTGGTGTGTAAAACTTGTGGACAACAGCAGACTACT
CTTAAGGGTGTAGAAGCTGTTATGTACATGGGCACACTTTCTTATGAACAACTTAAGAAGGGTGTTCAGA
TACCTTGTACTTGTGGTAAACAAGCTACACAATATCTAGTACAACAAGAGTCACCTTTTGTTATGATGTC
GGCACCACCTGCTCAGTATGAACTTAAGCATGGTACATTTATTTGTGCTAGTGAGTACACTGGTAATTAC
CAGTGTGGTCACTATAAACATATAACTTCTAAAGAAACTTTGTATTGCATAGACGGTGCTTTACTTACAA
AGTCCTCTGAGTACAAAGGTCCTATTACGGATATTTTCTACAAAGAAAATAGCTATATAACAACCATAAA
ACCAGTTATTTATAAATTGGATGGTGTTGTTTGTACAGAAATTGATCCTAAGTTGGACAATTATTATAAG
AAAGACAATTCTTATTTCACAGAGCAACCAATTGATCTTGTGCCAAACCAACCTTATCCGAATGCAAGCT
TCGATAATTTCAAGTTTGTATGTGATAACATCAAACTTGCTGATGATTTAAACCAGTTAACTGGTTACAA
GAAACCTGCTTCAAGAGAGTTTAAAGTTACATTCTTCCCTGACTTAAATGGTGATGTGGTGGCTATTGAT
TATAAACACTACACACCTTCTTTTAAGAAAGGAGCTAAATTGTTACATAAACCTATTGTCTGGCATGTTA
ACAATGCAACTAACAAAGCTACGTATAAACCAAACACTTGGTGTATACGCTGTCTTTGGAACACAAAACC
AGTTGAAACATCAAACTCTTTTGATGTACTGAAATCAGAGGACACGCAGGGAATGGATAATCTTGCCTGC
GAAGATCTAAAACCAGTCTCTGAAGAAGTAGTGGAAAATCCTACCATACAGAAAGACATTCTTGAGTGTA
ATGTGAAAACTACCGAAGTTGTAGGAGACATTATACTTAAACCAGCAAATGATGGTTTGAAAATTACAGA
GGAGGTTGGTCACACAGATCTAATGGCTGCTTATGTAGACAATTCTAGTCTTACTATTAAGAAACCTAAT
GAATTATCTAGAGTACTAGGTTTGAAAACCCTTGTTACTCATGGTTTAGCTGCTGTTAATAGTGTTCCGT
GGGATACTATAGCTAATTATGCTAAGCCTTTTCTTAATAAAGTTGTTAGCACAACTACTAATATAGTCAC
ACGGTGTTTAAACCGTGTTTGTACTAATTATATGCCTTATTTCTTTACTTTATTGCTACAATTGTGTACT
TTTACTAGAAGTACAAATTCTAGAATTAAAGCATCTATGCCGACTACTATAGCAAAGAATACTGTTAAGA
GTGTTGGTAAATTTTGCCTAGAGGCTTCATTTAATTACCTGAAGTCACCTAATTTTTTTACATTGATTAA
TATTATAATTTGGTTTTTACTATTAAGTGTTTGTTTAGGTTCTTTAATCTACTCAACCGCTGCTCTAGGT
GTTTTAATGTCTAATTTAGGCATGCCTTCTTACTGTACTGGCTACAGAGAAGGCTATTTGAACTCTACTA
ATGTCACTACAGCAATCTACTGTACTGGTTCTATACCTTGTGGTGTTTGTCTTAGTGGTTTAGATTCTTT
AGATACCTATCCTTCTTTAGAAACTATACAAATTACCATTTCATCTTTTAAATGGGATTTAACTGCTTTT
GGCTTAGTTGCAGAGTGGTTTTTGGCATATATTCTTTTTACTAGGTTCTTCTATGTACTTGGATTGGCTG
CAATTATGCAATTGTTTTTCAGCTATTTTGCAGTACATTTTATTAGTAATTCTTGGCTTATGTGGTTAAT
AATTAATCTTGTACAAATGGCCCCAATTTCAGCTATGGTTAGGATGTACATTTTCTTTGCATCATTTTAT
TATGTATGGAAAAGTTATGTGCATGTTGTAGATGGTTGTACTTCATCAACTTGTATGATGTGTTACAAAC
GTAATAGAGCAACAAGAGTTGAATGTACAACTATTGTTAATGGTGTTAGAAGGTCCTTTTATGTCTATGC
TAATGGAGGTAAAGGCTTTTGCAAACTACATAATTGGAATTGTGTTAATTGTGACACATTCTGTGCTGGT
AGTACATTTATTAGTGATGAAGTTGCGAGAGACTTGTCACTACAGTTTAAAAGACCAATAAATCCTACTG
ACCAGTCTTCCTACATTGTTGACAGTGTTACAGTGAAGAATGGTTCCATCCATCTTTACTTTGATAAAGC
TGGTCAAAAGACTTATGAAAGACATTCTCTCTCTCATTTTGTTAACTTAGACAATTTGAGAGCTAGTAAC
ACTAAAGGTTCATTGCCTATTAATGTTATAGTTTTTGATGGTAAATCAAAATGTGAAGAATCATCTGCAA
AATCAGCGTCTGTTTATTACAGTCAGCTTATGTGTCAACCTATACTGTTACTAGATCAGGCATTAGTGTC
TGATGTTGGTGATAGTACAGAAGTTGCAGTTAAAATGTTTGATGCTTACGTTAATACGTTTTCATCAACT
TTTAACGTTCCAATGGAAAAACTAAAAACACTAGTTGCAACTGCAGAAGCTGAACTTGCAAAGAATGTGT
CCTTAGACAATGTCTTATCCACCTTTATTTCAGCAGCTCGGCAAGGGTTTGTTGATTCAGATGTAGAAAC
TAAAGATGTTGTTGAATGTCTTAAATTGTCACATCAATCTGACATAGAAGTTACTGGTGATAGTTGTAAT
AACTATATGCTCACCTATAACAAAGTTGAAAACATGACACCTCGTGACCTTGGTGCTTGTATTGACTGTA
GTGCGCGTCATATTAATGCGCAGGTAGCAAAAAGTCACAATATTGCGTTGATATGGAACGTTAAAGATTT
TATGTCACTGTCTGAACAACTACGAAAACAAATACGTAGTGCTGCCAAAAAGAACAACTTGCCTTTCAAG
TTGACATGTGCAACTACTAGACAAGTTGTTAATGTTGTAACAACAAAAATAGCACTTAAGGGTGGTAAAA
TTGTTAATAATTGGTTGAAGCAGTTAATTAAAGTTACACTCGTGTTCCTTTTTGTTGCTGCTATCTTCTA
TTTAATAACACCTGTTCATGTCATGTCTAAACATACTGACTTTTCAAGTGAAATTATAGGGTACAAGGCT
ATCGATGGTGGTGTCACTCGTGACATAGCATCTACAGATACTTGTTTTGCTAACAAACATGCTGATTTTG
ACACATGGTTTAGTCAGCGTGGTGGTAGTTATACTAATGACAAAGCTTGTCCATTGATTGCTGCAGTCAT
AACAAGAGAAGTGGGTTTTGTCGTGCCTGGTCTTCCTGGTACGATATTACGCACAACTAATGGTGACTTT
TTGCATTTCTTACCTAGAGTTTTTAGTGCAGTTGGTAACATCTGCTATACACCATCAAAACTTATAGAGT
ACACTGACTTTGCAACTTCAGCTTGTGTTTTGGCTGCTGAATGTACAATTTTTAAAGATGCTTCTGGTAA
GCCAGTACCATATTGTTATGATACTAATGTACTAGAAGGTTCTGTTGCATATGAAAGTCTACGTCCTGAT
ACACGTTATGTACTCATGGATGGCTCTATTATTCAATTTCCTAACACCTACCTTGAAGGTTCTGTTAGAG
TGGTAACAACTTTTGATTCTGAGTATTGTAGACACGGTACTTGTGAAAGATCAGAAGCTGGTGTTTGTGT
ATCTACTAGTGGTAGATGGGTACTTAATAATGATTATTACAGATCTTTACCAGGAGTTTTTTGTGGTGTA
GATGCTGTAAATTTACTTACTAATATGTTCACACCACTAATTCAACCTATCGGTGCTTTGGACATATCAG
CATCTATTGTAGCCGGCGGTATTGTTGCTATCGTAGTAACATGCCTTGCCTACTACTTTATGAGGTTTAG
AAGAGCTTTTGGTGAATACAGCCATGTAGTTGCCTTTAATACTTTACTATTCCTTATGTCATTCACTGTA
CTCTGTTTAACACCAGTTTACTCATTTTTACCTGGCGTTTATTCTGTTATTTACTTGTACTTGACATTTT
ATCTTACTAATGATGTTTCTTTCTTAGCACATATCCAGTGGATGGTTATGTTCACACCTTTAGTACCTTT
CTGGATAACAATTGTTTATGTCATTTGTATTTCCACAAAGCATTTTTACTGGTTCTTTAGTAACTACCTA
AAAAGGCGTGTAGTCTTTAATGGTGTTTCCTTTAGTACTTTTGAAGAAGCTGCGTTATGCACTTTCTTAT
TAAATAAGGAAATGTATCTAAAATTGCGTAGTGATGTACTTCTACCTCTTACGCAATATAATAGATATTT
AGCCCTTTATAATAAGTACAAGTATTTTAGTGGAGCCATGGATACAACTAGCTACAGAGAAGCTGCTTGT
TGTCATCTTGCAAAAGCTCTCAATGATTTCAGTAATTCAGGTTCTGATGTTCTTTATCAACCACCACAAA
CCTCTATCACCTCGGCTGTTTTGCAGAGTGGTTTTAGAAAAATGGCATTCCCATCAGGTAAAGTTGAGGG
TTGCATGGTACAAGTTACTTGTGGTACAACCACACTTAATGGTCTTTGGCTTGATGATGTAGTCTACTGT
CCAAGACATGTGATCTGCACCTCTGAAGACATGCTTAATCCTAATTATGAAGACTTACTTATCCGCAAGT
CTAATCATAATTTCTTGGTACAGGCTGGTAATGTCCAACTTAGAGTTATTGGACATTCTATGCAAAATTG
TGTGCTTAAGCTTAAGGTAGATACTGCCAATACTAAGACGCCTAAGTATAAGTTTGTTCGCATTCAACCT
GGACAGACTTTTTCAGTGTTAGCTTGTTACAATGGTTCACCATCTGGTGTTTACCAGTGTGCTATGAGAC
CTAACTTTACAATTAAGGGTTCATTCCTTAATGGTTCTTGTGGTAGTGTTGGTTTTAACATAGATTATGA
CTGTGTCTCTTTTTGTTACATGCACCATATGGAATTACCAACTGGAGTTCATGCTGGCACAGACTTAGAA
GGTACCTTCTATGGACCTTTTGTTGACAGACAAACAGCACAAGCAGCTGGTACGGACACAACTATCACAG
TCAATGTTTTAGCTTGGTTGTACGCTGCTGTTATAAATGGAGACAGGTGGTTTCTCAATCGATTTACCAC
AACTCTTAATGATTTTAACCTCGTGGCTATGAAGTACAATTATGAACCTCTAACACAGGACCATGTTGAC
ATACTAGGACCTCTTTCTGCTCAAACCGGAATTGCCGTTTTAGATATGTGTGCTTCACTAAAAGAATTAC
TGCAAAATGGTATGAATGGACGTACCATATTGGGTAGTGCTTTATTAGAAGATGAATTTACACCTTTTGA
TGTTGTTAGACAATGCTCAGGTGTTACTTTCCAAAGTGCAGTAAAAAGAACAATCAAGGGCACACACCAT
TGGTTGTTACTTACAATTTTGACTTCACTTTTAGTTTTAGTCCAGAGTACTCAATGGTCTTTGTTCTTTT
TTGTGTATGAAAATGCCTTTTTGCCTTTTGCTATGGGTATTATTGCTATGTCTGCTTTTGCAATGATGTT
TGTTAAACATAAGCATGCATTCCTCTGTTTGTTCTTGTTACCTTCTCTTGCTACTGTAGCTTACTTTAAT
ATGGTCTATATGCCTGCTAGTTGGGTGATGCGCATTATGACATGGTTGGATATGGTTGATACTAGTTTGT
CTGGTTTCAAGCTAAAAGACTGTGTTATGTATGCATCAGCCGTAGTGTTACTAATCCTTATGACAGCAAG
AACTGTGTATGATGATGGTGCTAGGAGGGTGTGGACACTTATGAATGTCTTGACACTCGTCTATAAAGTT
TATTATGGTAATGCTTTAGATCAAGCTATTTCCATGTGGGCTCTTATAATCTCTGTTACTTCTAACTACT
CGGGTGTAGTTACAACTGTCATGTTCTTGGCCAGAGGTATTGTTTTTATGTGTGTTGAGTATTGCCCTAT
TTTCTTCATAACTGGTAATACACTTCAGTGTATAATGCTAGTTTATTGTTTCTTAGGCTATTTCTGTACT
TGTTACTTTGGTCTCTTTTGTTTACTCAACCGTTACTTTAGACTGACTCTTGGTGTTTATGATTATTTGG
TTTCCACACAAGAGTTTAGGTATATGAATTCACAGGGATTGCTCCCACCAAAGAATAGCATAGATGCCTT
TAAACTCAACATCAAATTGTTGGGTGTTGGAGGTAAACCTTGTATTAAAGTAGCCACTGTACAGTCTAAA
ATGTCAGATGTAAAGTGCACGTCAGTAGTCTTACTCTCAGTTTTGCAACAACTTAGAGTAGAATCATCAT
CTAAATTGTGGGCTCAATGTGTTCAGTTACACAATGACATACTCTTAGCTAAAGATACTACTGAAGCCTT
TGAAAAAATGGTTTCACTACTTTCTGTCTTGCTTTCCATGCAGGGTGCTGTAGACATAAACAAGCTTTGT
GAAGAAATGCTTGACAACAGGGCAACCTTACAAGCTATAGCCTCAGAGTTTAGTTCTCTTCCATCATATG
CAGCTTTTGCTACCGCTCAAGAAGCTTATGAGCAGGCTGTTGCTAATGGTGACTCTGAAGTTGTCCTTAA
AAAGTTGAAGAAGTCTTTGAATGTGGCTAAATCTGAATTTGACCGTGATGCAGCCATGCAACGCAAGTTG
GAAAAGATGGCTGATCAAGCTATGACCCAAATGTATAAACAGGCTAGATCTGAAGACAAGAGGGCAAAAG
TTACTAGTGCTATGCAGACAATGCTTTTCACTATGCTTAGAAAGTTGGATAATGATGCACTCAACAACAT
TATCAACAATGCAAGAGATGGTTGTGTTCCATTGAACATAATACCTCTTACAACAGCAGCCAAATTAATG
GTTGTCATACCAGACTATAACACATATAAAAATACGTGTGATGGTACAACATTTACTTATGCATCGGCAT
TGTGGGAAATCCAACAGGTTGTTGATGCAGATAGTAAAATTGTTCAACTTAGTGAAATTAGCATGGACAA
TTCACCTAATTTAGCATGGCCTCTTATTGTAACAGCTTTAAGGGCCAATTCTGCTGTCAAATTACAGAAT
AATGAGCTTAGTCCTGTTGCACTACGACAGATGTCTTGTGCTGCCGGTACTACACAAACTGCTTGCACTG
ATGACAATGCGTTAGCTTACTACAACACAACAAAGGGAGGTAGGTTTGTACTTGCATTGTTATCCGATTT
ACAGGATTTGAAATGGGCTAGATTCCCTAAGAGTGATGGAACTGGTACTATCTATACAGAACTGGAACCA
CCTTGTAGGTTTGTTACAGACACACCTAAAGGTCCTAAAGTGAAGTATTTATACTTTATTAAAGGATTAA
ACAATCTAAATAGAGGTATGGTACTTGGTAGTTTAGCTGCTACAGTACGTTTACAAGCTGGTAATGCAAC
AGAAGTGCCTGCCAATTCAACTGTACTATCTTTCTGTGCTTTTGCTGTAGATGCCGCTAAAGCGTACAAA
GACTATCTAGCTAGTGGGGGACAACCAATCACTAATTGTGTTAAGATGTTGTGTACACACACTGGTACTG
GTCAGGCAATAACAGTTACACCAGAAGCCAATATGGATCAAGAATCCTTTGGTGGTGCATCGTGTTGTCT
GTACTGTCGTTGCCACATAGATCATCCAAATCCTAAAGGATTTTGTGACTTAAAAGGTAAGTATGTACAA
ATACCTACGACTTGTGCTAATGACCCTGTGGGTTTTACACTTAAAAACACAGTCTGTACCGTCTGCGGTA
TGTGGAAAGGTTATGGCTGTAGTTGTGATCAACTCCGCGAACCCATGCTTCAGTCAGCTGATGCACAATC
GTTTTTAAACGGGTTTGCGGTGTAAGTGCAGCCCGTCTTACACCGTGCGGCACAGGCACTAGCACTGATG
TCGTGTACAGGGCTTTTGACATCTACAATGATAAAGTAGCTGGTTTTGCTAAATTCTTAAAAACTAATTG
TTGTCGCTTCCAAGAAAAAGACGAGGATGACAATTTAATTGATTCTTACTTTGTAGTTAAGAGACACACT
TTCTCTAACTACCAACATGAAGAAACAATTTATAATTTACTTAAGGATTGTCCAGCTGTTGCTAAACACG
ACTTCTTTAAGTTTAGAATAGACGGTGACATGGTACCACATATATCACGTCAACGTCTTACTAAATACAC
AATGGCAGACCTCGTCTATGCTTTAAGGCATTTTGACGAAGGCAATTGTGATACATTAAGAGAAATACTT
GTCACATACAATTGTTGTGACGATGATTATTTCAATAAAAAAGACTGGTATGATTTTGTAGAAAACCCAG
ATATATTACGCGTATACGCCAACTTAGGTGAACGTGTACGCCAAGCTTTGTTAAAAACAGTACAATTCTG
TGATGCCATGCGAGATGCTGGTATTGTAGGTGTACTAACATTAGATAATCAAGATCTCAATGGTAACTGG
TATGATTTCGGTGACTTCATACAAACCACTCCAGGTAGTGGAGTTCCTATTGTAGATTCTTATTATTCAT
TGTTAATGCCTATACTAACTTTAACTAGGGCATTAACTGCAGAGTCACATGTTGACACTGACTTAACAAA
GCCCTACATTAAGTGGGATTTGTTAAAATATGACTTTACGGAAGAGAGGTTAAAACTCTTTGACCGTTAT
TTTAAATATTGGGATCAGACATACCACCCAAATTGTGTTAACTGTTTGGATGACAGATGCATTCTGCATT
GTGCAAACTTTAACGTTTTATTCTCTACAGTGTTCCCACCTACAAGTTTTGGACCTCTAGTGAGAAAAAT
ATTTGTTGATGGTGTTCCATTTGTAGTTTCAACTGGATACCACTTCAGGGAGCTAGGTGTTGTACATAAT
CAGGATGTAAACTTACATAGCTCTAGACTTAGTTTTAAGGAATTACTTGTGTATGCTGCTGACCCTGCTA
TGCACGCTGCTTCTGGTAATTTATTACTAGATAAACGCACTACGTGCTTCTCAGTAGCTGCACTTACTAA
CAATGTTGCTTTTCAAACTGTCAAACCCGGTAATTTTAACAAAGACTTCTATGACTTTGCTGTGTCTAAG
GGTTTCTTTAAGGAAGGAAGTTCTGTTGAATTAAAACACTTCTTCTTTGCTCAGGATGGTAATGCTGCCA
TCAGCGATTATGACTACTATCGTTATAATCTACCAACAATGTGTGATATCAGACAACTCCTATTTGTAGT
TGAAGTTGTTGATAAGTACTTTGATTGTTACGATGGTGGCTGTATTAATGCTAACCAAGTCATCGTCAAC
AACCTAGACAAATCAGCTGGTTTTCCATTTAATAAATGGGGTAAGGCTAGACTCTATTACGATTCAATGA
GTTACGAGGATCAAGATGCACTTTTCGCATATACAAAACGTAATGTCATCCCTACTATAACTCAAATGAA
TCTTAAGTATGCCATTAGTGCAAAGAATAGAGCTCGCACCGTAGCTGGTGTCTCTATCTGTAGTACTATG
ACCAATAGACAGTTTCATCAAAAATTATTGAAATCAATAGCCGCCACTAGAGGAGCTACTGTAGTAATCG
GAACAAGCAAATTTTATGGTGGTTGGCATAACATGTTAAAAACTGTTTACAGTGATGTAGAAAACCCTCA
TCTTATGGGTTGGGATTACCCTAAATGTGATAGAGCCATGCCTAACATGCTTAGAATTATGGCCTCACTT
GTTCTTGCTCGCAAACATACAACGTGCTGTAGCTTGTCACACCGTTTCTATAGATTAGCTAATGAGTGTG
CTCAAGTATTGAGTGAAATGGTCATGTGTGGCGGTTCACTATATGTTAAACCAGGTGGAACCTCATCAGG
AGATGCCACAACTGCTTATGCTAATAGTGTCTTTAACATTTGTCAAGCTGTTACGGCCAATGTTAATGCA
CTTTTATCTACTGATGGTAACAAAATTGCCGATAAGCACGTCCGCAATTTACAACACAGACTTTATGAGT
GTCTCTATAGAAATAGAGATGTTGACACAGACTTTGTGAATGAGTTTTACGCATATTTGCGTAAACATTT
CTCAATGATGATACTTTCTGATGATGCTGTTGTGTGTTTCAATAGCACTTATGCATCTCAAGGTCTAGTG
GCTAGCATAAAGAACTTTAAATCAGTTCTTTACTATCAAAACAACGTTTTTATGTCTGAAGCAAAATGTT
GGACTGAGACTGACCTTACTAAAGGACCTCATGAATTTTGCTCTCAACATACAATGCTAGTTAAACAGGG
TGATGATTATGTGTACCTCCCTTACCCGGATCCATCACGAATCTTAGGGGCTGGCTGTTTTGTAGATGAT
ATCGTAAAAACAGATGGTACACTGATGATTGAACGGTTTGTGTCTTTAGCTATAGATGCTTACCCACTTA
CTAAACATCCTAATCAGGAGTATGCTGATGTCTTTCACTTGTACTTACAATACATAAGAAAGTTACATGA
TGAGTTAACAGGACATATGTTAGACATGTATTCTGTTATGCTTACTAATGATAACACTTCAAGGTATTGG
GAACCTGAGTTTTATGAGGCTATGTACACACCGCATACAGTCTTACAGGCTGTTGGGGCTTGTGTTCTTT
GCAATTCACAGACTTCATTAAGATGTGGTGCTTGCATACGTAGACCATTCTTATGCTGTAAATGCTGTTA
CGACCACGTCATATCTACATCACATAAATTAGTCTTGTCTGTTAATCCGTATGTTTGCAATGCTCCAGGT
TGTGATGTCACAGATGTGACTCAACTTTACTTAGGAGGTATGAGCTATTATTGTAAATCACATAAACCAC
CCATTAGTTTTCCGTTGTGTGCTAATGGACAAGTTTTTGGTTTATATAAGAATACATGTGTTGGTAGCGA
TAATGTTACTGACTTTAACGCAATTGCAACATGTGATTGGACAAATGCTGGTGATTACATTTTAGCTAAC
ACCTGTACTGAAAGACTCAAGCTTTTCGCAGCAGAAACGCTCAAAGCTACTGAGGAGACATTTAAACTGT
CTTATGGTATTGCCACTGTACGTGAAGTGCTGTCTGACAGAGAATTGCATCTTTCATGGGAAGTTGGTAA
ACCTAGACCACCACTTAACCGAAATTATGTCTTTACTGGTTATCGTGTAACTAAAAACAGTAAAGTACAA
ATAGGAGAGTACACCTTTGAAAAAGGTGACTATGGTGATGCTGTTGTCTACCGAGGTACAACAACTTACA
AACTAAATGTTGGTGACTATTTTGTGCTGACATCACATACAGTAATGCCATTAAGTGCACCTACACTAGT
GCCACAAGAGCACTATGTTAGAATTACTGGCTTATACCCAACACTCAATATTTCAGATGAGTTTTCTAGC
AATGTTGCAAATTATCAAAAGGTTGGTATGCAAAAGTATTCTACACTCCAAGGACCACCTGGTACTGGTA
AGAGTCATTTTGCTATTGGCTTAGCTCTCTACTACCCTTCTGCTCGCATAGTGTACACAGCTTGCTCTCA
TGCCGCTGTTGATGCACTATGTGAGAAGGCATTAAAATATTTGCCTATAGATAAATGTAGTAGAATTATA
CCTGCACGTGCTCGTGTAGAGTGTTTTGATAAATTCAAAGTGAATTCAACATTAGAACAGTACGTCTTTT
GTACTGTAAATGCATTGCCTGAGACGACTGCAGATATAGTTGTCTTTGATGAAATTTCAATGGCTACAAA
TTATGATTTGAGTGTTGTCAATGCTAGATTACGTGCTAAGCACTATGTGTACATTGGCGACCCTGCTCAA
TTACCAGCACCACGCACATTGCTAACTAAGGGCACACTAGAACCAGAATATTTCAATTCAGTGTGTAGAC
TCATGAAAACTATAGGTCCAGACATGTTCCTTGGAACTTGTCGGCGTTGTCCTGCTGAAATTGTTGACAC
TGTGAGTGCTTTGGTTTATGATAATAAGCTGAAAGCACATAAAGACAAATCAGCTCAATGCTTTAAAATG
TTTTATAAGGGTGTTATTACTCATGATGTTTCATCTGCAATTAACAGGCCACAAATAGGCGTGGTAAGAG
AATTTCTTACACGTAATCCTACTTGGAGAAAAGCTGTCTTCATTTCACCTTATAATTCACAGAATGCTGT
AGCCTCAAAGATTTTGGGACTACCAACTCAAACTGTTGATTCATCACAGGGTTCAGAATATGACTATGTC
ATATTCACTCAAACCACTGAGACAGCTCACTCTTGTAATGTAAACAGATTTAATGTTGCTATTACTAGAG
CAAAAGTAGGCATACTTTGCATAATGTCTGATAGAGACCTTTATGACAAGTTGCAATTTACAAGTCTTGA
GATTCCACGTAGGAATGTGGCAACTTTACAAGCTGAAAATGTAACAGGACTTTTTAAGGATTGTAGTAAG
GTAATCACTGGGTTACACCCAACACAGGCACCTACACACCTCAGTGTTGACACTAAATTCAAAACTGAAG
GTTTATGTGTTGACATACCTGGTATACCTAAGGACATGACCTATAGAAGACTCATCTCTATGATGGGTTT
CAAAATGAATTACCAAGTTAATGGTTACCCTAATATGTTTATCACCCGTGAGGAAGCCGTAAGACATGTA
CGTGCATGGATTGGCTTTGATGTCGAGGGGTGTCATGCTACTAGAGAAGCTATTGGTACTAATTTACCTT
TACAGCTAGGCTTTTCTACAGGTGTTAACCTAGTTGCTGTACCTACAGGCTATGTTGATACACCTAATAA
TACAGATTTTTCCAGAGTTAGTGCTAAACCACCACCTGGAGATCAGTTTAAACATCTTATACCACTTATG
TATAAAGGACTTCCTTGGAATGTAGTGCGTATAAAGATTGTACAAATGTTAAGTGATACACTTAAAAATC
TCTCTGACAGAGTCGTGTTTGTCTTATGGGCACATGGCTTTGAATTAACATCTATGAAGTATTTTGTGAA
AATAGGACCTGAGCGCACTTGTTGTCTATGTGATAAACGTGCCACATGCTTTTCCACTGCTTCAGACACT
TATGCCTGTTGGCATCATTCTATTGGATTTGATTATGTCTATAATCCGTTTATGATTGATGTTCAACAAT
GGGGTTTTACAGGTAACCTACAAAGCAACCATGATCGCTATTGTCAGGTTCATGGTAATGCACATGTAGC
TAGTTGTGATGCAATCATGACTAGATGTCTAGCTGTCCACGAGTGCTTTGTTAAGCGTGTTGACTGGACT
ATTGAATACCCTATAATTGGTGATGAACTGAAGATTAATGCGGCTTGTAGAAAGGTTCAACACATGGTTG
TTAAAGCTGCATTATTAGCAGACAAATTTCCAGTTCTTCATGACATTGGTAACCCTAAAGCTATTAAGTG
TGTACCTCAAGCTGATGTAGAATGGAAGTTCTATGACGCACAGCCTTGTAGTGACAAAGCTTATAAAATA
GAAGAATTATTCTATTCTTATGCCACACATTCTGACAAATTCACAGATGGTGTATGCCTATTTTGGAATT
GCAATGTCGATAGATATCCTGCTAATTCCATTGTTTGTAGATTTGACACTAGAGTGCTATCTAACCTTAA
CTTGCCTGGTTGTGATGGTGGCAGTTTGTATGTAAATAAACATGCATTCCACACACCAGCTTTTGATAAA
AGTGCTTTTGTTAATTTAAAACAATTACCATTTTTCTATTACTCTGACAGTCCATGTGAGTCTCATGGAA
AACAAGTAGTGTCAGATATAGACTATGTACCACTAAAGTCTGCTACGTGCATAACACGTTGCAATTTAGG
TGGTGCTGTCTGTAGACATCATGCTAATGAGTACAGATTGTATCTTGATGCTTACAACATGATGATCTCA
GCTGGCTTTAGCTTGTGGGTTTACAAACAATTTGATACTTACAACCTCTGGAATACTTTTACAAGACTTC
AGAGTTTAGAAAATGTGGCTTTTAATGTTGTAAATAAAGGACACTTTGATGGACAACAGGGTGAAGTACC
AGTTTCCATCATTAATAACACTGTTTACACAAAAGTTGATGGTGTTGATGTAGAACTATTTGAAAATAAA
ACAACATTACCTGTTAATGTAGCATTTGAGCTCTGGGCTAAGCGCAATATTAAACCAGTACCAGAGGTGA
AAATACTCAATAATTTGGGTGTGGACATTGCTGCTAATACTGTGATTTGGGACTACAAAAGAGATGCTCC
AGCACATATATCTACTATTGGTGTTTGTTCTATGACTGACATAGCCAAGAAACCAACTGAAAATATTTGT
GCACCACTCACTGTCTTTTTCGATGGTAGAGTCAATGGTCAAGTAGACTTGTTTAGAAATGCCCGTAATG
GTGTTCTTATTACAGAAGGTAGTGTTAAAGGTTTACAACCATCTGTAGGTCCTAAACAAGCCAGTCTTAA
TGGAGTCACATTGATTGGAGAAGCCTTAAAAACACAGTTCAATTATTACAAGAAAGTTAATGGTGTTGTT
CAACAACTACCTGAAACTTACTTTACCCAAAGTAGAAATTTAAAAGAATTCAAACCCAGGAGTCAAATGG
AAATTGATTTCTTAGAATTAGCTATGGATGAATTCATTGAACGGTATAAACTAGAAGGTTATGCCTTCGA
ACATATCGTCTATGGAGATTTTAGTCATAGGCAGTTAGGTGGTTTACATCTACTGATTGGACTAGCTAAA
CGTTCTAAGGAATCACCTCTTGAATTAGAAGATTTTATTCCTATGGACAGTACAGTTAAAAATTACTTCA
TAACAGATGCGCAAACAGGTTCATCTAAGTGTGTGTGTTCTGTTATTGATTTATTACTTGATGATTTTGT
TGAAATAATAAAATCGCAGGATTTATCTGTAGTTTCTAAGGTGGTCAAAGTGACCATTGACTATACAGAA
ATTTCATTTATGCTTTGGTGTAAAGATGGACATGTTGAAACATTTTACCCAAAATTACAATCTAGTCAAG
CGTGGCAACCGGGTGTTGCTATGCCTAATCTCTACAAAATGCAAAGAATGTTACTAGAAAAGTGTGACCT
TCAAAATTATGGTGATAGTGCAACATTACCTAAAGGCATAATGATGAATGTCGCAAAATATACTCAACTG
TGTCAGTATTTAAATACACTTACTTTAGCTGTACCCTATAATATGAGGGTTATACATTTTGGTGCTGGTT
CTGATAAAGGAGTTGCACCTGGTACAGCTGTTTTAAGACAGTGGTTGCCTACGGGTACACTACTTGTCGA
TTCAGATCTTAATGACTTTGTCTCTGATGCAGATTCAACTTTGATTGGTGATTGTGCAACTGTACATACA
GCTAATAAATGGGATCTCATTATTAGTGATATGTACGATCCTAAGACTAAAAATGTTACAAAAGAAAATG
ATTCCAAAGAGGGATTTTTCACTTACATTTGTGGATTTATACAACAAAAGCTAGCCCTTGGAGGTTCTGT
AGCTATAAAGATAACAGAGCATTCTTGGAATGCCGATCTTTATAAGCTTATGGGACATTTCGCATGGTGG
ACTGCTTTTGTTACTAATGTAAATGCATCTTCATCTGAAGCATTTTTAATTGGGTGTAATTACCTTGGCA
AACCGCGTGAACAGATAGATGGTTATGTCATGCATGCAAATTACATATTTTGGAGGAATACAAACCCAAT
TCAGTTGTCTTCCTATTCTTTATTTGACATGAGTAAATTCCCCCTTAAATTAAGGGGTACTGCAGTTATG
TCTTTGAAAGAAGGTCAAATCAATGATATGATTTTATCTCTTCTTAGTAAAGGTAGACTTATAATTAGAG
AAAACAATAGAGTTGTTATTTCTAGTGATGTTCTTGTTAACAACTAAACGAACCATGTTTGTTTTTCTTG
TTTTATTGCCACTAGTTTCTAGTCAGTGTGTTAATCTAACAACTAGAACTCAGTTACCTCCTGCATACAC
CAACTCATCCACCCGTGGTGTCTATTACCCTGACAAAGTTTTCAGATCTTCAGTTTTACATTTAACTCAG
GATTTGTTTTTACCTTTCTTCTCCAATGTGACCTGGTTCCATGCTATACATGTTTCAGGGACCAATGGTA
TTAAAAGGTTTGATAACCCAGTTCTGCCATTCAACGATGGCGTCTATTTTGCTTCCACTGAGAAGTCTAA
TATAATAAGAGGATGGATTTTTGGTACTACCTTAGATTCGAAGACCCAGTCTCTACTTATTGTTAATAAC
GCTACTAATGTTGTTATTAAAGTCTGTGAATTTCAATTTTGTAATGATCCATTTTTGGGTGTTTATTACC
ACAAAAACAACAAAAGTTGGATGGAAAGTGAGTTCAGAGTTTACTCTAGTGCGAATAATTGCACTTTTGA
GTATGTCTCTCAGCCTTTTCTTATGGACCTTGAAGGAAAACAGGGTAATTTCAAAAATCTTAGGGAATTC
GTGTTTAAGAATATTGATGGTTATTTCAAAATATATTCTAAACATACGCCTATTAATTTAGTGCGTGATC
TTCCCCCTGGTTTTTCAGCTTTAGAACCATTGGTAGATCTGCCAATAGGTATTAACATCACTAGGTTTCA
AACTTTACTTGCTTTACATAGAAGCTATTTGACTCCTGGTGATTCTTCTTCAGGTTGGACAGCTGGTGCT
GCAGCTTATTATGTGGGTTATCTTCAACCAAGGACTTTTCTACTAAAATATAATGAGAATGGAACCATTA
CAGATGCTGTAGACTGTGCACTTGACCCTCTTTCAGAAACAAAGTGTACGTTAAAATCCTTCACTGTTGA
AAAAGGAATTTATCAAACCTCTAACTTTAGAGTCCAACCAACAGATTCTATTGTTAGATTCCCAAATATT
ACAAACTTATGTCCTTTTGGTGAAGTTTTTAACGCCACCACATTCGCATCAGTTTATGCTTGGAACAGAA
AGAGAATTAGCAACTGTGTTGCTGATTACTCTGTCCTATATAATTCCACTTCATTTTCTACCTTTAAATG
TTATGGAGTGTCTCCTACTAAATTAAATGATCTCTGCTTTACTAATGTTTATGCAGACTCATTTGTGATT
ACAGGTGATGAAGTCAGACAAATTGCGCCAGGACAAACTGGAAAGATTGCTGACTACAATTATAAACTAC
CAGATGATTTTACTGGTTGTGTTATAGCTTGGAATTCTAAGCATATTGATGCAAAAGAGGGCGGTAATTT
TAACTATCTTTACCGTCTCTTTAGAAAAGCTAATCTTAAACCCTTTGAGAGGGATATCTCAACTGAAATT
TACCAAGCAGGCAGCAAACCTTGTAATGGTCAAACTGGTCTAAATTGCTACTACCCACTTTATAGATATG
GATTTTACCCTACTGATGGTGTTGGTCACCAACCTTATAGGGTAGTAGTACTTTCTTTTGAACTTCTAAA
TGCACCAGCAACTGTTTGTGGACCTAAGAAGTCTACTAACTTGGTTAAAAATAAATGTGTCAATTTCAAC
TTTAATGGTTTAACTGGCACAGGTGTCCTCACAGAGTCTAATAAAAAGTTTCTACCTTTCCAACAATTTG
GTAGAGACATTGCAGACACTACTGATGCCGTCCGTGATCCACAGACACTTGAGATTCTTGACATTACACC
ATGTTCTTTTGGTGGTGTCAGTGTTATAACACCTGGAACAAATGCCTCTAACCAGGTTGCTGTTCTTTAT
CAGGATGTTAACTGCACAGAAGTCCCTGTTGCTATCCATGCAGACCAACTTACTCCCACTTGGCGTGTTT
ACTCCACAGGTTCTAATGTTTTTCAAACACGTGCAGGTTGTTTAATAGGGGCTGAACATGTCAATAACTC
GTATGAGTGTGACATACCTATTGGTGCAGGAATATGCGCCAGTTATCAGACTCAAACTAATTCACGTAGT
GTGGCCAGTCAATCTATTATTGCCTACACTATGTCACTTGGTGCAGAAAATTCAGTTGCTTATTCTAATA
ACTCTATTGCCATACCTACAAATTTTACTATTAGTGTGACCACTGAAATTCTACCTGTGTCTATGACAAA
GACATCGGTAGACTGTACAATGTATATTTGTGGTGATTCAACTGAGTGCAGCAACCTTTTGTTGCAATAT
GGTAGTTTTTGCACACAATTAAATCGTGCTTTAACTGGAATAGCTGTTGAACAGGACAAAAATACTCAAG
AAGTTTTTGCTCAAGTTAAACAAATTTATAAGACACCACCAATTAAAGATTTTGGTGGTTTCAATTTTTC
ACAAATATTACCAGATCCATCAAAACCAAGCAAGAGGTCATTTATTGAGGATTTACTTTTCAATAAAGTG
ACACTTGCTGATGCTGGCTTCATCAAACAATATGGTGATTGCCTTGGTGATATTGCTGCTAGGGATCTTA
TTTGTGCTCAAAAGTTCAATGGCCTTACTGTTCTGCCACCTTTGCTCACAGATGAAATGATCGCTCAATA
CACTTCTGCACTATTAGCAGGTACAATCACTTCTGGTTGGACTTTTGGTGCAGGTGCTGCTTTACAAATA
CCATTTGCCATGCAAATGGCTTATAGGTTTAATGGTATTGGAGTTACACAGAATGTTCTCTATGAGAACC
AAAAATTGATTGCCAACCAGTTTAATAGTGCTATTGGCAAAATTCAAGACTCACTTTCTTCTACAGCAAG
TGCACTTGGAAAACTTCAAGATGTTGTCAACCAAAATGCACAAGCTTTAAACACGCTTGTTAAACAACTT
AGCTCCAATTTTGGAGCTATTTCTAGCGTGTTAAATGATATCCTTTCACGTCTCGACAAAGTTGAGGCTG
AAGTGCAGATTGACAGGTTGATCACAGGCAGACTTCAAAGCTTGCAGACATATGTGACTCAACAATTAAT
TAGAGCTGCAGAAATCAGAGCTTCTGCCAATCTTGCTGCTACTAAAATGTCAGAGTGTGTACTCGGACAA
TCAAAAAGAGTTGATTTTTGTGGAAAAGGCTATCATCTTATGTCTTTCCCTCAGTCAGCACCTCATGGTG
TAGTCTTCTTGCATGTGACATATGTCCCTGCACAAGAAAAGAACTTCACAACTGCTCCTGCCATTTGTCA
TGATGGAAAAGCACACTTTCCACGTGAAGGTGTTTTCGTTTCAAATGGCACACACTGGTTTGTTACACAA
AGGAATTTTTATGAACCACAAATTATTACAACAGACAACACATTTGTCTCTGGTAGCTGTGATGTTGTAA
TAGGAATTGTCAACAACACAGTTTATGATCCTTTGCAACCAGAACTTGATTCATTCAAGGAGGAGTTGGA
TAAATACTTTAAAAATCATACATCACCTGATGTAGATTTAGGTGACATTTCTGGCATTAATGCTTCAGTT
GTCAATATTCAAAAGGAAATTGACCGCCTCAATGAGGTTGCCAAAAATCTAAATGAATCTCTCATCGATC
TCCAAGAACTTGGAAAGTATGAACAGTATATAAAATGGCCATGGTACATTTGGCTAGGTTTTATAGCTGG
CTTGATTGCCATAATAATGGTCACGATTATGCTTTGCTGTATGACCAGTTGCTGCAGTTGTCTCAAGGGC
TGTTGTTCTTGCGGATCTTGCTGCAAATTTGATGAAGACGACTCTGAGCCAGTGCTCAAAGGAGTCAAAT
TACATTACACATAAACGAACTTATGGATTTGTTTATGAGAATTTTCACACTTGGAACTGTAACTTTGAAA
CAAGGTGAAATTAAGGATGCTACTCCTTCAGATTCTGTTCGCGCTACTGCAACGATACCGATACAAGCCT
CACTCCCTTTCGGATGGCTTATTGTTGGCGTTGCATTTCTTGCTGTTTTTCAAAGCGCTTCCAAGATCAT
AACCCTTAAAAAGAGATGGCAACTAGCACTCTCTAAGGGTATTCACTTTATTTGCAACTTGCTGCTGCTG
TTTGTAACAGTTTACTCACATCTTTTGCTCGTTGCTGCTGGTCTTGAAGCCCCATTCCTCTACCTCTACG
CTTTAGTCTACTTCTTGCAGAGTATAAACTTTGTAAGAATAATAATGAGGCTTTGGCTTTGCTGGAAATG
CCGTTCCAAAAACCCATTACTCTATGATGCTAACTACTTCCTTTGTTGGCATACTAATTGTTATGACTAT
TGTATACCTTACAATAGTGTAACTTCTTCAATTGTCATTACTTCAGGTGATGGCACAACAAGTCCTATTT
CTGAACATGACTACCAGATTGGTGGTTATACTGAAAAATGGGAGTCTGGAGTAAAAGACTGTGTTGTATT
ACACAGTTACTTCACTTCAGATTATTACCAGCTGTACTCAACTCAATTGAGCACAGACACTGGTGTTGAA
CATGTTACCTTCTTCATCTACAATAAAATTGTTGATGAGCCTGAAGAACATGTCCAAATTCACACAATCG
ACGGTTCATCCGGAGTTGTTAATCCAGCAATGGAACCAATTTATGATGAACCGACGACGACTACTAGCGT
GCCTTTGTAAGCACAAGCTGATGAGTACGAACTTATGTACTCATTCGTTTCGGAAGAGACAGGTACGTTA
ATAGTTAATAGCGTACTTCTTTTTCTTGCTTTCGTGGTATTCTTGCTAGTCACACTAGCCATCCTTACTG
CGCTTCGATTGTGTGCGTACTGCTGCAATATTGTTAACGTGAGTCTTGTAAAACCTTCTTTTTACGTTTA
CTCTCGTGTTAAAAATCTGAATTCTTCTAGAGTTCCTGATCTTCTGGTCTAAACGAACTAAATATTATAT
TAGTTTTTCTGTTTGGAACTTTAATTTTAGCCATGGCAGATAACGGTACTATTACCGTTGAAGAGCTGAA
AAAGCTCCTTGAACAGTGGAATCTAGTAATAGGATTCCTATTTCTTACATGGATTTGTCTTCTACAATTT
GCCTATGCCAACAGGAATAGGTTTTTGTATATAATTAAGTTAATTTTCCTCTGGCTGCTTTGGCCAGTAA
CTTTAGCCTGCTTTGTGCTTGCTGCTGTTTACAGAATAAATTGGATCACTGGAGGAATCGCTATCGCAAT
GGCTTGTCTTGTAGGCTTGATGTGGCTGAGCTACTTCATTGCTTCTTTCAGGCTATTTGCACGTACGCGT
TCCATGTGGTCATTCAATCCAGAAACTAACATTTTGCTCAACGTGCCACTCCATGGCACTATTTTGACCA
GACCGCTTCTAGAGAGTGAACTTGTAATCGGAGCTGTCATCCTTCGTGGACATCTTCGTATTGCTGGACA
CCATCTAGGACGCTGTGACATCAAGGACCTGCCCAAAGAAATCACTGTTGCTACATCACGAACGCTTTCT
TATTACAAATTGGGAGCTTCACAGCGTGTAGCAGGTGATTCAGGTTTTGCTGCATACAGTCGCTACAGGA
TTGGAAACTACAAATTAAACACAGACCATTCCAGTAGCAGTGACAATATTGCTTTGCTTGTACAGTAAGT
GACAACAGATGTTTCATCTCGTTGACTTTCAGGTTACTATAGCAGAGATATTACTAATTATTATGAGGAC
TTTCAAAGTTTCCATTTGGAACCTTGATTACATCATAAACCTTATAATTAAAAATTTATCTAAGTCACTA
ACTGAGAATAAATATTCTCAATTAGATGAAGAGCAACCAATGGAGATTGATTAACGAACATGAAAATTAT
TCTTTTCTTGGTACTGGTAACACTTGCTACTTGTGAGCTTTATCACTACCAAGAGTGTGTTAGAGGTACA
ACAGTACTTCTAAAAGAACCTTGCTCTTCTGGAACGTATGAAGGCAATTCACCATTCCATCCTCTAGCTG
ATAATAAATTTGCACTGACTTGCTTTAGCACTCAATTTGCTTTTGCTTGTCCTGACGGCGTGAAACACGT
CTATCAGTTACGTGCCAGATCAGTTTCACCCAAACTGTTCATCAGACAAGAGGAAGTTCAAGAACTTTAC
TCACCAATTTTTCTTATCATTGCAGCAATAGTGTTTATAACACTTTGCTTCACACTCAAAAGAAAAACAG
AATGAGTGAACTTTCATTAATTGACTTCTATTTGTGCTTTTTAGCCTTTCTGCTATTCCTTGTTTTAATT
ATGCTTATTATCTTTTGGTTCTCACTTGAACTGCAAGATCATAATGAAACTTGTCACGCCTAAACGAACA
TGAAACTTCTTGTTTTCTTAGGAATCCTCACAACAGTAACTGCATTTCACCAAGAATGTAGTTTACAGTC
ATGTGCTCAACACCAACCATATGTAGTTGATGACCCGTGTCCTATTCACTTCTATTCTAAATGGTACATT
AGAGTAGGAGCTAGAAAATCAGCACCTTTAATTGAATTGTGCGTGGATGAGGTTGGTTCTAAATCACCCA
TTCAGTACATCGATATCGGCAATTATACAGTTTCCTGTTCACCTTTTACAATTAATTGCCAGGAGCCTAA
ATTGGGTAGTCTTGTAGTGCGTTGTTCGTTCTATGAAGACTTTTTAGAGTATCATGACGTTCGTGTTGTT
TTAGATTTCATCTAAACGAACAAACTAAAATGTCTGATAATGGACCCCAAAACCAACGAAATGCACCCCG
CATTACGTTTGGTGGACCCTCAGATTCAACTGGCAGTAACCAGAATGGAGAACGCAGTGGAGCACGACCA
AAACAACGTCGGCCTCAAGGTTTACCCAATAATACTGCGTCTTGGTTCACCGCTCTCACTCAACATGGCA
AGGAAGACCTTAAATTCCCTCGAGGACAAGGCGTTCCGATTAATACCAATAGCAGTCCAGATGACCAAAT
TGGCTACTACCGAAGAGCTACCAGACGAATTCGTGGTGGTGACGGTAAAATGAAAGATCTCAGTCCAAGA
TGGTACTTTTACTACCTAGGAACTGGGCCAGAAGCTGGACTTCCCTATGGTGCTAACAAAGACGGCATCA
TATGGGTTGCAACTGAGGGAGCCTTGAATACACCAAAAGATCACATTGGCACCCGCAATCCTGCTAACAA
TGCTGCAATCGTGCTACAACTTCCTCAAGGAACAACATTGCCAAAAGGCTTCTACGCAGAAGGGAGCAGA
GGTGGCAGTCAAGCTTCTTCTCGCTCTTCATCACGTAGTCGCAACAGTTCAAGAAACTCAACTCCAGGCA
GCAGTAGGGGAACTTCCCCTGCTAGGATGGCTGGCAATGGCAGTGATGCTGCTCTTGCTTTGCTGCTGCT
TGACAGATTGAACCAGCTTGAGAGCAAAATGTCTGGTAAAGGCCAACAACAACAGAGCCAAACTGTCACT
AAGAAATCTGCTGCAGAGGCTTCTAAGAAACCTCGGCAAAAACGTACTGCCACCAAACAATACAATGTAA
CACAAGCTTTTGGCAGACGTGGTCCAGAACAAACCCAAGGAAACTTTGGGGATCAAGAACTAATCAGGCA
AGGAACTGATTACAAACATTGGCCGCAAATTGCACAATTCGCTCCCAGCGCTTCAGCATTCTTCGGAATG
TCGCGCATTGGCATGGAAGTCACACCTTCGGGAACGTGGTTGACCTATACAGGTGCCATTAAATTGGATG
ACAAAGATCCAAATTTCAAAGATCAAGTCATTTTGCTGAATAAGCACATTGACGCATACAAAACATTCCC
ACCAACAGAGCCTAAAAAGGACAAAAAGAAAAAGGCTGATGAAACTCAAGCCTTACCGCAGAGACAGAAG
AAACAGCAAACTGTGACTCTTCTTCCTGCTGCAGATTTGGATGACTTCTCCAAACAATTGCAACAATCCA
TGAGCAGTGCTGATTCAACTCAGGCCTAAACTCATGCAGACCACACAAGGCAGATGGGCTATATAAACGT
TTTCGCTTTTCCGTTTACGATATATAGTCTACTCTTGTGCAGAATGAATTCTCGTAACTACATAGCACAA
GTAGATGTAGTTAACCTTAATCTCACATAGCAATCTTTAATCAGTGTGTAACATTAGGGAGGACTTGAAA
GAGCCACCACATTTTCACCGAGGCCACGCGGAGTACGATCGAGGGTACAGTGAATAATGCTAGGGAGAGC
TGCCTATATGGAAGAGCCCTAATGTGTAAAATTAATTTTAGTAGTGCTATCCCATGTGATTTTAATAGCT
TCTTAGGAGAATGACAAAAAAAAAAAAAAAAAAAA</v>
      </c>
      <c r="AU19" s="114" t="str">
        <f t="shared" si="20"/>
        <v>&gt;BtRaTG13_2</v>
      </c>
      <c r="AV19" s="114">
        <f t="shared" si="21"/>
        <v>1</v>
      </c>
      <c r="AW19" s="115" t="str">
        <f t="shared" si="22"/>
        <v>&gt;BtRaTG13_2013_Yunnan MN996532.1_ref_genome</v>
      </c>
      <c r="AX19" s="38"/>
      <c r="AY19" s="38"/>
      <c r="AZ19" s="38"/>
      <c r="BA19" s="38"/>
      <c r="BB19" s="38"/>
      <c r="BC19" s="38"/>
      <c r="BD19" s="38"/>
      <c r="BE19" s="38"/>
      <c r="BF19" s="38"/>
      <c r="BG19" s="38"/>
      <c r="BH19" s="38"/>
      <c r="BI19" s="38"/>
      <c r="BJ19" s="38"/>
      <c r="BK19" s="38"/>
      <c r="BL19" s="38"/>
      <c r="BM19" s="38"/>
      <c r="BN19" s="38"/>
      <c r="BO19" s="38"/>
      <c r="BP19" s="38"/>
      <c r="BQ19" s="38"/>
      <c r="BR19" s="38"/>
    </row>
    <row r="20" ht="15.75" customHeight="1">
      <c r="A20" s="87"/>
      <c r="B20" s="88" t="s">
        <v>133</v>
      </c>
      <c r="C20" s="177" t="s">
        <v>261</v>
      </c>
      <c r="D20" s="90" t="str">
        <f t="shared" si="8"/>
        <v>Btrec-SARSg_2008</v>
      </c>
      <c r="E20" s="134" t="s">
        <v>136</v>
      </c>
      <c r="F20" s="91" t="s">
        <v>136</v>
      </c>
      <c r="G20" s="140" t="s">
        <v>135</v>
      </c>
      <c r="H20" s="91"/>
      <c r="I20" s="140"/>
      <c r="J20" s="98"/>
      <c r="K20" s="98"/>
      <c r="L20" s="165" t="s">
        <v>262</v>
      </c>
      <c r="M20" s="135" t="s">
        <v>263</v>
      </c>
      <c r="N20" s="136" t="s">
        <v>264</v>
      </c>
      <c r="O20" s="154">
        <v>42577.0</v>
      </c>
      <c r="P20" s="135" t="s">
        <v>265</v>
      </c>
      <c r="Q20" s="101"/>
      <c r="R20" s="97">
        <v>3.0</v>
      </c>
      <c r="S20" s="98"/>
      <c r="T20" s="91"/>
      <c r="U20" s="98"/>
      <c r="V20" s="98"/>
      <c r="W20" s="151" t="s">
        <v>266</v>
      </c>
      <c r="X20" s="99"/>
      <c r="Y20" s="162">
        <v>1242.0</v>
      </c>
      <c r="Z20" s="101" t="str">
        <f>IFERROR(__xludf.DUMMYFUNCTION("regexreplace(Z58, ""\n"", """")"),"MKLFLILLVLPLASCFFTCNSNANLSMLQLGVPDNSSTIVTGLLPTHWFCANQSTSVYSANGFFYIDVGNHRSAFALHTGYYDANQYYIYVTNEIGLNASVTLKICKFSRNTTFDFLSNASSSFDCIVNLLFTEQLGAPLGITISGETVRLHLYNVTRTFYVPAAYKLTKLSVKCYFNYSCVFSVVNATVTVNVTTHNGRVVNYTVCDDCNGYTDNIFSVQQDGRIPNGFPFNNWFLLTNGSTLVDGVSRLYQPL"&amp;"RLTCLWPVPGLKSSTGFVYFNATGSDVNCNGYQHNSVVDVMRYNLNFSANSLDNLKSGVIVFKTLQYDVLFYCSNSSSGVLDTTIPFGPSSQPYYCFINSTINTTHVSTFVGILPPTVREIVVARTGQFYINGFKYFDLGFIEAVNFNVTTASATDFWTVAFATFVDVLVNVSATNIQNLLYCDSPFEKLQCEHLQFGLQDGFYSANFLDDNVLPETYVALPIYYQHTDINFTATASFGGSCYVCKPHQVNISLN"&amp;"GNTSVCVRTSHFSIRYIYNRVKSGSPGDSSWHIYLKSGTCPFSFSKLNNFQKFKTICFSTVEVPGSCNFPLEATWHYTSYTIVGALYVTWSEGNSITGVPYPVSGIREFSNLVLNNCTKYNIYDYVGTGIIRSSNQSLAGGITYVSNSGNLLGFKNVSTGNIFIVTPCNQPDQVAVYQQSIIGAMTAVNESRYGLQNLLQLPNFYYVSNGGNNCTTAVMTYSNFGICADGSLIPVRPRNSSDNGISAIITANLSI"&amp;"PSNWTTSVQVEYLQITSTPIVVDCATYVCNGNPRCKNLLKQYTSACKTIEDALRLSAHLETNDVSSMLTFDSNAFSLANVTSFGDYNLSSVLPQRNIRSSRIAGRSALEDLLFSKVVTSGLGTVDVDYKSCTKGLSIADLACAQYYNGIMVLPGVADAERMAMYTGSLIGGMVLGGLTSAAAIPFSLALQARLNYVALQTDVLQENQKILAASFNKAINNIVASFSSVNDAITQTAEAIHTVTIALNKIQDVVNQ"&amp;"QGSALNHLTSQLRHNFQAISNSIQAIYDRLDSIQADQQVDRLITGRLAALNAFVSQVLNKYTEVRGSRRLAQQKINECVKSQSNRYGFCGNGTHIFSIVNSAPDGLLFLHTVLLPTDYKNVKAWSGICVDGIYGYVLRQPNLVLYSDNGVFRVTSRVMFQPRLPVLSDFVQIYNCNVTFVNISRVELHTVIPDYVDVNKTLQEFAQNLPKYVKPNFDLTPFNLTYLNLSSELKQLEAKTASLFQTTVELQGLIDQ"&amp;"INSTYVDLKLLNRFENYIKWPWWVWLIISVVFVVLLSLLVFCCLSTGCCGCCNCLTSSMRGCCDCGSTKLPYYEFEKVHVQ")</f>
        <v>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v>
      </c>
      <c r="AA20" s="102">
        <f t="shared" si="9"/>
        <v>1356</v>
      </c>
      <c r="AB20" s="103" t="str">
        <f t="shared" si="10"/>
        <v>no</v>
      </c>
      <c r="AC20" s="104" t="str">
        <f t="shared" si="11"/>
        <v>&gt;Btrec-SARSg_2008 ACJ60694.1_ref</v>
      </c>
      <c r="AD20" s="104" t="str">
        <f>IFERROR(__xludf.DUMMYFUNCTION("if (REGEXMATCH(AC20, ""^&gt;""),AC20 &amp; ""
"" &amp; Z20, """")"),"&gt;Btrec-SARSg_2008 ACJ60694.1_ref
MKLFLILLVLPLASCFFTCNSNANLSMLQLGVPDNSSTIVTGLLPTHWFCANQSTSVYSANGFFYIDVGNHRSAFALHTGYYDANQYYIYVTNEIGLNASVTLKICKFSRNTTFDFLSNASSSFDCIVNLLFTEQLGAPLGITISGETVRLHLYNVTRTFYVPAAYKLTKLSVKCYFNYSCVFSVVNATVTVNVTTHNGRVVNYTVCDDCNGYTDNIFSVQQ"&amp;"DGRIPNGFPFNNWFLLTNGSTLVDGVSRLYQPLRLTCLWPVPGLKSSTGFVYFNATGSDVNCNGYQHNSVVDVMRYNLNFSANSLDNLKSGVIVFKTLQYDVLFYCSNSSSGVLDTTIPFGPSSQPYYCFINSTINTTHVSTFVGILPPTVREIVVARTGQFYINGFKYFDLGFIEAVNFNVTTASATDFWTVAFATFVDVLVNVSATNIQNLLYCDSPFEKLQCEHLQFGLQDGFYSANFLDDNVLPETYVALP"&amp;"IYYQHTDINFTATASFGGSCYVCKPHQVNISLNGNTSVCVRTSHFSIRYIYNRVKSGSPGDSSWHIYLKSGTCPFSFSKLNNFQKFKTICFSTVEVPGSCNFPLEATWHYTSYTIVGALYVTWSEGNSITGVPYPVSGIREFSNLVLNNCTKYNIYDYVGTGIIRSSNQSLAGGITYVSNSGNLLGFKNVSTGNIFIVTPCNQPDQVAVYQQSIIGAMTAVNESRYGLQNLLQLPNFYYVSNGGNNCTTAVMTYS"&amp;"NFGICADGSLIPVRPRNSSDNGISAIITANLSIPSNWTTSVQVEYLQITSTPIVVDCATYVCNGNPRCKNLLKQYTSACKTIEDALRLSAHLETNDVSSMLTFDSNAFSLANVTSFGDYNLSSVLPQRNIRSSRIAGRSALEDLLFSKVVTSGLGTVDVDYKSCTKGLSIADLACAQYYNGIMVLPGVADAERMAMYTGSLIGGMVLGGLTSAAAIPFSLALQARLNYVALQTDVLQENQKILAASFNKAINNIV"&amp;"ASFSSVNDAITQTAEAIHTVTIALNKIQDVVNQQGSALNHLTSQLRHNFQAISNSIQAIYDRLDSIQADQQVDRLITGRLAALNAFVSQVLNKYTEVRGSRRLAQQKINECVKSQSNRYGFCGNGTHIFSIVNSAPDGLLFLHTVLLPTDYKNVKAWSGICVDGIYGYVLRQPNLVLYSDNGVFRVTSRVMFQPRLPVLSDFVQIYNCNVTFVNISRVELHTVIPDYVDVNKTLQEFAQNLPKYVKPNFDLTPFN"&amp;"LTYLNLSSELKQLEAKTASLFQTTVELQGLIDQINSTYVDLKLLNRFENYIKWPWWVWLIISVVFVVLLSLLVFCCLSTGCCGCCNCLTSSMRGCCDCGSTKLPYYEFEKVHVQ")</f>
        <v>&gt;Btrec-SARSg_2008 ACJ60694.1_ref
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v>
      </c>
      <c r="AE20" s="152" t="s">
        <v>267</v>
      </c>
      <c r="AF20" s="105" t="str">
        <f t="shared" si="12"/>
        <v>https://www.ncbi.nlm.nih.gov/protein/ACJ60694.1</v>
      </c>
      <c r="AG20" s="178" t="str">
        <f>HYPERLINK("https://www.ncbi.nlm.nih.gov/nuccore/FJ211859.1","FJ211859.1")</f>
        <v>FJ211859.1</v>
      </c>
      <c r="AH20" s="50">
        <v>29750.0</v>
      </c>
      <c r="AI20" s="108" t="str">
        <f t="shared" si="13"/>
        <v>21494</v>
      </c>
      <c r="AJ20" s="108" t="str">
        <f t="shared" si="14"/>
        <v>25222</v>
      </c>
      <c r="AK20" s="109" t="str">
        <f>IFERROR(__xludf.DUMMYFUNCTION("if(AI20&gt;0, right(left( REGEXREPLACE( REGEXREPLACE(AQ20, ""&gt;.*\n"", """"), ""\n"" , """"), AJ20), AJ20-AI20+1))"),"ATGAAAATTTTAATTTTTGCTTTCTTAGCTAATTTAGCTAAAGCACAGGAAGGATGCGGTATCATCAGTAGAAAACCGCAACCTAAAATGGCACAAGTCTCATCTTCTCGTCGGGGCGTTTATTATAATGATGACATTTTCCGTTCTGATGTGTTACACCTCACACAGGATTACTTCCTGCCATTTGACTCAAATTTAACTCAGTACTTTTCGCTTAATGTGGATTCAGATAGGTATACCTATTTTGACAACCCC"&amp;"ATACTAGACTTTGGTGATGGCGTTTATTTCGCTGCCACTGAAAAGTCTAACGTAATAAGAGGCTGGATTTTTGGTTCATCTTTTGATAACACCACCCAGTCAGCTGTTATAGTTAATAATTCAACACACATTATTATACGTGTGTGTAATTTTAACTTATGTAAAGAACCCATGTATACTGTTAGTAGAGGTACACAGCAAAATGCCTGGGTTTATCAGAGTGCATTTAATTGTACATATGACCGAGTGGAAAAG"&amp;"AGTTTTCAACTTGACACTACTCCTAAAACTGGAAATTTTAAAGACCTACGTGAGTATGTCTTTAAAAATAGGGATGGCTTTCTGTCTGTCTACCAAACTTATACTGCTGTTAATTTACCCAGAGGACTACCCACCGGTTTCTCAGTCTTGAAACCAATTTTAAAATTGCCCTTTGGAATTAATATCACTTCTTATAGAGTAGTTATGGCAATGTTTAGCCAAACTACTTCGAATTTTTTACCAGAAAGTGCTGCT"&amp;"TATTATGTTGGTAATCTTAAATATTCTACCTTCATGCTCCGATTTAATGAAAATGGGACGATCACGGATGCTGTAGATTGTTCCCAAAATCCTCTTGCTGAATTAAAATGCACCATTAAAAATTTCAATGTTGACAAAGGAATCTACCAAACATCCAACTTCAGAGTTTCACCCACTCAAGAGGTTATTAGATTTCCTAACATTACAAATCGCTGTCCTTTTGACAAGGTTTTTAATGCTACTCGCTTTCCTAAT"&amp;"GTTTATGCATGGGAGAGAACAAAAATCTCTGATTGTGTTGCTGACTACACTGTTCTCTACAACTCAACCTCTTTCTCGACTTTTAAATGTTATGGAGTGTCTCCATCTAAGTTGATTGACCTATGCTTTACAAGTGTGTATGCTGATACATTCTTGATAAGATCTTCTGAAGTAAGACAAGTTGCACCAGGTGAAACTGGTGTTATTGCTGACTACAATTACAAGTTGCCTGATGATTTCACTGGCTGTGTAATT"&amp;"GCTTGGAATACTGCTAAACATGATACTGGCAATTATTACTACAGATCTCATCGCAAGACTAAGTTAAAGCCTTTTGAGAGAGACCTGTCTTCTGACGATGGTAATGGTGTGTATACACTCTCAACATATGACTTTAACCCTAACGTTCCAGTAGCATATCAGGCTACTAGGGTTGTTGTACTCTCTTTTGAACTTCTTAATGCACCTGCTACAGTTTGTGGACCTAAATTATCCACAGAACTGGTTAAGAACCAG"&amp;"TGTGTTAATTTCAATTTTAATGGACTTAAAGGTACTGGTGTTTTGACTTCTTCTTCAAAAAGATTCCAGTCATTTCAACAATTTGGTCGTGACACATCTGACTTTACGGATTCCGTACGTGACCCACAGACTCTAGAAATACTTGACATTTCACCTTGTTCCTTTGGTGGTGTTAGTGTTATCACACCTGGAACGAACGCCTCATCAGAGGTAGCTGTTCTCTATCAAGATGTAAATTGCACTGATGTCCCTACA"&amp;"GCAATACGTGCAGATCAATTAACACCTGCTTGGCGCGTTTATTCCACTGGAGTAAATGTGTTTCAAACACAAGCTGGCTGTCTTATAGGAGCTGAGCATGTCAACGCCTCTTATGAGTGTGACATTCCTATTGGTGCAGGCATTTGTGCTAGTTACCATACAGCTTCTGTTTTACGTAGTACCGGCCAGAAATCAATTGTTGCCTATACTATGTCACTGGGTGCTGAAAATTCCATTGCATACGCTAATAATTCA"&amp;"ATTGCCATACCTACAAATTTTTCAATCAGTGTCACTACAGAAGTGATGCCTGTTTCAATGGCTAAAACAGCCGTGGATTGTACTATGTACATCTGCGGTGATTCTTTAGAGTGCAGCAACTTACTATTGCAGTATGGAAGCTTTTGCACACAACTCAATCGTGCCCTCACTGGCATTGCTATAGAACAGGACAAAAACACTCAGGAGGTCTTTGCCCAGGTTAAACAAATGTACAAGACACCTGCCATAAAGGAC"&amp;"TTTGGCGGTTTCAATTTTTCACAAATATTGCCTGACCCTTCAAAGCCAACGAAGAGATCATTTATTGAAGACTTGCTCTTCAATAAAGTGACTCTCGCTGATGCTGGCTTTATGAAACAATATGGTGACTGCCTAGGTGATGTTAGTGCTAGAGACCTTATCTGTGCCCAGAAGTTCAATGGACTTACTGTGCTACCGCCACTGCTCACAGATGAGATGGTTGCTGCCTACACGGCTGCGCTAGTTAGTGGTACT"&amp;"GCTACGGCGGGCTGGACGTTTGGTGCAGGTGCAGCTCTTCAAATACCATTTGCTATGCAAATGGCTTATAGGTTTAATGGCATTGGAGTTACTCAAAATGTTCTCTATGAGAACCAAAAGCTGATAGCCAATCAGTTTAATAGTGCTATAGGCAAAATTCAAGAATCATTATCATCTACTGCAAGTGCACTAGGAAAACTGCAGGATGTGGTTAACCAAAATGCACAAGCTCTTAACACGCTTGTTAAACAACTC"&amp;"AGCTCTAATTTTGGAGCTATCTCAAGTGTGTTAAATGATATTCTCTCTCGCCTTGATAAAGTTGAGGCAGAAGTTCAAATTGACAGGTTGATTACAGGCAGATTGCAAAGCCTTCAAACCTACGTAACACAACAACTTATCAGAGCTGCTGAAATCAGAGCTTCTGCTAATCTTGCTGCTACTAAAATGTCTGAGTGCGTTCTTGGACAATCAAAAAGAGTTGATTTCTGTGGAAAAGGCTACCACCTTATGTCC"&amp;"TTCCCTCAATCAGCACCTCACGGTGTCGTTTTTCTACATGTCACATATGTGCCATCACAAGAGAAAAACTTCACAACAGCTCCAGCTATTTGTCACGAAGGCAAAGCTTATTTCCCTCGTGAAGGTGTCTTTGTGTCTAATGGCACTTCTTGGTTTATTACGCAGAGGAATTTTTACTCTCCACAATTAATTACAACAGATAATACTTTTGTTTCTGGTAATTGTGATGTCGTGATCGGCATCATTAATAATACT"&amp;"GTTTATGATCCTCTGCAGCCTGAACTTGACTCGTTTAAGGAAGAGCTGGACAAGTACTTCAAAAATCATACATCACCAGATGTTGATCTTGGCGACATTTCAGGCATTAATGCTTCAGTCGTCAACATTCAAAAGGAGATTGACCGCCTCAATGAGGTTGCCAAAAACCTAAATGAATCACTCATTGACCTCCAAGAACTTGGGAAATATGAGCAATACATCAAGTGGCCTTGGTATGTTTGGCTCGGCTTTATT"&amp;"GCTGGACTAATTGCCATCGTCATGGTTACAATCTTGCTTTGTTGCATGACCAGCTGTTGCAGTTGTCTCAAGGGTGCATGCTCTTGTGGTTCGTGCTGCAAATTTGATGAGGACGACTCTGAGCCAGTGCTCAAAGGAGTCAAATTACATTACACATAA")</f>
        <v>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v>
      </c>
      <c r="AL20" s="109">
        <f t="shared" si="15"/>
        <v>3729</v>
      </c>
      <c r="AM20" s="109" t="str">
        <f t="shared" si="16"/>
        <v>&gt;Btrec-SARSg_2008_Sgene
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v>
      </c>
      <c r="AN20" s="110" t="s">
        <v>268</v>
      </c>
      <c r="AO20" s="111" t="str">
        <f t="shared" si="17"/>
        <v>https://www.ncbi.nlm.nih.gov/nuccore/FJ211859.1</v>
      </c>
      <c r="AP20" s="111" t="str">
        <f t="shared" si="18"/>
        <v>https://www.ncbi.nlm.nih.gov/nuccore/FJ211859.1?report=fasta&amp;log$=seqview&amp;format=text</v>
      </c>
      <c r="AQ20" s="112" t="s">
        <v>269</v>
      </c>
      <c r="AR20" s="113">
        <f>IFERROR(__xludf.DUMMYFUNCTION("len(REGEXREPLACE(REGEXREPLACE(AT20, ""&gt;.*\n"", """"), ""\n"", """"))"),29750.0)</f>
        <v>29750</v>
      </c>
      <c r="AS20" s="113" t="str">
        <f t="shared" si="19"/>
        <v>yes</v>
      </c>
      <c r="AT20" s="109" t="str">
        <f>IFERROR(__xludf.DUMMYFUNCTION("if(AQ20="""","""", REGEXREPLACE(AQ20, ""&gt;.*\n"", AW20 &amp; ""
""))"),"&gt;Btrec-SARSg_2008 FJ211859.1_ref_genome
CATTAATACGACTCACTATAGATATTAGGTTTTTACCTACCCAGGAAAAGCCAACCAACCTTGATCTCTT
GTAGATCTGTTCTCTAAACGAACTTTAAAATCTGTGTGGCTGTCGCTCGGCTGCATGCCTAGCGCACCTA
CGCAGTATAAATATTAATAACTTTACTGTCGTTGACAAGAAACGAGTAACTCGTCCCTCTTCTGCAGACT
GC"&amp;"TTACGGTTTCGTCCGTGTTGCAGTCGATCATCAGCATACCTAGGTTTCGTCCGGGTGTGACCGAAAGG
TAAGATGGAGAGCCTTGTTCTTGGTGTCAATGAGAAAACACACGTCCAACTCAGTTTGCCTGTTCTTCAG
GTTAGAGACGTGCTAGTGCGTGGCTTCGGGGACTCTGTGGAAGAGGCCTTATCGGAGGCACGTGAACATC
TTAAAAATGGCACTTGTGGCCTAGTAGAGCTGGAAAAAGGTGTG"&amp;"TTGCCCCAGCTTGAACAGCCCTATGT
GTTCATTAAACGATCTGATGCTCTAAGCACCAATCACGGCCACAAGGTTGTGGAATTGGTTGCAGAATTA
GATGGCATTCAGTTCGGTCGTAGCGGTATAACACTGGGAGTTCTCGTGCCACATGTGGGCGAAACCCCAA
TCGCATACCGTAATGTTCTTCTCCGTAAGAATGGTAATAAGGGAGCCGGTGGTCATAGTTTTGGCATCGA
TCTAAAGTCTTATGA"&amp;"CTTAGGTGACGAACTTGGCACTGATCCCATTGAAGATTATGAACAAAACTGGAAC
ACTAAGCATGGCAGTGGTGCTCTCCGTGAACTCACTCGTGAGCTCAATGGAGGTGTAGTCACTCGTTATG
TTGATAACAACTTTTGTGGCCCGGATGGGTATCCTCTTGAATGCATTAAAGATTTTCTCGCCCGTGCGGG
TAAGTCTATGTGCACTCTTTCTGAACAACTTGATTATATCGAGTCGAAGAGAGGTGT"&amp;"CTACTGCTGCCGT
GAACATGAACATGAAATTGTTTGGTTCACTGAACGCTCTGAAAAGAGCTATGAGCACCAGACACCCTTCG
AGATTAAGAGTGCCAAGAAATTTGACACCTTTAAAGGGGAATGCCCGAAGTTCGTATTTCCTCTTAACTC
TAAAGTCAAAGTCATTCAACCACGTGTTGAAAAGAAAAAGACTGAAGGTTTCATGGGGCGCATTCGCTCT
GTGTACCCTGTTGCTACTCCTCAAGAGT"&amp;"GCAACGACATGCATCTGTCTACTTTGATGAAATGTAATCATT
GCGATGAAGTTTCATGGCAGACGTGCGACTTTCTAAAAGCCACTTGTGAACAATGTGGCACTGAAAATTT
AGTTTGTGAAGGACCCACTACATGTGGATACCTACCTACTAATGCTGTAGTAAAAATGCCCTGTCCTGCC
TGTCAAGACCCGGAGGTAGGGCCAGAGCATAGTGTTGCTGACTACCACAACCATTCAAACATTGAAACTC"&amp;"
GACTCCGCAAGGGAGGTAGGACTAAGTGTTTTGGCGGCTGTGTATTTTCCTATGTTGGCTGCTATAACAA
GCGAGCCTACTGGGTCCCTCGTGCTAGTGCTAATATCGGTGCGAACCATACTGGCATTACTGGTGAAAAT
GTTGAGACTCTTAATGAGGATCTTCTGGAGATACTGAATCGCGAACGTGTTAACATTAACATTGTTGGTG
ATTTTCGGTTTAATGAGGAGGTTGCCATCATTTTGGCATCT"&amp;"TTTTCAGCTTCTCCTAGCGCTTTTATCGA
GACTGTAAAGGGTCTTGATTACAAGTCTTTTAAAGTCATTGTTGAGTCCTGCGGTAACTACAAAGTTACT
AATGGAAAGCCCGTAACAGGAGCTTGGAACATTGGACAACAGAGATCCATCCTAACACCACTGTGTGGTT
TCCCCTCACAGGCTGCTGGTGTTATTAGATCAATTTTCTCTCGCACACTGGATGCAGCAAACCATTCTAT
TCTTGACCTTCA"&amp;"AAGAGCAGCTGTCACCACTCTTGATGGTATTTCTGAACAATCATTGCGTCTTGTTGAT
GCCATGGTTTACACCTCAGATTTGTTAACCAACAGTGTTGTCGTTATGGCATATGTGACTGGTGGTCTTG
TACAACAAACGATGCAGTGGTTGTCTAACATGCTAGGCACTGCTGTTGACAAGCTAAAACCCGTGTTTAC
ATGGGTTGAGGCTAAACTTAGTGCAGGAGTTGAATTTCTTAGAGATGCTTGGGA"&amp;"AATTCTTAAATTCTTG
ATCACAGGAGTATTTGATGTCATTAAGGGTCAAATACAGGTTGCTACAGATAACATCAAGGAATGTGTAA
AAATTTTTCTTGGTGTTGTTAACAAAGCACTTGAAATGTGTTTAGACCAGGTCACGATTGCTGGCACTAA
GTTGAGAGCGCTCAATTTAGGTGAAGTCTTCATTGCACAAAGCAGAGGACTCTACCGCCAGTGTATTCGT
GGCAAAGAACAGCTGCAATTACTCA"&amp;"TGCCTCTTAAGGCACCAAAAGAAGTCACCTTCCTTGAAGGAGATG
CACATGATACAGTACTAACCTCTGAAGAGGTTGTCCTTAAGAGTGGTGAGCTCGAGGCACTAGAGACACC
AATTGACAGCTTCACTAGTGGAGCTGTTGTAGGTACACCTGTTTGTATCAATGGCCTCATGCTCTTAGAG
CTCGAGAATAAGGAACAGTATTGTGCCTTGTCTCCTGGCTTGTTAGCAACAAACAATGTCTTTCGTC"&amp;"TAA
AGGGTGGTGCGCCGGTTAAAGGTGTGACTTTTGGAGAGGACACTGTTTTAGAAGTTCAAGGCTACAAGAA
TGTGAAGATTACTTTTGAACTTGATGTGCGAGTGGATAAGGTGCTTAATGAGAAGTGCTCTGTTTACACT
GTTGAGTCTGGTACTGAGGTTACTGAATTCGCATGTGTTGTAGCGGAAGCTGTTGTAAAAACTTTGCAAC
CAGTTTCTGACCTTCTTACCCCCATGGGTATTGATCTT"&amp;"GACGAGTGGAGTGTAGCTACATTTTACTTGTT
CGACGACGCTGGTGAAGAAAAACTTTCATCACGCATGTATTGCTCTTTCTACCCTCCTGATGAGGAAGAA
GACTGTGAAGAGTGTGAGGATGAGGAAGAAACCTGTGAACATGAATATGGCACAGAGGATGACTATAAAG
GTCTCCCTCTTGAATTTGGTGCATCAACTGAAACACCACATGTTGAAGAAGAGGAAGAAGAGGAAGATTG
GCTTGATGA"&amp;"CGCTATAGAAGCAGAACCTGAACCAGAACCTCTACCTGAAGAACCAGTCAATCAGTTTGTT
GGTTATTTAAAGCTTACTGACAATGTTGCCATTAAGTGTATTGACATTGTTAAAGAGGCACAAAGTGCTA
AACCAACAGTGATTGTTAATGCTGCTAACACCCACTTGAAACATGGTGGTGGTGTAGCTGGTGCTCTAAA
TAAGGCCACTAATGGTGCTATGCAGAATGAGAGTGATGAATACATCAGGCA"&amp;"AAATGGACCTCTTACAGTT
GGAGGCTCATGTTTGCTTTCTGGACACAATCTTGCAGAGAAGTGTCTGCATGTTGTTGGACCTAACTTAA
ATGCCGGTGAGGATGTTCAACTCCTTAAAAGGGCATATGAGAATTTCAATTCACAGGATGTATTACTTGC
ACCTCTATTGTCAGCTGGCATATTTGGTGCCAAACCACTTCAGTCATTAAAAATGTGTGTTGAGATAGTT
CGCACACAAGTTTATCTTGCAG"&amp;"TCAATGATAAGAGTCTTTATGATCAGATTGTCTTAGATTATCTAGATA
GTCTGAAACCTAAAGTGGAGTCCCCCAACAAGGAGGAAGAGCCAAAATTGGAGGAGCCTAAAGCGGTGCA
GCCAGTTGCTGAGAAACCTGTTGATGTAAAACCTAAGATTAAGGCATGTATCGACGAGGTCACTACAACA
CTGGAGGAAACTAAGTTTCTTACCAATAAATTGCTTCTTTTTGCTGACATCAATGGTAAACTTT"&amp;"ACCAAG
ATTCACAGAATATGTTAAGAGGTGAAGACATGTCTTTCTTAGAGAAAGATGCACCATATATTGTTGGTGA
TGTCATCACTAGTGGTGACATCACTTGTGTCATAATACCTGCTAAGAAGTCGGGTGGGACTACGGAAATG
CTAGCAAGAGCACTAAAGGAAGTCCCAGTTGCTGAGTATATAACAACCTATCCTGGACAAGGGTGTGCTG
GTTATACACTTGAAGAAGCAAAGACTGCACTTAAA"&amp;"AAATGCAAATCTGCATTTTATGTTTTACCTTCAGA
AACACCTAACGAGAAGGAAGAGGTTCTTGGCACAGTATCATGGAACCTACGTGAAATGCTTGCTCATGCA
GAGGAGACAAGAAAATTAATGCCTATTTGCCTGGATGTTAGAGCCATAATGGCCACCATCCAGCGCAAGT
ATAAGGGTATTAAAGTTCAGGAAGGAATCGTGGATTACGGTGTCCGGTTCTTCTTCTATACTAGCAAGGA
GCCTGT"&amp;"AGCTTCTATTATTACAAAGCTTAACTCTTTAAATGAGCCACTTGTTACTATGCCCATAGGTTAT
GTGACACATGGTCTTAACCTAGAAGAGGCCGCGCGCTGTATGCGCTCCCTCAAGGCACCTGCTGTGGTGT
CAGTTTCTTCACCAGATGCTGTCACTGCATATAATGGTTACCTCACTTCGTCTTCCAAGACACCTGAGGA
GTATTTTGTGGAGACTACTTCTCTTGCGGGATCGTATAGAGATTGGTC"&amp;"TTATTCAGGACAACGTACGGAA
TTAGGTGTTGAATTTCTTAAGCGTGGGGACAAGATTGTCTATCACACTACAGGGAGCCCCATTGAGTTTC
ACCTTGATGGTGAGGTTCTTCCACTTGACAAACTAAAGAGTCTCTTGTCTCTTCGTGAGGTTAAGACTAT
TAAGGTGTTTACAACTGTAGACAACACTAACCTCCACACGCATATTGTGGACATGTCTATGACTTATGGA
CAACAGTTCGGTCCTACTT"&amp;"ATTTGGATGGTGCTGATGTCACTAAAATCAAGCCACATGTTAATCATGAGG
GTAAGACATTTTTTGTACTACCTAGCGATGACACACTGCGTAGTGAAGCTTTTGAGTACTACCACACTAT
CGATGAGAGTTTTCTTGGTAGATATATGTCAGCATTAAACCATACAAAGAAGTGGAAGTTTCCTCAGGTT
GGTGGTTTAACTTCAATCAAATGGGCAGACAACAATTGTTACTTGTCTAGTGTGTTACTTG"&amp;"CACTTCAGC
AAGTTGAAGTGAAATTTAATGCACCCGCGCTTCAGGAAGCCTATTATAGGGCTCGCGCCGGTGATGCTGC
CAACTTTTGTGCACTCATACTGGCTTACAGTAATAAAACTGTAGGCGAGCTGGGTGATGTCAGAGAAACT
ATGACCCATCTTTTACAGCATGCTAATTTAGAGTCAGCTAAAAGAGTTCTTAATGTAGTATGCAAACACT
GCGGCCAGAAAACAACCACCTTGAAGGGTGTA"&amp;"GAGGCTGTGATGTACATGGGGACTCTGTCTTATGATGA
GCTTAAGACAGGTGTTTCAATTCCTTGTGTATGTGGGCGTAATGCTACACAATATTTAGTACAACAAGAA
TCTTCTTTTGTTATGATGTCTGCACCACCTGCTGAGTACAAATTACAACAGGGGGCCTTTTTGTGTGCTA
ATGAATACACTGGCAATTATCAGTGTGGACATTACACTCACATAACTGCTAAAGAAACACTCTATCGCGT
AGA"&amp;"TGGAGCACATCTTACTAAGATGTCAGAATATAAAGGACCAGTGACTGATGTTTTCTACAAGGAAACC
TCCTACACTACAGCTATCAAACCTGTGTCTTATAAACTTGATGGAGTTACTTACACAGAGATTGAACCGA
AATTAGATGGGTACTATAAGAAGGGTAATGCTTACTACACTGAGCAGCCTATTGACCTTGTCCCAACCCA
ACCAATGCCAAATGCAAGTTTTGATAATTTTAAACTTACATGCTC"&amp;"TAACACTAAATTTGCTGATGACCTT
AATCAAATGACAGGCTTTAAAAAGCCAGCCTCGCGTGAGCTAACCGTCACATTCTTCCCAGACTTGAATG
GCGATGTAGTGGCTATTGATTATAGACACTACTCCACGAGTTTCAAGAAAGGTGCAAAACTGGTACATAA
GCCAATTCTTTGGCATATTAACCAGACTACAAACAAGACAACGTACAAACCAAACATCTGGTGTTTACGT
TGTCTGTGGAGTACAA"&amp;"AACCAGTTGATACTTCAAACTCCTTTGAAGTCCTGGTGGTAGAAGACACACAAG
GAATGGATAATCTTGCTTGTGAAAGTCAGACAACCACCTCTGAAGAAGTAGTGGAAAATCCTACCGTACA
GAAGGAAATAATAGAGTGTGACGTGAAAACTACCGAAGTTGTAGGCAATGTCATACTAAAACCATCAGAA
GAAGGTGTTAAAGTTACACAAGAGTTGGGCCATGAAGATCTAATGGCTGCTTATGTTG"&amp;"AAGAAACAAGCA
TTACCATTAAGAAGCCTAACGAGCTTTCGTTAGCCTTAGGCTTGAAAACACTTGCCACCCATGGGGCCGC
TGCAATAAATAGTGTCCCATGGAGTAAGATTTTGGCGTATGTCAAACCCTTCCTTGGACAGACAGCGGTT
ATAACTTCAAACTGCATCAAGAAATGTGTGCAGCGAGTTTTTAGCAACTATATGCCCTATGTCATTACAT
TATTATTTCAATTGTGCACTTTTACAAAG"&amp;"AGCACCAATTCCAGAATAAAAGCTTCACTTCCTACGACTAT
TGCTAAAAATAGTGTTAAGAGTGTTGCTAAATTGTGTTTGGACGTTTGCATTAATTATGTGAAATCTCCT
AAGTTTTCTAAATTGTTCACAATTGTAATGTGGCTATTGTTGTTAAGTATTTGCCTAGGTTCTTTAACCT
ATGTAACTGCTGTTCTTGGTGTATGCCTATCTAGTTTAGGTGTTCCTTCTTATTGTGATGGCGTTAGAGA
"&amp;"GTTGTATATCAATTCATCTAACGTCACTACTATGGACTTTTGTCAGGGTTATTTTCCCTGCAGTGTCTGT
TTAAGTGGATTAGATTCTCTTGATTCTTACCCAGCTCTTGAAACCATCCAGGTTACGATCTCATCGTATA
AGCTAGACCTGACATTTTTGGGTTTGGCAGCTGAATGGTTATTGGCATATATGTTGTTTACAAAGTTCTT
CTACTTACTTGGTCTCTCCGCCATAATGCAAGCGTTCTTTGG"&amp;"CTACTTTGCCAGTCATTTCATTAGCAAT
TCTTGGCTTATGTGGTTTATCATTAGTATTGTACAGATGGCACCTGTTTCAGCAATGGTTAGGATGTACA
TTTTCTTTGCTTCTTTCTATTATGTATGGAAGAGCTATGTTCATATTATGGATGGCTGTACTTCATCAAC
TTGCATGATGTGCTACAAACGCAATCGTGCGACACGTGTTGAGTGTACAACTATTGTCAATGGCGTGAAG
AGATCTTTCTACG"&amp;"TCTATGCAAATGGAGGTCGTGGCTTCTGTAAGGCTCACAATTGGAATTGTCTCAACT
GTGACACTTTTTGTGCTGGTAGTACTTTCATTAGCGATGAGGTTGCTCGTGATTTGTCACTCCAGTTTAA
GAGACCAATTAATCCTACTGACCAGTCTGCATATGTCGTGGATAGCGTTACTGTGAAAAACGGCGCACTC
CACCTCTATTTTGATAAGGCTGGCCAAAAGACTTATGAGAGGCACCCACTCTCTC"&amp;"ACTTTGTCAACTTAG
ATAATTTGAGGGCTAACAACACTAAAGGTTCATTACCTATTAATGTCATAGTTTTTGACGGCAAGTCCAA
ATGTGAGGAGTCTGCCGCTAAATCTGCATCTGTGTACTACAGTCAGCTTATGTGCCAACCCATTCTGTTA
CTTGACCAAGCTCTTGTGTCAGATGTTGGAGATAGTACTGAAGTTTCTGTTAAGATGTTCGATGCTTATG
TAGACACTTTTTCAGCAACTTTTAGT"&amp;"GTTCCTATGGAGAAACTTAAAGCACTTGTTGCTACAGCACATAG
TGAGTTGGCAAAGGGTGTAGCTTTAGATGGTGTCCTTTCTACATTCGTGTCGGCTGCCCGTCAAGGTGTC
GTTGATACTGATGTTGATACAAAGGATGTCATTGAGTGTCTCAAACTTTCTCACCATTCTGATATAGAGG
TGACAGGTGACAGTTGTAACAACTTTATGCTCACCTATAACAAAGTTGAAAACATGACGCCTAGAGAT"&amp;"CT
TGGTGCATGTATTGATTGTAATGCAAGGCATATAAATGCCCAAGTAGCAAAAAGCCACAATGTTTCGCTG
GTTTGGAACGTCAAGGACTACATGTCTCTGTCCGAACAGCTGCGCAAGCAAATTCGCAGTGCTGCCAAAA
AGAACAACATACCTTTTAGACTTACCTGTGCTACTACTAGACAGGTTGTCAATGTTATAACTACTAAAAT
CTCACTCAAAGGTGGTAAGGTTGTTAGTACGTGGTTCAA"&amp;"ACTTTTGCTGAAAGTCACACTTTTGTGTGTT
CTTGCTGCATTATTTTGCTATGTCATTATGCCAGTACATTCTTTGTCTGTTCATGATGGTTATACAAATG
AAATCATTGGTTACAAAGCCATTCAGGATGGTGTCACTCGTGACATTGTTTCTACTGATGATTGTTTTGC
TAACAAACATGCTGGATTCGACTCATGGTTTAGCCAGCGTGGCGGTTCTTACAGGAATGACAAAAACTGC
CCTGTAGTAG"&amp;"CAGCTATCATTACTAGAGAAATTGGTTTCATAGTGCCTGGTTTACCTGGTACTGTTTTGA
GAGCACTTAATGGTGACTTTTTGCATTTTCTACCTCGTGTTTTTAGTGCTGTTGGCAACATTTGCTACAC
ACCATCTAAACTCATTGAGTATAGTGATTTTGCTACTTCTGCTTGCGTTTTGGCTGCTGAATGTACTATT
TTCAAGGATGCTATGGGTAAGCCTGTGCCATACTGTTACGACACTAACTTAC"&amp;"TTGAGGGTTCTATTTCTT
ATAGTGAACTCCGTCCTGACACCCGTTATGTGCTCATGGATGGTTCTATCATACAATTCCCTAACACTTA
CCTTGAGGGGTCTGTTAGAGTAGTTACAACTTTTGATGCTGAGTATTGCAGACATGGTACTTGTGAAAGG
TCAGAAGTTGGTGTGTGCTTATCTACTAGCGGTAGATGGGTTCTTAATAATGAGCATTACAGAGCTTTAC
CAGGAGTTTTCTGTGGTGTCGAT"&amp;"GCTATGAACCTCATAGCTAATATCTTCACACCTCTTGTTCAACCTGT
CGGTGCTCTAGATGTGTCTGCTTCAGTAGTAGCAGGTGGTATTATTGCCATACTGGTGACTTGTGCTGCT
TACTACTTTATGAAATTCAGACGTGCGTTTGGTGAGTACAACCATGTTGTTGCCGCTAATGCATTGCTGT
TTCTAATGTCTTTCACTATACTCTGTCTGGCACCTGCTTATAGCTTTTTGCCGGGGGTTTACTCT"&amp;"ATCTT
TTACTTGTACTTGACTTTCTATTTTACTAATGATGTCTCATTCTTGGCTCATCTGCAATGGTTTGCCATG
TTTTCTCCTATTGTGCCTTTCTGGATAACAGCAATCTATGTGTTCTGTATTTCCCTAAAGCACTTCCATT
GGTTCTTTAGTAACTATCTTAAGAAAAGAGTCATGTTTAATGGGGTTACATTCAGCACCTTTGAAGAGGC
AGCTTTATGTACCTTTTTACTTAACAAAGAAATGTA"&amp;"TCTGAGACTGCGTAGTGAGACACTCCTTCCACTT
ACACAGTATAACAGATACCTTGCTCTTTACAACAAGTACAAGTATTTTAGCGGGGCCTTGGATACTACTA
GTTATCGTGAAGCAGCTTGCTGCCACTTAGCTAAGGCTCTAAATGACTTCAGTAACTCAGGTGCTGACGT
ACTCTACCAGCCACCACAGACTTCAATCACTTCTGCGGTTTTGCAGAGTGGTTTTAGGAAAATGGCATTT
CCCTCTG"&amp;"GTAAAGTTGAAGGATGCATGGTACAAGTCACCTGTGGAACTACAACCTTAAATGGTTTGTGGT
TGGATGACACAGTGTACTGCCCAAGACATGTTGTTTGCACGGCTGAAGACATGCTTAACCCGAACTATGA
CGACCTGCTCATCCGCAAATCTAACCATAGTTTCCTTGTTCAAGCTGGTAATGTCCAACTTCGTGTTATT
GGCCATTCCATGCAAAATTGTCTGCTTAGGCTTAAAGTTGACACTTCTA"&amp;"ACCCTAAGACACCAAAGTATA
AATTTGTCCGTATCCAACCAGGTCAGACATTTTCAGTCCTAGCTTGTTACAATGGCTCACCATCAGGTGT
TTATCAGTGTGCCATGAGACCTAATCACACCATTAAGGGTTCCTTCCTTAATGGTTCATGTGGTAGTGTT
GGTTTTAACATTGATTATGATTGCGTGTCTTTCTGCTACATGCATCATATGGAGCTTCCAACTGGAGTGC
ACGCTGGTACTGACTTAGAA"&amp;"GGTAAATTCTATGGTCCTTTTGTAGATAGACAGACTGCACAGGCTGCTGG
CACAGATACAACTATTACACTGAATGTTTTAGCTTGGCTCTATGCTGCTGTTATCAATGGTGATAGGTGG
TTCCTAAATAGGTTTACCACTACTCTCAATGACTTTAATCTTGTGGCAATGAAGTACAATTATGAACCCC
TGACACAAGATCATGTTGACATACTAGGACCCCTTTCTGCGCAAACAGGAATCGCAGTCTTA"&amp;"GATATGTG
TGCTGCTCTGAAAGAGCTTCTACAGAATGGTATGAATGGTCGTACTATTCTTGGTAGCACTATTTTAGAG
GATGAGTTCACGCCCTTTGACGTTGTTAGACAATGTTCTGGTGTGACCTTCCAAGGTAAGTTCAAGAAAA
TTGTTAAAGGTACTCATCATTGGATGCTTTTGACTTTCTTGACATCACTTTTAATTCTTGTCCAGAGTAC
ACAGTGGTCGCTGTTTTTCTTTGTTTATGAGAA"&amp;"TGCTTTCTTGCCATTTGCTTTAGGTATTATGGCTGTT
GCTGCTTGCGCAATGCTTCTTGTTAAGCATAAACATGCATTCCTGTGCTTATTTCTATTACCTTCTCTTG
CAACAGTTGCTTACTTCAATATGGTCTACATGCCTGCTAGTTGGGTGATGCGTATAATGACATGGCTTGA
ATTGGCCGACACTAGCCTGTCTGGTTATCGGCTTAAGGACTGTGTTATGTATGCTTCAGCCTTAGTTTTG
CTTA"&amp;"TCCTCATGACTGCCCGTACTGTTTATGATGATGCTGCTAGACGTGTGTGGACATTGATGAATGTCA
TTACACTCGTTTATAAAGTCTACTATGGTAATTCTTTAGACCAAGCTATTTCCATGTGGGCTCTTGTTAT
TTCTGTAACCTCTAACTATTCTGGTGTCGTTACGACAATCATGTTCTTAGCTAGAGCTATAGTTTTTGTG
TGTGTTGAGTATTACCCACTTTTGTTTATTACTGGCAACACTTTAC"&amp;"AGTGTATTATGCTTGTTTATTGTT
TCTTAGGCTATTGTTGTTGTTGCTACTTTGGCTTATTTTGTTTACTCAACCGCTATTTTAGACTTACTCT
TGGTGTTTACGATTATTTGGTTTCCACACAGGAGTTTAGGTACATGAACTCTCAGGGGCTCCTGCCACCT
AAGAGTAGTATTGACGCTTTCAAGCTTAACATTAAATTGTTGGGCATTGGAGGTAAACCTTGTATCAAGG
TTGCTACTGTACAGTCT"&amp;"AAAATGTCTGACGTAAAGTGCACATCAGTAGTGCTGCTCTCAGTTCTCCAACA
ACTCAGAGTAGAATCATCTTCTAAATTGTGGGCACAGTGTGTACAACTTCACAATGATATTCTTCTTGCA
AAGGACACTACTGAAGCTTTTGAAAAGATGGTTTCACTTTTGTCCGTTCTGCTATCCATGCAGGGTGCTG
TAGACATTAATAAGTTGTGCGAAGAAATGCTTGACAACCGTGCTACTCTTCAGGCCATC"&amp;"GCTTCAGAATT
TAGTTCTTTACCTTCGTATGCTGCTTATGCCACTGCCCAAGAGGCTTATGAGCAAGCTGTATCAAATGGT
GATTCTGAAGTTGTTCTTAAGAAGTTAAAGAAATCTTTGAATGTGGCTAAATCTGAGTTTGACCATGATG
CTGCCATGCAACGTAAGTTGGAAAAGATGGCAGATCAAGCTATGACCCAAATGTACAAGCAGGCAAGATC
TGAAGACAAGCGGGCAAAAGTAACTAGTGC"&amp;"AATGCAAACGATGCTTTTCACTATGCTTAGAAAACTTGAT
AATGATGCACTTAACAACATTATCAACAATGCACGTGATGGTTGTGTACCACTCAACATCATACCACTTA
CAACAGCAGCTAAACTCATGGTTGTTGTCCCTGACTATGGAACCTACAAGAACACTTGTGATGGTAACAC
TTTCACATATGCGTCAGCACTCTGGGAAATTCAGCAAGTTGTTGATGCAGATAGTAAAATTGTCCAGCTC
A"&amp;"GTGAAATCAATATGGACAACTCACCAAACTTGGCTTGGCCTCTTATTGTTACTGCACTAAGAGCCAACT
CAGCTGTCAAACTACAGAATAATGAACTGAGTCCAGTAGCATTACGACAGATGTCTTGTGCGGCTGGTAC
TACGCAAACAGCTTGTACTGATGACAATGCACTCGCCTATTACAACAACGCAAAGGGAGGTAGGTTTGTG
CTTGCATTACTATCAGACCACCAGGACCTCAAGTGGGCTAGAT"&amp;"TCCCTAAGAGTGATGGTACAGGTACTA
TCTATACAGAACTGGAACCACCTTGCAGGTTTGTTACAGACACACCTAAAGGACCTAAAGTGAAGTATTT
GTACTTTATTAAGGGTCTTAACAACCTAAATAGAGGTATGGTACTGGGTAGTTTAGCTGCCACAGTACGT
CTTCAGGCCGGTAATGCGACAGAAGTGCCTGCCAATTCAACTGTGCTTTCTTTCTGTGCTTTCGCTGTAG
ACCCAGCTAAAGCT"&amp;"TACAAAGATTACTTAGCAAGTGGTGGACAACCAATCACGAATTGTGTGAAGATGTT
GTGTACCCACACCGGTACAGGACAGGCAATCACGGTAACACCAGAAGCTAACATGGATCAAGAGTCCTTT
GGTGGTGCTTCATGCTGTCTGTATTGTAGATGCCACATTGATCATCCAAATCCTAAGGGATTTTGTGACT
TGAAAGGTAAGTATGTCCAAATACCTACCACCTGTGCTAATGACCCTGTGGGTTTC"&amp;"ACACTCAGAAATAC
AGTCTGTACCGTCTGCGGAATGTGGAAAGGTTATGGCTGTAGTTGTGATCAACTCCGCGAACCCATGATG
CAGTCTGCGGATGCGTCAACGTTTTTAAACGGGTTTGCGGTGTAAGTGCGGCCCGTCTTACACCGTGCGG
CACAGGCACTAGCACTGATGTCGTTTATAGGGCTTTTGATATTTACAACGAGAAAGTTGCTGGTTTTGCA
AAGTTCCTAAAGACTAATTGCTGCCGC"&amp;"TTCCAAGAAAAGGATGAGGAAGGCAATTTATTAGACTCTTATT
TCGTAGTTAAGAGGCACACAATGTCCAACTACCAACATGAAGAGACTATTTACAACTTGATTAAAGAGTG
TCCAGCCGTTGCTGTTCATGACTTTTTCAAGTTTAGAGTGGATGGTGACATGGTACCACATATATCACGT
CAACGTCTAACTAAATACACAATGGCTGATTTAGTCTATGCTCTACGTCATTTTGACGAGGGCAATTGT"&amp;"G
ATACATTAAAGGAAATACTTGTCACATACAATTGTTGTGATGACAACTATTTCAATAAGAAGGATTGGTA
TGATTTTGTAGAAAATCCTGATGTTCTACGCGTATACGCGAACCTAGGTGAGCGTGTACGTCGAGCCTTA
CTGAAGACTGTGCAATTCTGCGATGCTATGCGTGATGCGGGTATCGTAGGTGTACTGACACTAGATAATC
AGGATCTGAATGGGAATTGGTACGATTTTGGAGACTTCGT"&amp;"ACAGGTAGCACCAGGCTGCGGGGTTCCTAT
TGTGGATTCATACTATTCTTTGCTGATGCCTATCTTGACACTCACAAAGGCCTTAGCTGCTGAGTCCCAT
ATGGACGCTGATCTCGCGAAGCCACTTGTAAAGTGGGATTTGCTCAAATATGATTTCACGGAAGAGAGAC
TATGTCTTTTCGACCGTTATTTTAAATATTGGGATCAGACATACCATCCTAATTGTATTAATTGTTTGGA
TGACAGGTGTA"&amp;"TCCTTCATTGTGCAAACTTTAATGTATTATTTTCTACTGTGTTTCCACCTACGAGTTTT
GGACCACTAGTAAGAAAGATATTTGTAGATGGTGTACCTTTTGTTGTTTCAACGGGCTACCATTTCCGTG
AGCTAGGGGTTGTACATAATCAGGATGTAAACTTACATAGCTCACGCCTCAGTTTTAAGGAACTTTTAGT
GTACGCTGCTGATCCAGCCATGCATGCTGCCTCTGGCAATTTGTTGTTAGATA"&amp;"AACGTACTACATGCTTT
TCAGTAGCTGCACTAACAAATAATGTTGCTTTTCAAACTGTCAAACCCGGTAATTTTAATAAAGACTTTT
ATGACTTTGCTGTGTCTAAAGGCTTCTTTAAGGAAGGAAGTTCTGTTGAATTAAAACACTTCTTCTTTGC
TCAGGATGGCAACGCTGCTATCAGTGATTATGACTATTACCGTTATAATCTGCCAACAATGTGTGATATT
AGACAACTCCTATTCGTAGTTGAG"&amp;"GTTGTCGATAAATACTTTGATTGTTACGATGGTGGCTGTATCAATG
CCAACCAAGTTATCGTTAACAATCTGGACAAATCAGCTGGTTTCCCATTTAACAAGTGGGGTAAGGCTAG
ACTTTATTATGACTCAATGAGTTATGAGGACCAAGATGCATTGTTCGCATACACTAAGCGTAATGTCATC
CCTACAATAACTCAAATGAACCTTAAGTATGCCATTAGTGCAAAGAATAGAGCTCGCACAGTTGCT"&amp;"GGTG
TCTCTATCTGTAGTACTATGACCAATAGACAGTTTCATCAGAAATTATTAAAGTCAATAGCCGCTACTAG
AGGAGCTACTGTGGTAATTGGAACAAGCAAATTTTATGGTGGCTGGCATAATATGTTAAAAACTGTTTAC
AGTGATGTAGAAAGTCCTCACCTCATGGGTTGGGACTACCCAAAATGTGACAGAGCCATGCCTAATATGC
TTAGAATCATGGCTTCCCTCATTCTTGCTCGCAAACA"&amp;"TAGCACTTGTTGTAACTTGTCACACCGTTTCTA
TAGATTAGCTAATGAGTGTGCACAGGTATTAAGTGAGATGGTCATGTGTGGCGGCTCATTATATGTGAAA
CCAGGTGGGACATCATCCGGTGATGCCACAACTGCATATGCTAATAGTGTGTTTAACATCTGTCAAGCAG
TAACAGCTAACGTAAATGCACTTCTTTCAACTGATGGTAATAAGATTGCTGATAAGTACGTCCGCAATCT
TCAACATA"&amp;"GACTTTATGAGTGTCTCTATAGAAACAGAGATGTGGATCATGAGTTCGTGGATGAATTTTAT
GCATATTTGCGTAAGCACTTCTCCATGATGATTCTTTCTGACGATGCCGTTGTGTGCTATAATAGTAATT
ACGCGGCACAGGGTCTAGTAGCTAGCATTAAGAACTTCAAAGCAGTTCTTTACTACCAAAATAATGTGTT
TATGTCTGAGGCGAAATGCTGGACTGAGACTGACCTTACTAGAGGACCTC"&amp;"ATGAATTTTGCTCTCAGCAC
ACGATGCTAGTTAAACAAGGAGATGATTACGTGTACCTGCCTTACCCAGATCCATCTAGAATATTAGGCG
CAGGCTGTTTTGTCGACGACATTGTCAAAACAGATGGTACACTCATGATTGAAAGGTTTGTGTCATTAGC
AATTGACGCCTACCCACTTACAAAGCACCCTAATCAAGAGTATGCTGATGTTTTCCATTTATACTTACAG
TATATTAGGAAATTACATGAT"&amp;"GAGCTTACTGGTCACATGTTGGACATGTACTCTGTAATGCTAACTAATG
ACAACACCTCGAGGTACTGGGAACCTGAATTTTATGAAGCTATGTACACACCACACACAGTTTTACAAGC
TGTAGGTGCTTGTGTGTTATGTAATTCACAGACTTCGCTTCGTTGCGGCGCTTGTATTAGGAGACCTTTC
CTTTGTTGCAAGTGCTGCTATGACCATGTCATTTCAACATCACATAAATTAGTGTTGTCTGTT"&amp;"AATCCCT
ATGTTTGCAATGCACCCGGTTGTGACGTCACAGATGTGACACAACTCTATTTAGGAGGTATGAGCTATTA
TTGCAAGTCACATAAACCACCCATTAGTTTTCCTTTGTGTGCTAATGGTCAGGTTTTTGGTTTATACAAA
AACACATGTGTGGGCAGTGACAATGTAACTGACTTCAATGCAATAGCGACATGTGATTGGACTAATGCTG
GCGATTATATACTTGCCAACACTTGTACAGAGAG"&amp;"ACTCAAACTTTTTGCAGCGGAAACGCTCAAAGCTAC
TGAGGAGACATTCAAGCTATCTTATGGTATTGCCACTGTTCGTGAAGTACTGTCAGATAGAGAACTTTAC
CTTTCGTGGGAGGTAGGAAAACCTAGACCACCACTGAATAGAAATTATGTCTTTACAGGTTACCGTGTGA
CAAAAAACAGTAAAGTACAGATTGGAGAGTACACCTTTGAAAAAGGTGACTATGGTGATGCTGTTGTGTA
CAGAG"&amp;"GTACTACAACTTATAAATTGAATGTTGGTGATTACTTTGTGTTAACATCACATACAGTAATGCCA
TTAAGTGCACCAACACTAGTGCCACAGGAGCACTATGTGCGAATAACTGGCTTATACCCTACACTCAACA
TCTCTGATGAGTTTTCTAGCAATGTTGCAAATTACCAAAAAATCGGTATGCAGAAGTACTCTACACTCCA
AGGACCACCTGGTACTGGTAAGAGTCACTTTGCTATTGGACTTGCCC"&amp;"TCTACTACCCATCTGCTCGCATA
GTGTATACAGCTTGCTCTCATGCTGCTGTTGATGCGCTATGTGAAAAGGCATTAAAATACTTGCCTATAG
ATAAGTGTAGTAGAATTATACCTGCACGTGCGCGTGTAGAGTGTTTTGATAAATTCAAAGTTAATTCAAC
ATTAGAACAGTATGTTTTCTGCACTGTTAATGCTCTGCCCGAAACTACTGCTGATATAGTGGTCTTTGAT
GAAATTTCAATGGCCACT"&amp;"AATTATGATTTGAGTGTTGTCAATGCTAGACTACGTGCAAAACACTACGTTT
ACATTGGTGACCCAGCTCAATTACCTGCACCACGCACATTGCTAACAAAAGGCACACTTGAACCAGAATA
TTTCAATTCAGTGTGCAGACTTATGAAAACAATAGGTCCAGACATGTTCCTTGGAACCTGTCGTCGTTGT
CCTGCCGAAATTGTTGACACAGTGAGTGCCTTAGTTTATGACAATAAGCTAAAAGCACAC"&amp;"AAGGAGAAGT
CAGCGCAATGCTTCAAAATGTATTACAAGGGTGTGATTACGCATGATGTGTCATCTGCAATCAACAGGCC
ACAAATAGGTGTAGTAAGAGAATTTCTTACGCGCAACCCTGCTTGGAGAAAAGCTGTTTTTATTTCACCA
TATAATTCACAGAATGCAGTGGCATCAAAGATTTTAGGGTTGCCCACTCAAACTGTTGATTCTTCACAGG
GTTCTGAATATGACTATGTCATATTCACACA"&amp;"AACCACTGAGACTGCACACTCTTGTAATGTAAACCGCTT
TAATGTGGCCATCACAAGAGCAAAAATTGGCATTTTGTGTATAATGTCTGATAGAGACCTTTATGACAAG
CTGCAATTTACGAGTCTAGAAGTACCACGCCGAAATGTGGCTACTTTACAAGCAGAAAATGTGACTGGAC
TTTTTAAGGACTGTAGCAAGATCATTACTGGTCTTCATCCAACACAGGCACCTACACATCTCAGTGTTGA
TA"&amp;"CTAAATTCAAAACTGAAGGACTTTGTGTCGACATACCAGGAATACCAAAGGACATGACCTACCGTAGA
CTCATCTCTATGATGGGCTTCAAAATGAATTACCAAGTTAATGGTTACCCTAATATGTTTATCACCCGTG
AAGAAGCTATTCGTCACGTTCGTGCATGGATAGGCTTTGATGTAGAGGGTTGTCATGCTACTAGAGATGC
TGTAGGAACAAATCTACCACTCCAGTTAGGGTTTTCAACAGGTG"&amp;"TTAACCTAGTGGCCGTACCGACTGGC
TATGTTGACACTGAAAATAGCACAGAATTCACCAGAGTTAATGCAAAACCTCCTCCAGGTGATCAATTTA
AGCATCTTATACCACTTATGTACAAAGGTTTGCCCTGGAACGTGGTGCGTATTAAGATTGTTCAAATGCT
CAGTGATACGCTGAAAGGATTATCAGACAGAGTTGTGTTTGTCCTCTGGGCACATGGCTTTGAACTCACA
TCGATGAAGTACTTT"&amp;"GTCAAGATTGGACCAGAAAGAACGTGTTGTCTGTGTGACAAGCGTGCAACTTGCT
TCTCCACTTCATCTGATACTTATGCCTGCTGGAATCACTCTGTGGGTTTTGACTATGTCTACAACCCGTT
TATGATTGATGTACAGCAGTGGGGTTTTACAGGTAACTTGCAGAGTAACCACGATCAGCACTGCCAAGTG
CATGGTAATGCTCATGTAGCTAGTTGTGATGCTATCATGACTAGATGTCTCGCAGTC"&amp;"CATGAGTGCTTCG
TTAAGCGCGTCGATTGGTCTGTTGAATATCCGATTATCGGAGATGAACTGAAGATCAACGCCGCATGCAG
AAAAGTACAGCATATGGTTGTCAAGTCTGCCCTCCTGGCTGATAAATTTACAGTTCTTCATGACATTGGA
AACCCAAAGGCAATTAGATGTGTGCCGCAGGCTGAAGTAGACTGGAAATTCTACGACGCTCAGCCTTGCA
GTGACAAAGCTTATAAAATAGAAGAACT"&amp;"CTTCTACTCATATGCCACACATCATGACAAGTTCACAGATGG
TGTCTGTTTGTTTTGGAACTGTAACGTTGATCGTTACCCAGCCAATGCTATTGTGTGTAGGTTTGATACC
CGAGTGCTCTCTAATTTAAACCTACCTGGTTGTGATGGTGGTAGTTTGTATGTTAATAAGCATGCATTCC
ACACTCCAGCTTTTGATAAGAGTGCATTTACACATTTGAAGCAACTGCCTTTCTTTTATTATTCTGACAG"&amp;"
TCCTTGTGAGTCTCATGGTAAACAGGTCGTGTCAGACATTGATTATGTCCCACTAAAGTCTGCTACGTGT
ATTACACGCTGCAACTTAGGTGGTGCTGTTTGTAGACATCATGCAAATGAGTATAGACAGTACTTGGATG
CATACAATATGATGATTTCTGCTGGATTTAGCCTTTGGATTTATAAACAATTTGATACTTACAACTTGTG
GAATACTTTCACTAAGTTGCAGAGTTTAGAAAATGTGGCTT"&amp;"ATAATGTTGTCAACAAGGGACACTTTGAT
GGACAGAGTGGTGAAGCACCTGTATCCATCATTAATAATGCTGTTTACACTAAAGTAGATGGCATTGACG
TGGAAATTTTCGAGAACAAGACAACACTTCCTGTTAATGTGGCGTTTGAGCTTTGGGCAAAGCGTAACAT
TAAACCAGTGCCTGAGATTAAGATACTCAATAATTTGGGTGTCGACATCGCCGCTAATAATGTTATCTGG
GACTATAAAAGA"&amp;"GAAGCCCCAGCGCATGTTTCTACAATAGGTGTCTGTACAATGACTGACATTGCAAAGA
AACCTACTGAGAGTGCTTGTTCATCACTCATTGTCTTGTTTGACGGTAGAGTTGAGGGACAGGTAGACTT
TTTCAGAAATGCTCGCAATGGTGTTTTAATAACAGAAGGTTCAGTTAAGGGCTTAACACCTTCGAAAGGA
CCCGCACAAGCTAGTGTCAATGGAGTCACATTAATTGGAGAATCAGTAAAAACA"&amp;"CAGTTTAATTATTTTA
AGAAAGTGGATGGCATAATTCAGCAATTGCCGGAAACCTACTTTACTCAAAGCAGAGACTTAGAGGATTT
CAAGCCCAGATCACAAATGGAAACTGATTTCCTCGAGCTCGCAATGGATGAGTTCATACAACGGTATAAG
CTAGAGGGCTATGCTTTCGAGCATATCGTTTATGGAGATTTCAGTCATGGACAACTTGGCGGGTTGCATC
TAATGATTGGTCTAGCCAAGCGCTC"&amp;"ACAAGATTCACTGCTTAAACTAGAGGATTTTATCCCTATGGATAG
CACAGTGAAAAATTACTTCATAACAGATGCTCAAACAGGTTCATCAAAATGTGTCTGCTCTGTTATTGAT
CTTTTACTTGATGACTTTGTTGAAATAATAAAGTCACAAGACCTTTCAGTAGTTTCAAAAGTGGTCAAAG
TTACAATTGACTATGCTGAAATATCATTTATGCTTTGGTGTAAGGATGGACATGTTGAAACCTTCTA"&amp;"CCC
AAAATTACAGGCAAGTCAAGCATGGCAACCAGGTGTCGCTATGCCTAACTTGTATAAGATGCAAAGAATG
CTTCTTGAAAAATGTGACCTTCAGAATTATGGTGAAAATGCTGTCATACCAAAAGGAATAATGATGAATG
TTGCAAAATATACCCAACTGTGTCAATACTTAAACACACTTACATTAGCTGTGCCTTATAACATGAGAGT
GATACACTTTGGTGCAGGCTCTGATAAAGGAGTAGCAC"&amp;"CCGGTACAGCTGTTCTCAGGCAGTGGTTGCCA
ACTGGCACACTACTTGTTGATTCTGATCTAAACGACTTCGTCTCTGACGCTGATTCTACATTGATTGGAG
ACTGTGCCACTGTACATACAGCTAATAAATGGGATCTCATCATTAGCGATATGTATGACCCTAAGACCAA
ACATGTGTTAAAGGATAATGACTCAAAAGAGGGGTTTTTCACTTATCTATGTGGATTTATTAAACAAAAA
CTAGCCCTG"&amp;"GGAGGTTCTGTAGCTGTTAAGATAACAGAGCATTCTTGGAATGCCGATCTTTACAAGCTTA
TGGGACATTTCTCATGGTGGACAGCCTTTGTTACAAATGTAAATGCATCATCATCAGAAGCATTTTTAAT
TGGAGTTAACTATCTTGGCAAGCCAAAGGAACAAATTGATGGCTATACCATGCACGCTAACTACATCTTT
TGGAGGAACACAAACCCTATTCAATTGTCTTCCTATTCATTATTTGACATG"&amp;"AGCAAATTTCCTCTTAAAT
TAAGAGGAACAGCTGTTATGTCTCTTAAGGAGAATCAAATCAATGATATGATTTATTCTCTTCTGGAAAA
AGGTAGGCTTATCATTAGAGAAAACAACAGAGTTGTGGTTTCAAGTGATATTCTTGTTAACAACTAAACG
AACATGAAAATTTTAATTTTTGCTTTCTTAGCTAATTTAGCTAAAGCACAGGAAGGATGCGGTATCATCA
GTAGAAAACCGCAACCTAAAAT"&amp;"GGCACAAGTCTCATCTTCTCGTCGGGGCGTTTATTATAATGATGACAT
TTTCCGTTCTGATGTGTTACACCTCACACAGGATTACTTCCTGCCATTTGACTCAAATTTAACTCAGTAC
TTTTCGCTTAATGTGGATTCAGATAGGTATACCTATTTTGACAACCCCATACTAGACTTTGGTGATGGCG
TTTATTTCGCTGCCACTGAAAAGTCTAACGTAATAAGAGGCTGGATTTTTGGTTCATCTTTTGA"&amp;"TAACAC
CACCCAGTCAGCTGTTATAGTTAATAATTCAACACACATTATTATACGTGTGTGTAATTTTAACTTATGT
AAAGAACCCATGTATACTGTTAGTAGAGGTACACAGCAAAATGCCTGGGTTTATCAGAGTGCATTTAATT
GTACATATGACCGAGTGGAAAAGAGTTTTCAACTTGACACTACTCCTAAAACTGGAAATTTTAAAGACCT
ACGTGAGTATGTCTTTAAAAATAGGGATGGCTTTC"&amp;"TGTCTGTCTACCAAACTTATACTGCTGTTAATTTA
CCCAGAGGACTACCCACCGGTTTCTCAGTCTTGAAACCAATTTTAAAATTGCCCTTTGGAATTAATATCA
CTTCTTATAGAGTAGTTATGGCAATGTTTAGCCAAACTACTTCGAATTTTTTACCAGAAAGTGCTGCTTA
TTATGTTGGTAATCTTAAATATTCTACCTTCATGCTCCGATTTAATGAAAATGGGACGATCACGGATGCT
GTAGAT"&amp;"TGTTCCCAAAATCCTCTTGCTGAATTAAAATGCACCATTAAAAATTTCAATGTTGACAAAGGAA
TCTACCAAACATCCAACTTCAGAGTTTCACCCACTCAAGAGGTTATTAGATTTCCTAACATTACAAATCG
CTGTCCTTTTGACAAGGTTTTTAATGCTACTCGCTTTCCTAATGTTTATGCATGGGAGAGAACAAAAATC
TCTGATTGTGTTGCTGACTACACTGTTCTCTACAACTCAACCTCTTTC"&amp;"TCGACTTTTAAATGTTATGGAG
TGTCTCCATCTAAGTTGATTGACCTATGCTTTACAAGTGTGTATGCTGATACATTCTTGATAAGATCTTC
TGAAGTAAGACAAGTTGCACCAGGTGAAACTGGTGTTATTGCTGACTACAATTACAAGTTGCCTGATGAT
TTCACTGGCTGTGTAATTGCTTGGAATACTGCTAAACATGATACTGGCAATTATTACTACAGATCTCATC
GCAAGACTAAGTTAAAGCC"&amp;"TTTTGAGAGAGACCTGTCTTCTGACGATGGTAATGGTGTGTATACACTCTC
AACATATGACTTTAACCCTAACGTTCCAGTAGCATATCAGGCTACTAGGGTTGTTGTACTCTCTTTTGAA
CTTCTTAATGCACCTGCTACAGTTTGTGGACCTAAATTATCCACAGAACTGGTTAAGAACCAGTGTGTTA
ATTTCAATTTTAATGGACTTAAAGGTACTGGTGTTTTGACTTCTTCTTCAAAAAGATTCCA"&amp;"GTCATTTCA
ACAATTTGGTCGTGACACATCTGACTTTACGGATTCCGTACGTGACCCACAGACTCTAGAAATACTTGAC
ATTTCACCTTGTTCCTTTGGTGGTGTTAGTGTTATCACACCTGGAACGAACGCCTCATCAGAGGTAGCTG
TTCTCTATCAAGATGTAAATTGCACTGATGTCCCTACAGCAATACGTGCAGATCAATTAACACCTGCTTG
GCGCGTTTATTCCACTGGAGTAAATGTGTTTC"&amp;"AAACACAAGCTGGCTGTCTTATAGGAGCTGAGCATGTC
AACGCCTCTTATGAGTGTGACATTCCTATTGGTGCAGGCATTTGTGCTAGTTACCATACAGCTTCTGTTT
TACGTAGTACCGGCCAGAAATCAATTGTTGCCTATACTATGTCACTGGGTGCTGAAAATTCCATTGCATA
CGCTAATAATTCAATTGCCATACCTACAAATTTTTCAATCAGTGTCACTACAGAAGTGATGCCTGTTTCA
ATG"&amp;"GCTAAAACAGCCGTGGATTGTACTATGTACATCTGCGGTGATTCTTTAGAGTGCAGCAACTTACTAT
TGCAGTATGGAAGCTTTTGCACACAACTCAATCGTGCCCTCACTGGCATTGCTATAGAACAGGACAAAAA
CACTCAGGAGGTCTTTGCCCAGGTTAAACAAATGTACAAGACACCTGCCATAAAGGACTTTGGCGGTTTC
AATTTTTCACAAATATTGCCTGACCCTTCAAAGCCAACGAAGAGA"&amp;"TCATTTATTGAAGACTTGCTCTTCA
ATAAAGTGACTCTCGCTGATGCTGGCTTTATGAAACAATATGGTGACTGCCTAGGTGATGTTAGTGCTAG
AGACCTTATCTGTGCCCAGAAGTTCAATGGACTTACTGTGCTACCGCCACTGCTCACAGATGAGATGGTT
GCTGCCTACACGGCTGCGCTAGTTAGTGGTACTGCTACGGCGGGCTGGACGTTTGGTGCAGGTGCAGCTC
TTCAAATACCATTTGC"&amp;"TATGCAAATGGCTTATAGGTTTAATGGCATTGGAGTTACTCAAAATGTTCTCTA
TGAGAACCAAAAGCTGATAGCCAATCAGTTTAATAGTGCTATAGGCAAAATTCAAGAATCATTATCATCT
ACTGCAAGTGCACTAGGAAAACTGCAGGATGTGGTTAACCAAAATGCACAAGCTCTTAACACGCTTGTTA
AACAACTCAGCTCTAATTTTGGAGCTATCTCAAGTGTGTTAAATGATATTCTCTCTCG"&amp;"CCTTGATAAAGT
TGAGGCAGAAGTTCAAATTGACAGGTTGATTACAGGCAGATTGCAAAGCCTTCAAACCTACGTAACACAA
CAACTTATCAGAGCTGCTGAAATCAGAGCTTCTGCTAATCTTGCTGCTACTAAAATGTCTGAGTGCGTTC
TTGGACAATCAAAAAGAGTTGATTTCTGTGGAAAAGGCTACCACCTTATGTCCTTCCCTCAATCAGCACC
TCACGGTGTCGTTTTTCTACATGTCACAT"&amp;"ATGTGCCATCACAAGAGAAAAACTTCACAACAGCTCCAGCT
ATTTGTCACGAAGGCAAAGCTTATTTCCCTCGTGAAGGTGTCTTTGTGTCTAATGGCACTTCTTGGTTTA
TTACGCAGAGGAATTTTTACTCTCCACAATTAATTACAACAGATAATACTTTTGTTTCTGGTAATTGTGA
TGTCGTGATCGGCATCATTAATAATACTGTTTATGATCCTCTGCAGCCTGAACTTGACTCGTTTAAGGAA
"&amp;"GAGCTGGACAAGTACTTCAAAAATCATACATCACCAGATGTTGATCTTGGCGACATTTCAGGCATTAATG
CTTCAGTCGTCAACATTCAAAAGGAGATTGACCGCCTCAATGAGGTTGCCAAAAACCTAAATGAATCACT
CATTGACCTCCAAGAACTTGGGAAATATGAGCAATACATCAAGTGGCCTTGGTATGTTTGGCTCGGCTTT
ATTGCTGGACTAATTGCCATCGTCATGGTTACAATCTTGCTT"&amp;"TGTTGCATGACCAGCTGTTGCAGTTGTC
TCAAGGGTGCATGCTCTTGTGGTTCGTGCTGCAAATTTGATGAGGACGACTCTGAGCCAGTGCTCAAAGG
AGTCAAATTACATTACACATAAACGAACTTAATGGATTTGTTTATGAGCATTTTCACATTGGGAGCAATC
ACGCGCAATCCAGCGAAAATTGAAAATGCTTCTCCTGCAAGTACTGTTCATGCTACTGCAACGATACCAC
TACAAGCCACATT"&amp;"CCCTTTCGGATGGCTTATTGTTGGCGTTGCACTTCTTGCTGTTTTTCAAAGCGCTTC
TAAAGTAATTGCGCTTCATAGAAGGTGGCAGCTCGCCTTATATAAAGGCGTTCAACTTGTATGTAATATG
CTGCTGCTTTTTGTGACAATTTACTCACACCTTCTACTTCTAGCTGCTTGCATGGAAGCACAATTCTTGT
ACATCTATGCCCTGATTTATATCTTGCAAATTGTAAGTTTTTGTAGATTTATCAT"&amp;"GAGATGCTGGCTGTG
CTGGAAGTGCAGATCCAAAAATCCATTACTCTATGATGCTAACTATTTTGTATGTTGGCATACTAATAAC
TATGACTACTGTATACCATACAACAGTGTCACAGATACAGTTGTCATCACCTCAGGTGATGGAACAAATC
AGCCAAAACTAAAAGAAGACTATCAAATTGGTGGTTATTCTGAGGATTGGCATTCAGGTGTTAAAGACTA
TGTAGTAATATATGGCTATTTCACCG"&amp;"AAGTTTATTACCAGCTTGAATCGACTCAATTGTCGACTGATACT
GGTGCTGAAAATGCTACATTCTTCATCTATAGCAAGCTTGTTAAAGATGTAGATCATGTGCAAATACACA
CAATCGACGGCTCTTCAGGAGTTGTAAATCCAGCAATGGATCCAATTTATGATGAGCCGACGACGACTAC
TAGCGTGCCTTTGTAAGCACAAGAAAGTGAGTACGAACTTATGTACTCATTCGTTTCGGAAGAGACAG"&amp;"GT
ACGTTAATAGTTAATAGCGTACTTCTTTTCCTTGCTTTCGTGGTATTCTTGCTAGTCACACTAGCCATCC
TTACTGCGCTTCGATTGTGTGCGTACTGCTGCAATATTGTTAACGTGAGTTTAGTAAAACCAACAGTTTA
CGTTTACTCACGTGTTAAAAATCTGAACTCTTCTGAGGGAGTTCCTGATCTTCTGGTCTAAACGAACTAA
CTATTATTATTATTCTGTTTGGAACTTTAACATTGCTCA"&amp;"TCATGGCAGACAACGGTACAATTACTGTTGA
GGAGCTTAAACAACTCCTGGAACAATGGAATCTAGTAATAGGTTTCATTTTCCTTGCTTGGATTATGTTA
CTACAGTTTGCCTATTCCAACCGGAACAGGTTTCTGTATATAATAAAGCTTGTTTTCCTCTGGCTCTTGT
GGCCAGTAACACTTGCTTGCTTTGTGCTTGCTGCTGTTTACAGAATTAATTGGGTGACTGGCGGAATTGC
GATTGCAATG"&amp;"GCTTGTATAGTAGGCTTGATGTGGCTTAGCTACTTCGTTGCTTCTTTCAGGCTGTTTGCT
CGCACCCGCTCAATGTGGTCATTCAATCCAGAAACAAATATTCTTCTCAATGTGCCTCTTCGGGGGACAA
TTCTGACCAGACCGCTCATGGAAAGTGAACTTGTCATTGGTGCTGTGATCATTCGTGGTCACTTGCGGAT
GGCTGGACACTCCCTTGGGCGCTGTGACATAAAGGACCTGCCAAAAGAGATT"&amp;"ACGGTGGCTACATCACGA
ACGCTTTCTTATTACAAATTAGGAGCGTCGCAGCGTGTAGGCACTGATTCAGGTTTTGCTGCATACAACC
GCTACCGAATTGGAAACTACAAACTAAATACAGACCATTCAGGTAGCAACGACAATATTGCTTTGCTAGT
ACAGTAAGTGACAACAGATGTTTCATCTAGTTGACTTCCAGGTTACAATAGCAGAGATATTGATTATCAT
TATGAAAACTTTCAGGGTTGCCA"&amp;"TTTGGAACCTTGACATACTAATAAGTTCAATAGTGAGACAATTATTT
AAGCCTCTAACTAAGAAGAATTATTCAGAGTTAGATGATGAAGAACCTATGGAGTTAGATTATCCATAAA
ACGAACATGAAAATTATTCTCTTCTTGACATTGATAGCGCTTGCAACTTGTGAGTTATATCATTATCAGG
AGTGTGTTAGGGGTACGACTGTACTACTAAAAGAACCTTGCCCATCAGGAACATATGAGGGCAAT"&amp;"TCACC
ATTTCACCCTCTTGCTGATAATAAATTTGCACTAACTTGCTCTAGCACACATTTTGCTTTTGCTTGTGCT
GACGGTACTAGACACACCTATCAGCTTCGTGCAAGATCAGTTTCACCAAAACTTTTCATCAGACAAGAGG
AAGTTTATCAAGAGCTCTACTCACCACTTTTCCTCATTGTTGCTGCATTAGTATTTATAATACTTTGCTT
CACCATTAAGAGAAAGACAGAATGAATGAGCTCACT"&amp;"TTAATTGACTTCTATTTGTGCTTTTTAGCCTTTC
TGCTATTCCTTGTTTTAATTATGCTTCTTATATTTTGGTTCTCGCTTGAGATTCAGGACATAGAAGAACC
TTGTAACAAAGTCTAAACGAACATGAAACTTCTCATTGTTTTTGGACTCTTAGCATCAGTGTACTGCTTC
CACAGAGAATGCAGCATACAAGAGTGTTGTGAAAATCAACCCTACCAAATTGAAGACCCATGTCCAATAC
ATTACTA"&amp;"TTCGGACTGGTTTATAAAAATTGGATCTAGAAAATCGGCTCGCCTCGTACAATTGTGCGAAGG
TGATTACGGACGAAGAATTCCAATTCATTATGAGATGTTTGGCAATTACACTATCTCCTGTGAACCACTA
GAGATAAATTGTCAGGCTCCACCAGTAGGTAGTCTAATCGTTCGTTGTTCATACGATTATGACTTTGTTG
AGCATCATGACGTTCGTGTTGTTCTAGATTTCATCTAAACGAACAAACT"&amp;"AAAATGTCTGATAATGGACCC
CAAAGTCAACGTAGTGCCCCCCGCATTACATTTGGTGGACCCGCAGATTCAAATGACAATAACCAGGATG
GAGGACGCAGTGGTGCACGGCCAAAACAACGCCGGCCCCAAGGTTTACCCAATAATACTGCGTCTTGGTT
CACAGCTCTCACTCAGCATGGCAAAGAGGAACTTAGATTCCCTCGAGGCCAGGGCGTTCCAATCAACACC
AATAGTGGTAAAGATGACCA"&amp;"AATTGGCTACTACCGAAGAGCTACCCGACGAGTTCGTGGTGGTGACGGCA
AAATGAAAGAGCTCAGCCCCAGATGGTATTTCTATTACCTAGGAACTGGCCCAGAAGCTTCACTTCCCTA
TGGCGCTAATAAAGAAGGCATCGTATGGGTCGCAACTGAGGGAGCCTTGAATACACCGAAAGATCACATT
GGCACCCGCAACCCTAATAACAATGCTGCCATCGTGCTACAACTTCCTCAAGGAACAACATT"&amp;"GCCAAAAG
GCTTCTACGCAGAGGGGAGCAGAGGTGGCAGTCAATCTTCATCTCGCTCCTCATCACGTAGTCGCGGTAA
TTCAAGAAATTCAACTCCTGGCAGCAGTAGGGGAAGTTCTCCTGCTCGATTGGCTAGCGGAGGTGGTGAA
ACTGCCCTCGCGCTATTGCTGCTAGACAGATTGAATCAGCTTGAGAGCAAAGTTTCTGGTAAAGGCCAAC
AACAACCAGGCCAAACCGTCACTAAGAAATCTG"&amp;"CTGCTGAGGCATCGAAGAAGCCTCGCCAAAAACGTAC
TGCTACTAAACAGTACAACGTCACTCAAGCATTTGGGAGACGTGGTCCAGAGCAAACCCAAGGAAACTTT
GGGGACCAAGAACTAATCAGACAAGGAACTGATTACAAACATTGGCCGCAAATTGCACAATTTGCTCCAA
GTGCCTCTGCATTCTTCGGAATGTCACGCATTGGCATGGAAGTCACACCTTCGGGAACATGGCTGACTTA
TCAT"&amp;"GGAGCCATCAAATTGGATGACAAAGATCCACAATTCAAAGACAACGTCATACTGCTGAACAAGCAC
ATTGACGCATATAAAACATTCCCACCAACAGAGCCTAAAAAGGACAAAAAGAAAAAGACTGATGAAGCTC
AGCCTTTACCGCAGAGACAAAAGAAGCAGCCCACTGTGACTCTTCTTCCTGCGGCTGACATGGATGATTT
CTCCAGACAACTTCAACATTCCATGAGTGGAGCTTCTGCTGATTCT"&amp;"ACTCAGGCATAAACACTCATGATG
ACCACACAAGGCAGATGGGCTATGTAAACGTTTTCGCAATTCCGTTTACGATACATAGTCTACTCTTGTG
CAGAATGAATTCTCGTAGCTAAACAGCACAAGTAGGTTTAGTTAACTTTAATCTCACATAGCAATCTTTA
ATCAATGTGTAACATTAGGGAGGACTTGAAAGAGCCACCACATTTTCACCGAGGCCACGCGGAGTACGAT
CGAGGGTACAGTGAATA"&amp;"ATGCTAGGGAGAGCTGCCTATATGGAAGAGCCCTAATGTGTAAAATTAATTTT
AGTAGTGCTATCCCCATGTGATTTTAATAGCTTCTTAGGAGAATGACAAAAAAAAAAAAAAAAAAAAAAA
")</f>
        <v>&gt;Btrec-SARSg_2008 FJ211859.1_ref_genome
CATTAATACGACTCACTATAGATATTAGGTTTTTACCTACCCAGGAAAAGCCAACCAACCTTGATCTCTT
GTAGATCTGTTCTCTAAACGAACTTTAAAATCTGTGTGGCTGTCGCTCGGCTGCATGCCTAGCGCACCTA
CGCAGTATAAATATTAATAACTTTACTGTCGTTGACAAGAAACGAGTAACTCGTCCCTCTTCTGCAGACT
GCTTACGGTTTCGTCCGTGTTGCAGTCGATCATCAGCATACCTAGGTTTCGTCCGGGTGTGACCGAAAGG
TAAGATGGAGAGCCTTGTTCTTGGTGTCAATGAGAAAACACACGTCCAACTCAGTTTGCCTGTTCTTCAG
GTTAGAGACGTGCTAGTGCGTGGCTTCGGGGACTCTGTGGAAGAGGCCTTATCGGAGGCACGTGAACATC
TTAAAAATGGCACTTGTGGCCTAGTAGAGCTGGAAAAAGGTGTGTTGCCCCAGCTTGAACAGCCCTATGT
GTTCATTAAACGATCTGATGCTCTAAGCACCAATCACGGCCACAAGGTTGTGGAATTGGTTGCAGAATTA
GATGGCATTCAGTTCGGTCGTAGCGGTATAACACTGGGAGTTCTCGTGCCACATGTGGGCGAAACCCCAA
TCGCATACCGTAATGTTCTTCTCCGTAAGAATGGTAATAAGGGAGCCGGTGGTCATAGTTTTGGCATCGA
TCTAAAGTCTTATGACTTAGGTGACGAACTTGGCACTGATCCCATTGAAGATTATGAACAAAACTGGAAC
ACTAAGCATGGCAGTGGTGCTCTCCGTGAACTCACTCGTGAGCTCAATGGAGGTGTAGTCACTCGTTATG
TTGATAACAACTTTTGTGGCCCGGATGGGTATCCTCTTGAATGCATTAAAGATTTTCTCGCCCGTGCGGG
TAAGTCTATGTGCACTCTTTCTGAACAACTTGATTATATCGAGTCGAAGAGAGGTGTCTACTGCTGCCGT
GAACATGAACATGAAATTGTTTGGTTCACTGAACGCTCTGAAAAGAGCTATGAGCACCAGACACCCTTCG
AGATTAAGAGTGCCAAGAAATTTGACACCTTTAAAGGGGAATGCCCGAAGTTCGTATTTCCTCTTAACTC
TAAAGTCAAAGTCATTCAACCACGTGTTGAAAAGAAAAAGACTGAAGGTTTCATGGGGCGCATTCGCTCT
GTGTACCCTGTTGCTACTCCTCAAGAGTGCAACGACATGCATCTGTCTACTTTGATGAAATGTAATCATT
GCGATGAAGTTTCATGGCAGACGTGCGACTTTCTAAAAGCCACTTGTGAACAATGTGGCACTGAAAATTT
AGTTTGTGAAGGACCCACTACATGTGGATACCTACCTACTAATGCTGTAGTAAAAATGCCCTGTCCTGCC
TGTCAAGACCCGGAGGTAGGGCCAGAGCATAGTGTTGCTGACTACCACAACCATTCAAACATTGAAACTC
GACTCCGCAAGGGAGGTAGGACTAAGTGTTTTGGCGGCTGTGTATTTTCCTATGTTGGCTGCTATAACAA
GCGAGCCTACTGGGTCCCTCGTGCTAGTGCTAATATCGGTGCGAACCATACTGGCATTACTGGTGAAAAT
GTTGAGACTCTTAATGAGGATCTTCTGGAGATACTGAATCGCGAACGTGTTAACATTAACATTGTTGGTG
ATTTTCGGTTTAATGAGGAGGTTGCCATCATTTTGGCATCTTTTTCAGCTTCTCCTAGCGCTTTTATCGA
GACTGTAAAGGGTCTTGATTACAAGTCTTTTAAAGTCATTGTTGAGTCCTGCGGTAACTACAAAGTTACT
AATGGAAAGCCCGTAACAGGAGCTTGGAACATTGGACAACAGAGATCCATCCTAACACCACTGTGTGGTT
TCCCCTCACAGGCTGCTGGTGTTATTAGATCAATTTTCTCTCGCACACTGGATGCAGCAAACCATTCTAT
TCTTGACCTTCAAAGAGCAGCTGTCACCACTCTTGATGGTATTTCTGAACAATCATTGCGTCTTGTTGAT
GCCATGGTTTACACCTCAGATTTGTTAACCAACAGTGTTGTCGTTATGGCATATGTGACTGGTGGTCTTG
TACAACAAACGATGCAGTGGTTGTCTAACATGCTAGGCACTGCTGTTGACAAGCTAAAACCCGTGTTTAC
ATGGGTTGAGGCTAAACTTAGTGCAGGAGTTGAATTTCTTAGAGATGCTTGGGAAATTCTTAAATTCTTG
ATCACAGGAGTATTTGATGTCATTAAGGGTCAAATACAGGTTGCTACAGATAACATCAAGGAATGTGTAA
AAATTTTTCTTGGTGTTGTTAACAAAGCACTTGAAATGTGTTTAGACCAGGTCACGATTGCTGGCACTAA
GTTGAGAGCGCTCAATTTAGGTGAAGTCTTCATTGCACAAAGCAGAGGACTCTACCGCCAGTGTATTCGT
GGCAAAGAACAGCTGCAATTACTCATGCCTCTTAAGGCACCAAAAGAAGTCACCTTCCTTGAAGGAGATG
CACATGATACAGTACTAACCTCTGAAGAGGTTGTCCTTAAGAGTGGTGAGCTCGAGGCACTAGAGACACC
AATTGACAGCTTCACTAGTGGAGCTGTTGTAGGTACACCTGTTTGTATCAATGGCCTCATGCTCTTAGAG
CTCGAGAATAAGGAACAGTATTGTGCCTTGTCTCCTGGCTTGTTAGCAACAAACAATGTCTTTCGTCTAA
AGGGTGGTGCGCCGGTTAAAGGTGTGACTTTTGGAGAGGACACTGTTTTAGAAGTTCAAGGCTACAAGAA
TGTGAAGATTACTTTTGAACTTGATGTGCGAGTGGATAAGGTGCTTAATGAGAAGTGCTCTGTTTACACT
GTTGAGTCTGGTACTGAGGTTACTGAATTCGCATGTGTTGTAGCGGAAGCTGTTGTAAAAACTTTGCAAC
CAGTTTCTGACCTTCTTACCCCCATGGGTATTGATCTTGACGAGTGGAGTGTAGCTACATTTTACTTGTT
CGACGACGCTGGTGAAGAAAAACTTTCATCACGCATGTATTGCTCTTTCTACCCTCCTGATGAGGAAGAA
GACTGTGAAGAGTGTGAGGATGAGGAAGAAACCTGTGAACATGAATATGGCACAGAGGATGACTATAAAG
GTCTCCCTCTTGAATTTGGTGCATCAACTGAAACACCACATGTTGAAGAAGAGGAAGAAGAGGAAGATTG
GCTTGATGACGCTATAGAAGCAGAACCTGAACCAGAACCTCTACCTGAAGAACCAGTCAATCAGTTTGTT
GGTTATTTAAAGCTTACTGACAATGTTGCCATTAAGTGTATTGACATTGTTAAAGAGGCACAAAGTGCTA
AACCAACAGTGATTGTTAATGCTGCTAACACCCACTTGAAACATGGTGGTGGTGTAGCTGGTGCTCTAAA
TAAGGCCACTAATGGTGCTATGCAGAATGAGAGTGATGAATACATCAGGCAAAATGGACCTCTTACAGTT
GGAGGCTCATGTTTGCTTTCTGGACACAATCTTGCAGAGAAGTGTCTGCATGTTGTTGGACCTAACTTAA
ATGCCGGTGAGGATGTTCAACTCCTTAAAAGGGCATATGAGAATTTCAATTCACAGGATGTATTACTTGC
ACCTCTATTGTCAGCTGGCATATTTGGTGCCAAACCACTTCAGTCATTAAAAATGTGTGTTGAGATAGTT
CGCACACAAGTTTATCTTGCAGTCAATGATAAGAGTCTTTATGATCAGATTGTCTTAGATTATCTAGATA
GTCTGAAACCTAAAGTGGAGTCCCCCAACAAGGAGGAAGAGCCAAAATTGGAGGAGCCTAAAGCGGTGCA
GCCAGTTGCTGAGAAACCTGTTGATGTAAAACCTAAGATTAAGGCATGTATCGACGAGGTCACTACAACA
CTGGAGGAAACTAAGTTTCTTACCAATAAATTGCTTCTTTTTGCTGACATCAATGGTAAACTTTACCAAG
ATTCACAGAATATGTTAAGAGGTGAAGACATGTCTTTCTTAGAGAAAGATGCACCATATATTGTTGGTGA
TGTCATCACTAGTGGTGACATCACTTGTGTCATAATACCTGCTAAGAAGTCGGGTGGGACTACGGAAATG
CTAGCAAGAGCACTAAAGGAAGTCCCAGTTGCTGAGTATATAACAACCTATCCTGGACAAGGGTGTGCTG
GTTATACACTTGAAGAAGCAAAGACTGCACTTAAAAAATGCAAATCTGCATTTTATGTTTTACCTTCAGA
AACACCTAACGAGAAGGAAGAGGTTCTTGGCACAGTATCATGGAACCTACGTGAAATGCTTGCTCATGCA
GAGGAGACAAGAAAATTAATGCCTATTTGCCTGGATGTTAGAGCCATAATGGCCACCATCCAGCGCAAGT
ATAAGGGTATTAAAGTTCAGGAAGGAATCGTGGATTACGGTGTCCGGTTCTTCTTCTATACTAGCAAGGA
GCCTGTAGCTTCTATTATTACAAAGCTTAACTCTTTAAATGAGCCACTTGTTACTATGCCCATAGGTTAT
GTGACACATGGTCTTAACCTAGAAGAGGCCGCGCGCTGTATGCGCTCCCTCAAGGCACCTGCTGTGGTGT
CAGTTTCTTCACCAGATGCTGTCACTGCATATAATGGTTACCTCACTTCGTCTTCCAAGACACCTGAGGA
GTATTTTGTGGAGACTACTTCTCTTGCGGGATCGTATAGAGATTGGTCTTATTCAGGACAACGTACGGAA
TTAGGTGTTGAATTTCTTAAGCGTGGGGACAAGATTGTCTATCACACTACAGGGAGCCCCATTGAGTTTC
ACCTTGATGGTGAGGTTCTTCCACTTGACAAACTAAAGAGTCTCTTGTCTCTTCGTGAGGTTAAGACTAT
TAAGGTGTTTACAACTGTAGACAACACTAACCTCCACACGCATATTGTGGACATGTCTATGACTTATGGA
CAACAGTTCGGTCCTACTTATTTGGATGGTGCTGATGTCACTAAAATCAAGCCACATGTTAATCATGAGG
GTAAGACATTTTTTGTACTACCTAGCGATGACACACTGCGTAGTGAAGCTTTTGAGTACTACCACACTAT
CGATGAGAGTTTTCTTGGTAGATATATGTCAGCATTAAACCATACAAAGAAGTGGAAGTTTCCTCAGGTT
GGTGGTTTAACTTCAATCAAATGGGCAGACAACAATTGTTACTTGTCTAGTGTGTTACTTGCACTTCAGC
AAGTTGAAGTGAAATTTAATGCACCCGCGCTTCAGGAAGCCTATTATAGGGCTCGCGCCGGTGATGCTGC
CAACTTTTGTGCACTCATACTGGCTTACAGTAATAAAACTGTAGGCGAGCTGGGTGATGTCAGAGAAACT
ATGACCCATCTTTTACAGCATGCTAATTTAGAGTCAGCTAAAAGAGTTCTTAATGTAGTATGCAAACACT
GCGGCCAGAAAACAACCACCTTGAAGGGTGTAGAGGCTGTGATGTACATGGGGACTCTGTCTTATGATGA
GCTTAAGACAGGTGTTTCAATTCCTTGTGTATGTGGGCGTAATGCTACACAATATTTAGTACAACAAGAA
TCTTCTTTTGTTATGATGTCTGCACCACCTGCTGAGTACAAATTACAACAGGGGGCCTTTTTGTGTGCTA
ATGAATACACTGGCAATTATCAGTGTGGACATTACACTCACATAACTGCTAAAGAAACACTCTATCGCGT
AGATGGAGCACATCTTACTAAGATGTCAGAATATAAAGGACCAGTGACTGATGTTTTCTACAAGGAAACC
TCCTACACTACAGCTATCAAACCTGTGTCTTATAAACTTGATGGAGTTACTTACACAGAGATTGAACCGA
AATTAGATGGGTACTATAAGAAGGGTAATGCTTACTACACTGAGCAGCCTATTGACCTTGTCCCAACCCA
ACCAATGCCAAATGCAAGTTTTGATAATTTTAAACTTACATGCTCTAACACTAAATTTGCTGATGACCTT
AATCAAATGACAGGCTTTAAAAAGCCAGCCTCGCGTGAGCTAACCGTCACATTCTTCCCAGACTTGAATG
GCGATGTAGTGGCTATTGATTATAGACACTACTCCACGAGTTTCAAGAAAGGTGCAAAACTGGTACATAA
GCCAATTCTTTGGCATATTAACCAGACTACAAACAAGACAACGTACAAACCAAACATCTGGTGTTTACGT
TGTCTGTGGAGTACAAAACCAGTTGATACTTCAAACTCCTTTGAAGTCCTGGTGGTAGAAGACACACAAG
GAATGGATAATCTTGCTTGTGAAAGTCAGACAACCACCTCTGAAGAAGTAGTGGAAAATCCTACCGTACA
GAAGGAAATAATAGAGTGTGACGTGAAAACTACCGAAGTTGTAGGCAATGTCATACTAAAACCATCAGAA
GAAGGTGTTAAAGTTACACAAGAGTTGGGCCATGAAGATCTAATGGCTGCTTATGTTGAAGAAACAAGCA
TTACCATTAAGAAGCCTAACGAGCTTTCGTTAGCCTTAGGCTTGAAAACACTTGCCACCCATGGGGCCGC
TGCAATAAATAGTGTCCCATGGAGTAAGATTTTGGCGTATGTCAAACCCTTCCTTGGACAGACAGCGGTT
ATAACTTCAAACTGCATCAAGAAATGTGTGCAGCGAGTTTTTAGCAACTATATGCCCTATGTCATTACAT
TATTATTTCAATTGTGCACTTTTACAAAGAGCACCAATTCCAGAATAAAAGCTTCACTTCCTACGACTAT
TGCTAAAAATAGTGTTAAGAGTGTTGCTAAATTGTGTTTGGACGTTTGCATTAATTATGTGAAATCTCCT
AAGTTTTCTAAATTGTTCACAATTGTAATGTGGCTATTGTTGTTAAGTATTTGCCTAGGTTCTTTAACCT
ATGTAACTGCTGTTCTTGGTGTATGCCTATCTAGTTTAGGTGTTCCTTCTTATTGTGATGGCGTTAGAGA
GTTGTATATCAATTCATCTAACGTCACTACTATGGACTTTTGTCAGGGTTATTTTCCCTGCAGTGTCTGT
TTAAGTGGATTAGATTCTCTTGATTCTTACCCAGCTCTTGAAACCATCCAGGTTACGATCTCATCGTATA
AGCTAGACCTGACATTTTTGGGTTTGGCAGCTGAATGGTTATTGGCATATATGTTGTTTACAAAGTTCTT
CTACTTACTTGGTCTCTCCGCCATAATGCAAGCGTTCTTTGGCTACTTTGCCAGTCATTTCATTAGCAAT
TCTTGGCTTATGTGGTTTATCATTAGTATTGTACAGATGGCACCTGTTTCAGCAATGGTTAGGATGTACA
TTTTCTTTGCTTCTTTCTATTATGTATGGAAGAGCTATGTTCATATTATGGATGGCTGTACTTCATCAAC
TTGCATGATGTGCTACAAACGCAATCGTGCGACACGTGTTGAGTGTACAACTATTGTCAATGGCGTGAAG
AGATCTTTCTACGTCTATGCAAATGGAGGTCGTGGCTTCTGTAAGGCTCACAATTGGAATTGTCTCAACT
GTGACACTTTTTGTGCTGGTAGTACTTTCATTAGCGATGAGGTTGCTCGTGATTTGTCACTCCAGTTTAA
GAGACCAATTAATCCTACTGACCAGTCTGCATATGTCGTGGATAGCGTTACTGTGAAAAACGGCGCACTC
CACCTCTATTTTGATAAGGCTGGCCAAAAGACTTATGAGAGGCACCCACTCTCTCACTTTGTCAACTTAG
ATAATTTGAGGGCTAACAACACTAAAGGTTCATTACCTATTAATGTCATAGTTTTTGACGGCAAGTCCAA
ATGTGAGGAGTCTGCCGCTAAATCTGCATCTGTGTACTACAGTCAGCTTATGTGCCAACCCATTCTGTTA
CTTGACCAAGCTCTTGTGTCAGATGTTGGAGATAGTACTGAAGTTTCTGTTAAGATGTTCGATGCTTATG
TAGACACTTTTTCAGCAACTTTTAGTGTTCCTATGGAGAAACTTAAAGCACTTGTTGCTACAGCACATAG
TGAGTTGGCAAAGGGTGTAGCTTTAGATGGTGTCCTTTCTACATTCGTGTCGGCTGCCCGTCAAGGTGTC
GTTGATACTGATGTTGATACAAAGGATGTCATTGAGTGTCTCAAACTTTCTCACCATTCTGATATAGAGG
TGACAGGTGACAGTTGTAACAACTTTATGCTCACCTATAACAAAGTTGAAAACATGACGCCTAGAGATCT
TGGTGCATGTATTGATTGTAATGCAAGGCATATAAATGCCCAAGTAGCAAAAAGCCACAATGTTTCGCTG
GTTTGGAACGTCAAGGACTACATGTCTCTGTCCGAACAGCTGCGCAAGCAAATTCGCAGTGCTGCCAAAA
AGAACAACATACCTTTTAGACTTACCTGTGCTACTACTAGACAGGTTGTCAATGTTATAACTACTAAAAT
CTCACTCAAAGGTGGTAAGGTTGTTAGTACGTGGTTCAAACTTTTGCTGAAAGTCACACTTTTGTGTGTT
CTTGCTGCATTATTTTGCTATGTCATTATGCCAGTACATTCTTTGTCTGTTCATGATGGTTATACAAATG
AAATCATTGGTTACAAAGCCATTCAGGATGGTGTCACTCGTGACATTGTTTCTACTGATGATTGTTTTGC
TAACAAACATGCTGGATTCGACTCATGGTTTAGCCAGCGTGGCGGTTCTTACAGGAATGACAAAAACTGC
CCTGTAGTAGCAGCTATCATTACTAGAGAAATTGGTTTCATAGTGCCTGGTTTACCTGGTACTGTTTTGA
GAGCACTTAATGGTGACTTTTTGCATTTTCTACCTCGTGTTTTTAGTGCTGTTGGCAACATTTGCTACAC
ACCATCTAAACTCATTGAGTATAGTGATTTTGCTACTTCTGCTTGCGTTTTGGCTGCTGAATGTACTATT
TTCAAGGATGCTATGGGTAAGCCTGTGCCATACTGTTACGACACTAACTTACTTGAGGGTTCTATTTCTT
ATAGTGAACTCCGTCCTGACACCCGTTATGTGCTCATGGATGGTTCTATCATACAATTCCCTAACACTTA
CCTTGAGGGGTCTGTTAGAGTAGTTACAACTTTTGATGCTGAGTATTGCAGACATGGTACTTGTGAAAGG
TCAGAAGTTGGTGTGTGCTTATCTACTAGCGGTAGATGGGTTCTTAATAATGAGCATTACAGAGCTTTAC
CAGGAGTTTTCTGTGGTGTCGATGCTATGAACCTCATAGCTAATATCTTCACACCTCTTGTTCAACCTGT
CGGTGCTCTAGATGTGTCTGCTTCAGTAGTAGCAGGTGGTATTATTGCCATACTGGTGACTTGTGCTGCT
TACTACTTTATGAAATTCAGACGTGCGTTTGGTGAGTACAACCATGTTGTTGCCGCTAATGCATTGCTGT
TTCTAATGTCTTTCACTATACTCTGTCTGGCACCTGCTTATAGCTTTTTGCCGGGGGTTTACTCTATCTT
TTACTTGTACTTGACTTTCTATTTTACTAATGATGTCTCATTCTTGGCTCATCTGCAATGGTTTGCCATG
TTTTCTCCTATTGTGCCTTTCTGGATAACAGCAATCTATGTGTTCTGTATTTCCCTAAAGCACTTCCATT
GGTTCTTTAGTAACTATCTTAAGAAAAGAGTCATGTTTAATGGGGTTACATTCAGCACCTTTGAAGAGGC
AGCTTTATGTACCTTTTTACTTAACAAAGAAATGTATCTGAGACTGCGTAGTGAGACACTCCTTCCACTT
ACACAGTATAACAGATACCTTGCTCTTTACAACAAGTACAAGTATTTTAGCGGGGCCTTGGATACTACTA
GTTATCGTGAAGCAGCTTGCTGCCACTTAGCTAAGGCTCTAAATGACTTCAGTAACTCAGGTGCTGACGT
ACTCTACCAGCCACCACAGACTTCAATCACTTCTGCGGTTTTGCAGAGTGGTTTTAGGAAAATGGCATTT
CCCTCTGGTAAAGTTGAAGGATGCATGGTACAAGTCACCTGTGGAACTACAACCTTAAATGGTTTGTGGT
TGGATGACACAGTGTACTGCCCAAGACATGTTGTTTGCACGGCTGAAGACATGCTTAACCCGAACTATGA
CGACCTGCTCATCCGCAAATCTAACCATAGTTTCCTTGTTCAAGCTGGTAATGTCCAACTTCGTGTTATT
GGCCATTCCATGCAAAATTGTCTGCTTAGGCTTAAAGTTGACACTTCTAACCCTAAGACACCAAAGTATA
AATTTGTCCGTATCCAACCAGGTCAGACATTTTCAGTCCTAGCTTGTTACAATGGCTCACCATCAGGTGT
TTATCAGTGTGCCATGAGACCTAATCACACCATTAAGGGTTCCTTCCTTAATGGTTCATGTGGTAGTGTT
GGTTTTAACATTGATTATGATTGCGTGTCTTTCTGCTACATGCATCATATGGAGCTTCCAACTGGAGTGC
ACGCTGGTACTGACTTAGAAGGTAAATTCTATGGTCCTTTTGTAGATAGACAGACTGCACAGGCTGCTGG
CACAGATACAACTATTACACTGAATGTTTTAGCTTGGCTCTATGCTGCTGTTATCAATGGTGATAGGTGG
TTCCTAAATAGGTTTACCACTACTCTCAATGACTTTAATCTTGTGGCAATGAAGTACAATTATGAACCCC
TGACACAAGATCATGTTGACATACTAGGACCCCTTTCTGCGCAAACAGGAATCGCAGTCTTAGATATGTG
TGCTGCTCTGAAAGAGCTTCTACAGAATGGTATGAATGGTCGTACTATTCTTGGTAGCACTATTTTAGAG
GATGAGTTCACGCCCTTTGACGTTGTTAGACAATGTTCTGGTGTGACCTTCCAAGGTAAGTTCAAGAAAA
TTGTTAAAGGTACTCATCATTGGATGCTTTTGACTTTCTTGACATCACTTTTAATTCTTGTCCAGAGTAC
ACAGTGGTCGCTGTTTTTCTTTGTTTATGAGAATGCTTTCTTGCCATTTGCTTTAGGTATTATGGCTGTT
GCTGCTTGCGCAATGCTTCTTGTTAAGCATAAACATGCATTCCTGTGCTTATTTCTATTACCTTCTCTTG
CAACAGTTGCTTACTTCAATATGGTCTACATGCCTGCTAGTTGGGTGATGCGTATAATGACATGGCTTGA
ATTGGCCGACACTAGCCTGTCTGGTTATCGGCTTAAGGACTGTGTTATGTATGCTTCAGCCTTAGTTTTG
CTTATCCTCATGACTGCCCGTACTGTTTATGATGATGCTGCTAGACGTGTGTGGACATTGATGAATGTCA
TTACACTCGTTTATAAAGTCTACTATGGTAATTCTTTAGACCAAGCTATTTCCATGTGGGCTCTTGTTAT
TTCTGTAACCTCTAACTATTCTGGTGTCGTTACGACAATCATGTTCTTAGCTAGAGCTATAGTTTTTGTG
TGTGTTGAGTATTACCCACTTTTGTTTATTACTGGCAACACTTTACAGTGTATTATGCTTGTTTATTGTT
TCTTAGGCTATTGTTGTTGTTGCTACTTTGGCTTATTTTGTTTACTCAACCGCTATTTTAGACTTACTCT
TGGTGTTTACGATTATTTGGTTTCCACACAGGAGTTTAGGTACATGAACTCTCAGGGGCTCCTGCCACCT
AAGAGTAGTATTGACGCTTTCAAGCTTAACATTAAATTGTTGGGCATTGGAGGTAAACCTTGTATCAAGG
TTGCTACTGTACAGTCTAAAATGTCTGACGTAAAGTGCACATCAGTAGTGCTGCTCTCAGTTCTCCAACA
ACTCAGAGTAGAATCATCTTCTAAATTGTGGGCACAGTGTGTACAACTTCACAATGATATTCTTCTTGCA
AAGGACACTACTGAAGCTTTTGAAAAGATGGTTTCACTTTTGTCCGTTCTGCTATCCATGCAGGGTGCTG
TAGACATTAATAAGTTGTGCGAAGAAATGCTTGACAACCGTGCTACTCTTCAGGCCATCGCTTCAGAATT
TAGTTCTTTACCTTCGTATGCTGCTTATGCCACTGCCCAAGAGGCTTATGAGCAAGCTGTATCAAATGGT
GATTCTGAAGTTGTTCTTAAGAAGTTAAAGAAATCTTTGAATGTGGCTAAATCTGAGTTTGACCATGATG
CTGCCATGCAACGTAAGTTGGAAAAGATGGCAGATCAAGCTATGACCCAAATGTACAAGCAGGCAAGATC
TGAAGACAAGCGGGCAAAAGTAACTAGTGCAATGCAAACGATGCTTTTCACTATGCTTAGAAAACTTGAT
AATGATGCACTTAACAACATTATCAACAATGCACGTGATGGTTGTGTACCACTCAACATCATACCACTTA
CAACAGCAGCTAAACTCATGGTTGTTGTCCCTGACTATGGAACCTACAAGAACACTTGTGATGGTAACAC
TTTCACATATGCGTCAGCACTCTGGGAAATTCAGCAAGTTGTTGATGCAGATAGTAAAATTGTCCAGCTC
AGTGAAATCAATATGGACAACTCACCAAACTTGGCTTGGCCTCTTATTGTTACTGCACTAAGAGCCAACT
CAGCTGTCAAACTACAGAATAATGAACTGAGTCCAGTAGCATTACGACAGATGTCTTGTGCGGCTGGTAC
TACGCAAACAGCTTGTACTGATGACAATGCACTCGCCTATTACAACAACGCAAAGGGAGGTAGGTTTGTG
CTTGCATTACTATCAGACCACCAGGACCTCAAGTGGGCTAGATTCCCTAAGAGTGATGGTACAGGTACTA
TCTATACAGAACTGGAACCACCTTGCAGGTTTGTTACAGACACACCTAAAGGACCTAAAGTGAAGTATTT
GTACTTTATTAAGGGTCTTAACAACCTAAATAGAGGTATGGTACTGGGTAGTTTAGCTGCCACAGTACGT
CTTCAGGCCGGTAATGCGACAGAAGTGCCTGCCAATTCAACTGTGCTTTCTTTCTGTGCTTTCGCTGTAG
ACCCAGCTAAAGCTTACAAAGATTACTTAGCAAGTGGTGGACAACCAATCACGAATTGTGTGAAGATGTT
GTGTACCCACACCGGTACAGGACAGGCAATCACGGTAACACCAGAAGCTAACATGGATCAAGAGTCCTTT
GGTGGTGCTTCATGCTGTCTGTATTGTAGATGCCACATTGATCATCCAAATCCTAAGGGATTTTGTGACT
TGAAAGGTAAGTATGTCCAAATACCTACCACCTGTGCTAATGACCCTGTGGGTTTCACACTCAGAAATAC
AGTCTGTACCGTCTGCGGAATGTGGAAAGGTTATGGCTGTAGTTGTGATCAACTCCGCGAACCCATGATG
CAGTCTGCGGATGCGTCAACGTTTTTAAACGGGTTTGCGGTGTAAGTGCGGCCCGTCTTACACCGTGCGG
CACAGGCACTAGCACTGATGTCGTTTATAGGGCTTTTGATATTTACAACGAGAAAGTTGCTGGTTTTGCA
AAGTTCCTAAAGACTAATTGCTGCCGCTTCCAAGAAAAGGATGAGGAAGGCAATTTATTAGACTCTTATT
TCGTAGTTAAGAGGCACACAATGTCCAACTACCAACATGAAGAGACTATTTACAACTTGATTAAAGAGTG
TCCAGCCGTTGCTGTTCATGACTTTTTCAAGTTTAGAGTGGATGGTGACATGGTACCACATATATCACGT
CAACGTCTAACTAAATACACAATGGCTGATTTAGTCTATGCTCTACGTCATTTTGACGAGGGCAATTGTG
ATACATTAAAGGAAATACTTGTCACATACAATTGTTGTGATGACAACTATTTCAATAAGAAGGATTGGTA
TGATTTTGTAGAAAATCCTGATGTTCTACGCGTATACGCGAACCTAGGTGAGCGTGTACGTCGAGCCTTA
CTGAAGACTGTGCAATTCTGCGATGCTATGCGTGATGCGGGTATCGTAGGTGTACTGACACTAGATAATC
AGGATCTGAATGGGAATTGGTACGATTTTGGAGACTTCGTACAGGTAGCACCAGGCTGCGGGGTTCCTAT
TGTGGATTCATACTATTCTTTGCTGATGCCTATCTTGACACTCACAAAGGCCTTAGCTGCTGAGTCCCAT
ATGGACGCTGATCTCGCGAAGCCACTTGTAAAGTGGGATTTGCTCAAATATGATTTCACGGAAGAGAGAC
TATGTCTTTTCGACCGTTATTTTAAATATTGGGATCAGACATACCATCCTAATTGTATTAATTGTTTGGA
TGACAGGTGTATCCTTCATTGTGCAAACTTTAATGTATTATTTTCTACTGTGTTTCCACCTACGAGTTTT
GGACCACTAGTAAGAAAGATATTTGTAGATGGTGTACCTTTTGTTGTTTCAACGGGCTACCATTTCCGTG
AGCTAGGGGTTGTACATAATCAGGATGTAAACTTACATAGCTCACGCCTCAGTTTTAAGGAACTTTTAGT
GTACGCTGCTGATCCAGCCATGCATGCTGCCTCTGGCAATTTGTTGTTAGATAAACGTACTACATGCTTT
TCAGTAGCTGCACTAACAAATAATGTTGCTTTTCAAACTGTCAAACCCGGTAATTTTAATAAAGACTTTT
ATGACTTTGCTGTGTCTAAAGGCTTCTTTAAGGAAGGAAGTTCTGTTGAATTAAAACACTTCTTCTTTGC
TCAGGATGGCAACGCTGCTATCAGTGATTATGACTATTACCGTTATAATCTGCCAACAATGTGTGATATT
AGACAACTCCTATTCGTAGTTGAGGTTGTCGATAAATACTTTGATTGTTACGATGGTGGCTGTATCAATG
CCAACCAAGTTATCGTTAACAATCTGGACAAATCAGCTGGTTTCCCATTTAACAAGTGGGGTAAGGCTAG
ACTTTATTATGACTCAATGAGTTATGAGGACCAAGATGCATTGTTCGCATACACTAAGCGTAATGTCATC
CCTACAATAACTCAAATGAACCTTAAGTATGCCATTAGTGCAAAGAATAGAGCTCGCACAGTTGCTGGTG
TCTCTATCTGTAGTACTATGACCAATAGACAGTTTCATCAGAAATTATTAAAGTCAATAGCCGCTACTAG
AGGAGCTACTGTGGTAATTGGAACAAGCAAATTTTATGGTGGCTGGCATAATATGTTAAAAACTGTTTAC
AGTGATGTAGAAAGTCCTCACCTCATGGGTTGGGACTACCCAAAATGTGACAGAGCCATGCCTAATATGC
TTAGAATCATGGCTTCCCTCATTCTTGCTCGCAAACATAGCACTTGTTGTAACTTGTCACACCGTTTCTA
TAGATTAGCTAATGAGTGTGCACAGGTATTAAGTGAGATGGTCATGTGTGGCGGCTCATTATATGTGAAA
CCAGGTGGGACATCATCCGGTGATGCCACAACTGCATATGCTAATAGTGTGTTTAACATCTGTCAAGCAG
TAACAGCTAACGTAAATGCACTTCTTTCAACTGATGGTAATAAGATTGCTGATAAGTACGTCCGCAATCT
TCAACATAGACTTTATGAGTGTCTCTATAGAAACAGAGATGTGGATCATGAGTTCGTGGATGAATTTTAT
GCATATTTGCGTAAGCACTTCTCCATGATGATTCTTTCTGACGATGCCGTTGTGTGCTATAATAGTAATT
ACGCGGCACAGGGTCTAGTAGCTAGCATTAAGAACTTCAAAGCAGTTCTTTACTACCAAAATAATGTGTT
TATGTCTGAGGCGAAATGCTGGACTGAGACTGACCTTACTAGAGGACCTCATGAATTTTGCTCTCAGCAC
ACGATGCTAGTTAAACAAGGAGATGATTACGTGTACCTGCCTTACCCAGATCCATCTAGAATATTAGGCG
CAGGCTGTTTTGTCGACGACATTGTCAAAACAGATGGTACACTCATGATTGAAAGGTTTGTGTCATTAGC
AATTGACGCCTACCCACTTACAAAGCACCCTAATCAAGAGTATGCTGATGTTTTCCATTTATACTTACAG
TATATTAGGAAATTACATGATGAGCTTACTGGTCACATGTTGGACATGTACTCTGTAATGCTAACTAATG
ACAACACCTCGAGGTACTGGGAACCTGAATTTTATGAAGCTATGTACACACCACACACAGTTTTACAAGC
TGTAGGTGCTTGTGTGTTATGTAATTCACAGACTTCGCTTCGTTGCGGCGCTTGTATTAGGAGACCTTTC
CTTTGTTGCAAGTGCTGCTATGACCATGTCATTTCAACATCACATAAATTAGTGTTGTCTGTTAATCCCT
ATGTTTGCAATGCACCCGGTTGTGACGTCACAGATGTGACACAACTCTATTTAGGAGGTATGAGCTATTA
TTGCAAGTCACATAAACCACCCATTAGTTTTCCTTTGTGTGCTAATGGTCAGGTTTTTGGTTTATACAAA
AACACATGTGTGGGCAGTGACAATGTAACTGACTTCAATGCAATAGCGACATGTGATTGGACTAATGCTG
GCGATTATATACTTGCCAACACTTGTACAGAGAGACTCAAACTTTTTGCAGCGGAAACGCTCAAAGCTAC
TGAGGAGACATTCAAGCTATCTTATGGTATTGCCACTGTTCGTGAAGTACTGTCAGATAGAGAACTTTAC
CTTTCGTGGGAGGTAGGAAAACCTAGACCACCACTGAATAGAAATTATGTCTTTACAGGTTACCGTGTGA
CAAAAAACAGTAAAGTACAGATTGGAGAGTACACCTTTGAAAAAGGTGACTATGGTGATGCTGTTGTGTA
CAGAGGTACTACAACTTATAAATTGAATGTTGGTGATTACTTTGTGTTAACATCACATACAGTAATGCCA
TTAAGTGCACCAACACTAGTGCCACAGGAGCACTATGTGCGAATAACTGGCTTATACCCTACACTCAACA
TCTCTGATGAGTTTTCTAGCAATGTTGCAAATTACCAAAAAATCGGTATGCAGAAGTACTCTACACTCCA
AGGACCACCTGGTACTGGTAAGAGTCACTTTGCTATTGGACTTGCCCTCTACTACCCATCTGCTCGCATA
GTGTATACAGCTTGCTCTCATGCTGCTGTTGATGCGCTATGTGAAAAGGCATTAAAATACTTGCCTATAG
ATAAGTGTAGTAGAATTATACCTGCACGTGCGCGTGTAGAGTGTTTTGATAAATTCAAAGTTAATTCAAC
ATTAGAACAGTATGTTTTCTGCACTGTTAATGCTCTGCCCGAAACTACTGCTGATATAGTGGTCTTTGAT
GAAATTTCAATGGCCACTAATTATGATTTGAGTGTTGTCAATGCTAGACTACGTGCAAAACACTACGTTT
ACATTGGTGACCCAGCTCAATTACCTGCACCACGCACATTGCTAACAAAAGGCACACTTGAACCAGAATA
TTTCAATTCAGTGTGCAGACTTATGAAAACAATAGGTCCAGACATGTTCCTTGGAACCTGTCGTCGTTGT
CCTGCCGAAATTGTTGACACAGTGAGTGCCTTAGTTTATGACAATAAGCTAAAAGCACACAAGGAGAAGT
CAGCGCAATGCTTCAAAATGTATTACAAGGGTGTGATTACGCATGATGTGTCATCTGCAATCAACAGGCC
ACAAATAGGTGTAGTAAGAGAATTTCTTACGCGCAACCCTGCTTGGAGAAAAGCTGTTTTTATTTCACCA
TATAATTCACAGAATGCAGTGGCATCAAAGATTTTAGGGTTGCCCACTCAAACTGTTGATTCTTCACAGG
GTTCTGAATATGACTATGTCATATTCACACAAACCACTGAGACTGCACACTCTTGTAATGTAAACCGCTT
TAATGTGGCCATCACAAGAGCAAAAATTGGCATTTTGTGTATAATGTCTGATAGAGACCTTTATGACAAG
CTGCAATTTACGAGTCTAGAAGTACCACGCCGAAATGTGGCTACTTTACAAGCAGAAAATGTGACTGGAC
TTTTTAAGGACTGTAGCAAGATCATTACTGGTCTTCATCCAACACAGGCACCTACACATCTCAGTGTTGA
TACTAAATTCAAAACTGAAGGACTTTGTGTCGACATACCAGGAATACCAAAGGACATGACCTACCGTAGA
CTCATCTCTATGATGGGCTTCAAAATGAATTACCAAGTTAATGGTTACCCTAATATGTTTATCACCCGTG
AAGAAGCTATTCGTCACGTTCGTGCATGGATAGGCTTTGATGTAGAGGGTTGTCATGCTACTAGAGATGC
TGTAGGAACAAATCTACCACTCCAGTTAGGGTTTTCAACAGGTGTTAACCTAGTGGCCGTACCGACTGGC
TATGTTGACACTGAAAATAGCACAGAATTCACCAGAGTTAATGCAAAACCTCCTCCAGGTGATCAATTTA
AGCATCTTATACCACTTATGTACAAAGGTTTGCCCTGGAACGTGGTGCGTATTAAGATTGTTCAAATGCT
CAGTGATACGCTGAAAGGATTATCAGACAGAGTTGTGTTTGTCCTCTGGGCACATGGCTTTGAACTCACA
TCGATGAAGTACTTTGTCAAGATTGGACCAGAAAGAACGTGTTGTCTGTGTGACAAGCGTGCAACTTGCT
TCTCCACTTCATCTGATACTTATGCCTGCTGGAATCACTCTGTGGGTTTTGACTATGTCTACAACCCGTT
TATGATTGATGTACAGCAGTGGGGTTTTACAGGTAACTTGCAGAGTAACCACGATCAGCACTGCCAAGTG
CATGGTAATGCTCATGTAGCTAGTTGTGATGCTATCATGACTAGATGTCTCGCAGTCCATGAGTGCTTCG
TTAAGCGCGTCGATTGGTCTGTTGAATATCCGATTATCGGAGATGAACTGAAGATCAACGCCGCATGCAG
AAAAGTACAGCATATGGTTGTCAAGTCTGCCCTCCTGGCTGATAAATTTACAGTTCTTCATGACATTGGA
AACCCAAAGGCAATTAGATGTGTGCCGCAGGCTGAAGTAGACTGGAAATTCTACGACGCTCAGCCTTGCA
GTGACAAAGCTTATAAAATAGAAGAACTCTTCTACTCATATGCCACACATCATGACAAGTTCACAGATGG
TGTCTGTTTGTTTTGGAACTGTAACGTTGATCGTTACCCAGCCAATGCTATTGTGTGTAGGTTTGATACC
CGAGTGCTCTCTAATTTAAACCTACCTGGTTGTGATGGTGGTAGTTTGTATGTTAATAAGCATGCATTCC
ACACTCCAGCTTTTGATAAGAGTGCATTTACACATTTGAAGCAACTGCCTTTCTTTTATTATTCTGACAG
TCCTTGTGAGTCTCATGGTAAACAGGTCGTGTCAGACATTGATTATGTCCCACTAAAGTCTGCTACGTGT
ATTACACGCTGCAACTTAGGTGGTGCTGTTTGTAGACATCATGCAAATGAGTATAGACAGTACTTGGATG
CATACAATATGATGATTTCTGCTGGATTTAGCCTTTGGATTTATAAACAATTTGATACTTACAACTTGTG
GAATACTTTCACTAAGTTGCAGAGTTTAGAAAATGTGGCTTATAATGTTGTCAACAAGGGACACTTTGAT
GGACAGAGTGGTGAAGCACCTGTATCCATCATTAATAATGCTGTTTACACTAAAGTAGATGGCATTGACG
TGGAAATTTTCGAGAACAAGACAACACTTCCTGTTAATGTGGCGTTTGAGCTTTGGGCAAAGCGTAACAT
TAAACCAGTGCCTGAGATTAAGATACTCAATAATTTGGGTGTCGACATCGCCGCTAATAATGTTATCTGG
GACTATAAAAGAGAAGCCCCAGCGCATGTTTCTACAATAGGTGTCTGTACAATGACTGACATTGCAAAGA
AACCTACTGAGAGTGCTTGTTCATCACTCATTGTCTTGTTTGACGGTAGAGTTGAGGGACAGGTAGACTT
TTTCAGAAATGCTCGCAATGGTGTTTTAATAACAGAAGGTTCAGTTAAGGGCTTAACACCTTCGAAAGGA
CCCGCACAAGCTAGTGTCAATGGAGTCACATTAATTGGAGAATCAGTAAAAACACAGTTTAATTATTTTA
AGAAAGTGGATGGCATAATTCAGCAATTGCCGGAAACCTACTTTACTCAAAGCAGAGACTTAGAGGATTT
CAAGCCCAGATCACAAATGGAAACTGATTTCCTCGAGCTCGCAATGGATGAGTTCATACAACGGTATAAG
CTAGAGGGCTATGCTTTCGAGCATATCGTTTATGGAGATTTCAGTCATGGACAACTTGGCGGGTTGCATC
TAATGATTGGTCTAGCCAAGCGCTCACAAGATTCACTGCTTAAACTAGAGGATTTTATCCCTATGGATAG
CACAGTGAAAAATTACTTCATAACAGATGCTCAAACAGGTTCATCAAAATGTGTCTGCTCTGTTATTGAT
CTTTTACTTGATGACTTTGTTGAAATAATAAAGTCACAAGACCTTTCAGTAGTTTCAAAAGTGGTCAAAG
TTACAATTGACTATGCTGAAATATCATTTATGCTTTGGTGTAAGGATGGACATGTTGAAACCTTCTACCC
AAAATTACAGGCAAGTCAAGCATGGCAACCAGGTGTCGCTATGCCTAACTTGTATAAGATGCAAAGAATG
CTTCTTGAAAAATGTGACCTTCAGAATTATGGTGAAAATGCTGTCATACCAAAAGGAATAATGATGAATG
TTGCAAAATATACCCAACTGTGTCAATACTTAAACACACTTACATTAGCTGTGCCTTATAACATGAGAGT
GATACACTTTGGTGCAGGCTCTGATAAAGGAGTAGCACCCGGTACAGCTGTTCTCAGGCAGTGGTTGCCA
ACTGGCACACTACTTGTTGATTCTGATCTAAACGACTTCGTCTCTGACGCTGATTCTACATTGATTGGAG
ACTGTGCCACTGTACATACAGCTAATAAATGGGATCTCATCATTAGCGATATGTATGACCCTAAGACCAA
ACATGTGTTAAAGGATAATGACTCAAAAGAGGGGTTTTTCACTTATCTATGTGGATTTATTAAACAAAAA
CTAGCCCTGGGAGGTTCTGTAGCTGTTAAGATAACAGAGCATTCTTGGAATGCCGATCTTTACAAGCTTA
TGGGACATTTCTCATGGTGGACAGCCTTTGTTACAAATGTAAATGCATCATCATCAGAAGCATTTTTAAT
TGGAGTTAACTATCTTGGCAAGCCAAAGGAACAAATTGATGGCTATACCATGCACGCTAACTACATCTTT
TGGAGGAACACAAACCCTATTCAATTGTCTTCCTATTCATTATTTGACATGAGCAAATTTCCTCTTAAAT
TAAGAGGAACAGCTGTTATGTCTCTTAAGGAGAATCAAATCAATGATATGATTTATTCTCTTCTGGAAAA
AGGTAGGCTTATCATTAGAGAAAACAACAGAGTTGTGGTTTCAAGTGATATTCTTGTTAACAACTAAACG
AACATGAAAATTTTAATTTTTGCTTTCTTAGCTAATTTAGCTAAAGCACAGGAAGGATGCGGTATCATCA
GTAGAAAACCGCAACCTAAAATGGCACAAGTCTCATCTTCTCGTCGGGGCGTTTATTATAATGATGACAT
TTTCCGTTCTGATGTGTTACACCTCACACAGGATTACTTCCTGCCATTTGACTCAAATTTAACTCAGTAC
TTTTCGCTTAATGTGGATTCAGATAGGTATACCTATTTTGACAACCCCATACTAGACTTTGGTGATGGCG
TTTATTTCGCTGCCACTGAAAAGTCTAACGTAATAAGAGGCTGGATTTTTGGTTCATCTTTTGATAACAC
CACCCAGTCAGCTGTTATAGTTAATAATTCAACACACATTATTATACGTGTGTGTAATTTTAACTTATGT
AAAGAACCCATGTATACTGTTAGTAGAGGTACACAGCAAAATGCCTGGGTTTATCAGAGTGCATTTAATT
GTACATATGACCGAGTGGAAAAGAGTTTTCAACTTGACACTACTCCTAAAACTGGAAATTTTAAAGACCT
ACGTGAGTATGTCTTTAAAAATAGGGATGGCTTTCTGTCTGTCTACCAAACTTATACTGCTGTTAATTTA
CCCAGAGGACTACCCACCGGTTTCTCAGTCTTGAAACCAATTTTAAAATTGCCCTTTGGAATTAATATCA
CTTCTTATAGAGTAGTTATGGCAATGTTTAGCCAAACTACTTCGAATTTTTTACCAGAAAGTGCTGCTTA
TTATGTTGGTAATCTTAAATATTCTACCTTCATGCTCCGATTTAATGAAAATGGGACGATCACGGATGCT
GTAGATTGTTCCCAAAATCCTCTTGCTGAATTAAAATGCACCATTAAAAATTTCAATGTTGACAAAGGAA
TCTACCAAACATCCAACTTCAGAGTTTCACCCACTCAAGAGGTTATTAGATTTCCTAACATTACAAATCG
CTGTCCTTTTGACAAGGTTTTTAATGCTACTCGCTTTCCTAATGTTTATGCATGGGAGAGAACAAAAATC
TCTGATTGTGTTGCTGACTACACTGTTCTCTACAACTCAACCTCTTTCTCGACTTTTAAATGTTATGGAG
TGTCTCCATCTAAGTTGATTGACCTATGCTTTACAAGTGTGTATGCTGATACATTCTTGATAAGATCTTC
TGAAGTAAGACAAGTTGCACCAGGTGAAACTGGTGTTATTGCTGACTACAATTACAAGTTGCCTGATGAT
TTCACTGGCTGTGTAATTGCTTGGAATACTGCTAAACATGATACTGGCAATTATTACTACAGATCTCATC
GCAAGACTAAGTTAAAGCCTTTTGAGAGAGACCTGTCTTCTGACGATGGTAATGGTGTGTATACACTCTC
AACATATGACTTTAACCCTAACGTTCCAGTAGCATATCAGGCTACTAGGGTTGTTGTACTCTCTTTTGAA
CTTCTTAATGCACCTGCTACAGTTTGTGGACCTAAATTATCCACAGAACTGGTTAAGAACCAGTGTGTTA
ATTTCAATTTTAATGGACTTAAAGGTACTGGTGTTTTGACTTCTTCTTCAAAAAGATTCCAGTCATTTCA
ACAATTTGGTCGTGACACATCTGACTTTACGGATTCCGTACGTGACCCACAGACTCTAGAAATACTTGAC
ATTTCACCTTGTTCCTTTGGTGGTGTTAGTGTTATCACACCTGGAACGAACGCCTCATCAGAGGTAGCTG
TTCTCTATCAAGATGTAAATTGCACTGATGTCCCTACAGCAATACGTGCAGATCAATTAACACCTGCTTG
GCGCGTTTATTCCACTGGAGTAAATGTGTTTCAAACACAAGCTGGCTGTCTTATAGGAGCTGAGCATGTC
AACGCCTCTTATGAGTGTGACATTCCTATTGGTGCAGGCATTTGTGCTAGTTACCATACAGCTTCTGTTT
TACGTAGTACCGGCCAGAAATCAATTGTTGCCTATACTATGTCACTGGGTGCTGAAAATTCCATTGCATA
CGCTAATAATTCAATTGCCATACCTACAAATTTTTCAATCAGTGTCACTACAGAAGTGATGCCTGTTTCA
ATGGCTAAAACAGCCGTGGATTGTACTATGTACATCTGCGGTGATTCTTTAGAGTGCAGCAACTTACTAT
TGCAGTATGGAAGCTTTTGCACACAACTCAATCGTGCCCTCACTGGCATTGCTATAGAACAGGACAAAAA
CACTCAGGAGGTCTTTGCCCAGGTTAAACAAATGTACAAGACACCTGCCATAAAGGACTTTGGCGGTTTC
AATTTTTCACAAATATTGCCTGACCCTTCAAAGCCAACGAAGAGATCATTTATTGAAGACTTGCTCTTCA
ATAAAGTGACTCTCGCTGATGCTGGCTTTATGAAACAATATGGTGACTGCCTAGGTGATGTTAGTGCTAG
AGACCTTATCTGTGCCCAGAAGTTCAATGGACTTACTGTGCTACCGCCACTGCTCACAGATGAGATGGTT
GCTGCCTACACGGCTGCGCTAGTTAGTGGTACTGCTACGGCGGGCTGGACGTTTGGTGCAGGTGCAGCTC
TTCAAATACCATTTGCTATGCAAATGGCTTATAGGTTTAATGGCATTGGAGTTACTCAAAATGTTCTCTA
TGAGAACCAAAAGCTGATAGCCAATCAGTTTAATAGTGCTATAGGCAAAATTCAAGAATCATTATCATCT
ACTGCAAGTGCACTAGGAAAACTGCAGGATGTGGTTAACCAAAATGCACAAGCTCTTAACACGCTTGTTA
AACAACTCAGCTCTAATTTTGGAGCTATCTCAAGTGTGTTAAATGATATTCTCTCTCGCCTTGATAAAGT
TGAGGCAGAAGTTCAAATTGACAGGTTGATTACAGGCAGATTGCAAAGCCTTCAAACCTACGTAACACAA
CAACTTATCAGAGCTGCTGAAATCAGAGCTTCTGCTAATCTTGCTGCTACTAAAATGTCTGAGTGCGTTC
TTGGACAATCAAAAAGAGTTGATTTCTGTGGAAAAGGCTACCACCTTATGTCCTTCCCTCAATCAGCACC
TCACGGTGTCGTTTTTCTACATGTCACATATGTGCCATCACAAGAGAAAAACTTCACAACAGCTCCAGCT
ATTTGTCACGAAGGCAAAGCTTATTTCCCTCGTGAAGGTGTCTTTGTGTCTAATGGCACTTCTTGGTTTA
TTACGCAGAGGAATTTTTACTCTCCACAATTAATTACAACAGATAATACTTTTGTTTCTGGTAATTGTGA
TGTCGTGATCGGCATCATTAATAATACTGTTTATGATCCTCTGCAGCCTGAACTTGACTCGTTTAAGGAA
GAGCTGGACAAGTACTTCAAAAATCATACATCACCAGATGTTGATCTTGGCGACATTTCAGGCATTAATG
CTTCAGTCGTCAACATTCAAAAGGAGATTGACCGCCTCAATGAGGTTGCCAAAAACCTAAATGAATCACT
CATTGACCTCCAAGAACTTGGGAAATATGAGCAATACATCAAGTGGCCTTGGTATGTTTGGCTCGGCTTT
ATTGCTGGACTAATTGCCATCGTCATGGTTACAATCTTGCTTTGTTGCATGACCAGCTGTTGCAGTTGTC
TCAAGGGTGCATGCTCTTGTGGTTCGTGCTGCAAATTTGATGAGGACGACTCTGAGCCAGTGCTCAAAGG
AGTCAAATTACATTACACATAAACGAACTTAATGGATTTGTTTATGAGCATTTTCACATTGGGAGCAATC
ACGCGCAATCCAGCGAAAATTGAAAATGCTTCTCCTGCAAGTACTGTTCATGCTACTGCAACGATACCAC
TACAAGCCACATTCCCTTTCGGATGGCTTATTGTTGGCGTTGCACTTCTTGCTGTTTTTCAAAGCGCTTC
TAAAGTAATTGCGCTTCATAGAAGGTGGCAGCTCGCCTTATATAAAGGCGTTCAACTTGTATGTAATATG
CTGCTGCTTTTTGTGACAATTTACTCACACCTTCTACTTCTAGCTGCTTGCATGGAAGCACAATTCTTGT
ACATCTATGCCCTGATTTATATCTTGCAAATTGTAAGTTTTTGTAGATTTATCATGAGATGCTGGCTGTG
CTGGAAGTGCAGATCCAAAAATCCATTACTCTATGATGCTAACTATTTTGTATGTTGGCATACTAATAAC
TATGACTACTGTATACCATACAACAGTGTCACAGATACAGTTGTCATCACCTCAGGTGATGGAACAAATC
AGCCAAAACTAAAAGAAGACTATCAAATTGGTGGTTATTCTGAGGATTGGCATTCAGGTGTTAAAGACTA
TGTAGTAATATATGGCTATTTCACCGAAGTTTATTACCAGCTTGAATCGACTCAATTGTCGACTGATACT
GGTGCTGAAAATGCTACATTCTTCATCTATAGCAAGCTTGTTAAAGATGTAGATCATGTGCAAATACACA
CAATCGACGGCTCTTCAGGAGTTGTAAATCCAGCAATGGATCCAATTTATGATGAGCCGACGACGACTAC
TAGCGTGCCTTTGTAAGCACAAGAAAGTGAGTACGAACTTATGTACTCATTCGTTTCGGAAGAGACAGGT
ACGTTAATAGTTAATAGCGTACTTCTTTTCCTTGCTTTCGTGGTATTCTTGCTAGTCACACTAGCCATCC
TTACTGCGCTTCGATTGTGTGCGTACTGCTGCAATATTGTTAACGTGAGTTTAGTAAAACCAACAGTTTA
CGTTTACTCACGTGTTAAAAATCTGAACTCTTCTGAGGGAGTTCCTGATCTTCTGGTCTAAACGAACTAA
CTATTATTATTATTCTGTTTGGAACTTTAACATTGCTCATCATGGCAGACAACGGTACAATTACTGTTGA
GGAGCTTAAACAACTCCTGGAACAATGGAATCTAGTAATAGGTTTCATTTTCCTTGCTTGGATTATGTTA
CTACAGTTTGCCTATTCCAACCGGAACAGGTTTCTGTATATAATAAAGCTTGTTTTCCTCTGGCTCTTGT
GGCCAGTAACACTTGCTTGCTTTGTGCTTGCTGCTGTTTACAGAATTAATTGGGTGACTGGCGGAATTGC
GATTGCAATGGCTTGTATAGTAGGCTTGATGTGGCTTAGCTACTTCGTTGCTTCTTTCAGGCTGTTTGCT
CGCACCCGCTCAATGTGGTCATTCAATCCAGAAACAAATATTCTTCTCAATGTGCCTCTTCGGGGGACAA
TTCTGACCAGACCGCTCATGGAAAGTGAACTTGTCATTGGTGCTGTGATCATTCGTGGTCACTTGCGGAT
GGCTGGACACTCCCTTGGGCGCTGTGACATAAAGGACCTGCCAAAAGAGATTACGGTGGCTACATCACGA
ACGCTTTCTTATTACAAATTAGGAGCGTCGCAGCGTGTAGGCACTGATTCAGGTTTTGCTGCATACAACC
GCTACCGAATTGGAAACTACAAACTAAATACAGACCATTCAGGTAGCAACGACAATATTGCTTTGCTAGT
ACAGTAAGTGACAACAGATGTTTCATCTAGTTGACTTCCAGGTTACAATAGCAGAGATATTGATTATCAT
TATGAAAACTTTCAGGGTTGCCATTTGGAACCTTGACATACTAATAAGTTCAATAGTGAGACAATTATTT
AAGCCTCTAACTAAGAAGAATTATTCAGAGTTAGATGATGAAGAACCTATGGAGTTAGATTATCCATAAA
ACGAACATGAAAATTATTCTCTTCTTGACATTGATAGCGCTTGCAACTTGTGAGTTATATCATTATCAGG
AGTGTGTTAGGGGTACGACTGTACTACTAAAAGAACCTTGCCCATCAGGAACATATGAGGGCAATTCACC
ATTTCACCCTCTTGCTGATAATAAATTTGCACTAACTTGCTCTAGCACACATTTTGCTTTTGCTTGTGCT
GACGGTACTAGACACACCTATCAGCTTCGTGCAAGATCAGTTTCACCAAAACTTTTCATCAGACAAGAGG
AAGTTTATCAAGAGCTCTACTCACCACTTTTCCTCATTGTTGCTGCATTAGTATTTATAATACTTTGCTT
CACCATTAAGAGAAAGACAGAATGAATGAGCTCACTTTAATTGACTTCTATTTGTGCTTTTTAGCCTTTC
TGCTATTCCTTGTTTTAATTATGCTTCTTATATTTTGGTTCTCGCTTGAGATTCAGGACATAGAAGAACC
TTGTAACAAAGTCTAAACGAACATGAAACTTCTCATTGTTTTTGGACTCTTAGCATCAGTGTACTGCTTC
CACAGAGAATGCAGCATACAAGAGTGTTGTGAAAATCAACCCTACCAAATTGAAGACCCATGTCCAATAC
ATTACTATTCGGACTGGTTTATAAAAATTGGATCTAGAAAATCGGCTCGCCTCGTACAATTGTGCGAAGG
TGATTACGGACGAAGAATTCCAATTCATTATGAGATGTTTGGCAATTACACTATCTCCTGTGAACCACTA
GAGATAAATTGTCAGGCTCCACCAGTAGGTAGTCTAATCGTTCGTTGTTCATACGATTATGACTTTGTTG
AGCATCATGACGTTCGTGTTGTTCTAGATTTCATCTAAACGAACAAACTAAAATGTCTGATAATGGACCC
CAAAGTCAACGTAGTGCCCCCCGCATTACATTTGGTGGACCCGCAGATTCAAATGACAATAACCAGGATG
GAGGACGCAGTGGTGCACGGCCAAAACAACGCCGGCCCCAAGGTTTACCCAATAATACTGCGTCTTGGTT
CACAGCTCTCACTCAGCATGGCAAAGAGGAACTTAGATTCCCTCGAGGCCAGGGCGTTCCAATCAACACC
AATAGTGGTAAAGATGACCAAATTGGCTACTACCGAAGAGCTACCCGACGAGTTCGTGGTGGTGACGGCA
AAATGAAAGAGCTCAGCCCCAGATGGTATTTCTATTACCTAGGAACTGGCCCAGAAGCTTCACTTCCCTA
TGGCGCTAATAAAGAAGGCATCGTATGGGTCGCAACTGAGGGAGCCTTGAATACACCGAAAGATCACATT
GGCACCCGCAACCCTAATAACAATGCTGCCATCGTGCTACAACTTCCTCAAGGAACAACATTGCCAAAAG
GCTTCTACGCAGAGGGGAGCAGAGGTGGCAGTCAATCTTCATCTCGCTCCTCATCACGTAGTCGCGGTAA
TTCAAGAAATTCAACTCCTGGCAGCAGTAGGGGAAGTTCTCCTGCTCGATTGGCTAGCGGAGGTGGTGAA
ACTGCCCTCGCGCTATTGCTGCTAGACAGATTGAATCAGCTTGAGAGCAAAGTTTCTGGTAAAGGCCAAC
AACAACCAGGCCAAACCGTCACTAAGAAATCTGCTGCTGAGGCATCGAAGAAGCCTCGCCAAAAACGTAC
TGCTACTAAACAGTACAACGTCACTCAAGCATTTGGGAGACGTGGTCCAGAGCAAACCCAAGGAAACTTT
GGGGACCAAGAACTAATCAGACAAGGAACTGATTACAAACATTGGCCGCAAATTGCACAATTTGCTCCAA
GTGCCTCTGCATTCTTCGGAATGTCACGCATTGGCATGGAAGTCACACCTTCGGGAACATGGCTGACTTA
TCATGGAGCCATCAAATTGGATGACAAAGATCCACAATTCAAAGACAACGTCATACTGCTGAACAAGCAC
ATTGACGCATATAAAACATTCCCACCAACAGAGCCTAAAAAGGACAAAAAGAAAAAGACTGATGAAGCTC
AGCCTTTACCGCAGAGACAAAAGAAGCAGCCCACTGTGACTCTTCTTCCTGCGGCTGACATGGATGATTT
CTCCAGACAACTTCAACATTCCATGAGTGGAGCTTCTGCTGATTCTACTCAGGCATAAACACTCATGATG
ACCACACAAGGCAGATGGGCTATGTAAACGTTTTCGCAATTCCGTTTACGATACATAGTCTACTCTTGTG
CAGAATGAATTCTCGTAGCTAAACAGCACAAGTAGGTTTAGTTAACTTTAATCTCACATAGCAATCTTTA
ATCAATGTGTAACATTAGGGAGGACTTGAAAGAGCCACCACATTTTCACCGAGGCCACGCGGAGTACGAT
CGAGGGTACAGTGAATAATGCTAGGGAGAGCTGCCTATATGGAAGAGCCCTAATGTGTAAAATTAATTTT
AGTAGTGCTATCCCCATGTGATTTTAATAGCTTCTTAGGAGAATGACAAAAAAAAAAAAAAAAAAAAAAA
</v>
      </c>
      <c r="AU20" s="114" t="str">
        <f t="shared" si="20"/>
        <v>&gt;Btrec-SARS</v>
      </c>
      <c r="AV20" s="114">
        <f t="shared" si="21"/>
        <v>2</v>
      </c>
      <c r="AW20" s="115" t="str">
        <f t="shared" si="22"/>
        <v>&gt;Btrec-SARSg_2008 FJ211859.1_ref_genome</v>
      </c>
      <c r="AX20" s="38"/>
      <c r="AY20" s="38"/>
      <c r="AZ20" s="38"/>
      <c r="BA20" s="38"/>
      <c r="BB20" s="38"/>
      <c r="BC20" s="38"/>
      <c r="BD20" s="38"/>
      <c r="BE20" s="38"/>
      <c r="BF20" s="38"/>
      <c r="BG20" s="38"/>
      <c r="BH20" s="38"/>
      <c r="BI20" s="38"/>
      <c r="BJ20" s="38"/>
      <c r="BK20" s="38"/>
      <c r="BL20" s="38"/>
      <c r="BM20" s="38"/>
      <c r="BN20" s="38"/>
      <c r="BO20" s="38"/>
      <c r="BP20" s="38"/>
      <c r="BQ20" s="38"/>
      <c r="BR20" s="38"/>
    </row>
    <row r="21" ht="15.75" customHeight="1">
      <c r="A21" s="87">
        <v>9.0</v>
      </c>
      <c r="B21" s="122" t="s">
        <v>133</v>
      </c>
      <c r="C21" s="179" t="s">
        <v>270</v>
      </c>
      <c r="D21" s="90" t="str">
        <f t="shared" si="8"/>
        <v>Btrec-SARSp_2008</v>
      </c>
      <c r="E21" s="134" t="s">
        <v>136</v>
      </c>
      <c r="F21" s="91" t="s">
        <v>135</v>
      </c>
      <c r="G21" s="91" t="s">
        <v>135</v>
      </c>
      <c r="H21" s="91" t="s">
        <v>135</v>
      </c>
      <c r="I21" s="91"/>
      <c r="J21" s="98"/>
      <c r="K21" s="98"/>
      <c r="L21" s="153" t="s">
        <v>271</v>
      </c>
      <c r="M21" s="135" t="s">
        <v>272</v>
      </c>
      <c r="N21" s="136" t="s">
        <v>264</v>
      </c>
      <c r="O21" s="154">
        <v>39813.0</v>
      </c>
      <c r="P21" s="135" t="s">
        <v>265</v>
      </c>
      <c r="Q21" s="101"/>
      <c r="R21" s="97">
        <v>3.0</v>
      </c>
      <c r="S21" s="98" t="s">
        <v>273</v>
      </c>
      <c r="T21" s="91"/>
      <c r="U21" s="98" t="s">
        <v>274</v>
      </c>
      <c r="V21" s="98" t="s">
        <v>275</v>
      </c>
      <c r="W21" s="180" t="str">
        <f>HYPERLINK("https://www.ncbi.nlm.nih.gov/protein/ACJ60703.1","ACJ60703.1")</f>
        <v>ACJ60703.1</v>
      </c>
      <c r="X21" s="99"/>
      <c r="Y21" s="100">
        <v>1259.0</v>
      </c>
      <c r="Z21" s="101" t="s">
        <v>276</v>
      </c>
      <c r="AA21" s="102">
        <f t="shared" si="9"/>
        <v>1259</v>
      </c>
      <c r="AB21" s="103" t="str">
        <f t="shared" si="10"/>
        <v>yes</v>
      </c>
      <c r="AC21" s="104" t="str">
        <f t="shared" si="11"/>
        <v>&gt;Btrec-SARSp_2008 ACJ60703.1_ref</v>
      </c>
      <c r="AD21" s="104" t="str">
        <f>IFERROR(__xludf.DUMMYFUNCTION("if (REGEXMATCH(AC21, ""^&gt;""),AC21 &amp; ""
"" &amp; Z21, """")"),"&gt;Btrec-SARSp_2008 ACJ60703.1_ref
MKILIFAFLANLAKAQEGCGIISRKPQPKMAQVSSSRRGVYYNDDIFRSDVLHLTQDYFLPFDSNLTQYFSLNVDSDRYTYFDNPILDFGDGVYFAATEKSNVIRGWIFGSSFDNTTQSAVIVNNSTHIIIRVCNFNLCKEPMYTVSRGTQQNAWVYQSAFNCTYDRVEKSFQLDTTPKTGNFKDLREYVFKNRDGFLSVYQTYTAVNLPRGLPTGFSVLKP"&amp;"ILKLPFGINITSYRVVMAMFSQTTSNFLPESAAYYVGNLKYSTFMLRFNENGTITDAVDCSQNPLAELKCTIKNFNVDKGIYQTSNFRVSPTQEVIRFPNITNLCPFGEVFNATKFPSVYAWERKKISNCVADYSVLYNSTFFSTFKCYGVSATKLNDLCFSNVYADSFVVKGDDVRQIAPGQTGVIADYNYKLPDDFMGCVLAWNTRNIDATSTGNYNYKYRYLRHGKLRPFERDISNVPFSPDGKPCTPPALN"&amp;"CYWPLNDYGFYTTTGIGYQPYRVVVLSFELLNAPATVCGPKLSTDLVKNQCVNFNFNGLKGTGVLTSSSKRFQSFQQFGRDTSDFTDSVRDPQTLEILDISPCSFGGVSVITPGTNASSEVAVLYQDVNCTDVPTAIRADQLTPAWRVYSTGVNVFQTQAGCLIGAEHVNASYECDIPIGAGICASYHTASVLRSTGQKSIVAYTMSLGAENSIAYANNSIAIPTNFSISVTTEVMPVSMAKTAVDCTMYICGDS"&amp;"LECSNLLLQYGSFCTQLNRALTGIAIEQDKNTQEVFAQVKQMYKTPAIKDFGGFNFSQILPDPSKPTKRSFIEDLLFNKVTLADAGFMKQYGDCLGDVSARDLICAQKFNGLTVLPPLLTDEMVAAYTAALVSGTATAGWTFGAGAALQIPFAMQMAYRFNGIGVTQNVLYENQKLIANQFNSAIGKIQESLSSTASALGKLQDVVNQNAQALNTLVKQLSSNFGAISSVLNDILSRLDKVEAEVQIDRLITGRL"&amp;"QSLQTYVTQQLIRAAEIRASANLAATKMSECVLGQSKRVDFCGKGYHLMSFPQSAPHGVVFLHVTYVPSQEKNFTTAPAICHEGKAYFPREGVFVSNGTSWFITQRNFYSPQLITTDNTFVSGNCDVVIGIINNTVYDPLQPELDSFKEELDKYFKNHTSPDVDLGDISGINASVVNIQKEIDRLNEVAKNLNESLIDLQELGKYEQYIKWPWYVWLGFIAGLIAIVMVTILLCCMTSCCSCLKGACSCGSCCKF"&amp;"DEDDSEPVLKGVKLHYT")</f>
        <v>&gt;Btrec-SARSp_2008 ACJ60703.1_ref
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v>
      </c>
      <c r="AE21" s="98" t="s">
        <v>267</v>
      </c>
      <c r="AF21" s="105" t="str">
        <f t="shared" si="12"/>
        <v>https://www.ncbi.nlm.nih.gov/protein/ACJ60703.1</v>
      </c>
      <c r="AG21" s="181" t="s">
        <v>277</v>
      </c>
      <c r="AH21" s="50">
        <v>3780.0</v>
      </c>
      <c r="AI21" s="108" t="str">
        <f t="shared" si="13"/>
        <v/>
      </c>
      <c r="AJ21" s="108" t="str">
        <f t="shared" si="14"/>
        <v/>
      </c>
      <c r="AK21" s="109" t="str">
        <f>IFERROR(__xludf.DUMMYFUNCTION("if(AI21&gt;0, right(left( REGEXREPLACE( REGEXREPLACE(AQ21, ""&gt;.*\n"", """"), ""\n"" , """"), AJ21), AJ21-AI21+1))"),"")</f>
        <v/>
      </c>
      <c r="AL21" s="109">
        <f t="shared" si="15"/>
        <v>0</v>
      </c>
      <c r="AM21" s="109" t="str">
        <f t="shared" si="16"/>
        <v/>
      </c>
      <c r="AN21" s="110"/>
      <c r="AO21" s="111" t="str">
        <f t="shared" si="17"/>
        <v>https://www.ncbi.nlm.nih.gov/nuccore/FJ211860.1</v>
      </c>
      <c r="AP21" s="111" t="str">
        <f t="shared" si="18"/>
        <v>https://www.ncbi.nlm.nih.gov/nuccore/FJ211860.1?report=fasta&amp;log$=seqview&amp;format=text</v>
      </c>
      <c r="AR21" s="113">
        <f>IFERROR(__xludf.DUMMYFUNCTION("len(REGEXREPLACE(REGEXREPLACE(AT21, ""&gt;.*\n"", """"), ""\n"", """"))"),0.0)</f>
        <v>0</v>
      </c>
      <c r="AS21" s="113" t="str">
        <f t="shared" si="19"/>
        <v>no</v>
      </c>
      <c r="AT21" s="109" t="str">
        <f>IFERROR(__xludf.DUMMYFUNCTION("if(AQ21="""","""", REGEXREPLACE(AQ21, ""&gt;.*\n"", AW21 &amp; ""
""))"),"")</f>
        <v/>
      </c>
      <c r="AU21" s="114" t="str">
        <f t="shared" si="20"/>
        <v>&gt;Btrec-SARS</v>
      </c>
      <c r="AV21" s="114">
        <f t="shared" si="21"/>
        <v>2</v>
      </c>
      <c r="AW21" s="115" t="str">
        <f t="shared" si="22"/>
        <v>&gt;Btrec-SARSp_2008 FJ211860.1_ref_genome</v>
      </c>
      <c r="AX21" s="38"/>
      <c r="AY21" s="38"/>
      <c r="AZ21" s="38"/>
      <c r="BA21" s="38"/>
      <c r="BB21" s="38"/>
      <c r="BC21" s="38"/>
      <c r="BD21" s="38"/>
      <c r="BE21" s="38"/>
      <c r="BF21" s="38"/>
      <c r="BG21" s="38"/>
      <c r="BH21" s="38"/>
      <c r="BI21" s="38"/>
      <c r="BJ21" s="38"/>
      <c r="BK21" s="38"/>
      <c r="BL21" s="38"/>
      <c r="BM21" s="38"/>
      <c r="BN21" s="38"/>
      <c r="BO21" s="38"/>
      <c r="BP21" s="38"/>
      <c r="BQ21" s="38"/>
      <c r="BR21" s="38"/>
    </row>
    <row r="22" ht="16.5" customHeight="1">
      <c r="A22" s="87">
        <v>35.0</v>
      </c>
      <c r="B22" s="122" t="s">
        <v>133</v>
      </c>
      <c r="C22" s="150" t="s">
        <v>278</v>
      </c>
      <c r="D22" s="90" t="str">
        <f t="shared" si="8"/>
        <v>BtRf-HeB-2013</v>
      </c>
      <c r="E22" s="134" t="s">
        <v>135</v>
      </c>
      <c r="F22" s="91" t="s">
        <v>135</v>
      </c>
      <c r="G22" s="91" t="s">
        <v>135</v>
      </c>
      <c r="H22" s="91" t="s">
        <v>136</v>
      </c>
      <c r="I22" s="91"/>
      <c r="J22" s="98"/>
      <c r="K22" s="98"/>
      <c r="L22" s="141" t="s">
        <v>153</v>
      </c>
      <c r="M22" s="138"/>
      <c r="N22" s="142"/>
      <c r="O22" s="148"/>
      <c r="P22" s="138"/>
      <c r="Q22" s="119"/>
      <c r="R22" s="97"/>
      <c r="S22" s="98"/>
      <c r="T22" s="91"/>
      <c r="U22" s="98"/>
      <c r="V22" s="98"/>
      <c r="W22" s="99" t="s">
        <v>279</v>
      </c>
      <c r="X22" s="99"/>
      <c r="Y22" s="120">
        <v>1241.0</v>
      </c>
      <c r="Z22" s="119" t="s">
        <v>280</v>
      </c>
      <c r="AA22" s="102">
        <f t="shared" si="9"/>
        <v>1241</v>
      </c>
      <c r="AB22" s="103" t="str">
        <f t="shared" si="10"/>
        <v>yes</v>
      </c>
      <c r="AC22" s="104" t="str">
        <f t="shared" si="11"/>
        <v>&gt;BtRf-HeB-2013 AIA62290</v>
      </c>
      <c r="AD22" s="104" t="str">
        <f>IFERROR(__xludf.DUMMYFUNCTION("if (REGEXMATCH(AC22, ""^&gt;""),AC22 &amp; ""
"" &amp; Z22, """")"),"&gt;BtRf-HeB-2013 AIA62290
MKILIFAFLVTLVKAQEGCGVINLKTQPILTQVSSSRRGVYYNDDIFRSDVLHLTQDYFLPFHSNLTQYFSLNIESDKIVYFDNPILKFGDGVYFAATEKSNVIRGWVFGSTFDNTTQSAIIVNNSTHIIIRVCYFNLCKDPMYTVSAGTQVSSWVYQSAFNCTYDRVEKSFQLDTSPKTGNFTDLREFVFKNRDGFFTVYQTYTPVNLLRGLPSGLSVLKPILKLPFGIN"&amp;"ITSFRVVMAMFSKTTSNYVPESAAYYVGNLKQSTFMLSFNQNGTIVDAVDCSQDPLAELKCTTKSFNVSKGIYQTSNFRVSPVTEVVRFPNITNLCPFDKVFNATRFPSVYAWERTKISDCVADYTVFYNSTSFSTFNCYGVSPSKLIDLCFTSVYADTFLIRFSEVRQVAPGQTGVIADYNYKLPDDFTGCVIAWNTAKQDVGSYFYRSHRSSKLKPFERDLSSEENGVRTLSTYDFNQYVPLEYQATRVVVLS"&amp;"FELLNAPATVCGPKLSTSLVKNQCVNFNFNGFKGTGVLTDSSKTFQSFQQFGRDASDFTDSVRDPQTLRILDISPCSFGGVSVITPGTNTSSAVAVLYQDVNCTDVPTTLHADQLAPSWRVYTTGPYVFQTQAGCLIGAEHVNASYQCDIPIGAGICASYHTASLLRSTGQKSIVAYTMSLGAENSVAYANNSIAIPTNFSISVTTEVMPVSMAKTSVDCTMYICGDSLECSNLLLQYGSFCTQLNRALSGIAVE"&amp;"QDKNTQEVFAQVKQMYKTPTIRDFGGFNFSQILPDPLKPTKRSFIEDLLYNKVTLADAGFMKQYADCLGGINARDLICAQKFNGLTVLPPLLTDDMIAAYTAALISGTATAGWTFGAGAALQIPFAMQMAYRFNGIGVTQNVLYENQKQIANQFNKAITQIQESLTTTSTALGKLQDVVNQNAQALNTLVKQLSSNFGAISSALNDILSRLDKVEAEVQIDRLITGRLQSLQTYVTQQLIRAAEIRTSANLAATK"&amp;"MSECVLGQSKRVDFCGKGYHLMSFPQSAPHGVVFLHVTYVPSQERNFTTAPAICHEGKAYFPREGVFVSNGSFWFITQRNFYSPQIITTDNTFVAGSCDVVIGIINNTVYDPLQPELDSFKQELDKYFKNHTSPDVDLGDISGINASVVDIQKEIDRLNEVAKNLNESLIDLQELGKYEQYIKWPWYVWLGFIAGLVGLFMAIILLCYFTSCCSCCKGMCSCGSCCRFDEDDSEPVLKGVKLHYT")</f>
        <v>&gt;BtRf-HeB-2013 AIA62290
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v>
      </c>
      <c r="AE22" s="121" t="s">
        <v>281</v>
      </c>
      <c r="AF22" s="105" t="str">
        <f t="shared" si="12"/>
        <v>https://www.ncbi.nlm.nih.gov/protein/AIA62290</v>
      </c>
      <c r="AG22" s="106" t="s">
        <v>282</v>
      </c>
      <c r="AH22" s="107">
        <v>29443.0</v>
      </c>
      <c r="AI22" s="108" t="str">
        <f t="shared" si="13"/>
        <v>21220</v>
      </c>
      <c r="AJ22" s="108" t="str">
        <f t="shared" si="14"/>
        <v>24945</v>
      </c>
      <c r="AK22" s="109" t="str">
        <f>IFERROR(__xludf.DUMMYFUNCTION("if(AI22&gt;0, right(left( REGEXREPLACE( REGEXREPLACE(AQ22, ""&gt;.*\n"", """"), ""\n"" , """"), AJ22), AJ22-AI22+1))"),"ATGAAAATTTTAATTTTTGCTTTCCTAGTTACCCTAGTTAAAGCACAAGAAGGTTGTGGCGTGATCAACCTCAAGACACAACCTATATTAACACAAGTCTCCTCCTCGCGTAGAGGTGTTTATTATAATGATGATATATTCCGTTCTGATGTTTTACATCTCACGCAGGATTATTTCTTACCATTCCATTCTAACCTAACACAGTACTTTTCTCTTAATATTGAGTCAGATAAAATTGTTTATTTTGACAATCCC"&amp;"ATATTGAAATTTGGTGACGGTGTTTACTTCGCAGCCACCGAAAAGTCTAATGTAATAAGAGGCTGGGTGTTTGGTTCCACTTTTGACAACACCACTCAGTCTGCTATTATAGTCAATAATTCCACACACATTATTATACGTGTGTGCTATTTTAACCTCTGTAAAGATCCCATGTATACCGTGTCTGCTGGCACCCAAGTGTCCTCATGGGTTTACCAGAGTGCTTTCAATTGCACATACGATAGAGTGGAAAAA"&amp;"AGCTTCCAACTAGACACATCCCCTAAGACTGGTAATTTTACTGACTTACGTGAGTTTGTCTTTAAAAATCGTGATGGGTTTTTCACTGTTTACCAGACTTATACCCCAGTTAACCTCCTTAGAGGTTTGCCATCAGGTCTTTCAGTTTTAAAACCCATTCTTAAATTACCGTTTGGAATTAATATTACTTCTTTTAGAGTGGTTATGGCAATGTTCAGTAAAACCACTTCTAATTATGTGCCAGAAAGTGCTGCT"&amp;"TATTATGTGGGCAATCTTAAACAGTCCACTTTTATGCTCAGCTTTAATCAGAATGGAACTATTGTAGATGCTGTGGATTGTTCTCAAGATCCACTTGCAGAGTTAAAGTGTACTACAAAAAGTTTTAATGTCTCCAAAGGCATTTATCAAACTTCCAATTTCAGAGTATCACCAGTTACTGAGGTTGTTAGATTTCCAAATATTACAAATCTCTGTCCTTTTGACAAGGTTTTTAATGCCACACGCTTTCCTAGT"&amp;"GTCTATGCCTGGGAAAGAACTAAGATTTCTGATTGTGTTGCAGATTACACTGTTTTCTACAACTCAACTTCTTTTTCGACTTTCAACTGTTACGGAGTCTCTCCTTCTAAGTTGATTGATTTGTGTTTTACAAGTGTGTATGCAGACACATTTTTGATAAGATTTTCAGAAGTCAGACAAGTGGCACCTGGTCAGACTGGTGTTATTGCAGACTACAATTATAAACTACCTGACGACTTTACAGGCTGTGTTATA"&amp;"GCTTGGAACACTGCTAAGCAAGACGTCGGTAGCTATTTTTATAGGTCTCATCGCTCTAGCAAATTAAAACCCTTTGAAAGAGACCTTTCATCAGAAGAAAATGGTGTCCGTACACTCAGTACGTATGATTTTAATCAATATGTACCTCTTGAGTACCAAGCCACTAGAGTTGTTGTTCTTTCATTTGAACTCCTCAATGCACCTGCTACAGTGTGTGGACCAAAATTATCCACTTCATTGGTTAAGAACCAGTGC"&amp;"GTCAACTTCAACTTTAATGGATTTAAAGGTACTGGTGTGTTGACCGACTCGTCTAAAACGTTTCAGTCTTTTCAGCAGTTTGGTCGGGATGCATCTGATTTTACTGATTCAGTGCGTGACCCGCAAACTTTACGGATACTTGACATTTCACCGTGCTCTTTTGGTGGTGTGAGTGTCATAACACCAGGAACTAACACTTCATCTGCAGTGGCTGTTCTTTACCAAGATGTAAACTGCACTGATGTTCCCACAACA"&amp;"TTACATGCAGATCAATTAGCACCCTCTTGGCGTGTTTATACCACTGGACCCTATGTTTTCCAAACACAAGCAGGGTGCCTTATAGGAGCTGAACATGTCAACGCATCCTATCAGTGTGACATTCCAATTGGTGCTGGCATTTGTGCTAGCTATCATACAGCCTCACTTTTACGGAGTACAGGTCAAAAATCTATTGTGGCCTATACTATGTCATTAGGTGCTGAAAATTCTGTGGCATATGCTAATAATTCCATT"&amp;"GCCATACCCACTAATTTTTCTATTAGTGTCACTACTGAAGTGATGCCTGTTTCTATGGCTAAAACATCTGTCGATTGTACTATGTACATCTGTGGTGATTCTTTAGAGTGCAGTAACCTACTGCTTCAGTATGGTAGCTTCTGTACCCAACTTAACCGTGCCCTTTCTGGCATTGCTGTAGAACAGGACAAAAACACCCAAGAGGTGTTTGCCCAGGTTAAACAGATGTATAAAACACCAACTATAAGAGATTTT"&amp;"GGTGGTTTTAATTTCTCTCAGATATTACCAGACCCTTTGAAACCTACTAAGCGTTCTTTTATAGAGGATTTGCTCTACAACAAAGTAACACTCGCGGATGCAGGCTTCATGAAACAGTATGCAGACTGTTTGGGTGGTATTAACGCAAGAGATCTCATCTGTGCTCAAAAGTTTAATGGACTCACAGTCTTACCACCTTTGCTCACTGATGACATGATTGCAGCCTACACTGCTGCGCTCATTAGTGGCACTGCC"&amp;"ACTGCAGGCTGGACTTTCGGTGCAGGTGCAGCCCTTCAAATACCTTTTGCTATGCAAATGGCTTATAGGTTTAACGGCATTGGAGTTACTCAAAATGTTCTCTACGAGAACCAAAAACAAATTGCCAATCAGTTCAATAAGGCTATTACTCAAATTCAAGAATCACTCACAACTACATCGACAGCATTGGGCAAGCTGCAAGACGTAGTCAACCAGAATGCTCAAGCATTAAATACACTTGTCAAACAACTTAGC"&amp;"TCCAATTTTGGTGCTATTTCAAGTGCTTTGAATGATATCCTCTCACGACTTGACAAAGTTGAGGCAGAGGTGCAAATTGACAGGTTGATTACAGGCAGATTACAAAGCCTCCAAACCTATGTAACACAACAATTAATCAGAGCTGCTGAAATCAGGACTTCTGCTAATCTTGCTGCTACTAAAATGTCTGAGTGTGTTCTTGGACAATCGAAAAGAGTTGATTTTTGTGGAAAAGGTTATCACCTTATGTCTTTC"&amp;"CCTCAATCCGCTCCACATGGTGTTGTGTTCTTACATGTCACTTATGTGCCATCACAAGAAAGGAACTTCACCACCGCCCCAGCAATTTGTCATGAAGGCAAAGCATACTTCCCTCGTGAAGGTGTGTTTGTATCTAATGGCAGTTTTTGGTTTATTACACAGAGGAATTTTTATTCACCACAGATAATCACAACAGACAATACATTTGTCGCCGGAAGTTGTGATGTCGTCATTGGAATCATTAATAATACAGTT"&amp;"TATGATCCTCTGCAACCTGAGCTTGACTCATTTAAACAAGAGCTAGATAAGTACTTCAAAAATCATACATCACCTGATGTTGATCTTGGCGACATTTCAGGCATCAATGCTTCTGTCGTCGATATTCAGAAAGAAATTGACCGCCTCAATGAGGTTGCCAAAAATTTAAATGAATCACTCATTGACCTTCAAGAACTTGGCAAATATGAGCAATATATTAAATGGCCTTGGTATGTCTGGCTTGGCTTTATAGCA"&amp;"GGGTTAGTAGGATTATTTATGGCCATCATTCTTCTTTGTTACTTTACTAGCTGCTGTAGCTGCTGTAAAGGCATGTGCTCCTGTGGTTCTTGCTGCAGATTTGATGAAGATGACTCTGAGCCAGTGCTCAAAGGAGTCAAATTACATTACACATAA")</f>
        <v>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v>
      </c>
      <c r="AL22" s="109">
        <f t="shared" si="15"/>
        <v>3726</v>
      </c>
      <c r="AM22" s="109" t="str">
        <f t="shared" si="16"/>
        <v>&gt;BtRf-HeB-2013_Sgene
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v>
      </c>
      <c r="AN22" s="110" t="s">
        <v>283</v>
      </c>
      <c r="AO22" s="111" t="str">
        <f t="shared" si="17"/>
        <v>https://www.ncbi.nlm.nih.gov/nuccore/KJ473812.1</v>
      </c>
      <c r="AP22" s="111" t="str">
        <f t="shared" si="18"/>
        <v>https://www.ncbi.nlm.nih.gov/nuccore/KJ473812.1?report=fasta&amp;log$=seqview&amp;format=text</v>
      </c>
      <c r="AQ22" s="112" t="s">
        <v>284</v>
      </c>
      <c r="AR22" s="113">
        <f>IFERROR(__xludf.DUMMYFUNCTION("len(REGEXREPLACE(REGEXREPLACE(AT22, ""&gt;.*\n"", """"), ""\n"", """"))"),29443.0)</f>
        <v>29443</v>
      </c>
      <c r="AS22" s="113" t="str">
        <f t="shared" si="19"/>
        <v>yes</v>
      </c>
      <c r="AT22" s="109" t="str">
        <f>IFERROR(__xludf.DUMMYFUNCTION("if(AQ22="""","""", REGEXREPLACE(AQ22, ""&gt;.*\n"", AW22 &amp; ""
""))"),"&gt;BtRf-HeB-2013 KJ473812.1_genome
AGGTAAGATGGAGAGCCTTGTTCTTGGTGTCAACGAGAAAACACACGTCCAACTCAGTTTACCTGTTCTT
CAGGTTAGTGACGTGTTAGTGCGTGGTTTCGGGGATACTGTGGAAGAAGCCCTAGCGGAAGCACGTGAAC
ATCTTAAAAATGGCACTTGTGGCCTAGTAGAGCTGGAAAAAGGTGTTTTACGCCAGCTTGAAGAGCCCTA
TGTGTTCAT"&amp;"TAAACGATCTGAAGCCTTAAGCACCACTCATGGCCATAAGGTTGTTGAATTGGTGGCTGAA
ATGAATGGCATTCAGTTCGGTCGTAGCGGTACAACACTGGGAGTTCTCGTGCCACATGTGGGCGAAACCC
CAATTGCGTACCGCAATGTTCTTCTTCGCAAGAACGGTAATAAGGGAGCTGGTGGTCATAGCTACGGCAT
CGATCTAAAGTCTTATGACTTAGGTGACGAGCTTAACACTGATCCCATTGA"&amp;"AGATTATGAACAAAAATGG
AACACTAAGCATGGCAGGGGTGCTCTCCGTGAACTCATTCGTGAGCTTAATGGAGGTGCAGTCACTCGCT
ATGTTGATAACAACTTCTGTGGCCCTGATGGGTATCCTCTTGACTGCATTAAAGATCTTCTCGCTCGTGC
GGGTAAGTTGATGTGCACTCTTTCCGAACAACTTGATTTCATTGAATCGAAGCGTGGTGTCTATTGCTGC
CGTGAACATGAGCATGAAATTG"&amp;"CTTGGTACACTGAGCGCTCAGACAAGAGTTATGAGCACCAGACACCAT
TCGAGATTAAGAGTGCCAAGAAATTTGACACTTTTAAAGGGGAATGCCCGAAGTTCGTATTTCCTCTCAA
CTCTAAAGTCAAAGTCATTCAACCACGTGTTGAAAAGAAAAAGACTGAAGGTTTCATGGGGCGTATACGC
TCTGTGTACCAAGTTGCCACTCCAAATGAATGCAACGACATGCACTTATCTGTCTTTATGAAGT"&amp;"GCAATC
ATTGCGATGAAGCTTCTTGGCAGACGTGTGATTTTCTCAAAGCCACTTGTGAATATTGTGGCACTGAAAA
TCCAGTTAGTGAAGGACCTACTACATGTGGGTACCTACCTACTAATGCTGTAGTAAAGATGCCCTGTCCC
GCTTGTCAGAATAAAGAAGTGGGACCTGAGCATAGTGTTGCGGACTACCACAACCACTCAAACATTGAAA
CTCGACTCCGCAAGGGAGGTAGGACTAAATGTTTT"&amp;"GGAGGCTGTGTGTTTTCCTATGTTGGCTGCTATAA
CAAGCGTGCTTACTGGGTTCCTCGTGCTAGTGCCGATATAGGTTCAAACCATACTGGCATATCTGGTGAC
AATGTAGAAGTTCTTAATGAAGACCTCCTTGAGATACTGAATCGTGAACGTGTTAATATTAACATTGTTG
GCGATTTTCAGTTGAATGAAGAGATTGCCATCATTTTAGCGTCTCTTTCTGCTTCTACGAGTGCTTTTGT
TGACAC"&amp;"TGTAAAGAGTCTTGATTACAAGTCTTTTAAAGCCATTGTTGAGTCTTGCGGAAACTACAAAGTT
ACCAAGGGCAAGCCTGTGAAAGGTGCTTGGAACATTGGACAACAAAAATCTATTCTGACACCACTGTGTG
GATTTCCATCACAGGCTGCTGGTGTTATTAGATCTATTTTCTCTCGCACACTAGATGCAGCAAATAATTC
TATCCCAGATTTACAAAGAGCAGCTGTCACCATCCTTGGTGACATTTC"&amp;"TGAACAGTCACTGCGTCTTGTT
GATGCAATGGTGTGTACATCAGACTTGATTACCAACAGTGTTATCATCATGGCATATGTTACTGGTGGTC
TTGTACAGCAAACAGTGCAATGGTTGTCTAATGTGTTAGGCACCACAGTCGACAAACTCAAACCTGTATT
TACATGGCTTGAGACTAAGCTTAATGCAGGAATAGAGTTTCTCAAGGATGCTTGGGAAATTCTTAAATTC
CTAGTTACAGGTGTGTTTG"&amp;"ACATTGTTAAAGGTCAAATACGGGTGTTTTCAGACAACCTCAAAGAATGTG
TAAAAACTTTTGTTGGTGTTGTCAATAAAGCGCTTGAAATGTGCATTGACCAAGTCACAATCGCAGGCAC
CAAGGTGAGATCACTCAACCTTGGAGAGGTTTTTATTGCGCAAAGCAAGGGCCTCTATCGTCAGTGTGTT
CGTGGCAAGGAGCAGCTGCAACTACTCATGCCTTTGAAGGCACCTAAAGAAGTCACTTTCC"&amp;"TTGAAGGAG
ACTCACATGATACAGTACTAATCTCCGAAGAGGTTGTTCTTAAAAATGGTGAGCTTGAAGCACTCGAGAC
ACCAGTTGACAGTTTCATTAATGGAGCCGTCGTAGGCAATCCAGTTTGTGTCAATGGCCTCATGCTCTTG
GAGCTCAAAGATAAGGAACAGTATTGTGCTTTATCTCCAGGCTTATTAGCTACAAACAATGTTTTCCGTC
TAAATGGAGGTGCACCGGTTAAAGGTGTAACC"&amp;"TTTGGAGAAAACACTGTTTTAGAAGTTCAAGGTTACAA
GAATGTGAAAATCACATTTGAGCTTGATGAGCGTGTAGACAAAGTGCTTAATGAGAAGTGTTCTGTCTAC
ACTGTTGAATCCGGTACAGAGGTTACTGAATTCGCATGTGTTGTTGCAGAAGCCGTTGTAAAAACTTTGC
AACCAGTTTCTGACCTTCTTACTAAGATGGGTATTGACCTTGACGAGTGGAGTGTAGCTACATTCTACTT
GTT"&amp;"TGATGATGCTGGTGAAGAAAAACTTTCATCACGCATGTACTGTTCCTTCTACCCTCCTGATGAGGAA
GAAGACTGCGAAGAGTATGAGGGTGAGGAAGAAGTTCCTGATGGAACCTGTGAACATGAATACGGCACAG
AGGATGACTATAAAGGTCTTCCTCTTGAGTTTGGTTCGTCAACAGAAATACAACAGGTAGACGATGAAGA
GGAAGACTGGCTTGATGATGCTGGTGAAGCAGAACCTGAACCAGA"&amp;"ACCTCTACCTGAAGAACCAGTTAAT
CAGTTTACTGGTTACTTTAAACTCACTGACAATGTTGCCATTAAATGTGTTGACATCGTTAAGGAAGCGC
AAAGTGCCAAACCGGCGGTGATTGTTAACGCTGCTAACATCCACCTAAAACATGGTGGTGGTGTAGCAGG
TGCACTCAACAAGGCAACTAATGGTGCCATGCAACAGGAGAGTGATGATTACATTAAACGAAATGGACCA
CTCACAGTAGGTGGTT"&amp;"CATGTTTGCTTTCTGGACACAATTTGGCTAAGAAGTGTATGCATGTTGTTGGCC
CAAACCTAAATGCTGGTGATGATGTCCAACTACTTAAAGCTGCATATAACAACTTTAATTCACAGGACGT
ATTACTTGCACCACTACTGTCAGCAGGCATATTTGGTGCTAAACCACTTCAGTCTTTAAAGATGTGTGTT
GAAGTAGTTCGCACACAAGTTTACCTCGCAGTCAATGATAGGAGTCTTTATGATCAGG"&amp;"TTGTATTAGATT
ATCTGGACAGTTTGAAACCTAAAGTGGAGTCTCCCAAGAAGGAGGAGAATCCAAAATTGGAAGAGCCTAA
AGCGAAACAGCCAGCTGAAAAACCTGTTGACGTTAAACCTAAAATTAAGGCTTGTGTCGAAGAGGTTACT
ACAACATTGGAAGAAACTAAACTTCTTACTCGAAACCTGCTTCTTTTTGCTGATATCAATGGTAAACTTT
ACCCGGATTCTCAGAATATGTTAAGAGGT"&amp;"GAAGATATGTCTTTTCTAGAAAAGGACGCACCATATGTAGT
AGGTGATGTCATCACTAGTGGTGATATTACTTGTGTTATAATACCTGCTAAGAAGGCTGGTGGTACTACA
GAAATGCTTGCAAAGGCATTAAAGAAAGTGCCAGTGTGTGAGTATATAACTACATATCCCGGACAAGGAT
GTGCTGGTTATACACTCGAAGAAGCAAAGACTGCGCTTAAAAGGTGCAAATCTGCATTCTATGTATTACC
"&amp;"TTCAAAAACACCTAATGTAAAAGATGAAATCCTTGGAACGGTGTCCTGGAATTTAAGGGAAATGCTTGCT
CATGCTGAAGAGACAAGAAAATTAATGCCTATTTGCATGGACATTAGAGCCATAATGGCTACAATCCAAC
GTAAGTATAAAGGTATTAAAATTCAAGAAGGAATCGTTGACTATGGTGTTCGGTTCTTTTTCTATACTAG
CAAAGAACCTGTAGCTTCTATTATTACAAAGCTCAATTCTTT"&amp;"AAATGAACCACTTATCACAATGCCGATA
GGTTATGTGACACATGGTTTTAACCTGGAAGAAGCTGCGCGTTGTATGCGCTCTCTTAAAGCTCCTGCTG
TAGTTTCAGTGTCTTCACCAGACGCAGTTACTACATACAATGGATACCTCACATCATCTTCAAAGACACC
TGAGGAACACTTCATAGAGACCATCTCCCTTGCGGGTACGTATAGAGACTGGTCTTACTCTGGACAACGT
ACAGAATTAGGTG"&amp;"TTGAATTTCTCAAGCGTGGAGATAAGATTGTCTACCACACTATTGAAAAACCCATCG
AATTTCATCTTGACGGTGAGGTTCTCCCACTTGACAAGCTCAAGAGTCTTTTGTCTCTTCGTGAGGTTAA
GACTATTAAAGTGTTTACTACTGTAGACAATACTAACCTCCACACACAACTTGTGGACATGTCTGTGACA
TATGGACAGCATTTCGGTCCAACCTATTTGGACGGTGCTGATGTCACTAAGGTTA"&amp;"AGCCTCATGTTAATC
ATGAGGGTAAGACTTTCTTTGTACTACCTAGTGATGACACACTGCGTAGTGAAGCATTTGAATATTACCA
CACTCTCGACGAGAGTTTTCTCGGTAGATATATGTCTGCTTTGAGTCACACAAAGAAATGGAAATTTCCT
CAAGTTGGTGGTTTAACTTCAATCAAATGGGCTGACAATAACTGTTATTTGTCCAGTGTTTTATTAGCAC
TTCAGCAGATTGAGGTGAAGTTTAAT"&amp;"GCACCCGCACTACAAGAAGCCTATTATAGAGCTCGTGCTGGTGA
TGCTGCTAATTTTTGTGCGCTCATACTTGCTTACAGTAATAAAACTGTGGGTGAGTTGGGTGATGTTAGG
GAAACTATGACCCATCTTCTACAACATGCCAACTTGGAATTCGCTAAGAGGGTTCTTAATTTGGTGTGTA
AGCATTGCGGACAGAAAACTACCACCTTAACGGGTGTAGAAGCCGTGATGTACATGGGTACTTTGTCT"&amp;"TA
TGATGAGCTTAAGACAGGTGTTTCAATTCCTTGTGTGTGTGGTCGTGGTGCTACACAATATCTAGTACAA
CAAGAGTCTTCTTTTGTTATGATGTCTGCACCTCCTGCTGAGTACAAGTTGCAGCAGGGTACATTTTTAT
GCGCTAATGAGTACACTGGTAATTATCAGTGTGGTCATTATACTCATATAACTGCCAAGGAAACGCTCTA
TCGTATAGATGGAGCTCACCTTACAAAAATGTCAGAATA"&amp;"TAAAGGACCAGTGACTGATGTTTTCTATAAA
GAAACATCTTACACTACAACTATTAAGCCTGTGTCATATAAACTCGACGGAGTTACTTACACAGAGATTG
AACCTAAATTAGATGGGTATTATAAAAAGGATAATGCTTACTACACTGAGCAGCCTATTGATCTTGTGCC
AACTCAACCATTGCCAAATGCGAGTTTTGACAATTTCAAACTCACATGCTCTAACATTAAGTTTGCTGAT
GACCTTAATC"&amp;"AAATGACAGGCTTTAAAAAGCCAGCTTCACGTGAGCTATCTGTCACATTCTTTCCAGACT
TGAATGGCGATGTAGTGGCTATTGACTATAGACATTACTCAGCGAGTTTCAAGAAAGGTGCTAAACTGCT
ACATAAGCCAATTATTTGGCATATCAATCAGACTACAAACAAGACAACTTACAAGCCAAACACTTGGTGT
TTACGTTGTCTTTGGAGTACAAAGCCAGTTGAAACCTCAAATTCATTTGAAG"&amp;"TTCTGGAAGTAGAAGGCA
CACAAGGAATGGATAATCTTGCTTGTGAAAGCCAACCACCAACCTCTGAAGAAGTAGTGGAAAATCCTAC
CGTACAGAAGGAAGTAATAGAGTGTGACGTGAAAATTACCGAAGTTGTAGGCAATGTCATACTAAAACCA
TCAGACGAAGGTGTCAAAGTGACACAAGAGTTAGGCCATGAAGATCTAATGGCTGCTTATGTAGAAAATA
CAAGCATTACCATTAAGAAACCT"&amp;"AATGAGCTCTCGTTGGCCTTAGGTTTAAAAACACTTGCCACTCATGG
TGCTGCTGCAATCAATAGTGTCCCGTGGAGTAAGGTTTTGGCTTATGTTAAGCCTTTTCTAGGACAAGCA
ACAGTCACAACATCCAACTGCATGAAGAAATGTGTGCAGCGCATTTTTAACAACTATATGCCTTATGTCA
TTACATTATTATTCCAGTTGTGCACTTTCACAAAGGGCACCAACTCAAGAATTAGAGCATCACTT"&amp;"CCTAC
AATTATTGCTAAAAATAGTGTTAAGAGTGTTGCAAAATTATGTTTGGACGTTTGCATTGATTATGTGAAA
TCTCCTAAATCTTCTAAATTGTTCACAATTGCAATGTGGCTATTGTTGTTAAGCATTTGCTTGGGTTCAT
TAATCTATGTGACTGCAGCTTTTGGTGTGCTTTTATCTAATTTAGGCATCCCTTCTTATTGTGGTGGTGT
TAGAGATTTGTATATCAATTCATCTAATGTCACCAT"&amp;"TATGGACTTCTGTGAGGGTTCTTTTCCTTGTAGT
GTTTGTTTAAGTGGACTAGATTCTCTTGATTCTTACCCCGCTTTAGAAACTATTCAGGTTACGATTTCAT
CGTATAAGTTGGACCTAACATTTTTGGGTTTAGCAGCTGAATGGTTTTTGGCATACATGTTGTTTACAAA
ATTTTTCTACTTACTTGGTCTCTCTGCTATAATGCAGGTGTTCTTTGGCTACTTTGCTAGTCATTTCATC
AGCAATT"&amp;"CATGGCTTATGTGGTTTATCATTAGCATTGTACAAATGGCGCCTGTTTCTGCTATGGTCAGGA
TGTACATTTTCTTTGCTTCTTTCTATTATATATGGAAAAGCTATGTTCATATTATGGATGGTTGCACTTC
TTCAACGTGCATGATGTGCTACAAGCGCAATCGTGCTACACGCGTTGAGTGTACAACTATAGTTAATGGC
ATGAAAAGATCTTTCTATGTCTATGCAAACGGAGGCCGTGGCTTCTGTA"&amp;"AGGCTCACAATTGGAACTGTC
TTAATTGTGATACATTCTGTACTGGTAGTACTTTCATCAGCGACGAAGTAGCTCGTGATTTGTCACTCCA
GTTTAAGAGACCAATTAATCCTACAGACCAGTCTTCTTATGTTGTTGATAGTGTCGCTGTGAAGAACGGT
GCACTCCATCTCTACTTTGATAAGGCTGGTCAGAAGACTTACGAGAGACACCCACTTTCTCTTTTTGTCA
ATTTGGACAATCTGAGAGCT"&amp;"AACAACACTAAGGGTTCATTACCTATTAATGTTATTGTTTTTGACGGCAA
GTCCAAGTGCGAAGAGTCTGCCGCCAAGTCTGCATCTGTTTATTACAGTCAGCTTATGTGCCAACCTATT
CTGTTACTTGACCAAGCTCTTGTTTCGGATGTTGGTGATAGTACCGAGGTTTCTGTCAAGATGTTTGATG
CTTATGTCGACACCTTTTCAGCAACTTTTAGTGTTCCTATGGAAAAACTTAAGGCACTAGTG"&amp;"GCCACGGC
TCATAGTGAGTTGGCTAAGGGTGTTGCTTTGGATGGTGTCTTATCCACATTTGTTTCAGCTGCCCGTCAA
GGCGTTGTTGATACTGATGTTGATACAAAGGACGTCATTGAATGTCTCAAGCTTTCTCATCACTCTGACT
TAGAAGTGACAGGTGACAGCTGTAATAACTTCATGCTCACCTATAACAAAGTTGAAAACATGACGCCCAG
AGATCTTGGTGCATGTATTGATTGTAATGCAAG"&amp;"GCACATTAATGCCCAAGTAGCAAAAAGTCACAATGTC
TCGCTCATCTGGAACGTCAAAGACTATATGTCATTGTCTGAACAGTTGCGCAAGCAAATTCGTAGTGCTG
CTAAAAAGAACAACATACCCTTTAGGCTCACTTGTGCTACTACTAGGCAAGTTGTCAACGTCATAACTAC
TAAAATTTCACTCAAGGGTGGTAAGGTTGTTAGTACTTGGTTTAAATTTGTGCTGAAAGTCACACTTTTG
TGTG"&amp;"TTCTATCTGCATTATTCTGTTACATCATTATGCCAGTACACTCATTGTCTGTTCATGATGGCTATA
CAAATGAAATCATTGGATACAAAGCTATCCAGGACGGTGTCACTCGTGACATAGTGTCTACTGATGATTG
TTTTGCAAACAAACATGCTGGTTTCGACTCTTGGTTTAGCCAGCGTGGTGGTTCTTATAGGAATGATAAG
AGCTGCCCTGTTGTAGCTGCCATCATTACTAGGGAGATTGGCTTCA"&amp;"TCGTGCCTGGATTACCTGGTACTG
TGTTAAGAACAATTAATGGTGACTTTTTGCATTTTCTACCTCGCGTTTTTAGTGCCGTTGGCAACATTTG
CTACACACCATCAAAACTTATTGAGTATAGTGATTTTGCTACTTCTGCTTGCGTCTTGGCTGCGGAATGT
ACCATTTTTAAGGATGCTATGGGTAAGCCTGTGCCATATTGTTATGACACTAACTTACTAGAGGGTTCTA
TTTCTTACAGTGAGCTG"&amp;"CGTCCTGACACTCGTTATGTGCTTATGGATGGCTCTATCATACAATTCCCTAA
CACCTACCTAGAAGGTTCTGTTAGAGTGGTTACAACTTTTGATGCAGAGTACTGCCGTCATGGCACATGT
GAGAGGTCAGAAGCTGGTATTTGCCTGTCTACTAGTGGTAGATGGGTTCTTAATAATGAACACTATAGGG
CTCTGCCAGGAGTCTTTTGTGGTGTTGATGCCATGAATCTTATTGCTAACATCTTCACA"&amp;"CCTCTTGTTCA
ACCTGTTGGTGCTTTAGATGTATCTGCTTCTGTAGTGGCGGGTGGTATTATTGCCATATTGGTGACTTGT
GCTGCTTACTACTTTATGAAATTCAGGCGTGCATTTGGTGAGTACAACCATGTTGTAGCTGCTAATGCAT
TACTGTTTTTGATGTCTTTCACTATACTCTGTTTGGCACCTGCCTATAGTTTTTTGCCAGGAGTTTATTC
TGTCTTTTACTTGTACTTGACATTCTATTT"&amp;"TACTAATGATGTTTCATTTTTAGCTCACCTTCAATGGTTT
GCTATGTTTTCTCCCATTGTGCCTTTCTGGATAACAGCCATTTATGTGTTCTGCATCTCCTTGAAGCACT
GCCACTGGTTCTTTAATAACTACCTTAAGAGAAGAGTCATGTTTAATGGAGTTACATTTAGCACCTTTGA
GGAGGCTGCTTTATGTACCTTTTTACTTAACAAGGAAATGTACCTCAAATTGCGTAGTGAGACACTCTTG
C"&amp;"CACTTACACAGTACAACAGGTACCTTGCTCTCTATAATAAGTACAAGTATTTCAGTGGGGCCTTGGACA
CAACCAGTTATCGTGAAGCAGCTTGCTGCCACTTAGCAAAGGCTCTTAATGACTTCAGTAACTCCGGTGC
TGACGTCCTCTACCAACCACCACAAACTTCAATCACATCTGCAGTTTTGCAGAGTGGTTTTAGAAGAATG
GCATTCCCGTCTGGTAAGGTTGAAGGGTGCATGGTTCAAGTTA"&amp;"CTTGTGGAACCACAACTCTTAACGGAT
TGTGGTTAGATGACACAGTATATTGTCCAAGACATGTTATTTGCACAGCAGAAGACATGCTTAATCCAAA
CTATGAAGACCTGCTCATCCGTAAGTCTAACCATAGCTTCCTTGTCCAGGCTGGTAATGTCCAACTTCGT
GTCATCGGCCATTCCATGCAAAATTGTCTGCTTAGGCTTAAAGTTGATACCTCTAACCCTAAGACACCAA
AGTATAAATTTGTC"&amp;"CGTATCCAACCAGGTCAGACATTTTCAGTCTTAGCTTGTTACAATGGTTCACCATC
AGGAGTCTACCAGTGTGCCATGAGACCTAACTACACCATTAAGGGTTCTTTCCTCAATGGGTCATGTGGT
AGTGTTGGTTTTAACATTGACTATGATTGCGTGTCCTTTTGCTATATGCATCACATGGAGCTTCCAACTG
GAGTACACGCTGGCACCGACTTAGAAGGTAAATTCTATGGTCCCTTTGTTGACAGA"&amp;"CAAACTGCACAGGC
TGCAGGCACAGACACAACCATTACATTGAACGTTTTGGCTTGGCTCTATGCTGCTGTTATTAATGGAGAT
AGATGGTTCCTTAATAGGTTTACCACAACTCTGAATGATTTTAATCTTGTGGCAATGAAATACAACTATG
AGCCACTGACACAAGATCATGTTGACATACTGGGACCTCTTTCTGCACAAACAGGAATAGCTGTCTTAGA
TATGTGTGCTGCTCTAAAAGAGCTTCT"&amp;"ACAGAATGGTATGAATGGTCGTACTATTCTTGGTAGCACTATT
CTAGAAGATGAGTTTACGCCTTTCGATGTTGTTAGACAATGTTCTGGTGTGACTTTTCAAGGTAAGTTCA
AGAAAATAGTTAAGGGCACTCATCATTGGATGCTCCTTACTTTCTTGACATCACTTTTAATTCTCGTTCA
AAGTACACAGTGGTCACTGTTTTTCTTTGTTTATGAGAATGCTTTCTTGCCATTTACTCTTGGTATTAT"&amp;"G
GCTATTGCTGCTTGTGCTATGCTTCTGGTCAAGCATAAACATGCCTTCCTGTGCTTGTTTCTATTACCTT
CTCTTGCAACAGTTGCTTATTTCAATATGGTCTACATGCCTGCTAGCTGGGTGATGCGTATTATGACATG
GCTCGAATTGGCTGATACTAGCTTGTCTGGTTATCGGCTTAAAGACTGTGTTATGTATGCGTCAGCCTTA
GTACTACTCACCCTCATGACTGCTCGTACTGTCTATGATG"&amp;"ATGCTGCTAGGCGTGTATGGACATTGATGA
ATGTCATTACACTTGTTTATAAAGTCTATTATGGTAATTCCTTAGATCAAGCTATTTCCATGTGGGCTCT
TGTTATTTCTGTAACCTCTAACTATTCTGGTGTCGTTACGACTATCATGTTCTTAGCTAGAGCTATAGTT
TTTGTGTGTGTTGAGTATTACCCTTTCTTGTTCATTACTGGCAACACCTTACAGTGTATCATGCTTGTTT
ATTGTTTCTTA"&amp;"GGCTATTGTTGCTGTTGCTACTTTGGCCTCTTTTGTTTACTCAACCGCTACTTTAGACT
TACTCTTGGTGTTTATGACTATTTGGTCTCCACACAGGAGTTTAGATATATGAACTCGCAAGGGCTTTTG
CCACCTAAGAGTAGTATTGATGCATTCAAGCTTAACATTAAATTGCTGGGCATTGGAGGAAAACCATGCA
TAAAAGTTGCTACTGTTCAGTCTAAAATGTCTGACGTGAAGTGCACTTCTGTT"&amp;"GTACTACTTTCTGTTCT
TCAACAACTTAGAGTAGAATCATCTTCTAAATTGTGGGCACAATGTGTGCAATTGCACAATGACATTTTA
TTGGCTAAAGACACAACTGAAGCCTTTGAAAAGATGGTTTCTCTTCTGTCTGTTCTGCTATCTATGCAAG
GTGCTGTAGACATCAACAAACTGTGCGAGGAAATGCTCGACAACCGCGCTACCCTGCAGGCTATTGCTTC
AGAATTTAGTTCTTTACCATCATA"&amp;"TGCTGCCTATGCTACAGCTCAAGAGGCTTATGAGCAGGCGGTAGCA
AATGGTGATTCTGAAGTTGTTCTTAAAAAGTTAAAGAAATCTTTGAATGTGGCTAAATCTGAGTTTGACC
GTGATGCTGCCATGCAACGTAAGTTGGAGAAGATGGCGGACCAGGCTATGACCCAAATGTACAAACAGGC
AAGATCTGAAGACAAGAGGGCAAAAGTTACTAGTGCAATGCAGACAATGCTTTTCACTATGCTTAG"&amp;"GAAG
CTAGATAATGATGCACTTAACAACATTATCAATAATGCACGTGATGGTTGTGTACCACTCAACATCATAC
CACTTACAACAGCAGCTAAACTTATGGTTGTTGTACCTGATTATGGAACCTACAAGAATACTTGTGATGG
TAACACTTTTACATATGCATCTGCTCTCTGGGAAATTCAGCAAGTTGTTGATGCAGATAGTAAAATTGTC
CCGCTTAGTGAAATTAATATGGATAATTCACCAAATC"&amp;"TAGCTTGGCCTCTTATTGTTACTGCACTAAGAG
CCAACTCAGCTGTCAAACTACAGAATAATGAACTGAGTCCAGTAGCACTACGACAGATGTCTTGTGCAGC
TGGTACTACACAAACAGCTTGTACTGATGACAATGCACTTGCCTATTATAACAACTCTAAGGGAGGTAGG
TTTGTGCTTGCATTACTATCAGACCATCAAGATCTCAAGTGGGCTAGATTCCCTAAGAGTGACGGAACAG
GTACTATT"&amp;"TATACAGAACTGGAACCACCTTGTAGGTTCGTTACAGACACCCCAAAAGGACCTAAAGTGAA
ATACTTGTATTTCATTAAGGGCCTAAACAACCTAAATAGAGGTATGGTATTGGGCAGTTTAGCTGCTACA
GTACGTCTTCAGGCTGGTAATGCAACTGAAGTGCCAGCCAACTCAACTGTGCTTTCTTTCTGCGCCTTTG
CTGTTGATCCAGCTAAAGCATACAAAGATTACCTATCAAGTGGAGGACAA"&amp;"CCAATCACCAATTGCGTGAA
GATGCTGTGCACACACACTGGTACAGGACAGGCAATTACCGTAACACCCGAAGCCAATATGGATCAAGAG
TCCTTTGGTGGTGCTTCATGTTGTCTGTATTGTAGATGCCACATTGATCATCCAAATCCTAAGGGATTTT
GTGACCTGAAAGGTAAGTATGTTCAAATACCTACCACCTGTGCTAATGACCCAGTGGGTTTCACACTTAG
AAACACAGTCTGTACTGTCTG"&amp;"CGGAATGTGGAAAGGTTATGGCTGTAGTTGTGATCAACTCCGCGAACCC
ATGATGCAGTCTGCGGATGCGTCAGCGTTTTTAAACGGGTTTGCGGTGTAAGTGCAGCCCGTCTTACACC
GTGCGGCACAGGCACTAGCACTGATGTCGTTTACAGGGCTTTTGATATTTACAACGAAAAGGTTGCTGGT
TTTGCAAAGTTCCTAAAAACTAATTGCTGCCGATTCCAAGAGAAGGATGAAGAAGGCAATTTA"&amp;"ATAGACT
CTTATTTCGTAGTTAAGAGACATACTATGTCCAACTACCAGCATGAAGAGGCTATTTACAACTTGCTTAA
AGAGTGCCCAGCTGTTGCTGTGCATGACTTTTTCAAGTTTAGAGTAGATGGTGACATGGTACCACATATA
TCACGTCAACGTCTAACTAAGTACACAATGGCAGACTTAGTCTATGCTCTACGTCATTTTGACGAGGGCA
ATTGTGACACATTAAAGGAAATACTCGTCACATA"&amp;"CAATTGTTGTGATGACGATTATTTCAATAAGAAGGA
TTGGTATGACTTTGTAGAAAACCCTGACATCCTGCGCGTATATGCAAACCTTGGTGAGCGTGTACGTCAA
GCTTTATTAAAGACTGTGCAATTCTGCGATGCCATGCGCGATGCGGGTATCGTAGGTGTACTGACACTAG
ATAATCAGGATCTGAATGGGAACTGGTACGATTTCGGTGATTTCGTGCAAGTAGCACCAGGCTGCGGAGT
TCCTA"&amp;"TTGTGGATTCATACTATTCTTTGCTGATGCCTATTCTCACACTAACGAGGGCTTTAGCTGCTGAG
TCCCATATGGACGCTGATCTCACAAAACCACTCATTAAGTGGGATTTGTTGAAATATGACTTTACGGAAG
AGAGACTCTGTCTCTTCGACCGTTACTTTAAATATTGGGATCAGACATACCACCCCAATTGTATTAACTG
TTTGGATGATAGGTGTATCCTCCATTGTGCAAACTTTAATGTATTGT"&amp;"TTTCTACTGTGTTCCCACCTACA
AGCTTTGGACCATTAGTAAGGAAAATATTTGTAGATGGTGTACCTTTTGTTGTTTCAACAGGTTACCATT
TCCGTGAGTTAGGAGTTGTACATAATCAGGATGTAAACTTACATAGCTCACGTCTCAGTTTTAAGGAACT
TTTAGTGTATGCCGCTGACCCAGCCATGCATGCAGCTTCTGGCAATTTATTGCTAGACAAACGCACTACA
TGCTTTTCAGTGGCTGCA"&amp;"CTAACAAACAATGTCTCTTTTCAAACTGTCAAACCCGGTAATTTTAATAAGG
ACTTTTATGACTTTGCTGTGTCTAAAGGCTTCTTTAAGGAAGGAAGTTCTGTTGAACTAAAACACTTCTT
CTTTGCTCAGGATGGCAATGCTGCTATTAGCGATTATGACTATTATCGTTATAATCTGCCAACAATGTGT
GATATCAGACAACTCCTATTCGTAGTTGAAGTTGTTGATAAGTACTTTGATTGTTACGAT"&amp;"GGTGGCTGTA
TTAATGCTAACCAAGTAATCGTAAACAATCTGGATAAATCAGCTGGATTTCCATTTAACAAATGGGGTAA
GGCTAGGCTTTATTATGATTCAATGAGTTATGAGGATCAAGATGCACTTTTCGCGTACACTAAGCGTAAT
GTCCTCCCTACTATAACTCAAATGAATCTTAAGTATGCCATTAGTGCAAAGAATAGAGCTCGCACCGTAG
CAGGTGTCTCTATCTGTAGTACTATGACCAA"&amp;"TAGACAGTTTCATCAGAAATTACTAAAGTCAATAGCCGC
CACTAGAGGAGCTACTGTAGTAATTGGAACAAGCAAATTTTACGGTGGCTGGCATAACATGTTAAAAACT
GTCTACAGTGATGTAGAAACTCCCTATCTTATGGGTTGGGACTACCCAAAATGTGACAGAGCCATGCCTA
ACATGCTTAGAATTATGGCTTCTCTTGTTCTTGCTCGCAAACATAGCACTTGCTGTAACTTGTCACACCG
TT"&amp;"TCTATAGATTAGCTAATGAGTGTGCACAAGTATTAAGTGAGATGGTCATGTGTGGAGGCTCACTATAT
GTAAAACCAGGTGGAACATCATCAGGTGATGCCACAACTGCTTATGCTAATAGTGTGTTTAACATTTGTC
AAGCGGTGACAGCTAATGTAAATGCACTTCTTTCAACTGATGGTAACAAGATTGCTGACAAGTACGTTCG
CAACCTCCAACACAGGCTATATGAGTGTCTCTATAGAAATAGAG"&amp;"ACGTTGATCATGAATTTGTGGATGAA
TTTTACGCATATTTGCGTAAGCATTTCTCCATGATGATTCTTTCTGATGATGCCGTTGTGTGCTACAATA
GTAACTATGCGGCTCAAGGTTTAGTAGCTAGCATCAAGAACTTTAAAGCAGTTCTTTACTACCAAAATAA
TGTGTTTATGTCTGAGGCAAAATGCTGGACTGAGACTGACCTTACCAAAGGACCTCATGAATTTTGCTCT
CAGCATACAATGCTA"&amp;"GTTAAACAAGGAGATGACTATGTGTACCTGCCTTATCCAGATCCATCAAGAATAC
TAGGCGCAGGCTGTTTTGTTGATGACATCGTCAAAACAGATGGTACACTTATGATTGAAAGGTTTGTGTC
ACTTGCGATTGATGCTTACCCACTTACTAAACACCCCAACCAGGAGTATGCTGATGTTTTCCATTTGTAT
TTGCAATACATTAGGAAATTACATGATGAGCTTACTGGTCACATGTTGGACATGTAC"&amp;"TCTGTAATGCTAA
CTAATGATAACACATCACGGTACTGGGAACCTGAGTTTTACGAGGCCATGTACACACCACATACAATCTT
GCAGGCTGTAGGTGCATGTGTATTGTGTAACTCACAGACTTCACTTCGTTGCGGCGCGTGCATTAGGAGA
CCGTTCCTTTGTTGCAAGTGCTGCTATGACCATGTCATATCAACATCCCACAAATTAGTGCTGTCTGTTA
ATCCCTATGTTTGCAATGCCCCAGGTTG"&amp;"TGACGTTACTGATGTAACACAACTGTACTTAGGAGGTATGAG
CTACTATTGCAAGTCACACAAACCTCCCATTAGTTTCCCATTGTGTGCTAATGGTCAGGTTTTTGGTCTA
TATAAGAACACATGTGTAGGCAGTGACAATGTTACTGACTTTAATGCTATAGCAACATGTGATTGGACTA
ATGCTGGCGATTACATACTTGCCAACACTTGTACAGAGAGACTCAAGCTTTTCGCAGCTGAAACGCTCAA"&amp;"
AGCAACTGAGGAGACATTCAAGCTATCTTATGGTATTGCCACTGTACGTGAAGTACTGTCTGATAAAGAA
CTTCACCTTTCATGGGAGGTGGGAAAACCAAGACCACCATTGAATAGGAATTATGTCTTTACTGGTTACC
GTGTAACTAAAAATAGTAAAGTACAAATTGGAGAGTACACATTTGAAAAAGGTGACTATGGTGATGCTGT
TGTGTACAGAGGTACTACAACATATAAATTGAATGTTGGTG"&amp;"ATTACTTTGTGCTAACATCACACACAGTA
ATGCCACTAAGTGCACCTACACTAGTGCCTCAGGAGCACTATGTGAGAATAACTGGCTTATACCCAACTC
TCAACATTTCAGAAGAGTTTTCTAGCAATGTTGCAAACTACCAGAAGGTCGGTATGCAAAAATATTCAAC
ACTCCAGGGACCACCAGGTACCGGTAAGAGTCATTTTGCTATTGGACTTGCACTCTACTACCCGTCTGCT
CGCATAGTGTAT"&amp;"ACAGCTTGCTCTCATGCTGCTGTTGATGCACTATGCGAAAAGGCATTGAAATACTTGC
CTATAGACAAGTGTAGTAGAATCATACCTGCACGTGCGCGTGTGGAGTGCTTTGACAAATTCAAAGTGAA
TTCAACATTAGAACAGTATGTTTTCTGCACTGTAAATGCACTACCTGAAACTACTGCTGACATAGTAGTC
TTTGATGAAATTTCAATGGCAACTAATTATGACTTGAGTGTCGTCAATGCTAGA"&amp;"CTACGTGCAAAACACT
ACGTTTACATTGGTGACCCTGCTCAATTACCGGCGCCACGCACATTGCTTACTAAGGGCACACTTGAACC
TGAATACTTTAACTCGGTGTGCAGACTCATGAAAACAATAGGTCCTGACATGTTTCTTGGAACATGTCGC
CGTTGTCCTGCTGAAATTGTCGACACAGTGAGTGCTTTAGTTTATGATAATAAGCTAAAAGCACACAAAG
AAAAGTCAGCTCAATGCTTTAAAAT"&amp;"GTTTTATAAGGGTGTGATCACACATGATGTTTCATCTGCAATCAA
CAGGCCCCAAATAGGTGTTGTAAGAGAGTTTCTTACGCGCAACCCTGCTTGGAGAAAAGCTGTTTTCATT
TCACCATATAATTCACAGAATGCAGTGGCTTCTAAAATTTTAGGATTACCCACTCAAACTGTTGACTCTT
CACAGGGCTCGGAGTATGACTATGTCATATTCACACAAACCACTGAGACCGCACACTCTTGCAATGT"&amp;"CAA
CCGCTTCAATGTGGCTATCACAAGAGCAAAAATTGGCATTTTGTGCATAATGTCTGACAGAGATCTTTAT
GATAAGCTGCAATTTACGAGTCTGGAAGTACCACGTCGCAATGTGGCTACGTTACAAGCAGAAAATGTAA
CTGGACTCTTTAAGGACTGTAGTAAGATCATTACTGGTCTTCACCCTACACAGGCACCGACACACCTCAG
TGTTGATACTAAATTCAAGACTGAAGGCCTCTGTGTTG"&amp;"ACATACCAGGCATACCTAAGGACATGACCTAT
CGCAGACTCATCTCCATGATGGGCTTCAAAATGAACTATCAAGTCAATGGTTACCCTAATATGTTTATCA
CCCGTGAAGAAGCCATTCGTCACGTTCGTGCATGGATTGGTTTCGACGTTGAGGGTTGTCATGCAACAAG
GGATGCTGTGGGAACTAACCTACCACTCCAATTAGGATTTTCGACAGGTGTTAACTTAGTAGCTGTACCC
ACTGGCTAT"&amp;"GTTGACACTGAGAATAATACAGAGTTCACTAGAGTCAATGCAAAACCTCCTCCAGGTGACC
AATTCAAACATCTTATACCACTAATGTACAAGGGCTTGCCCTGGAATGTTGTGCGTATTAAGATCGTACA
AATGCTCAGTGACACGCTGAAGGGATTATCTGACAGAGTCGTGTTTGTCCTTTGGGCTCATGGCTTTGAA
CTTACATCAATGAAGTATTTTGTCAAGATTGGACCAGAAAGAACGTGTTGT"&amp;"CTGTGTGACAAGCGTGCAA
CTTGCTTCTCTACTTCATCTGACACTTATGCTTGCTGGAATCACTCTGTGGGTTTTGACTATGTCTACAA
CCCGTTTATGATTGATGTCCAGCAATGGGGTCTTACAGGTAACCTTCAGAGCAACCATGATCAACACTGT
CAAGTGCATGGTAATGCTCATGTGGCTAGTTGTGATGCCATCATGACTAGATGTCTTGCAGTCCATGAGT
GCTTTGTTAAGCGCGTTGATTG"&amp;"GTCTGTTGAATACCCGATTATTGGAGATGAACTGAAGATCAACGCAGC
ATGCAGAAAAGTACAGCACATGGTTGTTAAATCTGCATTGCTTGCTGATAAGTTCCCAGTTCTTCATGAT
ATAGGAAATCCAAAGGCCATTAAATGTGTACCGCAGGCTGACGTAGAATGGAAGTTCTACGATGCTCAGC
CATGCAGTGACAAGGCTTATAAGATAGAAGAACTCTTCTATTCCTATGCCACCCACCATGACAA"&amp;"ATTCAC
TGATGGTGTTTGCTTGTTTTGGAACTGTAACGTTGATCGTTACCCGGCCAACGCAATTGTTTGTAGGTTT
GATACAAGAGTTTTATCTAACTTAAACCTACCTGGTTGTGATGGCGGTAGTCTGTATGTAAACAAACATG
CATTCCACACGCCAGCCTTTGATAAGAGTGCTTTTTCTAATCTTAAACAATTGCCCTTTTTCTATTATTC
AGACAGTCCCTGTGAGTCTCATGGCAAACAGGTGG"&amp;"TGTCAGATATTGATTATGTTCCACTCAAATCTGCT
ACGTGTATAACACGGTGCAACTTAGGTGGAGCTGTTTGCAGACATCATGCAAATGAGTATAGACAATACT
TAGATGCATATAACATGATGATTTCTGCCGGCTTTAGCCTCTGGATTTACAAACAGTTCGATACATATAA
CCTGTGGAATACCTTTACCAGGTTACAGAGTCTAGAAAATGTGGCTTACAATGTTATTAATAAAGGACAC
TTTGAT"&amp;"GGACAGATTGGCGAAGTACCTGTGTCTATCATCAATAATGCTGTTTACACTAAAGTAGACGGCG
TTGATGTGGAGATCTTCGAGAACAAGACAATACTTCCTGTGAATGTAGCGTTTGAGCTTTGGGCTAAACG
CAACATCAAGCCAGTGCCAGAGATTAAGATACTTAACAATTTGGGTGTCGACATCGCTGCCAATACTGTT
ATCTGGGACTACAAAAGAGAAGCACCAGCACATGTCTCAACAATAGGT"&amp;"ATCTGCACAATGACTGACATTG
CCAAGAAACCTACTGAAAGCGCTTGTTCGTCGCTTACTGTCTTATTCGATGGTAGAGTTGAAGGACAGGT
TGACTTATTCAGAAATGCACGTAATGGTGTTTTAATAACGGAAGGTTCAGTCAAGGGTTTAACACCATCA
AAAGGACCTGTGCAAGCAAGTGTCAATGGAGTCACATTGATTGGAGAATCAGTAAAAACACAGTTTAATT
ATTTCAAGAAAGTAGATGG"&amp;"CATCATCCAACAATTGCCTGAAACCTACTTTACACAGAGTAGAGACTTAGA
GGATTTTAAGCCCAGATCACAAATGGAAACGGACTTCCTCGAGCTCGCAATGGATGAATTCATACAGCGA
TACAAGCTAGAGGGCTATGCCTTCGAGCATATCGTTTATGGAGATTTCAGTCATGGACAACTAGGCGGAC
TTCATTTAATGATAGGTCTTGCCAAGAAATCACAAGACTCACCGTTAAAATTAGAGGATTT"&amp;"TATCCCTAT
GGATAGTACGGTGAAGAATTATTTCATAACAGATGCTCAAACAGGTTCGTCAAAATGTGTCTGCTCTGTT
ATTGATCTTTTACTTGATGACTTTGTAGAAATAATAAAGTCACAAGATCTTTCAGTAGTTTCAAAAGTGG
TCAAAGTCACAATAGACTATGCTGAAATATCATTTATGCTTTGGTGTAAAGATGGACATGTTGAAACCTT
TTACCCAAAATTACAAGCGAGTCAGGCATGGC"&amp;"AACCGGGCGTTGCAATGCCCAACTTGTATAAGATGCAA
AGAATGCTTCTTGAAAAATGTGACCTTCAGAATTATGGTGAAAACGCTGTTATACCAAAAGGAATAATGA
TGAATGTCGCAAAATATACCCAACTGTGTCAATACTTAAATACACTTACATTAGCTGTGCCTTACAACAT
GAGAGTCATACACTTTGGCGCTGGCTCTGACAAAGGAGTGGCGCCTGGTACAGCTGTGCTCAGACAGTGG
TTG"&amp;"CCAATTGGCACACTACTTGTCGATTCTGACCTTAATGATTTTGTCTCTGACGCTGATTCTACATTAA
TTGGAGACTGTGCTACTGTACATACAGCTAACAAATGGGATCTCATTGTTAGCGATATGTATGACCCTAA
AACTAAACATGTGACAGAGGAGAATGACTCAAAAGAAGGGTTTTTCACCTATCTGTGTGGATTTATAAAA
CAAAAACTAGCCCTGGGAGGTTCCGTGGCTGTAAAGATAACAGAG"&amp;"CATTCTTGGAATGCTGATCTCTACA
AGCTTATGGGATATTTCTCATGGTGGACAGCTTTTGTCACAAATGTCAATGCGTCATCCTCTGAGGCATT
TTTAATTGGAGTTAATTACCTTGGTAAGCCGAAAGAGCAAATTGATGGCTATACCATGCATGCTAACTAC
GTCTTCTGGAGGAATACAAATCCTATTCAATTGTCTTCTTATTCATTATTTGACATGAGCAAATTCCCTC
TCAAATTAAGGGGGAC"&amp;"TGCTGTTATGTCTTTAAAAGAGAATCAAATCAATGACATGATTTATTCCCTGTT
GGAAAAGGGTAGACTTATCATTAGAGAAAACAACACAGTTGTAGTCTCAAGTGATGTTCTTGTTAATCAT
TAAACGAACATGAAAATTTTAATTTTTGCTTTCCTAGTTACCCTAGTTAAAGCACAAGAAGGTTGTGGCG
TGATCAACCTCAAGACACAACCTATATTAACACAAGTCTCCTCCTCGCGTAGAGGTGT"&amp;"TTATTATAATGA
TGATATATTCCGTTCTGATGTTTTACATCTCACGCAGGATTATTTCTTACCATTCCATTCTAACCTAACA
CAGTACTTTTCTCTTAATATTGAGTCAGATAAAATTGTTTATTTTGACAATCCCATATTGAAATTTGGTG
ACGGTGTTTACTTCGCAGCCACCGAAAAGTCTAATGTAATAAGAGGCTGGGTGTTTGGTTCCACTTTTGA
CAACACCACTCAGTCTGCTATTATAGTCA"&amp;"ATAATTCCACACACATTATTATACGTGTGTGCTATTTTAAC
CTCTGTAAAGATCCCATGTATACCGTGTCTGCTGGCACCCAAGTGTCCTCATGGGTTTACCAGAGTGCTT
TCAATTGCACATACGATAGAGTGGAAAAAAGCTTCCAACTAGACACATCCCCTAAGACTGGTAATTTTAC
TGACTTACGTGAGTTTGTCTTTAAAAATCGTGATGGGTTTTTCACTGTTTACCAGACTTATACCCCAGTT
"&amp;"AACCTCCTTAGAGGTTTGCCATCAGGTCTTTCAGTTTTAAAACCCATTCTTAAATTACCGTTTGGAATTA
ATATTACTTCTTTTAGAGTGGTTATGGCAATGTTCAGTAAAACCACTTCTAATTATGTGCCAGAAAGTGC
TGCTTATTATGTGGGCAATCTTAAACAGTCCACTTTTATGCTCAGCTTTAATCAGAATGGAACTATTGTA
GATGCTGTGGATTGTTCTCAAGATCCACTTGCAGAGTTAAAG"&amp;"TGTACTACAAAAAGTTTTAATGTCTCCA
AAGGCATTTATCAAACTTCCAATTTCAGAGTATCACCAGTTACTGAGGTTGTTAGATTTCCAAATATTAC
AAATCTCTGTCCTTTTGACAAGGTTTTTAATGCCACACGCTTTCCTAGTGTCTATGCCTGGGAAAGAACT
AAGATTTCTGATTGTGTTGCAGATTACACTGTTTTCTACAACTCAACTTCTTTTTCGACTTTCAACTGTT
ACGGAGTCTCTCC"&amp;"TTCTAAGTTGATTGATTTGTGTTTTACAAGTGTGTATGCAGACACATTTTTGATAAG
ATTTTCAGAAGTCAGACAAGTGGCACCTGGTCAGACTGGTGTTATTGCAGACTACAATTATAAACTACCT
GACGACTTTACAGGCTGTGTTATAGCTTGGAACACTGCTAAGCAAGACGTCGGTAGCTATTTTTATAGGT
CTCATCGCTCTAGCAAATTAAAACCCTTTGAAAGAGACCTTTCATCAGAAGAAAA"&amp;"TGGTGTCCGTACACT
CAGTACGTATGATTTTAATCAATATGTACCTCTTGAGTACCAAGCCACTAGAGTTGTTGTTCTTTCATTT
GAACTCCTCAATGCACCTGCTACAGTGTGTGGACCAAAATTATCCACTTCATTGGTTAAGAACCAGTGCG
TCAACTTCAACTTTAATGGATTTAAAGGTACTGGTGTGTTGACCGACTCGTCTAAAACGTTTCAGTCTTT
TCAGCAGTTTGGTCGGGATGCATCTG"&amp;"ATTTTACTGATTCAGTGCGTGACCCGCAAACTTTACGGATACTT
GACATTTCACCGTGCTCTTTTGGTGGTGTGAGTGTCATAACACCAGGAACTAACACTTCATCTGCAGTGG
CTGTTCTTTACCAAGATGTAAACTGCACTGATGTTCCCACAACATTACATGCAGATCAATTAGCACCCTC
TTGGCGTGTTTATACCACTGGACCCTATGTTTTCCAAACACAAGCAGGGTGCCTTATAGGAGCTGAAC"&amp;"AT
GTCAACGCATCCTATCAGTGTGACATTCCAATTGGTGCTGGCATTTGTGCTAGCTATCATACAGCCTCAC
TTTTACGGAGTACAGGTCAAAAATCTATTGTGGCCTATACTATGTCATTAGGTGCTGAAAATTCTGTGGC
ATATGCTAATAATTCCATTGCCATACCCACTAATTTTTCTATTAGTGTCACTACTGAAGTGATGCCTGTT
TCTATGGCTAAAACATCTGTCGATTGTACTATGTACATC"&amp;"TGTGGTGATTCTTTAGAGTGCAGTAACCTAC
TGCTTCAGTATGGTAGCTTCTGTACCCAACTTAACCGTGCCCTTTCTGGCATTGCTGTAGAACAGGACAA
AAACACCCAAGAGGTGTTTGCCCAGGTTAAACAGATGTATAAAACACCAACTATAAGAGATTTTGGTGGT
TTTAATTTCTCTCAGATATTACCAGACCCTTTGAAACCTACTAAGCGTTCTTTTATAGAGGATTTGCTCT
ACAACAAAGT"&amp;"AACACTCGCGGATGCAGGCTTCATGAAACAGTATGCAGACTGTTTGGGTGGTATTAACGC
AAGAGATCTCATCTGTGCTCAAAAGTTTAATGGACTCACAGTCTTACCACCTTTGCTCACTGATGACATG
ATTGCAGCCTACACTGCTGCGCTCATTAGTGGCACTGCCACTGCAGGCTGGACTTTCGGTGCAGGTGCAG
CCCTTCAAATACCTTTTGCTATGCAAATGGCTTATAGGTTTAACGGCATTGG"&amp;"AGTTACTCAAAATGTTCT
CTACGAGAACCAAAAACAAATTGCCAATCAGTTCAATAAGGCTATTACTCAAATTCAAGAATCACTCACA
ACTACATCGACAGCATTGGGCAAGCTGCAAGACGTAGTCAACCAGAATGCTCAAGCATTAAATACACTTG
TCAAACAACTTAGCTCCAATTTTGGTGCTATTTCAAGTGCTTTGAATGATATCCTCTCACGACTTGACAA
AGTTGAGGCAGAGGTGCAAATTG"&amp;"ACAGGTTGATTACAGGCAGATTACAAAGCCTCCAAACCTATGTAACA
CAACAATTAATCAGAGCTGCTGAAATCAGGACTTCTGCTAATCTTGCTGCTACTAAAATGTCTGAGTGTG
TTCTTGGACAATCGAAAAGAGTTGATTTTTGTGGAAAAGGTTATCACCTTATGTCTTTCCCTCAATCCGC
TCCACATGGTGTTGTGTTCTTACATGTCACTTATGTGCCATCACAAGAAAGGAACTTCACCACCG"&amp;"CCCCA
GCAATTTGTCATGAAGGCAAAGCATACTTCCCTCGTGAAGGTGTGTTTGTATCTAATGGCAGTTTTTGGT
TTATTACACAGAGGAATTTTTATTCACCACAGATAATCACAACAGACAATACATTTGTCGCCGGAAGTTG
TGATGTCGTCATTGGAATCATTAATAATACAGTTTATGATCCTCTGCAACCTGAGCTTGACTCATTTAAA
CAAGAGCTAGATAAGTACTTCAAAAATCATACATCA"&amp;"CCTGATGTTGATCTTGGCGACATTTCAGGCATCA
ATGCTTCTGTCGTCGATATTCAGAAAGAAATTGACCGCCTCAATGAGGTTGCCAAAAATTTAAATGAATC
ACTCATTGACCTTCAAGAACTTGGCAAATATGAGCAATATATTAAATGGCCTTGGTATGTCTGGCTTGGC
TTTATAGCAGGGTTAGTAGGATTATTTATGGCCATCATTCTTCTTTGTTACTTTACTAGCTGCTGTAGCT
GCTGTAA"&amp;"AGGCATGTGCTCCTGTGGTTCTTGCTGCAGATTTGATGAAGATGACTCTGAGCCAGTGCTCAA
AGGAGTCAAATTACATTACACATAAACGAACTTATGGATTTGTTTATGAGTATTTTCACACTTGGATCAA
TTACACGTCAACCAAGTAAGATTGAAAATGCTTTTCTTGCAAGTACTGTTCATGCTACTGCAACGATACC
GCTACAAGCCTCACTCTCTTTCCGATGGCTTGTTGCTGGCGTTGCACTT"&amp;"CTTGCTGTTTTTCAAAGCGCT
TCCAAAGTGATTGCGCTTCATAAGAGGTGGCAACTTGCCTTACACAAAGGCATCCAATTTGTTTGCAACT
TGCTGCTACTCTTTGTGACAATTTATTCACATCTTCTACTTTTAGCTGCTGGCATGGAGGTACAATTTTT
GTACATCTATGCTTTGATTTATATTCTGCAAACTTTAAGTTTTTGCAGATTTATCATGAGATGCTGGCTT
TGTTGGAAGTGCAAATCCAA"&amp;"GAATCCATTATTATATGATGCCAACTACTTTGTTTGCTGGCATACATATA
ATTATGACTACTGTATACCATACAACAGTGTCACAGATACAATCGTCGTTACTTCAGGTGACGGCATTTC
AACACCAGAACTCAAAGAAGACTACCAAATTGGTGGTTATTCTGAGGATTGGCATTCAGGTGTTAAAGAC
TATGTCGTTGTACATGGCTATTTCACCGAAGTTCACTACCAGCTTGAGTCTACACAAATTAC"&amp;"TACAGACA
CTGGTATTCAAAACGCTACATTCTTCATCTTTAACAAGCTTGTTAAAGGTCCGCCGAATGTGCAAATACA
CACAATCGACGGCTCTTCAGGAGTTGTAAATCCAGCAATGGACCCAATTTATGATGAGCCGACGACGACT
ACTAGCGTGCCTTTGTAAGCACAAGAAAGTGAGTACGAACTTATGTACTCATTCGTTTCGGAAGAAACAG
GTACGTTAATAGTTAATAGCGTACTTCTTTTTG"&amp;"TTGCTTTCGTGGTATTCTTGCTAGTTACACTAGCCAT
CCTTACTGCGCTTCGATTGTGTGCGTACTGCTGCAATATTGTTAACGTGAGTTTAGTAAAACCAACAGTT
TACGTTTACTCGCGTGTTAAAAATCTGAACTCTTCTGATTGTGTTCCTGATCTTCTGGTCTAAACGAACT
AACTATTATTATTCTGTTTGGAACTTTAACATTGCTTATCATGGCTGAGAACGGAACCATTTCTGTTGAG
GAGC"&amp;"TTAAAAGACTCCTGGAACAATGGAACCTAGTAATAGGCTTCCTTTTCCTCGCCTGGATTATGTTAT
TACAATTTGCCTATTCTAATCGGAACAGGCTTTTGTACATAATAAAGCTTGTCTTCCTCTGGCTCTTGTG
GCCAGTAACACTTGCTTGCTTTGTGCTTGCTGCTGTTTACAGAATTAATTGGGTGACTGGCGGTATTGCG
ATTGCAATGGCTTGCATCGTAGGCTTGATGTGGCTTAGCTACTTTG"&amp;"TTGCTTCCTTCAGGCTGTTTGCTC
GTACCCGCTCAATGTGGTCATTCAACCCAGAAACAAACATTCTTCTCAATGTGCCTCTTCGAGGGACAAT
TGTAACCAGACCGCTCATGGAAAGTGAACTTGTCATTGGCGCTGTGATCATTCGTGGTCACCTGCGAATG
GCTGGACACTCCCTAGGGCGCTGTGATATTAAGGACCTGCCAAAGGAGATCACTGTGGCTACGTCACGAA
CGCTTTCTTATTACAAA"&amp;"TTAGGAGCGTCGCAGCGTGTAGGCACTGATTCAGGTTTTGCTGCATACAACCG
CTACCGTATTGGAAACTACAAATTAAACACAGACCACTCTGGTAGCAACGACAATATTGCTTTGCTAGTA
CAGTAAGTGACAACAGATGTTTCATCTCGTTGACTTTCAGGTTACAATAGCAGAGATATTGATTATCATT
ATGAGGACTTTCAGGATTGCCATTTGGAATCTTGATGTACTAATAAGTTCAATAGTGAG"&amp;"ACAATTATTTA
AGCCTCTAACTAAGAAGAAATATCCTCAGTTAGATGATGAAGAACCTATGGAGTTAGATTATCCATAAAA
AGAACATGAAAATTATTCCCTTCTTGACATTGATTGTACTTGCAACTTGCGAGTTATATCACTATCAAGA
GTGTGTTAGAGGTACCACTGTACTATTAGAAGAACCTTGCCCGTCAGGAACTTACGAGGGCAATTCACCA
TTTCATCCTCTTGCTGATAACAAATTTGCA"&amp;"CTAACTTGCACTAGCACACATTTTGCTTTTGCTTGTGCTG
ACGGTACTAGACATACCTATCAGCTTCGTGCAAGATCAGTTTCACCTAAACTTTTCATCAGACAAGAGAA
AGTTTACCAAGAGCTCTATTCGCCGCTTTTTCTCATTGTTGCTGCTTTAGTATTTATAATACTTTGCTTC
ACCATTAAGAGGAAGACAGAATGAATGAGCTCACTTTAATTGACTTCTATTTGTGCTTTTTAGCCTTTCT
G"&amp;"CTATTCCTTGTTCTAATAATGCTTATTATATTTTGGTTTTCACTTGAACTCCAGGATATAGAAGAACCT
TGTAACAAAGTCTAAACGAACATGAAACTTCTCATTGTTATGACTTGTATCTCTCTTTGCTGCTGTATAC
GCACTGTGGTACAGCGCTGTGTATCTAATACACCTTATGTTCTTGAAAACCCATGTCCCACTGGTTATCA
GCCAGAGTGGAACATTAGGTATAACACTAGGGGTAATACTTAT"&amp;"AACACTGCTAGACTGTGTGCCTTAGGA
AAAGTTCTATCTTTTCATAGATGGCACACTATGGTTCAAGCATGTACACCTAATGTCACCATCAATTGTC
AAGATCCAGTAGGTGGTGCACTTGTAGCGAGATGTTGGTACTTTTACCGAGGTTCCCAGACCGCTACATT
TAGAGACATACACGTAGATCTGTTCTTTAAACGAACTTAAAATGTCTGATAATGGACCCCAAAACCAACG
TAGTGCCCCCCGCA"&amp;"TTACATTTGGTGGACCCTCAGATTCAACTGACAATAACCAGGATGGAGGACGCAGT
GGTGTACGGCCAAAACAACGCCGACCCCAGGGTTTACCCAATAATACTGCGTCTTGGTTCACAGCTCTCA
CTCAGCATGGTAAGGAAGGACTCAAATTCCCTCAAGGCCAGGGAGTTCCTATCAACACCAATAGTGGCAG
AGACGACCAAATTGGCTACTACAGAAGAGCTACCCGACGAGTTCGTGGTGGTGACG"&amp;"GTAAAATGAAAGAG
CTCAGCCCCAGATGGTACTTCTATTACCTAGGAACTGGCCCAGAAGCTTCACTTCCCTATGGTGCCAATA
AAGAAGGCATCGTATGGGTTGCAACTGAGGGTGCCTTGAACACACCAAAAGATCATATTGGCACCCGCAA
TCCTAATAACAATGCTGCTATTGTGCTACAACTTCCTCAAGGAACAACATTGCCAAAAGGCTTCTACGCA
GAAGGGAGCAGGAATGGTAGTCAAGCC"&amp;"TCTTCTCGCTCCTCATCACGTAGTCGTGGAAATTCAAGAACTT
CAACTCCTGGCAGCAGTAGGGGAAATTCTCCTGCTCGAGTGGCTAGCGGAGGTGGTGAAACTGCCCTCGC
GCTATTGCTGTTAGACAGATTGAACCAGCTGGAGAGCAAAGTTTCTGGTAAAGGCCAACAACAACAAGGC
CAAACTGTCACTAAGAAATCTGCTTCAGAGGCATCTAAAAAGCCTCGACAAAAACGTACTGCAACCAAA"&amp;"C
AGTATAATGTCACCCAAGCTTTTGGGCGACGTGGTCCAGATCAAACTCAAGGAAACTTTGGAGACCAGGA
GTTAATCAGACAAGGAACTGATTATAAACACTGGCCGCAAATAGCACAGTTTGCTCCAAGTGCCTCTGCA
TTCTTCGGAATGTCACGCATTGGCATGGAAGTCACACCTTCGGGAACATGGCTGACTTACCATGGAGCCA
TTAAATTGGATGACAAAGATCCCCAATTCAAAGACAACGT"&amp;"CATACTGTTGAATAAGCACATTGACGCATA
CAAAACATTCCCACCAACAGAGCCTAAAAAGGACAAAAAGAAAAAGACTGATGAAGCTCAGCCTTTACCG
CAGAGACAAAAGAAACAGCCCACTGTGACTCTTCTTCCTGCGGCCGACATGGATGATTTCTCCAGACAAC
TTCAAAATTCCATGAGTGGAGCTTCTGCTGATTCAACTCAGGCATAAACACTCATGATGACCACACAAGG
CAGATGGGCTA"&amp;"TGTAAACGTTTTCGCAATTCCGTTTACGATACATAGTCTACTCTTGTGCAGAATGAATT
CTCGTAACTAAACAGCACAAGTAGGTTTAGTTAACTTTAATTTCACATAGCAATCTTTAATAAATGTGTA
ATGTTAGGGAGGACTTGAAAGAGCCACCACATTTTCACCGAGGCCACGCGGAGTACGATCGAGGGTACAG
TGAATAATGCTAGGGAGAGCTGCCTATATGGAAGAGCCCTAATGTGTAAAATT"&amp;"AATTTTAGTAGTGCTAT
CCCCATGTGATTTTAATAGCTTCTTAGGAGAATGACAAAAAAA")</f>
        <v>&gt;BtRf-HeB-2013 KJ473812.1_genome
AGGTAAGATGGAGAGCCTTGTTCTTGGTGTCAACGAGAAAACACACGTCCAACTCAGTTTACCTGTTCTT
CAGGTTAGTGACGTGTTAGTGCGTGGTTTCGGGGATACTGTGGAAGAAGCCCTAGCGGAAGCACGTGAAC
ATCTTAAAAATGGCACTTGTGGCCTAGTAGAGCTGGAAAAAGGTGTTTTACGCCAGCTTGAAGAGCCCTA
TGTGTTCATTAAACGATCTGAAGCCTTAAGCACCACTCATGGCCATAAGGTTGTTGAATTGGTGGCTGAA
ATGAATGGCATTCAGTTCGGTCGTAGCGGTACAACACTGGGAGTTCTCGTGCCACATGTGGGCGAAACCC
CAATTGCGTACCGCAATGTTCTTCTTCGCAAGAACGGTAATAAGGGAGCTGGTGGTCATAGCTACGGCAT
CGATCTAAAGTCTTATGACTTAGGTGACGAGCTTAACACTGATCCCATTGAAGATTATGAACAAAAATGG
AACACTAAGCATGGCAGGGGTGCTCTCCGTGAACTCATTCGTGAGCTTAATGGAGGTGCAGTCACTCGCT
ATGTTGATAACAACTTCTGTGGCCCTGATGGGTATCCTCTTGACTGCATTAAAGATCTTCTCGCTCGTGC
GGGTAAGTTGATGTGCACTCTTTCCGAACAACTTGATTTCATTGAATCGAAGCGTGGTGTCTATTGCTGC
CGTGAACATGAGCATGAAATTGCTTGGTACACTGAGCGCTCAGACAAGAGTTATGAGCACCAGACACCAT
TCGAGATTAAGAGTGCCAAGAAATTTGACACTTTTAAAGGGGAATGCCCGAAGTTCGTATTTCCTCTCAA
CTCTAAAGTCAAAGTCATTCAACCACGTGTTGAAAAGAAAAAGACTGAAGGTTTCATGGGGCGTATACGC
TCTGTGTACCAAGTTGCCACTCCAAATGAATGCAACGACATGCACTTATCTGTCTTTATGAAGTGCAATC
ATTGCGATGAAGCTTCTTGGCAGACGTGTGATTTTCTCAAAGCCACTTGTGAATATTGTGGCACTGAAAA
TCCAGTTAGTGAAGGACCTACTACATGTGGGTACCTACCTACTAATGCTGTAGTAAAGATGCCCTGTCCC
GCTTGTCAGAATAAAGAAGTGGGACCTGAGCATAGTGTTGCGGACTACCACAACCACTCAAACATTGAAA
CTCGACTCCGCAAGGGAGGTAGGACTAAATGTTTTGGAGGCTGTGTGTTTTCCTATGTTGGCTGCTATAA
CAAGCGTGCTTACTGGGTTCCTCGTGCTAGTGCCGATATAGGTTCAAACCATACTGGCATATCTGGTGAC
AATGTAGAAGTTCTTAATGAAGACCTCCTTGAGATACTGAATCGTGAACGTGTTAATATTAACATTGTTG
GCGATTTTCAGTTGAATGAAGAGATTGCCATCATTTTAGCGTCTCTTTCTGCTTCTACGAGTGCTTTTGT
TGACACTGTAAAGAGTCTTGATTACAAGTCTTTTAAAGCCATTGTTGAGTCTTGCGGAAACTACAAAGTT
ACCAAGGGCAAGCCTGTGAAAGGTGCTTGGAACATTGGACAACAAAAATCTATTCTGACACCACTGTGTG
GATTTCCATCACAGGCTGCTGGTGTTATTAGATCTATTTTCTCTCGCACACTAGATGCAGCAAATAATTC
TATCCCAGATTTACAAAGAGCAGCTGTCACCATCCTTGGTGACATTTCTGAACAGTCACTGCGTCTTGTT
GATGCAATGGTGTGTACATCAGACTTGATTACCAACAGTGTTATCATCATGGCATATGTTACTGGTGGTC
TTGTACAGCAAACAGTGCAATGGTTGTCTAATGTGTTAGGCACCACAGTCGACAAACTCAAACCTGTATT
TACATGGCTTGAGACTAAGCTTAATGCAGGAATAGAGTTTCTCAAGGATGCTTGGGAAATTCTTAAATTC
CTAGTTACAGGTGTGTTTGACATTGTTAAAGGTCAAATACGGGTGTTTTCAGACAACCTCAAAGAATGTG
TAAAAACTTTTGTTGGTGTTGTCAATAAAGCGCTTGAAATGTGCATTGACCAAGTCACAATCGCAGGCAC
CAAGGTGAGATCACTCAACCTTGGAGAGGTTTTTATTGCGCAAAGCAAGGGCCTCTATCGTCAGTGTGTT
CGTGGCAAGGAGCAGCTGCAACTACTCATGCCTTTGAAGGCACCTAAAGAAGTCACTTTCCTTGAAGGAG
ACTCACATGATACAGTACTAATCTCCGAAGAGGTTGTTCTTAAAAATGGTGAGCTTGAAGCACTCGAGAC
ACCAGTTGACAGTTTCATTAATGGAGCCGTCGTAGGCAATCCAGTTTGTGTCAATGGCCTCATGCTCTTG
GAGCTCAAAGATAAGGAACAGTATTGTGCTTTATCTCCAGGCTTATTAGCTACAAACAATGTTTTCCGTC
TAAATGGAGGTGCACCGGTTAAAGGTGTAACCTTTGGAGAAAACACTGTTTTAGAAGTTCAAGGTTACAA
GAATGTGAAAATCACATTTGAGCTTGATGAGCGTGTAGACAAAGTGCTTAATGAGAAGTGTTCTGTCTAC
ACTGTTGAATCCGGTACAGAGGTTACTGAATTCGCATGTGTTGTTGCAGAAGCCGTTGTAAAAACTTTGC
AACCAGTTTCTGACCTTCTTACTAAGATGGGTATTGACCTTGACGAGTGGAGTGTAGCTACATTCTACTT
GTTTGATGATGCTGGTGAAGAAAAACTTTCATCACGCATGTACTGTTCCTTCTACCCTCCTGATGAGGAA
GAAGACTGCGAAGAGTATGAGGGTGAGGAAGAAGTTCCTGATGGAACCTGTGAACATGAATACGGCACAG
AGGATGACTATAAAGGTCTTCCTCTTGAGTTTGGTTCGTCAACAGAAATACAACAGGTAGACGATGAAGA
GGAAGACTGGCTTGATGATGCTGGTGAAGCAGAACCTGAACCAGAACCTCTACCTGAAGAACCAGTTAAT
CAGTTTACTGGTTACTTTAAACTCACTGACAATGTTGCCATTAAATGTGTTGACATCGTTAAGGAAGCGC
AAAGTGCCAAACCGGCGGTGATTGTTAACGCTGCTAACATCCACCTAAAACATGGTGGTGGTGTAGCAGG
TGCACTCAACAAGGCAACTAATGGTGCCATGCAACAGGAGAGTGATGATTACATTAAACGAAATGGACCA
CTCACAGTAGGTGGTTCATGTTTGCTTTCTGGACACAATTTGGCTAAGAAGTGTATGCATGTTGTTGGCC
CAAACCTAAATGCTGGTGATGATGTCCAACTACTTAAAGCTGCATATAACAACTTTAATTCACAGGACGT
ATTACTTGCACCACTACTGTCAGCAGGCATATTTGGTGCTAAACCACTTCAGTCTTTAAAGATGTGTGTT
GAAGTAGTTCGCACACAAGTTTACCTCGCAGTCAATGATAGGAGTCTTTATGATCAGGTTGTATTAGATT
ATCTGGACAGTTTGAAACCTAAAGTGGAGTCTCCCAAGAAGGAGGAGAATCCAAAATTGGAAGAGCCTAA
AGCGAAACAGCCAGCTGAAAAACCTGTTGACGTTAAACCTAAAATTAAGGCTTGTGTCGAAGAGGTTACT
ACAACATTGGAAGAAACTAAACTTCTTACTCGAAACCTGCTTCTTTTTGCTGATATCAATGGTAAACTTT
ACCCGGATTCTCAGAATATGTTAAGAGGTGAAGATATGTCTTTTCTAGAAAAGGACGCACCATATGTAGT
AGGTGATGTCATCACTAGTGGTGATATTACTTGTGTTATAATACCTGCTAAGAAGGCTGGTGGTACTACA
GAAATGCTTGCAAAGGCATTAAAGAAAGTGCCAGTGTGTGAGTATATAACTACATATCCCGGACAAGGAT
GTGCTGGTTATACACTCGAAGAAGCAAAGACTGCGCTTAAAAGGTGCAAATCTGCATTCTATGTATTACC
TTCAAAAACACCTAATGTAAAAGATGAAATCCTTGGAACGGTGTCCTGGAATTTAAGGGAAATGCTTGCT
CATGCTGAAGAGACAAGAAAATTAATGCCTATTTGCATGGACATTAGAGCCATAATGGCTACAATCCAAC
GTAAGTATAAAGGTATTAAAATTCAAGAAGGAATCGTTGACTATGGTGTTCGGTTCTTTTTCTATACTAG
CAAAGAACCTGTAGCTTCTATTATTACAAAGCTCAATTCTTTAAATGAACCACTTATCACAATGCCGATA
GGTTATGTGACACATGGTTTTAACCTGGAAGAAGCTGCGCGTTGTATGCGCTCTCTTAAAGCTCCTGCTG
TAGTTTCAGTGTCTTCACCAGACGCAGTTACTACATACAATGGATACCTCACATCATCTTCAAAGACACC
TGAGGAACACTTCATAGAGACCATCTCCCTTGCGGGTACGTATAGAGACTGGTCTTACTCTGGACAACGT
ACAGAATTAGGTGTTGAATTTCTCAAGCGTGGAGATAAGATTGTCTACCACACTATTGAAAAACCCATCG
AATTTCATCTTGACGGTGAGGTTCTCCCACTTGACAAGCTCAAGAGTCTTTTGTCTCTTCGTGAGGTTAA
GACTATTAAAGTGTTTACTACTGTAGACAATACTAACCTCCACACACAACTTGTGGACATGTCTGTGACA
TATGGACAGCATTTCGGTCCAACCTATTTGGACGGTGCTGATGTCACTAAGGTTAAGCCTCATGTTAATC
ATGAGGGTAAGACTTTCTTTGTACTACCTAGTGATGACACACTGCGTAGTGAAGCATTTGAATATTACCA
CACTCTCGACGAGAGTTTTCTCGGTAGATATATGTCTGCTTTGAGTCACACAAAGAAATGGAAATTTCCT
CAAGTTGGTGGTTTAACTTCAATCAAATGGGCTGACAATAACTGTTATTTGTCCAGTGTTTTATTAGCAC
TTCAGCAGATTGAGGTGAAGTTTAATGCACCCGCACTACAAGAAGCCTATTATAGAGCTCGTGCTGGTGA
TGCTGCTAATTTTTGTGCGCTCATACTTGCTTACAGTAATAAAACTGTGGGTGAGTTGGGTGATGTTAGG
GAAACTATGACCCATCTTCTACAACATGCCAACTTGGAATTCGCTAAGAGGGTTCTTAATTTGGTGTGTA
AGCATTGCGGACAGAAAACTACCACCTTAACGGGTGTAGAAGCCGTGATGTACATGGGTACTTTGTCTTA
TGATGAGCTTAAGACAGGTGTTTCAATTCCTTGTGTGTGTGGTCGTGGTGCTACACAATATCTAGTACAA
CAAGAGTCTTCTTTTGTTATGATGTCTGCACCTCCTGCTGAGTACAAGTTGCAGCAGGGTACATTTTTAT
GCGCTAATGAGTACACTGGTAATTATCAGTGTGGTCATTATACTCATATAACTGCCAAGGAAACGCTCTA
TCGTATAGATGGAGCTCACCTTACAAAAATGTCAGAATATAAAGGACCAGTGACTGATGTTTTCTATAAA
GAAACATCTTACACTACAACTATTAAGCCTGTGTCATATAAACTCGACGGAGTTACTTACACAGAGATTG
AACCTAAATTAGATGGGTATTATAAAAAGGATAATGCTTACTACACTGAGCAGCCTATTGATCTTGTGCC
AACTCAACCATTGCCAAATGCGAGTTTTGACAATTTCAAACTCACATGCTCTAACATTAAGTTTGCTGAT
GACCTTAATCAAATGACAGGCTTTAAAAAGCCAGCTTCACGTGAGCTATCTGTCACATTCTTTCCAGACT
TGAATGGCGATGTAGTGGCTATTGACTATAGACATTACTCAGCGAGTTTCAAGAAAGGTGCTAAACTGCT
ACATAAGCCAATTATTTGGCATATCAATCAGACTACAAACAAGACAACTTACAAGCCAAACACTTGGTGT
TTACGTTGTCTTTGGAGTACAAAGCCAGTTGAAACCTCAAATTCATTTGAAGTTCTGGAAGTAGAAGGCA
CACAAGGAATGGATAATCTTGCTTGTGAAAGCCAACCACCAACCTCTGAAGAAGTAGTGGAAAATCCTAC
CGTACAGAAGGAAGTAATAGAGTGTGACGTGAAAATTACCGAAGTTGTAGGCAATGTCATACTAAAACCA
TCAGACGAAGGTGTCAAAGTGACACAAGAGTTAGGCCATGAAGATCTAATGGCTGCTTATGTAGAAAATA
CAAGCATTACCATTAAGAAACCTAATGAGCTCTCGTTGGCCTTAGGTTTAAAAACACTTGCCACTCATGG
TGCTGCTGCAATCAATAGTGTCCCGTGGAGTAAGGTTTTGGCTTATGTTAAGCCTTTTCTAGGACAAGCA
ACAGTCACAACATCCAACTGCATGAAGAAATGTGTGCAGCGCATTTTTAACAACTATATGCCTTATGTCA
TTACATTATTATTCCAGTTGTGCACTTTCACAAAGGGCACCAACTCAAGAATTAGAGCATCACTTCCTAC
AATTATTGCTAAAAATAGTGTTAAGAGTGTTGCAAAATTATGTTTGGACGTTTGCATTGATTATGTGAAA
TCTCCTAAATCTTCTAAATTGTTCACAATTGCAATGTGGCTATTGTTGTTAAGCATTTGCTTGGGTTCAT
TAATCTATGTGACTGCAGCTTTTGGTGTGCTTTTATCTAATTTAGGCATCCCTTCTTATTGTGGTGGTGT
TAGAGATTTGTATATCAATTCATCTAATGTCACCATTATGGACTTCTGTGAGGGTTCTTTTCCTTGTAGT
GTTTGTTTAAGTGGACTAGATTCTCTTGATTCTTACCCCGCTTTAGAAACTATTCAGGTTACGATTTCAT
CGTATAAGTTGGACCTAACATTTTTGGGTTTAGCAGCTGAATGGTTTTTGGCATACATGTTGTTTACAAA
ATTTTTCTACTTACTTGGTCTCTCTGCTATAATGCAGGTGTTCTTTGGCTACTTTGCTAGTCATTTCATC
AGCAATTCATGGCTTATGTGGTTTATCATTAGCATTGTACAAATGGCGCCTGTTTCTGCTATGGTCAGGA
TGTACATTTTCTTTGCTTCTTTCTATTATATATGGAAAAGCTATGTTCATATTATGGATGGTTGCACTTC
TTCAACGTGCATGATGTGCTACAAGCGCAATCGTGCTACACGCGTTGAGTGTACAACTATAGTTAATGGC
ATGAAAAGATCTTTCTATGTCTATGCAAACGGAGGCCGTGGCTTCTGTAAGGCTCACAATTGGAACTGTC
TTAATTGTGATACATTCTGTACTGGTAGTACTTTCATCAGCGACGAAGTAGCTCGTGATTTGTCACTCCA
GTTTAAGAGACCAATTAATCCTACAGACCAGTCTTCTTATGTTGTTGATAGTGTCGCTGTGAAGAACGGT
GCACTCCATCTCTACTTTGATAAGGCTGGTCAGAAGACTTACGAGAGACACCCACTTTCTCTTTTTGTCA
ATTTGGACAATCTGAGAGCTAACAACACTAAGGGTTCATTACCTATTAATGTTATTGTTTTTGACGGCAA
GTCCAAGTGCGAAGAGTCTGCCGCCAAGTCTGCATCTGTTTATTACAGTCAGCTTATGTGCCAACCTATT
CTGTTACTTGACCAAGCTCTTGTTTCGGATGTTGGTGATAGTACCGAGGTTTCTGTCAAGATGTTTGATG
CTTATGTCGACACCTTTTCAGCAACTTTTAGTGTTCCTATGGAAAAACTTAAGGCACTAGTGGCCACGGC
TCATAGTGAGTTGGCTAAGGGTGTTGCTTTGGATGGTGTCTTATCCACATTTGTTTCAGCTGCCCGTCAA
GGCGTTGTTGATACTGATGTTGATACAAAGGACGTCATTGAATGTCTCAAGCTTTCTCATCACTCTGACT
TAGAAGTGACAGGTGACAGCTGTAATAACTTCATGCTCACCTATAACAAAGTTGAAAACATGACGCCCAG
AGATCTTGGTGCATGTATTGATTGTAATGCAAGGCACATTAATGCCCAAGTAGCAAAAAGTCACAATGTC
TCGCTCATCTGGAACGTCAAAGACTATATGTCATTGTCTGAACAGTTGCGCAAGCAAATTCGTAGTGCTG
CTAAAAAGAACAACATACCCTTTAGGCTCACTTGTGCTACTACTAGGCAAGTTGTCAACGTCATAACTAC
TAAAATTTCACTCAAGGGTGGTAAGGTTGTTAGTACTTGGTTTAAATTTGTGCTGAAAGTCACACTTTTG
TGTGTTCTATCTGCATTATTCTGTTACATCATTATGCCAGTACACTCATTGTCTGTTCATGATGGCTATA
CAAATGAAATCATTGGATACAAAGCTATCCAGGACGGTGTCACTCGTGACATAGTGTCTACTGATGATTG
TTTTGCAAACAAACATGCTGGTTTCGACTCTTGGTTTAGCCAGCGTGGTGGTTCTTATAGGAATGATAAG
AGCTGCCCTGTTGTAGCTGCCATCATTACTAGGGAGATTGGCTTCATCGTGCCTGGATTACCTGGTACTG
TGTTAAGAACAATTAATGGTGACTTTTTGCATTTTCTACCTCGCGTTTTTAGTGCCGTTGGCAACATTTG
CTACACACCATCAAAACTTATTGAGTATAGTGATTTTGCTACTTCTGCTTGCGTCTTGGCTGCGGAATGT
ACCATTTTTAAGGATGCTATGGGTAAGCCTGTGCCATATTGTTATGACACTAACTTACTAGAGGGTTCTA
TTTCTTACAGTGAGCTGCGTCCTGACACTCGTTATGTGCTTATGGATGGCTCTATCATACAATTCCCTAA
CACCTACCTAGAAGGTTCTGTTAGAGTGGTTACAACTTTTGATGCAGAGTACTGCCGTCATGGCACATGT
GAGAGGTCAGAAGCTGGTATTTGCCTGTCTACTAGTGGTAGATGGGTTCTTAATAATGAACACTATAGGG
CTCTGCCAGGAGTCTTTTGTGGTGTTGATGCCATGAATCTTATTGCTAACATCTTCACACCTCTTGTTCA
ACCTGTTGGTGCTTTAGATGTATCTGCTTCTGTAGTGGCGGGTGGTATTATTGCCATATTGGTGACTTGT
GCTGCTTACTACTTTATGAAATTCAGGCGTGCATTTGGTGAGTACAACCATGTTGTAGCTGCTAATGCAT
TACTGTTTTTGATGTCTTTCACTATACTCTGTTTGGCACCTGCCTATAGTTTTTTGCCAGGAGTTTATTC
TGTCTTTTACTTGTACTTGACATTCTATTTTACTAATGATGTTTCATTTTTAGCTCACCTTCAATGGTTT
GCTATGTTTTCTCCCATTGTGCCTTTCTGGATAACAGCCATTTATGTGTTCTGCATCTCCTTGAAGCACT
GCCACTGGTTCTTTAATAACTACCTTAAGAGAAGAGTCATGTTTAATGGAGTTACATTTAGCACCTTTGA
GGAGGCTGCTTTATGTACCTTTTTACTTAACAAGGAAATGTACCTCAAATTGCGTAGTGAGACACTCTTG
CCACTTACACAGTACAACAGGTACCTTGCTCTCTATAATAAGTACAAGTATTTCAGTGGGGCCTTGGACA
CAACCAGTTATCGTGAAGCAGCTTGCTGCCACTTAGCAAAGGCTCTTAATGACTTCAGTAACTCCGGTGC
TGACGTCCTCTACCAACCACCACAAACTTCAATCACATCTGCAGTTTTGCAGAGTGGTTTTAGAAGAATG
GCATTCCCGTCTGGTAAGGTTGAAGGGTGCATGGTTCAAGTTACTTGTGGAACCACAACTCTTAACGGAT
TGTGGTTAGATGACACAGTATATTGTCCAAGACATGTTATTTGCACAGCAGAAGACATGCTTAATCCAAA
CTATGAAGACCTGCTCATCCGTAAGTCTAACCATAGCTTCCTTGTCCAGGCTGGTAATGTCCAACTTCGT
GTCATCGGCCATTCCATGCAAAATTGTCTGCTTAGGCTTAAAGTTGATACCTCTAACCCTAAGACACCAA
AGTATAAATTTGTCCGTATCCAACCAGGTCAGACATTTTCAGTCTTAGCTTGTTACAATGGTTCACCATC
AGGAGTCTACCAGTGTGCCATGAGACCTAACTACACCATTAAGGGTTCTTTCCTCAATGGGTCATGTGGT
AGTGTTGGTTTTAACATTGACTATGATTGCGTGTCCTTTTGCTATATGCATCACATGGAGCTTCCAACTG
GAGTACACGCTGGCACCGACTTAGAAGGTAAATTCTATGGTCCCTTTGTTGACAGACAAACTGCACAGGC
TGCAGGCACAGACACAACCATTACATTGAACGTTTTGGCTTGGCTCTATGCTGCTGTTATTAATGGAGAT
AGATGGTTCCTTAATAGGTTTACCACAACTCTGAATGATTTTAATCTTGTGGCAATGAAATACAACTATG
AGCCACTGACACAAGATCATGTTGACATACTGGGACCTCTTTCTGCACAAACAGGAATAGCTGTCTTAGA
TATGTGTGCTGCTCTAAAAGAGCTTCTACAGAATGGTATGAATGGTCGTACTATTCTTGGTAGCACTATT
CTAGAAGATGAGTTTACGCCTTTCGATGTTGTTAGACAATGTTCTGGTGTGACTTTTCAAGGTAAGTTCA
AGAAAATAGTTAAGGGCACTCATCATTGGATGCTCCTTACTTTCTTGACATCACTTTTAATTCTCGTTCA
AAGTACACAGTGGTCACTGTTTTTCTTTGTTTATGAGAATGCTTTCTTGCCATTTACTCTTGGTATTATG
GCTATTGCTGCTTGTGCTATGCTTCTGGTCAAGCATAAACATGCCTTCCTGTGCTTGTTTCTATTACCTT
CTCTTGCAACAGTTGCTTATTTCAATATGGTCTACATGCCTGCTAGCTGGGTGATGCGTATTATGACATG
GCTCGAATTGGCTGATACTAGCTTGTCTGGTTATCGGCTTAAAGACTGTGTTATGTATGCGTCAGCCTTA
GTACTACTCACCCTCATGACTGCTCGTACTGTCTATGATGATGCTGCTAGGCGTGTATGGACATTGATGA
ATGTCATTACACTTGTTTATAAAGTCTATTATGGTAATTCCTTAGATCAAGCTATTTCCATGTGGGCTCT
TGTTATTTCTGTAACCTCTAACTATTCTGGTGTCGTTACGACTATCATGTTCTTAGCTAGAGCTATAGTT
TTTGTGTGTGTTGAGTATTACCCTTTCTTGTTCATTACTGGCAACACCTTACAGTGTATCATGCTTGTTT
ATTGTTTCTTAGGCTATTGTTGCTGTTGCTACTTTGGCCTCTTTTGTTTACTCAACCGCTACTTTAGACT
TACTCTTGGTGTTTATGACTATTTGGTCTCCACACAGGAGTTTAGATATATGAACTCGCAAGGGCTTTTG
CCACCTAAGAGTAGTATTGATGCATTCAAGCTTAACATTAAATTGCTGGGCATTGGAGGAAAACCATGCA
TAAAAGTTGCTACTGTTCAGTCTAAAATGTCTGACGTGAAGTGCACTTCTGTTGTACTACTTTCTGTTCT
TCAACAACTTAGAGTAGAATCATCTTCTAAATTGTGGGCACAATGTGTGCAATTGCACAATGACATTTTA
TTGGCTAAAGACACAACTGAAGCCTTTGAAAAGATGGTTTCTCTTCTGTCTGTTCTGCTATCTATGCAAG
GTGCTGTAGACATCAACAAACTGTGCGAGGAAATGCTCGACAACCGCGCTACCCTGCAGGCTATTGCTTC
AGAATTTAGTTCTTTACCATCATATGCTGCCTATGCTACAGCTCAAGAGGCTTATGAGCAGGCGGTAGCA
AATGGTGATTCTGAAGTTGTTCTTAAAAAGTTAAAGAAATCTTTGAATGTGGCTAAATCTGAGTTTGACC
GTGATGCTGCCATGCAACGTAAGTTGGAGAAGATGGCGGACCAGGCTATGACCCAAATGTACAAACAGGC
AAGATCTGAAGACAAGAGGGCAAAAGTTACTAGTGCAATGCAGACAATGCTTTTCACTATGCTTAGGAAG
CTAGATAATGATGCACTTAACAACATTATCAATAATGCACGTGATGGTTGTGTACCACTCAACATCATAC
CACTTACAACAGCAGCTAAACTTATGGTTGTTGTACCTGATTATGGAACCTACAAGAATACTTGTGATGG
TAACACTTTTACATATGCATCTGCTCTCTGGGAAATTCAGCAAGTTGTTGATGCAGATAGTAAAATTGTC
CCGCTTAGTGAAATTAATATGGATAATTCACCAAATCTAGCTTGGCCTCTTATTGTTACTGCACTAAGAG
CCAACTCAGCTGTCAAACTACAGAATAATGAACTGAGTCCAGTAGCACTACGACAGATGTCTTGTGCAGC
TGGTACTACACAAACAGCTTGTACTGATGACAATGCACTTGCCTATTATAACAACTCTAAGGGAGGTAGG
TTTGTGCTTGCATTACTATCAGACCATCAAGATCTCAAGTGGGCTAGATTCCCTAAGAGTGACGGAACAG
GTACTATTTATACAGAACTGGAACCACCTTGTAGGTTCGTTACAGACACCCCAAAAGGACCTAAAGTGAA
ATACTTGTATTTCATTAAGGGCCTAAACAACCTAAATAGAGGTATGGTATTGGGCAGTTTAGCTGCTACA
GTACGTCTTCAGGCTGGTAATGCAACTGAAGTGCCAGCCAACTCAACTGTGCTTTCTTTCTGCGCCTTTG
CTGTTGATCCAGCTAAAGCATACAAAGATTACCTATCAAGTGGAGGACAACCAATCACCAATTGCGTGAA
GATGCTGTGCACACACACTGGTACAGGACAGGCAATTACCGTAACACCCGAAGCCAATATGGATCAAGAG
TCCTTTGGTGGTGCTTCATGTTGTCTGTATTGTAGATGCCACATTGATCATCCAAATCCTAAGGGATTTT
GTGACCTGAAAGGTAAGTATGTTCAAATACCTACCACCTGTGCTAATGACCCAGTGGGTTTCACACTTAG
AAACACAGTCTGTACTGTCTGCGGAATGTGGAAAGGTTATGGCTGTAGTTGTGATCAACTCCGCGAACCC
ATGATGCAGTCTGCGGATGCGTCAGCGTTTTTAAACGGGTTTGCGGTGTAAGTGCAGCCCGTCTTACACC
GTGCGGCACAGGCACTAGCACTGATGTCGTTTACAGGGCTTTTGATATTTACAACGAAAAGGTTGCTGGT
TTTGCAAAGTTCCTAAAAACTAATTGCTGCCGATTCCAAGAGAAGGATGAAGAAGGCAATTTAATAGACT
CTTATTTCGTAGTTAAGAGACATACTATGTCCAACTACCAGCATGAAGAGGCTATTTACAACTTGCTTAA
AGAGTGCCCAGCTGTTGCTGTGCATGACTTTTTCAAGTTTAGAGTAGATGGTGACATGGTACCACATATA
TCACGTCAACGTCTAACTAAGTACACAATGGCAGACTTAGTCTATGCTCTACGTCATTTTGACGAGGGCA
ATTGTGACACATTAAAGGAAATACTCGTCACATACAATTGTTGTGATGACGATTATTTCAATAAGAAGGA
TTGGTATGACTTTGTAGAAAACCCTGACATCCTGCGCGTATATGCAAACCTTGGTGAGCGTGTACGTCAA
GCTTTATTAAAGACTGTGCAATTCTGCGATGCCATGCGCGATGCGGGTATCGTAGGTGTACTGACACTAG
ATAATCAGGATCTGAATGGGAACTGGTACGATTTCGGTGATTTCGTGCAAGTAGCACCAGGCTGCGGAGT
TCCTATTGTGGATTCATACTATTCTTTGCTGATGCCTATTCTCACACTAACGAGGGCTTTAGCTGCTGAG
TCCCATATGGACGCTGATCTCACAAAACCACTCATTAAGTGGGATTTGTTGAAATATGACTTTACGGAAG
AGAGACTCTGTCTCTTCGACCGTTACTTTAAATATTGGGATCAGACATACCACCCCAATTGTATTAACTG
TTTGGATGATAGGTGTATCCTCCATTGTGCAAACTTTAATGTATTGTTTTCTACTGTGTTCCCACCTACA
AGCTTTGGACCATTAGTAAGGAAAATATTTGTAGATGGTGTACCTTTTGTTGTTTCAACAGGTTACCATT
TCCGTGAGTTAGGAGTTGTACATAATCAGGATGTAAACTTACATAGCTCACGTCTCAGTTTTAAGGAACT
TTTAGTGTATGCCGCTGACCCAGCCATGCATGCAGCTTCTGGCAATTTATTGCTAGACAAACGCACTACA
TGCTTTTCAGTGGCTGCACTAACAAACAATGTCTCTTTTCAAACTGTCAAACCCGGTAATTTTAATAAGG
ACTTTTATGACTTTGCTGTGTCTAAAGGCTTCTTTAAGGAAGGAAGTTCTGTTGAACTAAAACACTTCTT
CTTTGCTCAGGATGGCAATGCTGCTATTAGCGATTATGACTATTATCGTTATAATCTGCCAACAATGTGT
GATATCAGACAACTCCTATTCGTAGTTGAAGTTGTTGATAAGTACTTTGATTGTTACGATGGTGGCTGTA
TTAATGCTAACCAAGTAATCGTAAACAATCTGGATAAATCAGCTGGATTTCCATTTAACAAATGGGGTAA
GGCTAGGCTTTATTATGATTCAATGAGTTATGAGGATCAAGATGCACTTTTCGCGTACACTAAGCGTAAT
GTCCTCCCTACTATAACTCAAATGAATCTTAAGTATGCCATTAGTGCAAAGAATAGAGCTCGCACCGTAG
CAGGTGTCTCTATCTGTAGTACTATGACCAATAGACAGTTTCATCAGAAATTACTAAAGTCAATAGCCGC
CACTAGAGGAGCTACTGTAGTAATTGGAACAAGCAAATTTTACGGTGGCTGGCATAACATGTTAAAAACT
GTCTACAGTGATGTAGAAACTCCCTATCTTATGGGTTGGGACTACCCAAAATGTGACAGAGCCATGCCTA
ACATGCTTAGAATTATGGCTTCTCTTGTTCTTGCTCGCAAACATAGCACTTGCTGTAACTTGTCACACCG
TTTCTATAGATTAGCTAATGAGTGTGCACAAGTATTAAGTGAGATGGTCATGTGTGGAGGCTCACTATAT
GTAAAACCAGGTGGAACATCATCAGGTGATGCCACAACTGCTTATGCTAATAGTGTGTTTAACATTTGTC
AAGCGGTGACAGCTAATGTAAATGCACTTCTTTCAACTGATGGTAACAAGATTGCTGACAAGTACGTTCG
CAACCTCCAACACAGGCTATATGAGTGTCTCTATAGAAATAGAGACGTTGATCATGAATTTGTGGATGAA
TTTTACGCATATTTGCGTAAGCATTTCTCCATGATGATTCTTTCTGATGATGCCGTTGTGTGCTACAATA
GTAACTATGCGGCTCAAGGTTTAGTAGCTAGCATCAAGAACTTTAAAGCAGTTCTTTACTACCAAAATAA
TGTGTTTATGTCTGAGGCAAAATGCTGGACTGAGACTGACCTTACCAAAGGACCTCATGAATTTTGCTCT
CAGCATACAATGCTAGTTAAACAAGGAGATGACTATGTGTACCTGCCTTATCCAGATCCATCAAGAATAC
TAGGCGCAGGCTGTTTTGTTGATGACATCGTCAAAACAGATGGTACACTTATGATTGAAAGGTTTGTGTC
ACTTGCGATTGATGCTTACCCACTTACTAAACACCCCAACCAGGAGTATGCTGATGTTTTCCATTTGTAT
TTGCAATACATTAGGAAATTACATGATGAGCTTACTGGTCACATGTTGGACATGTACTCTGTAATGCTAA
CTAATGATAACACATCACGGTACTGGGAACCTGAGTTTTACGAGGCCATGTACACACCACATACAATCTT
GCAGGCTGTAGGTGCATGTGTATTGTGTAACTCACAGACTTCACTTCGTTGCGGCGCGTGCATTAGGAGA
CCGTTCCTTTGTTGCAAGTGCTGCTATGACCATGTCATATCAACATCCCACAAATTAGTGCTGTCTGTTA
ATCCCTATGTTTGCAATGCCCCAGGTTGTGACGTTACTGATGTAACACAACTGTACTTAGGAGGTATGAG
CTACTATTGCAAGTCACACAAACCTCCCATTAGTTTCCCATTGTGTGCTAATGGTCAGGTTTTTGGTCTA
TATAAGAACACATGTGTAGGCAGTGACAATGTTACTGACTTTAATGCTATAGCAACATGTGATTGGACTA
ATGCTGGCGATTACATACTTGCCAACACTTGTACAGAGAGACTCAAGCTTTTCGCAGCTGAAACGCTCAA
AGCAACTGAGGAGACATTCAAGCTATCTTATGGTATTGCCACTGTACGTGAAGTACTGTCTGATAAAGAA
CTTCACCTTTCATGGGAGGTGGGAAAACCAAGACCACCATTGAATAGGAATTATGTCTTTACTGGTTACC
GTGTAACTAAAAATAGTAAAGTACAAATTGGAGAGTACACATTTGAAAAAGGTGACTATGGTGATGCTGT
TGTGTACAGAGGTACTACAACATATAAATTGAATGTTGGTGATTACTTTGTGCTAACATCACACACAGTA
ATGCCACTAAGTGCACCTACACTAGTGCCTCAGGAGCACTATGTGAGAATAACTGGCTTATACCCAACTC
TCAACATTTCAGAAGAGTTTTCTAGCAATGTTGCAAACTACCAGAAGGTCGGTATGCAAAAATATTCAAC
ACTCCAGGGACCACCAGGTACCGGTAAGAGTCATTTTGCTATTGGACTTGCACTCTACTACCCGTCTGCT
CGCATAGTGTATACAGCTTGCTCTCATGCTGCTGTTGATGCACTATGCGAAAAGGCATTGAAATACTTGC
CTATAGACAAGTGTAGTAGAATCATACCTGCACGTGCGCGTGTGGAGTGCTTTGACAAATTCAAAGTGAA
TTCAACATTAGAACAGTATGTTTTCTGCACTGTAAATGCACTACCTGAAACTACTGCTGACATAGTAGTC
TTTGATGAAATTTCAATGGCAACTAATTATGACTTGAGTGTCGTCAATGCTAGACTACGTGCAAAACACT
ACGTTTACATTGGTGACCCTGCTCAATTACCGGCGCCACGCACATTGCTTACTAAGGGCACACTTGAACC
TGAATACTTTAACTCGGTGTGCAGACTCATGAAAACAATAGGTCCTGACATGTTTCTTGGAACATGTCGC
CGTTGTCCTGCTGAAATTGTCGACACAGTGAGTGCTTTAGTTTATGATAATAAGCTAAAAGCACACAAAG
AAAAGTCAGCTCAATGCTTTAAAATGTTTTATAAGGGTGTGATCACACATGATGTTTCATCTGCAATCAA
CAGGCCCCAAATAGGTGTTGTAAGAGAGTTTCTTACGCGCAACCCTGCTTGGAGAAAAGCTGTTTTCATT
TCACCATATAATTCACAGAATGCAGTGGCTTCTAAAATTTTAGGATTACCCACTCAAACTGTTGACTCTT
CACAGGGCTCGGAGTATGACTATGTCATATTCACACAAACCACTGAGACCGCACACTCTTGCAATGTCAA
CCGCTTCAATGTGGCTATCACAAGAGCAAAAATTGGCATTTTGTGCATAATGTCTGACAGAGATCTTTAT
GATAAGCTGCAATTTACGAGTCTGGAAGTACCACGTCGCAATGTGGCTACGTTACAAGCAGAAAATGTAA
CTGGACTCTTTAAGGACTGTAGTAAGATCATTACTGGTCTTCACCCTACACAGGCACCGACACACCTCAG
TGTTGATACTAAATTCAAGACTGAAGGCCTCTGTGTTGACATACCAGGCATACCTAAGGACATGACCTAT
CGCAGACTCATCTCCATGATGGGCTTCAAAATGAACTATCAAGTCAATGGTTACCCTAATATGTTTATCA
CCCGTGAAGAAGCCATTCGTCACGTTCGTGCATGGATTGGTTTCGACGTTGAGGGTTGTCATGCAACAAG
GGATGCTGTGGGAACTAACCTACCACTCCAATTAGGATTTTCGACAGGTGTTAACTTAGTAGCTGTACCC
ACTGGCTATGTTGACACTGAGAATAATACAGAGTTCACTAGAGTCAATGCAAAACCTCCTCCAGGTGACC
AATTCAAACATCTTATACCACTAATGTACAAGGGCTTGCCCTGGAATGTTGTGCGTATTAAGATCGTACA
AATGCTCAGTGACACGCTGAAGGGATTATCTGACAGAGTCGTGTTTGTCCTTTGGGCTCATGGCTTTGAA
CTTACATCAATGAAGTATTTTGTCAAGATTGGACCAGAAAGAACGTGTTGTCTGTGTGACAAGCGTGCAA
CTTGCTTCTCTACTTCATCTGACACTTATGCTTGCTGGAATCACTCTGTGGGTTTTGACTATGTCTACAA
CCCGTTTATGATTGATGTCCAGCAATGGGGTCTTACAGGTAACCTTCAGAGCAACCATGATCAACACTGT
CAAGTGCATGGTAATGCTCATGTGGCTAGTTGTGATGCCATCATGACTAGATGTCTTGCAGTCCATGAGT
GCTTTGTTAAGCGCGTTGATTGGTCTGTTGAATACCCGATTATTGGAGATGAACTGAAGATCAACGCAGC
ATGCAGAAAAGTACAGCACATGGTTGTTAAATCTGCATTGCTTGCTGATAAGTTCCCAGTTCTTCATGAT
ATAGGAAATCCAAAGGCCATTAAATGTGTACCGCAGGCTGACGTAGAATGGAAGTTCTACGATGCTCAGC
CATGCAGTGACAAGGCTTATAAGATAGAAGAACTCTTCTATTCCTATGCCACCCACCATGACAAATTCAC
TGATGGTGTTTGCTTGTTTTGGAACTGTAACGTTGATCGTTACCCGGCCAACGCAATTGTTTGTAGGTTT
GATACAAGAGTTTTATCTAACTTAAACCTACCTGGTTGTGATGGCGGTAGTCTGTATGTAAACAAACATG
CATTCCACACGCCAGCCTTTGATAAGAGTGCTTTTTCTAATCTTAAACAATTGCCCTTTTTCTATTATTC
AGACAGTCCCTGTGAGTCTCATGGCAAACAGGTGGTGTCAGATATTGATTATGTTCCACTCAAATCTGCT
ACGTGTATAACACGGTGCAACTTAGGTGGAGCTGTTTGCAGACATCATGCAAATGAGTATAGACAATACT
TAGATGCATATAACATGATGATTTCTGCCGGCTTTAGCCTCTGGATTTACAAACAGTTCGATACATATAA
CCTGTGGAATACCTTTACCAGGTTACAGAGTCTAGAAAATGTGGCTTACAATGTTATTAATAAAGGACAC
TTTGATGGACAGATTGGCGAAGTACCTGTGTCTATCATCAATAATGCTGTTTACACTAAAGTAGACGGCG
TTGATGTGGAGATCTTCGAGAACAAGACAATACTTCCTGTGAATGTAGCGTTTGAGCTTTGGGCTAAACG
CAACATCAAGCCAGTGCCAGAGATTAAGATACTTAACAATTTGGGTGTCGACATCGCTGCCAATACTGTT
ATCTGGGACTACAAAAGAGAAGCACCAGCACATGTCTCAACAATAGGTATCTGCACAATGACTGACATTG
CCAAGAAACCTACTGAAAGCGCTTGTTCGTCGCTTACTGTCTTATTCGATGGTAGAGTTGAAGGACAGGT
TGACTTATTCAGAAATGCACGTAATGGTGTTTTAATAACGGAAGGTTCAGTCAAGGGTTTAACACCATCA
AAAGGACCTGTGCAAGCAAGTGTCAATGGAGTCACATTGATTGGAGAATCAGTAAAAACACAGTTTAATT
ATTTCAAGAAAGTAGATGGCATCATCCAACAATTGCCTGAAACCTACTTTACACAGAGTAGAGACTTAGA
GGATTTTAAGCCCAGATCACAAATGGAAACGGACTTCCTCGAGCTCGCAATGGATGAATTCATACAGCGA
TACAAGCTAGAGGGCTATGCCTTCGAGCATATCGTTTATGGAGATTTCAGTCATGGACAACTAGGCGGAC
TTCATTTAATGATAGGTCTTGCCAAGAAATCACAAGACTCACCGTTAAAATTAGAGGATTTTATCCCTAT
GGATAGTACGGTGAAGAATTATTTCATAACAGATGCTCAAACAGGTTCGTCAAAATGTGTCTGCTCTGTT
ATTGATCTTTTACTTGATGACTTTGTAGAAATAATAAAGTCACAAGATCTTTCAGTAGTTTCAAAAGTGG
TCAAAGTCACAATAGACTATGCTGAAATATCATTTATGCTTTGGTGTAAAGATGGACATGTTGAAACCTT
TTACCCAAAATTACAAGCGAGTCAGGCATGGCAACCGGGCGTTGCAATGCCCAACTTGTATAAGATGCAA
AGAATGCTTCTTGAAAAATGTGACCTTCAGAATTATGGTGAAAACGCTGTTATACCAAAAGGAATAATGA
TGAATGTCGCAAAATATACCCAACTGTGTCAATACTTAAATACACTTACATTAGCTGTGCCTTACAACAT
GAGAGTCATACACTTTGGCGCTGGCTCTGACAAAGGAGTGGCGCCTGGTACAGCTGTGCTCAGACAGTGG
TTGCCAATTGGCACACTACTTGTCGATTCTGACCTTAATGATTTTGTCTCTGACGCTGATTCTACATTAA
TTGGAGACTGTGCTACTGTACATACAGCTAACAAATGGGATCTCATTGTTAGCGATATGTATGACCCTAA
AACTAAACATGTGACAGAGGAGAATGACTCAAAAGAAGGGTTTTTCACCTATCTGTGTGGATTTATAAAA
CAAAAACTAGCCCTGGGAGGTTCCGTGGCTGTAAAGATAACAGAGCATTCTTGGAATGCTGATCTCTACA
AGCTTATGGGATATTTCTCATGGTGGACAGCTTTTGTCACAAATGTCAATGCGTCATCCTCTGAGGCATT
TTTAATTGGAGTTAATTACCTTGGTAAGCCGAAAGAGCAAATTGATGGCTATACCATGCATGCTAACTAC
GTCTTCTGGAGGAATACAAATCCTATTCAATTGTCTTCTTATTCATTATTTGACATGAGCAAATTCCCTC
TCAAATTAAGGGGGACTGCTGTTATGTCTTTAAAAGAGAATCAAATCAATGACATGATTTATTCCCTGTT
GGAAAAGGGTAGACTTATCATTAGAGAAAACAACACAGTTGTAGTCTCAAGTGATGTTCTTGTTAATCAT
TAAACGAACATGAAAATTTTAATTTTTGCTTTCCTAGTTACCCTAGTTAAAGCACAAGAAGGTTGTGGCG
TGATCAACCTCAAGACACAACCTATATTAACACAAGTCTCCTCCTCGCGTAGAGGTGTTTATTATAATGA
TGATATATTCCGTTCTGATGTTTTACATCTCACGCAGGATTATTTCTTACCATTCCATTCTAACCTAACA
CAGTACTTTTCTCTTAATATTGAGTCAGATAAAATTGTTTATTTTGACAATCCCATATTGAAATTTGGTG
ACGGTGTTTACTTCGCAGCCACCGAAAAGTCTAATGTAATAAGAGGCTGGGTGTTTGGTTCCACTTTTGA
CAACACCACTCAGTCTGCTATTATAGTCAATAATTCCACACACATTATTATACGTGTGTGCTATTTTAAC
CTCTGTAAAGATCCCATGTATACCGTGTCTGCTGGCACCCAAGTGTCCTCATGGGTTTACCAGAGTGCTT
TCAATTGCACATACGATAGAGTGGAAAAAAGCTTCCAACTAGACACATCCCCTAAGACTGGTAATTTTAC
TGACTTACGTGAGTTTGTCTTTAAAAATCGTGATGGGTTTTTCACTGTTTACCAGACTTATACCCCAGTT
AACCTCCTTAGAGGTTTGCCATCAGGTCTTTCAGTTTTAAAACCCATTCTTAAATTACCGTTTGGAATTA
ATATTACTTCTTTTAGAGTGGTTATGGCAATGTTCAGTAAAACCACTTCTAATTATGTGCCAGAAAGTGC
TGCTTATTATGTGGGCAATCTTAAACAGTCCACTTTTATGCTCAGCTTTAATCAGAATGGAACTATTGTA
GATGCTGTGGATTGTTCTCAAGATCCACTTGCAGAGTTAAAGTGTACTACAAAAAGTTTTAATGTCTCCA
AAGGCATTTATCAAACTTCCAATTTCAGAGTATCACCAGTTACTGAGGTTGTTAGATTTCCAAATATTAC
AAATCTCTGTCCTTTTGACAAGGTTTTTAATGCCACACGCTTTCCTAGTGTCTATGCCTGGGAAAGAACT
AAGATTTCTGATTGTGTTGCAGATTACACTGTTTTCTACAACTCAACTTCTTTTTCGACTTTCAACTGTT
ACGGAGTCTCTCCTTCTAAGTTGATTGATTTGTGTTTTACAAGTGTGTATGCAGACACATTTTTGATAAG
ATTTTCAGAAGTCAGACAAGTGGCACCTGGTCAGACTGGTGTTATTGCAGACTACAATTATAAACTACCT
GACGACTTTACAGGCTGTGTTATAGCTTGGAACACTGCTAAGCAAGACGTCGGTAGCTATTTTTATAGGT
CTCATCGCTCTAGCAAATTAAAACCCTTTGAAAGAGACCTTTCATCAGAAGAAAATGGTGTCCGTACACT
CAGTACGTATGATTTTAATCAATATGTACCTCTTGAGTACCAAGCCACTAGAGTTGTTGTTCTTTCATTT
GAACTCCTCAATGCACCTGCTACAGTGTGTGGACCAAAATTATCCACTTCATTGGTTAAGAACCAGTGCG
TCAACTTCAACTTTAATGGATTTAAAGGTACTGGTGTGTTGACCGACTCGTCTAAAACGTTTCAGTCTTT
TCAGCAGTTTGGTCGGGATGCATCTGATTTTACTGATTCAGTGCGTGACCCGCAAACTTTACGGATACTT
GACATTTCACCGTGCTCTTTTGGTGGTGTGAGTGTCATAACACCAGGAACTAACACTTCATCTGCAGTGG
CTGTTCTTTACCAAGATGTAAACTGCACTGATGTTCCCACAACATTACATGCAGATCAATTAGCACCCTC
TTGGCGTGTTTATACCACTGGACCCTATGTTTTCCAAACACAAGCAGGGTGCCTTATAGGAGCTGAACAT
GTCAACGCATCCTATCAGTGTGACATTCCAATTGGTGCTGGCATTTGTGCTAGCTATCATACAGCCTCAC
TTTTACGGAGTACAGGTCAAAAATCTATTGTGGCCTATACTATGTCATTAGGTGCTGAAAATTCTGTGGC
ATATGCTAATAATTCCATTGCCATACCCACTAATTTTTCTATTAGTGTCACTACTGAAGTGATGCCTGTT
TCTATGGCTAAAACATCTGTCGATTGTACTATGTACATCTGTGGTGATTCTTTAGAGTGCAGTAACCTAC
TGCTTCAGTATGGTAGCTTCTGTACCCAACTTAACCGTGCCCTTTCTGGCATTGCTGTAGAACAGGACAA
AAACACCCAAGAGGTGTTTGCCCAGGTTAAACAGATGTATAAAACACCAACTATAAGAGATTTTGGTGGT
TTTAATTTCTCTCAGATATTACCAGACCCTTTGAAACCTACTAAGCGTTCTTTTATAGAGGATTTGCTCT
ACAACAAAGTAACACTCGCGGATGCAGGCTTCATGAAACAGTATGCAGACTGTTTGGGTGGTATTAACGC
AAGAGATCTCATCTGTGCTCAAAAGTTTAATGGACTCACAGTCTTACCACCTTTGCTCACTGATGACATG
ATTGCAGCCTACACTGCTGCGCTCATTAGTGGCACTGCCACTGCAGGCTGGACTTTCGGTGCAGGTGCAG
CCCTTCAAATACCTTTTGCTATGCAAATGGCTTATAGGTTTAACGGCATTGGAGTTACTCAAAATGTTCT
CTACGAGAACCAAAAACAAATTGCCAATCAGTTCAATAAGGCTATTACTCAAATTCAAGAATCACTCACA
ACTACATCGACAGCATTGGGCAAGCTGCAAGACGTAGTCAACCAGAATGCTCAAGCATTAAATACACTTG
TCAAACAACTTAGCTCCAATTTTGGTGCTATTTCAAGTGCTTTGAATGATATCCTCTCACGACTTGACAA
AGTTGAGGCAGAGGTGCAAATTGACAGGTTGATTACAGGCAGATTACAAAGCCTCCAAACCTATGTAACA
CAACAATTAATCAGAGCTGCTGAAATCAGGACTTCTGCTAATCTTGCTGCTACTAAAATGTCTGAGTGTG
TTCTTGGACAATCGAAAAGAGTTGATTTTTGTGGAAAAGGTTATCACCTTATGTCTTTCCCTCAATCCGC
TCCACATGGTGTTGTGTTCTTACATGTCACTTATGTGCCATCACAAGAAAGGAACTTCACCACCGCCCCA
GCAATTTGTCATGAAGGCAAAGCATACTTCCCTCGTGAAGGTGTGTTTGTATCTAATGGCAGTTTTTGGT
TTATTACACAGAGGAATTTTTATTCACCACAGATAATCACAACAGACAATACATTTGTCGCCGGAAGTTG
TGATGTCGTCATTGGAATCATTAATAATACAGTTTATGATCCTCTGCAACCTGAGCTTGACTCATTTAAA
CAAGAGCTAGATAAGTACTTCAAAAATCATACATCACCTGATGTTGATCTTGGCGACATTTCAGGCATCA
ATGCTTCTGTCGTCGATATTCAGAAAGAAATTGACCGCCTCAATGAGGTTGCCAAAAATTTAAATGAATC
ACTCATTGACCTTCAAGAACTTGGCAAATATGAGCAATATATTAAATGGCCTTGGTATGTCTGGCTTGGC
TTTATAGCAGGGTTAGTAGGATTATTTATGGCCATCATTCTTCTTTGTTACTTTACTAGCTGCTGTAGCT
GCTGTAAAGGCATGTGCTCCTGTGGTTCTTGCTGCAGATTTGATGAAGATGACTCTGAGCCAGTGCTCAA
AGGAGTCAAATTACATTACACATAAACGAACTTATGGATTTGTTTATGAGTATTTTCACACTTGGATCAA
TTACACGTCAACCAAGTAAGATTGAAAATGCTTTTCTTGCAAGTACTGTTCATGCTACTGCAACGATACC
GCTACAAGCCTCACTCTCTTTCCGATGGCTTGTTGCTGGCGTTGCACTTCTTGCTGTTTTTCAAAGCGCT
TCCAAAGTGATTGCGCTTCATAAGAGGTGGCAACTTGCCTTACACAAAGGCATCCAATTTGTTTGCAACT
TGCTGCTACTCTTTGTGACAATTTATTCACATCTTCTACTTTTAGCTGCTGGCATGGAGGTACAATTTTT
GTACATCTATGCTTTGATTTATATTCTGCAAACTTTAAGTTTTTGCAGATTTATCATGAGATGCTGGCTT
TGTTGGAAGTGCAAATCCAAGAATCCATTATTATATGATGCCAACTACTTTGTTTGCTGGCATACATATA
ATTATGACTACTGTATACCATACAACAGTGTCACAGATACAATCGTCGTTACTTCAGGTGACGGCATTTC
AACACCAGAACTCAAAGAAGACTACCAAATTGGTGGTTATTCTGAGGATTGGCATTCAGGTGTTAAAGAC
TATGTCGTTGTACATGGCTATTTCACCGAAGTTCACTACCAGCTTGAGTCTACACAAATTACTACAGACA
CTGGTATTCAAAACGCTACATTCTTCATCTTTAACAAGCTTGTTAAAGGTCCGCCGAATGTGCAAATACA
CACAATCGACGGCTCTTCAGGAGTTGTAAATCCAGCAATGGACCCAATTTATGATGAGCCGACGACGACT
ACTAGCGTGCCTTTGTAAGCACAAGAAAGTGAGTACGAACTTATGTACTCATTCGTTTCGGAAGAAACAG
GTACGTTAATAGTTAATAGCGTACTTCTTTTTGTTGCTTTCGTGGTATTCTTGCTAGTTACACTAGCCAT
CCTTACTGCGCTTCGATTGTGTGCGTACTGCTGCAATATTGTTAACGTGAGTTTAGTAAAACCAACAGTT
TACGTTTACTCGCGTGTTAAAAATCTGAACTCTTCTGATTGTGTTCCTGATCTTCTGGTCTAAACGAACT
AACTATTATTATTCTGTTTGGAACTTTAACATTGCTTATCATGGCTGAGAACGGAACCATTTCTGTTGAG
GAGCTTAAAAGACTCCTGGAACAATGGAACCTAGTAATAGGCTTCCTTTTCCTCGCCTGGATTATGTTAT
TACAATTTGCCTATTCTAATCGGAACAGGCTTTTGTACATAATAAAGCTTGTCTTCCTCTGGCTCTTGTG
GCCAGTAACACTTGCTTGCTTTGTGCTTGCTGCTGTTTACAGAATTAATTGGGTGACTGGCGGTATTGCG
ATTGCAATGGCTTGCATCGTAGGCTTGATGTGGCTTAGCTACTTTGTTGCTTCCTTCAGGCTGTTTGCTC
GTACCCGCTCAATGTGGTCATTCAACCCAGAAACAAACATTCTTCTCAATGTGCCTCTTCGAGGGACAAT
TGTAACCAGACCGCTCATGGAAAGTGAACTTGTCATTGGCGCTGTGATCATTCGTGGTCACCTGCGAATG
GCTGGACACTCCCTAGGGCGCTGTGATATTAAGGACCTGCCAAAGGAGATCACTGTGGCTACGTCACGAA
CGCTTTCTTATTACAAATTAGGAGCGTCGCAGCGTGTAGGCACTGATTCAGGTTTTGCTGCATACAACCG
CTACCGTATTGGAAACTACAAATTAAACACAGACCACTCTGGTAGCAACGACAATATTGCTTTGCTAGTA
CAGTAAGTGACAACAGATGTTTCATCTCGTTGACTTTCAGGTTACAATAGCAGAGATATTGATTATCATT
ATGAGGACTTTCAGGATTGCCATTTGGAATCTTGATGTACTAATAAGTTCAATAGTGAGACAATTATTTA
AGCCTCTAACTAAGAAGAAATATCCTCAGTTAGATGATGAAGAACCTATGGAGTTAGATTATCCATAAAA
AGAACATGAAAATTATTCCCTTCTTGACATTGATTGTACTTGCAACTTGCGAGTTATATCACTATCAAGA
GTGTGTTAGAGGTACCACTGTACTATTAGAAGAACCTTGCCCGTCAGGAACTTACGAGGGCAATTCACCA
TTTCATCCTCTTGCTGATAACAAATTTGCACTAACTTGCACTAGCACACATTTTGCTTTTGCTTGTGCTG
ACGGTACTAGACATACCTATCAGCTTCGTGCAAGATCAGTTTCACCTAAACTTTTCATCAGACAAGAGAA
AGTTTACCAAGAGCTCTATTCGCCGCTTTTTCTCATTGTTGCTGCTTTAGTATTTATAATACTTTGCTTC
ACCATTAAGAGGAAGACAGAATGAATGAGCTCACTTTAATTGACTTCTATTTGTGCTTTTTAGCCTTTCT
GCTATTCCTTGTTCTAATAATGCTTATTATATTTTGGTTTTCACTTGAACTCCAGGATATAGAAGAACCT
TGTAACAAAGTCTAAACGAACATGAAACTTCTCATTGTTATGACTTGTATCTCTCTTTGCTGCTGTATAC
GCACTGTGGTACAGCGCTGTGTATCTAATACACCTTATGTTCTTGAAAACCCATGTCCCACTGGTTATCA
GCCAGAGTGGAACATTAGGTATAACACTAGGGGTAATACTTATAACACTGCTAGACTGTGTGCCTTAGGA
AAAGTTCTATCTTTTCATAGATGGCACACTATGGTTCAAGCATGTACACCTAATGTCACCATCAATTGTC
AAGATCCAGTAGGTGGTGCACTTGTAGCGAGATGTTGGTACTTTTACCGAGGTTCCCAGACCGCTACATT
TAGAGACATACACGTAGATCTGTTCTTTAAACGAACTTAAAATGTCTGATAATGGACCCCAAAACCAACG
TAGTGCCCCCCGCATTACATTTGGTGGACCCTCAGATTCAACTGACAATAACCAGGATGGAGGACGCAGT
GGTGTACGGCCAAAACAACGCCGACCCCAGGGTTTACCCAATAATACTGCGTCTTGGTTCACAGCTCTCA
CTCAGCATGGTAAGGAAGGACTCAAATTCCCTCAAGGCCAGGGAGTTCCTATCAACACCAATAGTGGCAG
AGACGACCAAATTGGCTACTACAGAAGAGCTACCCGACGAGTTCGTGGTGGTGACGGTAAAATGAAAGAG
CTCAGCCCCAGATGGTACTTCTATTACCTAGGAACTGGCCCAGAAGCTTCACTTCCCTATGGTGCCAATA
AAGAAGGCATCGTATGGGTTGCAACTGAGGGTGCCTTGAACACACCAAAAGATCATATTGGCACCCGCAA
TCCTAATAACAATGCTGCTATTGTGCTACAACTTCCTCAAGGAACAACATTGCCAAAAGGCTTCTACGCA
GAAGGGAGCAGGAATGGTAGTCAAGCCTCTTCTCGCTCCTCATCACGTAGTCGTGGAAATTCAAGAACTT
CAACTCCTGGCAGCAGTAGGGGAAATTCTCCTGCTCGAGTGGCTAGCGGAGGTGGTGAAACTGCCCTCGC
GCTATTGCTGTTAGACAGATTGAACCAGCTGGAGAGCAAAGTTTCTGGTAAAGGCCAACAACAACAAGGC
CAAACTGTCACTAAGAAATCTGCTTCAGAGGCATCTAAAAAGCCTCGACAAAAACGTACTGCAACCAAAC
AGTATAATGTCACCCAAGCTTTTGGGCGACGTGGTCCAGATCAAACTCAAGGAAACTTTGGAGACCAGGA
GTTAATCAGACAAGGAACTGATTATAAACACTGGCCGCAAATAGCACAGTTTGCTCCAAGTGCCTCTGCA
TTCTTCGGAATGTCACGCATTGGCATGGAAGTCACACCTTCGGGAACATGGCTGACTTACCATGGAGCCA
TTAAATTGGATGACAAAGATCCCCAATTCAAAGACAACGTCATACTGTTGAATAAGCACATTGACGCATA
CAAAACATTCCCACCAACAGAGCCTAAAAAGGACAAAAAGAAAAAGACTGATGAAGCTCAGCCTTTACCG
CAGAGACAAAAGAAACAGCCCACTGTGACTCTTCTTCCTGCGGCCGACATGGATGATTTCTCCAGACAAC
TTCAAAATTCCATGAGTGGAGCTTCTGCTGATTCAACTCAGGCATAAACACTCATGATGACCACACAAGG
CAGATGGGCTATGTAAACGTTTTCGCAATTCCGTTTACGATACATAGTCTACTCTTGTGCAGAATGAATT
CTCGTAACTAAACAGCACAAGTAGGTTTAGTTAACTTTAATTTCACATAGCAATCTTTAATAAATGTGTA
ATGTTAGGGAGGACTTGAAAGAGCCACCACATTTTCACCGAGGCCACGCGGAGTACGATCGAGGGTACAG
TGAATAATGCTAGGGAGAGCTGCCTATATGGAAGAGCCCTAATGTGTAAAATTAATTTTAGTAGTGCTAT
CCCCATGTGATTTTAATAGCTTCTTAGGAGAATGACAAAAAAA</v>
      </c>
      <c r="AU22" s="114" t="str">
        <f t="shared" si="20"/>
        <v>&gt;BtRf-HeB-2</v>
      </c>
      <c r="AV22" s="114">
        <f t="shared" si="21"/>
        <v>1</v>
      </c>
      <c r="AW22" s="115" t="str">
        <f t="shared" si="22"/>
        <v>&gt;BtRf-HeB-2013 KJ473812.1_genome</v>
      </c>
      <c r="AX22" s="38"/>
      <c r="AY22" s="38"/>
      <c r="AZ22" s="38"/>
      <c r="BA22" s="38"/>
      <c r="BB22" s="38"/>
      <c r="BC22" s="38"/>
      <c r="BD22" s="38"/>
      <c r="BE22" s="38"/>
      <c r="BF22" s="38"/>
      <c r="BG22" s="38"/>
      <c r="BH22" s="38"/>
      <c r="BI22" s="38"/>
      <c r="BJ22" s="38"/>
      <c r="BK22" s="38"/>
      <c r="BL22" s="38"/>
      <c r="BM22" s="38"/>
      <c r="BN22" s="38"/>
      <c r="BO22" s="38"/>
      <c r="BP22" s="38"/>
      <c r="BQ22" s="38"/>
      <c r="BR22" s="38"/>
    </row>
    <row r="23" ht="15.75" customHeight="1">
      <c r="A23" s="87">
        <v>36.0</v>
      </c>
      <c r="B23" s="122" t="s">
        <v>133</v>
      </c>
      <c r="C23" s="150" t="s">
        <v>285</v>
      </c>
      <c r="D23" s="90" t="str">
        <f t="shared" si="8"/>
        <v>BtRf1-2004</v>
      </c>
      <c r="E23" s="134" t="s">
        <v>135</v>
      </c>
      <c r="F23" s="91" t="s">
        <v>135</v>
      </c>
      <c r="G23" s="91" t="s">
        <v>135</v>
      </c>
      <c r="H23" s="91" t="s">
        <v>136</v>
      </c>
      <c r="I23" s="91"/>
      <c r="J23" s="98"/>
      <c r="K23" s="98"/>
      <c r="L23" s="141" t="s">
        <v>153</v>
      </c>
      <c r="M23" s="138"/>
      <c r="N23" s="142"/>
      <c r="O23" s="148"/>
      <c r="P23" s="138"/>
      <c r="Q23" s="119"/>
      <c r="R23" s="97">
        <v>2.0</v>
      </c>
      <c r="S23" s="98"/>
      <c r="T23" s="91"/>
      <c r="U23" s="98"/>
      <c r="V23" s="98"/>
      <c r="W23" s="99" t="s">
        <v>286</v>
      </c>
      <c r="X23" s="99"/>
      <c r="Y23" s="120">
        <v>1241.0</v>
      </c>
      <c r="Z23" s="119" t="s">
        <v>287</v>
      </c>
      <c r="AA23" s="102">
        <f t="shared" si="9"/>
        <v>1241</v>
      </c>
      <c r="AB23" s="182" t="str">
        <f t="shared" si="10"/>
        <v>yes</v>
      </c>
      <c r="AC23" s="104" t="str">
        <f t="shared" si="11"/>
        <v>&gt;BtRf1-2004 ABD75323</v>
      </c>
      <c r="AD23" s="104" t="str">
        <f>IFERROR(__xludf.DUMMYFUNCTION("if (REGEXMATCH(AC23, ""^&gt;""),AC23 &amp; ""
"" &amp; Z23, """")"),"&gt;BtRf1-2004 ABD75323
MKILIFAFLVTLVKAQEGCGVINLRTQPKLTQVSSSRRGVYYNDDIFRSDVLHLTQDYFLPFHSNLTQYFSLNIESDKIVYFDNPILKFGDGVYFAATEKSNVIRGWVFGSTFDNTTQSAIIVNNSTHIIIRVCYFNLCKDPMYTVSAGTQKSSWVYQSAFNCTYDRVEKSFQLDTSPKTGNFTDLREFVFKNRDGFFTAYQTYTPVNLLRGLPSGLSVLKPILKLPFGINITS"&amp;"FRVVMAMFSKTTSNYVPESAAYYVGNLKQSTFMLSFNQNGTIVDAVDCSQDPLAELKCTTKSFNVSKGIYQTSNFRVSPVTEVVRFPNITNLCPFDKVFNATRFPSVYAWERTKISDCVADYTVFYNSTSFSTFNCYGVSPSKLIDLCFTSVYADTFLIRFSEVRQVAPGQTGVIADYNYKLPDDFTGCVIAWNTAKQDVGSYFYRSHRSSKLKPFERDLSSEENGVRTLSTYDFNQNVPLEYQATRVVVLSFEL"&amp;"LNAPATVCGPKLSTSLVKNQCVNFNFNGFKGTGVLTDSSKTFQSFQQFGRDASDFTDSVRDPQTLRILDISPCSFGGVSVITPGTNTSSAVAVLYQDVNCTDVPRTIQADQLAPSWRVYTTGPYVFQTQAGCLIGAEHVNASYQCDIPIGAGICASYHTASHLRSTGQKSIVAYTMSLGAENSVAYANNSIAIPTNFSISVTTEVMPVSMAKTSVDCTMYICGDSLECSNLLLQYGSFCTQLNRALSGIAVEQDK"&amp;"NTQEVFAQVKQMYKTPTIRDFGGFNFSQILPDPLKPTKRSFIEDLLYNKVTLADAGFMKQYADCLGGINARDLICAQKFNGLTVLPPLLTDDMIAAYTAALISGTATAGWTFGAGAALQIPFAMQMAYRFNGIGVTQNVLYENQKQIANQFNKAITQIQESLTTTSTALGKLQDVVNQNAQALNTLVKQLSSNFGAISSALNDILSRLDKVEAEVQIDRLITGRLQSLQTYVTQQLIRAAEIRASANLAATKMSE"&amp;"CVLGQSKRVDFCGKGYHLMSFPQSAPHGVVFLHVTYVPSQEKNFTTAPAICHEGKAYFPREGVFVSNGSSWFITQRNFYSPQIITTDNTFVAGSCDVVIGIINNTVYDPLQPELDSFKQELDKYFKNHTSPDVDLGDISGINASVVDIQKEIDRLNEVAKNLNESLIDLQELGKYEQYIKWPWYVWLGFIAGLVGLFMAIILLCYFTSCCSCCKGMCSCGSCCRFDEDDSEPVLKGVKLHYT")</f>
        <v>&gt;BtRf1-2004 ABD75323
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v>
      </c>
      <c r="AE23" s="98" t="s">
        <v>288</v>
      </c>
      <c r="AF23" s="105" t="str">
        <f t="shared" si="12"/>
        <v>https://www.ncbi.nlm.nih.gov/protein/ABD75323</v>
      </c>
      <c r="AG23" s="183" t="s">
        <v>289</v>
      </c>
      <c r="AH23" s="184">
        <v>29709.0</v>
      </c>
      <c r="AI23" s="108" t="str">
        <f t="shared" si="13"/>
        <v>21473</v>
      </c>
      <c r="AJ23" s="108" t="str">
        <f t="shared" si="14"/>
        <v>25198</v>
      </c>
      <c r="AK23" s="109" t="str">
        <f>IFERROR(__xludf.DUMMYFUNCTION("if(AI23&gt;0, right(left( REGEXREPLACE( REGEXREPLACE(AQ23, ""&gt;.*\n"", """"), ""\n"" , """"), AJ23), AJ23-AI23+1))"),"ATGAAAATTTTAATTTTTGCTTTCCTAGTTACCCTAGTTAAAGCACAAGAAGGTTGTGGCGTGATCAACCTCAGGACACAACCTAAATTAACACAAGTCTCCTCCTCGCGTAGAGGTGTTTATTATAATGATGATATATTCCGTTCTGATGTTTTACATCTCACGCAGGATTATTTCTTACCATTCCATTCTAACCTAACACAGTACTTTTCTCTTAATATTGAGTCAGATAAAATTGTTTATTTTGACAATCCC"&amp;"ATATTGAAATTTGGTGACGGTGTTTACTTCGCAGCCACCGAAAAGTCTAATGTAATAAGAGGCTGGGTGTTTGGTTCCACTTTTGACAACACCACTCAGTCTGCTATTATAGTCAATAATTCCACACACATTATTATACGTGTGTGCTATTTTAACCTCTGTAAAGACCCCATGTATACTGTGTCTGCTGGCACCCAAAAGTCCTCATGGGTTTATCAGAGTGCTTTCAATTGCACATACGATAGAGTGGAAAAA"&amp;"AGCTTCCAACTAGACACATCCCCTAAGACTGGTAATTTTACTGACTTACGTGAGTTTGTCTTTAAAAATCGTGATGGGTTTTTCACTGCTTACCAGACTTATACCCCAGTTAACCTCCTTAGAGGTTTGCCATCAGGTCTTTCAGTTTTAAAACCCATTCTTAAATTACCATTTGGAATTAATATTACTTCTTTTAGAGTGGTTATGGCTATGTTCAGTAAAACCACTTCTAATTATGTGCCAGAAAGTGCTGCT"&amp;"TATTATGTGGGTAATCTTAAACAGTCCACCTTTATGCTCAGTTTTAATCAGAATGGAACTATTGTAGATGCTGTGGATTGTTCTCAAGATCCACTTGCAGAGTTAAAGTGTACTACAAAAAGTTTTAATGTCTCCAAAGGCATTTATCAAACTTCCAATTTCAGAGTATCACCAGTTACTGAGGTTGTTAGATTTCCAAATATTACAAATCTCTGTCCTTTTGACAAGGTTTTTAATGCCACACGCTTTCCTAGT"&amp;"GTCTATGCCTGGGAAAGAACAAAGATTTCTGATTGTGTTGCAGATTACACTGTTTTCTACAACTCAACTTCTTTTTCGACTTTCAACTGTTACGGAGTCTCTCCTTCTAAGTTGATTGATTTGTGTTTTACAAGTGTGTATGCAGACACATTTTTGATAAGATTTTCCGAAGTCAGACAAGTAGCACCTGGTCAGACTGGTGTTATTGCAGACTACAATTATAAACTACCTGACGACTTTACAGGCTGTGTTATA"&amp;"GCTTGGAACACTGCTAAGCAAGACGTCGGTAGCTATTTTTATAGGTCTCATCGCTCTAGCAAATTAAAACCCTTTGAAAGAGACCTTTCATCAGAAGAAAATGGTGTCCGTACACTCAGTACGTATGATTTTAACCAAAATGTACCTCTTGAGTACCAAGCCACTAGAGTTGTTGTTCTTTCATTTGAACTCCTTAATGCACCTGCTACAGTGTGTGGACCAAAATTATCCACTTCATTGGTTAAGAACCAGTGC"&amp;"GTCAACTTCAACTTTAATGGATTTAAAGGTACTGGTGTGTTGACCGACTCGTCTAAAACGTTTCAGTCTTTTCAGCAGTTTGGTCGGGATGCATCTGATTTTACTGATTCAGTGCGTGACCCGCAAACTTTACGGATACTTGACATTTCACCGTGCTCTTTTGGTGGTGTGAGTGTCATAACACCAGGAACTAACACTTCATCTGCAGTGGCTGTTCTTTACCAAGATGTAAACTGCACTGATGTTCCCAGAACA"&amp;"ATACAAGCAGATCAATTAGCACCCTCTTGGCGTGTTTATACCACTGGACCCTATGTTTTCCAAACACAAGCAGGGTGCCTTATAGGAGCTGAACATGTCAACGCATCCTATCAGTGTGACATTCCAATTGGTGCTGGCATTTGTGCTAGCTATCATACAGCCTCACACTTACGGAGTACAGGTCAAAAATCCATTGTGGCCTATACTATGTCATTAGGTGCTGAAAATTCTGTGGCATATGCTAATAATTCCATT"&amp;"GCCATACCTACTAATTTTTCTATTAGTGTCACTACTGAAGTGATGCCTGTTTCTATGGCTAAAACATCTGTCGATTGTACTATGTACATCTGTGGTGATTCTTTAGAGTGCAGTAACCTACTGCTTCAGTATGGTAGCTTCTGTACCCAACTTAATCGTGCCCTTTCTGGCATTGCTGTAGAACAGGATAAAAACACCCAAGAGGTGTTTGCCCAGGTTAAACAGATGTATAAAACACCAACCATAAGAGATTTT"&amp;"GGTGGTTTTAATTTCTCTCAGATATTACCAGACCCTTTGAAGCCTACTAAGCGTTCTTTTATAGAGGATTTGCTCTACAACAAAGTAACACTCGCGGATGCAGGTTTCATGAAACAGTATGCAGACTGTCTGGGTGGTATTAACGCAAGAGATCTCATCTGTGCTCAAAAGTTTAATGGACTGACAGTCTTACCACCTTTGCTCACTGATGACATGATTGCTGCCTATACTGCAGCGCTCATTAGTGGCACTGCC"&amp;"ACTGCAGGCTGGACTTTCGGTGCAGGTGCAGCCCTTCAAATACCTTTTGCTATGCAAATGGCTTATAGGTTTAATGGCATTGGAGTTACTCAAAATGTTCTCTACGAGAACCAAAAACAAATTGCCAATCAGTTCAATAAGGCTATTACTCAAATTCAAGAATCACTCACAACTACATCGACAGCATTGGGCAAGCTGCAAGACGTAGTCAACCAGAATGCTCAAGCATTAAATACACTTGTCAAACAACTTAGC"&amp;"TCCAATTTTGGTGCTATTTCAAGTGCTTTGAATGACATCCTCTCACGACTTGACAAAGTTGAGGCAGAGGTGCAAATTGACAGGTTGATTACAGGCAGATTACAAAGCCTCCAAACCTATGTAACACAACAACTAATCAGAGCTGCTGAAATCAGGGCTTCTGCTAATCTTGCTGCTACCAAAATGTCTGAGTGTGTTCTTGGACAATCGAAAAGAGTTGATTTTTGTGGAAAAGGCTACCACCTTATGTCTTTC"&amp;"CCTCAATCCGCTCCACACGGTGTTGTGTTCTTACATGTCACTTATGTGCCATCACAAGAAAAGAACTTCACCACTGCCCCAGCAATTTGTCATGAAGGTAAGGCATACTTCCCTCGTGAAGGTGTGTTTGTATCCAATGGCAGTTCTTGGTTTATTACACAGAGGAATTTTTATTCACCACAGATAATCACAACAGACAATACATTTGTCGCCGGAAGTTGTGATGTCGTCATTGGAATCATTAACAATACAGTT"&amp;"TATGATCCTCTGCAACCTGAGCTTGACTCATTTAAACAAGAGCTAGACAAGTACTTCAAAAATCATACATCACCTGATGTTGATCTTGGCGATATTTCAGGCATTAACGCTTCTGTCGTCGATATTCAAAAAGAAATTGACCGCCTCAATGAGGTTGCCAAAAATTTAAATGAATCACTCATTGACCTTCAAGAACTTGGCAAATATGAGCAATATATTAAATGGCCTTGGTATGTCTGGCTTGGCTTTATAGCA"&amp;"GGGTTAGTAGGATTATTCATGGCCATCATTCTTCTTTGTTACTTTACTAGCTGCTGCAGCTGCTGTAAAGGCATGTGCTCCTGTGGTTCTTGCTGCAGATTTGATGAAGACGACTCTGAGCCAGTGCTCAAAGGAGTCAAATTACATTACACATAA")</f>
        <v>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v>
      </c>
      <c r="AL23" s="109">
        <f t="shared" si="15"/>
        <v>3726</v>
      </c>
      <c r="AM23" s="109" t="str">
        <f t="shared" si="16"/>
        <v>&gt;BtRf1-2004_Sgene
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v>
      </c>
      <c r="AN23" s="110" t="s">
        <v>290</v>
      </c>
      <c r="AO23" s="185" t="str">
        <f t="shared" si="17"/>
        <v>https://www.ncbi.nlm.nih.gov/nuccore/DQ412042.1</v>
      </c>
      <c r="AP23" s="185" t="str">
        <f t="shared" si="18"/>
        <v>https://www.ncbi.nlm.nih.gov/nuccore/DQ412042.1?report=fasta&amp;log$=seqview&amp;format=text</v>
      </c>
      <c r="AQ23" s="101" t="s">
        <v>291</v>
      </c>
      <c r="AR23" s="113">
        <f>IFERROR(__xludf.DUMMYFUNCTION("len(REGEXREPLACE(REGEXREPLACE(AT23, ""&gt;.*\n"", """"), ""\n"", """"))"),29709.0)</f>
        <v>29709</v>
      </c>
      <c r="AS23" s="113" t="str">
        <f t="shared" si="19"/>
        <v>yes</v>
      </c>
      <c r="AT23" s="109" t="str">
        <f>IFERROR(__xludf.DUMMYFUNCTION("if(AQ23="""","""", REGEXREPLACE(AQ23, ""&gt;.*\n"", AW23 &amp; ""
""))"),"&gt;BtRf1-2004 DQ412042.1_genome
ATATTAGGTTTTTACCTACCCAGGAAAAGCCAACCAACCTCGATCTCTTGTAGATCTGTTCTTTAAACGA
ACTTTAAAATCTGTGTGGCTGTCGCTTGGCTGTATGCCTAGTGCACCTACACAGTATAAATAATAACTTT
ACTGTCGTTGACAAGAAACGGGTAACTCGTCCTTCTTCTGCAGACTGCTTACGGTTTCGTCCGTGTTGTA
GTCGATCATCAG"&amp;"CATACCTAGGTTTCGTCCGGGTGTGACCGAAAGGTAAGATGGAGAGCCTTGTTCTTGG
TGTCAACGAGAAAACACACGTCCAACTCAGTTTACCTGTTCTTCAGGTTAGTGACGTGTTAGTGCGTGGT
TTCGGGGATACTGTGGAAGAAGCCCTAGCGGAAGCACGTGAACATCTTAAAAATGGCACTTGTGGCCTAG
TAGAGCTGGAAAAAGGTGTTTTACGCCAGCTTGAAGAGCCCTATGTGTTCATTA"&amp;"AACGATCTGAAGCCTT
AAGCACCACTCATGGCCATAAGGTTGTTGAATTGGTGGCTGAAATGAATGGCATTCAGTTCGGTCGTAGC
GGTACAACACTGGGAGTTCTCGTGCCACATGTGGGCGAAACCCCAATTGCGTACCGCAATGTTCTTCTTC
GCAAGAACGGTAATAAGGGAGCTGGTGGTCATAGCTACGGCATCGATCTAAAGTCTTATGACTTAGGTGA
CGAGCTTAACACTGATCCCATTGAA"&amp;"GATTATGAACAAAAATGGAACACTAAGCATGGCAGGGGTGCTCTC
CGTGAACTCATTCGTGAGCTTAATGGAGGTGCAGTCACTCGCTATGTTGATAACAACTTCTGTGGCCCTG
ATGGGTATCCTCTTGACTGCATTAAAGATCTTCTCGCTCGTGCGGGTAAGTCGATGTGCACTCTTTCCGA
ACAACTTGATTTCATTGAATCGAAGCGCGGTGTCTATTGCTGCCGTGAACATGAGCATGAAATTGCT"&amp;"TGG
TACACTGAGCGCTCAGACAAGAGTTATGAGCACCAGACACCATTCGAGGTTAAGAGTGCCAAGAAATTTG
ACACTTTTAAAGGGGAATGCCCGAAGTTCGTATTTCCTCTCAACTCTAAAGTCAAAGTCATTCAACCACG
TGTTGAAAAGAAAAAGACTGAAGGTTTCATGGGGCGTATACGCTCTGTGTACCAAGTTGCCACTCCAAAT
GAATGCAACGACATGCACTTGTCTGTCTTTATGAAGTG"&amp;"CAATCATTGTGATGAAGCTTCTTGGCAGACGT
GTGATTTTCTCAAAGCCACTTGTGAATATTGTGGCACTGAAAATCCAGTGAGTGGAGGACCTACTACATG
TGGGTACCTACCTACTAATGCTGTAGTAAAGATGCCCTGTCCTGCTTGTCAGAATAAAGAAGTGGGACCT
GAGCATAGTGTTGCAGACTACCACAATCACTCAAACATTGAAACTCGACTCCGCAAGGGAGGTAGGACTA
AATGTTTTG"&amp;"GAGGCTGTGTGTTTTCCTATGTTGGCTGCTATAACAAGCGTGCTTACTGGGTTCCTCGTGC
TAGTGCCGATATAGGTTCAAACCATACTGGCATTACCGGTGACAATGTAGAAGTTCTTAATGAAGACCTC
CTTGAGATACTGAATCGTGAACGTGTTAATATTAACATTGTTGGCGATTTTCAGTTGAATGAAGAGATTG
CCATCATTTTAGCGTCTCTTTCTGCTTCTACGAGTGCTTTTGTTGACACTG"&amp;"TAAAGAGTCTTGATTACAA
GTCTTTTAAAGCCATTGTTGAGTCTTGCGGAAACTACGAAGTTACCAAGGGCAAGCCTGTGAAAGGTGCT
TGGAACATTGGACAACAAAAATCTATTCTGACACCACTGTGTGGATTTCCATCACAGGCTGCTGGTGTTA
TTAGATCTATTTTCTCTCGCACACTAGATGCAGCAAATAATTCTATCCCAGATTTACAAAGAGCAGCTGT
CACCATCCTCGGTGACATTTCC"&amp;"GAACAGTCACTGCGTCTTGTTGATGCAATGGTGTGTACATCAGACTTG
ATTACCAACAGTGTTATCATCATGGCATATGTTACTGGTGGTCTTGTACAGCAAACAGTGCAATGGTTGT
CTAATGTGTTAGGCACCACAGTCGACAAACTCAAACCTGTATTTACATGGCTTGAGACTAAGCTTAATGC
AGGAATAGAGTTTCTCAAGGATGCTTGGGAAATTCTTAAATTCCTAGTTACAGGTGTGTTTGAC"&amp;"ATTGTT
AAAGGTCAAATACGGGTGTTTTCGGACAACCTCAAAGAATGTGTAAAAACTTTTGTTGGTGTTGTCAACA
AAGCGCTTGAAATGTGCATTGACCAAGTCACAATCGCAGGCACCAAGGTGAGATCACTCAACCTTGGGGA
GGTTTTTATTGCGCAAAGCAAGGGCCTCTACCGTCAGTGTGTTCGTGGCAAGGAGCAGCTGCAACTACTC
ATGCCTTTGAAGGCACCTAAAGAAGTCACTTTCCT"&amp;"TGAAGGAGACTCACATGATACAGTACTAATCTCCG
AAGAGGTTGTTCTTAAAAATGGTGAGCTTGAAGCACTCGAGACACCAGTTGACAGTTTCACAAATGGAGC
CGTCGTAGGCACTCCAGTTTGTGTCAATGGCCTCATGCTCTTGGAGCTCAAAGATAAGGAACAGTATTGT
GCTTTATCTCCAGGCTTATTAGCTACAAACAATGTCTTCCGTCTAAATGGAGGTGCACCGGTTAAAGGTG
TAACCT"&amp;"TTGGAGAAAACACTGTTTTAGAAGTTCAAGGTTACAAGAATGTGAAAATCACATTTGAGCTTGA
TGAGCGTGTAGACAAAGTGCTTAACGAGAAGTGTTCTGTCTACACTGTTGAATCCGGTACAGAGGTTACT
GAATTCGCATGTGTTGTTGCAGAAGCCGTTGTAAAAGCTTTGCAACCAGTTTCTGACCTTCTTACTAAGA
TGGGTATTGACCTTGATGAGTGGAGTGTAGCTACATTCTACTTGTTTG"&amp;"ATGATGCTGGTGAAGAAAAACT
TTCATCACGCATGTACTGTTCCTTCTACCCTCCTGATGAGGAAGAAGACTGCGAAGAGTATGAGGATGAG
GAAGAAGTTCCTGATGAAACCTGTGAACACGAATACGGCACAGAGGATGACTATAAAGGTCTTCCTCTTG
AGTTTGGTTCGTCAACAGAAATACAACAGGTTGAAGATGAAGAGGAAGACTGGCTTGATGATGTTGGTGA
AGCAGAACCTGAACCAGAA"&amp;"CCTCTACCTGCAGAACCAGTTAATCAGTTTACTGGTTACTTTAAACTTACT
GACAATGTTGCCATTAAATGTGTTGACATCGTTAAGGAAGCGCAAAGTGCCAAACCTGCGGTTATTGTTA
ATGCTGCTAACATTCACCTAAAACATGGTGGTGGTGTAGCAGGTGCACTCAACAAAGCAACCAATGGTGC
CATGCAACAGGAGAGTGATGATTACATTAAACGAAATGGACCACTCACAGTAGGTGGTTCA"&amp;"TGTTTGCTT
TCTGGACACAATTTGGCTAAGAAGTGTATGCATGTTGTTGGCCCAAACCTAAATGCTGGTGAGGATGTCC
AACTACTTAAAGCTGCATATGACAACTTTAATTCACAGGACGTATTACTTGCACCACTACTGTCAGCAGG
CATATTTGGTGCTAAACCACTTCAGTCTTTAAAGATGTGTGTTGAAGTAGTTCGCACACAAGTTTACCTC
GCGGTCAATGATAGGAGTCTTTATGATCAGGT"&amp;"TGTATTAGATTATCTGGACAGTTTGAAACCTAAAGTGG
AGTCTCCCAAAAAGGAGGAGAATCCAAAATTGGAAGAGCATAAAGCGAAACAGCCAGCTGAAAAACCTGT
TGACGTCAAACCTAAAATTAAGGCTTGTGTCGAAGAGGTTACTACAACATTGGAAGAAACTAAACTTCTC
ACCCAAAATCTGCTTCTTTTTGCTGATATCAATGGTAAACTTTACCCGGATTCTCAGAATATGCTAAGAG
GTG"&amp;"AAGACATGTCTTTTCTAGAAAAGGACGCACCATATGTAGTAGGTGATGTCATCACTAGTGGTGATAT
TACTTGTGTTATAATACCTGCTAAGAAGGCTGGTGGTACTACAGAAATGCTTGCAAAGGCATTAAAGAAA
GTGCCAGTGTGTGAGTATATAACTACATATCCCGGACAAGGATGTGCTGGTTATACACTCGAAGAAGCAA
AGACTGCGCTTAAAAGGTGCAAATCTGCATGCTATGTATTACCTT"&amp;"CAAAAACACCTAATGTAAAAGATGA
AATCCTTGGAACGGTGTCTTGGAATTTAAGGGAAATGCTTGCTCATGCTGAAGAGACAAGAAAATTAATG
CCTATTTGCATGGACATTAGAGCCATAATGGCTACAATCCAACGTAAGTATAAAGGTATTAAGATTCAAG
AAGGAATCGTTGACTATGGTGTTCGGTTCTTTTTCTATACTAGCAAAGAGCCTGTAGCTTCTATTATTAC
AAAACTCAATTCTTTA"&amp;"AATGAACCACTTATCACAATGCCGATAGGTTATGTGACACATGGTTTTAACCTG
GAAGAAGCTGCGCGTTGTATGCGCTCTCTTAAAGCTCCTGCTGTAGTCTCAGTGTCTTCACCAGACGCAG
TTACTACATACAATGGATACCTCACATCATCTTCAAAGACACCTGAGGAACACTTCATAGAGACCATCTC
CCTTGCGGGTACGTATAGAGACTGGTCTTACTCTGGACAACGTACAGAATTAGGTGTT"&amp;"GAATTTCTCAAG
CGTGGAGATAAGATTGTCTACCACACTATTGAAAAACCCACCGAGTTCTATCTTGACGGTGAGGTTCTCC
CACTTGACAAGCTCAAGAGTCTTTTGTCTCTTCGTGAGGTTAAGACTATTAAAGTGTTTACTACTGTAGA
CAATACTAACCTCCACACACAACTTGTGGACATGTCTATGACATATGGACAGCACTTTGGTCCAACCTAT
TTGGACGGTGCTGATGTCACCAAGGTTAA"&amp;"GCCTCATGTTAATCATGAGGGTAAGACCTTCTTTGTACTAC
CTAGTGATGACACACTGCGTAGTGAAGCATTTGAATATTACCACACTCTCGACGAGAGTTTTCTCGGTAG
ATACATGTCTGCTTTGAATCACACAAAGAAATGGAAATTTCCTCAAGTTGGTGGTTTAACTTCAATCAAA
TGGGCTGACAATAACTGTTATTTGTCCAGTGTTTTATTAGCACTTCAGCAGATTGAGGTGAAGTTTAATG
"&amp;"CACCCGCACTACAAGAGGCCTATTATAGAGCTCGTGCTGGTGATGCTGCTAATTTTTGTGCGCTCATACT
CGCTTACAGTAATAAAACTGTGGGTGAGTTGGGTGATGTTAGGGAAACTATGACCCATCTTCTACAACAT
GCCAACTTGGAATCCGCTAAGAGGGTTCTTAATTTGGTGTGTAAGCATTGCGGACAGAAAACTACCACCT
TAATGGGTGTAGAAGCCGTGATGTATATGGGTACTTTGTCTT"&amp;"ATGATGAGCTTAAGGCAGGTGTTTCAAT
TCCTTGTGTGTGTGGTCGTGATGCTACACAATATCTAGTACAACAAGAGTCTTCTTTTGTTATGATGTCT
GCACCTCCTGCTGAGTACAAGTTGCAGCAGGGTACATTTTTATGCGCTAATGAGTACACTGGTAATTATC
AGTGTGGTCATTACACTCACATAACTGCCAAGGAAACGCTCTATCGTATAGATGGAGCTCACCTTACAAA
AATGTCAGAATAT"&amp;"AAAGGACCAGTGACTGATGTTTTCTATAAAGAAACATCTTACACTACAACTATTAAG
CCTGTGTCATACAAACTCGACGGAGTTACTTACACAGAGATTGAACCTAAATTAGATGGGTATTATAAAA
AGGATAATGCTTACTACACTGAGCAGCCTATTGATCTTGTGCCAACTCAACCATTGCCAAATGCGAGTTT
TGACAATTTCAAACTCACATGCTCTAACATTAAGTTTGCTGATGACCTTAATCAA"&amp;"ATGACAGGCTTTAAA
AAGCCAGCTTCACGTGAGCTATCTGTCACATTCTTTCCAGACTTGAATGGCGATGTAGTGGCTATTGACT
ATAGACATTACTCAGCGAGTTTCAAGAAAGGTGCTAAACTGCTACATAAGCCAATTATTTGGCATATCAA
TCAGACTACAAACAAGACAACTTACAAGCCAAACATTTGGTGTTTACGTTGTCTTTGGAGTACAAAGCCA
GTTGAAACCTCAAATTCATTTGAAGT"&amp;"TCTGGAAGTAGAAGGCACACAAGGAATGGATAATCTTGCTTGTG
AAAGCCAACCACTAACCTCTGAAGAAGTAGTGGAAAATCCTACCGTACAGAAGGAAGTAATAGAGTGTGA
CGTGAAAACTACCGAAGTTGTAGGCAATGTCATACTAAAACCATCAGACGAAGGTGTCAAAGTGACACAA
GAGTTAGGCCATGAAGATCTAATGGCTGCTTATGTAGAAAATACAAGCATTACCATTAAGAAACCTAA"&amp;"TG
AGCTCTCGTTGGCCTTAGGTTTAAAAACACTTGCCACTCATGGTGCTGCTGCAATCAATAGTGTCCCTTG
GAGTAAGGTTTTGGCTTATGTTAAGCCTTTTCTAGGACAAGCAACAGTCACAACATCCAACTGCATGAAG
AAATGTGTGCAGCGCATTTTTAACAACTATATGCCTTATGTCATTACATTATTATTCCAGTTGTGCACTT
TCACAAAGGGCACCAACTCAAGAATTAGAGCATCACTTC"&amp;"CTACAACTATTGCTAAAAATAGTGTTAAGAG
TGTTGCAAAATTATGTTTGGACGTTTGCATTGATTATGTGAAATCTCCTAAATCTTCTAAATTGTTCACA
ATTGCAATGTGGCTATTGTTGTTAAGCATTTGCTTGGGTTCATTAATCTATGTGACTGCAGCTTTTGGGG
TGCTTTTATCTAATTTAGGCATCCCTTCTTATTGTGGTGGTGTTAGAGATTTGTATATCAATTCCTCTAA
TGTCACCATT"&amp;"ATGGACTTCTGTGAGGGCTCTTTTCCTTGTAGTGTTTGTTTAAGTGGACTAGATTCTCTT
GATTCTTACCCCGCTTTAGAAACTATTCAGGTTACGATTTCATCGTATAAGTTGGACCTAACATTTTTAG
GTTTAGCAGCTGAATGGTTTTTGGCATACATGTTGTTTACAAAATTTTTCTACTTACTTGGTCTCTCTGC
TATAATGCAGGTGTTCTTTGGCTACTTTGCTAGTCATTTCATCAGCAATTCA"&amp;"TGGCTTATGTGGTTTATC
ATTAGCATTGTACAAATGGCGCCTGTTTCTGCTATGGTCAGGATGTACATTTTCTTTGCTTCTTTCTATT
ATATATGGAAAAGCTATGTTCATATTATGGATGGTTGCACTTCTTCAACGTGCATGATGAGCTACAAGCG
CAATCGTGCTACGCGCGTTGAGTGTACAACTATAGTTAATGGCATGAAAAGATCTTTCTATGTCTATGCA
AACGGAGGCCGTGGCTTCTGTAA"&amp;"GGCTCACAATTGGAACTGTCTTAATTGTGATACATTCTGTACTGGTA
GTACTTTCATTAGCGACGAAGTAGCTCATGATTTGTCACTCCAGTTTAAGAGACCAATTAATCCTACAGA
CCAGTCTTCTTATGTTGTTGATAGTGTTGCTGTGAAGAACGGTGCACTCCACCTCTACTTTGATAAGGCT
GGTCAGAAGACTTACGAGAGACACCCACTTTCTCATTTTGTCAATTTGGACAATCTGAGAGCTAA"&amp;"CAACA
CTAAGGGTTCATTACCTATTAATGTTATTGTCTTTGACGGCAAGTCCAAGTGCGAAGAGTCTGCCGCCAA
GTCTGCATCTGTTTATTACAGTCAGCTTATGTGCCAACCTATTCTGTTACTTGACCAAGCTCTTGTTTCG
GATGTTGGTGATAGTACCGAGGTTTCTGTCAAGATGTTTGATGCTTATGTCGACACCTTTTCAGCAACTT
TTAGTGTTCCTATGGAAAAACTTAAGGCACTAGTGG"&amp;"CCACGGCTCATAGTGAGTTGGCTAAGGGTGTTGC
TTTGGATGGTGTCTTATCCACATTTATTTCAGCTGCCCGTCAAGGCGTTGTTGATACTGATGTTGATACA
AAGGACGTCATTGAATGTCTCAAGCTTTCTCATCACTCTGACTTAGAAGTGACAGGTGACAGCTGTAATA
ACTTCATGCTCACCTATAACAAAGTTGAAAACATGACGCCCAGAGATCTTGGTGCATGTATTGATTGTAA
TGCAAGG"&amp;"CATATTAATGCCCAAGTAGCAAAAAGTCACAATGTCTCGCTCATCTGGAACGTCAAAGACTAT
ATGTCATTGTCTGAACAGTTGCGCAAGCAAATTCGTGGTGCTGCTAAAAAGAACAACATACCCTTTAGGC
TCACTTGTGCTACTACTAGGCAAGTTTTAAACGTCATAACTACTAAAATTTCACTCAAGGGTGGTAAGGT
TGTTAGTACTTGGTTTAAATTTATGCTGAAAGTCACACTTTTGTGTGTT"&amp;"CTATCTGCATTATTCTGTTAC
ATCATTATGCCAGTACACTCATTGTCTGTTCATGATGGTTATACAAATGAAATCATTGGATACAAAGCTA
TCCAGGACGGTGTCACTCGTGACATAGTGTCTACTGATGATTGTTTTGCAAACAAACATGCTGGTTTCGA
CTCTTGGTTTAGCCAGCGTGGTGGTTCTTATAGGAATGATAAGAGCTGCCCTGTTGTAGCTGCCATCATT
ACTAGGGAGATTGGTTTCAT"&amp;"CGTGCCTGGATTACCTGGTACTGTGTTAAGAACAATTAATGGTGACTTTT
TGCATTTTCTACCTCGCGTTTTTAGTGCCGTTGGCAACATTTGCTACACACCATCAAAACTTATTGAGTA
TAGTGATTTTGCTACTTCTGCTTGCGTCTTGGCTGCGGAATGTACCATTTTTAAGGACGCTATGGGTAAG
CCTGTGCCATATTGTTATGACACTAACTTACTAGAGGGTTCTATTTCTTACAGTGAGCTGCG"&amp;"TCCTGACA
CTCGTTATGTGCTTATGGATGGCTCTATCATACAATTCCCTAACACCTACCTAGAAGGTTCTGTTAGAGT
GGTTACAACTTTTGATGCAGAATACTGCCGTCATGGCACATGTGAGAGGTCAGAAGCTGGTATTTGCCTG
TCTACTAGTGGTAGATGGGTTCTTAATAATGAACACTATAGGGCTTTGCCAGGAGTCTTTTGTGGTGTTG
ATGCCATGAATCTTATTGCTAACATCTTCACAC"&amp;"CTCTTGTTCAACCTGTTGGTGCTTTAGATGTATCTGC
TTCTGTAGTGGCGGGTGGTATTATTGCCATATTGGTGACTTGTGCTGCTTACTACTTTATGAAATTCAGG
CGTGCATTTGGTGAGTACAACCATGTTGTAGCTGCTAATGCATTACTGTTTTTGATGTCTTTCACTATAC
TCTGTTTGGCACCTGCCTATAGCTTTTTGCCAGGAGTTTATTCTGTCTTTTACTTGTACTTGACATTCTA
TTTT"&amp;"ACTAATGATGTTTCATTTTTAGCTCACCTTCAATGGTTTGCTATGTTTTCTCCCATTGTGCCTTTC
TGGATAACAGCCATTTATGTGTTCTGCATCTCCTTGAAGCACTGCCACTGGTTCTTTAATAACTACCTTA
AGAGAAGAGTCATGTTTAATGGAGTTACATTTAGCACCTTTGAGGAGGCTGCTTTATGTACCTTTTTACT
TAACAAGGAAATGTACCTCAAATTGCGTAGTGAGACACTCTTGCCA"&amp;"CTTACACAGTACAACAGGTACCTT
GCTCTCTATAACAAGTACAAGTATTTCAGTGGGGCCTTGGACACAACCAGCTATCGTGAAGCAGCTTGCT
GCCACTTAGCAAAGGCTCTTAATGACTTCAGTAACTCCGGTGCTGATGTCCTCTACCAACCACCACAAAC
TTCAATCACATCTGCAGTTTTGCAGAGTGGTTTTAGAAAAATGGCATTCCCGTCTGGTAAGGTTGAAGGG
TGCATGGTTCAAGTCAC"&amp;"TTGTGGAACCACAACTCTTAACGGATTGTGGTTAGATGACACAGTATATTGTC
CAAGACATGTTATTTGCACAGCAGAAGACATGCTTAATCCAAACTATGAAGACCTGCTCATCCGTAAGTC
TAACCATAGCTTCCTTGTCCAGGCTGGTAATGTCCAACTTCGTGTCATCGGCCATTCCATGCAAAATTGT
CTGCTTAGGCTTAAAGTTGATACCTCTAACCCTAAGACACCAAAGTATAAATTTGTCCG"&amp;"TATCCAACCAG
GTCAGACATTTTCAGTCTTAGCTTGTTACAATGGTTCACCATCAGGAGTTTACCAGTGTGCCATGAGACC
TAACTACACCATTAAGGGTTCTTTCCTCAATGGGTCATGTGGTAGTGTTGGTTTTAACATTGACTATGAT
TGCGTGTCCTTTTGCTATATGCATCACATGGAGCTTCCAACTGGAGTACACGCTGGCACCGACTTAGAAG
GTAAATTCTATGGTCCCTTTGTTGACAGAC"&amp;"AAACTGCACAGGCTGCAGGCACAGACACAACCATTACATT
GAACGTTTTGGCTTGGCTCTATGCTGCTGTTATTAATGGAGATAGATGGTTCCTTAATAGGTTTACCACA
ACTCTGAATGATTTTAACCTTGTGGCAATGAAATACAACTATGAGCCACTGACACAAGATCATGTTGACA
TACTGGGACCCCTTTCTGCACAAACAGGAATAGCTGTCTTAGATATGTGTGCTGCTCTAAAAGAGCTTCT
A"&amp;"CAGAATGGTATGAATGGTCGTACTATTCTTGGTAGCACTATTCTAGAAGATGAGTTTACGCCTTTCGAT
GTTGTTAGACAATGTTCTGGTGTGACTTTTCAAGGTAAGTTCAAGAAAATAGTTAAGGGCACTCATCATT
GGATGCTCCTTACTTTCTTGACATCACTTTTAATTCTCGTTCAAAGTACACAGTGGTCACTGTTTTTCTT
TGTTTATGAGAATGCTTTCTTGCCATTTACTTTTGGTATTATG"&amp;"GCTATTGCTGCTTGTGCTATGCTTCTG
GTCAAGCATAAACATGCCTTCCTGTGCTTGTTTCTGTTACCTTCTCTTGCAACAGTTGCTTATTTCAATA
TGGTCTACATGCCTGCTAGCTGGGTGATGCGTATTATGACATGGCTCGAATTGGCTGATACTAGCTTGTC
TGGTTATCGGCTTAAAGACTGTGTTATGTATGCGTCAGCCTTAGTACTACTCACCCTCATGACTGCTCGT
ACTGTCTATGATGA"&amp;"TGCTGCTAGGCGTGTATGGACATTGATGAATGTCATTACACTTGTTTATAAAGTCT
ATTATGGTAATTCCTTAGATCAAGCTATTTCCATGTGGGCTCTTGTTATTTCTGTAACCTCTAACTATTC
TGGTGTCGTTACGACTATCATGTTCTTAGCTAGAGCTATAGTTTTTGTGTGTGTTGAGTATTACCCTTTC
TTGTTCATTACTGGCAACACCTTACAGTGTATTATGCTTGTCTATTGTTTCTTAGG"&amp;"CTATTGTTGCTGTT
GCTACTTTGGCCTCTTTTGTTTACTCAACCGCTACTTTAGACTTACTCTTGGTGTTTATGACTATTTGGT
CTCCACACAGGAGTTTAGATATATGAACTCACAAGGGCTTTTGCCACCTAAGAGTAGTATTGATGCATTC
AAGCTTAACATTAAATTGCTGGGCATTGGAGGAAAACCATGCATAAAAGTTGCTACTGTTCAGTCTAAAA
TGTCTGACGTGAAGTGCACTTCTGTTG"&amp;"TACTACTTTCTGTTCTTCAACAACTTAGAGTAGAATCATCTTC
TAAATTGTGGGCACAATGTGTGCAATTGCACAATGACATTTTATTGGCTAAAGACACAACTGAAGCCTTT
GAAAAGATGGTTTCTCTTCTGTCTGTTCTGCTATCTATGCAAGGTGCTGTAGACATCAACAAACTGTGCG
AGGAAATGCTCGACAACCGCGCTACCCTGCAGGCTATTGCTTCAGAATTTAGTTCTTTACCATCATATG"&amp;"C
TGCCTATGCTACAGCTCAAGAGGCTTATGAGCAGGCGGTAGCAAATGGTGATTCTGAAGTTGTTCTTAAA
AAGTTAAAGAAATCTTTGAATGTGGCTAAATCTGAGTTTGACCGTGATGCTGCCATGCAACGTAAGTTGG
AGAAGATGGCGGATCAGGCTATGACCCAAATGTACAAACAGGCAAGATCTGAAGACAAGAGGGCAAAAGT
TACTAGTGCAATGCAGACAATGCTTTTCACTATGCTTAGG"&amp;"AAGCTAGATAATGATGCACTTAACAACATT
ATCAACAATGCACGTGATGGTTGTGTACCACTCAACATCATACCACTTACAACAGCAGCTAAACTCATGG
TTGTTGTACCTGATTATGGAACCTACAAGAATACTTGTGATGGTAACACTTTTACATATGCATCTGCTCT
CTGGGAAATTCAGCAAGTTGTTGATGCAGATAGTAAAATTGTCCCGCTTAGTGAAATTAATATGGATAAT
TCACCAAATCT"&amp;"AGCTTGGCCTCTTATTGTTACTGCACTAAGAGCCAACTCAGCTGTCAAACTACAGAATA
ATGAACTGAGTCCAGTAGCACTACGACAGATGTCTTGTGCAGCTGGTACTACACAAACAGCTTGTACTGA
TGACAATGCACTTGCCTATTACAACAACTCTAAGGGAGGTAGGTTTGTGCTTGCATTACTATCAGACCAT
CAAGATCTCAAGTGGGCTAGATTCCCTAAGAGTGACGGAACAGGTACTATTTA"&amp;"TACAGAACTGGAACCAC
CTTGTAGGTTTGTTACAGACACCCCAAAAGGACCTAAAGTGAAATACTTGTATTTCATTAAGGGCTTAAA
CAACCTAAATAGAGGTATGGTATTGGGCAGTTTAGCTGCTACAGTACGTCTTCAGGCTGGTAATGCAACT
GAAGTGCCAGCCAACTCAACTGTGCTTTCTTTCTGCGCCTTTGCTGTTGATCCAGCTAAAGCATACAAAG
ATTACCTATCAAGTGGAGGACAAC"&amp;"CAATCACCAATTGCGTGAAGATGCTGTGCACACACACTGGTACAGG
ACAGGCAATTACCGTAACACCCGAAGCCAATATGGATCAAGAGTCCTTTGGTGGTGCTTCATGTTGTCTG
TATTGTAGATGCCACATTGATCATCCAAATCCTAAGGGATTTTGTGACCTGAAAGGTAAGTATGTTCAAA
TACCTACCACCTGTGCTAATGACCCAGTGGGTTTCACACTTAGAAACACAGTCTGTACTGTCTGCG"&amp;"GAAT
GTGGAAAGGTTATGGTTGTAGTTGTGACCAACTCCGCGAACCCATGATGCAGTCGGCGGATGCGTCACCG
TTTTTAAACGGGTTTGCGGTGTAAGTGCAGCCCGTCTTACACCGTGCGGCACAGGCACTAGCACTGATGT
CGTTTACAGGGCTTTTGACATCTACAACGAAAAGGTTGCTGGTTTTGCAAAGTTCCTAAAAACTAATTGC
TGCCGATTCCAGGAGAAGGATGAAGAAGGCAATTTAA"&amp;"TAGACTCTTATTTCGTAGTTAAGAGACATACTA
TGTCCAACTACCAGCATGAAGAGGCTATTTACAACTTGCTTAAAGAGTGCCCAGCTGTTGCTGTGCATGA
CTTTTTCAAGTTTAGAGTAGATGGTGACATGGTACCACATATATCACGTCAACGTCTAACTAAGTACACA
ATGGCAGACTTAGTCTATGCTCTACGTCATTTTGACGAGGGCAATTGTGACACATTAAAGGAAATACTCG
TCACATAC"&amp;"AATTGTTGTGGTGACGATTATTTCAATAAGAAGGATTGGTATGACTTTGTAGAAAATCCTGA
CATCCTGCGCGTATATGCAAACCTTGGTGAGCGTGTACGTCAAGCTTTATTAAAGACTGTGCAATTCTGC
GATGCCATGCGCGATGCGGGTATCGTAGGTGTACTGACACTAGATAATCAGGATCTGAATGGGAACTGGT
ACGATTTTGGTGATTTCGTGCAAGTAGCACCAGGCTGCGGAGTTCCTATT"&amp;"GTGGATTCATACTATTCTTT
GCTGATGCCTATTCTCACACTAACGAGGGCTTTAGCTGCTGAGTCCCATATGGACGCTGATCTCACAAAA
CCACTCATTAAGTGGGATTTGTTGAAATATGACTTTACGGAAGAGAGACTCTGTCTCTTCGACCGTTACT
TTAAATATTGGGATCAGACATATCACCCCAATTGTACCAACTGTTTGGATGATAGGTGTATCCTCCATTG
TGCAAACTTTAATGTATTGTT"&amp;"TTCTACTGTGTTCCCACCTACAAGCTTTGGACCATTAGTAAGGAAAATA
TTTGTAGATGGTGTACCTTTTGTTGTTTCAACGGGTTACCATTTCCGTGAGTTAGGAGTTGTACATAATC
AGGATGTAAACTTACATAGCTCACGTCTCAGTTTTAAGGAACTTTTAGTGTATGCCGCTGACCCAGCCAT
GCATGCAGCTTCTGGCAATTTATTGCTAGACAAACGCACTACATGCTTTTCAGTGGCTGCACT"&amp;"AACAAAC
AATGTCTCTTTTCAAACTGTCAAACCCGGTAATTTTAATAAGGACTTTTATGACTTTGCTGTGTCTAAAG
GCTTCTTTAAGGAAGGAAGTTCTGTTGAACTAAAGCACTTCTTCTTTGCTCAGGATGGCAATGCTGCTAT
CAGCGATTATGACTATTATCGTTATAATCTGCCAACAATGTGTGATATCAGACAACTCCTATTCGTAGTT
GAAGTTGTTGATAAGTACTTTGATTGTTACGATG"&amp;"GTGGCTGTATTAATGCTAACCAAGTAATCGTAAACA
ATCTGGATAAATCAGCTGGATTTCCATTTAATAAATGGGGTAAGGCTAGGCTTTATTATGATTCAATGAG
TTATGAGGACCAAGATGCACTTTTCGCGTACACTAAGCGTAACGTCCTCCCTACTATAACTCAAATGAAT
CTTAAGTATGCCATTAGTGCAAAGAATAGAGCTCGCACTGTAGCAGGTGTCTCTATCTGTAGTACTATGA
CCAAT"&amp;"AGACAGTTTCATCAGAAATTACTAAAGTCAATAGCCGCCACTAGAGGAGCTACTGTAGTAATTGG
AACAAGCAAATTTTACGGTGGCTGGCATAACATGTTAAAAACTGTCTACAGTGATGTAGAAAATCCCCAC
CTTATGGGTTGGGACTACCCAAAATGTGACAGAGCCATGCCTAACATGCTTAGAATTATGGCTTCTCTTG
TTCTTGCTCGCAAACATAGCACTTGTTGTAACTTGTCACACCGTTTC"&amp;"TATAGATTAGCTAATGAGTGTGC
ACAAGTATTAAGTGAGATGGTCATGTGCGGAGGCTCACTATATGTAAAACCAGGTGGAACATCATCAGGT
GATGCCACAACTGCCTACGCTAATAGTGTGTTTAACATTTGTCAAGCGGTGACAGCTAATGTAAATGCAC
TTCTCTCAACTGATGGTAACAAGATTGCTGACAAGTACGTTCGCAACCTCCAACACAGGCTATATGAGTG
TCTCTATAGAAATAGAGA"&amp;"CGTTGATCATGAATTTGTGGACGAATTTTACGCATATTTGCGTAAGCACTTC
TCCATGATGATTCTTTCTGATGATGCCGTTGTGTGCTACAATAGTAACTATGCGGCGCAAGGTTTAGTAG
CTAGCATCAAGAACTTTAAAGCAGTTCTTTACTATCAAAACAATGTGTTTATGTCTGAGGCAAAATGCTG
GACTGAGACTGATCTTACCAAAGGACCTCATGAATTTTGCTCTCAGCATACAATGCTAGT"&amp;"TAAACAAGGA
GATGACTATGTGTACCTGCCTTATCCAGATCCATCAAGAATACTAGGCGCAGGCTGTTTTGTTGATGACA
TCGTCAAAACAGATGGTACACTTATGATTGAAAGGTTTGTGTCACTTGCGATTGATGCTTACCCACTTAC
TAAACACCCAAACCAGGAATATGCTGATGTTTTCCACTTGTATTTGCAATACATTAGGAAATTACATGAT
GAGCTTACTGGTCACATGTTGGACATGTACT"&amp;"CTGTAATGCTAACTAATGACAATACATCACGGTACTGGG
AACCTGAGTTTTACGAAGCCATGTACACACCACATACAATCTTGCAGGCTGTAGGTGCATGTGTGTTGTG
TAATTCACAGACTTCACTTCGTTGCGGCGCGTGCATTAGGAGACCGTTCCTTTGTTGCAAGTGCTGCTAT
GACCATGTTATTTCAACATCTCATAAATTAGTACTGTCTGTTAATCCCTATGTTTGCAATGCCCCAGGTT
GT"&amp;"GGCGTTACTGATGTAACACAACTGTACTTAGGAGGTATGAGTTACTACTGCAAGTCACACAAACCTCC
CATTAGTTTCCCATTGTGTGCTAATGGTCAGGTTTTTGGTCTATATAAGAACACATGTGTAGGCAGTGAC
AATGTTACTGACTTTAATGCTATAGCAACATGTGATTGGACTAATGCTGGCGATTACATACTTGCCAACA
CTTGTACAGAGAGACTCAAGCTTTTCGCAGCTGAAACGCTCAAA"&amp;"GCAACTGAGGAGACATTCAAGCTATC
TTATGGTATTGCTACTGTACGTGAAGTACTGTCTGATAGAGAACTTCATCTTTCATGGGAGGTAGGAAAA
CCAAGACCACCATTGAATAGGAATTATGTCTTTACTGGTTACCGTGTAACTAAAAATAGTAAAGTACAAA
TTGGAGAGTACACATTTGAAAAAGGTGACTATGGTGATGCTGTTGTGTACAGAGGTACTACAACATACAA
ATTGAATGTTGGTGA"&amp;"TTACTTTGTGCTAACATCACACACAGTAATGCCACTAAGTGCACCTACACTAGTG
CCTCAAGAGCACTATGTGAGAATAACTGGCTTATACCCAACTCTCAACATTTCAGAAGAGTTTTCTAGCA
ATGTTGCAAACTACCAGAAGGTCGGTATGCAAAAATATTCAACACTCCAGGGACCACCAGGTACCGGTAA
GAGTCATTTTGCTATTGGACTTGCACTCTACTACCCGTCTGCTCGCATAGTGTATAC"&amp;"AGCTTGCTCTCAT
GCTGCTGTTGATGCACTATGCGAAAAGGCATTGAAATACTTGCCTATAGACAAGTGCAGTAGAATCATAC
CTGCACGTGCGCGTGTGGAGTGCTTTGACAAATTCAAAGTGAATTCAACATTAGAACAGTACGTTTTCTG
CACTGTAAATGCACTGCCTGAAACTACTGCTGACATAGTAGTCTTTGATGAAATTTCAATGGCAACTAAT
TATGACTTGAGTGTCGTCAATGCTAGAC"&amp;"TACGTGCAAAACACTACGTTTACATTGGTGACCCTGCTCAAT
TACCGGCGCCACGCACATTGCTTACTAAGGGCACACTTGAACCTGAATACTTTAACTCGGTGTGCAGACT
CATGAAAACAATAGGTCCTGACATGTTTCTTGGAACATGTCGCCGTTGTCCTGCTGAAATTGTCGACACA
GTGAGTGCTTTAGTTTATGATAATAAGCTAAAAGCACACAAAGAAAAGTCAGCTCAATGCTTTAAGATGT"&amp;"
TTTACAAGGGTGTGATCACACATGATGTTTCATCTGCAATCAACAGGCCCCAAATAGGTGTTGTAAGAGA
GTTTCTTACGCGCAACCCTGCTTGGAGAAAAGCTGTTTTCATTTCACCATATAATTCACAGAATGCAGTG
GCTTCTAAAATTTTAGGATTACCCACTCAAACTGTTGATTCTTCACAGGGCTCAGAGTATGACTATGTCA
TATTCACACAAACCACTGAGACCGCACACTCTTGCAATGTC"&amp;"AACCGCTTTAATGTGGCTATCACAAGAGC
AAAAATTGGCATTTTGTGCATAATGTCTGACAGAGATCTTTATGATAAGCTGCAATTTACGAGTCTGGAA
GTACCACGTCGCAATGTGGCTACGTTACAAGCAGAAAATGTAACTGGACTCTTTAAGGACTGTAGTAAAA
TCATTACTGGTCTTCACCCTACACAGGCACCGACACACCTCAGTGTTGATACTAAATTCAAGACTGAAGG
CCTCTGTGTTGA"&amp;"CATACCAGGCATACCTAAGGACATGACCTATCGCAGACTCATCTCTATGATGGGCTTC
AAAATGAACTATCAAGTCAATGGTTACCCTAATATGTTTATCACCCGTGAAGAAGCCATTCGTCACGTTC
GTGCATGGATTGGTTTCGACGTTGAGGGTTGTCATGCAACAAGGGATGCTGTGGGAACTAACCTACCACT
CCAATTAGGATTTTCGACAGGTGTTAACTTAGTAGCTGTACCCACTGGCTATGT"&amp;"TGACACTGAGAATAAT
ACAGAGTTCACTAGAGTCAATGCAAAACCTCCTCCAGGTGACCAATTCAAACATCTTATACCACTCATGT
ATAAGGGCTTGCCCTGGAACGTGGTGCGCATTAAGATTGTACAGATGCTCAGTGATACACTGAAAGGATT
GTCCGACAGAGTTGTGTCTGTCCTTTGGGCACATGGCTTTGAACTTACATCGATGAAGTACTTTGTCAAG
ATCGGGCCTGAAAGAACGTGTTGTC"&amp;"TGTGTGACAGACGTGCGACTTGTTTCTCTACTTCATCTGATACCT
ATGCTTGCTGGAACCATTCTGTGGGTTTTGACTATGTCTATAACCCATTTATGATTGATGTTCAGCAGTG
GGGTTTTACAGGTAACCTGCAGAGTAACCATGATCAACACTGTCAAGTGCATGGTAATGCTCATGTGGCT
AGTTGTGATGCTATCATGACTAGATGTCTTGCAGTCCACGAGTGCTTTGTTAAGCGCGTTGATTGGT"&amp;"CTG
TTGAATACCCGATTATTGGAGATGAACTGAAGATTAACGCTGCATGCAGAAAAGTACAGCATACGGTTGT
TAAATCTGCATTGCTTGCTGACAAATTTTCAGTTCTTCACGACATTGGAAATCCAAAGGCTATTAAATGT
GTGCCGCAGGCTGAAGTGGATTGGAAGTTCTACGATGCTCAGCCTTGTAGTGACAAAGCTTACAAAATAG
AGGAACTCTTCTATTCTTATGCTACACACCATGACAAG"&amp;"TTCACTGATGGTGTTTGTTTGTTTTGGAATTG
TAACGTTGATCGTTACCCGGCCAATGCTATTGTTTGTAGGTTTGACACTAGAGTTTTATCTAACTTAAAT
CTACCAGGTTGTGATGGTGGTAGTTTGTATGTTAACAAGCACGCATTCCACACTCCTGCTTTTGATAAGA
GTGCATTTACTTATTTGAAACAATTGCCATTCTTTTATTACTCTGATAGTCCTTGCGAGTCTCATGGCAA
GCAGGTTGT"&amp;"ATCGGACATTGACTATGTTCCACTCAAATCTGCTACGTGTATTACGCGATGCAACTTGGGT
GGTGCTGTTTGCAGACGTCATGCAAACGAGTACAGACAGTACTTAGATGCATACAATATGATGATTTCTG
CTGGATTCAGTCTCTGGATTTACAAACAGTTTGACACTTACAACCTATGGAACACTTTCACCAGGTTGCA
GAGTTTAGAAAATGTGGCTTATAATGTTGTTAACAAAGGACACTTCGATGG"&amp;"ACAGATTGGCGAAGCGCCC
GTGTCTATCATTAATAATGCTGTTTACACCAAAGTAGATGGCAATGATGTGGAGATCTTTGAGAATAAGA
CAACACTTCCTGTTAATGTGGCGTTTGAGCTTTGGGCTAAACGTAACATTAAACCAGTGCCAGAGATTAA
GATACTCAATAATTTGGGTGTTGATATCGCTGCCAACACTGTCATCTGGGATTACAAAAGAGAAGCTCCA
GCTCATGTTTCTACAATAGGTG"&amp;"TCTGTACAATGACTGACATTGCAAAGAAACCTACTGAGAGTGCTTGTT
CATCACTTACCGTCTTGTTTGATGGTAGAGTTGAAGGACAGGTGGACCTTTTCAGAAATGCCCGAAACGG
TGTTTTAATAACAGAAGGTTCAGTCAAGGGTTTAACACCATCTAAAGGACCTGCACAAGCTAGTGTCAAT
GGAGTCACATTGATTGGAGAATCAGTAAAAACACAGTTTAATTATTTCAAGAAAGTAGATGGCA"&amp;"TCATCC
AACAATTGCCTGAAACCTACTTTACACAGAGTAGAGACTTAGAGGATTTTAAGCCCAGATCACAAATGGA
AACGGACTTCCTCGAGCTCGCAATGGATGGATTCATACAGCGATACAAGCTAGAAGGCTATGCCTTCGAG
CATACCGTTTATGGAGATTTCAGTCATGGACAACTAGGCGGACTTCATCTAATGATAGGTCTTGCCAAGA
GATCACAAGACTCACCGTTAAAATTAGCGGATTTT"&amp;"ATCCCTATGGATAGTACGGTGAAGAATTATTTCAT
AACAGATGCTCAAACAGGTTCGTCAAAATGTGTCTGCTCTGTTATTGATCTTTTACTTGATGACTTTGTA
GAAATAATAAAGTCACAAGATCTTTCAGTAGTTTCAAAAGTGGTCAAAGTCACAATAGACTATGCTGAAA
TATCATTTATGCTTTGGTGTAAAGATGGACATGCTGAAACCTTTTACCCAAAATTACAAGCGAGTCAGGC
ATGGCA"&amp;"ACCGGGCGTTGCAATGCCCAACTTGTATAAGATGCAAAGAATGCTTCTTGAAAAATGTGACCTT
CAGAATTATGGTGAAAACGCTGTTATACCAAAAGGAATAATGATGAATGTCGCAAAATATACCCAACTGT
GTCAATACTTAAACACACTTACATTAGCTGTGCCTTACAACATGAGAGTCATACACTTTGGCGCTGGCTC
TGACAAAGGAGTGGCGCCTGGTACAGCTGTGCTCAGACAGTGGTTGCC"&amp;"AATTGGCACACTACTTGTCGAT
TCTGACCTTAATGATTTTGTCTCTGACGCTGATTCTACATTAATTGGAGACTGTGCTACTGTACATACAG
CTAATAAATGGGATCTCATTGTTAGCGATATGTATGACCCTAAAACTAAGCATGTGACAGAGGAGAATGA
CTCAAAAGAAGGGTTTTTCACCTATCTGTGTGGATTTATAAAACAAAAACTAGCCCTGGGAGGTTCCGTG
GCTGTAAAGATAACAGAGC"&amp;"ATTCTTGGAATGCTGATCTCTACAAGCTTATGGGATATTTCTCATGGTGGA
CAGCTTTTGTCACAAATGTCAATGCGTCATCCTCTGAGGCATTTTTGATTGGAGTTAATTACCTTGGTAA
GCCGAAAGAGCAAATTGATGGCTATACCATGCATGCTAACTACGTCTTCTGGAGGAATACAAATCCTATT
CAATTGTCTTCTTATTCATTATTTGACATGAGCAAATTCCCTCTCAAATTAAGGGGGACTG"&amp;"CTGTTATGT
CTTTAAAAGAGAATCAAATCAATGACATGATTTATTCCCTGTTGGAAAAGGGTAGACTTATCATTAGAGA
AAACAACACAGTTGTAGTCTCAAGTGATGTTCTTGTTAATCATTAAACGAACATGAAAATTTTAATTTTT
GCTTTCCTAGTTACCCTAGTTAAAGCACAAGAAGGTTGTGGCGTGATCAACCTCAGGACACAACCTAAAT
TAACACAAGTCTCCTCCTCGCGTAGAGGTGTT"&amp;"TATTATAATGATGATATATTCCGTTCTGATGTTTTACA
TCTCACGCAGGATTATTTCTTACCATTCCATTCTAACCTAACACAGTACTTTTCTCTTAATATTGAGTCA
GATAAAATTGTTTATTTTGACAATCCCATATTGAAATTTGGTGACGGTGTTTACTTCGCAGCCACCGAAA
AGTCTAATGTAATAAGAGGCTGGGTGTTTGGTTCCACTTTTGACAACACCACTCAGTCTGCTATTATAGT
CAA"&amp;"TAATTCCACACACATTATTATACGTGTGTGCTATTTTAACCTCTGTAAAGACCCCATGTATACTGTG
TCTGCTGGCACCCAAAAGTCCTCATGGGTTTATCAGAGTGCTTTCAATTGCACATACGATAGAGTGGAAA
AAAGCTTCCAACTAGACACATCCCCTAAGACTGGTAATTTTACTGACTTACGTGAGTTTGTCTTTAAAAA
TCGTGATGGGTTTTTCACTGCTTACCAGACTTATACCCCAGTTAA"&amp;"CCTCCTTAGAGGTTTGCCATCAGGT
CTTTCAGTTTTAAAACCCATTCTTAAATTACCATTTGGAATTAATATTACTTCTTTTAGAGTGGTTATGG
CTATGTTCAGTAAAACCACTTCTAATTATGTGCCAGAAAGTGCTGCTTATTATGTGGGTAATCTTAAACA
GTCCACCTTTATGCTCAGTTTTAATCAGAATGGAACTATTGTAGATGCTGTGGATTGTTCTCAAGATCCA
CTTGCAGAGTTAAAGT"&amp;"GTACTACAAAAAGTTTTAATGTCTCCAAAGGCATTTATCAAACTTCCAATTTCA
GAGTATCACCAGTTACTGAGGTTGTTAGATTTCCAAATATTACAAATCTCTGTCCTTTTGACAAGGTTTT
TAATGCCACACGCTTTCCTAGTGTCTATGCCTGGGAAAGAACAAAGATTTCTGATTGTGTTGCAGATTAC
ACTGTTTTCTACAACTCAACTTCTTTTTCGACTTTCAACTGTTACGGAGTCTCTCCTT"&amp;"CTAAGTTGATTG
ATTTGTGTTTTACAAGTGTGTATGCAGACACATTTTTGATAAGATTTTCCGAAGTCAGACAAGTAGCACC
TGGTCAGACTGGTGTTATTGCAGACTACAATTATAAACTACCTGACGACTTTACAGGCTGTGTTATAGCT
TGGAACACTGCTAAGCAAGACGTCGGTAGCTATTTTTATAGGTCTCATCGCTCTAGCAAATTAAAACCCT
TTGAAAGAGACCTTTCATCAGAAGAAAAT"&amp;"GGTGTCCGTACACTCAGTACGTATGATTTTAACCAAAATGT
ACCTCTTGAGTACCAAGCCACTAGAGTTGTTGTTCTTTCATTTGAACTCCTTAATGCACCTGCTACAGTG
TGTGGACCAAAATTATCCACTTCATTGGTTAAGAACCAGTGCGTCAACTTCAACTTTAATGGATTTAAAG
GTACTGGTGTGTTGACCGACTCGTCTAAAACGTTTCAGTCTTTTCAGCAGTTTGGTCGGGATGCATCTGA
"&amp;"TTTTACTGATTCAGTGCGTGACCCGCAAACTTTACGGATACTTGACATTTCACCGTGCTCTTTTGGTGGT
GTGAGTGTCATAACACCAGGAACTAACACTTCATCTGCAGTGGCTGTTCTTTACCAAGATGTAAACTGCA
CTGATGTTCCCAGAACAATACAAGCAGATCAATTAGCACCCTCTTGGCGTGTTTATACCACTGGACCCTA
TGTTTTCCAAACACAAGCAGGGTGCCTTATAGGAGCTGAACA"&amp;"TGTCAACGCATCCTATCAGTGTGACATT
CCAATTGGTGCTGGCATTTGTGCTAGCTATCATACAGCCTCACACTTACGGAGTACAGGTCAAAAATCCA
TTGTGGCCTATACTATGTCATTAGGTGCTGAAAATTCTGTGGCATATGCTAATAATTCCATTGCCATACC
TACTAATTTTTCTATTAGTGTCACTACTGAAGTGATGCCTGTTTCTATGGCTAAAACATCTGTCGATTGT
ACTATGTACATCT"&amp;"GTGGTGATTCTTTAGAGTGCAGTAACCTACTGCTTCAGTATGGTAGCTTCTGTACCC
AACTTAATCGTGCCCTTTCTGGCATTGCTGTAGAACAGGATAAAAACACCCAAGAGGTGTTTGCCCAGGT
TAAACAGATGTATAAAACACCAACCATAAGAGATTTTGGTGGTTTTAATTTCTCTCAGATATTACCAGAC
CCTTTGAAGCCTACTAAGCGTTCTTTTATAGAGGATTTGCTCTACAACAAAGTAA"&amp;"CACTCGCGGATGCAG
GTTTCATGAAACAGTATGCAGACTGTCTGGGTGGTATTAACGCAAGAGATCTCATCTGTGCTCAAAAGTT
TAATGGACTGACAGTCTTACCACCTTTGCTCACTGATGACATGATTGCTGCCTATACTGCAGCGCTCATT
AGTGGCACTGCCACTGCAGGCTGGACTTTCGGTGCAGGTGCAGCCCTTCAAATACCTTTTGCTATGCAAA
TGGCTTATAGGTTTAATGGCATTGGA"&amp;"GTTACTCAAAATGTTCTCTACGAGAACCAAAAACAAATTGCCAA
TCAGTTCAATAAGGCTATTACTCAAATTCAAGAATCACTCACAACTACATCGACAGCATTGGGCAAGCTG
CAAGACGTAGTCAACCAGAATGCTCAAGCATTAAATACACTTGTCAAACAACTTAGCTCCAATTTTGGTG
CTATTTCAAGTGCTTTGAATGACATCCTCTCACGACTTGACAAAGTTGAGGCAGAGGTGCAAATTGAC"&amp;"AG
GTTGATTACAGGCAGATTACAAAGCCTCCAAACCTATGTAACACAACAACTAATCAGAGCTGCTGAAATC
AGGGCTTCTGCTAATCTTGCTGCTACCAAAATGTCTGAGTGTGTTCTTGGACAATCGAAAAGAGTTGATT
TTTGTGGAAAAGGCTACCACCTTATGTCTTTCCCTCAATCCGCTCCACACGGTGTTGTGTTCTTACATGT
CACTTATGTGCCATCACAAGAAAAGAACTTCACCACTGC"&amp;"CCCAGCAATTTGTCATGAAGGTAAGGCATAC
TTCCCTCGTGAAGGTGTGTTTGTATCCAATGGCAGTTCTTGGTTTATTACACAGAGGAATTTTTATTCAC
CACAGATAATCACAACAGACAATACATTTGTCGCCGGAAGTTGTGATGTCGTCATTGGAATCATTAACAA
TACAGTTTATGATCCTCTGCAACCTGAGCTTGACTCATTTAAACAAGAGCTAGACAAGTACTTCAAAAAT
CATACATCAC"&amp;"CTGATGTTGATCTTGGCGATATTTCAGGCATTAACGCTTCTGTCGTCGATATTCAAAAAG
AAATTGACCGCCTCAATGAGGTTGCCAAAAATTTAAATGAATCACTCATTGACCTTCAAGAACTTGGCAA
ATATGAGCAATATATTAAATGGCCTTGGTATGTCTGGCTTGGCTTTATAGCAGGGTTAGTAGGATTATTC
ATGGCCATCATTCTTCTTTGTTACTTTACTAGCTGCTGCAGCTGCTGTAAAG"&amp;"GCATGTGCTCCTGTGGTT
CTTGCTGCAGATTTGATGAAGACGACTCTGAGCCAGTGCTCAAAGGAGTCAAATTACATTACACATAAAC
GAACTTATGGATTTGTTTATGAGTATTTTCACACTTGGATCAATCACACGTCAACCAAGTAAGATTGAAA
ATGCTTTTCTTGCAAGTACTGTTCATGCTACTGCAACGATACCGCTACAAGCCTCATTCTCTTTCCGATG
GCTTGTTATTGGCGTTGCACTTC"&amp;"TTGCTGTTTTTCAAAGCGCTTCCAAAGTAATTGCGCTTCATAAGAAG
TGGCAGCTTGCCTTATACAAAGGCATCCAATTAGTTTGTAACTTGCTGCTACTTTTTGTGACAATTTATT
CACATTTTCTACTTTTAGCTGCTGGCATTGAGGTACAATTTTTGTACATCTATGCTTTGATTTATATTCT
GCAAATTTTAAGCTTTTGCAGATTTGTCATGAGATGCTGGCTTTGTTGGAAGTGCAAATCCAAGA"&amp;"ATCCA
TTATTATATGATGCCAACTACTTTGTTTGCTGGCATACATATAATTATGACTACTGTATACCATACAACA
GTGTCACAGATACAATCGTCGTTACTTCAGGTGACGGCATTTCAACACCAGAACTCAAAGAAGACTACCA
AATTGGTGGTTATTCTGAGGATTGGCACTCAGGTGTTAAAGACTATGTCGTTGTACATGGCTATTTCACC
GAAGTTCACTACCAGCTTGAGTCTACACAAATTACT"&amp;"ACAGACACTGGTATTCAAAACGCTACATTCTTCA
TCTTTAACAAGCTTGTTAAGGATCCGCCGAATGTGCAAATACACACAATCGACGGCTCTTCAGGAGTTGT
AAATCCAGCAATGGACCCAATTTATGATGAGCCGACGACGACTACTAGCGTGCCTTTGTAAGCACAAGAA
AGTGAGTACGAACTTATGTACTCATTCGTTTCGGAAGAAACAGGTACGTTAATAGTTAATAGCGTACTTC
TTTTTGT"&amp;"TGCTTTCGTGGTATTCTTGCTAGTTACACTAGCCATCCTTACTGCGCTTCGATTGTGTGCGTA
CTGCTGCAATATTGTTAACGTGAGTTTAGTAAAACCAACAGTTTACGTTTACTCGCGTGTTAAAAATCTG
AACTCCTCTGATTGTGTTCCTGATCTTCTGGTCTAAACGAACTAACTATTATTTTCTGTTTGGAACTTTA
ACATTGCTTATCATGGCTGAGAACGGAACCATTTCTGTTGAGGAGCTTA"&amp;"AAAGACTCCTGGAACAATGGA
ACCTAGTAATAGGCTTCCTCTTCCTCGCCTGGATTATGTTATTACAATTTGCCTATTCTAATCGGAACAG
GCTTTTGTACATAATAAAGCTTGTCTTCCTCTGGCTCTTGTGGCCAGTAACACTTGCTTGCTTTGTGCTT
GCTGCTGTTTACAGAATTAATTGGGTGACTGGCGGTATTGCGATTGCAATGGCTTGCATCGTAGGCTTGA
TGTGGCTTAGCTACTTCGTT"&amp;"GCTTCCTTCAGGCTGTTTGCTCGTACCCGCTCAATGTGGTCATTCAACCC
AGAAACAAACATTCTTCTCAATGTGCCTCTTCGAGGGACAATTGTAACCAGACCGCTCATGGAAAGTGAA
CTTGTCATTGGCGCTGTGATCATTCGTGGTCACCTGCGAATGGCTGGACACTCCCTAGGGCGCTGTGATA
TTAAGGACCTGCCAAAGGAGATCACTGTGGCTACATCACGAACGCTTTCTTATTACAAATTA"&amp;"GGAGCGTC
GCAGCGTGTAGGCACTGATTCAGGTTTTGCTGCATACAACCGCTACCGTATTGGAAACTACAAATTAAAC
ACAGACCACTCTGGTAGCAACGACAATATTGCTTTGCTAGTACAGTAAGTGACAACAGATGTTTCATCTC
GTTGACTTTCAGGTTACAATAGCAGAGATATTGATTATCATTATGAGGACTTTCAGGATTGCCATTTGGA
ATCTTGATGTACTAATAAGTTCAATAGTGAGAC"&amp;"AATTATTTAAGCCTCTAACTAAGAAGAAATATCCTCA
GTTAGATGATGAAGAACCTATGGAGTTAGATTATCCATAAAACGAACATGAAAATTATTCTCTTCCTGAC
ACTGATTGCACTTGCAACTTGCGAGTTATATCACTATCAGGAGTGTGTTAGAGGTACCACTGTACTATTA
GAAGAACCTTGCCCATCAGGAACATATGAGGGCAATTCACCATTTCATCCCCTTGCTGACAACAAATTTG
CACT"&amp;"AACTTGCATTAGCACACATTTTGCTTTTGCCTGTGCTGACGGTACTAGACATACCTATCAGCTTCG
TGCAAGATCAGTTTCACCTAAACTTTTCACCAGACAAGAGAAAGTTTACCAAGAGCTCTATTCGCCGCTT
TTTCTCATTGTTGCGGCTTTAGTATTTATAATACTTTGCTTCACCATTAAGAGAAAGACAGAATGAGTGA
GCTCACTTTAATTGACTTCTATTTGTGCTTTTTAGCCTTTCTGCTA"&amp;"TTCCTTGTTCTAATAATGCTTATC
ATATTTTGGTTTTCACTTGAACTCCAGGATATAGAAGAACCTTGTAACAAAGTTTAAACAAACATGAAAT
TTCTCATTGTTATGACTTGTATATCTCTTTGCTGCTGTATACGCACTGTGGTACAGCGCTGTGCATCTAA
TACACCTTATGTTCTTGAAAACCCATGTCCCACTGGTTATCAGCCAGAGTGGAACATTAGGTATAACACT
AGGGGTAATACTTATAA"&amp;"CAGTGCTAGACTGTGTGCTTTAGGAAAAGTTTTATCTTTTCATAGGTGGCACA
CTATGGTTCAAGCATGTACACCTAATGTCACCATCAATTGTCAAGATCCAGTAGGTGGTGCACTTGTAGC
GAGATGTTGGTACTTTTACCAAGGTCCCCAGACCGCTACATTTAGAGACATACATGTAGATCTGTTCTTT
AAACGAACTTAAAATGTCTGATAATGGACCCCAAAACCAATGTAGTGCCCCCCGCATTA"&amp;"CATTTGGTGGA
CCCTCAGATTCAACTGACAATAACCAGGATGGAGGACGCAGTGGTGCACGGCCAAAACAACGCCGACCCC
AGGGTTTACCCAATAATACTGCGTCTTGGTTCACAGCTCTCACTCAGCATGGTAAGGAAGGACTCAAATT
CCCTCAAGGCCAGGGAGTTCCTATCAACACCAATAGTGGCAGAGATGACCAAATTGGCTACTACAGAAGA
GCTACCCGACGAGTTCGTGGTGGTGACGGT"&amp;"AAAATGAAAGAGCTCAGCCCCAGATGGTACTTCTATTACC
TAGGAACTGGCCCAGAAGCTTCACTTCCCTATGGTGCCAATAAAGAAGGCATCGTATGGGTTGCAACTGA
GGGTGCCTTGAATACACCAAAAGATCATATTGGCACCCGCAATCCTAATAACAATGCTGCTATTGTGCTA
CAACTTCCTCAAGGAACAACATTGCCAAAAGGCTTCTACGCAGAAGGGAGCAGGAATGGTAGTCAAGCCT
C"&amp;"TTCTCGCTCCTCATCACGTAGTCGTGGAAATTCAAGAACTTCAACTCCTGGCAGCAGTAGGGGAAATTC
TCCTGCTCGAGTGGCTAGCGGAGGTGGTGAAACTGCCCTCGCGCTATTGCTGCTAGACAGATTGAACCAG
CTGGAGAGCAAAGTTTCTGGTAAAGGCCAACAACAACAAGGCCAAACTGTCACTAAGAAATCTACTTCAG
AGGCATCTAAAAAGCCTCGACAAAAACGTACTGCAACCAAACA"&amp;"GTACAATGTCACCCAAGCCTTTGGGCG
ACGTGGTCCAGATCAAACTCAAGGAAACTTTGGAGACCAGGAGTTAATCAGACAAGGAACTGATTATAAA
CACTGGCCGCAAATAGCACAGTTTGCTCCAAGTGCCTCTGCATTCTTCGGAATGTCACGCATTAGCATGG
AAGTCACACCTTCGGGAACATGGCTGATTTATCATGGAGCCATTAAATTGGATGACAAAGATCCCCAATT
CAAAGACAACGTCA"&amp;"TACTGCTGAACAAGCACATTGACGCATACAAAACATTCCCACCAACAGAGCCTAAA
AAGGACAAAAAGAAAAAGACTGATGAAGCTCAGCCTTTACCGCAGAGACAAAAGAAACAGCCCACTGTGA
CTCTTCTTCCTGCGGCCGACATGGATGATTTCTCCAGACAACTTCAAAATTCCATGAGTGGAGCTTCTGC
TGATTCAACTCAGGCATAAACACTCATGATGACCACACAAGGCAGATGGGCTATGT"&amp;"AAACGTTTTCGCAA
TTCCGTTTACGATACATAGTCTACTCTTGTGCAGAATGAATTCTCGTAACTAAACAGCACAAGTAGGTTT
AGTTAACTTTAATTTCACATAGCAATCTTTAATCAATGTGTAATGTTAGGGAGGACTTGAAAGAGCCACC
ACATTTTCACCGAGGCCACGCGGAGTACGATCGAGGGTACAGTGAATAATGCTAGGGAGAGCTGCCTATA
TGGAAGAGCCCTAATGTGTAAAATTAA"&amp;"TTTTAGTAGTGCTATCCCCATGTGATTTTAATAGCTTCTTAGG
AGAATGACAGAAAAAAAAAAAAAAAAAAA")</f>
        <v>&gt;BtRf1-2004 DQ412042.1_genome
ATATTAGGTTTTTACCTACCCAGGAAAAGCCAACCAACCTCGATCTCTTGTAGATCTGTTCTTTAAACGA
ACTTTAAAATCTGTGTGGCTGTCGCTTGGCTGTATGCCTAGTGCACCTACACAGTATAAATAATAACTTT
ACTGTCGTTGACAAGAAACGGGTAACTCGTCCTTCTTCTGCAGACTGCTTACGGTTTCGTCCGTGTTGTA
GTCGATCATCAGCATACCTAGGTTTCGTCCGGGTGTGACCGAAAGGTAAGATGGAGAGCCTTGTTCTTGG
TGTCAACGAGAAAACACACGTCCAACTCAGTTTACCTGTTCTTCAGGTTAGTGACGTGTTAGTGCGTGGT
TTCGGGGATACTGTGGAAGAAGCCCTAGCGGAAGCACGTGAACATCTTAAAAATGGCACTTGTGGCCTAG
TAGAGCTGGAAAAAGGTGTTTTACGCCAGCTTGAAGAGCCCTATGTGTTCATTAAACGATCTGAAGCCTT
AAGCACCACTCATGGCCATAAGGTTGTTGAATTGGTGGCTGAAATGAATGGCATTCAGTTCGGTCGTAGC
GGTACAACACTGGGAGTTCTCGTGCCACATGTGGGCGAAACCCCAATTGCGTACCGCAATGTTCTTCTTC
GCAAGAACGGTAATAAGGGAGCTGGTGGTCATAGCTACGGCATCGATCTAAAGTCTTATGACTTAGGTGA
CGAGCTTAACACTGATCCCATTGAAGATTATGAACAAAAATGGAACACTAAGCATGGCAGGGGTGCTCTC
CGTGAACTCATTCGTGAGCTTAATGGAGGTGCAGTCACTCGCTATGTTGATAACAACTTCTGTGGCCCTG
ATGGGTATCCTCTTGACTGCATTAAAGATCTTCTCGCTCGTGCGGGTAAGTCGATGTGCACTCTTTCCGA
ACAACTTGATTTCATTGAATCGAAGCGCGGTGTCTATTGCTGCCGTGAACATGAGCATGAAATTGCTTGG
TACACTGAGCGCTCAGACAAGAGTTATGAGCACCAGACACCATTCGAGGTTAAGAGTGCCAAGAAATTTG
ACACTTTTAAAGGGGAATGCCCGAAGTTCGTATTTCCTCTCAACTCTAAAGTCAAAGTCATTCAACCACG
TGTTGAAAAGAAAAAGACTGAAGGTTTCATGGGGCGTATACGCTCTGTGTACCAAGTTGCCACTCCAAAT
GAATGCAACGACATGCACTTGTCTGTCTTTATGAAGTGCAATCATTGTGATGAAGCTTCTTGGCAGACGT
GTGATTTTCTCAAAGCCACTTGTGAATATTGTGGCACTGAAAATCCAGTGAGTGGAGGACCTACTACATG
TGGGTACCTACCTACTAATGCTGTAGTAAAGATGCCCTGTCCTGCTTGTCAGAATAAAGAAGTGGGACCT
GAGCATAGTGTTGCAGACTACCACAATCACTCAAACATTGAAACTCGACTCCGCAAGGGAGGTAGGACTA
AATGTTTTGGAGGCTGTGTGTTTTCCTATGTTGGCTGCTATAACAAGCGTGCTTACTGGGTTCCTCGTGC
TAGTGCCGATATAGGTTCAAACCATACTGGCATTACCGGTGACAATGTAGAAGTTCTTAATGAAGACCTC
CTTGAGATACTGAATCGTGAACGTGTTAATATTAACATTGTTGGCGATTTTCAGTTGAATGAAGAGATTG
CCATCATTTTAGCGTCTCTTTCTGCTTCTACGAGTGCTTTTGTTGACACTGTAAAGAGTCTTGATTACAA
GTCTTTTAAAGCCATTGTTGAGTCTTGCGGAAACTACGAAGTTACCAAGGGCAAGCCTGTGAAAGGTGCT
TGGAACATTGGACAACAAAAATCTATTCTGACACCACTGTGTGGATTTCCATCACAGGCTGCTGGTGTTA
TTAGATCTATTTTCTCTCGCACACTAGATGCAGCAAATAATTCTATCCCAGATTTACAAAGAGCAGCTGT
CACCATCCTCGGTGACATTTCCGAACAGTCACTGCGTCTTGTTGATGCAATGGTGTGTACATCAGACTTG
ATTACCAACAGTGTTATCATCATGGCATATGTTACTGGTGGTCTTGTACAGCAAACAGTGCAATGGTTGT
CTAATGTGTTAGGCACCACAGTCGACAAACTCAAACCTGTATTTACATGGCTTGAGACTAAGCTTAATGC
AGGAATAGAGTTTCTCAAGGATGCTTGGGAAATTCTTAAATTCCTAGTTACAGGTGTGTTTGACATTGTT
AAAGGTCAAATACGGGTGTTTTCGGACAACCTCAAAGAATGTGTAAAAACTTTTGTTGGTGTTGTCAACA
AAGCGCTTGAAATGTGCATTGACCAAGTCACAATCGCAGGCACCAAGGTGAGATCACTCAACCTTGGGGA
GGTTTTTATTGCGCAAAGCAAGGGCCTCTACCGTCAGTGTGTTCGTGGCAAGGAGCAGCTGCAACTACTC
ATGCCTTTGAAGGCACCTAAAGAAGTCACTTTCCTTGAAGGAGACTCACATGATACAGTACTAATCTCCG
AAGAGGTTGTTCTTAAAAATGGTGAGCTTGAAGCACTCGAGACACCAGTTGACAGTTTCACAAATGGAGC
CGTCGTAGGCACTCCAGTTTGTGTCAATGGCCTCATGCTCTTGGAGCTCAAAGATAAGGAACAGTATTGT
GCTTTATCTCCAGGCTTATTAGCTACAAACAATGTCTTCCGTCTAAATGGAGGTGCACCGGTTAAAGGTG
TAACCTTTGGAGAAAACACTGTTTTAGAAGTTCAAGGTTACAAGAATGTGAAAATCACATTTGAGCTTGA
TGAGCGTGTAGACAAAGTGCTTAACGAGAAGTGTTCTGTCTACACTGTTGAATCCGGTACAGAGGTTACT
GAATTCGCATGTGTTGTTGCAGAAGCCGTTGTAAAAGCTTTGCAACCAGTTTCTGACCTTCTTACTAAGA
TGGGTATTGACCTTGATGAGTGGAGTGTAGCTACATTCTACTTGTTTGATGATGCTGGTGAAGAAAAACT
TTCATCACGCATGTACTGTTCCTTCTACCCTCCTGATGAGGAAGAAGACTGCGAAGAGTATGAGGATGAG
GAAGAAGTTCCTGATGAAACCTGTGAACACGAATACGGCACAGAGGATGACTATAAAGGTCTTCCTCTTG
AGTTTGGTTCGTCAACAGAAATACAACAGGTTGAAGATGAAGAGGAAGACTGGCTTGATGATGTTGGTGA
AGCAGAACCTGAACCAGAACCTCTACCTGCAGAACCAGTTAATCAGTTTACTGGTTACTTTAAACTTACT
GACAATGTTGCCATTAAATGTGTTGACATCGTTAAGGAAGCGCAAAGTGCCAAACCTGCGGTTATTGTTA
ATGCTGCTAACATTCACCTAAAACATGGTGGTGGTGTAGCAGGTGCACTCAACAAAGCAACCAATGGTGC
CATGCAACAGGAGAGTGATGATTACATTAAACGAAATGGACCACTCACAGTAGGTGGTTCATGTTTGCTT
TCTGGACACAATTTGGCTAAGAAGTGTATGCATGTTGTTGGCCCAAACCTAAATGCTGGTGAGGATGTCC
AACTACTTAAAGCTGCATATGACAACTTTAATTCACAGGACGTATTACTTGCACCACTACTGTCAGCAGG
CATATTTGGTGCTAAACCACTTCAGTCTTTAAAGATGTGTGTTGAAGTAGTTCGCACACAAGTTTACCTC
GCGGTCAATGATAGGAGTCTTTATGATCAGGTTGTATTAGATTATCTGGACAGTTTGAAACCTAAAGTGG
AGTCTCCCAAAAAGGAGGAGAATCCAAAATTGGAAGAGCATAAAGCGAAACAGCCAGCTGAAAAACCTGT
TGACGTCAAACCTAAAATTAAGGCTTGTGTCGAAGAGGTTACTACAACATTGGAAGAAACTAAACTTCTC
ACCCAAAATCTGCTTCTTTTTGCTGATATCAATGGTAAACTTTACCCGGATTCTCAGAATATGCTAAGAG
GTGAAGACATGTCTTTTCTAGAAAAGGACGCACCATATGTAGTAGGTGATGTCATCACTAGTGGTGATAT
TACTTGTGTTATAATACCTGCTAAGAAGGCTGGTGGTACTACAGAAATGCTTGCAAAGGCATTAAAGAAA
GTGCCAGTGTGTGAGTATATAACTACATATCCCGGACAAGGATGTGCTGGTTATACACTCGAAGAAGCAA
AGACTGCGCTTAAAAGGTGCAAATCTGCATGCTATGTATTACCTTCAAAAACACCTAATGTAAAAGATGA
AATCCTTGGAACGGTGTCTTGGAATTTAAGGGAAATGCTTGCTCATGCTGAAGAGACAAGAAAATTAATG
CCTATTTGCATGGACATTAGAGCCATAATGGCTACAATCCAACGTAAGTATAAAGGTATTAAGATTCAAG
AAGGAATCGTTGACTATGGTGTTCGGTTCTTTTTCTATACTAGCAAAGAGCCTGTAGCTTCTATTATTAC
AAAACTCAATTCTTTAAATGAACCACTTATCACAATGCCGATAGGTTATGTGACACATGGTTTTAACCTG
GAAGAAGCTGCGCGTTGTATGCGCTCTCTTAAAGCTCCTGCTGTAGTCTCAGTGTCTTCACCAGACGCAG
TTACTACATACAATGGATACCTCACATCATCTTCAAAGACACCTGAGGAACACTTCATAGAGACCATCTC
CCTTGCGGGTACGTATAGAGACTGGTCTTACTCTGGACAACGTACAGAATTAGGTGTTGAATTTCTCAAG
CGTGGAGATAAGATTGTCTACCACACTATTGAAAAACCCACCGAGTTCTATCTTGACGGTGAGGTTCTCC
CACTTGACAAGCTCAAGAGTCTTTTGTCTCTTCGTGAGGTTAAGACTATTAAAGTGTTTACTACTGTAGA
CAATACTAACCTCCACACACAACTTGTGGACATGTCTATGACATATGGACAGCACTTTGGTCCAACCTAT
TTGGACGGTGCTGATGTCACCAAGGTTAAGCCTCATGTTAATCATGAGGGTAAGACCTTCTTTGTACTAC
CTAGTGATGACACACTGCGTAGTGAAGCATTTGAATATTACCACACTCTCGACGAGAGTTTTCTCGGTAG
ATACATGTCTGCTTTGAATCACACAAAGAAATGGAAATTTCCTCAAGTTGGTGGTTTAACTTCAATCAAA
TGGGCTGACAATAACTGTTATTTGTCCAGTGTTTTATTAGCACTTCAGCAGATTGAGGTGAAGTTTAATG
CACCCGCACTACAAGAGGCCTATTATAGAGCTCGTGCTGGTGATGCTGCTAATTTTTGTGCGCTCATACT
CGCTTACAGTAATAAAACTGTGGGTGAGTTGGGTGATGTTAGGGAAACTATGACCCATCTTCTACAACAT
GCCAACTTGGAATCCGCTAAGAGGGTTCTTAATTTGGTGTGTAAGCATTGCGGACAGAAAACTACCACCT
TAATGGGTGTAGAAGCCGTGATGTATATGGGTACTTTGTCTTATGATGAGCTTAAGGCAGGTGTTTCAAT
TCCTTGTGTGTGTGGTCGTGATGCTACACAATATCTAGTACAACAAGAGTCTTCTTTTGTTATGATGTCT
GCACCTCCTGCTGAGTACAAGTTGCAGCAGGGTACATTTTTATGCGCTAATGAGTACACTGGTAATTATC
AGTGTGGTCATTACACTCACATAACTGCCAAGGAAACGCTCTATCGTATAGATGGAGCTCACCTTACAAA
AATGTCAGAATATAAAGGACCAGTGACTGATGTTTTCTATAAAGAAACATCTTACACTACAACTATTAAG
CCTGTGTCATACAAACTCGACGGAGTTACTTACACAGAGATTGAACCTAAATTAGATGGGTATTATAAAA
AGGATAATGCTTACTACACTGAGCAGCCTATTGATCTTGTGCCAACTCAACCATTGCCAAATGCGAGTTT
TGACAATTTCAAACTCACATGCTCTAACATTAAGTTTGCTGATGACCTTAATCAAATGACAGGCTTTAAA
AAGCCAGCTTCACGTGAGCTATCTGTCACATTCTTTCCAGACTTGAATGGCGATGTAGTGGCTATTGACT
ATAGACATTACTCAGCGAGTTTCAAGAAAGGTGCTAAACTGCTACATAAGCCAATTATTTGGCATATCAA
TCAGACTACAAACAAGACAACTTACAAGCCAAACATTTGGTGTTTACGTTGTCTTTGGAGTACAAAGCCA
GTTGAAACCTCAAATTCATTTGAAGTTCTGGAAGTAGAAGGCACACAAGGAATGGATAATCTTGCTTGTG
AAAGCCAACCACTAACCTCTGAAGAAGTAGTGGAAAATCCTACCGTACAGAAGGAAGTAATAGAGTGTGA
CGTGAAAACTACCGAAGTTGTAGGCAATGTCATACTAAAACCATCAGACGAAGGTGTCAAAGTGACACAA
GAGTTAGGCCATGAAGATCTAATGGCTGCTTATGTAGAAAATACAAGCATTACCATTAAGAAACCTAATG
AGCTCTCGTTGGCCTTAGGTTTAAAAACACTTGCCACTCATGGTGCTGCTGCAATCAATAGTGTCCCTTG
GAGTAAGGTTTTGGCTTATGTTAAGCCTTTTCTAGGACAAGCAACAGTCACAACATCCAACTGCATGAAG
AAATGTGTGCAGCGCATTTTTAACAACTATATGCCTTATGTCATTACATTATTATTCCAGTTGTGCACTT
TCACAAAGGGCACCAACTCAAGAATTAGAGCATCACTTCCTACAACTATTGCTAAAAATAGTGTTAAGAG
TGTTGCAAAATTATGTTTGGACGTTTGCATTGATTATGTGAAATCTCCTAAATCTTCTAAATTGTTCACA
ATTGCAATGTGGCTATTGTTGTTAAGCATTTGCTTGGGTTCATTAATCTATGTGACTGCAGCTTTTGGGG
TGCTTTTATCTAATTTAGGCATCCCTTCTTATTGTGGTGGTGTTAGAGATTTGTATATCAATTCCTCTAA
TGTCACCATTATGGACTTCTGTGAGGGCTCTTTTCCTTGTAGTGTTTGTTTAAGTGGACTAGATTCTCTT
GATTCTTACCCCGCTTTAGAAACTATTCAGGTTACGATTTCATCGTATAAGTTGGACCTAACATTTTTAG
GTTTAGCAGCTGAATGGTTTTTGGCATACATGTTGTTTACAAAATTTTTCTACTTACTTGGTCTCTCTGC
TATAATGCAGGTGTTCTTTGGCTACTTTGCTAGTCATTTCATCAGCAATTCATGGCTTATGTGGTTTATC
ATTAGCATTGTACAAATGGCGCCTGTTTCTGCTATGGTCAGGATGTACATTTTCTTTGCTTCTTTCTATT
ATATATGGAAAAGCTATGTTCATATTATGGATGGTTGCACTTCTTCAACGTGCATGATGAGCTACAAGCG
CAATCGTGCTACGCGCGTTGAGTGTACAACTATAGTTAATGGCATGAAAAGATCTTTCTATGTCTATGCA
AACGGAGGCCGTGGCTTCTGTAAGGCTCACAATTGGAACTGTCTTAATTGTGATACATTCTGTACTGGTA
GTACTTTCATTAGCGACGAAGTAGCTCATGATTTGTCACTCCAGTTTAAGAGACCAATTAATCCTACAGA
CCAGTCTTCTTATGTTGTTGATAGTGTTGCTGTGAAGAACGGTGCACTCCACCTCTACTTTGATAAGGCT
GGTCAGAAGACTTACGAGAGACACCCACTTTCTCATTTTGTCAATTTGGACAATCTGAGAGCTAACAACA
CTAAGGGTTCATTACCTATTAATGTTATTGTCTTTGACGGCAAGTCCAAGTGCGAAGAGTCTGCCGCCAA
GTCTGCATCTGTTTATTACAGTCAGCTTATGTGCCAACCTATTCTGTTACTTGACCAAGCTCTTGTTTCG
GATGTTGGTGATAGTACCGAGGTTTCTGTCAAGATGTTTGATGCTTATGTCGACACCTTTTCAGCAACTT
TTAGTGTTCCTATGGAAAAACTTAAGGCACTAGTGGCCACGGCTCATAGTGAGTTGGCTAAGGGTGTTGC
TTTGGATGGTGTCTTATCCACATTTATTTCAGCTGCCCGTCAAGGCGTTGTTGATACTGATGTTGATACA
AAGGACGTCATTGAATGTCTCAAGCTTTCTCATCACTCTGACTTAGAAGTGACAGGTGACAGCTGTAATA
ACTTCATGCTCACCTATAACAAAGTTGAAAACATGACGCCCAGAGATCTTGGTGCATGTATTGATTGTAA
TGCAAGGCATATTAATGCCCAAGTAGCAAAAAGTCACAATGTCTCGCTCATCTGGAACGTCAAAGACTAT
ATGTCATTGTCTGAACAGTTGCGCAAGCAAATTCGTGGTGCTGCTAAAAAGAACAACATACCCTTTAGGC
TCACTTGTGCTACTACTAGGCAAGTTTTAAACGTCATAACTACTAAAATTTCACTCAAGGGTGGTAAGGT
TGTTAGTACTTGGTTTAAATTTATGCTGAAAGTCACACTTTTGTGTGTTCTATCTGCATTATTCTGTTAC
ATCATTATGCCAGTACACTCATTGTCTGTTCATGATGGTTATACAAATGAAATCATTGGATACAAAGCTA
TCCAGGACGGTGTCACTCGTGACATAGTGTCTACTGATGATTGTTTTGCAAACAAACATGCTGGTTTCGA
CTCTTGGTTTAGCCAGCGTGGTGGTTCTTATAGGAATGATAAGAGCTGCCCTGTTGTAGCTGCCATCATT
ACTAGGGAGATTGGTTTCATCGTGCCTGGATTACCTGGTACTGTGTTAAGAACAATTAATGGTGACTTTT
TGCATTTTCTACCTCGCGTTTTTAGTGCCGTTGGCAACATTTGCTACACACCATCAAAACTTATTGAGTA
TAGTGATTTTGCTACTTCTGCTTGCGTCTTGGCTGCGGAATGTACCATTTTTAAGGACGCTATGGGTAAG
CCTGTGCCATATTGTTATGACACTAACTTACTAGAGGGTTCTATTTCTTACAGTGAGCTGCGTCCTGACA
CTCGTTATGTGCTTATGGATGGCTCTATCATACAATTCCCTAACACCTACCTAGAAGGTTCTGTTAGAGT
GGTTACAACTTTTGATGCAGAATACTGCCGTCATGGCACATGTGAGAGGTCAGAAGCTGGTATTTGCCTG
TCTACTAGTGGTAGATGGGTTCTTAATAATGAACACTATAGGGCTTTGCCAGGAGTCTTTTGTGGTGTTG
ATGCCATGAATCTTATTGCTAACATCTTCACACCTCTTGTTCAACCTGTTGGTGCTTTAGATGTATCTGC
TTCTGTAGTGGCGGGTGGTATTATTGCCATATTGGTGACTTGTGCTGCTTACTACTTTATGAAATTCAGG
CGTGCATTTGGTGAGTACAACCATGTTGTAGCTGCTAATGCATTACTGTTTTTGATGTCTTTCACTATAC
TCTGTTTGGCACCTGCCTATAGCTTTTTGCCAGGAGTTTATTCTGTCTTTTACTTGTACTTGACATTCTA
TTTTACTAATGATGTTTCATTTTTAGCTCACCTTCAATGGTTTGCTATGTTTTCTCCCATTGTGCCTTTC
TGGATAACAGCCATTTATGTGTTCTGCATCTCCTTGAAGCACTGCCACTGGTTCTTTAATAACTACCTTA
AGAGAAGAGTCATGTTTAATGGAGTTACATTTAGCACCTTTGAGGAGGCTGCTTTATGTACCTTTTTACT
TAACAAGGAAATGTACCTCAAATTGCGTAGTGAGACACTCTTGCCACTTACACAGTACAACAGGTACCTT
GCTCTCTATAACAAGTACAAGTATTTCAGTGGGGCCTTGGACACAACCAGCTATCGTGAAGCAGCTTGCT
GCCACTTAGCAAAGGCTCTTAATGACTTCAGTAACTCCGGTGCTGATGTCCTCTACCAACCACCACAAAC
TTCAATCACATCTGCAGTTTTGCAGAGTGGTTTTAGAAAAATGGCATTCCCGTCTGGTAAGGTTGAAGGG
TGCATGGTTCAAGTCACTTGTGGAACCACAACTCTTAACGGATTGTGGTTAGATGACACAGTATATTGTC
CAAGACATGTTATTTGCACAGCAGAAGACATGCTTAATCCAAACTATGAAGACCTGCTCATCCGTAAGTC
TAACCATAGCTTCCTTGTCCAGGCTGGTAATGTCCAACTTCGTGTCATCGGCCATTCCATGCAAAATTGT
CTGCTTAGGCTTAAAGTTGATACCTCTAACCCTAAGACACCAAAGTATAAATTTGTCCGTATCCAACCAG
GTCAGACATTTTCAGTCTTAGCTTGTTACAATGGTTCACCATCAGGAGTTTACCAGTGTGCCATGAGACC
TAACTACACCATTAAGGGTTCTTTCCTCAATGGGTCATGTGGTAGTGTTGGTTTTAACATTGACTATGAT
TGCGTGTCCTTTTGCTATATGCATCACATGGAGCTTCCAACTGGAGTACACGCTGGCACCGACTTAGAAG
GTAAATTCTATGGTCCCTTTGTTGACAGACAAACTGCACAGGCTGCAGGCACAGACACAACCATTACATT
GAACGTTTTGGCTTGGCTCTATGCTGCTGTTATTAATGGAGATAGATGGTTCCTTAATAGGTTTACCACA
ACTCTGAATGATTTTAACCTTGTGGCAATGAAATACAACTATGAGCCACTGACACAAGATCATGTTGACA
TACTGGGACCCCTTTCTGCACAAACAGGAATAGCTGTCTTAGATATGTGTGCTGCTCTAAAAGAGCTTCT
ACAGAATGGTATGAATGGTCGTACTATTCTTGGTAGCACTATTCTAGAAGATGAGTTTACGCCTTTCGAT
GTTGTTAGACAATGTTCTGGTGTGACTTTTCAAGGTAAGTTCAAGAAAATAGTTAAGGGCACTCATCATT
GGATGCTCCTTACTTTCTTGACATCACTTTTAATTCTCGTTCAAAGTACACAGTGGTCACTGTTTTTCTT
TGTTTATGAGAATGCTTTCTTGCCATTTACTTTTGGTATTATGGCTATTGCTGCTTGTGCTATGCTTCTG
GTCAAGCATAAACATGCCTTCCTGTGCTTGTTTCTGTTACCTTCTCTTGCAACAGTTGCTTATTTCAATA
TGGTCTACATGCCTGCTAGCTGGGTGATGCGTATTATGACATGGCTCGAATTGGCTGATACTAGCTTGTC
TGGTTATCGGCTTAAAGACTGTGTTATGTATGCGTCAGCCTTAGTACTACTCACCCTCATGACTGCTCGT
ACTGTCTATGATGATGCTGCTAGGCGTGTATGGACATTGATGAATGTCATTACACTTGTTTATAAAGTCT
ATTATGGTAATTCCTTAGATCAAGCTATTTCCATGTGGGCTCTTGTTATTTCTGTAACCTCTAACTATTC
TGGTGTCGTTACGACTATCATGTTCTTAGCTAGAGCTATAGTTTTTGTGTGTGTTGAGTATTACCCTTTC
TTGTTCATTACTGGCAACACCTTACAGTGTATTATGCTTGTCTATTGTTTCTTAGGCTATTGTTGCTGTT
GCTACTTTGGCCTCTTTTGTTTACTCAACCGCTACTTTAGACTTACTCTTGGTGTTTATGACTATTTGGT
CTCCACACAGGAGTTTAGATATATGAACTCACAAGGGCTTTTGCCACCTAAGAGTAGTATTGATGCATTC
AAGCTTAACATTAAATTGCTGGGCATTGGAGGAAAACCATGCATAAAAGTTGCTACTGTTCAGTCTAAAA
TGTCTGACGTGAAGTGCACTTCTGTTGTACTACTTTCTGTTCTTCAACAACTTAGAGTAGAATCATCTTC
TAAATTGTGGGCACAATGTGTGCAATTGCACAATGACATTTTATTGGCTAAAGACACAACTGAAGCCTTT
GAAAAGATGGTTTCTCTTCTGTCTGTTCTGCTATCTATGCAAGGTGCTGTAGACATCAACAAACTGTGCG
AGGAAATGCTCGACAACCGCGCTACCCTGCAGGCTATTGCTTCAGAATTTAGTTCTTTACCATCATATGC
TGCCTATGCTACAGCTCAAGAGGCTTATGAGCAGGCGGTAGCAAATGGTGATTCTGAAGTTGTTCTTAAA
AAGTTAAAGAAATCTTTGAATGTGGCTAAATCTGAGTTTGACCGTGATGCTGCCATGCAACGTAAGTTGG
AGAAGATGGCGGATCAGGCTATGACCCAAATGTACAAACAGGCAAGATCTGAAGACAAGAGGGCAAAAGT
TACTAGTGCAATGCAGACAATGCTTTTCACTATGCTTAGGAAGCTAGATAATGATGCACTTAACAACATT
ATCAACAATGCACGTGATGGTTGTGTACCACTCAACATCATACCACTTACAACAGCAGCTAAACTCATGG
TTGTTGTACCTGATTATGGAACCTACAAGAATACTTGTGATGGTAACACTTTTACATATGCATCTGCTCT
CTGGGAAATTCAGCAAGTTGTTGATGCAGATAGTAAAATTGTCCCGCTTAGTGAAATTAATATGGATAAT
TCACCAAATCTAGCTTGGCCTCTTATTGTTACTGCACTAAGAGCCAACTCAGCTGTCAAACTACAGAATA
ATGAACTGAGTCCAGTAGCACTACGACAGATGTCTTGTGCAGCTGGTACTACACAAACAGCTTGTACTGA
TGACAATGCACTTGCCTATTACAACAACTCTAAGGGAGGTAGGTTTGTGCTTGCATTACTATCAGACCAT
CAAGATCTCAAGTGGGCTAGATTCCCTAAGAGTGACGGAACAGGTACTATTTATACAGAACTGGAACCAC
CTTGTAGGTTTGTTACAGACACCCCAAAAGGACCTAAAGTGAAATACTTGTATTTCATTAAGGGCTTAAA
CAACCTAAATAGAGGTATGGTATTGGGCAGTTTAGCTGCTACAGTACGTCTTCAGGCTGGTAATGCAACT
GAAGTGCCAGCCAACTCAACTGTGCTTTCTTTCTGCGCCTTTGCTGTTGATCCAGCTAAAGCATACAAAG
ATTACCTATCAAGTGGAGGACAACCAATCACCAATTGCGTGAAGATGCTGTGCACACACACTGGTACAGG
ACAGGCAATTACCGTAACACCCGAAGCCAATATGGATCAAGAGTCCTTTGGTGGTGCTTCATGTTGTCTG
TATTGTAGATGCCACATTGATCATCCAAATCCTAAGGGATTTTGTGACCTGAAAGGTAAGTATGTTCAAA
TACCTACCACCTGTGCTAATGACCCAGTGGGTTTCACACTTAGAAACACAGTCTGTACTGTCTGCGGAAT
GTGGAAAGGTTATGGTTGTAGTTGTGACCAACTCCGCGAACCCATGATGCAGTCGGCGGATGCGTCACCG
TTTTTAAACGGGTTTGCGGTGTAAGTGCAGCCCGTCTTACACCGTGCGGCACAGGCACTAGCACTGATGT
CGTTTACAGGGCTTTTGACATCTACAACGAAAAGGTTGCTGGTTTTGCAAAGTTCCTAAAAACTAATTGC
TGCCGATTCCAGGAGAAGGATGAAGAAGGCAATTTAATAGACTCTTATTTCGTAGTTAAGAGACATACTA
TGTCCAACTACCAGCATGAAGAGGCTATTTACAACTTGCTTAAAGAGTGCCCAGCTGTTGCTGTGCATGA
CTTTTTCAAGTTTAGAGTAGATGGTGACATGGTACCACATATATCACGTCAACGTCTAACTAAGTACACA
ATGGCAGACTTAGTCTATGCTCTACGTCATTTTGACGAGGGCAATTGTGACACATTAAAGGAAATACTCG
TCACATACAATTGTTGTGGTGACGATTATTTCAATAAGAAGGATTGGTATGACTTTGTAGAAAATCCTGA
CATCCTGCGCGTATATGCAAACCTTGGTGAGCGTGTACGTCAAGCTTTATTAAAGACTGTGCAATTCTGC
GATGCCATGCGCGATGCGGGTATCGTAGGTGTACTGACACTAGATAATCAGGATCTGAATGGGAACTGGT
ACGATTTTGGTGATTTCGTGCAAGTAGCACCAGGCTGCGGAGTTCCTATTGTGGATTCATACTATTCTTT
GCTGATGCCTATTCTCACACTAACGAGGGCTTTAGCTGCTGAGTCCCATATGGACGCTGATCTCACAAAA
CCACTCATTAAGTGGGATTTGTTGAAATATGACTTTACGGAAGAGAGACTCTGTCTCTTCGACCGTTACT
TTAAATATTGGGATCAGACATATCACCCCAATTGTACCAACTGTTTGGATGATAGGTGTATCCTCCATTG
TGCAAACTTTAATGTATTGTTTTCTACTGTGTTCCCACCTACAAGCTTTGGACCATTAGTAAGGAAAATA
TTTGTAGATGGTGTACCTTTTGTTGTTTCAACGGGTTACCATTTCCGTGAGTTAGGAGTTGTACATAATC
AGGATGTAAACTTACATAGCTCACGTCTCAGTTTTAAGGAACTTTTAGTGTATGCCGCTGACCCAGCCAT
GCATGCAGCTTCTGGCAATTTATTGCTAGACAAACGCACTACATGCTTTTCAGTGGCTGCACTAACAAAC
AATGTCTCTTTTCAAACTGTCAAACCCGGTAATTTTAATAAGGACTTTTATGACTTTGCTGTGTCTAAAG
GCTTCTTTAAGGAAGGAAGTTCTGTTGAACTAAAGCACTTCTTCTTTGCTCAGGATGGCAATGCTGCTAT
CAGCGATTATGACTATTATCGTTATAATCTGCCAACAATGTGTGATATCAGACAACTCCTATTCGTAGTT
GAAGTTGTTGATAAGTACTTTGATTGTTACGATGGTGGCTGTATTAATGCTAACCAAGTAATCGTAAACA
ATCTGGATAAATCAGCTGGATTTCCATTTAATAAATGGGGTAAGGCTAGGCTTTATTATGATTCAATGAG
TTATGAGGACCAAGATGCACTTTTCGCGTACACTAAGCGTAACGTCCTCCCTACTATAACTCAAATGAAT
CTTAAGTATGCCATTAGTGCAAAGAATAGAGCTCGCACTGTAGCAGGTGTCTCTATCTGTAGTACTATGA
CCAATAGACAGTTTCATCAGAAATTACTAAAGTCAATAGCCGCCACTAGAGGAGCTACTGTAGTAATTGG
AACAAGCAAATTTTACGGTGGCTGGCATAACATGTTAAAAACTGTCTACAGTGATGTAGAAAATCCCCAC
CTTATGGGTTGGGACTACCCAAAATGTGACAGAGCCATGCCTAACATGCTTAGAATTATGGCTTCTCTTG
TTCTTGCTCGCAAACATAGCACTTGTTGTAACTTGTCACACCGTTTCTATAGATTAGCTAATGAGTGTGC
ACAAGTATTAAGTGAGATGGTCATGTGCGGAGGCTCACTATATGTAAAACCAGGTGGAACATCATCAGGT
GATGCCACAACTGCCTACGCTAATAGTGTGTTTAACATTTGTCAAGCGGTGACAGCTAATGTAAATGCAC
TTCTCTCAACTGATGGTAACAAGATTGCTGACAAGTACGTTCGCAACCTCCAACACAGGCTATATGAGTG
TCTCTATAGAAATAGAGACGTTGATCATGAATTTGTGGACGAATTTTACGCATATTTGCGTAAGCACTTC
TCCATGATGATTCTTTCTGATGATGCCGTTGTGTGCTACAATAGTAACTATGCGGCGCAAGGTTTAGTAG
CTAGCATCAAGAACTTTAAAGCAGTTCTTTACTATCAAAACAATGTGTTTATGTCTGAGGCAAAATGCTG
GACTGAGACTGATCTTACCAAAGGACCTCATGAATTTTGCTCTCAGCATACAATGCTAGTTAAACAAGGA
GATGACTATGTGTACCTGCCTTATCCAGATCCATCAAGAATACTAGGCGCAGGCTGTTTTGTTGATGACA
TCGTCAAAACAGATGGTACACTTATGATTGAAAGGTTTGTGTCACTTGCGATTGATGCTTACCCACTTAC
TAAACACCCAAACCAGGAATATGCTGATGTTTTCCACTTGTATTTGCAATACATTAGGAAATTACATGAT
GAGCTTACTGGTCACATGTTGGACATGTACTCTGTAATGCTAACTAATGACAATACATCACGGTACTGGG
AACCTGAGTTTTACGAAGCCATGTACACACCACATACAATCTTGCAGGCTGTAGGTGCATGTGTGTTGTG
TAATTCACAGACTTCACTTCGTTGCGGCGCGTGCATTAGGAGACCGTTCCTTTGTTGCAAGTGCTGCTAT
GACCATGTTATTTCAACATCTCATAAATTAGTACTGTCTGTTAATCCCTATGTTTGCAATGCCCCAGGTT
GTGGCGTTACTGATGTAACACAACTGTACTTAGGAGGTATGAGTTACTACTGCAAGTCACACAAACCTCC
CATTAGTTTCCCATTGTGTGCTAATGGTCAGGTTTTTGGTCTATATAAGAACACATGTGTAGGCAGTGAC
AATGTTACTGACTTTAATGCTATAGCAACATGTGATTGGACTAATGCTGGCGATTACATACTTGCCAACA
CTTGTACAGAGAGACTCAAGCTTTTCGCAGCTGAAACGCTCAAAGCAACTGAGGAGACATTCAAGCTATC
TTATGGTATTGCTACTGTACGTGAAGTACTGTCTGATAGAGAACTTCATCTTTCATGGGAGGTAGGAAAA
CCAAGACCACCATTGAATAGGAATTATGTCTTTACTGGTTACCGTGTAACTAAAAATAGTAAAGTACAAA
TTGGAGAGTACACATTTGAAAAAGGTGACTATGGTGATGCTGTTGTGTACAGAGGTACTACAACATACAA
ATTGAATGTTGGTGATTACTTTGTGCTAACATCACACACAGTAATGCCACTAAGTGCACCTACACTAGTG
CCTCAAGAGCACTATGTGAGAATAACTGGCTTATACCCAACTCTCAACATTTCAGAAGAGTTTTCTAGCA
ATGTTGCAAACTACCAGAAGGTCGGTATGCAAAAATATTCAACACTCCAGGGACCACCAGGTACCGGTAA
GAGTCATTTTGCTATTGGACTTGCACTCTACTACCCGTCTGCTCGCATAGTGTATACAGCTTGCTCTCAT
GCTGCTGTTGATGCACTATGCGAAAAGGCATTGAAATACTTGCCTATAGACAAGTGCAGTAGAATCATAC
CTGCACGTGCGCGTGTGGAGTGCTTTGACAAATTCAAAGTGAATTCAACATTAGAACAGTACGTTTTCTG
CACTGTAAATGCACTGCCTGAAACTACTGCTGACATAGTAGTCTTTGATGAAATTTCAATGGCAACTAAT
TATGACTTGAGTGTCGTCAATGCTAGACTACGTGCAAAACACTACGTTTACATTGGTGACCCTGCTCAAT
TACCGGCGCCACGCACATTGCTTACTAAGGGCACACTTGAACCTGAATACTTTAACTCGGTGTGCAGACT
CATGAAAACAATAGGTCCTGACATGTTTCTTGGAACATGTCGCCGTTGTCCTGCTGAAATTGTCGACACA
GTGAGTGCTTTAGTTTATGATAATAAGCTAAAAGCACACAAAGAAAAGTCAGCTCAATGCTTTAAGATGT
TTTACAAGGGTGTGATCACACATGATGTTTCATCTGCAATCAACAGGCCCCAAATAGGTGTTGTAAGAGA
GTTTCTTACGCGCAACCCTGCTTGGAGAAAAGCTGTTTTCATTTCACCATATAATTCACAGAATGCAGTG
GCTTCTAAAATTTTAGGATTACCCACTCAAACTGTTGATTCTTCACAGGGCTCAGAGTATGACTATGTCA
TATTCACACAAACCACTGAGACCGCACACTCTTGCAATGTCAACCGCTTTAATGTGGCTATCACAAGAGC
AAAAATTGGCATTTTGTGCATAATGTCTGACAGAGATCTTTATGATAAGCTGCAATTTACGAGTCTGGAA
GTACCACGTCGCAATGTGGCTACGTTACAAGCAGAAAATGTAACTGGACTCTTTAAGGACTGTAGTAAAA
TCATTACTGGTCTTCACCCTACACAGGCACCGACACACCTCAGTGTTGATACTAAATTCAAGACTGAAGG
CCTCTGTGTTGACATACCAGGCATACCTAAGGACATGACCTATCGCAGACTCATCTCTATGATGGGCTTC
AAAATGAACTATCAAGTCAATGGTTACCCTAATATGTTTATCACCCGTGAAGAAGCCATTCGTCACGTTC
GTGCATGGATTGGTTTCGACGTTGAGGGTTGTCATGCAACAAGGGATGCTGTGGGAACTAACCTACCACT
CCAATTAGGATTTTCGACAGGTGTTAACTTAGTAGCTGTACCCACTGGCTATGTTGACACTGAGAATAAT
ACAGAGTTCACTAGAGTCAATGCAAAACCTCCTCCAGGTGACCAATTCAAACATCTTATACCACTCATGT
ATAAGGGCTTGCCCTGGAACGTGGTGCGCATTAAGATTGTACAGATGCTCAGTGATACACTGAAAGGATT
GTCCGACAGAGTTGTGTCTGTCCTTTGGGCACATGGCTTTGAACTTACATCGATGAAGTACTTTGTCAAG
ATCGGGCCTGAAAGAACGTGTTGTCTGTGTGACAGACGTGCGACTTGTTTCTCTACTTCATCTGATACCT
ATGCTTGCTGGAACCATTCTGTGGGTTTTGACTATGTCTATAACCCATTTATGATTGATGTTCAGCAGTG
GGGTTTTACAGGTAACCTGCAGAGTAACCATGATCAACACTGTCAAGTGCATGGTAATGCTCATGTGGCT
AGTTGTGATGCTATCATGACTAGATGTCTTGCAGTCCACGAGTGCTTTGTTAAGCGCGTTGATTGGTCTG
TTGAATACCCGATTATTGGAGATGAACTGAAGATTAACGCTGCATGCAGAAAAGTACAGCATACGGTTGT
TAAATCTGCATTGCTTGCTGACAAATTTTCAGTTCTTCACGACATTGGAAATCCAAAGGCTATTAAATGT
GTGCCGCAGGCTGAAGTGGATTGGAAGTTCTACGATGCTCAGCCTTGTAGTGACAAAGCTTACAAAATAG
AGGAACTCTTCTATTCTTATGCTACACACCATGACAAGTTCACTGATGGTGTTTGTTTGTTTTGGAATTG
TAACGTTGATCGTTACCCGGCCAATGCTATTGTTTGTAGGTTTGACACTAGAGTTTTATCTAACTTAAAT
CTACCAGGTTGTGATGGTGGTAGTTTGTATGTTAACAAGCACGCATTCCACACTCCTGCTTTTGATAAGA
GTGCATTTACTTATTTGAAACAATTGCCATTCTTTTATTACTCTGATAGTCCTTGCGAGTCTCATGGCAA
GCAGGTTGTATCGGACATTGACTATGTTCCACTCAAATCTGCTACGTGTATTACGCGATGCAACTTGGGT
GGTGCTGTTTGCAGACGTCATGCAAACGAGTACAGACAGTACTTAGATGCATACAATATGATGATTTCTG
CTGGATTCAGTCTCTGGATTTACAAACAGTTTGACACTTACAACCTATGGAACACTTTCACCAGGTTGCA
GAGTTTAGAAAATGTGGCTTATAATGTTGTTAACAAAGGACACTTCGATGGACAGATTGGCGAAGCGCCC
GTGTCTATCATTAATAATGCTGTTTACACCAAAGTAGATGGCAATGATGTGGAGATCTTTGAGAATAAGA
CAACACTTCCTGTTAATGTGGCGTTTGAGCTTTGGGCTAAACGTAACATTAAACCAGTGCCAGAGATTAA
GATACTCAATAATTTGGGTGTTGATATCGCTGCCAACACTGTCATCTGGGATTACAAAAGAGAAGCTCCA
GCTCATGTTTCTACAATAGGTGTCTGTACAATGACTGACATTGCAAAGAAACCTACTGAGAGTGCTTGTT
CATCACTTACCGTCTTGTTTGATGGTAGAGTTGAAGGACAGGTGGACCTTTTCAGAAATGCCCGAAACGG
TGTTTTAATAACAGAAGGTTCAGTCAAGGGTTTAACACCATCTAAAGGACCTGCACAAGCTAGTGTCAAT
GGAGTCACATTGATTGGAGAATCAGTAAAAACACAGTTTAATTATTTCAAGAAAGTAGATGGCATCATCC
AACAATTGCCTGAAACCTACTTTACACAGAGTAGAGACTTAGAGGATTTTAAGCCCAGATCACAAATGGA
AACGGACTTCCTCGAGCTCGCAATGGATGGATTCATACAGCGATACAAGCTAGAAGGCTATGCCTTCGAG
CATACCGTTTATGGAGATTTCAGTCATGGACAACTAGGCGGACTTCATCTAATGATAGGTCTTGCCAAGA
GATCACAAGACTCACCGTTAAAATTAGCGGATTTTATCCCTATGGATAGTACGGTGAAGAATTATTTCAT
AACAGATGCTCAAACAGGTTCGTCAAAATGTGTCTGCTCTGTTATTGATCTTTTACTTGATGACTTTGTA
GAAATAATAAAGTCACAAGATCTTTCAGTAGTTTCAAAAGTGGTCAAAGTCACAATAGACTATGCTGAAA
TATCATTTATGCTTTGGTGTAAAGATGGACATGCTGAAACCTTTTACCCAAAATTACAAGCGAGTCAGGC
ATGGCAACCGGGCGTTGCAATGCCCAACTTGTATAAGATGCAAAGAATGCTTCTTGAAAAATGTGACCTT
CAGAATTATGGTGAAAACGCTGTTATACCAAAAGGAATAATGATGAATGTCGCAAAATATACCCAACTGT
GTCAATACTTAAACACACTTACATTAGCTGTGCCTTACAACATGAGAGTCATACACTTTGGCGCTGGCTC
TGACAAAGGAGTGGCGCCTGGTACAGCTGTGCTCAGACAGTGGTTGCCAATTGGCACACTACTTGTCGAT
TCTGACCTTAATGATTTTGTCTCTGACGCTGATTCTACATTAATTGGAGACTGTGCTACTGTACATACAG
CTAATAAATGGGATCTCATTGTTAGCGATATGTATGACCCTAAAACTAAGCATGTGACAGAGGAGAATGA
CTCAAAAGAAGGGTTTTTCACCTATCTGTGTGGATTTATAAAACAAAAACTAGCCCTGGGAGGTTCCGTG
GCTGTAAAGATAACAGAGCATTCTTGGAATGCTGATCTCTACAAGCTTATGGGATATTTCTCATGGTGGA
CAGCTTTTGTCACAAATGTCAATGCGTCATCCTCTGAGGCATTTTTGATTGGAGTTAATTACCTTGGTAA
GCCGAAAGAGCAAATTGATGGCTATACCATGCATGCTAACTACGTCTTCTGGAGGAATACAAATCCTATT
CAATTGTCTTCTTATTCATTATTTGACATGAGCAAATTCCCTCTCAAATTAAGGGGGACTGCTGTTATGT
CTTTAAAAGAGAATCAAATCAATGACATGATTTATTCCCTGTTGGAAAAGGGTAGACTTATCATTAGAGA
AAACAACACAGTTGTAGTCTCAAGTGATGTTCTTGTTAATCATTAAACGAACATGAAAATTTTAATTTTT
GCTTTCCTAGTTACCCTAGTTAAAGCACAAGAAGGTTGTGGCGTGATCAACCTCAGGACACAACCTAAAT
TAACACAAGTCTCCTCCTCGCGTAGAGGTGTTTATTATAATGATGATATATTCCGTTCTGATGTTTTACA
TCTCACGCAGGATTATTTCTTACCATTCCATTCTAACCTAACACAGTACTTTTCTCTTAATATTGAGTCA
GATAAAATTGTTTATTTTGACAATCCCATATTGAAATTTGGTGACGGTGTTTACTTCGCAGCCACCGAAA
AGTCTAATGTAATAAGAGGCTGGGTGTTTGGTTCCACTTTTGACAACACCACTCAGTCTGCTATTATAGT
CAATAATTCCACACACATTATTATACGTGTGTGCTATTTTAACCTCTGTAAAGACCCCATGTATACTGTG
TCTGCTGGCACCCAAAAGTCCTCATGGGTTTATCAGAGTGCTTTCAATTGCACATACGATAGAGTGGAAA
AAAGCTTCCAACTAGACACATCCCCTAAGACTGGTAATTTTACTGACTTACGTGAGTTTGTCTTTAAAAA
TCGTGATGGGTTTTTCACTGCTTACCAGACTTATACCCCAGTTAACCTCCTTAGAGGTTTGCCATCAGGT
CTTTCAGTTTTAAAACCCATTCTTAAATTACCATTTGGAATTAATATTACTTCTTTTAGAGTGGTTATGG
CTATGTTCAGTAAAACCACTTCTAATTATGTGCCAGAAAGTGCTGCTTATTATGTGGGTAATCTTAAACA
GTCCACCTTTATGCTCAGTTTTAATCAGAATGGAACTATTGTAGATGCTGTGGATTGTTCTCAAGATCCA
CTTGCAGAGTTAAAGTGTACTACAAAAAGTTTTAATGTCTCCAAAGGCATTTATCAAACTTCCAATTTCA
GAGTATCACCAGTTACTGAGGTTGTTAGATTTCCAAATATTACAAATCTCTGTCCTTTTGACAAGGTTTT
TAATGCCACACGCTTTCCTAGTGTCTATGCCTGGGAAAGAACAAAGATTTCTGATTGTGTTGCAGATTAC
ACTGTTTTCTACAACTCAACTTCTTTTTCGACTTTCAACTGTTACGGAGTCTCTCCTTCTAAGTTGATTG
ATTTGTGTTTTACAAGTGTGTATGCAGACACATTTTTGATAAGATTTTCCGAAGTCAGACAAGTAGCACC
TGGTCAGACTGGTGTTATTGCAGACTACAATTATAAACTACCTGACGACTTTACAGGCTGTGTTATAGCT
TGGAACACTGCTAAGCAAGACGTCGGTAGCTATTTTTATAGGTCTCATCGCTCTAGCAAATTAAAACCCT
TTGAAAGAGACCTTTCATCAGAAGAAAATGGTGTCCGTACACTCAGTACGTATGATTTTAACCAAAATGT
ACCTCTTGAGTACCAAGCCACTAGAGTTGTTGTTCTTTCATTTGAACTCCTTAATGCACCTGCTACAGTG
TGTGGACCAAAATTATCCACTTCATTGGTTAAGAACCAGTGCGTCAACTTCAACTTTAATGGATTTAAAG
GTACTGGTGTGTTGACCGACTCGTCTAAAACGTTTCAGTCTTTTCAGCAGTTTGGTCGGGATGCATCTGA
TTTTACTGATTCAGTGCGTGACCCGCAAACTTTACGGATACTTGACATTTCACCGTGCTCTTTTGGTGGT
GTGAGTGTCATAACACCAGGAACTAACACTTCATCTGCAGTGGCTGTTCTTTACCAAGATGTAAACTGCA
CTGATGTTCCCAGAACAATACAAGCAGATCAATTAGCACCCTCTTGGCGTGTTTATACCACTGGACCCTA
TGTTTTCCAAACACAAGCAGGGTGCCTTATAGGAGCTGAACATGTCAACGCATCCTATCAGTGTGACATT
CCAATTGGTGCTGGCATTTGTGCTAGCTATCATACAGCCTCACACTTACGGAGTACAGGTCAAAAATCCA
TTGTGGCCTATACTATGTCATTAGGTGCTGAAAATTCTGTGGCATATGCTAATAATTCCATTGCCATACC
TACTAATTTTTCTATTAGTGTCACTACTGAAGTGATGCCTGTTTCTATGGCTAAAACATCTGTCGATTGT
ACTATGTACATCTGTGGTGATTCTTTAGAGTGCAGTAACCTACTGCTTCAGTATGGTAGCTTCTGTACCC
AACTTAATCGTGCCCTTTCTGGCATTGCTGTAGAACAGGATAAAAACACCCAAGAGGTGTTTGCCCAGGT
TAAACAGATGTATAAAACACCAACCATAAGAGATTTTGGTGGTTTTAATTTCTCTCAGATATTACCAGAC
CCTTTGAAGCCTACTAAGCGTTCTTTTATAGAGGATTTGCTCTACAACAAAGTAACACTCGCGGATGCAG
GTTTCATGAAACAGTATGCAGACTGTCTGGGTGGTATTAACGCAAGAGATCTCATCTGTGCTCAAAAGTT
TAATGGACTGACAGTCTTACCACCTTTGCTCACTGATGACATGATTGCTGCCTATACTGCAGCGCTCATT
AGTGGCACTGCCACTGCAGGCTGGACTTTCGGTGCAGGTGCAGCCCTTCAAATACCTTTTGCTATGCAAA
TGGCTTATAGGTTTAATGGCATTGGAGTTACTCAAAATGTTCTCTACGAGAACCAAAAACAAATTGCCAA
TCAGTTCAATAAGGCTATTACTCAAATTCAAGAATCACTCACAACTACATCGACAGCATTGGGCAAGCTG
CAAGACGTAGTCAACCAGAATGCTCAAGCATTAAATACACTTGTCAAACAACTTAGCTCCAATTTTGGTG
CTATTTCAAGTGCTTTGAATGACATCCTCTCACGACTTGACAAAGTTGAGGCAGAGGTGCAAATTGACAG
GTTGATTACAGGCAGATTACAAAGCCTCCAAACCTATGTAACACAACAACTAATCAGAGCTGCTGAAATC
AGGGCTTCTGCTAATCTTGCTGCTACCAAAATGTCTGAGTGTGTTCTTGGACAATCGAAAAGAGTTGATT
TTTGTGGAAAAGGCTACCACCTTATGTCTTTCCCTCAATCCGCTCCACACGGTGTTGTGTTCTTACATGT
CACTTATGTGCCATCACAAGAAAAGAACTTCACCACTGCCCCAGCAATTTGTCATGAAGGTAAGGCATAC
TTCCCTCGTGAAGGTGTGTTTGTATCCAATGGCAGTTCTTGGTTTATTACACAGAGGAATTTTTATTCAC
CACAGATAATCACAACAGACAATACATTTGTCGCCGGAAGTTGTGATGTCGTCATTGGAATCATTAACAA
TACAGTTTATGATCCTCTGCAACCTGAGCTTGACTCATTTAAACAAGAGCTAGACAAGTACTTCAAAAAT
CATACATCACCTGATGTTGATCTTGGCGATATTTCAGGCATTAACGCTTCTGTCGTCGATATTCAAAAAG
AAATTGACCGCCTCAATGAGGTTGCCAAAAATTTAAATGAATCACTCATTGACCTTCAAGAACTTGGCAA
ATATGAGCAATATATTAAATGGCCTTGGTATGTCTGGCTTGGCTTTATAGCAGGGTTAGTAGGATTATTC
ATGGCCATCATTCTTCTTTGTTACTTTACTAGCTGCTGCAGCTGCTGTAAAGGCATGTGCTCCTGTGGTT
CTTGCTGCAGATTTGATGAAGACGACTCTGAGCCAGTGCTCAAAGGAGTCAAATTACATTACACATAAAC
GAACTTATGGATTTGTTTATGAGTATTTTCACACTTGGATCAATCACACGTCAACCAAGTAAGATTGAAA
ATGCTTTTCTTGCAAGTACTGTTCATGCTACTGCAACGATACCGCTACAAGCCTCATTCTCTTTCCGATG
GCTTGTTATTGGCGTTGCACTTCTTGCTGTTTTTCAAAGCGCTTCCAAAGTAATTGCGCTTCATAAGAAG
TGGCAGCTTGCCTTATACAAAGGCATCCAATTAGTTTGTAACTTGCTGCTACTTTTTGTGACAATTTATT
CACATTTTCTACTTTTAGCTGCTGGCATTGAGGTACAATTTTTGTACATCTATGCTTTGATTTATATTCT
GCAAATTTTAAGCTTTTGCAGATTTGTCATGAGATGCTGGCTTTGTTGGAAGTGCAAATCCAAGAATCCA
TTATTATATGATGCCAACTACTTTGTTTGCTGGCATACATATAATTATGACTACTGTATACCATACAACA
GTGTCACAGATACAATCGTCGTTACTTCAGGTGACGGCATTTCAACACCAGAACTCAAAGAAGACTACCA
AATTGGTGGTTATTCTGAGGATTGGCACTCAGGTGTTAAAGACTATGTCGTTGTACATGGCTATTTCACC
GAAGTTCACTACCAGCTTGAGTCTACACAAATTACTACAGACACTGGTATTCAAAACGCTACATTCTTCA
TCTTTAACAAGCTTGTTAAGGATCCGCCGAATGTGCAAATACACACAATCGACGGCTCTTCAGGAGTTGT
AAATCCAGCAATGGACCCAATTTATGATGAGCCGACGACGACTACTAGCGTGCCTTTGTAAGCACAAGAA
AGTGAGTACGAACTTATGTACTCATTCGTTTCGGAAGAAACAGGTACGTTAATAGTTAATAGCGTACTTC
TTTTTGTTGCTTTCGTGGTATTCTTGCTAGTTACACTAGCCATCCTTACTGCGCTTCGATTGTGTGCGTA
CTGCTGCAATATTGTTAACGTGAGTTTAGTAAAACCAACAGTTTACGTTTACTCGCGTGTTAAAAATCTG
AACTCCTCTGATTGTGTTCCTGATCTTCTGGTCTAAACGAACTAACTATTATTTTCTGTTTGGAACTTTA
ACATTGCTTATCATGGCTGAGAACGGAACCATTTCTGTTGAGGAGCTTAAAAGACTCCTGGAACAATGGA
ACCTAGTAATAGGCTTCCTCTTCCTCGCCTGGATTATGTTATTACAATTTGCCTATTCTAATCGGAACAG
GCTTTTGTACATAATAAAGCTTGTCTTCCTCTGGCTCTTGTGGCCAGTAACACTTGCTTGCTTTGTGCTT
GCTGCTGTTTACAGAATTAATTGGGTGACTGGCGGTATTGCGATTGCAATGGCTTGCATCGTAGGCTTGA
TGTGGCTTAGCTACTTCGTTGCTTCCTTCAGGCTGTTTGCTCGTACCCGCTCAATGTGGTCATTCAACCC
AGAAACAAACATTCTTCTCAATGTGCCTCTTCGAGGGACAATTGTAACCAGACCGCTCATGGAAAGTGAA
CTTGTCATTGGCGCTGTGATCATTCGTGGTCACCTGCGAATGGCTGGACACTCCCTAGGGCGCTGTGATA
TTAAGGACCTGCCAAAGGAGATCACTGTGGCTACATCACGAACGCTTTCTTATTACAAATTAGGAGCGTC
GCAGCGTGTAGGCACTGATTCAGGTTTTGCTGCATACAACCGCTACCGTATTGGAAACTACAAATTAAAC
ACAGACCACTCTGGTAGCAACGACAATATTGCTTTGCTAGTACAGTAAGTGACAACAGATGTTTCATCTC
GTTGACTTTCAGGTTACAATAGCAGAGATATTGATTATCATTATGAGGACTTTCAGGATTGCCATTTGGA
ATCTTGATGTACTAATAAGTTCAATAGTGAGACAATTATTTAAGCCTCTAACTAAGAAGAAATATCCTCA
GTTAGATGATGAAGAACCTATGGAGTTAGATTATCCATAAAACGAACATGAAAATTATTCTCTTCCTGAC
ACTGATTGCACTTGCAACTTGCGAGTTATATCACTATCAGGAGTGTGTTAGAGGTACCACTGTACTATTA
GAAGAACCTTGCCCATCAGGAACATATGAGGGCAATTCACCATTTCATCCCCTTGCTGACAACAAATTTG
CACTAACTTGCATTAGCACACATTTTGCTTTTGCCTGTGCTGACGGTACTAGACATACCTATCAGCTTCG
TGCAAGATCAGTTTCACCTAAACTTTTCACCAGACAAGAGAAAGTTTACCAAGAGCTCTATTCGCCGCTT
TTTCTCATTGTTGCGGCTTTAGTATTTATAATACTTTGCTTCACCATTAAGAGAAAGACAGAATGAGTGA
GCTCACTTTAATTGACTTCTATTTGTGCTTTTTAGCCTTTCTGCTATTCCTTGTTCTAATAATGCTTATC
ATATTTTGGTTTTCACTTGAACTCCAGGATATAGAAGAACCTTGTAACAAAGTTTAAACAAACATGAAAT
TTCTCATTGTTATGACTTGTATATCTCTTTGCTGCTGTATACGCACTGTGGTACAGCGCTGTGCATCTAA
TACACCTTATGTTCTTGAAAACCCATGTCCCACTGGTTATCAGCCAGAGTGGAACATTAGGTATAACACT
AGGGGTAATACTTATAACAGTGCTAGACTGTGTGCTTTAGGAAAAGTTTTATCTTTTCATAGGTGGCACA
CTATGGTTCAAGCATGTACACCTAATGTCACCATCAATTGTCAAGATCCAGTAGGTGGTGCACTTGTAGC
GAGATGTTGGTACTTTTACCAAGGTCCCCAGACCGCTACATTTAGAGACATACATGTAGATCTGTTCTTT
AAACGAACTTAAAATGTCTGATAATGGACCCCAAAACCAATGTAGTGCCCCCCGCATTACATTTGGTGGA
CCCTCAGATTCAACTGACAATAACCAGGATGGAGGACGCAGTGGTGCACGGCCAAAACAACGCCGACCCC
AGGGTTTACCCAATAATACTGCGTCTTGGTTCACAGCTCTCACTCAGCATGGTAAGGAAGGACTCAAATT
CCCTCAAGGCCAGGGAGTTCCTATCAACACCAATAGTGGCAGAGATGACCAAATTGGCTACTACAGAAGA
GCTACCCGACGAGTTCGTGGTGGTGACGGTAAAATGAAAGAGCTCAGCCCCAGATGGTACTTCTATTACC
TAGGAACTGGCCCAGAAGCTTCACTTCCCTATGGTGCCAATAAAGAAGGCATCGTATGGGTTGCAACTGA
GGGTGCCTTGAATACACCAAAAGATCATATTGGCACCCGCAATCCTAATAACAATGCTGCTATTGTGCTA
CAACTTCCTCAAGGAACAACATTGCCAAAAGGCTTCTACGCAGAAGGGAGCAGGAATGGTAGTCAAGCCT
CTTCTCGCTCCTCATCACGTAGTCGTGGAAATTCAAGAACTTCAACTCCTGGCAGCAGTAGGGGAAATTC
TCCTGCTCGAGTGGCTAGCGGAGGTGGTGAAACTGCCCTCGCGCTATTGCTGCTAGACAGATTGAACCAG
CTGGAGAGCAAAGTTTCTGGTAAAGGCCAACAACAACAAGGCCAAACTGTCACTAAGAAATCTACTTCAG
AGGCATCTAAAAAGCCTCGACAAAAACGTACTGCAACCAAACAGTACAATGTCACCCAAGCCTTTGGGCG
ACGTGGTCCAGATCAAACTCAAGGAAACTTTGGAGACCAGGAGTTAATCAGACAAGGAACTGATTATAAA
CACTGGCCGCAAATAGCACAGTTTGCTCCAAGTGCCTCTGCATTCTTCGGAATGTCACGCATTAGCATGG
AAGTCACACCTTCGGGAACATGGCTGATTTATCATGGAGCCATTAAATTGGATGACAAAGATCCCCAATT
CAAAGACAACGTCATACTGCTGAACAAGCACATTGACGCATACAAAACATTCCCACCAACAGAGCCTAAA
AAGGACAAAAAGAAAAAGACTGATGAAGCTCAGCCTTTACCGCAGAGACAAAAGAAACAGCCCACTGTGA
CTCTTCTTCCTGCGGCCGACATGGATGATTTCTCCAGACAACTTCAAAATTCCATGAGTGGAGCTTCTGC
TGATTCAACTCAGGCATAAACACTCATGATGACCACACAAGGCAGATGGGCTATGTAAACGTTTTCGCAA
TTCCGTTTACGATACATAGTCTACTCTTGTGCAGAATGAATTCTCGTAACTAAACAGCACAAGTAGGTTT
AGTTAACTTTAATTTCACATAGCAATCTTTAATCAATGTGTAATGTTAGGGAGGACTTGAAAGAGCCACC
ACATTTTCACCGAGGCCACGCGGAGTACGATCGAGGGTACAGTGAATAATGCTAGGGAGAGCTGCCTATA
TGGAAGAGCCCTAATGTGTAAAATTAATTTTAGTAGTGCTATCCCCATGTGATTTTAATAGCTTCTTAGG
AGAATGACAGAAAAAAAAAAAAAAAAAAA</v>
      </c>
      <c r="AU23" s="114" t="str">
        <f t="shared" si="20"/>
        <v>&gt;BtRf1-2004</v>
      </c>
      <c r="AV23" s="114">
        <f t="shared" si="21"/>
        <v>1</v>
      </c>
      <c r="AW23" s="115" t="str">
        <f t="shared" si="22"/>
        <v>&gt;BtRf1-2004 DQ412042.1_genome</v>
      </c>
      <c r="AX23" s="38"/>
      <c r="AY23" s="38"/>
      <c r="AZ23" s="38"/>
      <c r="BA23" s="38"/>
      <c r="BB23" s="38"/>
      <c r="BC23" s="38"/>
      <c r="BD23" s="38"/>
      <c r="BE23" s="38"/>
      <c r="BF23" s="38"/>
      <c r="BG23" s="38"/>
      <c r="BH23" s="38"/>
      <c r="BI23" s="38"/>
      <c r="BJ23" s="38"/>
      <c r="BK23" s="38"/>
      <c r="BL23" s="38"/>
      <c r="BM23" s="38"/>
      <c r="BN23" s="38"/>
      <c r="BO23" s="38"/>
      <c r="BP23" s="38"/>
      <c r="BQ23" s="38"/>
      <c r="BR23" s="38"/>
    </row>
    <row r="24" ht="15.75" customHeight="1">
      <c r="A24" s="87">
        <v>32.0</v>
      </c>
      <c r="B24" s="88" t="s">
        <v>133</v>
      </c>
      <c r="C24" s="133" t="s">
        <v>292</v>
      </c>
      <c r="D24" s="90" t="str">
        <f t="shared" si="8"/>
        <v>BtRm1/2004</v>
      </c>
      <c r="E24" s="134" t="s">
        <v>135</v>
      </c>
      <c r="F24" s="91" t="s">
        <v>136</v>
      </c>
      <c r="G24" s="91" t="s">
        <v>135</v>
      </c>
      <c r="H24" s="91" t="s">
        <v>136</v>
      </c>
      <c r="I24" s="91"/>
      <c r="J24" s="98"/>
      <c r="K24" s="98"/>
      <c r="L24" s="141" t="s">
        <v>293</v>
      </c>
      <c r="M24" s="138"/>
      <c r="N24" s="142"/>
      <c r="O24" s="148"/>
      <c r="P24" s="138"/>
      <c r="Q24" s="119"/>
      <c r="R24" s="97"/>
      <c r="S24" s="98"/>
      <c r="T24" s="91"/>
      <c r="U24" s="98"/>
      <c r="V24" s="98"/>
      <c r="W24" s="99" t="s">
        <v>294</v>
      </c>
      <c r="X24" s="99"/>
      <c r="Y24" s="120">
        <v>1241.0</v>
      </c>
      <c r="Z24" s="119" t="s">
        <v>295</v>
      </c>
      <c r="AA24" s="102">
        <f t="shared" si="9"/>
        <v>1241</v>
      </c>
      <c r="AB24" s="182" t="str">
        <f t="shared" si="10"/>
        <v>yes</v>
      </c>
      <c r="AC24" s="104" t="str">
        <f t="shared" si="11"/>
        <v>&gt;BtRm1/2004 ABD75332</v>
      </c>
      <c r="AD24" s="104" t="str">
        <f>IFERROR(__xludf.DUMMYFUNCTION("if (REGEXMATCH(AC24, ""^&gt;""),AC24 &amp; ""
"" &amp; Z24, """")"),"&gt;BtRm1/2004 ABD75332
MKVLIFALLFSLAKAQEGCGIISRKPQPKMEKVSSSRRGVYYNDDIFRSDVLHLTQDYFLPFDSNLTQYFSLNIDSNKYTYFDNPILDFGDGVYFAATEKSNVIRGWIFGSSFDNTTQSAIIVNNSTHIIIRVCNFNLCKEPMYTVSKGTQQSSWVYQSAFNCTYDRVEKSFQLDTAPKTGNFKDLREYVFKNKGGFLRVYQTYTAVNLPRGFPAGFSVLRPILKLPFGINITS"&amp;"YRVVMTMFSQFNSNFLPESAAYYVGNLKYTTFMLSFNENGTITDAVDCSQNPLAELKCTIKNFNVSKGIYQTSNFRVTPTQEVVRFPNITNRCPFDKVFNASRFPNVYAWERTKISDCVADYTVLYNSTSFSTFKCYGVSPSKLIDLCFTSVYADTFLIRSSEVRQVAPGETGVIADYNYKLPDDFTGCVIAWNTAQQDQGQYYYRSYRKEKLKPFERDLSSDENGVYTLSTYDFYPSIPVEYQATRVVVLSFEL"&amp;"LNAPATVCGPKLSTQLVKNQCVNFNFNGLRGTGVLTTSSKRFQSFQQFGRDTSDFTDSVRDPQTLEILDISPCSFGGVSVITPGTNASSEVAVLYQDVNCTDVPTSIHADQLTPAWRVYSTGVNVFQTQAGCLIGAEHVNASYECDIPIGAGICASYHTASVLRSTGQKSIVAYTMSLGAENSIAYANNSIAIPTNFSISVTTEVMPVSIAKTSVDCTMYICGDSLECSNLLLQYGSFCTQLNRALTGIAIEQDK"&amp;"NTQEVFAQVKQMYKTPAIKDFGGFNFSQILPDPSKPTKRSFIEDLLFNKVTLADAGFMKQYGECLGDISARDLICAQKFNGLTVLPPLLTDEMIAAYTAALVSGTATAGWTFGAGSALQIPFAMQMAYRFNGIGVTQNVLYENQKQIANQFNKAISQIQESLTTTSTALGKLQDVVNQNAQALNTLVKQLSSNFGAISSVLNDILSRLDKVEAEVQIDRLITGRLQSLQTYVTQQLIRAAEIRASANLAATKMSE"&amp;"CVLGQSKRVDFCGKGYHLMSFPQAAPHGVVFLHVTYVPSQERNFTTAPAICHEGKAYFPREGVFVSNGTSWFITQRNFYSPQIITTDNTFVAGNCDVVIGIINNTVYDPLQPELDSFKEELDKYFKNHTSPDVDLGDISGINASVVNIQKEIDRLNEVAKNLNESLIDLQELGKYEQYIKWPWYVWLGFIAGLIAIVMVTILLCCMTSCCSCLKGACSCGSCCKFDEDDSEPVLKGVKLHYT")</f>
        <v>&gt;BtRm1/2004 ABD75332
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v>
      </c>
      <c r="AE24" s="121" t="s">
        <v>296</v>
      </c>
      <c r="AF24" s="105" t="str">
        <f t="shared" si="12"/>
        <v>https://www.ncbi.nlm.nih.gov/protein/ABD75332</v>
      </c>
      <c r="AG24" s="183" t="s">
        <v>297</v>
      </c>
      <c r="AH24" s="184">
        <v>29749.0</v>
      </c>
      <c r="AI24" s="108" t="str">
        <f t="shared" si="13"/>
        <v>21506</v>
      </c>
      <c r="AJ24" s="108" t="str">
        <f t="shared" si="14"/>
        <v>25231</v>
      </c>
      <c r="AK24" s="109" t="str">
        <f>IFERROR(__xludf.DUMMYFUNCTION("if(AI24&gt;0, right(left( REGEXREPLACE( REGEXREPLACE(AQ24, ""&gt;.*\n"", """"), ""\n"" , """"), AJ24), AJ24-AI24+1))"),"ATGAAAGTTTTAATTTTTGCTCTGCTCTTCAGTCTAGCTAAAGCACAGGAAGGATGTGGCATTATTAGTAGAAAGCCACAGCCAAAGATGGAAAAAGTCTCATCCTCTCGGCGAGGTGTGTATTATAATGATGACATTTTTCGTTCTGATGTTTTACACCTCACTCAAGACTATTTTTTGCCCTTTGACTCAAATTTAACACAGTACTTTTCTTTGAATATTGATTCAAATAAGTATACTTATTTTGACAATCCT"&amp;"ATATTGGACTTTGGTGATGGTGTCTATTTTGCCGCCACGGAAAAGTCTAATGTTATAAGAGGCTGGATTTTTGGTTCATCGTTTGACAACACAACCCAGTCCGCTATTATAGTTAATAATTCCACACACATTATCATACGTGTGTGTAACTTTAACTTATGTAAAGAACCCATGTACACTGTGTCAAAAGGCACACAACAATCATCTTGGGTTTATCAGAGTGCATTTAATTGCACATATGATAGAGTAGAGAAA"&amp;"AGTTTTCAACTTGACACTGCTCCTAAAACTGGAAACTTTAAAGACCTACGTGAGTATGTCTTTAAGAATAAGGGAGGCTTTCTTAGAGTTTACCAAACCTATACTGCTGTTAATTTACCTAGGGGCTTTCCAGCAGGTTTTTCAGTTTTGAGACCAATTCTCAAACTCCCTTTTGGAATTAACATTACTTCTTATAGAGTGGTTATGACTATGTTTAGCCAATTCAACTCTAATTTCTTACCAGAGAGTGCTGCT"&amp;"TATTATGTTGGTAATTTAAAATATACTACATTCATGCTTAGTTTCAATGAGAATGGGACTATCACAGATGCTGTTGATTGTTCCCAAAATCCGCTTGCCGAATTAAAATGCACCATCAAAAATTTTAATGTCAGTAAAGGAATCTATCAAACATCTAACTTCAGAGTCACACCGACTCAAGAGGTTGTTAGGTTTCCAAACATTACTAACCGATGTCCATTTGACAAGGTTTTTAATGCATCTCGCTTTCCCAAC"&amp;"GTTTATGCATGGGAAAGAACAAAAATTTCTGATTGTGTTGCTGATTACACTGTTCTCTACAACTCGACCTCTTTCTCAACTTTTAAATGTTATGGAGTTTCTCCTTCTAAGTTGATTGATCTATGCTTTACAAGTGTGTATGCAGATACATTCTTGATAAGATCTTCAGAAGTGAGACAAGTAGCACCAGGTGAAACTGGTGTTATTGCTGATTACAACTACAAATTACCTGATGATTTTACAGGCTGTGTAATA"&amp;"GCTTGGAATACTGCACAACAGGACCAAGGTCAATATTACTACAGATCTTACAGAAAGGAAAAACTCAAACCTTTTGAGAGGGATTTGTCATCTGATGAAAATGGTGTGTACACTCTTAGTACTTATGACTTCTACCCTAGTATCCCAGTTGAATACCAGGCAACTAGGGTTGTTGTACTCTCCTTTGAACTTTTAAATGCACCTGCAACAGTTTGTGGACCTAAATTGTCCACTCAACTTGTTAAGAATCAATGT"&amp;"GTCAATTTTAACTTTAATGGACTCAGGGGTACTGGTGTGCTGACCACTTCATCTAAGAGGTTCCAGTCATTCCAGCAATTTGGCAGAGACACGTCTGACTTCACTGACTCAGTACGTGATCCACAAACATTAGAAATACTTGACATTTCACCATGTTCTTTTGGTGGTGTTAGTGTAATTACACCAGGAACAAATGCTTCTTCTGAAGTTGCTGTTCTTTACCAAGATGTTAACTGTACTGATGTGCCAACATCA"&amp;"ATTCATGCAGATCAACTAACACCTGCTTGGCGTGTTTATTCAACTGGAGTAAATGTGTTTCAAACACAAGCTGGCTGTCTTATTGGAGCTGAACATGTCAATGCTTCATATGAGTGTGACATTCCTATTGGTGCTGGCATTTGTGCTAGCTACCATACAGCTTCAGTGTTACGTAGTACAGGTCAGAAATCCATTGTGGCTTATACTATGTCTTTGGGTGCTGAAAACTCAATCGCTTATGCTAATAATTCAATT"&amp;"GCCATACCTACAAATTTCTCAATAAGCGTCACAACTGAAGTGATGCCTGTTTCAATAGCTAAAACATCTGTAGATTGTACAATGTACATCTGTGGTGATTCTTTGGAGTGCAGCAACCTACTCTTGCAGTATGGAAGCTTCTGCACACAACTAAACCGTGCCTTGACTGGCATTGCTATTGAACAGGACAAGAACACGCAGGAAGTTTTTGCCCAAGTTAAACAAATGTATAAGACACCTGCCATAAAAGATTTT"&amp;"GGCGGTTTCAATTTCTCACAAATATTGCCTGACCCTTCAAAGCCAACAAAGAGATCATTTATTGAAGATTTACTCTTCAACAAAGTGACTCTTGCTGATGCTGGCTTTATGAAACAATATGGCGAATGCCTAGGCGATATTAGTGCTAGAGACCTCATTTGTGCTCAAAAGTTTAATGGACTTACTGTCCTACCACCATTGCTCACAGATGAAATGATTGCTGCGTACACCGCTGCCCTTGTCAGTGGTACTGCT"&amp;"ACTGCTGGCTGGACGTTCGGTGCAGGATCTGCTCTTCAAATACCCTTTGCTATGCAAATGGCATATAGGTTTAATGGCATTGGAGTTACCCAAAATGTTCTCTATGAGAACCAAAAACAGATTGCCAACCAATTTAACAAGGCAATCAGTCAAATTCAAGAATCACTTACGACAACATCAACTGCATTGGGCAAGCTGCAAGACGTTGTCAATCAGAATGCTCAAGCATTAAATACACTTGTTAAACAACTTAGC"&amp;"TCCAATTTTGGTGCAATTTCAAGTGTGCTAAATGACATCCTTTCACGACTAGACAAAGTCGAGGCAGAGGTGCAAATTGACAGGTTGATTACAGGCAGATTACAAAGCCTCCAAACCTATGTAACACAACAATTAATCAGAGCTGCTGAAATCAGAGCTTCTGCCAACCTTGCTGCTACTAAAATGTCTGAGTGTGTTCTTGGACAATCAAAAAGAGTTGACTTCTGTGGAAAAGGCTATCACCTGATGTCTTTC"&amp;"CCCCAAGCTGCTCCACATGGTGTGGTCTTCCTACATGTCACTTATGTGCCATCGCAGGAAAGAAACTTCACTACTGCCCCAGCAATTTGTCATGAAGGCAAAGCATACTTCCCTCGTGAAGGTGTTTTTGTATCTAATGGCACTTCTTGGTTCATCACACAGAGGAATTTTTACTCACCACAGATAATTACAACAGACAATACATTTGTCGCTGGAAATTGTGATGTCGTAATTGGCATCATTAACAATACTGTT"&amp;"TATGATCCTCTGCAACCTGAGCTTGACTCATTTAAAGAAGAGCTGGACAAGTACTTCAAAAATCATACATCACCAGATGTTGATCTCGGCGACATTTCAGGCATTAATGCTTCTGTCGTCAATATTCAAAAAGAAATTGACCGCCTCAATGAGGTCGCCAAAAATCTAAATGAATCACTCATTGACCTCCAAGAACTTGGAAAATATGAGCAATACATCAAATGGCCTTGGTATGTTTGGCTCGGCTTCATCGCC"&amp;"GGACTAATTGCCATTGTCATGGTTACAATCTTGCTTTGTTGCATGACCAGCTGTTGCAGTTGCCTCAAGGGTGCATGCTCTTGCGGTTCTTGCTGCAAATTTGATGAGGACGACTCTGAGCCAGTGCTCAAGGGAGTCAAACTACACTACACATAA")</f>
        <v>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v>
      </c>
      <c r="AL24" s="109">
        <f t="shared" si="15"/>
        <v>3726</v>
      </c>
      <c r="AM24" s="109" t="str">
        <f t="shared" si="16"/>
        <v>&gt;BtRm1/2004_Sgene
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v>
      </c>
      <c r="AN24" s="110" t="s">
        <v>298</v>
      </c>
      <c r="AO24" s="185" t="str">
        <f t="shared" si="17"/>
        <v>https://www.ncbi.nlm.nih.gov/nuccore/DQ412043.1</v>
      </c>
      <c r="AP24" s="185" t="str">
        <f t="shared" si="18"/>
        <v>https://www.ncbi.nlm.nih.gov/nuccore/DQ412043.1?report=fasta&amp;log$=seqview&amp;format=text</v>
      </c>
      <c r="AQ24" s="101" t="s">
        <v>299</v>
      </c>
      <c r="AR24" s="113">
        <f>IFERROR(__xludf.DUMMYFUNCTION("len(REGEXREPLACE(REGEXREPLACE(AT24, ""&gt;.*\n"", """"), ""\n"", """"))"),29749.0)</f>
        <v>29749</v>
      </c>
      <c r="AS24" s="113" t="str">
        <f t="shared" si="19"/>
        <v>yes</v>
      </c>
      <c r="AT24" s="109" t="str">
        <f>IFERROR(__xludf.DUMMYFUNCTION("if(AQ24="""","""", REGEXREPLACE(AQ24, ""&gt;.*\n"", AW24 &amp; ""
""))"),"&gt;BtRm1/2004 DQ412043.1_genome
ATATTAGGTTTTTACCTACCCAGGAAAAGCCAACCAACCTCGATCTCTTGTAGATCTGTTCTTTAAACGA
ACTTTAAAATCTGTGTGGCTGTCGCTTGGCTGTATGCCTAGTGCACCTACACAGTATAAATAATAACTTT
ACTGTCGTTGACAAGAAACGGGTAACTCGTCCTTCTTCTGCAGACTGCTTACGGTTTCGTCCGTGTTGTA
GTCGATCATCAG"&amp;"CATACCTAGGTTTCGTCCGGGTGTGACCGAAAGGTAAGATGGAGAGCCTTGTTCTTGG
TGTCAACGAGAAAACACACGTCCAACTCAGTTTACCTGTTCTTCAGGTTAGTGACGTGTTAGTGCGTGGT
TTCGGGGATACTGTGGAAGAAGCCCTAGCGGAAGCACGTGAACATCTTAAAAATGGCACTTGTGGCCTAG
TAGAGCTGGAAAAAGGTGTTTTACGCCAGCTTGAAGAGCCCTATGTGTTCATTA"&amp;"AACGATCTGAAGCCTT
AAGCACCACTCATGGCCATAAGGTTGTTGAATTGGTGGCTGAAATGAATGGCATTCAGTTCGGTCGTAGC
GGTACAACACTGGGAGTTCTCGTGCCACATGTGGGCGAAACCCCAATTGCGTACCGCAATGTTCTTCTTC
GCAAGAACGGTAATAAGGGAGCTGGTGGTCATAGCTACGGCATCGATCTAAAGTCTTATGACTTAGGTGT
CGAGCTGGGCACTGATCCCATCGAA"&amp;"GATTATGAACAAAACTGGAACACTAAGCATGGTGGTGGTGTACTC
CGTGAACTCATCCGTGAGCTCAATGGAGGTGCATTCACTCGCTATGTCGACAACAACTTCTGTGGCCCAG
ATGGGTACCCTCTTGAATGCATTAAAGACCTTCTCGCTCGCGCGGGTAAGTCAATGTGCACTCTTTCTGA
ACAACTTGATTACATTGAGTCGAAGAGAGGTGTTTACTGCTGCCGTGAACATGAACATGAAATTGTT"&amp;"TGG
TTCACTGAGCGCTCTGAGAAGAGCTATGAGCGTCAGACACCCTTCGAGATCAAGAGTGCCAAGAAATTTG
ACACTTTCAAAGGGGAATGCCCGAAGTTCGTATTTCCTCTTAATTCTAAAGTCAAAGTCATTCAACCGCG
TGTTGAAAAGAAAAAGACTGAAGGTTTCATGGGGCGCATTCGCTCTGTGTATCCTGTTGCCACTCCTCAA
GAGTGCAACGACATGCACTTGTCTACCTTGATGAAATG"&amp;"TAATCATTGTGATGAAGTTTCATGGCAGACGC
GCGACTTTCTAAAAGCCACTTGTGAACAATGTGGCACTGAAAATTTAGTTTGTGAAGGACCCACTACGTG
TGGATACCTACCTGCTAATGCTGTAGTAAAAATGCCTTGCCCTGCTTGCCAAGACCCTGAAGTAGGCCCT
GAGCATAGTGTTGCAGACTACCATAACCATTCAAACATTGAAACTCGACTCCGCAAGGGAGGTAGGACTA
AATGTTTTG"&amp;"GGGGTTGTGTGTTTGCCTACGTTGGCTGCTACAACAAGCGTGCATACTGGGTTCCTCGTGC
TAGTGCCAATATAGGCGCAAGCCATACTGGCATTACTGGTGATAACGTGGAGACTCTGAATGAGGATCTT
ATGGAGATATTGAATCGCGACCGTGTTAATATTAACATTGTCGGCGATTTTCATTTGAATGAGGAGGTTG
CTATTATTTTGGCATCCTTTTCAGCATCTACGTGTGCTTTTGTTGACACTG"&amp;"TGAAAGGTCTTGATTACAA
GACATTTAAGGACATTGTTGAGTCCTGCGGTAACTTTAAAGTTACGCGTGGCAGAGCTAAGAAAGGAGCT
TGGAACATTGGACAGGAAAAATCTATTTTAACACCACTGTATGGTTTCCCCTCACAGGCTGCTGGTGTTA
TTAGATCAATTTTTACTCGTGCACTTGACACAGCAAATCATTCCATTCCTGACCTTCAAAGAGCAGCTAT
TACCATCCTTGATGGTATTTCT"&amp;"GAACAATCATTGCGTCTTATTGATGCCATGGTTTACACCTCAGACCTG
CTCACCAACAGTGTCATCGTTATGGCGTATGTTACAGGTGGACTTGTACAGCAAATAACACAGTGGTTGT
CTAACATGTTAGGCACTACTGTTGACAAGCTCAAACCCGTATTTACATGGGTTGAGGCTAAACTCAGTGC
AGGAATTGAATTTCTCAGGGATGCCTGGGAAATTCTAAAATTTTTGGTTACAGGAGTGTTTGAC"&amp;"ATTGTT
AAGGGTCAAATACAAGTGGCTTCAGATAATCTCAAGGAATGTGTAAAAGCTTTCCTTGATGTTCTTAACA
AAGCACTTGAAATGTGCATTGACCAAGTCATAATCGCTGGTGCCAAGCTGAGAACACTCAACTTGGGCGA
GGTCTTCATTGCACAGAGCAAGGGACTCTATCGTCAGTGTATTCGTGGCAAAGAACAGCTGCAATTACTC
ATGCCTCTTAGGGCACCAAAAGAAGTCACCTTCTT"&amp;"TGAGGGAGATTCACATGATACTGTTTTCACCTCTG
AAGAGGTTGTTCTTAAAAATGGTGAACTCGAAGCACTTGAGACACCAGTTGACAGCTTTACTAATGGAGC
TGTCATAGGCACACCAGTTTGTGTTAATGGCCTTATGCTCTTAGAACTCAAAGACAAAGAGCAGTATTGT
GCTTTGTCTCCTGGTTTGTTAGCCACAAACAATGTCTTCAGTCTAAAAGGAGGTGCACCAGTTAAGGGTG
TAACCT"&amp;"TTGGAGAAGATACTGTTTTGGAAGTGCAAGGTTACAAGAATGTTAAAATTACATTCGAGCTTGA
TGAGCGTGTAGACAAGGTGCTTAATGAGACGTGTTCTGTCTACACTGTTGAGTCTGGTACTGAAGTTACT
GAATTCGCATGTGTCGTGGCAGAAGCTGTTGTAAAGACTTTACAACCAGTTTCTGATCTTCTTACCAATA
TGGGTATTGATCTTGATGAGTGGAGTGTAGCCACATTTTACTTGTTTG"&amp;"ATGATGCTGGTGAAGAAAAACT
TTCTTCGCGTATGTATTGCTCCTTCTACCCTCCTGATGAGGAAGAGGACTGTGAAGAGTATGAGGATGAG
GAAGAAATTCCAGAAGAAACCTGTGAACATGAATATGGCACAGAGGATGACTATAAAGGCCTTCCTCTTG
AATTTGGTGCATCAACCGAAATACAACAGGTTGATGAGGAAGAAGAGGAAGACTGGCTTGAGGAAGCTAT
TGCAGCAAAACCTGAACCA"&amp;"GAACCTCTGCCTGAAGAACCAGTTAATCAGTTTACTGGCTACTTAAAACTT
ACTGATAATGTTGCCATTAAGTGTGTTGACATTGTTAAAGAGGCACAACATGCCAAACCAACGGTGATTG
TCAACGCTGCTAACGTCCATCTGAAACATGGTGGTGGTGTAGCGGGTGCTCTTAATAAGGCAACCAATGG
TGCCATGCAACTGGAGAGTGATGATTACATTAAGAAAAATGGACCACTTACAGTAGGTGGT"&amp;"TCATGTTTG
CTTTCTGGACACAATCTTGCTAAGAAATGCATGCACGTTGTTGGCCCAAACCTAAATGCTGGTGAGGATG
TTCAACTCCTCAAGGCTGCATATGCAAATTTCAATTCACAGGATGTGCTACTTGCACCCTTATTGTCAGC
TGGCATATTTGGTGCCAAGCCACTCCAGTCATTAAAAATGTGTGTTGAGACAGTTCGCACACAAGTGTAC
TTCGCAGTCAACGACCAGGATCTTTACGATCA"&amp;"TGTTGTTCTAGGTTATTTAGACAGCTTGAAACCTAAAG
TTGAGACTCCTACACAGGAGAATCTGGAGTTGAAAGAGCAACCAGCCGTAGAGACTCTTACACAAGAGAA
TCTAGAACTGGAAGAGCTACCGGTTATAGAAAAACCCGTAGATGTGAAGTTTAAGGCTCGCATTGAAGAG
GTTAACACATCATTGGAAGAAACAAAATTTCTTACCAGTAGGTTATTATTATTTGCTGATATTAATGGTA
AGT"&amp;"TATACCAAGATTCTCAGAATATGTTAAGAGGTGAAGATATGTTCTTCCTAGAGAAGGATGCACCATA
TATTGTAGGTGATGTCATCAGTAGTGGTGACATTACTTGTGTTATAATACCTGCCAAGAAGGCTGGCGGT
ACTACAGAGATGCTTGCCAAGGCATTAAAGAAGGTGCCAGTTAGTGAGTATATAACTACATACCCCGGAC
AAGGATGTGCTGGTTATACACTTGAAGAGGCAAAGACTGCGCTTA"&amp;"GAAAATGCAAGTCTGTGTTCTACGT
TTTGCCTTCAAAAACACCTAATGACAAAGAAGAGATTCTAGGAACAGTTTCTTGGAATTTAAGAGAGATG
CTTGCCCATGCAGAGGAGACAAGAAAATTAATGCTTATTTGTATGGATGTTAAAGCCTTGATGTCTACTA
TTCATCGTAGATACAAGGGTATTAAAGTTCAAGAGGGAATCGTTGATTATGGTGTTCGGTTCTTTTTCTA
CACTAGTAAAGAGCCT"&amp;"GTAGCTTCCATTATCACAAAGCTCAATTTATTGAATGAACCACTTGTTACTATG
CCAATTGGTTATGTGACACATGGACTCAATTTGGAAGAGGCTGCTCGTTGTATGCGTTCTCTTAAAGCTC
CTGCTGTAGTTTCAGTGTCTTCACCAGATGCAGTTACTACATATAATGGATACCTTACATCGTCTTCGAA
GACGTCTGAGGAACATTTTATAGAGACTGTTTCCCTTGCAGGTATGTATAGGGATTGG"&amp;"TCATACTCAGGA
CAACGTACAGAGTTAGGTGTTGAATTTCTTAAGCGTGGCGACAAGGTTGTTTACCACACTGTAGGGAGTC
CTATTCAATTCCATCTTGATGGAGAGGTTCTCTTGCTTGACAAACTTAAGAGTCTTTTATCTCTTCGTGA
GGTTAGGACTATTAAAGTGTTTACTACTGTAGACAATACTAATCTCCACACGCAAATTGTGGACATGTCC
ATGACATACGGACAGCAGTTTGGTCCTAC"&amp;"TTACTTGGACGGTGCTGATGTTACAAAGATTAAACCACATG
CTAAGCATGAGGGTAAAACCTTCTTTGTACTACCTAGTGATGACACACTGCGTAGTGAAGCATTTGAATA
TTACCATACTCTCGATGAGAGTTTTCTTGGTAGATATATGTCTGCTTTAAACCATACAAAGAAGTGGAAA
TTTCCTCAAATTGGTGGTTTGACTTCAATAAAATGGGCTGATAACAATTGTTATTTGTCCAGTGTTTTAT
"&amp;"TAGCACTTCAGCAGATTGAAGTGAAGTTTAATGCACCCGCACTACAAGAAGCCTATTATAGAGCTCGTGC
TGGTGATGCAGCCAATTTTTGTGCGCTTATACTCGCCTATAGTAATAGAACTGTAGGTGAGTTAGGTGAT
GTTAGAGAAACTATGACTCATCTTTTACAGCACGCTAATTTAGAATCAGCTAAGAGAGTTCTTAATGTGG
TGTGTAAAACTTGCGGTCAAAAATCTACAACCTTGACAGGTG"&amp;"TAGAGGCTGTAATGTATATGGGCACATT
GTCCTATGAAGAACTTAAGACAGGTGTTACTATTCCATGTATATGTGGGCGTGATGCTACACAATATCTA
GTACAACAGGAGTCTTCTTTTGTTATGATGTCTGCACCACCTTCTGAATATACATTACAGCAAGGTGCAT
TTTTATGTGCTAATGAGTACACTGGTAGTTATCAGTGTGGTCATTATACACATGTAACTGTTAAGGAAAC
GCTTTATCGTATA"&amp;"GATGGGGCGTACCTCACTAAAATGTCAGAATATAAAGGACCAGTGACTGATGTTTTC
TATAAGGAAATATCTTACACTACGACTATTAAGCCTGTGTCATATAAGCTCGATGGAGTTATTTACACAG
AGATTCAACCAAAATTAGATGAGTATTACAAGAAGGATAATGCTTACTACACAGAGCAACCCATTGATCT
TGTGCCAACTCAGCCTTTACCAAATGCGAGTTTTGACAATTTCAAACTCACATGC"&amp;"TCAAACACTAAGTTT
GCTGATGATCTTAATCAAATGACGGGCTTCAAAAAGCCAGCTTCACGTGAGCTATCTGTCACATTCTTCC
CAGACTTGAATGGCGATGTAGTGGCTATTGACTATAGACATTACTCAGCGAGTTTCAAGAAAGGTGCTAA
ATTGCTACACAAGCCAATTATTTGGCATATCAATCAGACTACAAACAAGACAACCTATAAGCCAAACACT
TGGTGTTTACGTTGTCTTTGGAGCAC"&amp;"AAAGCCAGTTGAAACTTCAAATTCATTTGAAGTTCTGGAAGTAG
AAGACACACAAGGAATGGACAATCTTGCTTGTGAAAGTCAAACACCCACCTCTGAAGAAGTAGTGGAAAA
TCCTACCATACAGAAAGAAGTTATAGAGTGTGACGTGAAAACTATCGAAGTTGTAGGTAATGTCATACTT
AAACCATCAGAAGAAGGCGTCAAGGTGACACAAGAGTTAGGTCATGAAGATTTAATGGCTGCCTATGT"&amp;"GG
AAGAAACAAGCATTACTATTAAGAAACCTAATGAGCTGTCACTAGCCCTAGGTCTTAGAACTCTTGCCAC
TCATGGTGCTGCTGCAATAAATAGTGTGCCCTGGAGTAAAATTTTGGCATATGTCAAACCTTTTCTAGGA
CAAGCGGCAGTGACAACCACAAACTGCATTAAAAGATGTGTGCAGCGTGTCTTTAACAACTATATGCCTT
ATGTTATCACATTATTATTTCAATTGTGTACCTTTACAA"&amp;"GAAGTACCAATTCAAGAATTAGAGCCTCACT
TCCTACAACTATAGCTAAAAATAGTATTAAGAGTGTTGCAAAATTGTGTTTGGATGTTTGCATTAACTAT
GTGAAATCTCCTAAATTTTCTAAATTGTTCACAATTGCAATGTGGCTATTGTTGTTAAGTATTTGCCTAG
GTTCATTAATCTATGTAACTGCAGCTTTTGGTGTACTCTTATCTAATTTAGGTATTCCTTCTTATTGTGA
TGGTGTTAGA"&amp;"GAGTCATATGTTAACTCTTCTAATGTCACCACTATGGATTTCTACGAGGGTTCTTTTCTA
TGCAGTGTTTGCTTAAATGGGTTGGATTCCCTTGATTCTTACCCAGCTCTAGAGACCATTCAGGTTACGA
TTTCTTCGTACAAACTAGACCTTACATCTTTAGGTTTGGCAGCTGAGTGGTTTTTGGCATATATGTTGTT
TACAAAGTTCTTTTACTTACTTGGTCTCTCTGCTATAATGCAGGTGTTCTTT"&amp;"GGCTATTTTGCTAGTCAT
TTCATCAGCAACTCATGGCTTATGTGGTTCATCATTAGCATTGTACAGATGGCACCCGTTTCCGCAATGG
TTAGGATGTACATTTTCTTTGCTTTTTGCTACTATGTGTGGAAAAGCTATGTTCATATTATGGATGGCTG
CACCTCCTCTACGTGCATGATGTGCTATAAGCGCAATCGTGCTACACGTGTTGAGTGCACAACCATTGTT
AATGGCATGAAGAGATCCTTCTA"&amp;"TGTCTATGCTAACGGAGGACGAGGCTTCTGTAAGGCTCACAATTGGA
ATTGTCTCAACTGTGATACATTTTGTGCTGGTAGTACTTTCATTAGCGATGAAGTTGCTCGTGATTTGTC
ACCCCAGTTTAAAAGACCAATTAACCCCACAGACCAGTCTTCTTATGTTGTTGATAGTGTTGCTGTCAAG
AATGGTGCACTCCATCTTTACTTTGACAAGGCTGGTCAAAAGACTTACGAGAGACACCCACTCTC"&amp;"TCACT
TCGTCAATTTAGACAATCTGAGAGCTAATAACGCTAAGGGCTCATTACCCATTAATGTTATTGTTTTTGA
TGGCAAGTCCAAATGTGACGAGTCAGCTGCAAAGTCTGCATCTGTTTATTACAGTCAGCTTATGTGCCAA
CCTATTCTGCTGCTTGACCAGGCTCTCGTTTCAGATGTTGGTGATAGTACTGAAGTTTCTGTTAAAATGT
TTGATGCTTATGTCGATACTTTTTCAGCAACTTTCA"&amp;"GTGTTCCTATGGAAAAACTAAAAGCACTTGTTGC
AACTGCCCATAGCGAGTTGGCAAAGGGTGTTGCTCTAGATGGTGTCCTGTCTACATTTGTCTCAGCCGCA
CGCCAAGGTGTCGTTGATACTGATGTCGATACAAAGGATGTCATTGAGTGTCTCAAACTCTCCCACCATT
CTGATTTAGAAGTGACAGGTGACAGTTGTAATAACTTCATGCTCACCTACAACAAAGTTGAGAACATGAC
GCCTAGA"&amp;"GACCTTGGTGCATGTATTGATTGCAATGCAAGGCATATTAATGCCCAAGTAACAAAAAGTCAC
AATGTTTCGCTCATCTGGAACGTCAAAGACTATATGTCTTTGTCTGAACAGTTGCGCAAGCAAATTCGTA
GCGCTGCCAAAAAGAACAACATACCTTTTAGGTTAACTTGTGCTACTACTAGACAGGTTGTCAATGCCAT
AACCACTAAAATCTCACTTAAGGGTGGTAAGATTGTTAGTACTTGGTTC"&amp;"AAACTTATGTTGAAAGCCACA
CTATTGTGTGTTCTCGCCGCATTGTTCTGCTACATCATTATGCCAGTACATTCATTGTCTGTTCATGATG
GTTACACAAATGAAATCATAGGATACAAAGCCATTCAGGACGGTGTCACTCGTGATATCATGGCTACCGA
TGATTGCTTTGCTAATAAACATGCTGGATTCGACTCATGGTTTAGCCAGCGTGGCGGTTCCTACAGAAAT
GACAAAAGCTGCCCTGTTGT"&amp;"AGCCGCTATCATTACTAGAGAAATTGGTTTCATAGTGCCTGGTTTACCTG
GTACTGTTCTGAGAGCAATTAATGGAGACTTTTTGCATTTTCTACCTCGTGTTTTCAGTGCTGTTGGCAA
TATTTGCTACACACCATCAAAACTTATTGAGTATAGTGATTTTGCTACTTCTGCTTGCGTCTTGGCTGCT
GAATGTACAATCTTTAAGGATGCCATGGGTAAGCCTGTGCCGTACTGCTACGACACTAACTT"&amp;"GCTTGAGG
GTTCTATTTCCTATAGTGAGCTTCGTCCTGACACTCGCTATGTGCTTATGGACGGTTCTATTATACAATT
CCCTAACACTTACTTGGAAGGTTCTGTTAGAGTGGTTACAACTTTTGATGCGGAGTACTGTAGGCATGGT
ACTTGTGAAAGGTCAGAAGCTGGTGTTTGCCTGTCTACTAGTGGCCGATGGGTTCTTAACAATGAGCATT
ACAGAGCTCTACCAGGAGTATTCTGTGGTGTCG"&amp;"ATGCAATGAATCTTATAGCCAACATCTTTACACCTCT
TGTTCAACCTGTTGGTGCTTTAGATGTATCAGCTTCTGTAGTAGCGGGTGGTATCATTGCCATATTGGTG
ACTTGTGCTGCTTACTACTTTATGAAATTCAGACGTGCATTTGGTGAGTACAACCATGTTGTAGCTGCTA
ATGCATTGCTGTTTTTAATGTCTTTCACTATACTCTGCCTGGCACCTGCTTATAGCTTTTTGCCAGGAGT
TTAT"&amp;"TCTATCTTTTACTTGTACTTGACATTCTATTTCACTAATGATGTTTCATTCTTGGCTCATCTTCAA
TGGTTTGCCATGTTTTCTCCAATCGTGCCTTTCTGGATAACAGCAATCTATGTGTTCTGTATTTCTCTAA
GGCACTGTCATTGGTTCTTTAATAACTATCTTAGGAAAAGAGTCATGTTTAATGGAGTTACATTTAGCAC
CTTTGAGGAGGCAGCTTTGTGTACCTTTTTACTTAATAAGGAGATG"&amp;"TACCTGAAACTGCGTAGTGAGACA
TTATTGCCACTTACACAGTACAACAGATATCTCGCTCTCTATAACAAGTACAAGTATTTCAGTGGAGCCT
TAGACACAACTAGCTATCGTGAAGCAGCTTGCTGTCACTTAGCAAAGGCTCTTAATGATTTTAGCAACTC
CGGTGCTGATGTTCTCTACCAACCACCACAAACTTCAATTACTTCTGCTGTTTTGCAGAGTGGTTTTAGG
AAAATGGCATTCCCATC"&amp;"TGGTAAAGTTGAAGGATGCATGGTACAAGTCACCTGTGGAACTACAACCCTAA
ATGGTTTGTGGCTAGATGACACAGTGTATTGTCCAAGACATGTCATTTGCACGGCGGAAGACATGCTCAA
TCCTAACTATGAAGACTTGCTCATTCGCAAATCTAATCATAGTTTCCTGGTTCAAGCTGGTAATGTTCAA
CTCCGTGTTATTGGCCATTCCATGCAAAACTGTTTACTTAGGCTTAAAGTTGATACTTC"&amp;"TAATCCTAAGA
CACCAAAGTATAAATTTGTCCGTATTCAACCAGGTCAGACATTTTCAGTCCTAGCTTGCTACAATGGTTC
ACCATCTGGTGTTTACCAGTGTGCCATGAGACCAAATTACACCATCAAGGGTTCTTTCCTTAATGGTTCA
TGTGGTAGTGTTGGTTTTAACATTGATTATGATTGCGTGTCTTTCTGCTACATGCACCACATGGAGCTTC
CAACTGGAGTACACGCTGGTACTGACTTAG"&amp;"AAAGTAAATTCTATGGTCCTTTTGTAGACAGACAAACCGC
ACAGGCTGCTGGCACAGACACAACCATTACATTGAATGTTTTGGCTTGGCTCTATGCTGCTGTTATTAAT
GGTGACAGGTGGTTCCTAAATAGGTTTACCACTACTCTCAATGACTTTAACCTTGTGGCAATGAAGTACA
ATTATGAACCACTGACACAAGATCATGTTGACATACTGGGACCCCTTTCTGCACAAACAGGAATTGCTGT
C"&amp;"TTGGATATGTGTGCTGCTTTGAAGGAGCTTCTACAGAATGGTATGAATGGTCGTACTATTCTTGGTAGC
ACTATTCTAGAGGATGAGTTTACACCTTTTGACGTTGTTAGACAATGTTCTGGTGTCACTTTCCAAGGTA
AATTCAAGAAAATTGTTAAGGGTACTCATCATTGGATGCTCTTGACTTTCCTGACATCACTTTTAATTCT
TGTTCAAAGTACACAGTGGTCACTGTTTTTCTTTGTCTATGAG"&amp;"AATGCTTTCTTGCCATTCACTCTTGGT
ATTATGGCTATTGCAGCTTGTGCTATGCTTCTTGTTAAGCATAAGCATGCATTCCTGTGCTTGTTTCTGT
TACCTTCTCTAGCAACAGTTGCTTACTTCAATATGGTCTACATGCCTGCTAGTTGGGTGATGCGTATTAT
GACATGGCTCGAATTGGCTGACACTAGCTTATCTGGTTATCGGCTCAAAGACTGTGTTATGTATGCTTCA
GCCTTAGTTTTGCT"&amp;"TGTCCTCATGACTGCTCGTACTGTCTATGATGATGCTGCTAGACGTGTGTGGACAT
TGATGAATGTTATCACACTCGTTTATAAAGTCTACTATGGCAATTCCTTAGATCAAGCTATTTCCATGTG
GGCTCTTGTTATTTCTGTAACCTCTAACTATTCTGGTGTCGTTACGACTATCATGTTTTTAGCTAGAGCT
ATAGTGTTTGTGTGTGTTGAGTATTACCCACTTTTGTTTATTACTGGTAACACTTT"&amp;"ACAGTGTATCATGC
TTGTCTATTGTTTCTTAGGCTATTGTTGCTGTTGCTACTTTGGTCTGTTTTGCTTGCTCAACCGCTACTT
TAGACTTACTCTTGGTGTTTATGACTATCTGGTTTCTACACAGGAGTTTAGATACATGAACTCTCAGGGG
CTTTTGCCACCTAAGAGTAGTATTGACGCTTTCAAGCTTAACATTAAGTTGTTGGGCATTGGAGGTAAAC
CATGTATCAAAGTTGCCACTGTACAGT"&amp;"CCAAAATGTCCGACGTAAAGTGCACATCAGTAGTACTGCTTTC
AGTTCTTCAACAACTTAGAGTAGAGTCATCTTCAAAATTGTGGGCACAGTGTGTGCAACTCCACAATGAC
ATTCTTCTTGCCAAGGACACTACTGAAGCTTTCGAAAAGATGGTTTCACTTTTGTCTGTTTTGCTATCCA
TGCAGGGTGCTGTAGACATTAATAAGTTGTGTGAGGAAATGCTCGACAACCGTGCCACCCTTCAGGCTA"&amp;"T
TGCTTCAGAATTTAGTTCCTTACCATCATACGCTGCCTATGCCACTGCCCAAGAGGCCTATGAGCAGGCT
GTAGCAAATGGTGATTCTGAAGTTGTTCTTAAGAAATTAAAGAAATCTTTGAATGTGGCTAAATCTGAGT
TTGACCGTGATGCTGCCATGCAACGTAAGTTGGAAAAGATGGCAGATCAGGCTATGACCCAAATGTATAA
ACAGGCAAGATCTGAGGACAAAAGGGCAAAAGTAACTAGT"&amp;"GCAATGCAAACAATGCTTTTCACTATGCTT
AGGAAGCTTGATAATGATGCACTTAACAACATTATCAACAATGCACGTGATGGTTGTGTACCACTCAACA
TCATACCACTTACAACAGCAGCCAAACTCATGGTCGTTGTCCCTGATTATGGTACCTACAAAAACACTTG
TGATGGTAACACCTTTACATACGCATCTGCACTCTGGGAAATCCAGCAAGTTGTTGATGCGGATAGTAAA
ATTGTTCAGCT"&amp;"TAGTGAAATTAACATGGACAACTCACAAAATTTGGCTTGGCCTCTTATTGTTACTGCTC
TAAGGGCCAATTCAGCTGTCAAATTACAGAATAATGAACTGAGTCCAGTAGCACTACGACAGATGTCTTG
TGCCGCTGGTACTACACAGACAGCTTGTACTGATGACAACGCACTTGCCTACTACAACAACTCCAAGGGA
GGTAGATTTGTGCTAGCACTATTATCAGACCACCAAGATCTCAAATGGGCTAG"&amp;"ATTCCCTAAGAGTGATG
GTACAGGTACCATTTACACAGAACTGGAACCACCTTGTAGGTTTGTTACAGACACACCAAGGGGACCTAA
AGTGAAGTACTTGTACTTTATCAAGGGTCTTAACAACCTAAATAGAGGTATGGTACTGGGTAGTTTAGCT
GCTACAGTACGTCTTCAGGCCGGTAACGCTACAGAAGTACCTGCCAATTCAGCTGTGCTTTCTTTCTGCG
CTTTTGCTGTTGACCCAGCCAAGG"&amp;"CCTACAAAGATTATCTAGCAAGTGGAGGACAACCAATCACGAATTG
CGTGAAGATGTTGTGTACACACACTGGTACTGGACAGGCAATCACTGTAACACCAGAAGCCAACATGGAC
CAAGAGTCCTTTGGTGGTGCTTCATGTTGTTTGTACTGCAGATGCCACATTGACCATCCAAATCCTAAGG
GATTTTGTGACTTGAAAGGTAAGTATGTGCAAATACCTGCCACTTGTGCTAATGACCCAGTGGGTT"&amp;"TTAC
ACTTAAGAACACAGTCTGTACCGTCTGCGGAATGTGGAAAGGTTATGGCTGTAGTTGTGATCAACTCCGC
GAACCCATGATGCAGTCTGCTGACGCGTCAACGTTTTTAAACGGGTTTGCGGTGTAAGTGCGGCCCGTCT
TACACCGTGCGGCACAGGCACTAGCACTGATGTCGTTTACAGGGCTTTTGATATTTACAACGAAAGAGTT
GCTGGCTTTGCAAAGTTCCTAAAGACTAATTGCTGCC"&amp;"GCTTCCAAGAAAAGGATGAGGAAGGCAATTTAT
TAGACTCTTATTTCGTAGTTAAGAGACACACGATGTCCAACTACCAACATGAAGAGACTATTTATAACTT
GGTTAAAGAATGTCCGGCCGTCGCTGTTCATGACTTTTTCAAGTTTAGAGTAGATGGTGACATGGTACCA
CATATATCACGTCAACGTCTAACTAAATACACAATGGCCGACTTAGTCTATGCCCTTCGTCATTTCGATG
AGGGCAAT"&amp;"TGTGATACACTAAAAGAAATACTCGTCACATACAATTGTTGTGATGATGATTATTTCAATAA
GAAGGATTGGTATGACTTCGTAGAGAATCCTGACATTTTACGCGTATATGCTAACTTAGGTGAGCGTGTG
CGCCAAGCATTATTAAAGACTGTGCAATTCTGCGATGCTATGCGCGATGCGGGCATCGTAGGTGTACTGA
CATTAGATAATCAGGATCTGAATGGGAACTGGTACGATTTCGGTGACTTC"&amp;"GTACAAGTAGCACCAGGCTG
CGGAGTTCCTATTGTGGATTCATATTATTCATTGCTGATGCCTATCCTCACACTTACGAAGGCTTTAGCT
GCTGAGTCCCATATGGACGCTGATCTCGCAAAACCACTTATTAAGTGGGATTTGCTGAAATATGATTTCA
CGGAAGAGAGATTATGTCTTTTCGACCGTTATTTTAAATATTGGGATCAGACATACCATCCCAATTGTAT
TAACTGTTTGGACGATAGGTG"&amp;"TATCCTTCATTGTGCAAACTTTAATGTACTATTTTCCACTGTGTTCCCG
CCTACGAGCTTCGGACCACTAGTGAGGAAAATATTTGTAGATGGTGTACCTTTTGTTGTTTCAACAGGAT
ACCATTTCCGCGAGTTAGGAGTTGTACACAATCAGGATGTAAACTTACATAGCTCGCGCCTCAGTTTCAA
GGAACTTTTAGTGTATGCTGCTGACCCTGCTATGCATGCTGCTTCTGGCAATTTATTGCTAGA"&amp;"TAAACGC
ACTACATGCTTTTCAGTGGCTGCACTAACAAACAATGTTGCTTTTCAAACTGTCAAACCCGGTAATTTTA
ATAAGGACTTTTATGACTTTGCTGTGTCTAAAGGTTTTTTTAAGGAAGGAAGTTCTGTTGAACTAAAACA
CTTCTTCTTTGCTCAGGATGGCAATGCTGCTATCAGCGATTATGACTATTATCGTTATAATCTGCCAACA
ATGTGTGATATCAGACAACTCCTATTCGTAGTTG"&amp;"AAGTTGTTGATAAGTACTTCGATTGTTACGATGGTG
GCTGTATCAATGCCAACCAAGTAATCGTTAACAATCTGGATAAATCAGCTGGATTTCCATTTAATAAATG
GGGTAAGGCTAGGCTTTATTATGATTCAATGAGTTATGAGGATCAAGATGTACTGTTCGCATATACTAAG
CGTAACGTCATCCCTACAATAACTCAAATGAATCTTAAGTATGCCATTAGTGCAAAGAATAGGGCTCGCA
CCGTT"&amp;"GCTGGTGTCTCTATCTGTAGTACTATGACCAATAGACAGTTTCATCAGAAATTATTAAAGTCAAT
AGCCGCCACCAGAGGAGCTACTGTAGTAATTGGAACAAGCAAATTTTATGGTGGCTGGCATAACATGTTA
AAAACTGTTTACAGTGATGTAGAAACTCCCCACCTTATGGGTTGGGACTATCCAAAGTGTGACAGAGCCA
TGCCTAATATGCTTAGGATCATGGCTTCTCTTGTTCTTGCTCGCAAA"&amp;"CATAGCACGTGCTGTAACTTGTC
GCACCGTTTCTATAGATTAGCTAATGAGTGTGCACAAGTATTAAGTGAGATGGTCATGTGTGGCGGCTCA
CTATATGTGAAACCAGGTGGCACATCGTCTGGTGATGCTACAACTGCTTATGCTAATAGTGTGTTTAACA
TCTGTCAAGCTGTAACAGCTAATGTAAATGCACTCCTTTCAACTGATGGCAATAAGATTGCCGACAAGTA
CGTCCGCAATCTTCAACA"&amp;"CAGACTTTATGAGCGTCTCTATAGAAATAGGGATGTAGATCATGAATTCGTG
GATGAATTTTACGCATATTTGCGCAAACACTTCTCCATGATGATTCTTTCTGATGATGCCGTTGTGTGCT
ACAATAGTAACTATGCGGCTCAGGGTTTAGTAGCTAGCATTAAGAACTTCAAAGCAGTTCTTTACTACCA
AAACAATGTTTTCATGTCTGAGGCAAAATGCTGGACTGAGACTGACCTTACCAAAGGACC"&amp;"TCACGAATTT
TGCTCTCAGCACACAATGCTAGTTAAACAAGGAGATGATTACGTGTACCTGCCTTACCCAGACCCATCGA
GAATATTAGGTGCAGGCTGTTTTGTCGATGATATTGTCAAAACAGATGGTACACTCATGATTGAACGGTT
TGTGTCACTCGCGATTGACGCTTACCCACTTACAAAACACCCTAATCAGGAGTATGCTGATGTTTTCCAT
TTGTACTTACAATACATTAGAAAACTACATG"&amp;"ATGAGCTTACTGGTCACATGTTAGACATGTACTCTGTAA
TGCTAACTAATGATAACACTTCCAGGTACTGGGAACCTGAGTTTTATGAGGCTATGTACACACCTCACAC
AGTCTTACAGGCTGTAGGCGCATGTGTGTTATGCAATTCACAGACTTCACTTCGTTGTGGTGCCTGCATT
AGGAGACCATTCGTTTGCTGCAAGTGCTGCTATGATCATGTTATTTCAACATCGCATAAATTAGTGCTGT
CT"&amp;"GTTAATCCCTATGTTTGCAACGCACCAGGTTGTGATGTCACTGATGTGACACAACTATACCTAGGAGG
TATGAGCTATTATTGCAAGTTACATAAGCCTCCCATTAGTTTCCCTTTGTGTGCTAATGGTCAGGTTTTT
GGTTTATACAAGAACACATGTGTAGGCAGTGACAATGTTACTGACTTTAATGCAATAGCAACATGTGATT
GGACTAATGCTGGTGATTACATACTTGCAAACACCTGTACTGAA"&amp;"AGGCTCAAGCTCTTTGCAGCTGAAAC
GCTCAAAGCTACTGAGGAGACATTTAAGCTATCTTATGGTATTGCCACTGTACGTGAAGTACTGTCTGAT
AGAGAACTCCATCTGTCGTGGGAGGTAGGCAAACCAAGACCACCATTGAATAGAAACTATGTCTTTACAG
GTTACCGTGTAACTAAGAACAGTAAAGTACAGATTGGAGAGTACACCTTTGAAAAAGGTGACTATGGAGA
TGCTGTTGTGTACAG"&amp;"AGGTACTACAACATACAAACTGAATGTTGGCGATTACTTTGTGTTAACATCACAT
ACAGTAATGCCTCTAAGTGCACCAACACTAGTGCCTCAAGAGCACTATGTGAGAATTACAGGCTTATACC
CAACTCTTAACATCTCAGATGAGTTTTCTAGCAATGTTGCAAATTATCAAAAAGTCGGTATGCAAAAGTA
CTCTACACTCCAAGGACCACCAGGTACTGGTAAGAGTCACTTTGCTATTGGACTTGC"&amp;"TCTCTACTACCCG
TCTGCTCGCATAGTGTATACAGCTTGCTCTCATGCTGCTGTTGATGCATTATGCGAAAAGGCATTGAAAT
ATTTGCCTATAGATAAGTGTAGTAGAATCATACCCGCACGTGCCCGTGTGGAGTGTTTTGATAAATTCAA
AGTGAATTCAACATTAGAACAGTATGTTTTCTGCACTGTTAATGCACTGCCTGAAACTACTGCTGATATA
GTTGTCTTTGATGAAATTTCAATGGCCA"&amp;"CTAATTATGATTTGAGCGTTGTCAATGTTAGACTACGTGCAA
AGCACTATGTTTACATTGGTGACCCCGCTCAACTACCTGCACCACGCACATTGCTTACTAAGGGCACACT
TGAGCCTGAATACTTTAATTCAGTGTGCAGACTCATGAAAACAATAGGTCCAGACATGTTCCTAGGAACT
TGCCGCCGTTGTCCTGCCGAAATTGTCGACACAGTGAGTGCTCTAGTTTATGACAATAAGCTAAAAGCAC"&amp;"
ACAAAGAGAAGTCAGCTCAATGCTTCAAAATGTTCTACAAGGGTGTGATTACACATGACGTATCATCTGC
AATCAACAGGCCTCAGATAGGTGTTGTAAGAGAATTCCTTACGCGCAACCCTGCTTGGAGAAAAGCTGTT
TTCATCTCTCCCTACAATTCACAGAATGCGGTAGCATCTAAAATTTTAGGATTGCCTACTCAGACTGTAG
ACTCCTCACAGGGCTCTGAGTATGACTATGTCATATTCACG"&amp;"CAAACCACTGAAACAGCACACTCCTGCAA
TGTTAACCGCTTTAATGTGGCCATTACAAGAGCAAAAATTGGCATCTTATGCATAATGTCTGATAGAGAT
CTTTATGATAAGCTGCAATTTACAAGTCTGGAGGTACCACGCCGAAATGTGGCTACTTTACAAGCAGAAA
ATGTAACTGGACTTTTTAAGGACTGTAGCAAGATCATTACTGGCCTTCATCCTACACAGGCACCAACACA
CCTCAGTGTTGA"&amp;"TACTAAATTCAAAACTGAAGGTCTTTGTGTTGACATACCAGGCATACCTAAGGACATG
ACCTATCGAAGACTCATCTCTATGATGGGTTTTAAGATGAACTATCAAGTCAATGGTTACCCTAACATGT
TTATTACCCGCGAAGAGGCCATTCGTCACGTTCGTGCATGGATAGGCTTCGATGTTGAGGGTTGTCATGC
GACTAGAGATGCTGTAGGGACAAACCTACCGCTCCAGTTAGGATTTTCAACAGG"&amp;"TGTTAACCTAGTAGCT
GTACCAACTGGCTATGTTGACACTGAGAACAACACGGAGTTCACTAGAGTTAATGCAAAGCCTCCCCCAG
GTGACCAATTCAAACATCTTATACCACTCATGTATAAGGGCTTGCCCTGGAACGTGGTGCGCATTAAGAT
TGTACAGATGCTCAGTGATACACTGAAAGGATTGTCCGACAGAGTTGTGTTTGTCCTTTGGGCACATGGC
TTTGAACTTACATCGATGAAGTACT"&amp;"TTGTCAAGATCGGGCCTGAAAGAGCGTGTTGTCTGTGTGACAGAC
GTGCGACTTGTTTCTCTACTTCATCTGATACCTATGCTTGCTGGAACCATTCTGTGGGTTTTGACTATGT
CTATAACCCATTTATGATTGATGTTCAGCAGTGGGGTTTTACAGGTAACCTGCAGAGTAACCATGATCAA
CACTGTCAAGTGCATGGTAATGCTCATGTGGCTAGTTGTGATGCTATCATGACTAGATGTCTTGCAG"&amp;"TCC
ACGAGTGCTTTGTTAAGCGCGTTGATTGGTCTGTTGAATACCCGATTATTGGAGATGAACTGAAGATTAA
CGCTGCATGCAGAAAAGTACAGCATATGGTTGTTAAATCTGCATTGCTTGCTGACAAATTTTCAGTTCTT
CACGACATTGGAAATCCAAAGGCTATTAAATGTGTGCCGCAGGCTGAAGTGGATTGGAAGTTCTACGATG
CTCAGCCTTGTAGTGACAAAGCTTACAAAATAGAGGAA"&amp;"CTCTTCTATTCTTATGCTACACACCATGACAA
GTTCACTGATGGTGTTTGTTTGTTTTGGAATTGTAACGTTGATCGTTACCCAGCCAATGCTATTGTTTGT
AGGTTTGACACTAGAGTTTTATCTAACTTAAATCTACCAGGTTGTGATGGTGGTAGTTTGTATGTTAACA
AGCACGCATTCCACACTCCTGCTTTTGATAAGAGTGCATTTACTTATTTGAAACAATTGCCATTCTTTTA
TTACTCTGA"&amp;"TAGTCCTTGCGAGTCTCATGGCAAGCAGGTTGTATCGGACATTGACTATGTTCCACTCAAA
TCTGCTACGTGTATTACGCGATGCAACTTGGGTGGTGCTGTTTGCAGACGTCATGCAAACGAGTACAGAC
AGTACTTAAATGCATACAATATGATGATTTCTGCTGGATTCAGTCTCTGGATTTACAAACAGTTTGACAC
TTACAACCTATGGAACACTTTCACCAGGTTGCAGAGTTTAGAAAATGTGGC"&amp;"TTATAATGTTGTTAACAAA
GGACACTTCGATGGACAGATTGGTGAAGCGCCCGTGTCTATCATTAATAATGCTGTTTACACCAAAGTAG
CTGGCAATGATGTGGAGATCTTTGAGAATAAGACAACACTTCCTGTTAATGTGGCGTTTGAGCTTTGGGC
TAAACGTAACATTAAACCAGTGCCAGAGATTAAGATACTCGATAATTTGGGTGTTGATATCGCTGCCAAC
ACTGTCATCTGGGATTACAAAA"&amp;"GAGAAGCTCCAGCTCATGTTTCTACAATAGGTGTCTGTACAATGACTG
ACATTGCAAAGAAACCTACTGAGAGTGCTTGTTCATCACTTACCGTCTTGTTTGATGGTAGAGTTGAAGG
ACAGGTGGACCTTTTCAGAAATGCCCGAAACGGTGTTTTAATAACAGAAGGTTCAGTCAAGGGTTTAACA
CCATCTAAAGGACCTGCACAAGCTAGTGTCAATGGAGTCACATTAATTGGAGAATCAGTAAATA"&amp;"CACAGT
TTAAATATTTTAAGAAAGTAGACGGCATTATCCAACAGCTGCCAGAAACGTACTTCACTCAAAGCAGAGA
CTTAGAGGACTTCAAACCCAGATCAAAAATGGAGACTGACTTCCTCGAGCTCGCAATGGATGAATTCATA
CAACGTTATAAGCTAGAGGGCTATGCTTTTGAGCATATTGTTTATGGAGACTTTAGTCATGGACAGCTTG
GTGGGCTTCATCTAATGATTGGTCTAGCCAAGCGT"&amp;"TCTCAAGATTCACCGCTTAAACTAAAGGATTTTAT
CCCTACGGACAGCACAGTGAAAAATTATTTCATAACAGATGCTCAGACAGGTTCATCAAAATGTGTGTGC
TCTGTTATTGACCTTTTACTTGATGACTTTGTAGAAATAATAAAGTCACAAGATTTATCAGTAATTTCAA
AAGTGGTTAAAGTTACAATTGACTATGCTGAAATTTCATTCATGCTTTGGTGTAAGGATGGACATGTTGA
AACCTT"&amp;"CTATCCAAAATTACAGGCTAGTCAAGCATGGCAACCGGGTGTTGCAATGCCCAACTTGTATAAG
ATGCAAAGAATGCTTCCTGAAAAATGTGACCTTCAGAATTATGGTGAAAATGCTGTCATACCAAAAGGAA
TAATGATGAATGTTGCAAAATATACCCAACTGTGTCAATACTTAAACACACTTACATTAGCTGTGCCTTA
TAACATGAGAGTTATACATTTTGGTGCGGGCTCTGACAAAGGAGTGGC"&amp;"ACCTGGTACAGCTGTCCTCAGA
CAGTGGTTGCCAACTGGCACACTACTTGTTGATTCTGATCTTAATGACTTCGTCTCTGACGCTGATTCTA
CATTAATTGGAGATTGTGCCACAGTACATACAGCTAACAAATGGGATCTCATTATTAGCGATATGTATGA
TCCTAAGACCAAACATGTGACAAAAGAGAATGACTCAAAAGAAGGGTTTTTCACCTATCTGTGTGGATTT
ATTAAACAAAAGCTCGCTC"&amp;"TGGGAGGTTCTGTCGCCGTGAAGATAACTGAGCATTCCTGGAATGCTGATC
TTTACAAGCTTATGGGACATTTCTCATGGTGGACAGCTTTTGTTACAAATGTTAATGCATCATCATCTGA
GGCATTTTTAATTGGAGTTAATTATCTTGGCAAGCTAAAGGAACAAATTGATGGTTATACCATGCATGCT
AACTACATTTTTTGGAGGAACACAAATCCTATTCAATTGTCTTCCTATTCACTTTTCGACA"&amp;"TGAGCAAAT
TTCCTCTCAAGTTAAGAGGGACTGCTGTTATGTCTTTAAAAGAGAATCAAATCAATGATATGATTTATTC
CCTTCTTGAAAATGGTAGACTTATCATTAGGGAAAACAATAGAGTTGTGGTTTCAAGTGATATTCTTGTT
AACAACTAAACGAACATGAAAGTTTTAATTTTTGCTCTGCTCTTCAGTCTAGCTAAAGCACAGGAAGGAT
GTGGCATTATTAGTAGAAAGCCACAGCCAAAG"&amp;"ATGGAAAAAGTCTCATCCTCTCGGCGAGGTGTGTATTA
TAATGATGACATTTTTCGTTCTGATGTTTTACACCTCACTCAAGACTATTTTTTGCCCTTTGACTCAAAT
TTAACACAGTACTTTTCTTTGAATATTGATTCAAATAAGTATACTTATTTTGACAATCCTATATTGGACT
TTGGTGATGGTGTCTATTTTGCCGCCACGGAAAAGTCTAATGTTATAAGAGGCTGGATTTTTGGTTCATC
GTT"&amp;"TGACAACACAACCCAGTCCGCTATTATAGTTAATAATTCCACACACATTATCATACGTGTGTGTAAC
TTTAACTTATGTAAAGAACCCATGTACACTGTGTCAAAAGGCACACAACAATCATCTTGGGTTTATCAGA
GTGCATTTAATTGCACATATGATAGAGTAGAGAAAAGTTTTCAACTTGACACTGCTCCTAAAACTGGAAA
CTTTAAAGACCTACGTGAGTATGTCTTTAAGAATAAGGGAGGCTT"&amp;"TCTTAGAGTTTACCAAACCTATACT
GCTGTTAATTTACCTAGGGGCTTTCCAGCAGGTTTTTCAGTTTTGAGACCAATTCTCAAACTCCCTTTTG
GAATTAACATTACTTCTTATAGAGTGGTTATGACTATGTTTAGCCAATTCAACTCTAATTTCTTACCAGA
GAGTGCTGCTTATTATGTTGGTAATTTAAAATATACTACATTCATGCTTAGTTTCAATGAGAATGGGACT
ATCACAGATGCTGTTG"&amp;"ATTGTTCCCAAAATCCGCTTGCCGAATTAAAATGCACCATCAAAAATTTTAATG
TCAGTAAAGGAATCTATCAAACATCTAACTTCAGAGTCACACCGACTCAAGAGGTTGTTAGGTTTCCAAA
CATTACTAACCGATGTCCATTTGACAAGGTTTTTAATGCATCTCGCTTTCCCAACGTTTATGCATGGGAA
AGAACAAAAATTTCTGATTGTGTTGCTGATTACACTGTTCTCTACAACTCGACCTCTT"&amp;"TCTCAACTTTTA
AATGTTATGGAGTTTCTCCTTCTAAGTTGATTGATCTATGCTTTACAAGTGTGTATGCAGATACATTCTT
GATAAGATCTTCAGAAGTGAGACAAGTAGCACCAGGTGAAACTGGTGTTATTGCTGATTACAACTACAAA
TTACCTGATGATTTTACAGGCTGTGTAATAGCTTGGAATACTGCACAACAGGACCAAGGTCAATATTACT
ACAGATCTTACAGAAAGGAAAAACTCAAA"&amp;"CCTTTTGAGAGGGATTTGTCATCTGATGAAAATGGTGTGTA
CACTCTTAGTACTTATGACTTCTACCCTAGTATCCCAGTTGAATACCAGGCAACTAGGGTTGTTGTACTC
TCCTTTGAACTTTTAAATGCACCTGCAACAGTTTGTGGACCTAAATTGTCCACTCAACTTGTTAAGAATC
AATGTGTCAATTTTAACTTTAATGGACTCAGGGGTACTGGTGTGCTGACCACTTCATCTAAGAGGTTCCA
"&amp;"GTCATTCCAGCAATTTGGCAGAGACACGTCTGACTTCACTGACTCAGTACGTGATCCACAAACATTAGAA
ATACTTGACATTTCACCATGTTCTTTTGGTGGTGTTAGTGTAATTACACCAGGAACAAATGCTTCTTCTG
AAGTTGCTGTTCTTTACCAAGATGTTAACTGTACTGATGTGCCAACATCAATTCATGCAGATCAACTAAC
ACCTGCTTGGCGTGTTTATTCAACTGGAGTAAATGTGTTTCA"&amp;"AACACAAGCTGGCTGTCTTATTGGAGCT
GAACATGTCAATGCTTCATATGAGTGTGACATTCCTATTGGTGCTGGCATTTGTGCTAGCTACCATACAG
CTTCAGTGTTACGTAGTACAGGTCAGAAATCCATTGTGGCTTATACTATGTCTTTGGGTGCTGAAAACTC
AATCGCTTATGCTAATAATTCAATTGCCATACCTACAAATTTCTCAATAAGCGTCACAACTGAAGTGATG
CCTGTTTCAATAG"&amp;"CTAAAACATCTGTAGATTGTACAATGTACATCTGTGGTGATTCTTTGGAGTGCAGCA
ACCTACTCTTGCAGTATGGAAGCTTCTGCACACAACTAAACCGTGCCTTGACTGGCATTGCTATTGAACA
GGACAAGAACACGCAGGAAGTTTTTGCCCAAGTTAAACAAATGTATAAGACACCTGCCATAAAAGATTTT
GGCGGTTTCAATTTCTCACAAATATTGCCTGACCCTTCAAAGCCAACAAAGAGAT"&amp;"CATTTATTGAAGATT
TACTCTTCAACAAAGTGACTCTTGCTGATGCTGGCTTTATGAAACAATATGGCGAATGCCTAGGCGATAT
TAGTGCTAGAGACCTCATTTGTGCTCAAAAGTTTAATGGACTTACTGTCCTACCACCATTGCTCACAGAT
GAAATGATTGCTGCGTACACCGCTGCCCTTGTCAGTGGTACTGCTACTGCTGGCTGGACGTTCGGTGCAG
GATCTGCTCTTCAAATACCCTTTGCT"&amp;"ATGCAAATGGCATATAGGTTTAATGGCATTGGAGTTACCCAAAA
TGTTCTCTATGAGAACCAAAAACAGATTGCCAACCAATTTAACAAGGCAATCAGTCAAATTCAAGAATCA
CTTACGACAACATCAACTGCATTGGGCAAGCTGCAAGACGTTGTCAATCAGAATGCTCAAGCATTAAATA
CACTTGTTAAACAACTTAGCTCCAATTTTGGTGCAATTTCAAGTGTGCTAAATGACATCCTTTCACGA"&amp;"CT
AGACAAAGTCGAGGCAGAGGTGCAAATTGACAGGTTGATTACAGGCAGATTACAAAGCCTCCAAACCTAT
GTAACACAACAATTAATCAGAGCTGCTGAAATCAGAGCTTCTGCCAACCTTGCTGCTACTAAAATGTCTG
AGTGTGTTCTTGGACAATCAAAAAGAGTTGACTTCTGTGGAAAAGGCTATCACCTGATGTCTTTCCCCCA
AGCTGCTCCACATGGTGTGGTCTTCCTACATGTCACTTA"&amp;"TGTGCCATCGCAGGAAAGAAACTTCACTACT
GCCCCAGCAATTTGTCATGAAGGCAAAGCATACTTCCCTCGTGAAGGTGTTTTTGTATCTAATGGCACTT
CTTGGTTCATCACACAGAGGAATTTTTACTCACCACAGATAATTACAACAGACAATACATTTGTCGCTGG
AAATTGTGATGTCGTAATTGGCATCATTAACAATACTGTTTATGATCCTCTGCAACCTGAGCTTGACTCA
TTTAAAGAAG"&amp;"AGCTGGACAAGTACTTCAAAAATCATACATCACCAGATGTTGATCTCGGCGACATTTCAG
GCATTAATGCTTCTGTCGTCAATATTCAAAAAGAAATTGACCGCCTCAATGAGGTCGCCAAAAATCTAAA
TGAATCACTCATTGACCTCCAAGAACTTGGAAAATATGAGCAATACATCAAATGGCCTTGGTATGTTTGG
CTCGGCTTCATCGCCGGACTAATTGCCATTGTCATGGTTACAATCTTGCTTT"&amp;"GTTGCATGACCAGCTGTT
GCAGTTGCCTCAAGGGTGCATGCTCTTGCGGTTCTTGCTGCAAATTTGATGAGGACGACTCTGAGCCAGT
GCTCAAGGGAGTCAAACTACACTACACATAAACGAACTTAATGGATTTGTTTATGAGCATTTTCACATTG
GGAGCAATCACACGCCAACCAGCGAAAGTTGAAAATGCTTCTCCTGCAAGTACTGTTCATGCTACAGCAA
CGATACCGCTACAAGCCTCACTC"&amp;"CCTTTCGGATGGCTTGTTGTTGGCGTTGCACTTCTTGCTGTTTTTCA
AAGCGCTTCCAAAGTGATTGCGCTTCATAAGAGGTGGCAGCTTGCCTTGTATAAAGGCATTCAGTTTGTT
TGCAATCTGCTGCTACTTTTTGTGACAATTTACTCACATCTTCTACTGTTAGCTGCTGGCATGGAGGCAC
AATTTTTGTACATCTATGCCCTGATTTACATTCTGCAAATCGTAAGCTTCTGCAGATTTATCATG"&amp;"AGGTG
CTGGCTGTGCTGGAAGTGCAGATCCAAAAATCCATTACTCTATGATGCTAACTATTTCGTATGTTGGCAC
ACCAATTGCTTTGACTACTGTATACCATACAACAGTATCACTGACACAATTGTCCTCACGTCAGGTGACG
GAACTACTCAGCCAAAACTTAAAGAAGACTACCAAATTGGTGGTTATTCCGAGGATTGGCATTCAGGTGT
AAAGGACTATGTAGTAATACATGGTTATTTCACTGA"&amp;"AATCTACTACCAGTTAGAATCGACACAACTATCG
ACCGACACTGGTGCTGAAAATGCTACATTCTTCATCTATAGCAAGCTTGTTAAAGATGTGGACCATGTAC
AAATACACACAATCGACGGCTCTTCAGGAGTTGTAAATCCAGCAATGGATCCAATTTATGATGAGCCGAC
GACGACTACTAGCGTGCCTTTGTAAGCACAAGAAAGTGAGTACGAACTTATGTACTCATTCGTTTCAGAA
GAAACAG"&amp;"GTACGTTAATAGTTAATAGCGTACTTCTCTTCTTTGCTTTCGTGGTATTCTTGCTAGTCACAC
TAGCCATCCTTACTGCGCTTCGATTGTGTGCGTACTGCTGCAATATTGTTAACGTGAGTTTGGTAAAACC
AACAGTTTACGTTTACTCACGTGTTAAAAATCTGAACTCTTCTGAGGGAGTTCCTGATCTTCTGGTCTAA
ACGAACTAACTATTATTATTATTCTGTTTGGAACTTTAACATTGCTTAT"&amp;"CATGACAGACAACGGTACAAT
TACTGTTGAGGAGCTTAAACAACTCCTGGAACAATGGAATCTAGTAATAGGTTTCATTTTCCTTGCCTGG
ATTATGCTACTACAGTTTGCCTATTCCAACCGGAACAGGTTTCTGTACATAATAAAGCTTGTTTTCCTCT
GGCTTTTATGGCCAGTAACACTTGCTTGCTTTGTGCTTGCTGCTGTTTACAGAATTAATTGGGTGACTGG
CGGAATTGCGATTGCAATGG"&amp;"CTTGTATAGTAGGCTTGATGTGGCTTAGCTACTTCGTTGCTTCTTTCAGG
CTGTTTGCTCGCACCCGCTCAATGTGGTCATTCAACCCAGAAACAAACATTCTCCTCAATGTGCCTCTCC
GAGGGACAATTTTGACCAGACCGCTCTTGGAAAGTGAACTTGTCATTGGTGCTGTGATCATTCGTGGTCA
CTTACGAATGGCTGGACACTCCCTAGGGCGCTGTGACATAAAGGACCTGCCAAAAGAGATTA"&amp;"CGGTGGCT
ACATCACGAACGCTTTCTTATTACAAATTAGGAGCTTCGCAGCGTGTAGGCAACGATTCAGGTTTTGCTG
CATACAACCGCTACCGAATTGGGAACTATAAATTAAATACAGACCACTCAGGTAGCAACGACAATATTGC
TTTGCTAGTACAGTAAGTGACAACAGATGTTTCATCTTGTTGACTTCCAGGTTACAATAGCAGAGATATT
GATTATCATTATGAAGACTTTCAGGGTTGCCAT"&amp;"TTGGAACCTTGACATACTAATAAGTTCAATAGTGAGA
CAATTATTTAAGCCTCTAACTAAGAAGAAATACTCTGAGTTAGATGATGAAGAACCTATGGAGTTAGATT
ATCCATAAAACGAACATGAAAATTATTCTCTTCTTGACATTGATTGCACTTGCTTCCAGCGAGCTATATC
ACTATCAGGAGTGTGTTAGAGGTACCACTGTACTACTAAAAGAACCTTGCCCGTCAGGGACCTACGAGGG
CAAT"&amp;"TCACCATTTCATCCTCTTGCTGACAACAAATTTGCACTAACTTGCATTAGCACACATTTTGCTTTT
GCTTGCGCTGACGGTACTAGACATACCTATCAGTTGCGTGCAAGATCAGTTTCGCCAAAACTTTTCACCA
GACAGGAGGAAGTTCACCAAGAGCTCTATTCACCACTTTTTCTCATTGTTGCTGCTCTAGTATTTATAAT
ACTTTGCTTCACCATTAAGAGAAAGACAGAATGAATGAGCTCACTT"&amp;"TAATTGACTTCTATTTGTGCTTTT
TAGCCTTTCTGCTATTCCTTGTTCTAATAATGCTTATTATATTTTGGTTTTCACTTGAACTCCAGGATAT
AGAAGAACCCTGTAACAAAGTCTAAACGAACATGAAACTTCTCATTGTTTTTGGACTCTTAACATCAGTA
TACTGCATTCATAAAGAATGCAGCATACAAGAGTGTTGTGAAAATCAACCCTACCAAATTGAAGACCCAT
GTCCAATACATTACTAT"&amp;"TCGGACTGGTTTATAAAAATTGGATCTAGAAAGTCAGCTCGCCTTGTACAATT
GTGCGAGGGAGATTATGGCAAAAGAATTCCGATTCATTATGAAATGTTTGGCAATTACACTATCTCTTGT
GAACCCCTTGAGATAAACTGTCAAGCACCACCAGTAGGTAGTCTAATTGTGCGCTGCTCGTACGATTATG
ACTTTGTTGAGCATCATGACGTGCGTGTTGTTCTAGATTTCATCTAAACGAACAAACTA"&amp;"AAATGTCTGAT
AATGGACCCCAAAACCAGCGTAGTGCCCCCCGCATTACATTTGGTGGACCCTCAGATTCAACTGACAATA
ACCAGGATGGAGGACGCAGTGGTGCACGGCCAAAACAACGCCGTCCCCAAGGTTTACCCAATAATACTGC
GTCTTGGTTCACAGCTCTCACTCAGCATGGCAAGGAGGAACTTAGATTCCCTCGAGGCCAGGGCGTTCCA
ATCAACACCAATAGTGGTAAAGATGACCAA"&amp;"ATTGGCTACTACCGAAGAGCTACCCGACGAGTTCGTGGTG
GTGACGGCAAAATGAAAGAGCTCAGCCCCAGATGGTATTTCTATTACCTAGGAACTGGCCCAGAAGCTTC
ACTTCCCTACGGCGCTAACAAAGAAGGCATCGTTTGGGTCGCAACTGAGGGAGCCTTAAATACACCAAAA
GATCACATTGGCACCCGCAATCCTAATAACAATGCTGCCATCGTGCTACAACTTCCTCAAGGAACAACAT
T"&amp;"GCCAAAAGGCTTCTACGCAGAAGGGAGCAGAGGCGGCAGTCAAGCCTCTTCTCGCTCTTCATCACGTAG
TCGCGGTAATTCGAGAAATTCAACTCCTGGCAGCAGTAGGGGAAATTCTCCTGCTCGAATGGCTAGCGGA
AGTGGTGAAACTGCCCTTGCGCTATTGCTGCTAGACAGACTCAACCAGCTTGAGAGCAAAGTTTCTGGTA
AAGGCCAACAACAACAAGGTCAAACTGTCACTAAGAAATCTGC"&amp;"TGCTGAGGCATCTAAAAAGCCTCGCCA
AAAACGTACGGCAACCAAGTCGTACAACGTCACTCAAGCATTTGGGAGACGCGGTCCAGAACAAACCCAA
GGAAACTTTGGGGACCAAGACCTAATCAGACAAGGAACTGATTACAAATATTGGCCGCAAATTGCACAAT
TTGCTCCAAGTGCCTCTGCATTCTTCGGAATGTCACGCATTGGCATGGAAGTCACACCTTTGGGAACATG
GCTGACTTATCATG"&amp;"GAGCCATAAAATTGGATGACAAAGATCCACAATTCAAAGACAACGTCATATTGCTG
AATAAGCACATTGACGCATACAAAACATTCCCACCAACAGAGCCTAAAAAGGACAAAAAGAAAAAGACTG
ATGAAGCTCAGCCTTTACCGCAGAGAAAGAAGCAGCCCACTGTGACTCTTCTGCCTGCGGCTGATATGGA
TGATTTCTCCAGACAACTTCAAAATTCCATGAGTGGAGCTTCTGCCGATTCAACTC"&amp;"AGGCATAAACACTC
ATGATGACCACACAAGGCAGATGGGCTATGTAAACGTTTTCGCAATTCCGTTTACGATACATAGTCTACT
CTTGTGCAGAATGAATTCTCGTAACTAAACAGCACAAGTAGGTTTAGTTAACTTTAATCTCACATAGCAA
TCTTTAATCAATGTGTAACATTAGGGAGGACTTGAGAGAGCCACCACATTTTCACCGAGGCCACGCGGAG
TACGATCGAGGGTACAGTGAATAATGC"&amp;"TAGGGAGTGCTGCCTATATGGAAGAGCCCTAATGTGTAAAATT
AATTTTAGTAGTGCTATCCCCATGTGATTTTAATAGCTTCTTAGGAGAATGACAAAAAAAAAAAAAAAA")</f>
        <v>&gt;BtRm1/2004 DQ412043.1_genome
ATATTAGGTTTTTACCTACCCAGGAAAAGCCAACCAACCTCGATCTCTTGTAGATCTGTTCTTTAAACGA
ACTTTAAAATCTGTGTGGCTGTCGCTTGGCTGTATGCCTAGTGCACCTACACAGTATAAATAATAACTTT
ACTGTCGTTGACAAGAAACGGGTAACTCGTCCTTCTTCTGCAGACTGCTTACGGTTTCGTCCGTGTTGTA
GTCGATCATCAGCATACCTAGGTTTCGTCCGGGTGTGACCGAAAGGTAAGATGGAGAGCCTTGTTCTTGG
TGTCAACGAGAAAACACACGTCCAACTCAGTTTACCTGTTCTTCAGGTTAGTGACGTGTTAGTGCGTGGT
TTCGGGGATACTGTGGAAGAAGCCCTAGCGGAAGCACGTGAACATCTTAAAAATGGCACTTGTGGCCTAG
TAGAGCTGGAAAAAGGTGTTTTACGCCAGCTTGAAGAGCCCTATGTGTTCATTAAACGATCTGAAGCCTT
AAGCACCACTCATGGCCATAAGGTTGTTGAATTGGTGGCTGAAATGAATGGCATTCAGTTCGGTCGTAGC
GGTACAACACTGGGAGTTCTCGTGCCACATGTGGGCGAAACCCCAATTGCGTACCGCAATGTTCTTCTTC
GCAAGAACGGTAATAAGGGAGCTGGTGGTCATAGCTACGGCATCGATCTAAAGTCTTATGACTTAGGTGT
CGAGCTGGGCACTGATCCCATCGAAGATTATGAACAAAACTGGAACACTAAGCATGGTGGTGGTGTACTC
CGTGAACTCATCCGTGAGCTCAATGGAGGTGCATTCACTCGCTATGTCGACAACAACTTCTGTGGCCCAG
ATGGGTACCCTCTTGAATGCATTAAAGACCTTCTCGCTCGCGCGGGTAAGTCAATGTGCACTCTTTCTGA
ACAACTTGATTACATTGAGTCGAAGAGAGGTGTTTACTGCTGCCGTGAACATGAACATGAAATTGTTTGG
TTCACTGAGCGCTCTGAGAAGAGCTATGAGCGTCAGACACCCTTCGAGATCAAGAGTGCCAAGAAATTTG
ACACTTTCAAAGGGGAATGCCCGAAGTTCGTATTTCCTCTTAATTCTAAAGTCAAAGTCATTCAACCGCG
TGTTGAAAAGAAAAAGACTGAAGGTTTCATGGGGCGCATTCGCTCTGTGTATCCTGTTGCCACTCCTCAA
GAGTGCAACGACATGCACTTGTCTACCTTGATGAAATGTAATCATTGTGATGAAGTTTCATGGCAGACGC
GCGACTTTCTAAAAGCCACTTGTGAACAATGTGGCACTGAAAATTTAGTTTGTGAAGGACCCACTACGTG
TGGATACCTACCTGCTAATGCTGTAGTAAAAATGCCTTGCCCTGCTTGCCAAGACCCTGAAGTAGGCCCT
GAGCATAGTGTTGCAGACTACCATAACCATTCAAACATTGAAACTCGACTCCGCAAGGGAGGTAGGACTA
AATGTTTTGGGGGTTGTGTGTTTGCCTACGTTGGCTGCTACAACAAGCGTGCATACTGGGTTCCTCGTGC
TAGTGCCAATATAGGCGCAAGCCATACTGGCATTACTGGTGATAACGTGGAGACTCTGAATGAGGATCTT
ATGGAGATATTGAATCGCGACCGTGTTAATATTAACATTGTCGGCGATTTTCATTTGAATGAGGAGGTTG
CTATTATTTTGGCATCCTTTTCAGCATCTACGTGTGCTTTTGTTGACACTGTGAAAGGTCTTGATTACAA
GACATTTAAGGACATTGTTGAGTCCTGCGGTAACTTTAAAGTTACGCGTGGCAGAGCTAAGAAAGGAGCT
TGGAACATTGGACAGGAAAAATCTATTTTAACACCACTGTATGGTTTCCCCTCACAGGCTGCTGGTGTTA
TTAGATCAATTTTTACTCGTGCACTTGACACAGCAAATCATTCCATTCCTGACCTTCAAAGAGCAGCTAT
TACCATCCTTGATGGTATTTCTGAACAATCATTGCGTCTTATTGATGCCATGGTTTACACCTCAGACCTG
CTCACCAACAGTGTCATCGTTATGGCGTATGTTACAGGTGGACTTGTACAGCAAATAACACAGTGGTTGT
CTAACATGTTAGGCACTACTGTTGACAAGCTCAAACCCGTATTTACATGGGTTGAGGCTAAACTCAGTGC
AGGAATTGAATTTCTCAGGGATGCCTGGGAAATTCTAAAATTTTTGGTTACAGGAGTGTTTGACATTGTT
AAGGGTCAAATACAAGTGGCTTCAGATAATCTCAAGGAATGTGTAAAAGCTTTCCTTGATGTTCTTAACA
AAGCACTTGAAATGTGCATTGACCAAGTCATAATCGCTGGTGCCAAGCTGAGAACACTCAACTTGGGCGA
GGTCTTCATTGCACAGAGCAAGGGACTCTATCGTCAGTGTATTCGTGGCAAAGAACAGCTGCAATTACTC
ATGCCTCTTAGGGCACCAAAAGAAGTCACCTTCTTTGAGGGAGATTCACATGATACTGTTTTCACCTCTG
AAGAGGTTGTTCTTAAAAATGGTGAACTCGAAGCACTTGAGACACCAGTTGACAGCTTTACTAATGGAGC
TGTCATAGGCACACCAGTTTGTGTTAATGGCCTTATGCTCTTAGAACTCAAAGACAAAGAGCAGTATTGT
GCTTTGTCTCCTGGTTTGTTAGCCACAAACAATGTCTTCAGTCTAAAAGGAGGTGCACCAGTTAAGGGTG
TAACCTTTGGAGAAGATACTGTTTTGGAAGTGCAAGGTTACAAGAATGTTAAAATTACATTCGAGCTTGA
TGAGCGTGTAGACAAGGTGCTTAATGAGACGTGTTCTGTCTACACTGTTGAGTCTGGTACTGAAGTTACT
GAATTCGCATGTGTCGTGGCAGAAGCTGTTGTAAAGACTTTACAACCAGTTTCTGATCTTCTTACCAATA
TGGGTATTGATCTTGATGAGTGGAGTGTAGCCACATTTTACTTGTTTGATGATGCTGGTGAAGAAAAACT
TTCTTCGCGTATGTATTGCTCCTTCTACCCTCCTGATGAGGAAGAGGACTGTGAAGAGTATGAGGATGAG
GAAGAAATTCCAGAAGAAACCTGTGAACATGAATATGGCACAGAGGATGACTATAAAGGCCTTCCTCTTG
AATTTGGTGCATCAACCGAAATACAACAGGTTGATGAGGAAGAAGAGGAAGACTGGCTTGAGGAAGCTAT
TGCAGCAAAACCTGAACCAGAACCTCTGCCTGAAGAACCAGTTAATCAGTTTACTGGCTACTTAAAACTT
ACTGATAATGTTGCCATTAAGTGTGTTGACATTGTTAAAGAGGCACAACATGCCAAACCAACGGTGATTG
TCAACGCTGCTAACGTCCATCTGAAACATGGTGGTGGTGTAGCGGGTGCTCTTAATAAGGCAACCAATGG
TGCCATGCAACTGGAGAGTGATGATTACATTAAGAAAAATGGACCACTTACAGTAGGTGGTTCATGTTTG
CTTTCTGGACACAATCTTGCTAAGAAATGCATGCACGTTGTTGGCCCAAACCTAAATGCTGGTGAGGATG
TTCAACTCCTCAAGGCTGCATATGCAAATTTCAATTCACAGGATGTGCTACTTGCACCCTTATTGTCAGC
TGGCATATTTGGTGCCAAGCCACTCCAGTCATTAAAAATGTGTGTTGAGACAGTTCGCACACAAGTGTAC
TTCGCAGTCAACGACCAGGATCTTTACGATCATGTTGTTCTAGGTTATTTAGACAGCTTGAAACCTAAAG
TTGAGACTCCTACACAGGAGAATCTGGAGTTGAAAGAGCAACCAGCCGTAGAGACTCTTACACAAGAGAA
TCTAGAACTGGAAGAGCTACCGGTTATAGAAAAACCCGTAGATGTGAAGTTTAAGGCTCGCATTGAAGAG
GTTAACACATCATTGGAAGAAACAAAATTTCTTACCAGTAGGTTATTATTATTTGCTGATATTAATGGTA
AGTTATACCAAGATTCTCAGAATATGTTAAGAGGTGAAGATATGTTCTTCCTAGAGAAGGATGCACCATA
TATTGTAGGTGATGTCATCAGTAGTGGTGACATTACTTGTGTTATAATACCTGCCAAGAAGGCTGGCGGT
ACTACAGAGATGCTTGCCAAGGCATTAAAGAAGGTGCCAGTTAGTGAGTATATAACTACATACCCCGGAC
AAGGATGTGCTGGTTATACACTTGAAGAGGCAAAGACTGCGCTTAGAAAATGCAAGTCTGTGTTCTACGT
TTTGCCTTCAAAAACACCTAATGACAAAGAAGAGATTCTAGGAACAGTTTCTTGGAATTTAAGAGAGATG
CTTGCCCATGCAGAGGAGACAAGAAAATTAATGCTTATTTGTATGGATGTTAAAGCCTTGATGTCTACTA
TTCATCGTAGATACAAGGGTATTAAAGTTCAAGAGGGAATCGTTGATTATGGTGTTCGGTTCTTTTTCTA
CACTAGTAAAGAGCCTGTAGCTTCCATTATCACAAAGCTCAATTTATTGAATGAACCACTTGTTACTATG
CCAATTGGTTATGTGACACATGGACTCAATTTGGAAGAGGCTGCTCGTTGTATGCGTTCTCTTAAAGCTC
CTGCTGTAGTTTCAGTGTCTTCACCAGATGCAGTTACTACATATAATGGATACCTTACATCGTCTTCGAA
GACGTCTGAGGAACATTTTATAGAGACTGTTTCCCTTGCAGGTATGTATAGGGATTGGTCATACTCAGGA
CAACGTACAGAGTTAGGTGTTGAATTTCTTAAGCGTGGCGACAAGGTTGTTTACCACACTGTAGGGAGTC
CTATTCAATTCCATCTTGATGGAGAGGTTCTCTTGCTTGACAAACTTAAGAGTCTTTTATCTCTTCGTGA
GGTTAGGACTATTAAAGTGTTTACTACTGTAGACAATACTAATCTCCACACGCAAATTGTGGACATGTCC
ATGACATACGGACAGCAGTTTGGTCCTACTTACTTGGACGGTGCTGATGTTACAAAGATTAAACCACATG
CTAAGCATGAGGGTAAAACCTTCTTTGTACTACCTAGTGATGACACACTGCGTAGTGAAGCATTTGAATA
TTACCATACTCTCGATGAGAGTTTTCTTGGTAGATATATGTCTGCTTTAAACCATACAAAGAAGTGGAAA
TTTCCTCAAATTGGTGGTTTGACTTCAATAAAATGGGCTGATAACAATTGTTATTTGTCCAGTGTTTTAT
TAGCACTTCAGCAGATTGAAGTGAAGTTTAATGCACCCGCACTACAAGAAGCCTATTATAGAGCTCGTGC
TGGTGATGCAGCCAATTTTTGTGCGCTTATACTCGCCTATAGTAATAGAACTGTAGGTGAGTTAGGTGAT
GTTAGAGAAACTATGACTCATCTTTTACAGCACGCTAATTTAGAATCAGCTAAGAGAGTTCTTAATGTGG
TGTGTAAAACTTGCGGTCAAAAATCTACAACCTTGACAGGTGTAGAGGCTGTAATGTATATGGGCACATT
GTCCTATGAAGAACTTAAGACAGGTGTTACTATTCCATGTATATGTGGGCGTGATGCTACACAATATCTA
GTACAACAGGAGTCTTCTTTTGTTATGATGTCTGCACCACCTTCTGAATATACATTACAGCAAGGTGCAT
TTTTATGTGCTAATGAGTACACTGGTAGTTATCAGTGTGGTCATTATACACATGTAACTGTTAAGGAAAC
GCTTTATCGTATAGATGGGGCGTACCTCACTAAAATGTCAGAATATAAAGGACCAGTGACTGATGTTTTC
TATAAGGAAATATCTTACACTACGACTATTAAGCCTGTGTCATATAAGCTCGATGGAGTTATTTACACAG
AGATTCAACCAAAATTAGATGAGTATTACAAGAAGGATAATGCTTACTACACAGAGCAACCCATTGATCT
TGTGCCAACTCAGCCTTTACCAAATGCGAGTTTTGACAATTTCAAACTCACATGCTCAAACACTAAGTTT
GCTGATGATCTTAATCAAATGACGGGCTTCAAAAAGCCAGCTTCACGTGAGCTATCTGTCACATTCTTCC
CAGACTTGAATGGCGATGTAGTGGCTATTGACTATAGACATTACTCAGCGAGTTTCAAGAAAGGTGCTAA
ATTGCTACACAAGCCAATTATTTGGCATATCAATCAGACTACAAACAAGACAACCTATAAGCCAAACACT
TGGTGTTTACGTTGTCTTTGGAGCACAAAGCCAGTTGAAACTTCAAATTCATTTGAAGTTCTGGAAGTAG
AAGACACACAAGGAATGGACAATCTTGCTTGTGAAAGTCAAACACCCACCTCTGAAGAAGTAGTGGAAAA
TCCTACCATACAGAAAGAAGTTATAGAGTGTGACGTGAAAACTATCGAAGTTGTAGGTAATGTCATACTT
AAACCATCAGAAGAAGGCGTCAAGGTGACACAAGAGTTAGGTCATGAAGATTTAATGGCTGCCTATGTGG
AAGAAACAAGCATTACTATTAAGAAACCTAATGAGCTGTCACTAGCCCTAGGTCTTAGAACTCTTGCCAC
TCATGGTGCTGCTGCAATAAATAGTGTGCCCTGGAGTAAAATTTTGGCATATGTCAAACCTTTTCTAGGA
CAAGCGGCAGTGACAACCACAAACTGCATTAAAAGATGTGTGCAGCGTGTCTTTAACAACTATATGCCTT
ATGTTATCACATTATTATTTCAATTGTGTACCTTTACAAGAAGTACCAATTCAAGAATTAGAGCCTCACT
TCCTACAACTATAGCTAAAAATAGTATTAAGAGTGTTGCAAAATTGTGTTTGGATGTTTGCATTAACTAT
GTGAAATCTCCTAAATTTTCTAAATTGTTCACAATTGCAATGTGGCTATTGTTGTTAAGTATTTGCCTAG
GTTCATTAATCTATGTAACTGCAGCTTTTGGTGTACTCTTATCTAATTTAGGTATTCCTTCTTATTGTGA
TGGTGTTAGAGAGTCATATGTTAACTCTTCTAATGTCACCACTATGGATTTCTACGAGGGTTCTTTTCTA
TGCAGTGTTTGCTTAAATGGGTTGGATTCCCTTGATTCTTACCCAGCTCTAGAGACCATTCAGGTTACGA
TTTCTTCGTACAAACTAGACCTTACATCTTTAGGTTTGGCAGCTGAGTGGTTTTTGGCATATATGTTGTT
TACAAAGTTCTTTTACTTACTTGGTCTCTCTGCTATAATGCAGGTGTTCTTTGGCTATTTTGCTAGTCAT
TTCATCAGCAACTCATGGCTTATGTGGTTCATCATTAGCATTGTACAGATGGCACCCGTTTCCGCAATGG
TTAGGATGTACATTTTCTTTGCTTTTTGCTACTATGTGTGGAAAAGCTATGTTCATATTATGGATGGCTG
CACCTCCTCTACGTGCATGATGTGCTATAAGCGCAATCGTGCTACACGTGTTGAGTGCACAACCATTGTT
AATGGCATGAAGAGATCCTTCTATGTCTATGCTAACGGAGGACGAGGCTTCTGTAAGGCTCACAATTGGA
ATTGTCTCAACTGTGATACATTTTGTGCTGGTAGTACTTTCATTAGCGATGAAGTTGCTCGTGATTTGTC
ACCCCAGTTTAAAAGACCAATTAACCCCACAGACCAGTCTTCTTATGTTGTTGATAGTGTTGCTGTCAAG
AATGGTGCACTCCATCTTTACTTTGACAAGGCTGGTCAAAAGACTTACGAGAGACACCCACTCTCTCACT
TCGTCAATTTAGACAATCTGAGAGCTAATAACGCTAAGGGCTCATTACCCATTAATGTTATTGTTTTTGA
TGGCAAGTCCAAATGTGACGAGTCAGCTGCAAAGTCTGCATCTGTTTATTACAGTCAGCTTATGTGCCAA
CCTATTCTGCTGCTTGACCAGGCTCTCGTTTCAGATGTTGGTGATAGTACTGAAGTTTCTGTTAAAATGT
TTGATGCTTATGTCGATACTTTTTCAGCAACTTTCAGTGTTCCTATGGAAAAACTAAAAGCACTTGTTGC
AACTGCCCATAGCGAGTTGGCAAAGGGTGTTGCTCTAGATGGTGTCCTGTCTACATTTGTCTCAGCCGCA
CGCCAAGGTGTCGTTGATACTGATGTCGATACAAAGGATGTCATTGAGTGTCTCAAACTCTCCCACCATT
CTGATTTAGAAGTGACAGGTGACAGTTGTAATAACTTCATGCTCACCTACAACAAAGTTGAGAACATGAC
GCCTAGAGACCTTGGTGCATGTATTGATTGCAATGCAAGGCATATTAATGCCCAAGTAACAAAAAGTCAC
AATGTTTCGCTCATCTGGAACGTCAAAGACTATATGTCTTTGTCTGAACAGTTGCGCAAGCAAATTCGTA
GCGCTGCCAAAAAGAACAACATACCTTTTAGGTTAACTTGTGCTACTACTAGACAGGTTGTCAATGCCAT
AACCACTAAAATCTCACTTAAGGGTGGTAAGATTGTTAGTACTTGGTTCAAACTTATGTTGAAAGCCACA
CTATTGTGTGTTCTCGCCGCATTGTTCTGCTACATCATTATGCCAGTACATTCATTGTCTGTTCATGATG
GTTACACAAATGAAATCATAGGATACAAAGCCATTCAGGACGGTGTCACTCGTGATATCATGGCTACCGA
TGATTGCTTTGCTAATAAACATGCTGGATTCGACTCATGGTTTAGCCAGCGTGGCGGTTCCTACAGAAAT
GACAAAAGCTGCCCTGTTGTAGCCGCTATCATTACTAGAGAAATTGGTTTCATAGTGCCTGGTTTACCTG
GTACTGTTCTGAGAGCAATTAATGGAGACTTTTTGCATTTTCTACCTCGTGTTTTCAGTGCTGTTGGCAA
TATTTGCTACACACCATCAAAACTTATTGAGTATAGTGATTTTGCTACTTCTGCTTGCGTCTTGGCTGCT
GAATGTACAATCTTTAAGGATGCCATGGGTAAGCCTGTGCCGTACTGCTACGACACTAACTTGCTTGAGG
GTTCTATTTCCTATAGTGAGCTTCGTCCTGACACTCGCTATGTGCTTATGGACGGTTCTATTATACAATT
CCCTAACACTTACTTGGAAGGTTCTGTTAGAGTGGTTACAACTTTTGATGCGGAGTACTGTAGGCATGGT
ACTTGTGAAAGGTCAGAAGCTGGTGTTTGCCTGTCTACTAGTGGCCGATGGGTTCTTAACAATGAGCATT
ACAGAGCTCTACCAGGAGTATTCTGTGGTGTCGATGCAATGAATCTTATAGCCAACATCTTTACACCTCT
TGTTCAACCTGTTGGTGCTTTAGATGTATCAGCTTCTGTAGTAGCGGGTGGTATCATTGCCATATTGGTG
ACTTGTGCTGCTTACTACTTTATGAAATTCAGACGTGCATTTGGTGAGTACAACCATGTTGTAGCTGCTA
ATGCATTGCTGTTTTTAATGTCTTTCACTATACTCTGCCTGGCACCTGCTTATAGCTTTTTGCCAGGAGT
TTATTCTATCTTTTACTTGTACTTGACATTCTATTTCACTAATGATGTTTCATTCTTGGCTCATCTTCAA
TGGTTTGCCATGTTTTCTCCAATCGTGCCTTTCTGGATAACAGCAATCTATGTGTTCTGTATTTCTCTAA
GGCACTGTCATTGGTTCTTTAATAACTATCTTAGGAAAAGAGTCATGTTTAATGGAGTTACATTTAGCAC
CTTTGAGGAGGCAGCTTTGTGTACCTTTTTACTTAATAAGGAGATGTACCTGAAACTGCGTAGTGAGACA
TTATTGCCACTTACACAGTACAACAGATATCTCGCTCTCTATAACAAGTACAAGTATTTCAGTGGAGCCT
TAGACACAACTAGCTATCGTGAAGCAGCTTGCTGTCACTTAGCAAAGGCTCTTAATGATTTTAGCAACTC
CGGTGCTGATGTTCTCTACCAACCACCACAAACTTCAATTACTTCTGCTGTTTTGCAGAGTGGTTTTAGG
AAAATGGCATTCCCATCTGGTAAAGTTGAAGGATGCATGGTACAAGTCACCTGTGGAACTACAACCCTAA
ATGGTTTGTGGCTAGATGACACAGTGTATTGTCCAAGACATGTCATTTGCACGGCGGAAGACATGCTCAA
TCCTAACTATGAAGACTTGCTCATTCGCAAATCTAATCATAGTTTCCTGGTTCAAGCTGGTAATGTTCAA
CTCCGTGTTATTGGCCATTCCATGCAAAACTGTTTACTTAGGCTTAAAGTTGATACTTCTAATCCTAAGA
CACCAAAGTATAAATTTGTCCGTATTCAACCAGGTCAGACATTTTCAGTCCTAGCTTGCTACAATGGTTC
ACCATCTGGTGTTTACCAGTGTGCCATGAGACCAAATTACACCATCAAGGGTTCTTTCCTTAATGGTTCA
TGTGGTAGTGTTGGTTTTAACATTGATTATGATTGCGTGTCTTTCTGCTACATGCACCACATGGAGCTTC
CAACTGGAGTACACGCTGGTACTGACTTAGAAAGTAAATTCTATGGTCCTTTTGTAGACAGACAAACCGC
ACAGGCTGCTGGCACAGACACAACCATTACATTGAATGTTTTGGCTTGGCTCTATGCTGCTGTTATTAAT
GGTGACAGGTGGTTCCTAAATAGGTTTACCACTACTCTCAATGACTTTAACCTTGTGGCAATGAAGTACA
ATTATGAACCACTGACACAAGATCATGTTGACATACTGGGACCCCTTTCTGCACAAACAGGAATTGCTGT
CTTGGATATGTGTGCTGCTTTGAAGGAGCTTCTACAGAATGGTATGAATGGTCGTACTATTCTTGGTAGC
ACTATTCTAGAGGATGAGTTTACACCTTTTGACGTTGTTAGACAATGTTCTGGTGTCACTTTCCAAGGTA
AATTCAAGAAAATTGTTAAGGGTACTCATCATTGGATGCTCTTGACTTTCCTGACATCACTTTTAATTCT
TGTTCAAAGTACACAGTGGTCACTGTTTTTCTTTGTCTATGAGAATGCTTTCTTGCCATTCACTCTTGGT
ATTATGGCTATTGCAGCTTGTGCTATGCTTCTTGTTAAGCATAAGCATGCATTCCTGTGCTTGTTTCTGT
TACCTTCTCTAGCAACAGTTGCTTACTTCAATATGGTCTACATGCCTGCTAGTTGGGTGATGCGTATTAT
GACATGGCTCGAATTGGCTGACACTAGCTTATCTGGTTATCGGCTCAAAGACTGTGTTATGTATGCTTCA
GCCTTAGTTTTGCTTGTCCTCATGACTGCTCGTACTGTCTATGATGATGCTGCTAGACGTGTGTGGACAT
TGATGAATGTTATCACACTCGTTTATAAAGTCTACTATGGCAATTCCTTAGATCAAGCTATTTCCATGTG
GGCTCTTGTTATTTCTGTAACCTCTAACTATTCTGGTGTCGTTACGACTATCATGTTTTTAGCTAGAGCT
ATAGTGTTTGTGTGTGTTGAGTATTACCCACTTTTGTTTATTACTGGTAACACTTTACAGTGTATCATGC
TTGTCTATTGTTTCTTAGGCTATTGTTGCTGTTGCTACTTTGGTCTGTTTTGCTTGCTCAACCGCTACTT
TAGACTTACTCTTGGTGTTTATGACTATCTGGTTTCTACACAGGAGTTTAGATACATGAACTCTCAGGGG
CTTTTGCCACCTAAGAGTAGTATTGACGCTTTCAAGCTTAACATTAAGTTGTTGGGCATTGGAGGTAAAC
CATGTATCAAAGTTGCCACTGTACAGTCCAAAATGTCCGACGTAAAGTGCACATCAGTAGTACTGCTTTC
AGTTCTTCAACAACTTAGAGTAGAGTCATCTTCAAAATTGTGGGCACAGTGTGTGCAACTCCACAATGAC
ATTCTTCTTGCCAAGGACACTACTGAAGCTTTCGAAAAGATGGTTTCACTTTTGTCTGTTTTGCTATCCA
TGCAGGGTGCTGTAGACATTAATAAGTTGTGTGAGGAAATGCTCGACAACCGTGCCACCCTTCAGGCTAT
TGCTTCAGAATTTAGTTCCTTACCATCATACGCTGCCTATGCCACTGCCCAAGAGGCCTATGAGCAGGCT
GTAGCAAATGGTGATTCTGAAGTTGTTCTTAAGAAATTAAAGAAATCTTTGAATGTGGCTAAATCTGAGT
TTGACCGTGATGCTGCCATGCAACGTAAGTTGGAAAAGATGGCAGATCAGGCTATGACCCAAATGTATAA
ACAGGCAAGATCTGAGGACAAAAGGGCAAAAGTAACTAGTGCAATGCAAACAATGCTTTTCACTATGCTT
AGGAAGCTTGATAATGATGCACTTAACAACATTATCAACAATGCACGTGATGGTTGTGTACCACTCAACA
TCATACCACTTACAACAGCAGCCAAACTCATGGTCGTTGTCCCTGATTATGGTACCTACAAAAACACTTG
TGATGGTAACACCTTTACATACGCATCTGCACTCTGGGAAATCCAGCAAGTTGTTGATGCGGATAGTAAA
ATTGTTCAGCTTAGTGAAATTAACATGGACAACTCACAAAATTTGGCTTGGCCTCTTATTGTTACTGCTC
TAAGGGCCAATTCAGCTGTCAAATTACAGAATAATGAACTGAGTCCAGTAGCACTACGACAGATGTCTTG
TGCCGCTGGTACTACACAGACAGCTTGTACTGATGACAACGCACTTGCCTACTACAACAACTCCAAGGGA
GGTAGATTTGTGCTAGCACTATTATCAGACCACCAAGATCTCAAATGGGCTAGATTCCCTAAGAGTGATG
GTACAGGTACCATTTACACAGAACTGGAACCACCTTGTAGGTTTGTTACAGACACACCAAGGGGACCTAA
AGTGAAGTACTTGTACTTTATCAAGGGTCTTAACAACCTAAATAGAGGTATGGTACTGGGTAGTTTAGCT
GCTACAGTACGTCTTCAGGCCGGTAACGCTACAGAAGTACCTGCCAATTCAGCTGTGCTTTCTTTCTGCG
CTTTTGCTGTTGACCCAGCCAAGGCCTACAAAGATTATCTAGCAAGTGGAGGACAACCAATCACGAATTG
CGTGAAGATGTTGTGTACACACACTGGTACTGGACAGGCAATCACTGTAACACCAGAAGCCAACATGGAC
CAAGAGTCCTTTGGTGGTGCTTCATGTTGTTTGTACTGCAGATGCCACATTGACCATCCAAATCCTAAGG
GATTTTGTGACTTGAAAGGTAAGTATGTGCAAATACCTGCCACTTGTGCTAATGACCCAGTGGGTTTTAC
ACTTAAGAACACAGTCTGTACCGTCTGCGGAATGTGGAAAGGTTATGGCTGTAGTTGTGATCAACTCCGC
GAACCCATGATGCAGTCTGCTGACGCGTCAACGTTTTTAAACGGGTTTGCGGTGTAAGTGCGGCCCGTCT
TACACCGTGCGGCACAGGCACTAGCACTGATGTCGTTTACAGGGCTTTTGATATTTACAACGAAAGAGTT
GCTGGCTTTGCAAAGTTCCTAAAGACTAATTGCTGCCGCTTCCAAGAAAAGGATGAGGAAGGCAATTTAT
TAGACTCTTATTTCGTAGTTAAGAGACACACGATGTCCAACTACCAACATGAAGAGACTATTTATAACTT
GGTTAAAGAATGTCCGGCCGTCGCTGTTCATGACTTTTTCAAGTTTAGAGTAGATGGTGACATGGTACCA
CATATATCACGTCAACGTCTAACTAAATACACAATGGCCGACTTAGTCTATGCCCTTCGTCATTTCGATG
AGGGCAATTGTGATACACTAAAAGAAATACTCGTCACATACAATTGTTGTGATGATGATTATTTCAATAA
GAAGGATTGGTATGACTTCGTAGAGAATCCTGACATTTTACGCGTATATGCTAACTTAGGTGAGCGTGTG
CGCCAAGCATTATTAAAGACTGTGCAATTCTGCGATGCTATGCGCGATGCGGGCATCGTAGGTGTACTGA
CATTAGATAATCAGGATCTGAATGGGAACTGGTACGATTTCGGTGACTTCGTACAAGTAGCACCAGGCTG
CGGAGTTCCTATTGTGGATTCATATTATTCATTGCTGATGCCTATCCTCACACTTACGAAGGCTTTAGCT
GCTGAGTCCCATATGGACGCTGATCTCGCAAAACCACTTATTAAGTGGGATTTGCTGAAATATGATTTCA
CGGAAGAGAGATTATGTCTTTTCGACCGTTATTTTAAATATTGGGATCAGACATACCATCCCAATTGTAT
TAACTGTTTGGACGATAGGTGTATCCTTCATTGTGCAAACTTTAATGTACTATTTTCCACTGTGTTCCCG
CCTACGAGCTTCGGACCACTAGTGAGGAAAATATTTGTAGATGGTGTACCTTTTGTTGTTTCAACAGGAT
ACCATTTCCGCGAGTTAGGAGTTGTACACAATCAGGATGTAAACTTACATAGCTCGCGCCTCAGTTTCAA
GGAACTTTTAGTGTATGCTGCTGACCCTGCTATGCATGCTGCTTCTGGCAATTTATTGCTAGATAAACGC
ACTACATGCTTTTCAGTGGCTGCACTAACAAACAATGTTGCTTTTCAAACTGTCAAACCCGGTAATTTTA
ATAAGGACTTTTATGACTTTGCTGTGTCTAAAGGTTTTTTTAAGGAAGGAAGTTCTGTTGAACTAAAACA
CTTCTTCTTTGCTCAGGATGGCAATGCTGCTATCAGCGATTATGACTATTATCGTTATAATCTGCCAACA
ATGTGTGATATCAGACAACTCCTATTCGTAGTTGAAGTTGTTGATAAGTACTTCGATTGTTACGATGGTG
GCTGTATCAATGCCAACCAAGTAATCGTTAACAATCTGGATAAATCAGCTGGATTTCCATTTAATAAATG
GGGTAAGGCTAGGCTTTATTATGATTCAATGAGTTATGAGGATCAAGATGTACTGTTCGCATATACTAAG
CGTAACGTCATCCCTACAATAACTCAAATGAATCTTAAGTATGCCATTAGTGCAAAGAATAGGGCTCGCA
CCGTTGCTGGTGTCTCTATCTGTAGTACTATGACCAATAGACAGTTTCATCAGAAATTATTAAAGTCAAT
AGCCGCCACCAGAGGAGCTACTGTAGTAATTGGAACAAGCAAATTTTATGGTGGCTGGCATAACATGTTA
AAAACTGTTTACAGTGATGTAGAAACTCCCCACCTTATGGGTTGGGACTATCCAAAGTGTGACAGAGCCA
TGCCTAATATGCTTAGGATCATGGCTTCTCTTGTTCTTGCTCGCAAACATAGCACGTGCTGTAACTTGTC
GCACCGTTTCTATAGATTAGCTAATGAGTGTGCACAAGTATTAAGTGAGATGGTCATGTGTGGCGGCTCA
CTATATGTGAAACCAGGTGGCACATCGTCTGGTGATGCTACAACTGCTTATGCTAATAGTGTGTTTAACA
TCTGTCAAGCTGTAACAGCTAATGTAAATGCACTCCTTTCAACTGATGGCAATAAGATTGCCGACAAGTA
CGTCCGCAATCTTCAACACAGACTTTATGAGCGTCTCTATAGAAATAGGGATGTAGATCATGAATTCGTG
GATGAATTTTACGCATATTTGCGCAAACACTTCTCCATGATGATTCTTTCTGATGATGCCGTTGTGTGCT
ACAATAGTAACTATGCGGCTCAGGGTTTAGTAGCTAGCATTAAGAACTTCAAAGCAGTTCTTTACTACCA
AAACAATGTTTTCATGTCTGAGGCAAAATGCTGGACTGAGACTGACCTTACCAAAGGACCTCACGAATTT
TGCTCTCAGCACACAATGCTAGTTAAACAAGGAGATGATTACGTGTACCTGCCTTACCCAGACCCATCGA
GAATATTAGGTGCAGGCTGTTTTGTCGATGATATTGTCAAAACAGATGGTACACTCATGATTGAACGGTT
TGTGTCACTCGCGATTGACGCTTACCCACTTACAAAACACCCTAATCAGGAGTATGCTGATGTTTTCCAT
TTGTACTTACAATACATTAGAAAACTACATGATGAGCTTACTGGTCACATGTTAGACATGTACTCTGTAA
TGCTAACTAATGATAACACTTCCAGGTACTGGGAACCTGAGTTTTATGAGGCTATGTACACACCTCACAC
AGTCTTACAGGCTGTAGGCGCATGTGTGTTATGCAATTCACAGACTTCACTTCGTTGTGGTGCCTGCATT
AGGAGACCATTCGTTTGCTGCAAGTGCTGCTATGATCATGTTATTTCAACATCGCATAAATTAGTGCTGT
CTGTTAATCCCTATGTTTGCAACGCACCAGGTTGTGATGTCACTGATGTGACACAACTATACCTAGGAGG
TATGAGCTATTATTGCAAGTTACATAAGCCTCCCATTAGTTTCCCTTTGTGTGCTAATGGTCAGGTTTTT
GGTTTATACAAGAACACATGTGTAGGCAGTGACAATGTTACTGACTTTAATGCAATAGCAACATGTGATT
GGACTAATGCTGGTGATTACATACTTGCAAACACCTGTACTGAAAGGCTCAAGCTCTTTGCAGCTGAAAC
GCTCAAAGCTACTGAGGAGACATTTAAGCTATCTTATGGTATTGCCACTGTACGTGAAGTACTGTCTGAT
AGAGAACTCCATCTGTCGTGGGAGGTAGGCAAACCAAGACCACCATTGAATAGAAACTATGTCTTTACAG
GTTACCGTGTAACTAAGAACAGTAAAGTACAGATTGGAGAGTACACCTTTGAAAAAGGTGACTATGGAGA
TGCTGTTGTGTACAGAGGTACTACAACATACAAACTGAATGTTGGCGATTACTTTGTGTTAACATCACAT
ACAGTAATGCCTCTAAGTGCACCAACACTAGTGCCTCAAGAGCACTATGTGAGAATTACAGGCTTATACC
CAACTCTTAACATCTCAGATGAGTTTTCTAGCAATGTTGCAAATTATCAAAAAGTCGGTATGCAAAAGTA
CTCTACACTCCAAGGACCACCAGGTACTGGTAAGAGTCACTTTGCTATTGGACTTGCTCTCTACTACCCG
TCTGCTCGCATAGTGTATACAGCTTGCTCTCATGCTGCTGTTGATGCATTATGCGAAAAGGCATTGAAAT
ATTTGCCTATAGATAAGTGTAGTAGAATCATACCCGCACGTGCCCGTGTGGAGTGTTTTGATAAATTCAA
AGTGAATTCAACATTAGAACAGTATGTTTTCTGCACTGTTAATGCACTGCCTGAAACTACTGCTGATATA
GTTGTCTTTGATGAAATTTCAATGGCCACTAATTATGATTTGAGCGTTGTCAATGTTAGACTACGTGCAA
AGCACTATGTTTACATTGGTGACCCCGCTCAACTACCTGCACCACGCACATTGCTTACTAAGGGCACACT
TGAGCCTGAATACTTTAATTCAGTGTGCAGACTCATGAAAACAATAGGTCCAGACATGTTCCTAGGAACT
TGCCGCCGTTGTCCTGCCGAAATTGTCGACACAGTGAGTGCTCTAGTTTATGACAATAAGCTAAAAGCAC
ACAAAGAGAAGTCAGCTCAATGCTTCAAAATGTTCTACAAGGGTGTGATTACACATGACGTATCATCTGC
AATCAACAGGCCTCAGATAGGTGTTGTAAGAGAATTCCTTACGCGCAACCCTGCTTGGAGAAAAGCTGTT
TTCATCTCTCCCTACAATTCACAGAATGCGGTAGCATCTAAAATTTTAGGATTGCCTACTCAGACTGTAG
ACTCCTCACAGGGCTCTGAGTATGACTATGTCATATTCACGCAAACCACTGAAACAGCACACTCCTGCAA
TGTTAACCGCTTTAATGTGGCCATTACAAGAGCAAAAATTGGCATCTTATGCATAATGTCTGATAGAGAT
CTTTATGATAAGCTGCAATTTACAAGTCTGGAGGTACCACGCCGAAATGTGGCTACTTTACAAGCAGAAA
ATGTAACTGGACTTTTTAAGGACTGTAGCAAGATCATTACTGGCCTTCATCCTACACAGGCACCAACACA
CCTCAGTGTTGATACTAAATTCAAAACTGAAGGTCTTTGTGTTGACATACCAGGCATACCTAAGGACATG
ACCTATCGAAGACTCATCTCTATGATGGGTTTTAAGATGAACTATCAAGTCAATGGTTACCCTAACATGT
TTATTACCCGCGAAGAGGCCATTCGTCACGTTCGTGCATGGATAGGCTTCGATGTTGAGGGTTGTCATGC
GACTAGAGATGCTGTAGGGACAAACCTACCGCTCCAGTTAGGATTTTCAACAGGTGTTAACCTAGTAGCT
GTACCAACTGGCTATGTTGACACTGAGAACAACACGGAGTTCACTAGAGTTAATGCAAAGCCTCCCCCAG
GTGACCAATTCAAACATCTTATACCACTCATGTATAAGGGCTTGCCCTGGAACGTGGTGCGCATTAAGAT
TGTACAGATGCTCAGTGATACACTGAAAGGATTGTCCGACAGAGTTGTGTTTGTCCTTTGGGCACATGGC
TTTGAACTTACATCGATGAAGTACTTTGTCAAGATCGGGCCTGAAAGAGCGTGTTGTCTGTGTGACAGAC
GTGCGACTTGTTTCTCTACTTCATCTGATACCTATGCTTGCTGGAACCATTCTGTGGGTTTTGACTATGT
CTATAACCCATTTATGATTGATGTTCAGCAGTGGGGTTTTACAGGTAACCTGCAGAGTAACCATGATCAA
CACTGTCAAGTGCATGGTAATGCTCATGTGGCTAGTTGTGATGCTATCATGACTAGATGTCTTGCAGTCC
ACGAGTGCTTTGTTAAGCGCGTTGATTGGTCTGTTGAATACCCGATTATTGGAGATGAACTGAAGATTAA
CGCTGCATGCAGAAAAGTACAGCATATGGTTGTTAAATCTGCATTGCTTGCTGACAAATTTTCAGTTCTT
CACGACATTGGAAATCCAAAGGCTATTAAATGTGTGCCGCAGGCTGAAGTGGATTGGAAGTTCTACGATG
CTCAGCCTTGTAGTGACAAAGCTTACAAAATAGAGGAACTCTTCTATTCTTATGCTACACACCATGACAA
GTTCACTGATGGTGTTTGTTTGTTTTGGAATTGTAACGTTGATCGTTACCCAGCCAATGCTATTGTTTGT
AGGTTTGACACTAGAGTTTTATCTAACTTAAATCTACCAGGTTGTGATGGTGGTAGTTTGTATGTTAACA
AGCACGCATTCCACACTCCTGCTTTTGATAAGAGTGCATTTACTTATTTGAAACAATTGCCATTCTTTTA
TTACTCTGATAGTCCTTGCGAGTCTCATGGCAAGCAGGTTGTATCGGACATTGACTATGTTCCACTCAAA
TCTGCTACGTGTATTACGCGATGCAACTTGGGTGGTGCTGTTTGCAGACGTCATGCAAACGAGTACAGAC
AGTACTTAAATGCATACAATATGATGATTTCTGCTGGATTCAGTCTCTGGATTTACAAACAGTTTGACAC
TTACAACCTATGGAACACTTTCACCAGGTTGCAGAGTTTAGAAAATGTGGCTTATAATGTTGTTAACAAA
GGACACTTCGATGGACAGATTGGTGAAGCGCCCGTGTCTATCATTAATAATGCTGTTTACACCAAAGTAG
CTGGCAATGATGTGGAGATCTTTGAGAATAAGACAACACTTCCTGTTAATGTGGCGTTTGAGCTTTGGGC
TAAACGTAACATTAAACCAGTGCCAGAGATTAAGATACTCGATAATTTGGGTGTTGATATCGCTGCCAAC
ACTGTCATCTGGGATTACAAAAGAGAAGCTCCAGCTCATGTTTCTACAATAGGTGTCTGTACAATGACTG
ACATTGCAAAGAAACCTACTGAGAGTGCTTGTTCATCACTTACCGTCTTGTTTGATGGTAGAGTTGAAGG
ACAGGTGGACCTTTTCAGAAATGCCCGAAACGGTGTTTTAATAACAGAAGGTTCAGTCAAGGGTTTAACA
CCATCTAAAGGACCTGCACAAGCTAGTGTCAATGGAGTCACATTAATTGGAGAATCAGTAAATACACAGT
TTAAATATTTTAAGAAAGTAGACGGCATTATCCAACAGCTGCCAGAAACGTACTTCACTCAAAGCAGAGA
CTTAGAGGACTTCAAACCCAGATCAAAAATGGAGACTGACTTCCTCGAGCTCGCAATGGATGAATTCATA
CAACGTTATAAGCTAGAGGGCTATGCTTTTGAGCATATTGTTTATGGAGACTTTAGTCATGGACAGCTTG
GTGGGCTTCATCTAATGATTGGTCTAGCCAAGCGTTCTCAAGATTCACCGCTTAAACTAAAGGATTTTAT
CCCTACGGACAGCACAGTGAAAAATTATTTCATAACAGATGCTCAGACAGGTTCATCAAAATGTGTGTGC
TCTGTTATTGACCTTTTACTTGATGACTTTGTAGAAATAATAAAGTCACAAGATTTATCAGTAATTTCAA
AAGTGGTTAAAGTTACAATTGACTATGCTGAAATTTCATTCATGCTTTGGTGTAAGGATGGACATGTTGA
AACCTTCTATCCAAAATTACAGGCTAGTCAAGCATGGCAACCGGGTGTTGCAATGCCCAACTTGTATAAG
ATGCAAAGAATGCTTCCTGAAAAATGTGACCTTCAGAATTATGGTGAAAATGCTGTCATACCAAAAGGAA
TAATGATGAATGTTGCAAAATATACCCAACTGTGTCAATACTTAAACACACTTACATTAGCTGTGCCTTA
TAACATGAGAGTTATACATTTTGGTGCGGGCTCTGACAAAGGAGTGGCACCTGGTACAGCTGTCCTCAGA
CAGTGGTTGCCAACTGGCACACTACTTGTTGATTCTGATCTTAATGACTTCGTCTCTGACGCTGATTCTA
CATTAATTGGAGATTGTGCCACAGTACATACAGCTAACAAATGGGATCTCATTATTAGCGATATGTATGA
TCCTAAGACCAAACATGTGACAAAAGAGAATGACTCAAAAGAAGGGTTTTTCACCTATCTGTGTGGATTT
ATTAAACAAAAGCTCGCTCTGGGAGGTTCTGTCGCCGTGAAGATAACTGAGCATTCCTGGAATGCTGATC
TTTACAAGCTTATGGGACATTTCTCATGGTGGACAGCTTTTGTTACAAATGTTAATGCATCATCATCTGA
GGCATTTTTAATTGGAGTTAATTATCTTGGCAAGCTAAAGGAACAAATTGATGGTTATACCATGCATGCT
AACTACATTTTTTGGAGGAACACAAATCCTATTCAATTGTCTTCCTATTCACTTTTCGACATGAGCAAAT
TTCCTCTCAAGTTAAGAGGGACTGCTGTTATGTCTTTAAAAGAGAATCAAATCAATGATATGATTTATTC
CCTTCTTGAAAATGGTAGACTTATCATTAGGGAAAACAATAGAGTTGTGGTTTCAAGTGATATTCTTGTT
AACAACTAAACGAACATGAAAGTTTTAATTTTTGCTCTGCTCTTCAGTCTAGCTAAAGCACAGGAAGGAT
GTGGCATTATTAGTAGAAAGCCACAGCCAAAGATGGAAAAAGTCTCATCCTCTCGGCGAGGTGTGTATTA
TAATGATGACATTTTTCGTTCTGATGTTTTACACCTCACTCAAGACTATTTTTTGCCCTTTGACTCAAAT
TTAACACAGTACTTTTCTTTGAATATTGATTCAAATAAGTATACTTATTTTGACAATCCTATATTGGACT
TTGGTGATGGTGTCTATTTTGCCGCCACGGAAAAGTCTAATGTTATAAGAGGCTGGATTTTTGGTTCATC
GTTTGACAACACAACCCAGTCCGCTATTATAGTTAATAATTCCACACACATTATCATACGTGTGTGTAAC
TTTAACTTATGTAAAGAACCCATGTACACTGTGTCAAAAGGCACACAACAATCATCTTGGGTTTATCAGA
GTGCATTTAATTGCACATATGATAGAGTAGAGAAAAGTTTTCAACTTGACACTGCTCCTAAAACTGGAAA
CTTTAAAGACCTACGTGAGTATGTCTTTAAGAATAAGGGAGGCTTTCTTAGAGTTTACCAAACCTATACT
GCTGTTAATTTACCTAGGGGCTTTCCAGCAGGTTTTTCAGTTTTGAGACCAATTCTCAAACTCCCTTTTG
GAATTAACATTACTTCTTATAGAGTGGTTATGACTATGTTTAGCCAATTCAACTCTAATTTCTTACCAGA
GAGTGCTGCTTATTATGTTGGTAATTTAAAATATACTACATTCATGCTTAGTTTCAATGAGAATGGGACT
ATCACAGATGCTGTTGATTGTTCCCAAAATCCGCTTGCCGAATTAAAATGCACCATCAAAAATTTTAATG
TCAGTAAAGGAATCTATCAAACATCTAACTTCAGAGTCACACCGACTCAAGAGGTTGTTAGGTTTCCAAA
CATTACTAACCGATGTCCATTTGACAAGGTTTTTAATGCATCTCGCTTTCCCAACGTTTATGCATGGGAA
AGAACAAAAATTTCTGATTGTGTTGCTGATTACACTGTTCTCTACAACTCGACCTCTTTCTCAACTTTTA
AATGTTATGGAGTTTCTCCTTCTAAGTTGATTGATCTATGCTTTACAAGTGTGTATGCAGATACATTCTT
GATAAGATCTTCAGAAGTGAGACAAGTAGCACCAGGTGAAACTGGTGTTATTGCTGATTACAACTACAAA
TTACCTGATGATTTTACAGGCTGTGTAATAGCTTGGAATACTGCACAACAGGACCAAGGTCAATATTACT
ACAGATCTTACAGAAAGGAAAAACTCAAACCTTTTGAGAGGGATTTGTCATCTGATGAAAATGGTGTGTA
CACTCTTAGTACTTATGACTTCTACCCTAGTATCCCAGTTGAATACCAGGCAACTAGGGTTGTTGTACTC
TCCTTTGAACTTTTAAATGCACCTGCAACAGTTTGTGGACCTAAATTGTCCACTCAACTTGTTAAGAATC
AATGTGTCAATTTTAACTTTAATGGACTCAGGGGTACTGGTGTGCTGACCACTTCATCTAAGAGGTTCCA
GTCATTCCAGCAATTTGGCAGAGACACGTCTGACTTCACTGACTCAGTACGTGATCCACAAACATTAGAA
ATACTTGACATTTCACCATGTTCTTTTGGTGGTGTTAGTGTAATTACACCAGGAACAAATGCTTCTTCTG
AAGTTGCTGTTCTTTACCAAGATGTTAACTGTACTGATGTGCCAACATCAATTCATGCAGATCAACTAAC
ACCTGCTTGGCGTGTTTATTCAACTGGAGTAAATGTGTTTCAAACACAAGCTGGCTGTCTTATTGGAGCT
GAACATGTCAATGCTTCATATGAGTGTGACATTCCTATTGGTGCTGGCATTTGTGCTAGCTACCATACAG
CTTCAGTGTTACGTAGTACAGGTCAGAAATCCATTGTGGCTTATACTATGTCTTTGGGTGCTGAAAACTC
AATCGCTTATGCTAATAATTCAATTGCCATACCTACAAATTTCTCAATAAGCGTCACAACTGAAGTGATG
CCTGTTTCAATAGCTAAAACATCTGTAGATTGTACAATGTACATCTGTGGTGATTCTTTGGAGTGCAGCA
ACCTACTCTTGCAGTATGGAAGCTTCTGCACACAACTAAACCGTGCCTTGACTGGCATTGCTATTGAACA
GGACAAGAACACGCAGGAAGTTTTTGCCCAAGTTAAACAAATGTATAAGACACCTGCCATAAAAGATTTT
GGCGGTTTCAATTTCTCACAAATATTGCCTGACCCTTCAAAGCCAACAAAGAGATCATTTATTGAAGATT
TACTCTTCAACAAAGTGACTCTTGCTGATGCTGGCTTTATGAAACAATATGGCGAATGCCTAGGCGATAT
TAGTGCTAGAGACCTCATTTGTGCTCAAAAGTTTAATGGACTTACTGTCCTACCACCATTGCTCACAGAT
GAAATGATTGCTGCGTACACCGCTGCCCTTGTCAGTGGTACTGCTACTGCTGGCTGGACGTTCGGTGCAG
GATCTGCTCTTCAAATACCCTTTGCTATGCAAATGGCATATAGGTTTAATGGCATTGGAGTTACCCAAAA
TGTTCTCTATGAGAACCAAAAACAGATTGCCAACCAATTTAACAAGGCAATCAGTCAAATTCAAGAATCA
CTTACGACAACATCAACTGCATTGGGCAAGCTGCAAGACGTTGTCAATCAGAATGCTCAAGCATTAAATA
CACTTGTTAAACAACTTAGCTCCAATTTTGGTGCAATTTCAAGTGTGCTAAATGACATCCTTTCACGACT
AGACAAAGTCGAGGCAGAGGTGCAAATTGACAGGTTGATTACAGGCAGATTACAAAGCCTCCAAACCTAT
GTAACACAACAATTAATCAGAGCTGCTGAAATCAGAGCTTCTGCCAACCTTGCTGCTACTAAAATGTCTG
AGTGTGTTCTTGGACAATCAAAAAGAGTTGACTTCTGTGGAAAAGGCTATCACCTGATGTCTTTCCCCCA
AGCTGCTCCACATGGTGTGGTCTTCCTACATGTCACTTATGTGCCATCGCAGGAAAGAAACTTCACTACT
GCCCCAGCAATTTGTCATGAAGGCAAAGCATACTTCCCTCGTGAAGGTGTTTTTGTATCTAATGGCACTT
CTTGGTTCATCACACAGAGGAATTTTTACTCACCACAGATAATTACAACAGACAATACATTTGTCGCTGG
AAATTGTGATGTCGTAATTGGCATCATTAACAATACTGTTTATGATCCTCTGCAACCTGAGCTTGACTCA
TTTAAAGAAGAGCTGGACAAGTACTTCAAAAATCATACATCACCAGATGTTGATCTCGGCGACATTTCAG
GCATTAATGCTTCTGTCGTCAATATTCAAAAAGAAATTGACCGCCTCAATGAGGTCGCCAAAAATCTAAA
TGAATCACTCATTGACCTCCAAGAACTTGGAAAATATGAGCAATACATCAAATGGCCTTGGTATGTTTGG
CTCGGCTTCATCGCCGGACTAATTGCCATTGTCATGGTTACAATCTTGCTTTGTTGCATGACCAGCTGTT
GCAGTTGCCTCAAGGGTGCATGCTCTTGCGGTTCTTGCTGCAAATTTGATGAGGACGACTCTGAGCCAGT
GCTCAAGGGAGTCAAACTACACTACACATAAACGAACTTAATGGATTTGTTTATGAGCATTTTCACATTG
GGAGCAATCACACGCCAACCAGCGAAAGTTGAAAATGCTTCTCCTGCAAGTACTGTTCATGCTACAGCAA
CGATACCGCTACAAGCCTCACTCCCTTTCGGATGGCTTGTTGTTGGCGTTGCACTTCTTGCTGTTTTTCA
AAGCGCTTCCAAAGTGATTGCGCTTCATAAGAGGTGGCAGCTTGCCTTGTATAAAGGCATTCAGTTTGTT
TGCAATCTGCTGCTACTTTTTGTGACAATTTACTCACATCTTCTACTGTTAGCTGCTGGCATGGAGGCAC
AATTTTTGTACATCTATGCCCTGATTTACATTCTGCAAATCGTAAGCTTCTGCAGATTTATCATGAGGTG
CTGGCTGTGCTGGAAGTGCAGATCCAAAAATCCATTACTCTATGATGCTAACTATTTCGTATGTTGGCAC
ACCAATTGCTTTGACTACTGTATACCATACAACAGTATCACTGACACAATTGTCCTCACGTCAGGTGACG
GAACTACTCAGCCAAAACTTAAAGAAGACTACCAAATTGGTGGTTATTCCGAGGATTGGCATTCAGGTGT
AAAGGACTATGTAGTAATACATGGTTATTTCACTGAAATCTACTACCAGTTAGAATCGACACAACTATCG
ACCGACACTGGTGCTGAAAATGCTACATTCTTCATCTATAGCAAGCTTGTTAAAGATGTGGACCATGTAC
AAATACACACAATCGACGGCTCTTCAGGAGTTGTAAATCCAGCAATGGATCCAATTTATGATGAGCCGAC
GACGACTACTAGCGTGCCTTTGTAAGCACAAGAAAGTGAGTACGAACTTATGTACTCATTCGTTTCAGAA
GAAACAGGTACGTTAATAGTTAATAGCGTACTTCTCTTCTTTGCTTTCGTGGTATTCTTGCTAGTCACAC
TAGCCATCCTTACTGCGCTTCGATTGTGTGCGTACTGCTGCAATATTGTTAACGTGAGTTTGGTAAAACC
AACAGTTTACGTTTACTCACGTGTTAAAAATCTGAACTCTTCTGAGGGAGTTCCTGATCTTCTGGTCTAA
ACGAACTAACTATTATTATTATTCTGTTTGGAACTTTAACATTGCTTATCATGACAGACAACGGTACAAT
TACTGTTGAGGAGCTTAAACAACTCCTGGAACAATGGAATCTAGTAATAGGTTTCATTTTCCTTGCCTGG
ATTATGCTACTACAGTTTGCCTATTCCAACCGGAACAGGTTTCTGTACATAATAAAGCTTGTTTTCCTCT
GGCTTTTATGGCCAGTAACACTTGCTTGCTTTGTGCTTGCTGCTGTTTACAGAATTAATTGGGTGACTGG
CGGAATTGCGATTGCAATGGCTTGTATAGTAGGCTTGATGTGGCTTAGCTACTTCGTTGCTTCTTTCAGG
CTGTTTGCTCGCACCCGCTCAATGTGGTCATTCAACCCAGAAACAAACATTCTCCTCAATGTGCCTCTCC
GAGGGACAATTTTGACCAGACCGCTCTTGGAAAGTGAACTTGTCATTGGTGCTGTGATCATTCGTGGTCA
CTTACGAATGGCTGGACACTCCCTAGGGCGCTGTGACATAAAGGACCTGCCAAAAGAGATTACGGTGGCT
ACATCACGAACGCTTTCTTATTACAAATTAGGAGCTTCGCAGCGTGTAGGCAACGATTCAGGTTTTGCTG
CATACAACCGCTACCGAATTGGGAACTATAAATTAAATACAGACCACTCAGGTAGCAACGACAATATTGC
TTTGCTAGTACAGTAAGTGACAACAGATGTTTCATCTTGTTGACTTCCAGGTTACAATAGCAGAGATATT
GATTATCATTATGAAGACTTTCAGGGTTGCCATTTGGAACCTTGACATACTAATAAGTTCAATAGTGAGA
CAATTATTTAAGCCTCTAACTAAGAAGAAATACTCTGAGTTAGATGATGAAGAACCTATGGAGTTAGATT
ATCCATAAAACGAACATGAAAATTATTCTCTTCTTGACATTGATTGCACTTGCTTCCAGCGAGCTATATC
ACTATCAGGAGTGTGTTAGAGGTACCACTGTACTACTAAAAGAACCTTGCCCGTCAGGGACCTACGAGGG
CAATTCACCATTTCATCCTCTTGCTGACAACAAATTTGCACTAACTTGCATTAGCACACATTTTGCTTTT
GCTTGCGCTGACGGTACTAGACATACCTATCAGTTGCGTGCAAGATCAGTTTCGCCAAAACTTTTCACCA
GACAGGAGGAAGTTCACCAAGAGCTCTATTCACCACTTTTTCTCATTGTTGCTGCTCTAGTATTTATAAT
ACTTTGCTTCACCATTAAGAGAAAGACAGAATGAATGAGCTCACTTTAATTGACTTCTATTTGTGCTTTT
TAGCCTTTCTGCTATTCCTTGTTCTAATAATGCTTATTATATTTTGGTTTTCACTTGAACTCCAGGATAT
AGAAGAACCCTGTAACAAAGTCTAAACGAACATGAAACTTCTCATTGTTTTTGGACTCTTAACATCAGTA
TACTGCATTCATAAAGAATGCAGCATACAAGAGTGTTGTGAAAATCAACCCTACCAAATTGAAGACCCAT
GTCCAATACATTACTATTCGGACTGGTTTATAAAAATTGGATCTAGAAAGTCAGCTCGCCTTGTACAATT
GTGCGAGGGAGATTATGGCAAAAGAATTCCGATTCATTATGAAATGTTTGGCAATTACACTATCTCTTGT
GAACCCCTTGAGATAAACTGTCAAGCACCACCAGTAGGTAGTCTAATTGTGCGCTGCTCGTACGATTATG
ACTTTGTTGAGCATCATGACGTGCGTGTTGTTCTAGATTTCATCTAAACGAACAAACTAAAATGTCTGAT
AATGGACCCCAAAACCAGCGTAGTGCCCCCCGCATTACATTTGGTGGACCCTCAGATTCAACTGACAATA
ACCAGGATGGAGGACGCAGTGGTGCACGGCCAAAACAACGCCGTCCCCAAGGTTTACCCAATAATACTGC
GTCTTGGTTCACAGCTCTCACTCAGCATGGCAAGGAGGAACTTAGATTCCCTCGAGGCCAGGGCGTTCCA
ATCAACACCAATAGTGGTAAAGATGACCAAATTGGCTACTACCGAAGAGCTACCCGACGAGTTCGTGGTG
GTGACGGCAAAATGAAAGAGCTCAGCCCCAGATGGTATTTCTATTACCTAGGAACTGGCCCAGAAGCTTC
ACTTCCCTACGGCGCTAACAAAGAAGGCATCGTTTGGGTCGCAACTGAGGGAGCCTTAAATACACCAAAA
GATCACATTGGCACCCGCAATCCTAATAACAATGCTGCCATCGTGCTACAACTTCCTCAAGGAACAACAT
TGCCAAAAGGCTTCTACGCAGAAGGGAGCAGAGGCGGCAGTCAAGCCTCTTCTCGCTCTTCATCACGTAG
TCGCGGTAATTCGAGAAATTCAACTCCTGGCAGCAGTAGGGGAAATTCTCCTGCTCGAATGGCTAGCGGA
AGTGGTGAAACTGCCCTTGCGCTATTGCTGCTAGACAGACTCAACCAGCTTGAGAGCAAAGTTTCTGGTA
AAGGCCAACAACAACAAGGTCAAACTGTCACTAAGAAATCTGCTGCTGAGGCATCTAAAAAGCCTCGCCA
AAAACGTACGGCAACCAAGTCGTACAACGTCACTCAAGCATTTGGGAGACGCGGTCCAGAACAAACCCAA
GGAAACTTTGGGGACCAAGACCTAATCAGACAAGGAACTGATTACAAATATTGGCCGCAAATTGCACAAT
TTGCTCCAAGTGCCTCTGCATTCTTCGGAATGTCACGCATTGGCATGGAAGTCACACCTTTGGGAACATG
GCTGACTTATCATGGAGCCATAAAATTGGATGACAAAGATCCACAATTCAAAGACAACGTCATATTGCTG
AATAAGCACATTGACGCATACAAAACATTCCCACCAACAGAGCCTAAAAAGGACAAAAAGAAAAAGACTG
ATGAAGCTCAGCCTTTACCGCAGAGAAAGAAGCAGCCCACTGTGACTCTTCTGCCTGCGGCTGATATGGA
TGATTTCTCCAGACAACTTCAAAATTCCATGAGTGGAGCTTCTGCCGATTCAACTCAGGCATAAACACTC
ATGATGACCACACAAGGCAGATGGGCTATGTAAACGTTTTCGCAATTCCGTTTACGATACATAGTCTACT
CTTGTGCAGAATGAATTCTCGTAACTAAACAGCACAAGTAGGTTTAGTTAACTTTAATCTCACATAGCAA
TCTTTAATCAATGTGTAACATTAGGGAGGACTTGAGAGAGCCACCACATTTTCACCGAGGCCACGCGGAG
TACGATCGAGGGTACAGTGAATAATGCTAGGGAGTGCTGCCTATATGGAAGAGCCCTAATGTGTAAAATT
AATTTTAGTAGTGCTATCCCCATGTGATTTTAATAGCTTCTTAGGAGAATGACAAAAAAAAAAAAAAAA</v>
      </c>
      <c r="AU24" s="114" t="str">
        <f t="shared" si="20"/>
        <v>&gt;BtRm1/2004</v>
      </c>
      <c r="AV24" s="114">
        <f t="shared" si="21"/>
        <v>1</v>
      </c>
      <c r="AW24" s="115" t="str">
        <f t="shared" si="22"/>
        <v>&gt;BtRm1/2004 DQ412043.1_genome</v>
      </c>
      <c r="AX24" s="38"/>
      <c r="AY24" s="38"/>
      <c r="AZ24" s="38"/>
      <c r="BA24" s="38"/>
      <c r="BB24" s="38"/>
      <c r="BC24" s="38"/>
      <c r="BD24" s="38"/>
      <c r="BE24" s="38"/>
      <c r="BF24" s="38"/>
      <c r="BG24" s="38"/>
      <c r="BH24" s="38"/>
      <c r="BI24" s="38"/>
      <c r="BJ24" s="38"/>
      <c r="BK24" s="38"/>
      <c r="BL24" s="38"/>
      <c r="BM24" s="38"/>
      <c r="BN24" s="38"/>
      <c r="BO24" s="38"/>
      <c r="BP24" s="38"/>
      <c r="BQ24" s="38"/>
      <c r="BR24" s="38"/>
    </row>
    <row r="25" ht="15.75" customHeight="1">
      <c r="A25" s="87">
        <v>33.0</v>
      </c>
      <c r="B25" s="88" t="s">
        <v>133</v>
      </c>
      <c r="C25" s="133" t="s">
        <v>300</v>
      </c>
      <c r="D25" s="90" t="str">
        <f t="shared" si="8"/>
        <v>BtRp-Shaanxi2011</v>
      </c>
      <c r="E25" s="134" t="s">
        <v>135</v>
      </c>
      <c r="F25" s="91" t="s">
        <v>136</v>
      </c>
      <c r="G25" s="91" t="s">
        <v>135</v>
      </c>
      <c r="H25" s="91" t="s">
        <v>136</v>
      </c>
      <c r="I25" s="91"/>
      <c r="J25" s="98"/>
      <c r="K25" s="98"/>
      <c r="L25" s="141" t="s">
        <v>301</v>
      </c>
      <c r="M25" s="138"/>
      <c r="N25" s="142"/>
      <c r="O25" s="148"/>
      <c r="P25" s="138"/>
      <c r="Q25" s="119"/>
      <c r="R25" s="97"/>
      <c r="S25" s="98"/>
      <c r="T25" s="91"/>
      <c r="U25" s="98"/>
      <c r="V25" s="98"/>
      <c r="W25" s="99" t="s">
        <v>302</v>
      </c>
      <c r="X25" s="99"/>
      <c r="Y25" s="120">
        <v>1240.0</v>
      </c>
      <c r="Z25" s="119" t="s">
        <v>303</v>
      </c>
      <c r="AA25" s="102">
        <f t="shared" si="9"/>
        <v>1240</v>
      </c>
      <c r="AB25" s="103" t="str">
        <f t="shared" si="10"/>
        <v>yes</v>
      </c>
      <c r="AC25" s="104" t="str">
        <f t="shared" si="11"/>
        <v>&gt;BtRp-Shaanxi2011 AGC74165</v>
      </c>
      <c r="AD25" s="104" t="str">
        <f>IFERROR(__xludf.DUMMYFUNCTION("if (REGEXMATCH(AC25, ""^&gt;""),AC25 &amp; ""
"" &amp; Z25, """")"),"&gt;BtRp-Shaanxi2011 AGC74165
MILLLLFLSSAKAQEGCGVISNKPQRTFDQYSSTFRGVYYNDDIFRSDVLHLTQDYFLPFNTNVTRYLSLNAAQNTIVYFDNHVIPFYDGIYFAATERSNVIRGWIFGSTFDNRSQSAIIVNNSTHILVKVCNFVLCTEPMFTVSRNQHYKSWVYQHARNCTYDVAYPSFQLDVSLKNNVNFQHLREFIFKNVDGFLKIYSSYEPINVVSGIPSGFSVLKPVMSLPLG"&amp;"INITGMRVVMTMFSNTQANFLTENAAYYVGYLKPRTFMLQFNTNGTIVNAVDCSQDPLSELKCTLKNFNITKGIYQTSNFRVSPTQEVVRFPNITNRCPFDKVFNATRFPSVYAWERTKISDCVADYTVLYNSTSFSTFKCYGVSPSKLIDLCFTSVYADTFLIRSSEVRQVAPGETGVIADYNYKLPDDFTGCVIAWNTANQDQGQYYYRSSRKEKLKPFERDLSSDENGVYTLSTYDFYPSVPLDYQATRVVV"&amp;"LSFELLNAPATVCGPKLSTTLVKNQCVNFNFNGLKGTGVLTASSKKFQSFQQFGRDASDFTDSVRDPQTLEILDISPCSFGGVSVITPGTNASTEVAVLYQDVNCTDVPTAINADQLTPAWRVYSTGINVFQTQAGCLIGAEHVNASYECDIPIGAGICASYHTASVLRSTGQKSIVAYTMSLGAENSIAYANNSIAIPTNFSISVTTEVMPVSMAKTSVDCTMYICGDSLECSNLLLQYGSFCTQLNRALTGIA"&amp;"IEQDKNTQEVFAQVKQMYKTPAIKDFGGFNFSQILPDPSKPTKRSFIEDLLFNKVTLADAGFMKQYGECLGDISARDLICAQKFNGLTVLPPLLTDEMIAAYTAALVSGTATAGWTFGAGAALQIPFAMQMAYRFNGIGVTQNVLYENQKQIANQFNKAISQIQESLTTTSTALGKLQDVVNQNAQALNTLVKQLSSNFGAISSVLNDILSRLDKVEAEVQIDRLITGRLQSLQTYVTQQLIRAAEIRASANLAA"&amp;"TKMSECVLGQSKRVDFCGKGYHLMSFPQAAPHGVVFLHVTYVPSQERNFTTAPAICHEGKAYFPREGVFVSNGTSWFITQRNFYSPQIITTDNTFVAGSCNVVIGIINNTVYDPLQPELDSFKEELDKYFKNHTSPDVDLGDISGINASVVNIQKEIDRLNEVAKNLNESLIDLQELGKYEQYIKWPWYVWLGFIAGLIAIVMVTILLCCMTSCCSCLKGACSCGSCCKFDEDDSEPVLKGVKLHYT")</f>
        <v>&gt;BtRp-Shaanxi2011 AGC74165
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v>
      </c>
      <c r="AE25" s="121" t="s">
        <v>304</v>
      </c>
      <c r="AF25" s="105" t="str">
        <f t="shared" si="12"/>
        <v>https://www.ncbi.nlm.nih.gov/protein/AGC74165</v>
      </c>
      <c r="AG25" s="106" t="s">
        <v>305</v>
      </c>
      <c r="AH25" s="107">
        <v>29484.0</v>
      </c>
      <c r="AI25" s="108" t="str">
        <f t="shared" si="13"/>
        <v>21394</v>
      </c>
      <c r="AJ25" s="108" t="str">
        <f t="shared" si="14"/>
        <v>25116</v>
      </c>
      <c r="AK25" s="109" t="str">
        <f>IFERROR(__xludf.DUMMYFUNCTION("if(AI25&gt;0, right(left( REGEXREPLACE( REGEXREPLACE(AQ25, ""&gt;.*\n"", """"), ""\n"" , """"), AJ25), AJ25-AI25+1))"),"ATGATTTTACTTCTTCTTTTCCTTTCTTCCGCTAAAGCTCAGGAAGGTTGTGGTGTTATCTCCAATAAGCCACAACGCACATTTGACCAGTACTCCTCCACTTTTAGAGGGGTTTACTATAATGATGACATTTTTAGGTCAGACGTGCTACATTTGACTCAGGATTACTTTTTGCCTTTTAACACTAATGTTACTAGGTATTTGTCTCTGAATGCGGCACAAAATACTATAGTCTACTTTGACAATCATGTAATA"&amp;"CCTTTCTACGACGGTATTTACTTTGCTGCCACAGAGCGGTCCAATGTCATTCGCGGCTGGATTTTCGGTTCAACTTTTGACAACCGATCACAGTCTGCCATTATAGTGAACAATTCTACACACATTTTAGTTAAGGTGTGTAATTTTGTTTTATGTACTGAGCCCATGTTTACGGTGTCTCGTAATCAGCATTACAAATCATGGGTTTATCAACATGCTAGAAATTGCACCTATGATGTTGCTTATCCTAGTTTT"&amp;"CAATTAGATGTCTCTCTAAAGAATAATGTTAATTTTCAACATTTGAGGGAGTTCATTTTTAAAAATGTGGATGGCTTCCTAAAGATTTATTCTTCTTATGAGCCCATCAATGTTGTTAGTGGCATACCTAGTGGCTTTTCAGTACTTAAGCCAGTTATGAGCTTGCCGTTGGGTATTAATATTACTGGCATGCGTGTTGTTATGACTATGTTTAGCAACACGCAAGCTAATTTTCTTACAGAAAATGCTGCATAC"&amp;"TATGTAGGCTATCTCAAGCCTAGAACTTTCATGCTACAATTTAATACCAATGGCACCATCGTTAATGCCGTTGATTGTTCTCAAGATCCACTTTCGGAGTTAAAATGCACACTCAAAAATTTTAACATCACTAAAGGAATCTATCAAACATCTAACTTCAGAGTTTCACCAACGCAAGAAGTTGTTAGATTCCCAAACATTACAAACCGTTGTCCATTTGACAAGGTTTTTAATGCTACGCGCTTTCCTTCTGTG"&amp;"TATGCGTGGGAGAGAACTAAAATTTCTGATTGTGTTGCGGATTACACCGTTCTCTACAACTCTACGTCTTTCTCAACTTTCAAGTGTTATGGAGTTTCTCCTTCTAAGTTGATTGATCTTTGCTTCACAAGTGTGTATGCCGATACATTCTTGATAAGGTCCTCAGAAGTGAGACAAGTTGCACCGGGTGAAACTGGTGTTATTGCTGACTATAATTATAAACTGCCTGATGATTTTACAGGCTGTGTAATAGCT"&amp;"TGGAACACTGCAAATCAAGACCAAGGTCAATATTATTATAGGTCTTCTAGAAAGGAAAAACTCAAACCTTTTGAGAGGGATTTGTCATCAGATGAAAATGGTGTGTATACTCTTAGTACTTATGACTTTTACCCTAGTGTGCCACTTGACTATCAGGCTACTAGGGTAGTTGTCCTTTCATTTGAGCTTCTTAATGCACCTGCAACAGTGTGTGGACCTAAACTATCCACAACACTAGTAAAGAATCAGTGTGTT"&amp;"AATTTCAACTTCAATGGACTTAAAGGTACTGGTGTGTTGACTGCCTCTTCTAAGAAGTTTCAGTCTTTTCAACAATTTGGCAGAGATGCGTCTGACTTCACTGATTCAGTACGCGACCCTCAAACACTTGAAATACTTGACATTTCACCTTGTTCATTCGGTGGTGTGAGTGTAATTACACCTGGAACAAATGCTTCTACAGAAGTGGCTGTTCTATACCAAGATGTAAACTGCACTGATGTTCCAACAGCAATT"&amp;"AATGCAGACCAATTAACACCAGCCTGGCGCGTTTATTCCACTGGAATAAATGTGTTTCAAACCCAAGCTGGCTGTCTCATAGGAGCTGAACATGTCAATGCTTCTTATGAGTGTGACATTCCAATTGGTGCTGGTATTTGTGCTAGCTACCATACAGCTTCAGTTTTGCGCAGTACAGGCCAGAAATCAATTGTGGCTTATACTATGTCACTAGGTGCAGAAAATTCAATTGCTTATGCTAATAACTCAATTGCC"&amp;"ATACCTACGAATTTTTCAATCAGCGTCACGACTGAAGTGATGCCTGTTTCAATGGCTAAAACATCAGTAGACTGTACAATGTACATCTGTGGTGATTCTTTGGAGTGCAGTAACCTACTCTTGCAGTATGGAAGCTTCTGCACACAATTAAATCGTGCCCTTACTGGCATTGCTATTGAACAGGACAAGAACACTCAAGAAGTTTTTGCCCAGGTTAAACAAATGTACAAGACACCAGCCATAAAAGATTTTGGT"&amp;"GGTTTCAATTTCTCACAAATATTGCCTGATCCTTCAAAGCCAACAAAGAGATCGTTTATTGAGGACTTGCTCTTCAACAAAGTGACACTCGCTGATGCTGGCTTTATGAAGCAATACGGTGAATGCCTAGGCGATATTAGTGCTAGAGATCTCATTTGTGCACAAAAATTCAACGGACTGACTGTCTTACCACCATTGCTCACAGATGAAATGATTGCTGCCTACACTGCTGCGCTAGTTAGTGGTACTGCCACT"&amp;"GCTGGCTGGACGTTTGGTGCTGGAGCTGCCCTTCAAATTCCCTTTGCTATGCAAATGGCATACAGGTTCAATGGCATTGGAGTAACCCAAAACGTTCTCTATGAGAACCAAAAACAGATTGCCAACCAATTCAACAAGGCAATCAGTCAAATTCAAGAATCACTTACAACAACATCGACTGCATTGGGCAAGCTGCAAGACGTAGTCAATCAGAATGCTCAAGCATTAAATACACTTGTCAAACAGCTTAGCTCC"&amp;"AATTTTGGTGCTATTTCAAGTGTTTTGAATGACATTCTTTCACGACTTGATAAAGTTGAGGCAGAAGTACAAATTGATAGGTTGATAACAGGCAGGTTACAGAGCCTACAAACATATGTAACACAACAACTAATCAGAGCTGCTGAAATCAGAGCTTCTGCTAACCTTGCTGCTACTAAAATGTCTGAGTGCGTTCTTGGACAATCAAAAAGAGTTGACTTTTGTGGAAAAGGCTACCATCTAATGTCTTTCCCT"&amp;"CAAGCTGCTCCGCATGGTGTTGTATTCTTACATGTCACGTATGTGCCATCTCAAGAAAGAAACTTCACCACAGCCCCAGCGATTTGTCATGAAGGCAAGGCATACTTCCCTCGTGAAGGTGTCTTTGTATCTAATGGCACTTCTTGGTTTATTACACAGAGGAACTTCTATTCACCACAGATAATTACAACAGACAATACATTTGTTGCTGGAAGTTGTAATGTCGTAATTGGCATCATTAATAATACAGTTTAT"&amp;"GATCCTCTGCAACCTGAGCTTGACTCATTCAAAGAAGAGCTGGACAAGTACTTTAAAAATCATACATCACCAGATGTTGATCTTGGCGACATTTCAGGCATTAATGCTTCTGTCGTCAACATTCAAAAAGAAATTGACCGCCTCAATGAGGTCGCCAAAAATCTAAATGAATCACTCATTGACCTCCAGGAACTTGGAAAATATGAGCAATACATCAAGTGGCCTTGGTATGTTTGGCTCGGCTTCATTGCTGGA"&amp;"CTAATTGCCATCGTCATGGTTACAATCTTGCTTTGTTGCATGACCAGCTGTTGCAGTTGCCTCAAGGGTGCATGCTCTTGCGGTTCTTGCTGCAAATTTGATGAGGACGACTCTGAGCCAGTGCTCAAAGGAGTCAAATTACACTACACATAA")</f>
        <v>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v>
      </c>
      <c r="AL25" s="109">
        <f t="shared" si="15"/>
        <v>3723</v>
      </c>
      <c r="AM25" s="109" t="str">
        <f t="shared" si="16"/>
        <v>&gt;BtRp-Shaanxi2011_Sgene
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v>
      </c>
      <c r="AN25" s="110" t="s">
        <v>306</v>
      </c>
      <c r="AO25" s="111" t="str">
        <f t="shared" si="17"/>
        <v>https://www.ncbi.nlm.nih.gov/nuccore/JX993987.1</v>
      </c>
      <c r="AP25" s="111" t="str">
        <f t="shared" si="18"/>
        <v>https://www.ncbi.nlm.nih.gov/nuccore/JX993987.1?report=fasta&amp;log$=seqview&amp;format=text</v>
      </c>
      <c r="AQ25" s="112" t="s">
        <v>307</v>
      </c>
      <c r="AR25" s="113">
        <f>IFERROR(__xludf.DUMMYFUNCTION("len(REGEXREPLACE(REGEXREPLACE(AT25, ""&gt;.*\n"", """"), ""\n"", """"))"),29484.0)</f>
        <v>29484</v>
      </c>
      <c r="AS25" s="113" t="str">
        <f t="shared" si="19"/>
        <v>yes</v>
      </c>
      <c r="AT25" s="109" t="str">
        <f>IFERROR(__xludf.DUMMYFUNCTION("if(AQ25="""","""", REGEXREPLACE(AQ25, ""&gt;.*\n"", AW25 &amp; ""
""))"),"&gt;BtRp-Shaanxi2011 JX993987.1_genome
TTAAAATCTGTGTGGCTGTCGCTCGGCTGCATGCCTAGTGCACTTACGCAGTATAAATATTAATAACTTT
ACTGTCGCTGACAGGATACGAGTAACTCGTCCTTCTTCTGCAGACTGCTTACGGTTTCGTCCGTGTTGCA
GTCGATCATCAGCATACCTAGGTTTCGTCCGGGTGTGACCGAAAGGTAAGATGGAGAGCCTTGTTCTTGG
TGTCAG"&amp;"CGAGAAAACACACGTCCAACTCAGTTTACCTGTTCTGCAGGTTAGAGACGTGCTAGTACGTGGC
TTCGGGGACTCTGTGGAAGAGGCCCTATCGGAGGCACGTGAACATCTTAAAAATGGCACTTGTGGCTTAG
TAGAGCTGGAGAAAGGCGTTTTGCCCCAGCTTGAACAGCCCTATGTGTTCATCAAACGTTCTGACGCCCA
AAGTACTAATCATGGCCACAAGGTCGTTGAATTGGTTGCTGAATTGAA"&amp;"TGGCGTTCAGTACGGTCGTAGC
GGTACAACACTGGGAGTCCTCGTGCCACATGTGGGCGAAACCCCTATTGCGTACCGCAATGTTCTTCTTC
GTAAGAACGGTAATAAGGGAGCTGGTGGCCATAGCTACGGCATCGATCTAAAGTCTTATGACTTAGGTGA
CGAGCTTGGCACTGATCCCATTGAGGATTATGAACAAAACTGGAACACTAAGCATGGCAGTGGTGTACTC
CGTGAACTCACTCGTGAGC"&amp;"TCAATGGAGGTGCAGTCACTCGCTATGTCGACAACAACTTCTGTGGCCCGG
ATGGGTACCCTCTTGAATGCATTAAAGACCTCCTCGCTCGCGCGGGCAAGTCAATGTGCACTCTTTCTGA
ACAACTTGATTACATCGAGTCGAAGAGAGGTGTCTACTGCTGCCGTGAACATGAACATGAAATTGTTTGG
TTCACTGAGCGCTCAGACAAGAGCTATGAGCACCAGACACCCTTCGAGATCAAGAGTGCCA"&amp;"AGAAATTTG
ACACTTTCAAAGGGGAATGCCCGAAGTTCGTATTTCCTCTTAACTCAAAAGTCAAAGTCATTCAACCGCG
TGTTGAAAAGAAAAAGACTGAAGGTTTCATGGGGCGCATTCGCTCTGTGTACCCTGTTGCTACTCCACAA
GAGTGCAACGACATGCATTTGTCTACCTTGATGAAATGTAATCATTGTGATGAAGTTTCATGGCAGACGT
GCGACTTTATAAAAGCCACTTGTGAACAATGT"&amp;"GGCACTGAAAACCCTGTCTGTGAAGGACCCACTACATG
TGGGTACCTACCTACTAATGCTGTAGTAAAAATGCCATGCCCTGCTTGCCAAGACCCGGAAGTAGGCCCT
GAGCATAGTGTTGCTGACTACCACAACCACTCAAACATTGAAACTCGACTCCGCAAGGGAGGTAGGACTA
AATGTTTTGGAGGCTGTGTGTTTTCCTATGTTGGCTGCTACAACAAGCGCGCCTACTGGGTTCCTCGTGC
TAG"&amp;"TGCCAATATTGGTGCAAACCATACTGGCATTACTGGTGATAATGTGGAGACTCTGAATGAGGATCTC
CTCGAGATACTGAGCCGCGAACGTGTTAACATTAACATCGTTGGCGAATTTCAGTTGAATGAAGAGGTTG
CCATTATCCTGGCATCTTTCTCTGCTTCTACAAGTGCCTTTATTGACACAGTGAAGAGCCTTGACTACAA
GTCTTTTAAAGCCATTGTTGAGTCCTGCGGAAACTACAAAGTTAC"&amp;"CAAGGGAAAGCCCGTAAAAGGAGCT
TGGAACATTGGACAACAGCGGTCAATCCTAACACCACTGTGCGGTTTCCCCTCACAGGCTGCTGGTGTTA
TCAGATCAATCTTCTCTCGCACACTAGATGCAGCAAACCATTCAATTCCTGATTTGCAAAGAGCAGCTGT
GACCATCCTTGATGGCATTTCAGAACAATCATTGCGTCTTGTTGATGCCATGGTTTACACTTCAGACTTG
ATCACCAACAGTGTCA"&amp;"TTGTTATGGCATATGTGACTGGTGGTCTTGTACAACAAACAACTCAGTGGTTAT
CTAACATGTTAGGTACCACTGTTGAAAAGCTCAAACCCGTGTTTACATGGATTGAGACTAAGCTTAGTGC
AGGAGTTGAATTTCTTAGGGATGCCTGGGAAATTCTTAAATTCTTGGTTACAGGAGTGTTTGACATCGTT
AAGGGTCAAATACAGGTGGCTTCAGACAATCTCAAGGAATGTGTAAAAACTTTCCTTG"&amp;"ATGTCATTAACA
AAGCACTTGAAATGTGCATTGATCAAGTCACAATTGCTGGCGCCAAGATGAGATCACTCAATCTTGGAGA
GATCTTCATTGCACAGAGTAAGGGCCTCTATCGCCAATGCATTCGTGGTAAGGAACAGCTGCAATTACTT
ATGCCTCTTAAGGCTCCTAAGGAAGTCACCTTCCTCGATGGTGACTCACATGACACAGTATTGACCTCAG
AGGAGGTTGTTCTTAAAAATGGTGAACTC"&amp;"GAAGCACTCGAGACGCCAGTTGACAGCTTCACTAATGGAGC
AGTCGTGGGCACACCAGTATGTGTCAATGGCCTCATGCTTTTGGAGCTAAAAGACAAGGAACAGTACTGT
GCTTTGTCTCCTGGTTTACTAGCCACAAACAATGTCTTCCGTCTAAAAGGAGGTGCACCAGTTAAAGGTG
TAACCTTTGGAGAAGACACTGTCTTGGAAGTTCAGGGCTATAAGAATGTGAGAATCACATTCGAGCTTGA
"&amp;"TGAGCGCGTGGACAAAGTGCTTAATGAGAAGTGCTCTGTTTACACTGTTGAATCCGGTACTGAAGTTACT
GAATTCGCATGTGTTGTAGCAGAGGCTGTTGTGAAGACTTTACAGCCAGTCTCTGATCTTCTTACTAATA
TGGGTATTGATCTTGATGAGTGGAGTGTAGCTACATTCTACTTGTTTGATGATGCTGGTGAAGAAAAACT
TTCTTCGCGCATGTACTGCTCTTTCTATCCTCCTGATGAGGA"&amp;"AGAAGAATGTGAAGAGTATGAGGAAGAA
GAAGAAGTTCCTGAACAAACCTGTGAACACGAATATGGCACAGAGGATGACTATAAAGGCCTTCCTCTTG
AATTTGGTGCATCAACACAACAGGTTGATGAAGAAGAAGAGGAAGACTGGCTTGATGAAGCGGAGCCTGA
GCCAGAATCTCTATCTGAGGAACCAGTTAACCAGTTTACTGGTTACTTAAAACTTACTGACAATGTTGCC
ATTAAGTGTGTTG"&amp;"ACATTGTTAAGGAGGCACAGAGTGCTCGTCCTGAAGTGATTGTAAATGCTGCTAACA
TCCACTTGAAACATGGTGGTGGCGTAGCTGGTGCACTCAACAAAGCAACTAATGGTGCTATGCAACAAGA
GAGTGATGATTACATTAAGCAAAATGGACCACTTACAGTAGGTGGTTCGTGTTTGCTTTCTGGACATAAT
CTTGCTAAGAAGTGCATGCATGTTGTTGGCCCTAACCTAAATGCTGGTGAGGACG"&amp;"TCCAACTTCTTAAGG
CTGCATATGAGAATTTCAATTCACAGGATGTGTTGCTTGCACCGCTATTGTCAGCTGGCATATTCGGTGC
TAAACCATTGCAGTCACTTAAAGTGTGTGTTGAAGTAGTTCACACACAAGTCTACATCGCAGTTAATGAC
AAGAGTCTTTATGATCAGGTTGTACTAGATTACCTGGACAGTCTGAAACCTAAAGTAGAGTCTCCCAAGA
AAGAGGAGAACCCAAAACTGGAAGAG"&amp;"CCTAAAATGGAGCAGCCAGCTGTTGAGAAACCTGTTGATGTCAA
ACCTAAAATTAAGGCTTGTATTGATGAGGTTACTACAACATTGGAAGAGACTAAATTTCTTACCAATAAA
TTGCTTCTCTTTGCTGACATCAATGGTAAACTTTACCAGGATTCTCAGAACATGCTAAGAGGTGAAGACA
CGTCTTTCCTAGAAAAGGACGCACCGTACATTGTGGGTGATGTCATCACTAGTGGTGATATCACTTGC"&amp;"GC
TATAATACCTGCTAAGAAGGCTGGTGGTACTACAGAAATGCTTGCAAAGGCATTAAAGAAAGTGCCAGTT
GGTGAGTACATAACCACATATCCTGGACAAGGATGTGCTGGCTATACACTCGACGAAGCAAAAACTGCGC
TTAAGAAATGCAAATCTGCATTTTATGTACTACCTTCAGAAACACCTAACGAGAAAGAAGAAATTCTAGG
AACAGTATCCTGGAATTTAAGAGAGATGCTTGCTCATGC"&amp;"AGAAGAGACAAGAAAATTAATGCCTGTCTGC
ATGGATGTGCGTGCCATAATGGCTACCATTCAGCGCAAGTATAAAGGCATTAAAATTCAAGAAGGAATTG
TTGACTATGGTGTCCGATTCTTCTTCTACACTAGTAAAGAGCCTGTAGCCTCTATCATTACAAAGCTCAA
TTCACTAAATGAGCCACTTGTCACAATGCCAATAGGTTATGTGACACATGGCTTTAATTTGGAAGAGGCT
GCGCGCTGCA"&amp;"TGCGCTCCCTTAAAGCTCCTGCTGTGGTTTCAGTGTCTTCACCAGACGCAGTCACTACAT
ATAATGGGTACCTCACGTCATCTTCAAAGACACCTGAGGAACACTTCATAGAGACTATTTCCCTTGCGGG
CACGTATAGGGATTGGTCTTATTCTGGACAACGTACAGAATTAGGTGTTGAATTTCTTAAGCGTGGGGAT
AAGATTGTTTACCACACAATCGAAAGCCCCGTCGAGTTTCATCTCGATGGCG"&amp;"AGGTTCTCCCACTTGACA
AGCTCAAGAGTCTTTTATCTCTTCGCGAGGTTAAGACTATTAAAGTGTTTACGACTGTAGACAACACTAA
TCTCCACACACAGATTGTGGACATGTCAATGACATATGGACAACAGTTTGGTTCAACCTATTTGGATGGC
GCTGATGTTACTAAAATTAAGCCTCATGTTAATCATGAGGGTAAGACTTTCTTTGTGCTACCCAGTGATG
ATACACTGCGTAGTGAAGCATTT"&amp;"GAGTACTACCATACTCTTGATGAAAGTTTTCTTGGTAGGTACATGTC
TGCCTTAAGCCACACAAAGAAATGGAAATTTCCTCAAGTTGGTGGTTTAACTTCAATTAAATGGGCTGAT
AACAATTGTTATTTGTCTAGTGTTTTGTTAGCACTTCAGCAAATTGAAGTGAAATTTAACGCACCTGCAC
TACAAGAAGCCTACTATAGGGCTCGTGCTGGTGATGCTGCCAACTTTTGTGCACTCATACTCGCT"&amp;"TACAG
CTACAAAACTGTTGGTGAGTTGGGTGATGTTAGAGAAACTATGACCCATCTTCTACAACATGCCAATTTG
GAATCTGCTAAGCGGGTTCTTAATGTGGTGTGTAAACATTGCGGCCAGAAAACTACAACTCTAACGGGTG
TAGAAGCCGTGATGTATATGGGTACTTTGTCTTATGATGAGCTTAAGACAGGTGTTTCAATTCCTTGTGT
GTGTGGCCGCAATGCTACACAATACTTAGTACAACA"&amp;"AGAGTCTTCTTTTGTTATGATGTCTGCACCTCCT
GCTGAGTACAAGTTGCAGCAGGGTACATTTTTATGTGCTAATGAGTACACTGGTAATTATCAGTGTGGTC
ATTACACTCACATAACTGCAAAGGAAACGCTCTATCGTATAGATGGAGCCCACCTTACAAAAATGTCAGA
ATACAAAGGACCAGTGACTGATGTTTTCTATAAGGAAACATCTTACACTACAACTATTAAGCCTGTGTCA
TACAAAC"&amp;"TTGATGGAGTTACTTACACAGAGATTGAACCAAAACTAGATGGGTATTACAAGAAGGATAATG
CTTACTACACGGAGCAGCCCATTGATCTGGTGCCAACTCAGCCCTTACCGAATGCGAGTTTTGATAATTT
CAAACTCACATGTGCTAACACTAAATTCGCTGATGACCTCAATCAAATGACAGGCTTCAAAAAGCCAGCT
TCACGTGAGCTATCTGTCACATTCTTCCCAGACTTGAATGGCGATGTAG"&amp;"TGGCTATTGACTATAGACATT
ACTCAGCGAGTTTCAAGAAAGGTGCTAAACTGCTGCATAAGCCAATTATTTGGCATATCAATCAGACTAC
AAACAAGACAACTTACAAACCAAACACCTGGTGTTTACGTTGTCTTTGGAGTACAAAGCCAGTTGAAACT
TCAAATTTATTTGAAGTTCTGGAAGTAGAAGGCACACAAGGAATGGATAATCTTGCTTGTGAAAGCCAAT
CACCAATCTCTGAAGAAGTA"&amp;"GTGGAAAATCCTACCGTACAGAAGGAAGTAATAGAGTGTGACGTGAAAAC
TACCGAAGTTGTAGGCAATGTCATACTAAAACCATCAGAAGAGGGTGTCAAGGTGACACAAGAGTTAGGC
CATGAAGATCTAATGGCTGCTTATGTAGAAAATACAAGCATTACCATCAAGAAACCTAATGAGCTCTCGT
TGGCCTTAGGTTTAAAAACACTTGCCACTCACGGTGCTGCTGCGATCAATAGTGTCCCTTGG"&amp;"AGTAAGAT
CTTGGCTTATGTTAAGCCTTTTCTAGGACAAGCAGCAGTCACAACATCCAACTGTATGAAGAAATGTGTA
CAGCGCATTTTTAACAACTATATGCCTTATGTCATTACATTATTATTCCAGTTGTGCACTTTCACAAAGA
GCACTAACTCGAGAATTAGAGCATCACTTCCTACAACTATTGCTAAAAATAGTGTTAAGAGTGTTGCAAA
ATTATGTTTGGACGTTTGCATTAACTATGTGAA"&amp;"ATCTCCTAAATTTTCTAAATTGTTCACAATTGCAATG
TGGCTATTGTTGTTAAGCATTTGCTTAGGTTCATTAATCTATGTGACTGCAGCTTTTGGGGTGCTTTTAT
CCAACTTAGGCATTCCTTCTTATTGCGATGGTGTTAGAGAGTCATATCTTAACTCTTCTAATGTCACTAT
TATAGATTTTTGTGAGGGTTCTTTCCCTTGCAGTGTTTGCTTAAATGGATTAGATTCTCTTGATTTCTAC
CCGG"&amp;"CTCTCGAAACCATTCAGGTTACGATTTCATCGTACAAGCTAGATCTGACATTCTTAGGCTTAGCAG
CTGAATGGTTTTTGGCATACATGTTGTTTACAAAATTCTTCTACTTACTTGGTCTTTCCGCTATAATGCA
GGTGTTTTTCGGCTACTTTGCTAGTCATTTCATCAGCAACTCATGGCTCATGTGGTTTGTCATTAGCATT
GTACAAATGGCACCCGTCTCCGCAATGGTTAGGATGTACATCTTTT"&amp;"TTGCTTCTTTTTACTACGTATGGA
AAAGTTATGTTCATATTATGGATGGTTGTACTTCCTCTACGTGCATGATGTGTTACAAGCGCAATCGTGC
AACACGTGTGGAATGTACAACCATAGTTAATGGCATGAAGAGATCTTTCTATGTCTATGCAAATGGAGGC
CGAGGCTTCTGTAAAGCTCACAATTGGAATTGTCTTAACTGTGACACATTTTGTGCTGGTAGTACTTTCA
TTAGCGACGAAGTTGCT"&amp;"CGTGACTTGTCACTCCAGTTTAAGAGACCAATTAACCCCACGGACCAGTCCTC
TTATGTTGTTGATAGTGTTGCCGTCAAGAATGGTGCACTTCACCTTTATTTTGATAAGGCTGGCCAGAGG
ACTTATGAGAGACACCCGCTTTCTCATTTTGTTAATTTAGACAATCTGAGAGCTAATAACACCAAGGGTT
CGTTACCTATTAATGTTATTGTTTTTGACGGCAAATCTAAATGTGATGAATCTGCTGCC"&amp;"AAGTCTGCGTC
TGTTTATTACAGTCAGCTTATGTGCCAACCTATTCTGCTGCTTGATCAAGCTCTTGTTTCAGATGTTGGT
GATAGTACTGAAGTTTCTGTTAAGATGTTTGATGCTTACGTCGACACCTTTTCAGCAACTTTTAGTGTTC
CTATGGAAAAACTTAAAGCACTTGTGGCTACGGCTCATAGCGAGTTGGCTAAGGGTGTTGCTTTGGATGG
TGTCCTATCCACATTTGTTTCAGCTGCCCG"&amp;"TCAAGGTGTTGTTGATACTGATGTTGACACAAAGGACGTC
ATTGAGTGTCTCAAACTTTCTCATCACTCTGATTTAGAAGTGACTGGTGACAGTTGTAATAACTTCATGC
TCACCTACAACAAAGTTGAAAACATGACGCCCAGAGATCTTGGTGCATGTATTGATTGTAATGCAAGGCA
CATCAATGCCCAAGTAGCAAAAAGTCACAACATTTCGCTCATCTGGAATGTCAAGGACTATATGTCATTG
T"&amp;"CTGAACAGCTGCGCAAGCAAATTCGTAGTGCTGCTAGAAAGAACAACATACCCTTTAGGCTTACTTGTG
CTACTACTAGGCAAGTTGTCAATGTCATAACTACTAAAATCTCACTCAAGGGTGGTAAGATTGTTAGTAC
TTGGTTTAAATTCATGCTGAAAGTCACACTTTTGTGTGTTCTATCTGCATTGATTTGTTACATCATTATG
CCAGTTCACTCATTGTCTGTTCATGATGGTTACACAAATGAAA"&amp;"TCATTGGATATAAGGCTATCCAGGACG
GTGTCACTCGTGACATAGTCTCAACTGATGATTGCTTTGCTAACAAACACGCTGGATTTGAATCTTGGTT
TAGCCAGCGTGGCGGTTCTTACAAAAATGATAAAAGCTGCCCTGTTGTAGCTGCTATCATTACTAGGGAA
ATTGGTTTCATAGTGCCTGGTTTACCTGGTACTGTTCTGAGAGCAATTAATGGTGACTTCTTGCATTTTC
TACCTCGCGTTTTT"&amp;"AGTGCTGTAGGTAACATCTGCTACACACCATCAAAACTTATTGAGTATAGTGATTT
TGCTACCTCTGCTTGTGTCTTAGCTGCTGAGTGTACCATTTTTAAGGACGCTATGGGTAAGCCTGTGCCA
TATTGTTATGACACTAACTTACTTGAGGGTTCTATTTCTTACAGTGAGCTTCGTCCTGACACTCGCTATG
TGCTTATGGACGGTTCTATTATACAGTTCCCTAACACCTACCTTGAAGGTTCTGTT"&amp;"AGAGTGGTTACAAC
TTTTGATGCAGAGTACTGCCGTCATGGCACCTGCGAGAGGTCAGAAGCTGGTATTTGCTTGTCTACTAGC
GGTAGGTGGGTTCTTAATAATGAACATTACAGGGCTCTGCCAGGAGTCTTTTGTGGTGTTGATGCTATGA
ATCTTATTGCTAACATCTTTACACCTCTTGTTCAACCTGTTGGTGCTTTAGATGTGTCTGCTTCTGTAGT
GGCGGGTGGTATTATTGCCATATTGGT"&amp;"GACTTGTGCTGCCTACTACTTTATGAAATTCAGGCGTGCATTT
GGCGAGTACAACCATGTTGTTGCTGCTAATGCATTACTGTTTTTGATGTCTTTCACTATACTCTGTCTGG
CACCTGCTTACAGCTTTCTGCCAGGAGTTTACTCTGTCTTTTACTTGTACTTGACGTTCTATTTTACTAA
TGATGTTTCATTTTTAGCTCACCTCCAATGGTTTGCTATGTTCTCTCCCATTGTGCCTTTCTGGATAAC"&amp;"A
GCAATCTATGTGTTCTGTATTTCTCTAAAGCACTGCCACTGGTTCTTTAACAACTACCTTAGGAAAAGAG
TCATGTTTAATGGAGTTACATTTAGCACCTTTGAGGAGGCTGCTTTATGTACCTTTTTACTTAATAAGGA
AATGTACCTGAAACTGCGCAGTGAGACACTTCTGCCACTTACGCAGTACAACAGATACCTTGCTCTTTAC
AACAAGTACAAGTATTTTAGTGGAGCCTTGGATACAACTA"&amp;"GCTATCGTGAAGCAGCTTGCTGCCACTTAG
CAAAGGCTCTTAATGACTTCAGTAATTCTGGTGCTGACGTTCTTTACCAACCACCACAGACTTCAATCAC
ATCTGCGGTTTTACAGAGTGGTTTTAGGAAAATGGCATTCCCATCCGGTAAAGTGGAAGGATGCATGGTA
CAAGTAACCTGTGGAACCACAACTCTTAATGGATTGTGGTTAGATGACACAGTATATTGTCCAAGACATG
TTATTTGCACA"&amp;"GCAGAAGACATGCTTAATCCAAACTATGAAGATCTGCTCATCCGCAAGTCCAACCATAG
CTTCCTTGTTCAGGCTGGTAATGTCCAACTTCGTGTCATCGGTCATTCCATGCAAAATTGTCTGCTTAGG
CTTAAAGTCGATACCTCTAACCCTAAGACACCAAAGTATAAATTTGTCCGCATCCAACCGGGTCAGACAT
TTTCAGTCCTAGCTTGCTACAATGGTTCACCATCCGGTGTTTACCAGTGTGCT"&amp;"ATGAGACCTAATCATAC
CATCAAGGGTTCTTTCCTTAATGGTTCATGTGGTAGTGTTGGTTTTAACATTGACTATGATTGCGTGTCT
TTCTGCTACATGCACCACATGGAGCTTCCCACTGGAGTACACGCTGGTACTGACTTAGAAGGCAAATTCT
ATGGTCCCTTTGTTGACAGACAAACTGCACAGGCTGCTGGCACAGACACAACCATTACATTGAACGTTTT
GGCTTGGCTCTATGCTGCTGTTAT"&amp;"TAATGGTGATAGATGGTTCCTTAATAGGTTTACCACTACTCTGAAT
GACTTTAATCTTGTGGCTATGAAGTACAATTATGAACCATTGACGCAAGACCATGTTGACATACTAGGAC
CCCTTTCTGCACAAACAGGAATTGCTGTCTTGGATATGTGTGCTGCCTTAAAAGAGCTTCTACAGAATGG
TATGAATGGTCGTACTATTCTTGGTAGCACTATCTTAGAGGATGAGTTTACACCCTTTGACGTTGT"&amp;"TAGG
CAATGTTCTGGTGTCACCTTCCAAGGTAAATTCAAGAAAATTGTTAAGGGCACTCACCATTGGATGCTTT
TGACTTTCTTGACATCACTTTTAATTCTTGTTCAAAGTACGCAGTGGTCACTGTTTTTCTTTGTCTATGA
GAATGCATTCTTGCCATTTACTCTTGGTATTATGGCTATTGCAGCTTGTGCTATGCTTCTTGTTAAGCAT
AAGCATGCATTCCTGTGCCTGTTTCTGTTACCTTCTC"&amp;"TTGCAACAGTTGCTTACTTTAATACGGTCTACA
TGCCTGCTAGTTGGGTGATGCGTATTATGACATGGCTCGAATTGGCTGATACTAGTTTGTCTGGTTATCG
GCTCAAAGACTGTGTTATGTATGCGTCAGCCTTAGTGTTACTCATCCTCATGACTGCTCGTACTGTTTAT
GATGATGCTGCTAGGCGTGTGTGGACATTGATGAATGTCATTACACTTGTCTATAAAGTCTATTATGGTA
ATTCCTTA"&amp;"GATCAAGCTATTTCCATGTGGGCTCTTGTTATTTCTGTAACCTCTAACTATTCTGGTGTCGT
TACGACTATCATGTTCTTAGCTAGAGCTATAGTTTTTGTGTGTGTTGAGTATTACCCTCTCTTGTTCATT
ACTGGCAACACTTTACAGTGTATTATGCTTGTCTATTGTTTCTTAGGCTATTGTTGCTGTTGCTACTTTG
GTCTTTTTTGCTTACTCAACCGGTACTTTAGACTTACTCTTGGTGTTTAT"&amp;"GACTACTTGGTTTCTACACA
GGAGTTTAGATACATGAACTCTCAGGGGCTCTTGCCACCTAAGAGTAGTATTGATGCTTTCAAGCTTAAC
ATTAAATTGTTGGGCATTGGAGGTAAACCATGTATTAAAGTTGCCACTGTACAGTCTAAAATGTCTGACG
TAAAGTGCACATCAGTAGTACTGCTCTCAGTGCTTCAACAACTTAGAGTAGAGTCATCATCAAAATTGTG
GGCACAGTGTGTACAACTCCA"&amp;"CAATGATATTCTTCTTGCCAAGGACACTACTGAAGCTTTTGAAAAGATG
GTTTCACTTTTGTCTGTTTTGCTGTCGATGCAGGGGGCTGTAGACATTAATAAGTTGTGCGAGGAAATGC
TCGACAACCGTGCTACTCTTCAAGCTATTGCTTCAGAATTCAGTTCTTTACCATCGTATGCTGCTTACGC
CACGGCCCAAGAGGCTTATGAGCAAGCGGTAGCAAATGGTGATTCTGAAGTTGTTCTTAAAAA"&amp;"GTTAAAG
AAATCTTTGAATGTGGCTAAATCTGAGTTTGACCGTGATGCTGCCATGCAACGTAAGTTGGAGAAGATGG
CGGATCAGGCTATGACCCAAATGTACAAACAGGCAAGATCTGAAGACAAGAGGGCAAAAGTTACTAGTGC
AATGCAGACAATGCTTTTCACTATGCTTAGGAAGCTTGATAATGATGCACTCAACAACATTATCAACAAT
GCACGTGATGGTTGTGTACCACTCAACATCATAC"&amp;"CACTTACAACAGCAGCTAAACTCATGGTTGTTGTAC
CTGATTATGGAACCTACAAGAATACTTGTGATGGTAACACTTTTACATATGCATCAGCTCTCTGGGAGAT
CCAGCAAGTTGTAGATGCAGACAGTAAAATCGTCCAGCTTAGTGAAATAAATATGGATAACTCACCAAAT
CTGGCTTGGCCTCTTATTGTTACTGCATTAAGAGCCAATTCAGCTGTCAAACTACAGAATAATGAACTGA
GTCCA"&amp;"GTAGCACTACGACAGATGTCTTGTGCGGCTGGTACTACACAAACAGCTTGTACTGATGATAATGC
ATTGGCCTATTATAACAATTCAAAGGGAGGTAGGTTTGTGCTGGCATTATTATCGGACCACCAAGATCTC
AAATGGGCTAGATTCCCTAAGAGTGATGGTACTGGTACTATTTACACAGAACTGGAACCACCTTGCAGGT
TTGTTACAGACACACCAAAAGGACCTAAAGTGAAATACTTATACTTC"&amp;"ATTAAGGGCCTAAACAACCTAAA
TAGAGGTATGGTACTGGGTAGTTTAGCTGCTACAGTACGTCTTCAGGCTGGCAACGCTACAGAGGTGCCT
GCCAATTCAACTGTGCTTTCTTTCTGTGCTTTTGCTGTGGATCCAGCTAAGGCTTACAAAGATTACCTAG
CAAGTGGAGGACAACCAATCACGAATTGCGTGAAGATGCTGTGTACACACACGGGTACTGGACAGGCAAT
AACTGTAACGCCAGAAGC"&amp;"CAACATGGACCAGGAGTCCTTTGGTGGTGCTTCATGTTGTCTGTACTGTAGA
TGCCACATTGATCATCCAAATCCTAAGGGATTTTGTGACTTGAAAGGTAAGTATGTGCAAATACCTACCA
CTTGTGCTAATGACCCGGTGGGTTTTACACTTAGAAACACAGTCTGTACCGTCTGCGGAATGTGGAAAGG
TTATGGCTGTAGTTGTGACCAACTCCGCGAACCCATGATGCAGTCTGCTGACGCATCAAC"&amp;"GTTTTTAAAC
GGGTTTGCGGTGTAAGTGCAGCCCGTCTTACACCGTGCGGCACAGGCACTAGCACTGATGTCGTTTACAG
GGCTTTTGATATTTACAACGAAAAAGTTGCTGGTTTTGCAAAGTTCCTAAAGACTAATTGCTGCCGCTTC
CAAGAAAAGGATGAGGAAGGCAATTTATTAGACTCTTATTTTGTAGTTAAGAGGCACACTATGTCTAACT
ACCAACATGAAGAGACCATTTATAACTTGGT"&amp;"TAAAGAATGCCCAGCTGTTGCTGTTCATGACTTTTTCAA
GTTTAGGGTGGATGGTGACATGGTACCACACATATCACGTCAACGTCTAACTAAATACACAATGGCTGAC
TTAGTCTATGCTCTTCGTCACTTTGACGAGGGCAATTGTGATACATTAAAAGAAATACTCGTCACATACA
ATTGTTGTGATGATGATTATTTCAATAAGAAGGATTGGTATGATTTCGTAGAAAATCCTGACATTCTACG
CG"&amp;"TATATGCAAACCTTGGTGAGCGTGTACGTCAAGCTTTATTAAAGACTGTGCAATTCTGCGATGCCATG
CGTGATGCGGGTATTGTAGGTGTACTGACACTAGATAATCAGGATCTGAATGGGAACTGGTACGATTTCG
GCGATTTCGTGCAAGTAGCACCAGGCTGCGGAGTTCCTATTGTGGATTCATATTATTCTTTGCTGATGCC
TGTTCTGACACTAACGAGGGCTTTAGCTGCTGAGTCCCATATGG"&amp;"ACGCTGATCGCACAAAACCACTCATT
AAGTGGGATTTGTTGAAATATGATTTTACGGAAGAGAGACTTTGTCTCTTCGACCGTTACTTTAAATATT
GGGATCAGACATACCACCCCAATTGTATTAACTGTTTGGATGATAGGTGTATCCTCCATTGTGCAAACTT
TAATGTATTATTTTCTACTGTGTTCCCGCCTACAAGCTTCGGACCATTAGTAAGGAAAATATTTGTAGAT
GGTGTACCTTTTGTT"&amp;"GTCTCAACAGGATACCATTTTCGTGAGCTAGGAGTTGTACATAATCAGGATGTAA
ACTTACATAGCTCACGCCTTAGCTTTAAGGAACTTTTAGTGTATGCTGCCGATCCTGCTATGCACGCTGC
ATCTGGTAATTTACTACTAGACAAGCGCACATCATGCTTTTCGGTGGCTGCACTAACAAACAATGTTGCT
TTTCAAACTGTCAAACCCGGTAATTTTAATAAGGACTTTTATGACTTTGCTGTGTCT"&amp;"AAAGGCTTTTTTA
AGGAGGGAAGTTCTGTTGAACTAAAACACTTCTTCTTTGCTCAGGATGGCAATGCTGCTATCAGTGATTA
TGACTATTACCGTTATAATCTGCCAACAATGTGTGACATCAGACAACTCCTATTCGTAGTTGAAGTTGTT
GATAAGTACTTTGATTGTTACGATGGTGGCTGCATTAATGCCAACCAAGTAATCGTAAACAATCTGGATA
AATCAGCTGGATTTCCATTTAACAAATG"&amp;"GGGTAAGGCTAGGCTTTATTATGATTCAATGAGTTATGAGGA
TCAAGATGCACTTTTCGCGTACACTAAGCGTAACGTCATCCCTACTATAACTCAAATGAATCTTAAGTAT
GCCATTAGTGCAAAGAATAGAGCTCGCACCGTAGCAGGTGTCTCCATCTGTAGTACTATGACCAATAGAC
AGTTTCATCAGAAATTATTAAAATCAATAGCCGCCACTAGAGGAGCTACTGTAGTGATTGGAACAAGCAA"&amp;"
ATTTTATGGTGGCTGGCATAACATGTTAAAAACTGTTTACAGTGACGTAGAAACTCCCCACCTCATGGGT
TGGGATTACCCTAAATGTGACAGAGCCATGCCTAACATGCTTAGAATTATGGCTTCTCTTGTTCTTGCTC
GCAAACATAGCACTTGTTGTAACTTGTCACACCGTTTCTATAGATTAGCTAATGAGTGTGCACAAGTATT
AAGTGAGATGGTCATGTGTGGAGGCTCACTATATGTAAAAC"&amp;"CAGGTGGAACATCATCCGGTGATGCCACA
ACTGCTTATGCTAATAGTGTGTTTAACATTTGTCAAGCGGTGACAGCTAATGTAAATGCACTCCTCTCAA
CTGATGGTAACAAGATTGCTGACAAGTACGTTCGCAACCTCCAACACAGGCTATATGAGTGTCTCTACAG
AAATAGAGACGTTGATCATGAATTCGTGGATGAATTTTACGCATACTTGCGTAAGCACTTCTCCATGATG
ATTCTTTCTGAT"&amp;"GATGCCGTTGTTTGCTATAACAGTAACTATGCGGCTCAAGGTTTAGTAGCTAGCATCA
AGAACTTTAAAGCAGTTCTTTATTACCAAAACAATGTGTTTATGTCTGAGGCAAAATGCTGGACTGAGAC
TGACCTCACCAAAGGACCTCATGAATTTTGCTCCCAGCATACAATGCTAGTTAAACAAGGAGATGATTAC
GTGTACCTGCCTTACCCAGACCCATCAAGAATACTAGGCGCAGGCTGTTTTGTT"&amp;"GATGATATCGTCAAAA
CAGATGGTACACTTATGATTGAAAGGTTTGTGTCACTTGCAATTGATGCTTACCCACTTACTAAACATCC
CAACCAGGAGTATGCTGATGTCTTCCACTTGTATTTGCAATACATTAGGAAATTACATGATGAGCTTACT
GGTCACATGTTGGACATGTACTCTGTAATGCTAACTAATGATAATACATCACGGTATTGGGAACCTGAGT
TTTATGAGGCTATGTACACACCACA"&amp;"TACAGTCTTGCAGGCTGTAGGTGCATGTGTATTGTGTAACTCACA
GACTTCACTTCGTTGCGGTGCATGCATTAGGAGACCGTTCCTTTGTTGCAAGTGCTGCTATGATCATGTT
ATTTCAACATCCCATAAATTAGTGCTGTCTGTTAATCCCTATGTTTGCAATGCCCCAGGTTGTGATGTTA
CTGATGTAACACAATTGTACTTAGGAGGTATGAGCTACTACTGCAAGTCACATAAACCTCCCATTAG"&amp;"TTT
CCCATTGTGTGCTAATGGTCAGGTTTTTGGTTTATATAAGAACACATGTGTAGGCAGTGACAACGTTACT
GACTTTAATGCTATAGCAACGTGTGATTGGACTAATGCTGGCGATTACATACTTGCCAACACTTGTACAG
AGAGACTCAAGCTTTTCGCAGCTGAAACGCTCAAAGCAACTGAGGAGACATTTAAGCTATCTTATGGTAT
TGCCACTGTACGTGAAGTACTGTCTGATAGAGAACTTC"&amp;"ATCTTTCATGGGAGGTAGGAAAACCAAGACCA
CCATTGAACAGAAATTACGTCTTTACTGGTTACCGTGTAACTAAAAATAGTAAAGTACAAATTGGAGAGT
ACACATTTGAAAAAGGTGACTACGGTGATGCTGTTGTGTACAGAGGTACTACAACATATAAATTGAATGT
CGGCGATTACTTTGTGTTAACATCACACACAGTAATGCCACTAAGTGCACCAACACTAGTGCCTCAGGAG
CACTATGTG"&amp;"AGAATAACTGGCTTATACCCAACTCTCAACATTTCTGAAGAGTTTTCTAGCAATGTTGCAA
ACTACCAGAAGGTCGGTATGCAAAAATACTCAACACTTCAGGGACCACCAGGTACCGGTAAGAGTCATTT
TGCTATTGGACTTGCACTCTACTACCCGTCCGCTCGCATAGTGTATACAGCTTGCTCTCATGCTGCTGTT
GATGCACTATGCGAAAAGGCATTGAAATATTTGCCTATAGACAAGTGTAGT"&amp;"AGAATTATACCTGCACGTG
CGCGTGTGGAGTGCTTTGACAAATTCAAAGTGAATTCAACATTAGAACAGTACGTTTTCTGCACTGTAAA
TGCACTGCCTGAAACCACTGCTGACATAGTAGTCTTTGATGAAATTTCAATGGCAACTAATTATGACTTG
AGTGTCGTCAATGCTAGACTACGTGCAAAACACTATGTTTACATTGGTGACCCCGCTCAATTACCAGCAC
CACGCACATTGCTTACTAAGGG"&amp;"CACACTTGAACCTGAATACTTTAATTCGGTGTGTAGACTCATGAAAAC
AATAGGTCCAGACATGTTTCTTGGAACATGTCGCCGCTGTCCTGCTGAAATTGTCGACACAGTGAGTGCT
TTAGTTTATGATAATAAGCTAAAAGCACACAAAGAAAAGTCAGCTCAATGCTTTAAAATGTTTTACAAGG
GTGTGATTACACATGATGTTTCATCTGCAATCAACAGACCCCAAATAGGTGTTGTAAGGGAGTT"&amp;"TCTTAC
GCGCAACCCTGCTTGGAGAAAAGCTGTTTTTATTTCACCATACAATTCACAGAATGCAGTGGCTTCTAAA
ATCTTAGGATTACCCACTCAAACTGTTGATTCTTCACAGGGTTCGGAGTATGACTATGTCATATTCACAC
AAACCACTGAGACCGCACACTCTTGCAATGTCAACCGCTTTAATGTGGCCATCACAAGAGCAAAAATTGG
CATTTTGTGCATAATGTCTGACAGAGATCTTTATG"&amp;"ACAAGCTGCAATTTACGAGTCTGGAAGTACCGCGT
CGCAATGTGGCTACTTTACAAGCAGAAAATGTAACTGGACTCTTTAAGGACTGTAGTAAGATCATTACTG
GTCTTCATCCTACACAGGCACCGACACACCTCAGTGTTGATACTAAATTCAAAACTGAAGGCCTTTGTGT
CGACATACCAGGCATACCTAAGGACATGACCTACCGCAGACTCATCTCTATGATGGGTTTTAAAATGAAC
TACCAA"&amp;"GTAAATGGTTACCCTAACATGTTTATCACCCGCGAGGAAGCCATTCGTCACGTTCGTGCATGGA
TAGGCTTTGATGTTGAGGGTTGTCATGCGACCAGAGATGCTGTAGGAACAAACCTGCCACTCCAGTTAGG
GTTTTCAACAGGTGTTAATCTAGTAGCAGTACCAACCGGCTACGTTGACACCGAAAATAACACAGAGTTC
ACCAGGGTTAATGCAAAACCACCTCCAGGTGACCAATTTAAACATCTT"&amp;"ATACCACTTATGTATAAAGGCT
TGCCCTGGAATGTAGTGCGTATTAAGATAGTACAAATGCTCAGTGATACACTGAAAGGATTGTCTGACAG
AGTTGTGTTTGTCCTGTGGGCACATGGCTTTGAACTTACATCGATGAAGTACTTTGTCAAGATTGGACCT
GAAAGAACGTGTTGTCTGTGTGACAAACGTGCAACTTGCTTCTCTACTTCATCTGACACTTATGCTTGCT
GGAACCACTCTGTGGGTTT"&amp;"TGACTATGTCTACAACCCATTTATGATTGATGTCCAGCAATGGGGCTTTAC
AGGTAACCTTCAGAGCAACCACGATCAACACTGTCAAGTGCATGGTAATGCTCATGTGGCTAGTTGTGAT
GCTATCATGACTAGATGTCTTGCGGTCCATGAGTGCTTTGTTAAGCGCGTTGACTGGTCTGTTGAATACC
CGATTATTGGAGATGAACTGAAGATCAACGCGGCATGCAGAAAAGTACAGCACATGGTTGT"&amp;"TAAATCTGC
ATTGCTTGCTGACAAGTTCCCAGTTCTTCATGATATAGGAAATCCAAAGGCTATTAAATGTGTACCGCAG
GCTGATGTAGAATGGAAGTTCTACGATGCTCAACCATGCAGTGACAAGGCTTACAAGATAGAAGAACTCT
TCTATTCCTATGCTACCCACCATGATAAATTCACTGATGGTGTTTGCTTGTTTTGGAACTGTAACGTTGA
TCGTTACCCTGCCAACGCAATTGTTTGTAGGT"&amp;"TTGATACAAGAGTCTTATCTAACTTAAATCTACCTGGT
TGTGATGGCGGTAGTCTGTATGTTAACAAACATGCGTTCCACACGCCAGCCTTTGACAAGAGTGCTTTTG
CTAATCTTAAACAATTGCCCTTTTTCTACTATTCGGATAGTCCCTGTGAGTCTCATGGCAAACAGGTGGT
GTCAGACATTGATTATGTCCCGCTCAAATCTGCTACGTGTATAACGCGGTGCAACTTGGGTGGAGCTGTT
TGC"&amp;"AGACATCATGCAAATGAGTATAGACAGTACTTAGATGCATATAACATGATGATTTCTGCTGGCTTTA
GCCTCTGGATTTACAAACAGTTTGATACATATAACCTGTGGAACACGTTTACCAGGTTACAGAGCTTAGA
AAATGTGGCTTATAATGTTATTAATAAAGGACACTTTGATGGACAGACTGGTGAAACACCTGTGTCTATC
ATTAATAATGCTGTTTACACTAAAGTAGATGGCAATGATGTGGAA"&amp;"ATCTTTGAAAATAAGACAACACTTC
CTGTTAATGTTGCATTTGAGCTATGGGCTAAGCGCAACATTAAGCCAGTGCCAGAGATTAAGATACTCAA
TAATCTGGGTGTTGATATCGCTGCTAATACTGTTATCTGGGACTACAAAAGAGAAGCTCCAGCTCATGTT
TCCACAATAGGTGTCTGTACAATGACTGACATTGCAAAGAAACCTACTGAGAGTGCTTGTTCATCACTTA
CTGTCTTGTTTGATGG"&amp;"TAGAGTTGAGGGACAGGTAGACCTTTTTAGAAACGCCCGTAACGGTGTTTTAAT
AACAGAAGGTTCAGTTAAAGGTTTAACATCATCAAAGGGACCAGCACAAGCTAGTGTCAATGGAGTCACA
TTAATTGGAGAATCAGTAAAAACACAGTTTAATTATTTCAAGAAAGTGGACGGCATTATCCAACAATTGC
CGGAAACCTACTTTACTCAAAGCAGGGACTTAGAGGATTTTAAGCCCAGGTCACAAAT"&amp;"GGAAACTGATTT
CCTCGAGCTCGCAATGGATGAATTCATACAACGGTATAAATTAGAGGGCTATGCTTTCGAGCATATCGTT
TATGGAGATTTCAGTCATGGACAACTTGGCGGACTGCATCTAATGATTGGTCTAGCCAAGCGCTCTCAAG
ACTCACCGCTTAAATTAGAGGATTTTATCCCTATGGATAGCACAGTGAAAAATTACTTTATAACAGACGC
TCGAACAGGTTCATCAAAATGTGTTTGCT"&amp;"CTGTTATTGACCTTCTACTTGATGACTTTGTTGAAATAATA
AAGTCACAGGACCTTTCAGTAGTTTCAAAAGTTGTCAAAGTTACTATTGACTATGCTGAAATATCATTTA
TGCTTTGGTGTAAGGATGGACATGTTGAAACCTTTTACCCAAAATTACAGGCAAGTCAAGCATGGCAACC
AGGTGTAGCTATGCCTAATTTGTACAAGATGCAAAGAATGCTCCTTGAAAAATGTGACCTTCAGAATTAT
"&amp;"GGTGAAAATGCTGTCATACCAAAAGGAATAATGATGAATGTCGCAAAATATACTCAACTGTGTCAGTACT
TAAATACACTTACATTAGCTGTGCCTTACAACATGAGAGTTATACACTTTGGTGCTGGCTCCGATAAAGG
AGTAGCACCAGGTACAGCTGTGCTCAGACAGTGGTTGCCAACTGGCACACTACTTGTCGATTCAGACCTT
AATGACTTCGTCTCTGACGCTGATTCTACATTAATTGGAGAT"&amp;"TGTGCCACCATACACACAGCTAATAAAT
GGGACCTCATTATTAGCGATATGTATGATCCTAAGACCAAACATGTGACAAAAGAGAATGACTCAAAAGA
AGGGTTTTTCACTTACCTGTGTGGATTTATAAAACAAAAACTAGCCTTGGGAGGCTCCGTGGCTGTAAAG
ATAACAGAGCATTCTTGGAATGCTGATCTCTACAAGCTTATGGGACATTTCTCATGGTGGACTGCTTTTG
TTACAAATGTTAA"&amp;"TGCATCGTCATCCGAAGCATTTTTAATTGGAGCTAACTACCTTGGCAAGCCAAAAGA
ACAAATTGACGGCTATACCATGCATGCTAACTACATCTTCTGGAGGAACACAAACCCCATTCAATTGTCT
TCCTATTCACTATTCGACATGAGCAAATTTCCTCTTAAATTAAGAGGAACTGCTGTCATGTCTCTAAAAG
AGAATCAAATCAATGATATGATTTATTCACTGCTTGAGAAAGGTAGACTTATCAT"&amp;"TAGAGAAAACAACAG
AGTTGTGGTCTCAAGTGATATTCTTGTTAATAACTAAACGAACATGATTTTACTTCTTCTTTTCCTTTCT
TCCGCTAAAGCTCAGGAAGGTTGTGGTGTTATCTCCAATAAGCCACAACGCACATTTGACCAGTACTCCT
CCACTTTTAGAGGGGTTTACTATAATGATGACATTTTTAGGTCAGACGTGCTACATTTGACTCAGGATTA
CTTTTTGCCTTTTAACACTAATGTTA"&amp;"CTAGGTATTTGTCTCTGAATGCGGCACAAAATACTATAGTCTAC
TTTGACAATCATGTAATACCTTTCTACGACGGTATTTACTTTGCTGCCACAGAGCGGTCCAATGTCATTC
GCGGCTGGATTTTCGGTTCAACTTTTGACAACCGATCACAGTCTGCCATTATAGTGAACAATTCTACACA
CATTTTAGTTAAGGTGTGTAATTTTGTTTTATGTACTGAGCCCATGTTTACGGTGTCTCGTAATCAGC"&amp;"AT
TACAAATCATGGGTTTATCAACATGCTAGAAATTGCACCTATGATGTTGCTTATCCTAGTTTTCAATTAG
ATGTCTCTCTAAAGAATAATGTTAATTTTCAACATTTGAGGGAGTTCATTTTTAAAAATGTGGATGGCTT
CCTAAAGATTTATTCTTCTTATGAGCCCATCAATGTTGTTAGTGGCATACCTAGTGGCTTTTCAGTACTT
AAGCCAGTTATGAGCTTGCCGTTGGGTATTAATATTACT"&amp;"GGCATGCGTGTTGTTATGACTATGTTTAGCA
ACACGCAAGCTAATTTTCTTACAGAAAATGCTGCATACTATGTAGGCTATCTCAAGCCTAGAACTTTCAT
GCTACAATTTAATACCAATGGCACCATCGTTAATGCCGTTGATTGTTCTCAAGATCCACTTTCGGAGTTA
AAATGCACACTCAAAAATTTTAACATCACTAAAGGAATCTATCAAACATCTAACTTCAGAGTTTCACCAA
CGCAAGAAGT"&amp;"TGTTAGATTCCCAAACATTACAAACCGTTGTCCATTTGACAAGGTTTTTAATGCTACGCG
CTTTCCTTCTGTGTATGCGTGGGAGAGAACTAAAATTTCTGATTGTGTTGCGGATTACACCGTTCTCTAC
AACTCTACGTCTTTCTCAACTTTCAAGTGTTATGGAGTTTCTCCTTCTAAGTTGATTGATCTTTGCTTCA
CAAGTGTGTATGCCGATACATTCTTGATAAGGTCCTCAGAAGTGAGACAAGT"&amp;"TGCACCGGGTGAAACTGG
TGTTATTGCTGACTATAATTATAAACTGCCTGATGATTTTACAGGCTGTGTAATAGCTTGGAACACTGCA
AATCAAGACCAAGGTCAATATTATTATAGGTCTTCTAGAAAGGAAAAACTCAAACCTTTTGAGAGGGATT
TGTCATCAGATGAAAATGGTGTGTATACTCTTAGTACTTATGACTTTTACCCTAGTGTGCCACTTGACTA
TCAGGCTACTAGGGTAGTTGTCC"&amp;"TTTCATTTGAGCTTCTTAATGCACCTGCAACAGTGTGTGGACCTAAA
CTATCCACAACACTAGTAAAGAATCAGTGTGTTAATTTCAACTTCAATGGACTTAAAGGTACTGGTGTGT
TGACTGCCTCTTCTAAGAAGTTTCAGTCTTTTCAACAATTTGGCAGAGATGCGTCTGACTTCACTGATTC
AGTACGCGACCCTCAAACACTTGAAATACTTGACATTTCACCTTGTTCATTCGGTGGTGTGAGTG"&amp;"TAATT
ACACCTGGAACAAATGCTTCTACAGAAGTGGCTGTTCTATACCAAGATGTAAACTGCACTGATGTTCCAA
CAGCAATTAATGCAGACCAATTAACACCAGCCTGGCGCGTTTATTCCACTGGAATAAATGTGTTTCAAAC
CCAAGCTGGCTGTCTCATAGGAGCTGAACATGTCAATGCTTCTTATGAGTGTGACATTCCAATTGGTGCT
GGTATTTGTGCTAGCTACCATACAGCTTCAGTTTTG"&amp;"CGCAGTACAGGCCAGAAATCAATTGTGGCTTATA
CTATGTCACTAGGTGCAGAAAATTCAATTGCTTATGCTAATAACTCAATTGCCATACCTACGAATTTTTC
AATCAGCGTCACGACTGAAGTGATGCCTGTTTCAATGGCTAAAACATCAGTAGACTGTACAATGTACATC
TGTGGTGATTCTTTGGAGTGCAGTAACCTACTCTTGCAGTATGGAAGCTTCTGCACACAATTAAATCGTG
CCCTTAC"&amp;"TGGCATTGCTATTGAACAGGACAAGAACACTCAAGAAGTTTTTGCCCAGGTTAAACAAATGTA
CAAGACACCAGCCATAAAAGATTTTGGTGGTTTCAATTTCTCACAAATATTGCCTGATCCTTCAAAGCCA
ACAAAGAGATCGTTTATTGAGGACTTGCTCTTCAACAAAGTGACACTCGCTGATGCTGGCTTTATGAAGC
AATACGGTGAATGCCTAGGCGATATTAGTGCTAGAGATCTCATTTGTGC"&amp;"ACAAAAATTCAACGGACTGAC
TGTCTTACCACCATTGCTCACAGATGAAATGATTGCTGCCTACACTGCTGCGCTAGTTAGTGGTACTGCC
ACTGCTGGCTGGACGTTTGGTGCTGGAGCTGCCCTTCAAATTCCCTTTGCTATGCAAATGGCATACAGGT
TCAATGGCATTGGAGTAACCCAAAACGTTCTCTATGAGAACCAAAAACAGATTGCCAACCAATTCAACAA
GGCAATCAGTCAAATTCAAG"&amp;"AATCACTTACAACAACATCGACTGCATTGGGCAAGCTGCAAGACGTAGTC
AATCAGAATGCTCAAGCATTAAATACACTTGTCAAACAGCTTAGCTCCAATTTTGGTGCTATTTCAAGTG
TTTTGAATGACATTCTTTCACGACTTGATAAAGTTGAGGCAGAAGTACAAATTGATAGGTTGATAACAGG
CAGGTTACAGAGCCTACAAACATATGTAACACAACAACTAATCAGAGCTGCTGAAATCAGAG"&amp;"CTTCTGCT
AACCTTGCTGCTACTAAAATGTCTGAGTGCGTTCTTGGACAATCAAAAAGAGTTGACTTTTGTGGAAAAG
GCTACCATCTAATGTCTTTCCCTCAAGCTGCTCCGCATGGTGTTGTATTCTTACATGTCACGTATGTGCC
ATCTCAAGAAAGAAACTTCACCACAGCCCCAGCGATTTGTCATGAAGGCAAGGCATACTTCCCTCGTGAA
GGTGTCTTTGTATCTAATGGCACTTCTTGGTTT"&amp;"ATTACACAGAGGAACTTCTATTCACCACAGATAATTA
CAACAGACAATACATTTGTTGCTGGAAGTTGTAATGTCGTAATTGGCATCATTAATAATACAGTTTATGA
TCCTCTGCAACCTGAGCTTGACTCATTCAAAGAAGAGCTGGACAAGTACTTTAAAAATCATACATCACCA
GATGTTGATCTTGGCGACATTTCAGGCATTAATGCTTCTGTCGTCAACATTCAAAAAGAAATTGACCGCC
TCAA"&amp;"TGAGGTCGCCAAAAATCTAAATGAATCACTCATTGACCTCCAGGAACTTGGAAAATATGAGCAATA
CATCAAGTGGCCTTGGTATGTTTGGCTCGGCTTCATTGCTGGACTAATTGCCATCGTCATGGTTACAATC
TTGCTTTGTTGCATGACCAGCTGTTGCAGTTGCCTCAAGGGTGCATGCTCTTGCGGTTCTTGCTGCAAAT
TTGATGAGGACGACTCTGAGCCAGTGCTCAAAGGAGTCAAATTACA"&amp;"CTACACATAAACGAACTTAATGGA
TTTGTTTATGAGCATTTTCACACTAGGAGCAATCACACGCCAACCAGCGAAAATTGAAAATGCTTCTCCT
GCAAGTACTGTTCATGCTACAGCAACGATACCGCTACAAGCCTCACTCCCATTCGGATGGCTTGTTGTTG
GCGTTGCACTTCTTGCTGTTTTTCAAAGCGCTTCCAAAGTGATTGCGCTCCATAAGAGATGGCAGCTTGC
CTTGTACAAAGGCATTC"&amp;"AACTCGTTTGCAATTTGCTGCTACTCTTTGTCACAATTTATTCACACCTATTA
CTGTTAGCTGCTGGCATGGAGGCACAATTTTTGTACATCTATGCCCTGATTTACATTCTGCAAATCGTAA
GTTTTTGCAGATTCATCATGAGATGCTGGCTGTGCTGGAAGTGCAGATCCAAAAATCCATTACTCTATGA
TGCCAACTACTTTGTATGTTGGCACACGAATTGCTTTGATTACTGTATACCATACAACA"&amp;"GTATCACTGAC
ACTATTGTCCTCACCTCAGGTGATGGAACAAATCAGCCAAAACTTAAAGAAGACTACCAAATTGGTGGTT
ATTCTGAGGATTGGCATTCAGGTATTAAAGACTATGTAGTAATACATGGCTACTTTACTGAAGTCTATTA
CCAGTTGGAAACGACACAATTGTCGCCTGAAACTGGTGTTGAAAATGCTACATTCTTCATCTTTAGCAAA
CTTGTTAAAGCTGTAGACCATGTACAAATA"&amp;"CACACAATCGACGGCTCTTCTGGAGTTATAAATCCAGCAA
TGGATCCAATCTATGATGAGCCGACGACGACTACTAGCGTGCCTTTGTAAGCACAAGAAAGTGAGTACGA
ACTTATGTACTCATTCGTTTCGGAAGAAACAGGTACGTTAATAGTTAATAGCGTACTTCTTTTCTTTGCT
TTCGTGGTATTCTTGCTAGTCACACTAGCCATCCTTACTGCGCTTCGATTGTGTGCGTACTGCTGCAATA
T"&amp;"TGTTAACGTGAGTTTAGTAAAACCAACAGTTTACGTTTACTCACGTGTTAAAAATCTGAACTCTTCTGT
AGGAGTTCCTGATCTTCTGGTCTAAACGAACTAACTATTATTATTATTCTGTTTGGAACTTTAACATTGC
TTATCATGGCAGAGAACGGGACCATTTCCGTTGAGGAGTTGAAAAGACTCCTGGAACAATGGAACCTAGT
AATAGGTTTCATTTTCCTTGCCTGGATTATGCTGCTACAGTTT"&amp;"GCCTATTCTAACCGGAACAGGTTTCTG
TATATAATAAAGCTTGTTTTCCTCTGGCTTTTGTGGCCAGTAACACTTGCTTGCTTTGTGCTTGCTGCTG
TTTACAGAATTAACTGGGTGACCGGTGGAATTGCGATTGCAATGGCTTGTATAGTAGGCTTGATGTGGCT
TAGCTACTTCGTTGCTTCTTTCAGGCTGTTTGCGCGCACCCGCTCGATGTGGTCATTCAATCCAGAAACA
AACATTCTTCTCAA"&amp;"TGTGCCTCTTCGGGGGACAATTTTGACCAGACCGCTCTTGGAAAGTGAACTTGTCA
TCGGTGCTGTGATCATTCGTGGTCACTTGCGAATGGCTGGACACTCCCTAGGGCGCTGTGACATAAAGGA
TCTGCCAAAAGAGATTACGGTGGCTACATCACGAACGCTTTCTTATTACAAACTAGGAGCGTCGCAGCGT
GTAGGCACTGATTCAGGTTTTGCTGCATACAACCGCTACCGAATTGGGAACTACAA"&amp;"ATTAAATACTGACC
ACTCAGGTAGCAACGACAATATTGCTTTGCTAGTACAGTAAGTGACAACAGATGTTTCATCTTGTTGACT
TCCAGGTTACAATAGCAGAGATATTGATTATCATTATGAAGACTTTCAGGGTTGCCATTTGGAACCTTGA
CATACTAATAAGTTCAATAGTGAGACAATTATTTAAGCCTCTAACTAAGAAGAAATATTCAGAGTTAGAT
GATGAAGAACCTATGGAGTTAGATTAT"&amp;"CCATAAAACGAACATGAAAATTATTCTCTTCCTGGCTTTGATT
GCACTGGCATCTTGCGAGTTATATCACTACCAGGAGTGTGTTAGAGGTACTACTGTACTACTAAAAGAAC
CCTGCCCATCAGGAACATACGAGGGCAATTCACCATTTCATCCTCTTGCTGACAATAAATTCGCACTAAC
TTGCATTAGCACACACTTTGCTTTTGCTTGCGCTGACGGTACTAGACATACCTATCAGTTGCGTGCGAG"&amp;"A
TCAGTTTCACCAAAACTTTTCATCAGACAAGAGGAAGTTCACCAAGAGCTCTATTCGCCACTTTTTCTCA
TTGTTGCTGCTCTAGTATTTATAATACTTTGCTTCACTTTTAAGAAGAAGACAGAATGAATGAGCTCACT
TTAATTGACTTCTATTTGTGCTTTTTAGCCTTTCTGCTATTCCTTGTTTTAATTATGCTTCTTATATTTT
GGTTCTCACTAGAGATTCAGGATATAGAAGAACCCTGTAA"&amp;"CAAAGTCTAAACGAACATGAAACTTCTCAT
TGTATTTGGACTCTTAACTTCAGTATACTGCATCCATAAGGAATGCAGCATACAAGAGTGTTGTGAAAAT
CAACCCTACCAAATTGAAGACCCATGTCCAATACATTACTATTCGGACTGGTATATAAAAATTGGAGCTA
GAAAGTCAGCCCGCCTTGTGCAATTGTGCGAGGGCGATTATGGCAAAAGGATTCCAATTCATTATGAAAT
GTTTGGCAATT"&amp;"ACACTATCTCTTGCGAACCACTTGAGATAAACTGCCAAGCACCACCTGTAGGTAGTCTA
ATTGTGCGTTGTTCGTACGATTATGACTTTGTTGAGCATCATGACGTTCGTGTTGTTCTAGATTTCATCT
AAACGAACAAACTAAAATGTCTGATAATGGACCCCAAAACCAACGTAGTGCCCCCCGCATTACATTTGGT
GGACCCTCAGATTCAACTGACAATAACCAGGATGGAGGACGCAGTGGTGCACG"&amp;"GCCAAAACAACGCCGTC
CCCAAGGTTTACCCAATAATACTGCGTCTTGGTTCACAGCTCTCACTCAGCATGGCAAGGAGGAACTTAG
ATTCCCTCGAGGCCAGGGCGTTCCAATCAACACCAATAGTGGTAAAGATGACCAAATTGGCTACTACCGA
AGAGCTACCCGACGAGTTCGTGGTGGTGACGGCAAAATGAAAGAGCTCAGCCCCAGATGGTATTTCTATT
ACCTAGGAACTGGCCCAGAAGCTT"&amp;"CACTTCCCTATGGTGCTAACAAAGAAGGCATCATATGGGTCGCAAC
TGAGGGAGCCTTGAATACACCAAAAGATCACATCGGCACCCGCAATCCTAATAACAATGCTGCCATCGTG
CTACAACTTCCTCAAGGAACAACATTGCCAAAAGGCTTCTACGCAGAAGGGAGCAGAGGCGGCAGTCAAG
CCTCTTCTCGCTCCTCATCACGTAGTCGCGGTAATTCAAGAAATTCAACTCCTGGCAGCAGTAGGG"&amp;"GAAA
CTCCCCTGCTCGAATGGCTAGCGGAGGTGGTGAAACTGCCCTCGCGCTATTGCTGCTAGATAGACTGAAC
CAGCTAGAGAGCAAAGTTTCTGGTAAAGGCCAACAACAACAAGGCCAAACTGTCACTAAGAAATCTGCTG
CTGAGGCATCCAAAAAGCCTCGCCAAAAGCGTACGGCAACTAAGTCGTACAACGTCACTCAAGCATTTGG
GAGACGTGGTCCAGAACAAACCCAAGGAAACTTTGGG"&amp;"GACCAAGACTTAATCAGACAAGGAACTGATTAC
AAACACTGGCCGCAAATTGCACAATTTGCTCCAAGTGCCTCTGCATTCTTTGGAATGTCACGCATTGGCA
TGGAAGTCACACCTTCGGGAACATGGCTGACTTATCATGGAGCCATCAAATTGGATGACAAAGATCCACA
ATTCAAAGACAACGTCATACTGCTGAATAAGCATATTGACGCATACAAAACATTCCCACCAACAGAGCCT
AAAAAGGA"&amp;"CAAAAAGAAAAAGACTGATGAAGCTCAGCCTTTACCGCAGAGAAAGAAGCAGCCCACTGTGA
CTCTTCTGCCTGCGGCTGACATGGATGATTTCTCCAGACAACTTCAAAATTCCATGAGTGGAGCTTCTGC
TGATTCAACTCAGGCATAAACACTCATGATGACCACACAAGGCAGATGGGCTATGTAAACGTTTTCGCAA
TTCCGTTTACGATACATAGTCTACTCTTGTGCAGAATGAATTCTCGTAAC"&amp;"TAAACAGCACAAGTAGGTTT
AGTTAACTTTAATCTCACATAGCAATCTTTAATCAATGTGTAACATTAGGGAGGACTTGAAAGAGCCACC
ACATTTTCACCGAG")</f>
        <v>&gt;BtRp-Shaanxi2011 JX993987.1_genome
TTAAAATCTGTGTGGCTGTCGCTCGGCTGCATGCCTAGTGCACTTACGCAGTATAAATATTAATAACTTT
ACTGTCGCTGACAGGATACGAGTAACTCGTCCTTCTTCTGCAGACTGCTTACGGTTTCGTCCGTGTTGCA
GTCGATCATCAGCATACCTAGGTTTCGTCCGGGTGTGACCGAAAGGTAAGATGGAGAGCCTTGTTCTTGG
TGTCAGCGAGAAAACACACGTCCAACTCAGTTTACCTGTTCTGCAGGTTAGAGACGTGCTAGTACGTGGC
TTCGGGGACTCTGTGGAAGAGGCCCTATCGGAGGCACGTGAACATCTTAAAAATGGCACTTGTGGCTTAG
TAGAGCTGGAGAAAGGCGTTTTGCCCCAGCTTGAACAGCCCTATGTGTTCATCAAACGTTCTGACGCCCA
AAGTACTAATCATGGCCACAAGGTCGTTGAATTGGTTGCTGAATTGAATGGCGTTCAGTACGGTCGTAGC
GGTACAACACTGGGAGTCCTCGTGCCACATGTGGGCGAAACCCCTATTGCGTACCGCAATGTTCTTCTTC
GTAAGAACGGTAATAAGGGAGCTGGTGGCCATAGCTACGGCATCGATCTAAAGTCTTATGACTTAGGTGA
CGAGCTTGGCACTGATCCCATTGAGGATTATGAACAAAACTGGAACACTAAGCATGGCAGTGGTGTACTC
CGTGAACTCACTCGTGAGCTCAATGGAGGTGCAGTCACTCGCTATGTCGACAACAACTTCTGTGGCCCGG
ATGGGTACCCTCTTGAATGCATTAAAGACCTCCTCGCTCGCGCGGGCAAGTCAATGTGCACTCTTTCTGA
ACAACTTGATTACATCGAGTCGAAGAGAGGTGTCTACTGCTGCCGTGAACATGAACATGAAATTGTTTGG
TTCACTGAGCGCTCAGACAAGAGCTATGAGCACCAGACACCCTTCGAGATCAAGAGTGCCAAGAAATTTG
ACACTTTCAAAGGGGAATGCCCGAAGTTCGTATTTCCTCTTAACTCAAAAGTCAAAGTCATTCAACCGCG
TGTTGAAAAGAAAAAGACTGAAGGTTTCATGGGGCGCATTCGCTCTGTGTACCCTGTTGCTACTCCACAA
GAGTGCAACGACATGCATTTGTCTACCTTGATGAAATGTAATCATTGTGATGAAGTTTCATGGCAGACGT
GCGACTTTATAAAAGCCACTTGTGAACAATGTGGCACTGAAAACCCTGTCTGTGAAGGACCCACTACATG
TGGGTACCTACCTACTAATGCTGTAGTAAAAATGCCATGCCCTGCTTGCCAAGACCCGGAAGTAGGCCCT
GAGCATAGTGTTGCTGACTACCACAACCACTCAAACATTGAAACTCGACTCCGCAAGGGAGGTAGGACTA
AATGTTTTGGAGGCTGTGTGTTTTCCTATGTTGGCTGCTACAACAAGCGCGCCTACTGGGTTCCTCGTGC
TAGTGCCAATATTGGTGCAAACCATACTGGCATTACTGGTGATAATGTGGAGACTCTGAATGAGGATCTC
CTCGAGATACTGAGCCGCGAACGTGTTAACATTAACATCGTTGGCGAATTTCAGTTGAATGAAGAGGTTG
CCATTATCCTGGCATCTTTCTCTGCTTCTACAAGTGCCTTTATTGACACAGTGAAGAGCCTTGACTACAA
GTCTTTTAAAGCCATTGTTGAGTCCTGCGGAAACTACAAAGTTACCAAGGGAAAGCCCGTAAAAGGAGCT
TGGAACATTGGACAACAGCGGTCAATCCTAACACCACTGTGCGGTTTCCCCTCACAGGCTGCTGGTGTTA
TCAGATCAATCTTCTCTCGCACACTAGATGCAGCAAACCATTCAATTCCTGATTTGCAAAGAGCAGCTGT
GACCATCCTTGATGGCATTTCAGAACAATCATTGCGTCTTGTTGATGCCATGGTTTACACTTCAGACTTG
ATCACCAACAGTGTCATTGTTATGGCATATGTGACTGGTGGTCTTGTACAACAAACAACTCAGTGGTTAT
CTAACATGTTAGGTACCACTGTTGAAAAGCTCAAACCCGTGTTTACATGGATTGAGACTAAGCTTAGTGC
AGGAGTTGAATTTCTTAGGGATGCCTGGGAAATTCTTAAATTCTTGGTTACAGGAGTGTTTGACATCGTT
AAGGGTCAAATACAGGTGGCTTCAGACAATCTCAAGGAATGTGTAAAAACTTTCCTTGATGTCATTAACA
AAGCACTTGAAATGTGCATTGATCAAGTCACAATTGCTGGCGCCAAGATGAGATCACTCAATCTTGGAGA
GATCTTCATTGCACAGAGTAAGGGCCTCTATCGCCAATGCATTCGTGGTAAGGAACAGCTGCAATTACTT
ATGCCTCTTAAGGCTCCTAAGGAAGTCACCTTCCTCGATGGTGACTCACATGACACAGTATTGACCTCAG
AGGAGGTTGTTCTTAAAAATGGTGAACTCGAAGCACTCGAGACGCCAGTTGACAGCTTCACTAATGGAGC
AGTCGTGGGCACACCAGTATGTGTCAATGGCCTCATGCTTTTGGAGCTAAAAGACAAGGAACAGTACTGT
GCTTTGTCTCCTGGTTTACTAGCCACAAACAATGTCTTCCGTCTAAAAGGAGGTGCACCAGTTAAAGGTG
TAACCTTTGGAGAAGACACTGTCTTGGAAGTTCAGGGCTATAAGAATGTGAGAATCACATTCGAGCTTGA
TGAGCGCGTGGACAAAGTGCTTAATGAGAAGTGCTCTGTTTACACTGTTGAATCCGGTACTGAAGTTACT
GAATTCGCATGTGTTGTAGCAGAGGCTGTTGTGAAGACTTTACAGCCAGTCTCTGATCTTCTTACTAATA
TGGGTATTGATCTTGATGAGTGGAGTGTAGCTACATTCTACTTGTTTGATGATGCTGGTGAAGAAAAACT
TTCTTCGCGCATGTACTGCTCTTTCTATCCTCCTGATGAGGAAGAAGAATGTGAAGAGTATGAGGAAGAA
GAAGAAGTTCCTGAACAAACCTGTGAACACGAATATGGCACAGAGGATGACTATAAAGGCCTTCCTCTTG
AATTTGGTGCATCAACACAACAGGTTGATGAAGAAGAAGAGGAAGACTGGCTTGATGAAGCGGAGCCTGA
GCCAGAATCTCTATCTGAGGAACCAGTTAACCAGTTTACTGGTTACTTAAAACTTACTGACAATGTTGCC
ATTAAGTGTGTTGACATTGTTAAGGAGGCACAGAGTGCTCGTCCTGAAGTGATTGTAAATGCTGCTAACA
TCCACTTGAAACATGGTGGTGGCGTAGCTGGTGCACTCAACAAAGCAACTAATGGTGCTATGCAACAAGA
GAGTGATGATTACATTAAGCAAAATGGACCACTTACAGTAGGTGGTTCGTGTTTGCTTTCTGGACATAAT
CTTGCTAAGAAGTGCATGCATGTTGTTGGCCCTAACCTAAATGCTGGTGAGGACGTCCAACTTCTTAAGG
CTGCATATGAGAATTTCAATTCACAGGATGTGTTGCTTGCACCGCTATTGTCAGCTGGCATATTCGGTGC
TAAACCATTGCAGTCACTTAAAGTGTGTGTTGAAGTAGTTCACACACAAGTCTACATCGCAGTTAATGAC
AAGAGTCTTTATGATCAGGTTGTACTAGATTACCTGGACAGTCTGAAACCTAAAGTAGAGTCTCCCAAGA
AAGAGGAGAACCCAAAACTGGAAGAGCCTAAAATGGAGCAGCCAGCTGTTGAGAAACCTGTTGATGTCAA
ACCTAAAATTAAGGCTTGTATTGATGAGGTTACTACAACATTGGAAGAGACTAAATTTCTTACCAATAAA
TTGCTTCTCTTTGCTGACATCAATGGTAAACTTTACCAGGATTCTCAGAACATGCTAAGAGGTGAAGACA
CGTCTTTCCTAGAAAAGGACGCACCGTACATTGTGGGTGATGTCATCACTAGTGGTGATATCACTTGCGC
TATAATACCTGCTAAGAAGGCTGGTGGTACTACAGAAATGCTTGCAAAGGCATTAAAGAAAGTGCCAGTT
GGTGAGTACATAACCACATATCCTGGACAAGGATGTGCTGGCTATACACTCGACGAAGCAAAAACTGCGC
TTAAGAAATGCAAATCTGCATTTTATGTACTACCTTCAGAAACACCTAACGAGAAAGAAGAAATTCTAGG
AACAGTATCCTGGAATTTAAGAGAGATGCTTGCTCATGCAGAAGAGACAAGAAAATTAATGCCTGTCTGC
ATGGATGTGCGTGCCATAATGGCTACCATTCAGCGCAAGTATAAAGGCATTAAAATTCAAGAAGGAATTG
TTGACTATGGTGTCCGATTCTTCTTCTACACTAGTAAAGAGCCTGTAGCCTCTATCATTACAAAGCTCAA
TTCACTAAATGAGCCACTTGTCACAATGCCAATAGGTTATGTGACACATGGCTTTAATTTGGAAGAGGCT
GCGCGCTGCATGCGCTCCCTTAAAGCTCCTGCTGTGGTTTCAGTGTCTTCACCAGACGCAGTCACTACAT
ATAATGGGTACCTCACGTCATCTTCAAAGACACCTGAGGAACACTTCATAGAGACTATTTCCCTTGCGGG
CACGTATAGGGATTGGTCTTATTCTGGACAACGTACAGAATTAGGTGTTGAATTTCTTAAGCGTGGGGAT
AAGATTGTTTACCACACAATCGAAAGCCCCGTCGAGTTTCATCTCGATGGCGAGGTTCTCCCACTTGACA
AGCTCAAGAGTCTTTTATCTCTTCGCGAGGTTAAGACTATTAAAGTGTTTACGACTGTAGACAACACTAA
TCTCCACACACAGATTGTGGACATGTCAATGACATATGGACAACAGTTTGGTTCAACCTATTTGGATGGC
GCTGATGTTACTAAAATTAAGCCTCATGTTAATCATGAGGGTAAGACTTTCTTTGTGCTACCCAGTGATG
ATACACTGCGTAGTGAAGCATTTGAGTACTACCATACTCTTGATGAAAGTTTTCTTGGTAGGTACATGTC
TGCCTTAAGCCACACAAAGAAATGGAAATTTCCTCAAGTTGGTGGTTTAACTTCAATTAAATGGGCTGAT
AACAATTGTTATTTGTCTAGTGTTTTGTTAGCACTTCAGCAAATTGAAGTGAAATTTAACGCACCTGCAC
TACAAGAAGCCTACTATAGGGCTCGTGCTGGTGATGCTGCCAACTTTTGTGCACTCATACTCGCTTACAG
CTACAAAACTGTTGGTGAGTTGGGTGATGTTAGAGAAACTATGACCCATCTTCTACAACATGCCAATTTG
GAATCTGCTAAGCGGGTTCTTAATGTGGTGTGTAAACATTGCGGCCAGAAAACTACAACTCTAACGGGTG
TAGAAGCCGTGATGTATATGGGTACTTTGTCTTATGATGAGCTTAAGACAGGTGTTTCAATTCCTTGTGT
GTGTGGCCGCAATGCTACACAATACTTAGTACAACAAGAGTCTTCTTTTGTTATGATGTCTGCACCTCCT
GCTGAGTACAAGTTGCAGCAGGGTACATTTTTATGTGCTAATGAGTACACTGGTAATTATCAGTGTGGTC
ATTACACTCACATAACTGCAAAGGAAACGCTCTATCGTATAGATGGAGCCCACCTTACAAAAATGTCAGA
ATACAAAGGACCAGTGACTGATGTTTTCTATAAGGAAACATCTTACACTACAACTATTAAGCCTGTGTCA
TACAAACTTGATGGAGTTACTTACACAGAGATTGAACCAAAACTAGATGGGTATTACAAGAAGGATAATG
CTTACTACACGGAGCAGCCCATTGATCTGGTGCCAACTCAGCCCTTACCGAATGCGAGTTTTGATAATTT
CAAACTCACATGTGCTAACACTAAATTCGCTGATGACCTCAATCAAATGACAGGCTTCAAAAAGCCAGCT
TCACGTGAGCTATCTGTCACATTCTTCCCAGACTTGAATGGCGATGTAGTGGCTATTGACTATAGACATT
ACTCAGCGAGTTTCAAGAAAGGTGCTAAACTGCTGCATAAGCCAATTATTTGGCATATCAATCAGACTAC
AAACAAGACAACTTACAAACCAAACACCTGGTGTTTACGTTGTCTTTGGAGTACAAAGCCAGTTGAAACT
TCAAATTTATTTGAAGTTCTGGAAGTAGAAGGCACACAAGGAATGGATAATCTTGCTTGTGAAAGCCAAT
CACCAATCTCTGAAGAAGTAGTGGAAAATCCTACCGTACAGAAGGAAGTAATAGAGTGTGACGTGAAAAC
TACCGAAGTTGTAGGCAATGTCATACTAAAACCATCAGAAGAGGGTGTCAAGGTGACACAAGAGTTAGGC
CATGAAGATCTAATGGCTGCTTATGTAGAAAATACAAGCATTACCATCAAGAAACCTAATGAGCTCTCGT
TGGCCTTAGGTTTAAAAACACTTGCCACTCACGGTGCTGCTGCGATCAATAGTGTCCCTTGGAGTAAGAT
CTTGGCTTATGTTAAGCCTTTTCTAGGACAAGCAGCAGTCACAACATCCAACTGTATGAAGAAATGTGTA
CAGCGCATTTTTAACAACTATATGCCTTATGTCATTACATTATTATTCCAGTTGTGCACTTTCACAAAGA
GCACTAACTCGAGAATTAGAGCATCACTTCCTACAACTATTGCTAAAAATAGTGTTAAGAGTGTTGCAAA
ATTATGTTTGGACGTTTGCATTAACTATGTGAAATCTCCTAAATTTTCTAAATTGTTCACAATTGCAATG
TGGCTATTGTTGTTAAGCATTTGCTTAGGTTCATTAATCTATGTGACTGCAGCTTTTGGGGTGCTTTTAT
CCAACTTAGGCATTCCTTCTTATTGCGATGGTGTTAGAGAGTCATATCTTAACTCTTCTAATGTCACTAT
TATAGATTTTTGTGAGGGTTCTTTCCCTTGCAGTGTTTGCTTAAATGGATTAGATTCTCTTGATTTCTAC
CCGGCTCTCGAAACCATTCAGGTTACGATTTCATCGTACAAGCTAGATCTGACATTCTTAGGCTTAGCAG
CTGAATGGTTTTTGGCATACATGTTGTTTACAAAATTCTTCTACTTACTTGGTCTTTCCGCTATAATGCA
GGTGTTTTTCGGCTACTTTGCTAGTCATTTCATCAGCAACTCATGGCTCATGTGGTTTGTCATTAGCATT
GTACAAATGGCACCCGTCTCCGCAATGGTTAGGATGTACATCTTTTTTGCTTCTTTTTACTACGTATGGA
AAAGTTATGTTCATATTATGGATGGTTGTACTTCCTCTACGTGCATGATGTGTTACAAGCGCAATCGTGC
AACACGTGTGGAATGTACAACCATAGTTAATGGCATGAAGAGATCTTTCTATGTCTATGCAAATGGAGGC
CGAGGCTTCTGTAAAGCTCACAATTGGAATTGTCTTAACTGTGACACATTTTGTGCTGGTAGTACTTTCA
TTAGCGACGAAGTTGCTCGTGACTTGTCACTCCAGTTTAAGAGACCAATTAACCCCACGGACCAGTCCTC
TTATGTTGTTGATAGTGTTGCCGTCAAGAATGGTGCACTTCACCTTTATTTTGATAAGGCTGGCCAGAGG
ACTTATGAGAGACACCCGCTTTCTCATTTTGTTAATTTAGACAATCTGAGAGCTAATAACACCAAGGGTT
CGTTACCTATTAATGTTATTGTTTTTGACGGCAAATCTAAATGTGATGAATCTGCTGCCAAGTCTGCGTC
TGTTTATTACAGTCAGCTTATGTGCCAACCTATTCTGCTGCTTGATCAAGCTCTTGTTTCAGATGTTGGT
GATAGTACTGAAGTTTCTGTTAAGATGTTTGATGCTTACGTCGACACCTTTTCAGCAACTTTTAGTGTTC
CTATGGAAAAACTTAAAGCACTTGTGGCTACGGCTCATAGCGAGTTGGCTAAGGGTGTTGCTTTGGATGG
TGTCCTATCCACATTTGTTTCAGCTGCCCGTCAAGGTGTTGTTGATACTGATGTTGACACAAAGGACGTC
ATTGAGTGTCTCAAACTTTCTCATCACTCTGATTTAGAAGTGACTGGTGACAGTTGTAATAACTTCATGC
TCACCTACAACAAAGTTGAAAACATGACGCCCAGAGATCTTGGTGCATGTATTGATTGTAATGCAAGGCA
CATCAATGCCCAAGTAGCAAAAAGTCACAACATTTCGCTCATCTGGAATGTCAAGGACTATATGTCATTG
TCTGAACAGCTGCGCAAGCAAATTCGTAGTGCTGCTAGAAAGAACAACATACCCTTTAGGCTTACTTGTG
CTACTACTAGGCAAGTTGTCAATGTCATAACTACTAAAATCTCACTCAAGGGTGGTAAGATTGTTAGTAC
TTGGTTTAAATTCATGCTGAAAGTCACACTTTTGTGTGTTCTATCTGCATTGATTTGTTACATCATTATG
CCAGTTCACTCATTGTCTGTTCATGATGGTTACACAAATGAAATCATTGGATATAAGGCTATCCAGGACG
GTGTCACTCGTGACATAGTCTCAACTGATGATTGCTTTGCTAACAAACACGCTGGATTTGAATCTTGGTT
TAGCCAGCGTGGCGGTTCTTACAAAAATGATAAAAGCTGCCCTGTTGTAGCTGCTATCATTACTAGGGAA
ATTGGTTTCATAGTGCCTGGTTTACCTGGTACTGTTCTGAGAGCAATTAATGGTGACTTCTTGCATTTTC
TACCTCGCGTTTTTAGTGCTGTAGGTAACATCTGCTACACACCATCAAAACTTATTGAGTATAGTGATTT
TGCTACCTCTGCTTGTGTCTTAGCTGCTGAGTGTACCATTTTTAAGGACGCTATGGGTAAGCCTGTGCCA
TATTGTTATGACACTAACTTACTTGAGGGTTCTATTTCTTACAGTGAGCTTCGTCCTGACACTCGCTATG
TGCTTATGGACGGTTCTATTATACAGTTCCCTAACACCTACCTTGAAGGTTCTGTTAGAGTGGTTACAAC
TTTTGATGCAGAGTACTGCCGTCATGGCACCTGCGAGAGGTCAGAAGCTGGTATTTGCTTGTCTACTAGC
GGTAGGTGGGTTCTTAATAATGAACATTACAGGGCTCTGCCAGGAGTCTTTTGTGGTGTTGATGCTATGA
ATCTTATTGCTAACATCTTTACACCTCTTGTTCAACCTGTTGGTGCTTTAGATGTGTCTGCTTCTGTAGT
GGCGGGTGGTATTATTGCCATATTGGTGACTTGTGCTGCCTACTACTTTATGAAATTCAGGCGTGCATTT
GGCGAGTACAACCATGTTGTTGCTGCTAATGCATTACTGTTTTTGATGTCTTTCACTATACTCTGTCTGG
CACCTGCTTACAGCTTTCTGCCAGGAGTTTACTCTGTCTTTTACTTGTACTTGACGTTCTATTTTACTAA
TGATGTTTCATTTTTAGCTCACCTCCAATGGTTTGCTATGTTCTCTCCCATTGTGCCTTTCTGGATAACA
GCAATCTATGTGTTCTGTATTTCTCTAAAGCACTGCCACTGGTTCTTTAACAACTACCTTAGGAAAAGAG
TCATGTTTAATGGAGTTACATTTAGCACCTTTGAGGAGGCTGCTTTATGTACCTTTTTACTTAATAAGGA
AATGTACCTGAAACTGCGCAGTGAGACACTTCTGCCACTTACGCAGTACAACAGATACCTTGCTCTTTAC
AACAAGTACAAGTATTTTAGTGGAGCCTTGGATACAACTAGCTATCGTGAAGCAGCTTGCTGCCACTTAG
CAAAGGCTCTTAATGACTTCAGTAATTCTGGTGCTGACGTTCTTTACCAACCACCACAGACTTCAATCAC
ATCTGCGGTTTTACAGAGTGGTTTTAGGAAAATGGCATTCCCATCCGGTAAAGTGGAAGGATGCATGGTA
CAAGTAACCTGTGGAACCACAACTCTTAATGGATTGTGGTTAGATGACACAGTATATTGTCCAAGACATG
TTATTTGCACAGCAGAAGACATGCTTAATCCAAACTATGAAGATCTGCTCATCCGCAAGTCCAACCATAG
CTTCCTTGTTCAGGCTGGTAATGTCCAACTTCGTGTCATCGGTCATTCCATGCAAAATTGTCTGCTTAGG
CTTAAAGTCGATACCTCTAACCCTAAGACACCAAAGTATAAATTTGTCCGCATCCAACCGGGTCAGACAT
TTTCAGTCCTAGCTTGCTACAATGGTTCACCATCCGGTGTTTACCAGTGTGCTATGAGACCTAATCATAC
CATCAAGGGTTCTTTCCTTAATGGTTCATGTGGTAGTGTTGGTTTTAACATTGACTATGATTGCGTGTCT
TTCTGCTACATGCACCACATGGAGCTTCCCACTGGAGTACACGCTGGTACTGACTTAGAAGGCAAATTCT
ATGGTCCCTTTGTTGACAGACAAACTGCACAGGCTGCTGGCACAGACACAACCATTACATTGAACGTTTT
GGCTTGGCTCTATGCTGCTGTTATTAATGGTGATAGATGGTTCCTTAATAGGTTTACCACTACTCTGAAT
GACTTTAATCTTGTGGCTATGAAGTACAATTATGAACCATTGACGCAAGACCATGTTGACATACTAGGAC
CCCTTTCTGCACAAACAGGAATTGCTGTCTTGGATATGTGTGCTGCCTTAAAAGAGCTTCTACAGAATGG
TATGAATGGTCGTACTATTCTTGGTAGCACTATCTTAGAGGATGAGTTTACACCCTTTGACGTTGTTAGG
CAATGTTCTGGTGTCACCTTCCAAGGTAAATTCAAGAAAATTGTTAAGGGCACTCACCATTGGATGCTTT
TGACTTTCTTGACATCACTTTTAATTCTTGTTCAAAGTACGCAGTGGTCACTGTTTTTCTTTGTCTATGA
GAATGCATTCTTGCCATTTACTCTTGGTATTATGGCTATTGCAGCTTGTGCTATGCTTCTTGTTAAGCAT
AAGCATGCATTCCTGTGCCTGTTTCTGTTACCTTCTCTTGCAACAGTTGCTTACTTTAATACGGTCTACA
TGCCTGCTAGTTGGGTGATGCGTATTATGACATGGCTCGAATTGGCTGATACTAGTTTGTCTGGTTATCG
GCTCAAAGACTGTGTTATGTATGCGTCAGCCTTAGTGTTACTCATCCTCATGACTGCTCGTACTGTTTAT
GATGATGCTGCTAGGCGTGTGTGGACATTGATGAATGTCATTACACTTGTCTATAAAGTCTATTATGGTA
ATTCCTTAGATCAAGCTATTTCCATGTGGGCTCTTGTTATTTCTGTAACCTCTAACTATTCTGGTGTCGT
TACGACTATCATGTTCTTAGCTAGAGCTATAGTTTTTGTGTGTGTTGAGTATTACCCTCTCTTGTTCATT
ACTGGCAACACTTTACAGTGTATTATGCTTGTCTATTGTTTCTTAGGCTATTGTTGCTGTTGCTACTTTG
GTCTTTTTTGCTTACTCAACCGGTACTTTAGACTTACTCTTGGTGTTTATGACTACTTGGTTTCTACACA
GGAGTTTAGATACATGAACTCTCAGGGGCTCTTGCCACCTAAGAGTAGTATTGATGCTTTCAAGCTTAAC
ATTAAATTGTTGGGCATTGGAGGTAAACCATGTATTAAAGTTGCCACTGTACAGTCTAAAATGTCTGACG
TAAAGTGCACATCAGTAGTACTGCTCTCAGTGCTTCAACAACTTAGAGTAGAGTCATCATCAAAATTGTG
GGCACAGTGTGTACAACTCCACAATGATATTCTTCTTGCCAAGGACACTACTGAAGCTTTTGAAAAGATG
GTTTCACTTTTGTCTGTTTTGCTGTCGATGCAGGGGGCTGTAGACATTAATAAGTTGTGCGAGGAAATGC
TCGACAACCGTGCTACTCTTCAAGCTATTGCTTCAGAATTCAGTTCTTTACCATCGTATGCTGCTTACGC
CACGGCCCAAGAGGCTTATGAGCAAGCGGTAGCAAATGGTGATTCTGAAGTTGTTCTTAAAAAGTTAAAG
AAATCTTTGAATGTGGCTAAATCTGAGTTTGACCGTGATGCTGCCATGCAACGTAAGTTGGAGAAGATGG
CGGATCAGGCTATGACCCAAATGTACAAACAGGCAAGATCTGAAGACAAGAGGGCAAAAGTTACTAGTGC
AATGCAGACAATGCTTTTCACTATGCTTAGGAAGCTTGATAATGATGCACTCAACAACATTATCAACAAT
GCACGTGATGGTTGTGTACCACTCAACATCATACCACTTACAACAGCAGCTAAACTCATGGTTGTTGTAC
CTGATTATGGAACCTACAAGAATACTTGTGATGGTAACACTTTTACATATGCATCAGCTCTCTGGGAGAT
CCAGCAAGTTGTAGATGCAGACAGTAAAATCGTCCAGCTTAGTGAAATAAATATGGATAACTCACCAAAT
CTGGCTTGGCCTCTTATTGTTACTGCATTAAGAGCCAATTCAGCTGTCAAACTACAGAATAATGAACTGA
GTCCAGTAGCACTACGACAGATGTCTTGTGCGGCTGGTACTACACAAACAGCTTGTACTGATGATAATGC
ATTGGCCTATTATAACAATTCAAAGGGAGGTAGGTTTGTGCTGGCATTATTATCGGACCACCAAGATCTC
AAATGGGCTAGATTCCCTAAGAGTGATGGTACTGGTACTATTTACACAGAACTGGAACCACCTTGCAGGT
TTGTTACAGACACACCAAAAGGACCTAAAGTGAAATACTTATACTTCATTAAGGGCCTAAACAACCTAAA
TAGAGGTATGGTACTGGGTAGTTTAGCTGCTACAGTACGTCTTCAGGCTGGCAACGCTACAGAGGTGCCT
GCCAATTCAACTGTGCTTTCTTTCTGTGCTTTTGCTGTGGATCCAGCTAAGGCTTACAAAGATTACCTAG
CAAGTGGAGGACAACCAATCACGAATTGCGTGAAGATGCTGTGTACACACACGGGTACTGGACAGGCAAT
AACTGTAACGCCAGAAGCCAACATGGACCAGGAGTCCTTTGGTGGTGCTTCATGTTGTCTGTACTGTAGA
TGCCACATTGATCATCCAAATCCTAAGGGATTTTGTGACTTGAAAGGTAAGTATGTGCAAATACCTACCA
CTTGTGCTAATGACCCGGTGGGTTTTACACTTAGAAACACAGTCTGTACCGTCTGCGGAATGTGGAAAGG
TTATGGCTGTAGTTGTGACCAACTCCGCGAACCCATGATGCAGTCTGCTGACGCATCAACGTTTTTAAAC
GGGTTTGCGGTGTAAGTGCAGCCCGTCTTACACCGTGCGGCACAGGCACTAGCACTGATGTCGTTTACAG
GGCTTTTGATATTTACAACGAAAAAGTTGCTGGTTTTGCAAAGTTCCTAAAGACTAATTGCTGCCGCTTC
CAAGAAAAGGATGAGGAAGGCAATTTATTAGACTCTTATTTTGTAGTTAAGAGGCACACTATGTCTAACT
ACCAACATGAAGAGACCATTTATAACTTGGTTAAAGAATGCCCAGCTGTTGCTGTTCATGACTTTTTCAA
GTTTAGGGTGGATGGTGACATGGTACCACACATATCACGTCAACGTCTAACTAAATACACAATGGCTGAC
TTAGTCTATGCTCTTCGTCACTTTGACGAGGGCAATTGTGATACATTAAAAGAAATACTCGTCACATACA
ATTGTTGTGATGATGATTATTTCAATAAGAAGGATTGGTATGATTTCGTAGAAAATCCTGACATTCTACG
CGTATATGCAAACCTTGGTGAGCGTGTACGTCAAGCTTTATTAAAGACTGTGCAATTCTGCGATGCCATG
CGTGATGCGGGTATTGTAGGTGTACTGACACTAGATAATCAGGATCTGAATGGGAACTGGTACGATTTCG
GCGATTTCGTGCAAGTAGCACCAGGCTGCGGAGTTCCTATTGTGGATTCATATTATTCTTTGCTGATGCC
TGTTCTGACACTAACGAGGGCTTTAGCTGCTGAGTCCCATATGGACGCTGATCGCACAAAACCACTCATT
AAGTGGGATTTGTTGAAATATGATTTTACGGAAGAGAGACTTTGTCTCTTCGACCGTTACTTTAAATATT
GGGATCAGACATACCACCCCAATTGTATTAACTGTTTGGATGATAGGTGTATCCTCCATTGTGCAAACTT
TAATGTATTATTTTCTACTGTGTTCCCGCCTACAAGCTTCGGACCATTAGTAAGGAAAATATTTGTAGAT
GGTGTACCTTTTGTTGTCTCAACAGGATACCATTTTCGTGAGCTAGGAGTTGTACATAATCAGGATGTAA
ACTTACATAGCTCACGCCTTAGCTTTAAGGAACTTTTAGTGTATGCTGCCGATCCTGCTATGCACGCTGC
ATCTGGTAATTTACTACTAGACAAGCGCACATCATGCTTTTCGGTGGCTGCACTAACAAACAATGTTGCT
TTTCAAACTGTCAAACCCGGTAATTTTAATAAGGACTTTTATGACTTTGCTGTGTCTAAAGGCTTTTTTA
AGGAGGGAAGTTCTGTTGAACTAAAACACTTCTTCTTTGCTCAGGATGGCAATGCTGCTATCAGTGATTA
TGACTATTACCGTTATAATCTGCCAACAATGTGTGACATCAGACAACTCCTATTCGTAGTTGAAGTTGTT
GATAAGTACTTTGATTGTTACGATGGTGGCTGCATTAATGCCAACCAAGTAATCGTAAACAATCTGGATA
AATCAGCTGGATTTCCATTTAACAAATGGGGTAAGGCTAGGCTTTATTATGATTCAATGAGTTATGAGGA
TCAAGATGCACTTTTCGCGTACACTAAGCGTAACGTCATCCCTACTATAACTCAAATGAATCTTAAGTAT
GCCATTAGTGCAAAGAATAGAGCTCGCACCGTAGCAGGTGTCTCCATCTGTAGTACTATGACCAATAGAC
AGTTTCATCAGAAATTATTAAAATCAATAGCCGCCACTAGAGGAGCTACTGTAGTGATTGGAACAAGCAA
ATTTTATGGTGGCTGGCATAACATGTTAAAAACTGTTTACAGTGACGTAGAAACTCCCCACCTCATGGGT
TGGGATTACCCTAAATGTGACAGAGCCATGCCTAACATGCTTAGAATTATGGCTTCTCTTGTTCTTGCTC
GCAAACATAGCACTTGTTGTAACTTGTCACACCGTTTCTATAGATTAGCTAATGAGTGTGCACAAGTATT
AAGTGAGATGGTCATGTGTGGAGGCTCACTATATGTAAAACCAGGTGGAACATCATCCGGTGATGCCACA
ACTGCTTATGCTAATAGTGTGTTTAACATTTGTCAAGCGGTGACAGCTAATGTAAATGCACTCCTCTCAA
CTGATGGTAACAAGATTGCTGACAAGTACGTTCGCAACCTCCAACACAGGCTATATGAGTGTCTCTACAG
AAATAGAGACGTTGATCATGAATTCGTGGATGAATTTTACGCATACTTGCGTAAGCACTTCTCCATGATG
ATTCTTTCTGATGATGCCGTTGTTTGCTATAACAGTAACTATGCGGCTCAAGGTTTAGTAGCTAGCATCA
AGAACTTTAAAGCAGTTCTTTATTACCAAAACAATGTGTTTATGTCTGAGGCAAAATGCTGGACTGAGAC
TGACCTCACCAAAGGACCTCATGAATTTTGCTCCCAGCATACAATGCTAGTTAAACAAGGAGATGATTAC
GTGTACCTGCCTTACCCAGACCCATCAAGAATACTAGGCGCAGGCTGTTTTGTTGATGATATCGTCAAAA
CAGATGGTACACTTATGATTGAAAGGTTTGTGTCACTTGCAATTGATGCTTACCCACTTACTAAACATCC
CAACCAGGAGTATGCTGATGTCTTCCACTTGTATTTGCAATACATTAGGAAATTACATGATGAGCTTACT
GGTCACATGTTGGACATGTACTCTGTAATGCTAACTAATGATAATACATCACGGTATTGGGAACCTGAGT
TTTATGAGGCTATGTACACACCACATACAGTCTTGCAGGCTGTAGGTGCATGTGTATTGTGTAACTCACA
GACTTCACTTCGTTGCGGTGCATGCATTAGGAGACCGTTCCTTTGTTGCAAGTGCTGCTATGATCATGTT
ATTTCAACATCCCATAAATTAGTGCTGTCTGTTAATCCCTATGTTTGCAATGCCCCAGGTTGTGATGTTA
CTGATGTAACACAATTGTACTTAGGAGGTATGAGCTACTACTGCAAGTCACATAAACCTCCCATTAGTTT
CCCATTGTGTGCTAATGGTCAGGTTTTTGGTTTATATAAGAACACATGTGTAGGCAGTGACAACGTTACT
GACTTTAATGCTATAGCAACGTGTGATTGGACTAATGCTGGCGATTACATACTTGCCAACACTTGTACAG
AGAGACTCAAGCTTTTCGCAGCTGAAACGCTCAAAGCAACTGAGGAGACATTTAAGCTATCTTATGGTAT
TGCCACTGTACGTGAAGTACTGTCTGATAGAGAACTTCATCTTTCATGGGAGGTAGGAAAACCAAGACCA
CCATTGAACAGAAATTACGTCTTTACTGGTTACCGTGTAACTAAAAATAGTAAAGTACAAATTGGAGAGT
ACACATTTGAAAAAGGTGACTACGGTGATGCTGTTGTGTACAGAGGTACTACAACATATAAATTGAATGT
CGGCGATTACTTTGTGTTAACATCACACACAGTAATGCCACTAAGTGCACCAACACTAGTGCCTCAGGAG
CACTATGTGAGAATAACTGGCTTATACCCAACTCTCAACATTTCTGAAGAGTTTTCTAGCAATGTTGCAA
ACTACCAGAAGGTCGGTATGCAAAAATACTCAACACTTCAGGGACCACCAGGTACCGGTAAGAGTCATTT
TGCTATTGGACTTGCACTCTACTACCCGTCCGCTCGCATAGTGTATACAGCTTGCTCTCATGCTGCTGTT
GATGCACTATGCGAAAAGGCATTGAAATATTTGCCTATAGACAAGTGTAGTAGAATTATACCTGCACGTG
CGCGTGTGGAGTGCTTTGACAAATTCAAAGTGAATTCAACATTAGAACAGTACGTTTTCTGCACTGTAAA
TGCACTGCCTGAAACCACTGCTGACATAGTAGTCTTTGATGAAATTTCAATGGCAACTAATTATGACTTG
AGTGTCGTCAATGCTAGACTACGTGCAAAACACTATGTTTACATTGGTGACCCCGCTCAATTACCAGCAC
CACGCACATTGCTTACTAAGGGCACACTTGAACCTGAATACTTTAATTCGGTGTGTAGACTCATGAAAAC
AATAGGTCCAGACATGTTTCTTGGAACATGTCGCCGCTGTCCTGCTGAAATTGTCGACACAGTGAGTGCT
TTAGTTTATGATAATAAGCTAAAAGCACACAAAGAAAAGTCAGCTCAATGCTTTAAAATGTTTTACAAGG
GTGTGATTACACATGATGTTTCATCTGCAATCAACAGACCCCAAATAGGTGTTGTAAGGGAGTTTCTTAC
GCGCAACCCTGCTTGGAGAAAAGCTGTTTTTATTTCACCATACAATTCACAGAATGCAGTGGCTTCTAAA
ATCTTAGGATTACCCACTCAAACTGTTGATTCTTCACAGGGTTCGGAGTATGACTATGTCATATTCACAC
AAACCACTGAGACCGCACACTCTTGCAATGTCAACCGCTTTAATGTGGCCATCACAAGAGCAAAAATTGG
CATTTTGTGCATAATGTCTGACAGAGATCTTTATGACAAGCTGCAATTTACGAGTCTGGAAGTACCGCGT
CGCAATGTGGCTACTTTACAAGCAGAAAATGTAACTGGACTCTTTAAGGACTGTAGTAAGATCATTACTG
GTCTTCATCCTACACAGGCACCGACACACCTCAGTGTTGATACTAAATTCAAAACTGAAGGCCTTTGTGT
CGACATACCAGGCATACCTAAGGACATGACCTACCGCAGACTCATCTCTATGATGGGTTTTAAAATGAAC
TACCAAGTAAATGGTTACCCTAACATGTTTATCACCCGCGAGGAAGCCATTCGTCACGTTCGTGCATGGA
TAGGCTTTGATGTTGAGGGTTGTCATGCGACCAGAGATGCTGTAGGAACAAACCTGCCACTCCAGTTAGG
GTTTTCAACAGGTGTTAATCTAGTAGCAGTACCAACCGGCTACGTTGACACCGAAAATAACACAGAGTTC
ACCAGGGTTAATGCAAAACCACCTCCAGGTGACCAATTTAAACATCTTATACCACTTATGTATAAAGGCT
TGCCCTGGAATGTAGTGCGTATTAAGATAGTACAAATGCTCAGTGATACACTGAAAGGATTGTCTGACAG
AGTTGTGTTTGTCCTGTGGGCACATGGCTTTGAACTTACATCGATGAAGTACTTTGTCAAGATTGGACCT
GAAAGAACGTGTTGTCTGTGTGACAAACGTGCAACTTGCTTCTCTACTTCATCTGACACTTATGCTTGCT
GGAACCACTCTGTGGGTTTTGACTATGTCTACAACCCATTTATGATTGATGTCCAGCAATGGGGCTTTAC
AGGTAACCTTCAGAGCAACCACGATCAACACTGTCAAGTGCATGGTAATGCTCATGTGGCTAGTTGTGAT
GCTATCATGACTAGATGTCTTGCGGTCCATGAGTGCTTTGTTAAGCGCGTTGACTGGTCTGTTGAATACC
CGATTATTGGAGATGAACTGAAGATCAACGCGGCATGCAGAAAAGTACAGCACATGGTTGTTAAATCTGC
ATTGCTTGCTGACAAGTTCCCAGTTCTTCATGATATAGGAAATCCAAAGGCTATTAAATGTGTACCGCAG
GCTGATGTAGAATGGAAGTTCTACGATGCTCAACCATGCAGTGACAAGGCTTACAAGATAGAAGAACTCT
TCTATTCCTATGCTACCCACCATGATAAATTCACTGATGGTGTTTGCTTGTTTTGGAACTGTAACGTTGA
TCGTTACCCTGCCAACGCAATTGTTTGTAGGTTTGATACAAGAGTCTTATCTAACTTAAATCTACCTGGT
TGTGATGGCGGTAGTCTGTATGTTAACAAACATGCGTTCCACACGCCAGCCTTTGACAAGAGTGCTTTTG
CTAATCTTAAACAATTGCCCTTTTTCTACTATTCGGATAGTCCCTGTGAGTCTCATGGCAAACAGGTGGT
GTCAGACATTGATTATGTCCCGCTCAAATCTGCTACGTGTATAACGCGGTGCAACTTGGGTGGAGCTGTT
TGCAGACATCATGCAAATGAGTATAGACAGTACTTAGATGCATATAACATGATGATTTCTGCTGGCTTTA
GCCTCTGGATTTACAAACAGTTTGATACATATAACCTGTGGAACACGTTTACCAGGTTACAGAGCTTAGA
AAATGTGGCTTATAATGTTATTAATAAAGGACACTTTGATGGACAGACTGGTGAAACACCTGTGTCTATC
ATTAATAATGCTGTTTACACTAAAGTAGATGGCAATGATGTGGAAATCTTTGAAAATAAGACAACACTTC
CTGTTAATGTTGCATTTGAGCTATGGGCTAAGCGCAACATTAAGCCAGTGCCAGAGATTAAGATACTCAA
TAATCTGGGTGTTGATATCGCTGCTAATACTGTTATCTGGGACTACAAAAGAGAAGCTCCAGCTCATGTT
TCCACAATAGGTGTCTGTACAATGACTGACATTGCAAAGAAACCTACTGAGAGTGCTTGTTCATCACTTA
CTGTCTTGTTTGATGGTAGAGTTGAGGGACAGGTAGACCTTTTTAGAAACGCCCGTAACGGTGTTTTAAT
AACAGAAGGTTCAGTTAAAGGTTTAACATCATCAAAGGGACCAGCACAAGCTAGTGTCAATGGAGTCACA
TTAATTGGAGAATCAGTAAAAACACAGTTTAATTATTTCAAGAAAGTGGACGGCATTATCCAACAATTGC
CGGAAACCTACTTTACTCAAAGCAGGGACTTAGAGGATTTTAAGCCCAGGTCACAAATGGAAACTGATTT
CCTCGAGCTCGCAATGGATGAATTCATACAACGGTATAAATTAGAGGGCTATGCTTTCGAGCATATCGTT
TATGGAGATTTCAGTCATGGACAACTTGGCGGACTGCATCTAATGATTGGTCTAGCCAAGCGCTCTCAAG
ACTCACCGCTTAAATTAGAGGATTTTATCCCTATGGATAGCACAGTGAAAAATTACTTTATAACAGACGC
TCGAACAGGTTCATCAAAATGTGTTTGCTCTGTTATTGACCTTCTACTTGATGACTTTGTTGAAATAATA
AAGTCACAGGACCTTTCAGTAGTTTCAAAAGTTGTCAAAGTTACTATTGACTATGCTGAAATATCATTTA
TGCTTTGGTGTAAGGATGGACATGTTGAAACCTTTTACCCAAAATTACAGGCAAGTCAAGCATGGCAACC
AGGTGTAGCTATGCCTAATTTGTACAAGATGCAAAGAATGCTCCTTGAAAAATGTGACCTTCAGAATTAT
GGTGAAAATGCTGTCATACCAAAAGGAATAATGATGAATGTCGCAAAATATACTCAACTGTGTCAGTACT
TAAATACACTTACATTAGCTGTGCCTTACAACATGAGAGTTATACACTTTGGTGCTGGCTCCGATAAAGG
AGTAGCACCAGGTACAGCTGTGCTCAGACAGTGGTTGCCAACTGGCACACTACTTGTCGATTCAGACCTT
AATGACTTCGTCTCTGACGCTGATTCTACATTAATTGGAGATTGTGCCACCATACACACAGCTAATAAAT
GGGACCTCATTATTAGCGATATGTATGATCCTAAGACCAAACATGTGACAAAAGAGAATGACTCAAAAGA
AGGGTTTTTCACTTACCTGTGTGGATTTATAAAACAAAAACTAGCCTTGGGAGGCTCCGTGGCTGTAAAG
ATAACAGAGCATTCTTGGAATGCTGATCTCTACAAGCTTATGGGACATTTCTCATGGTGGACTGCTTTTG
TTACAAATGTTAATGCATCGTCATCCGAAGCATTTTTAATTGGAGCTAACTACCTTGGCAAGCCAAAAGA
ACAAATTGACGGCTATACCATGCATGCTAACTACATCTTCTGGAGGAACACAAACCCCATTCAATTGTCT
TCCTATTCACTATTCGACATGAGCAAATTTCCTCTTAAATTAAGAGGAACTGCTGTCATGTCTCTAAAAG
AGAATCAAATCAATGATATGATTTATTCACTGCTTGAGAAAGGTAGACTTATCATTAGAGAAAACAACAG
AGTTGTGGTCTCAAGTGATATTCTTGTTAATAACTAAACGAACATGATTTTACTTCTTCTTTTCCTTTCT
TCCGCTAAAGCTCAGGAAGGTTGTGGTGTTATCTCCAATAAGCCACAACGCACATTTGACCAGTACTCCT
CCACTTTTAGAGGGGTTTACTATAATGATGACATTTTTAGGTCAGACGTGCTACATTTGACTCAGGATTA
CTTTTTGCCTTTTAACACTAATGTTACTAGGTATTTGTCTCTGAATGCGGCACAAAATACTATAGTCTAC
TTTGACAATCATGTAATACCTTTCTACGACGGTATTTACTTTGCTGCCACAGAGCGGTCCAATGTCATTC
GCGGCTGGATTTTCGGTTCAACTTTTGACAACCGATCACAGTCTGCCATTATAGTGAACAATTCTACACA
CATTTTAGTTAAGGTGTGTAATTTTGTTTTATGTACTGAGCCCATGTTTACGGTGTCTCGTAATCAGCAT
TACAAATCATGGGTTTATCAACATGCTAGAAATTGCACCTATGATGTTGCTTATCCTAGTTTTCAATTAG
ATGTCTCTCTAAAGAATAATGTTAATTTTCAACATTTGAGGGAGTTCATTTTTAAAAATGTGGATGGCTT
CCTAAAGATTTATTCTTCTTATGAGCCCATCAATGTTGTTAGTGGCATACCTAGTGGCTTTTCAGTACTT
AAGCCAGTTATGAGCTTGCCGTTGGGTATTAATATTACTGGCATGCGTGTTGTTATGACTATGTTTAGCA
ACACGCAAGCTAATTTTCTTACAGAAAATGCTGCATACTATGTAGGCTATCTCAAGCCTAGAACTTTCAT
GCTACAATTTAATACCAATGGCACCATCGTTAATGCCGTTGATTGTTCTCAAGATCCACTTTCGGAGTTA
AAATGCACACTCAAAAATTTTAACATCACTAAAGGAATCTATCAAACATCTAACTTCAGAGTTTCACCAA
CGCAAGAAGTTGTTAGATTCCCAAACATTACAAACCGTTGTCCATTTGACAAGGTTTTTAATGCTACGCG
CTTTCCTTCTGTGTATGCGTGGGAGAGAACTAAAATTTCTGATTGTGTTGCGGATTACACCGTTCTCTAC
AACTCTACGTCTTTCTCAACTTTCAAGTGTTATGGAGTTTCTCCTTCTAAGTTGATTGATCTTTGCTTCA
CAAGTGTGTATGCCGATACATTCTTGATAAGGTCCTCAGAAGTGAGACAAGTTGCACCGGGTGAAACTGG
TGTTATTGCTGACTATAATTATAAACTGCCTGATGATTTTACAGGCTGTGTAATAGCTTGGAACACTGCA
AATCAAGACCAAGGTCAATATTATTATAGGTCTTCTAGAAAGGAAAAACTCAAACCTTTTGAGAGGGATT
TGTCATCAGATGAAAATGGTGTGTATACTCTTAGTACTTATGACTTTTACCCTAGTGTGCCACTTGACTA
TCAGGCTACTAGGGTAGTTGTCCTTTCATTTGAGCTTCTTAATGCACCTGCAACAGTGTGTGGACCTAAA
CTATCCACAACACTAGTAAAGAATCAGTGTGTTAATTTCAACTTCAATGGACTTAAAGGTACTGGTGTGT
TGACTGCCTCTTCTAAGAAGTTTCAGTCTTTTCAACAATTTGGCAGAGATGCGTCTGACTTCACTGATTC
AGTACGCGACCCTCAAACACTTGAAATACTTGACATTTCACCTTGTTCATTCGGTGGTGTGAGTGTAATT
ACACCTGGAACAAATGCTTCTACAGAAGTGGCTGTTCTATACCAAGATGTAAACTGCACTGATGTTCCAA
CAGCAATTAATGCAGACCAATTAACACCAGCCTGGCGCGTTTATTCCACTGGAATAAATGTGTTTCAAAC
CCAAGCTGGCTGTCTCATAGGAGCTGAACATGTCAATGCTTCTTATGAGTGTGACATTCCAATTGGTGCT
GGTATTTGTGCTAGCTACCATACAGCTTCAGTTTTGCGCAGTACAGGCCAGAAATCAATTGTGGCTTATA
CTATGTCACTAGGTGCAGAAAATTCAATTGCTTATGCTAATAACTCAATTGCCATACCTACGAATTTTTC
AATCAGCGTCACGACTGAAGTGATGCCTGTTTCAATGGCTAAAACATCAGTAGACTGTACAATGTACATC
TGTGGTGATTCTTTGGAGTGCAGTAACCTACTCTTGCAGTATGGAAGCTTCTGCACACAATTAAATCGTG
CCCTTACTGGCATTGCTATTGAACAGGACAAGAACACTCAAGAAGTTTTTGCCCAGGTTAAACAAATGTA
CAAGACACCAGCCATAAAAGATTTTGGTGGTTTCAATTTCTCACAAATATTGCCTGATCCTTCAAAGCCA
ACAAAGAGATCGTTTATTGAGGACTTGCTCTTCAACAAAGTGACACTCGCTGATGCTGGCTTTATGAAGC
AATACGGTGAATGCCTAGGCGATATTAGTGCTAGAGATCTCATTTGTGCACAAAAATTCAACGGACTGAC
TGTCTTACCACCATTGCTCACAGATGAAATGATTGCTGCCTACACTGCTGCGCTAGTTAGTGGTACTGCC
ACTGCTGGCTGGACGTTTGGTGCTGGAGCTGCCCTTCAAATTCCCTTTGCTATGCAAATGGCATACAGGT
TCAATGGCATTGGAGTAACCCAAAACGTTCTCTATGAGAACCAAAAACAGATTGCCAACCAATTCAACAA
GGCAATCAGTCAAATTCAAGAATCACTTACAACAACATCGACTGCATTGGGCAAGCTGCAAGACGTAGTC
AATCAGAATGCTCAAGCATTAAATACACTTGTCAAACAGCTTAGCTCCAATTTTGGTGCTATTTCAAGTG
TTTTGAATGACATTCTTTCACGACTTGATAAAGTTGAGGCAGAAGTACAAATTGATAGGTTGATAACAGG
CAGGTTACAGAGCCTACAAACATATGTAACACAACAACTAATCAGAGCTGCTGAAATCAGAGCTTCTGCT
AACCTTGCTGCTACTAAAATGTCTGAGTGCGTTCTTGGACAATCAAAAAGAGTTGACTTTTGTGGAAAAG
GCTACCATCTAATGTCTTTCCCTCAAGCTGCTCCGCATGGTGTTGTATTCTTACATGTCACGTATGTGCC
ATCTCAAGAAAGAAACTTCACCACAGCCCCAGCGATTTGTCATGAAGGCAAGGCATACTTCCCTCGTGAA
GGTGTCTTTGTATCTAATGGCACTTCTTGGTTTATTACACAGAGGAACTTCTATTCACCACAGATAATTA
CAACAGACAATACATTTGTTGCTGGAAGTTGTAATGTCGTAATTGGCATCATTAATAATACAGTTTATGA
TCCTCTGCAACCTGAGCTTGACTCATTCAAAGAAGAGCTGGACAAGTACTTTAAAAATCATACATCACCA
GATGTTGATCTTGGCGACATTTCAGGCATTAATGCTTCTGTCGTCAACATTCAAAAAGAAATTGACCGCC
TCAATGAGGTCGCCAAAAATCTAAATGAATCACTCATTGACCTCCAGGAACTTGGAAAATATGAGCAATA
CATCAAGTGGCCTTGGTATGTTTGGCTCGGCTTCATTGCTGGACTAATTGCCATCGTCATGGTTACAATC
TTGCTTTGTTGCATGACCAGCTGTTGCAGTTGCCTCAAGGGTGCATGCTCTTGCGGTTCTTGCTGCAAAT
TTGATGAGGACGACTCTGAGCCAGTGCTCAAAGGAGTCAAATTACACTACACATAAACGAACTTAATGGA
TTTGTTTATGAGCATTTTCACACTAGGAGCAATCACACGCCAACCAGCGAAAATTGAAAATGCTTCTCCT
GCAAGTACTGTTCATGCTACAGCAACGATACCGCTACAAGCCTCACTCCCATTCGGATGGCTTGTTGTTG
GCGTTGCACTTCTTGCTGTTTTTCAAAGCGCTTCCAAAGTGATTGCGCTCCATAAGAGATGGCAGCTTGC
CTTGTACAAAGGCATTCAACTCGTTTGCAATTTGCTGCTACTCTTTGTCACAATTTATTCACACCTATTA
CTGTTAGCTGCTGGCATGGAGGCACAATTTTTGTACATCTATGCCCTGATTTACATTCTGCAAATCGTAA
GTTTTTGCAGATTCATCATGAGATGCTGGCTGTGCTGGAAGTGCAGATCCAAAAATCCATTACTCTATGA
TGCCAACTACTTTGTATGTTGGCACACGAATTGCTTTGATTACTGTATACCATACAACAGTATCACTGAC
ACTATTGTCCTCACCTCAGGTGATGGAACAAATCAGCCAAAACTTAAAGAAGACTACCAAATTGGTGGTT
ATTCTGAGGATTGGCATTCAGGTATTAAAGACTATGTAGTAATACATGGCTACTTTACTGAAGTCTATTA
CCAGTTGGAAACGACACAATTGTCGCCTGAAACTGGTGTTGAAAATGCTACATTCTTCATCTTTAGCAAA
CTTGTTAAAGCTGTAGACCATGTACAAATACACACAATCGACGGCTCTTCTGGAGTTATAAATCCAGCAA
TGGATCCAATCTATGATGAGCCGACGACGACTACTAGCGTGCCTTTGTAAGCACAAGAAAGTGAGTACGA
ACTTATGTACTCATTCGTTTCGGAAGAAACAGGTACGTTAATAGTTAATAGCGTACTTCTTTTCTTTGCT
TTCGTGGTATTCTTGCTAGTCACACTAGCCATCCTTACTGCGCTTCGATTGTGTGCGTACTGCTGCAATA
TTGTTAACGTGAGTTTAGTAAAACCAACAGTTTACGTTTACTCACGTGTTAAAAATCTGAACTCTTCTGT
AGGAGTTCCTGATCTTCTGGTCTAAACGAACTAACTATTATTATTATTCTGTTTGGAACTTTAACATTGC
TTATCATGGCAGAGAACGGGACCATTTCCGTTGAGGAGTTGAAAAGACTCCTGGAACAATGGAACCTAGT
AATAGGTTTCATTTTCCTTGCCTGGATTATGCTGCTACAGTTTGCCTATTCTAACCGGAACAGGTTTCTG
TATATAATAAAGCTTGTTTTCCTCTGGCTTTTGTGGCCAGTAACACTTGCTTGCTTTGTGCTTGCTGCTG
TTTACAGAATTAACTGGGTGACCGGTGGAATTGCGATTGCAATGGCTTGTATAGTAGGCTTGATGTGGCT
TAGCTACTTCGTTGCTTCTTTCAGGCTGTTTGCGCGCACCCGCTCGATGTGGTCATTCAATCCAGAAACA
AACATTCTTCTCAATGTGCCTCTTCGGGGGACAATTTTGACCAGACCGCTCTTGGAAAGTGAACTTGTCA
TCGGTGCTGTGATCATTCGTGGTCACTTGCGAATGGCTGGACACTCCCTAGGGCGCTGTGACATAAAGGA
TCTGCCAAAAGAGATTACGGTGGCTACATCACGAACGCTTTCTTATTACAAACTAGGAGCGTCGCAGCGT
GTAGGCACTGATTCAGGTTTTGCTGCATACAACCGCTACCGAATTGGGAACTACAAATTAAATACTGACC
ACTCAGGTAGCAACGACAATATTGCTTTGCTAGTACAGTAAGTGACAACAGATGTTTCATCTTGTTGACT
TCCAGGTTACAATAGCAGAGATATTGATTATCATTATGAAGACTTTCAGGGTTGCCATTTGGAACCTTGA
CATACTAATAAGTTCAATAGTGAGACAATTATTTAAGCCTCTAACTAAGAAGAAATATTCAGAGTTAGAT
GATGAAGAACCTATGGAGTTAGATTATCCATAAAACGAACATGAAAATTATTCTCTTCCTGGCTTTGATT
GCACTGGCATCTTGCGAGTTATATCACTACCAGGAGTGTGTTAGAGGTACTACTGTACTACTAAAAGAAC
CCTGCCCATCAGGAACATACGAGGGCAATTCACCATTTCATCCTCTTGCTGACAATAAATTCGCACTAAC
TTGCATTAGCACACACTTTGCTTTTGCTTGCGCTGACGGTACTAGACATACCTATCAGTTGCGTGCGAGA
TCAGTTTCACCAAAACTTTTCATCAGACAAGAGGAAGTTCACCAAGAGCTCTATTCGCCACTTTTTCTCA
TTGTTGCTGCTCTAGTATTTATAATACTTTGCTTCACTTTTAAGAAGAAGACAGAATGAATGAGCTCACT
TTAATTGACTTCTATTTGTGCTTTTTAGCCTTTCTGCTATTCCTTGTTTTAATTATGCTTCTTATATTTT
GGTTCTCACTAGAGATTCAGGATATAGAAGAACCCTGTAACAAAGTCTAAACGAACATGAAACTTCTCAT
TGTATTTGGACTCTTAACTTCAGTATACTGCATCCATAAGGAATGCAGCATACAAGAGTGTTGTGAAAAT
CAACCCTACCAAATTGAAGACCCATGTCCAATACATTACTATTCGGACTGGTATATAAAAATTGGAGCTA
GAAAGTCAGCCCGCCTTGTGCAATTGTGCGAGGGCGATTATGGCAAAAGGATTCCAATTCATTATGAAAT
GTTTGGCAATTACACTATCTCTTGCGAACCACTTGAGATAAACTGCCAAGCACCACCTGTAGGTAGTCTA
ATTGTGCGTTGTTCGTACGATTATGACTTTGTTGAGCATCATGACGTTCGTGTTGTTCTAGATTTCATCT
AAACGAACAAACTAAAATGTCTGATAATGGACCCCAAAACCAACGTAGTGCCCCCCGCATTACATTTGGT
GGACCCTCAGATTCAACTGACAATAACCAGGATGGAGGACGCAGTGGTGCACGGCCAAAACAACGCCGTC
CCCAAGGTTTACCCAATAATACTGCGTCTTGGTTCACAGCTCTCACTCAGCATGGCAAGGAGGAACTTAG
ATTCCCTCGAGGCCAGGGCGTTCCAATCAACACCAATAGTGGTAAAGATGACCAAATTGGCTACTACCGA
AGAGCTACCCGACGAGTTCGTGGTGGTGACGGCAAAATGAAAGAGCTCAGCCCCAGATGGTATTTCTATT
ACCTAGGAACTGGCCCAGAAGCTTCACTTCCCTATGGTGCTAACAAAGAAGGCATCATATGGGTCGCAAC
TGAGGGAGCCTTGAATACACCAAAAGATCACATCGGCACCCGCAATCCTAATAACAATGCTGCCATCGTG
CTACAACTTCCTCAAGGAACAACATTGCCAAAAGGCTTCTACGCAGAAGGGAGCAGAGGCGGCAGTCAAG
CCTCTTCTCGCTCCTCATCACGTAGTCGCGGTAATTCAAGAAATTCAACTCCTGGCAGCAGTAGGGGAAA
CTCCCCTGCTCGAATGGCTAGCGGAGGTGGTGAAACTGCCCTCGCGCTATTGCTGCTAGATAGACTGAAC
CAGCTAGAGAGCAAAGTTTCTGGTAAAGGCCAACAACAACAAGGCCAAACTGTCACTAAGAAATCTGCTG
CTGAGGCATCCAAAAAGCCTCGCCAAAAGCGTACGGCAACTAAGTCGTACAACGTCACTCAAGCATTTGG
GAGACGTGGTCCAGAACAAACCCAAGGAAACTTTGGGGACCAAGACTTAATCAGACAAGGAACTGATTAC
AAACACTGGCCGCAAATTGCACAATTTGCTCCAAGTGCCTCTGCATTCTTTGGAATGTCACGCATTGGCA
TGGAAGTCACACCTTCGGGAACATGGCTGACTTATCATGGAGCCATCAAATTGGATGACAAAGATCCACA
ATTCAAAGACAACGTCATACTGCTGAATAAGCATATTGACGCATACAAAACATTCCCACCAACAGAGCCT
AAAAAGGACAAAAAGAAAAAGACTGATGAAGCTCAGCCTTTACCGCAGAGAAAGAAGCAGCCCACTGTGA
CTCTTCTGCCTGCGGCTGACATGGATGATTTCTCCAGACAACTTCAAAATTCCATGAGTGGAGCTTCTGC
TGATTCAACTCAGGCATAAACACTCATGATGACCACACAAGGCAGATGGGCTATGTAAACGTTTTCGCAA
TTCCGTTTACGATACATAGTCTACTCTTGTGCAGAATGAATTCTCGTAACTAAACAGCACAAGTAGGTTT
AGTTAACTTTAATCTCACATAGCAATCTTTAATCAATGTGTAACATTAGGGAGGACTTGAAAGAGCCACC
ACATTTTCACCGAG</v>
      </c>
      <c r="AU25" s="114" t="str">
        <f t="shared" si="20"/>
        <v>&gt;BtRp-Shaan</v>
      </c>
      <c r="AV25" s="114">
        <f t="shared" si="21"/>
        <v>1</v>
      </c>
      <c r="AW25" s="115" t="str">
        <f t="shared" si="22"/>
        <v>&gt;BtRp-Shaanxi2011 JX993987.1_genome</v>
      </c>
      <c r="AX25" s="38"/>
      <c r="AY25" s="38"/>
      <c r="AZ25" s="38"/>
      <c r="BA25" s="38"/>
      <c r="BB25" s="38"/>
      <c r="BC25" s="38"/>
      <c r="BD25" s="38"/>
      <c r="BE25" s="38"/>
      <c r="BF25" s="38"/>
      <c r="BG25" s="38"/>
      <c r="BH25" s="38"/>
      <c r="BI25" s="38"/>
      <c r="BJ25" s="38"/>
      <c r="BK25" s="38"/>
      <c r="BL25" s="38"/>
      <c r="BM25" s="38"/>
      <c r="BN25" s="38"/>
      <c r="BO25" s="38"/>
      <c r="BP25" s="38"/>
      <c r="BQ25" s="38"/>
      <c r="BR25" s="38"/>
    </row>
    <row r="26" ht="15.75" customHeight="1">
      <c r="A26" s="87">
        <v>42.0</v>
      </c>
      <c r="B26" s="88" t="s">
        <v>133</v>
      </c>
      <c r="C26" s="133" t="s">
        <v>308</v>
      </c>
      <c r="D26" s="90" t="str">
        <f t="shared" si="8"/>
        <v>BtRp3-2004</v>
      </c>
      <c r="E26" s="134" t="s">
        <v>135</v>
      </c>
      <c r="F26" s="91" t="s">
        <v>136</v>
      </c>
      <c r="G26" s="91" t="s">
        <v>135</v>
      </c>
      <c r="H26" s="91" t="s">
        <v>136</v>
      </c>
      <c r="I26" s="91"/>
      <c r="J26" s="98"/>
      <c r="K26" s="98"/>
      <c r="L26" s="141" t="s">
        <v>309</v>
      </c>
      <c r="M26" s="138"/>
      <c r="N26" s="142"/>
      <c r="O26" s="148"/>
      <c r="P26" s="138"/>
      <c r="Q26" s="119"/>
      <c r="R26" s="97"/>
      <c r="S26" s="98"/>
      <c r="T26" s="91"/>
      <c r="U26" s="98"/>
      <c r="V26" s="98"/>
      <c r="W26" s="99" t="s">
        <v>310</v>
      </c>
      <c r="X26" s="99"/>
      <c r="Y26" s="120">
        <v>1241.0</v>
      </c>
      <c r="Z26" s="119" t="s">
        <v>311</v>
      </c>
      <c r="AA26" s="102">
        <f t="shared" si="9"/>
        <v>1241</v>
      </c>
      <c r="AB26" s="103" t="str">
        <f t="shared" si="10"/>
        <v>yes</v>
      </c>
      <c r="AC26" s="104" t="str">
        <f t="shared" si="11"/>
        <v>&gt;BtRp3-2004 AAZ67052</v>
      </c>
      <c r="AD26" s="104" t="str">
        <f>IFERROR(__xludf.DUMMYFUNCTION("if (REGEXMATCH(AC26, ""^&gt;""),AC26 &amp; ""
"" &amp; Z26, """")"),"&gt;BtRp3-2004 AAZ67052
MKILILAFLASLAKAQEGCGIISRKPQPKMAQVSSSRRGVYYNDDIFRSNVLHLTQDYFLPFDSNLTQYFSLNVDSDRFTYFDNPILDFGDGVYFAATEKSNVIRGWIFGSTFDNTTQSAVIVNNSTHIIIRVCNFNLCKEPMYTVSRGAQQSSWVYQSAFNCTYDRVEKSFQLDTAPKTGNFKDLREYVFKNRDGFLSVYQTYTAVNLPRGLPIGFSVLRPILKLPFGINITS"&amp;"YRVVMAMFSQTTSNFLPESAAYYVGNLKYTTFMLSFNENGTITNAIDCAQNPLAELKCTIKNFNVSKGIYQTSNFRVSPTQEVIRFPNITNRCPFDKVFNATRFPNVYAWERTKISDCVADYTVLYNSTSFSTFKCYGVSPSKLIDLCFTSVYADTFLIRSSEVRQVAPGETGVIADYNYKLPDDFTGCVIAWNTAKQDQGQYYYRSHRKTKLKPFERDLSSDENGVRTLSTYDFYPSVPVAYQATRVVVLSFEL"&amp;"LNAPATVCGPKLSTQLVKNQCVNFNFNGLKGTGVLTESSKRFQSFQQFGRDTSDFTDSVRDPQTLEILDISPCSFGGVSVITPGTNASSEVAVLYQDVNCTDVPAAIHADQLTPAWRVYSTGTNVFQTQAGCLIGAEHVNASYECDIPIGAGICASYHTASTLRSVGQKSIVAYTMSLGAENSIAYANNSIAIPTNFSISVTTEVMPVSMAKTSVDCTMYICGDSLECSNLLLQYGSFCTQLNRALSGIAIEQDK"&amp;"NTQEVFAQVKQMYKTPAIKDFGGFNFSQILPDPSKPTKRSFIEDLLFNKVTLADAGFMKQYGECLGDISARDLICAQKFNGLTVLPPLLTDEMIAAYTAALVSGTATAGWTFGAGSALQIPFAMQMAYRFNGIGVTQNVLYENQKQIANQFNKAISQIQESLTTTSTALGKLQDVVNQNAQALNTLVKQLSSNFGAISSVLNDILSRLDKVEAEVQIDRLITGRLQSLQTYVTQQLIRAAEIRASANLAATKMSE"&amp;"CVLGQSKRVDFCGKGYHLMSFPQAAPHGVVFLHVTYVPSQERNFTTAPAICHEGKAYFPREGVFVSNGTSWFITQRNFYSPQIITTDNTFVAGSCDVVIGIINNTVYDPLQPELDSFKEELDKYFKNHTSPDVDLGDISGINASVVNIQKEIDRLNEVAKNLNESLIDLQELGKYEQYIKWPWYVWLGFIAGLIAIVMVTILLCCMTSCCSCLKGACSCGSCCKFDEDDSEPVLKGVKLHYT")</f>
        <v>&gt;BtRp3-2004 AAZ67052
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v>
      </c>
      <c r="AE26" s="121" t="s">
        <v>312</v>
      </c>
      <c r="AF26" s="105" t="str">
        <f t="shared" si="12"/>
        <v>https://www.ncbi.nlm.nih.gov/protein/AAZ67052</v>
      </c>
      <c r="AG26" s="106" t="s">
        <v>313</v>
      </c>
      <c r="AH26" s="107">
        <v>29736.0</v>
      </c>
      <c r="AI26" s="108" t="str">
        <f t="shared" si="13"/>
        <v>21486</v>
      </c>
      <c r="AJ26" s="108" t="str">
        <f t="shared" si="14"/>
        <v>25211</v>
      </c>
      <c r="AK26" s="109" t="str">
        <f>IFERROR(__xludf.DUMMYFUNCTION("if(AI26&gt;0, right(left( REGEXREPLACE( REGEXREPLACE(AQ26, ""&gt;.*\n"", """"), ""\n"" , """"), AJ26), AJ26-AI26+1))"),"ATGAAAATTTTAATTCTTGCTTTCCTAGCTAGTCTAGCTAAAGCACAAGAAGGATGTGGCATTATCAGTCGAAAACCTCAGCCAAAAATGGCACAAGTCTCTTCTTCTCGTAGAGGTGTGTACTATAATGATGACATTTTTCGTTCTAATGTACTACACCTGACGCAGGATTATTTCCTGCCATTTGATTCAAATTTAACACAGTACTTTTCTCTTAATGTTGATTCAGATAGGTTTACCTACTTTGACAATCCT"&amp;"ATTTTAGACTTTGGTGACGGCGTCTACTTCGCTGCTACTGAAAAGTCTAATGTAATTAGGGGCTGGATTTTTGGTTCCACTTTCGATAACACAACCCAGTCAGCTGTTATAGTTAATAATTCCACACACATTATTATACGTGTGTGCAACTTCAACTTATGTAAAGAACCTATGTATACAGTGTCTCGTGGTGCACAACAATCATCTTGGGTTTATCAGAGTGCATTCAATTGCACATATGATAGAGTGGAAAAA"&amp;"AGCTTTCAGCTCGACACTGCTCCTAAAACTGGAAATTTTAAAGACCTACGTGAGTATGTCTTTAAGAATCGGGATGGCTTTCTCAGTGTTTACCAAACTTATACAGCTGTTAATTTACCTAGAGGATTACCTATTGGCTTTTCAGTTTTGAGGCCAATTCTCAAACTGCCCTTTGGAATTAACATTACATCTTATAGAGTTGTTATGGCTATGTTTAGCCAAACTACTTCTAATTTCCTACCAGAAAGTGCTGCT"&amp;"TATTATGTTGGTAATTTAAAATACACCACTTTCATGCTTAGTTTTAATGAAAATGGGACTATTACCAATGCTATTGATTGTGCTCAAAACCCACTTGCTGAACTAAAATGCACCATTAAAAATTTCAATGTCAGCAAGGGAATCTACCAAACATCTAACTTCAGAGTTTCGCCAACTCAGGAAGTTATTAGATTCCCAAACATTACAAATCGTTGTCCTTTTGACAAAGTTTTTAATGCTACACGCTTTCCTAAT"&amp;"GTGTATGCGTGGGAGAGAACTAAAATTTCTGATTGTGTTGCTGACTACACTGTTCTCTACAACTCAACTTCTTTCTCAACTTTTAAGTGCTATGGAGTTTCTCCTTCTAAGTTGATTGATTTATGCTTTACAAGTGTGTATGCTGACACATTCTTGATAAGATCTTCAGAAGTAAGACAAGTTGCACCGGGTGAAACTGGTGTCATTGCTGACTATAATTACAAGCTGCCTGATGATTTTACTGGTTGCGTAATA"&amp;"GCCTGGAATACTGCAAAGCAGGATCAAGGTCAGTATTACTACAGGTCTCACCGGAAGACTAAACTTAAACCTTTTGAGAGAGACCTTTCTTCTGATGAAAATGGTGTACGTACTCTTAGTACTTACGACTTCTACCCTAGTGTGCCGGTTGCTTATCAGGCTACTAGGGTGGTTGTACTGTCATTTGAACTACTAAACGCACCTGCAACAGTTTGTGGACCTAAATTATCCACACAACTTGTTAAGAACCAGTGT"&amp;"GTCAATTTTAATTTTAATGGACTCAAAGGTACTGGTGTTTTGACTGAATCATCAAAGAGATTTCAGTCATTTCAACAATTTGGTCGTGACACGTCTGATTTTACTGACTCCGTGCGTGACCCACAAACATTAGAAATACTTGACATTTCACCATGCTCTTTTGGTGGTGTTAGTGTAATTACACCAGGAACAAATGCTTCTTCTGAAGTGGCTGTTCTTTATCAAGATGTTAACTGTACTGACGTGCCAGCAGCA"&amp;"ATTCATGCAGATCAACTAACACCAGCTTGGCGTGTTTATTCAACTGGAACAAATGTTTTCCAAACACAGGCTGGCTGTCTTATAGGAGCTGAACATGTTAATGCTTCGTATGAGTGTGACATCCCTATTGGTGCTGGCATTTGTGCTAGCTACCATACAGCTTCTACTTTACGTAGTGTAGGTCAGAAATCCATTGTGGCTTACACTATGTCTTTGGGTGCAGAAAATTCTATTGCTTATGCTAATAATTCAATT"&amp;"GCCATACCTACAAATTTTTCAATCAGTGTCACTACTGAAGTGATGCCTGTTTCAATGGCTAAAACATCTGTAGATTGTACAATGTACATCTGCGGTGATTCTTTGGAGTGCAGCAACCTACTCTTGCAGTATGGAAGTTTCTGCACACAACTAAATCGTGCACTCTCAGGTATTGCTATTGAACAAGACAAGAACACTCAAGAAGTTTTTGCCCAAGTTAAACAAATGTATAAGACACCAGCCATAAAAGATTTT"&amp;"GGCGGTTTCAATTTTTCACAGATATTGCCTGACCCTTCAAAGCCAACAAAGAGATCATTTATCGAAGATTTACTCTTCAACAAGGTGACTCTTGCTGATGCCGGCTTTATGAAACAATACGGCGAATGCCTAGGCGATATTAGTGCTAGAGACCTCATTTGTGCTCAGAAGTTTAATGGACTTACTGTCCTACCACCACTGCTCACAGATGAAATGATTGCTGCGTACACTGCTGCCCTTGTCAGTGGTACTGCT"&amp;"ACTGCTGGCTGGACGTTCGGTGCAGGATCTGCTCTTCAAATACCCTTTGCTATGCAAATGGCATATAGGTTTAATGGCATTGGAGTTACCCAAAATGTTCTCTATGAGAACCAAAAACAGATTGCCAACCAATTCAACAAGGCAATCAGTCAAATTCAAGAATCACTTACGACAACATCAACTGCATTGGGCAAGCTGCAAGACGTTGTCAATCAGAATGCTCAAGCATTAAATACACTTGTTAAACAACTTAGC"&amp;"TCCAATTTTGGTGCAATTTCAAGTGTGCTAAATGACATCCTGTCACGACTAGACAAAGTCGAGGCAGAGGTACAAATTGACAGGTTGATCACAGGCAGATTACAAAGCCTTCAAACCTATGTAACACAACAACTAATCAGAGCTGCTGAAATAAGAGCTTCTGCTAATCTTGCTGCTACTAAAATGTCTGAGTGTGTTCTTGGACAATCAAAAAGAGTTGACTTCTGTGGGAAGGGCTATCATTTGATGTCCTTC"&amp;"CCTCAAGCTGCTCCACATGGTGTCGTCTTCCTACATGTTACTTATGTTCCATCGCAGGAAAGAAACTTCACTACTGCTCCAGCGATTTGTCATGAAGGCAAAGCATACTTTCCTCGTGAAGGTGTCTTTGTATCTAATGGCACTTCTTGGTTTATCACACAGAGGAACTTCTATTCACCACAGATAATTACAACAGACAATACATTTGTCGCTGGAAGTTGTGATGTCGTAATTGGCATCATCAACAATACAGTT"&amp;"TATGATCCTCTGCAACCTGAGCTTGACTCATTTAAGGAAGAGCTGGACAAGTACTTTAAAAATCATACATCACCAGATGTTGATCTCGGCGACATTTCAGGCATTAATGCTTCTGTCGTCAACATTCAGAAAGAAATTGACCGCCTCAATGAGGTTGCCAAAAACCTAAATGAATCACTCATTGACCTCCAAGAACTTGGAAAATATGAGCAATACATCAAGTGGCCTTGGTATGTTTGGCTCGGCTTTATTGCT"&amp;"GGCCTAATTGCCATCGTCATGGTTACAATCTTGCTTTGTTGCATGACCAGCTGTTGCAGTTGCCTCAAGGGCGCATGCTCTTGCGGTTCTTGCTGCAAATTTGATGAGGACGACTCTGAGCCTGTGCTCAAAGGAGTAAAATTACACTACACATAA")</f>
        <v>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v>
      </c>
      <c r="AL26" s="109">
        <f t="shared" si="15"/>
        <v>3726</v>
      </c>
      <c r="AM26" s="109" t="str">
        <f t="shared" si="16"/>
        <v>&gt;BtRp3-2004_Sgene
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v>
      </c>
      <c r="AN26" s="110" t="s">
        <v>314</v>
      </c>
      <c r="AO26" s="111" t="str">
        <f t="shared" si="17"/>
        <v>https://www.ncbi.nlm.nih.gov/nuccore/DQ071615.1</v>
      </c>
      <c r="AP26" s="111" t="str">
        <f t="shared" si="18"/>
        <v>https://www.ncbi.nlm.nih.gov/nuccore/DQ071615.1?report=fasta&amp;log$=seqview&amp;format=text</v>
      </c>
      <c r="AQ26" s="112" t="s">
        <v>315</v>
      </c>
      <c r="AR26" s="113">
        <f>IFERROR(__xludf.DUMMYFUNCTION("len(REGEXREPLACE(REGEXREPLACE(AT26, ""&gt;.*\n"", """"), ""\n"", """"))"),29736.0)</f>
        <v>29736</v>
      </c>
      <c r="AS26" s="113" t="str">
        <f t="shared" si="19"/>
        <v>yes</v>
      </c>
      <c r="AT26" s="109" t="str">
        <f>IFERROR(__xludf.DUMMYFUNCTION("if(AQ26="""","""", REGEXREPLACE(AQ26, ""&gt;.*\n"", AW26 &amp; ""
""))"),"&gt;BtRp3-2004 DQ071615.1_genome
ATATTAGGTTTTTACCTACCCAGGAAAAGCCAACCAACCTCGATCTCTTGTAGATCTGTTCTCTAAACGA
ACTTTAAAATCTGTGTAGCTGTCGCTTGGCTGCATGCCTAGTGCACCTACGCAGTATAAACAATAATAAA
CTCTACTGTCGTTGACAAGAAACGAGTAACTCGTCCCTCTTCTGCAGACTGCTTACGGTTTCGTCCGTGT
TGCAGTCGATCA"&amp;"TCAGCATACCTAGGTTTCGTCCGGGTGTGACCGAGAGGTAAGATGGAGAGCCTTGTTC
TTGGAATCAACGAGAAAACACACGTCCAACTCAGTTTGCCTGTTCTTCAGGTTAGAGACGTGCTAGTACG
TGGCTTTGGGGACTCTGTGGAAGAGGCCCTATCGGAGGCACGTGAACACCTAAAAAGTGGCACTTGTGGT
ATAGTAGAGCTGGAAAAGGGCGTATTGCCCCAGCCTGAACAGCCCTATGTGTTC"&amp;"ATTAAACGATCTGACG
CTCAAGGCACTGATCATGGCCATAGGGTCCGTGAGCTAGTTGCTGAATTGGATGGCGTTCAGTACGGTCG
TAGCGGTATAACTCTGGGAGTACTCGTGCCACATGTGGGCGAAACCCCAATCGCATACCGCAATGTTCTC
CTTCGTAAGAACGGTAATAAGGGAGCCGGTGGCCATAGCTTTGGCATCGATCTAAAGTCTTATGACTTAG
GTGACGAGCTTGGCACTGATCCCAT"&amp;"TGAAGATTATGAACAAAACTGGAACACTAAGCATGGCAGTGGTGT
ACTCCGTGAACTCACTCGTGAGCTCAATGGAGGTGCACTCACTCGCTATGTCGACAACAACTTTTGTGGC
CCAGATGGGTACCCTCTTGAATGCATTAAAGACCTTCTCGCTCGCGCGGGCAAGTCTATGTGCACTCTTT
CTGAACAACTTGATTACATCGAGTCGAAGAGAGGTGTCTACTGCTGTCGTGACCATGGGCATGAAAT"&amp;"TGC
CTGGTTTACTGAGCGGTCTGATAAGAGCTATGAGCATCAGACACCCTTTGAAATTAAGAGTGCCAAGAAA
TTTGACACCTTCAAAGGGGAGTGCCCAAAGTTTGTATTTCCTCTTAACTCAAAAGTCAAAGTCATTCAAC
CACGTGTTGAAAAGAAAAAGACTGAGGGCTTCATGGGGCGTATTCGCTCTGTGTATCCTGTTGCCACTCC
TCAAGAGTGCAACAACATGCACTTGTCTACCTTGATGA"&amp;"AATGTAATCATTGTGATGAAGTTTCATGGCAG
ACGTGTGATTTCTTAAAAGCCACCTGTGAACAATGTGGCACTGAAAACTTAGTCTCTGAAGGACCCAATA
CATGTGGGTACCTACCTACTAATGCTGTAGTGAAAATGCCATGTCCTGCCTGTCAAGACCCAGAGATTGG
ACCTGAGCATAGTGCTGCAGATTATCACAACCACTCAAACATTGAAACTCGACTCCGCAAGGGAGGTAGG
ACTAGATGT"&amp;"TTTGGAGGCTGTGTGTTTGCCTATGTAGGCTGCTATAACAAGCGTGCCTACTGGGTTCCTC
GTGCTAGTGCTGATATTGGTTCAGGCCATACTGGCATTACTGGTGACAATGTGGAAACCTTGAATGAGGA
TCTCCTTGAGATACTGAGTCGTGAACGTGTTAATATTAACATTGTTGGCGATTTTCAGTTGAATGAAGAG
GTTGCCATCATTTTGGCATCTTTCTCTGCTTCTACAAGTGCCTTTATTGAC"&amp;"ACCATAAAGAGTCTTGATT
ACAAGTCTTTCAAAACCATTGTTGAGTCCTGCGGTAACTATAAAGTTACCAAGGGTAAGCCCATAAAAGG
TGCTTGGAACATTGGACAACACAGATCAGTTCTAACACCACTGTGTGGTTTTCCATCACAGGCTGCTGGT
GTTATCAGATCAATTTTTTCACGCACACTTGATGCAGCAAACCACTCAATTCCTGATTTGCAGAGAGCAG
CTGTCACCATACTTGATAGTAT"&amp;"TTCTGAACAGTCATTGCGTCTTGTTGACGCCATGGTTTATACCTCAAA
CCTGCTCACCAACAGTGTCATCATTATGGCATATGTAACTGGTGGTCTTGTACAACAGACTTCTCAGTGG
TTGTCTAATTTATTAGACACTACTGTTGAAAAACTTAGGCCCATCTTTGCATGGATTGAGGCGAAACTTA
GTGCAGGAGTTGAATTTCTCAAGGATGCTTGGGAGATTCTCAAATTTCTGATTACAGGTGTTTT"&amp;"TGACAT
CGTCAAGGGTCAAATACAGGTTGCTTCAGATAACATCAAGGATTGTGTAAAATGCTTCGTTGATGTTGTT
AACAAGGCACTCGAAATGTGCATAGACCAAGTCACTATTGCTGGTGCAAAGTTGCGATCACTCAACTTAG
GTGAAGTCTTCATTGCTCAAAGCAAGGGACTTTACCGTCAGTGCATACGTGGCAAGGAACAGCTACAACT
ACTTATGCCTCTTAAGGCACCAAAAGAAGTCACCT"&amp;"TTCTTGAAGGTGATTCACATGACACAGTACTTACC
TCTGAGGAGGTTGTTCTTAAGAACGGTGAACTCGAAGCACTCGAGACGCCCGTTGATAGCTTCACAAATG
GAGCTGTCGTTGGCACACCAGTTTGTATAAATGGCCTCATGCTCTTAGAGATCAAGGCCAATGAACAATA
TTGTGCATTGTCTCCTGGTTTACTGGCTACAAACAATGTCTTTCGCCTAAAAGGGGGTGCACCAACTAAA
GGTGTA"&amp;"ACTTTTGGAGAAGACACTGTTGTGGAAGTTCAAGGTTACAAGAATGTGAGAATCACATTTGAGC
TTGATGAACGTGTTGACAAAGTGCTTAATGAAAAGTGCTCTGTCTACACTGTTGAATCCGGTACCGAAGT
TACTGAGTTTGCATGTGTTGTAGCAGAGGCTGTTGTGAAGACTTTACAACCAGTTTCTGATCTCCTCACC
AACATGGGTATTGATCTTGACGAATGGAGTGTGGCTACATTCTATTTG"&amp;"TTTGATGATTCTGGCGAAGAAA
AGTTGTCTTCGCGTATGTATTGCTCCTTCTACCCTCCTGATGAGGAGGAGGATTGTGAAGAGTATGAGGA
AGAAGAGGAAGTCTCAGAAAGAACCTGTGAACACGAATATGGCACAGAGGAAGATTATAAAGGTCTCCCA
CTGGAATTTGGTGCTTCAACTGATATAATTCAAGTTGAAGAGCAAGAAGAGGAAGACTGGCTTGATGATG
CTGTTGAAGCAGAACCTGA"&amp;"ACCAGAACCTCTACATGAGGAACCAGTCAACCAGCTTACTGGCTATTTAAA
ACTTACTGACAACGTAGCCATTAAGTGTGTGGACATCGTTGAGGAGGCGCAAAACGCTAATCCTATGGTG
ATTGTAAATGCTGCTAACATACACCTGAAACATGGTGGTGGTGTAGCAGGTGCACTCAACAAGGCAACTA
ACGGTGCCATGCAAAAAGAGAGTGATCATTACATTAAGCTAAACGGCCCTCTAACAGTTGG"&amp;"AGGTTCATG
TTTGCTTTCTGGACATAACCTTGCTAAGAAGTGTCTGCATGTTGTTGGACCCAACCTAAATGCAGGTGAG
GATATCCAGCTTCTTAAGGCAGCATATGAAAATTTCAATTCACAGGACATCTTACTTGCACCATTGCTGT
CAGCAGGCATATTTGGTGCTAAACCACTTCAGTCTTTACAAATGTGTGTGCAGACAGTTCGCACACAGGT
TTATATTGTAGTCAATGACAAAGTTCTTTATG"&amp;"AGCAGGTTGTCATGGATTATCTTGATAGCCTGAAGCCT
AAAGTGGAGGCACCTAAACAAGAGGTGTTACCAAAGGCAGAATATCCTAAGGTTGATGAGAAATCTGTCG
TACAGAAGACTATTGATGTGAAGCCAAAAATTAAGGCTTGCATCGATGAGGTTACCACAACACTGGAAGA
AACTAAGTTTCTTACCAATAAGTTACTCTTGTTTACTGATATCAATGGTAAGCTTTACCAAGATTCTAAG
AAC"&amp;"ATGCTTAGAGGTGAAGATATGTCTTTCCTTGAGAAGGATGCACCTTACATGGTAGGTGATGTTATCA
CTAGTGGTGATATCACTTGCGTCGTAATACCCTCCAAAAAGGCTGGTGGCACTACCGAAATGCTCTCAAG
AGCTTTGAAGAAAGTGCCAATTAATGAGTATATAACCACATACCCTGGACAAGGATGTGCTGGTTATACA
CTTGAGGAAGCTAAGACTGCTCTTAAGAAATGCAAATCTGCATTT"&amp;"TACGTGCTACCTTCAGAAACACCCA
ATGCTAAGGAAGAGATTCTAGGAACTGTATCCTGGAATTTGAGAGAAATGCTTGCTCATGCTGAAGAGAC
AAGAAAATTAATGCCTGTCTGCATGGATGTTAGAGCCATAATGGCCACCATCCAACGCAAGTACAAAGGA
ATTAAAATTCAAGAAGGCATTGTTGACTATGGAGTCCGATTCTTCTTTTATACTAGTAAAGAGCCTGTAG
CTTCTATCATTACGAA"&amp;"GCTGAACTCTTTAAATGAGCCACTTGTCACAATGCCAATTGGTTATGTGACACA
TGGTTTTAATCTTGAAGAAGCTGCGCGCTGTATGCGTTCTCTTAAAGCTCCTGCCATAGTGTCAGTGTCA
TCACCAGATGCTGTTACTACATATAATGGATACCTCACTTCGTCATCAAAGACATCTGAGGATCACTTTG
TGGAGACAGTTTCTCTAGCTGGCTCGTACAGAGATTGGTCCTATTCAGGACAGCGTAC"&amp;"AGAGTTAGGTGT
TGAATTTCTTAAGCGTGGTGAAAAAATTGTATACCACACTTTGGAGAGCCCCGTCAAATTCCATCTTGAC
GGTGAGGTTCTTCCACTTGACAAACTAAAGAGTCTCTTATCCCTGCGGGAGGTTAAGACTATAAAAGTGT
TCACCACTGTGGACAACACTAATCTCCACACACAGCTTGTGGACATGTCTATGACATATGGACAGCAGTT
AGGTCCAACATACTTGGAGGGTGCTGATG"&amp;"TTACAAAAATTAAACCTCATGTAAATCATGAGGGTAAGACT
TTCTTTGTACTACCCAGTGATGACACACTACGTAGTGAAGCTTTTGAGTACTACCATACTCTTGATGAGA
GCTTTCTTGGTAGGTACATGTCTGCTTTAAACCACACAAAGAAATGGAAATTTCCTCAAGTTGGTGGTCT
AACTTCAATTAAATGGGCTGATAACAATTGTTATTTGTCTAGTGTTTTATTAGCACTTCAACAGATTGAA
"&amp;"GTCAAATTTAATGCACCAGCACTTCAAGAGGCTTATTATAGAGCTCGTGCTGGTGATGCTGCTAACTTTT
GTGCACTCATACTTGCTTACAGTAATAAAACTGTTGGCGAGCTTGGTGATGTCAGAGAAACTATGACCCA
CCTTCTACAGCATGCCAATTTGGAATCCGCTAAGCGAGTTCTTAATGTGGTGTGTAAACATTGCGGTCAG
AAAACTACTACCTTAACGGGTGTAGAAGCTGTGATGTATATG"&amp;"GGTACTCTATCTTATGATAATCTTAAGA
TGGGTGTTTCCATTCCATGTGTATGTGGTCGTGATGCTACACAATACCTAGTACAACAAGAGTCTTCTTT
TGTTATGATGTCTGCACCACCCGCTGAATATAAATTACAGCAAGGTACATTCTTATGTGCAAATGAGTAC
ACTGGTAATTATCAGTGTGGTCATTACACTCACATAACTGCTAAGGAGACCCTCTATCGTATTGATGGAG
CTCACCTTACAAA"&amp;"GATGTCAGAGTATAAAGGACCAGTGACTGATGTTTTCTATAAGGAAACATCTTACAC
TACAACCATCAAGCCTGTGTCATACAAACTTGATGGAGTTACTTACACAGAGATTGAACCAAAATTGGAT
GGGTATTATAAAAAGGACAATGCTTACTACACAGAGCAGCCTATAGACCTCATACCAACTCAACCACTAC
CAAATGCGAGTTTTGACAATTTCAAACTCACATGTTCTAACACAAAATTTGCTGA"&amp;"TGATTTAAATCAAAT
GACAGGCTTCACAAAGCCAGCTTCACGAGAGCTATCTGTCACATTCTTTCCAGACTTGAATGGCGATGTA
GTGGCTATTGACTATAGACACTATTCAGCGAGTTTCAAGAAAGGTGCTAAATTACTGCATAAGCCAATTG
TTTGGCATATCAATCAGGCTACAACCAAGACAACGTTCAAACCAAACACTTGGTGCTTACGTTGTCTTTG
GAGTACAAAACCAGTAGATACGTCAA"&amp;"ATTCATTTGAAGTTCTGGCAGTAGAAGACACACAAGGAATGGAT
AATCTTGCTTGTGAAAGTCAACAACCTACCCCTGAAGAAGTAGTGGAAAATCCTACCATACAGAAGGAAG
TCATAGAGTGTGACGTGAAAACTACCGAAGTTGTAGGCAATGTCATACTTAAACCATCAGATGAAGGTGT
TAAAGTAACACAAGAGTTAGATCATGAGGATCTTATGGCTGCCTACGTGGAAAACACAAGCATTACCA"&amp;"TT
AAGAAACCTAATGAGCTTTCATTAGCCCTAGGTTTAAAAACAATTGCTACTCATGGTATTGCTGCAATTA
ATAGTGTTCCTTGGGGTAAAATTTTGGCATATGTCAAACCATTCTTAGGACAGGCAGCAGTTACAACATC
AAATTGCGCTAAGAGATTGGTACAGCGTATGTTTAACAACTATATGCCCTATGTGCTTACATTATTGTTC
CAATTGTGTACTTTTACCAAAAGTACAAATTCTAGAATT"&amp;"AGAGCTTCACTACCTACGACTATTGCTAAAA
ATAGTGTTAGGGGTATTGTTAGGTTATGTTTGGATGCTGGCATTAATTATGTAAAGTCACCCAAATTTTC
TAAATTGTTCACTATTGCAATGTGGCTATTATTGTTAAGCATTTGCTTAGGTTCACTAATCTATGTAACT
GCAGCTTTAGGTGTATTATTGTCCAACTTTGGAGCTCCTTCTTATTGTAGTGGCGTTAGAGAATCGTACC
TCAATTCCTC"&amp;"TAATGTTACTACTATGGATTTCTGTGAAGGTTCTTTTCCTTGCAGTGTTTGTTTAAGTGG
ATTAGATTCGCTTGATTCCTATCCAGCCCTAGAAACCATCCAGGTGACGATCTCATCGTACAAGCTAGAC
TTGACAATTTTAGGTTTAGCTGCTGAGTGGTTTTTTGCATATATGTTGTTCACAAAATTCTTTTATTTAC
TAGGTCTTTCAGCTATAATGCAGGTGTTTTTTGGCTATTTTGCTAGTCATTT"&amp;"CATCAGCAATTCTTGGCT
CATGTGGTTTATCATTAGCATTGTACAAATGGCACCCGTTTCTGCAATGGTTAGGATGTACATCTTTTTT
GCTTCTTTCTATTACATATGGAAGAGCTATGTTCATATTATGGATGGTTGCACCTCCTCAACTTGCATGA
TGTGCTATAAGCGCAACCGTGCTACACGTGTTGAGTGTACAACTATTGTTAATGGCATGAAGAGATCCTT
CTACGTTTATGCAAATGGAGGTC"&amp;"GTGGCTTCTGTAAGACTCACAATTGGAATTGTCTTAATTGTGATACA
TTCTGTGCTGGTAGTACATTCATTAGCGATGAAGTTGCTCGTGACTTGTCACTCCAGTTTAAAAGACCAA
TTAATCCTACTGACCAGTCTTCGTATGTTGTTGATAGTGTTGCTGTGAAAAATGGCGCACTTCACCTCTA
CTTTGACAAGGCTGGTCAAAAGACTTATGAGAGACACCCACTCTCTCATTTTGTCAATTTAGACA"&amp;"ATTTG
AGAGCTAATAACACTAAAGGTTCACTACCTATTAATGTCATAGTTTTTGATGGCAAGTCCAAATGTGACG
AGTCTGCTGCTAAATCTGCTTCTGTGTATTACAGTCAGTTAATGTGCCAACCCATTCTGTTGCTTGACCA
AGCTCTTGTATCAGATGTTGGAGATAGTACTGAAGTTTCTGTCAAGATGTTTGATGCCTATGTCGACACT
TTCTCAGCAACTTTTAGTGTTCCTATGGAAAAACTT"&amp;"AAGGCACTTGTTGCTACTGCTCATAGTGAGCTAG
CGAAGGGTGTGGCTTTAGATGGTGTCCTTTCTACATTTGTGTCCGCATCCCGTCAAGGTGTTGTAGATAC
TGATGTTGATACAAAGGATGTCATTGAATGTCTTAAGCTTTCACATCACTCTGACTTGGAAGTGACAGGT
GACAGTTGTAACAACTTCATGCTCACCTATAACAAAGTTGAAAACATGACGCCTAGAGATCTTGGTGCAT
GCATTGA"&amp;"TTGTAATGCGAGGCATATTAATGCCCAAGTAGCAAGAAGTCACAATGTTTCACTCATTTGGAA
TGTAAAAGACTACATGTCTTTATCTGAACAGTTGCGTAAACAAATTCGTAGTGCTGCTAAGAAGAACAAT
ATACCTTTTAGGCTAACTTGTGCTACGACTAGACAGGTTGTCAATGTTATAACTACTAAAATCTCACTCA
AGGGTGGTAAGATTGTTAGTACTTGGTTTAAAATCATGCTTAAAGCCAC"&amp;"ACTATTGTGTGTCCTTGCTGC
ATTGGTTTGTTATATCGTTATGCCAGTACATATATTGTCTGTTCATGGCGGTTACACAAATGAAATCATT
GGTTACAAAGCCATTCAGGATGGTGTCACTCGTGACATCGTCTCTACTGATGATTGTTTTGCGAACAAAC
ATGCTGGTTTTGACTCATGGTTTAGCCAGCGTGGTGGTTCATACAAAAATGATAAGAGCTGTCCTGTAGT
AGCTGCTATCATTACTAGGG"&amp;"AGATTGGCTTTATAGTGCCTGGTCTACCGGGTACTGTTTTGCGAGCAATC
AATGGTGACTTCTTGCATTTTCTACCTCGTGTTTTTAGTGCTGTTGGCAATATTTGCTACACACCTTCTA
AACTCATTGAGTATAGTGATTTTTCCACTTCTGCTTGCGTTCTTGCTGCTGAGTGTACAATCTTTAAGGA
TGCTATGGGCAAACCTGTGCCATATTGTTATGACACTAATTTGCTAGAGGGTTCTATTTCTT"&amp;"ATAGTGAG
CTTCGTCCAGACACTCGTTATGTGCTTATGGATGGTTCTATCATACAATTTCCTAACGCATACTTAGAAG
GTTCTGTTAGAGTGGTAACAACTTTTGATGCTGAGTACTGTAGACATGGTACATGCGAAAGATCAGAAGC
TGGTATTTGCTTATCTACCAGTGGTAGATGGGTTCTTAACAATGAACATTATAGAGCTCTACCTGGAGTA
TTCTGTGGTGTTGATGCAATGAATCTTATAGCA"&amp;"AACATCTTTACTCCCCTTGTGCAACCTGTGGGTGCTC
TAGATGTGTCTGCTTCAGTAGTGGCTGGTGGTATTATTGCCATATTGGTGACTTGTGCTGCCTATTACTT
TATGAAATTCAGACGTGCTTTTGGTGAGTACAACCATGTTGTTGCTGCTAATGCACCTTTGTTTTTGATG
TCTTTCACTATACTCTGCCTGGCACCTGCTTATAGCTTCTTGCCAGGAGTCTATTCAGTCTTTTACTTGT
ACTT"&amp;"GACATTCTATTTTACTAATGATGTTTCATTCTTGGCTCACCTTCAATGGTTTGCTATGTTTTCTCC
TATTGTGCCTTTCTGGATAACAGCAATTTATGTATTCTGTATTTCTTTGAAGCACTTTCACTGGTTCTTT
AATAATTATCTTAGGAAAAGAGTCGTGTTTAATGGAGTTACATTTAGTACCTTCGAGGAGGCTGCTTTGT
GTACCTTTTTGCTCAATAAGGAAATGTACCTAAAATTGCGTAGTGA"&amp;"GACACTGTTGCCACTCACACAGTA
CAACAGGTATCTTGCTCTGTATAACAAGTACAAGTATTTCAGTGGAGCCTTAGATACTACTAGCTATCGT
GAAGCAGCTTGCTGCCACTTAGCAAAGGCTCTAAATGACTTCAGCAATTCTGGTGCTGATGTCCTCTACC
AACCACCACAGACTTCGATCACTTCTGCTGTTTTACAGAGTGGTTTTAGGAAAATGGCATTCCCATCAGG
TAAAGTTGAAGGGTGCA"&amp;"TGGTACAAGTAACCTGTGGAACTACAACTCTTAATGGATTGTGGTTAGACGAC
ACAGTATACTGCCCAAGACATGTCATTTGCACAGCAGAAGACATGCTTAATCCCAACTATGAAGATCTGC
TCATTCGCAAATCTAATCATAGTTTCCTTGTTCAGGCTGGCAATGTACAACTCCGAGTCATCGGCCACTC
TATGCAAAATTGTCTGCTTAGGCTTAAAGTTGATACCTCTAACCCTAAGACACCCAAGT"&amp;"ATAAATTTGTC
CGTATTCAACCTGGCCAAACATTTTCAGTTCTAGCATGCTACAATGGTTCACCATCTGGTGTTTATCAGT
GTGCCATGAGACCTAATCACACTATTAAAGGTTCTTTCCTAAATGGATCATGTGGTAGTGTTGGTTTTAA
CATAGACTATGATTGCGTGTCTTTCTGTTATATGCATCACATGGAACTTCCAACAGAAGTGCACGCTGGT
ACAGACTTAGAAGGTAAATTCTATGGTCCA"&amp;"TTTGTTGACAGACAAACTGCACAGGCTGCAGGTACAGACA
CAACCATAACACTAAATGTTTTGGCATGGCTGTATGCTGCTGTTATCAATGGTGATAGGTGGTTTCTTAA
TAGATTCACCACTACTTTGAATGACTTTAATCTTGTGGCAATGAAGTACAACTATGAACCTTTGACACAA
GATCATGTTGACATATTGGGACCTCTTTCTGCTCAAACAGGAATTGCCGTCTTAGATATGTGTGCTGCTT
T"&amp;"GAAAGAGCTGCTGCAGAATGGTATGAATGGTCGTACTATTCTCGGTAGCACTATTTTAGAAGACGAGTT
TACACCATTTGATGTTGTTAGACAATGCTCTGGTGTTACCTTCCAAGGTAAGTTCAAGAGAATTGTTAAG
GGCACTCATCATTGGATGCTTTTAACTTTCTTGACATCACTATTGATTCTTGTCCAAAGTACACAGTGGT
CACTGTTTTTCTTTGTTTACGAGAATGCTTTCTTGCCATTTAC"&amp;"TCTTGGTATTATGGCAGTTGCTGCATG
TGCTATGCTGCTTGTTAAGCATAAGCACGCGTTCTTGTGCTTGTTTCTGTTACCTTCTCTTGCAACAGTT
GCTTATTTTAATATGGTCTACATGCCTGCTAGCTGGGTGATGCGTATCATGACATGGCTTGAATTGGCTG
ATACTAGCTTGTCTGGTTATCGGCTTAAGGATTGTGTTATGTATGCTTCAGCTTTAGTTTTGCTTGTTCT
CATGACAGCTCGCA"&amp;"CTGTTTATGATGATGCTGCTAGACGTGTCTGGACACTGATGAATGTCATTACACTT
GTTTACAAAGTCTACTATGGTAATGCTTTAGATCAAGCTATTTCCATGTGGGCCTTAGTTATTTCTGTAA
CCTCTAACTATTCTGGTGTCGTTACGACTATCATGTTTTTAGCTAGAGCTATAGTGTTTGTGTGTGTTGA
GTATTACCCATTGTTATTTATTACTGGTAACACCTTACAGTGTATCATGCTTGTTT"&amp;"ATTGTTTCTTAGGT
TATTGTTGCTGCTGCTACTTTGGCCTTTTCTGTTTACTCAACCGTTACTTCAGGCTTACTCTTGGTGTTT
ATGACTATTTGGTCTCTACACAAGAATTTAGGTATATGAACTCTCAGGGGCTTTTGCCTCCTAAGAGTAG
TATTGATGCTTTTAAGCTTAACATTAAGTTGTTGGGTATTGGAGGTAAACCATGCATCAAAGTTGCTACT
GTACAGTCTAAAATGTCTGACGTAAAG"&amp;"TGCACATCTGTGGTACTGCTCTCGGTTCTTCAGCAACTTAGAG
TAGAGTCATCTTCTAAATTGTGGGCACAATGTGTACAACTCCACAACGACATTCTTCTTGCAAAAGACAC
AACTGAAGCTTTCGAAAAGATGGTTTCTCTTTTGTCTGTCTTGCTATCTATGCAGGGTGCTGTAGACATT
AATAAGTTGTGTGAGGAAATGCTCGACAACCGTGCTACTCTTCAGGCTATTGCTTCAGAATTTAGTTCT"&amp;"T
TACCATCATATGCCGCTTATGCCACTGCCCAAGAGGCCTATGAGCAGGCTGTAGCTAATGGTGATTCTGA
AGTTGTTCTCAAAAAGTTAAAGAAATCTTTGAATGTGGCTAAATCTGAGTTTGACCGTAATGCTGCCATG
CAACGCAAGTTGGAAAAGATGGCAGATCAGGCTATGACCCAAATGTACAAACAGGCAAGATCTGAGGACA
AGAGGGCAAAAGTAACTAGTGCTATGCAAACAATGCTCTT"&amp;"CACTATGCTTAGGAAGCTTGATAATGATGC
ACTTAACAACATTATCAACAATGCGCGTGATGGTTGTGTTCCACTCAACATCATACCATTGACTACAGCA
GCCAAACTCATGGTTGTTGTCCCTGATTATGGTACCTACAAGAACACTTGTGATGGTAACACCTTTACAT
ATGCATCTGCACTCTGGGAAATCCAGCAAGTTGTTGATGCGGATAGTAAGATTGTTCAACTTAGTGAAAT
TAACATGGAAA"&amp;"ATTCATCAAATTTGGCTTGGCCTCTTATTGTTACAGCTCTAAGAGCCAATTCAGCTGTC
AAACTACAGAATAATGAACTGAGTCCAGTAGCACTACGACAGATGTCATGTGCGGCTGGTACCACACAAA
CAGCTTGTACTGATGACAATGCACTTGCCTACTATAACAACTCAAAGGGAGGTAGATTTGTGCTAGCATT
ACTATCAGACCACCAAGATCTCAAATGGGCTAGATTCCCTAAGAGTGATGGTA"&amp;"CAGGTACAATTTATACA
GAACTGGAACCACCTTGTAGGTTTGTTACAGACACACCAAAAGGGCCTAAAGTGAAATACTTGCATTTCA
TCAAGGGCCTAAATAACCTAAATAGAGGTATGGTGCTGGGCAGTTTAGCTGCTACAGTACGTCTTCAGGC
TGGAAATGCTACAGAAGTACCTGCCAATTCAACTGTGCTTTCTTTCTGCGCATTTGCAGTAGACCCTGCT
AAAGCGTACAAGGATTACCTAGCA"&amp;"AGTGGAGGACAACCAATCACCAACTGTGTGAAGATGTTGTGTACAC
ACACTGGTACAGGACAGGCAATTACTGTAACACCAGAAGCCAACATGGACCAAGAGTCCTTTGGTGGTGC
TTCATGCTGTCTGTATTGCAGATGCCACATTGACCATCCAAATCCTAAAGGATTCTGTGACTTGAAAGGT
AAGTACGTCCAAATACCTACCACTTGTGCTAATGACCCAGTGGGTTTTACACTCAGAAACACAGTC"&amp;"TGTA
CCGTCTGCGGAATGTGGAAAGGTTATGGCTGTAGTTGTGATCAACTCCGCGAACCCATGATGCAGTCTGC
GGATGCGTCAACGTTTTTAAACGGGTTTGCGGTGTAAGTGCAGCCCGTCTTACACCGTGCGGCACAGGCA
TTAGCACTGATGTCGTCTACAGGGCTTTTGATATTTACAATGAAAAAGTTGCTGGTTTTGCAAAGTTCCT
AAAAACTAATTGCTGCCGCTTCCAGGAGAAGGATGAG"&amp;"GAAGGCAATTTATTAGACTCTTACTTCGTAGTT
AAGAGGCATACTATGTCTAACTACCAACATGAAGAGACTATTTATAACTTGGTTAAAGATTGTCCAGCGG
TTGCTGTTCATGACTTTTTCAAGTTTAGAGTAGATGGTGACATGGTACCACATATATCACGTCAGCGTCT
AACTAAATACACAATGGCTGATTTAGTCTATGCTCTACGTCATTTTGATGAGGGTAATTGTGATACATTA
AAAGAAAT"&amp;"ACTCGTCACATACAATTGTTGTGATGATGATTATTTCAATAAGAAGGATTGGTATGACTTCG
TAGAGAATCCTGACATCTTACGCGTATATGCTAACTTAGGTGAGCGTGTACGCCAAGCATTATTAAAGAC
TGTACAATTCTGCGATGCTATGCGTGATGCAGGCATTGTAGGCGTACTGACATTAGATAATCAGGATCTT
AATGGGAACTGGTACGATTTCGGTGATTTCGTACAAGTAGCACCAGGCTG"&amp;"CGGAGTTCCTATTGTGGATT
CATACTACTCATTGCTGATGCCCATCCTCACTCTGACTAGGGCATTGGCTGCTGAGTCCCATATGGATGC
TGATCTTGCAAAACCACTTATTAAGTGGGATTTGCTGAAATATGATTTTACGGCAGAGAGACTTTGTCTC
TTCGACCGTTATTTTAAATATTGGGACCAGACATACCATCCCAATTGTATTAACTGTTTGGATGATAGGT
GTATCCTTCATTGTGCAAACT"&amp;"TTAATGTGTTATTTTCTACTGTGTTTCCACCTACAAGTTTTGGACCACT
AGTAAGAAAAATATTTGTAGATGGTGTTCCTTTTGTTGTTTCAACTGGATACCATTTTCGTGAGTTAGGA
GTTGTACATAATCAGGATGTAAACTTACATAGCTCGCGTCTCAGTTTTAAGGAACTTTTAGTGTATGCTG
CTGATCCAGCCATGCATGCAGCTTCTGGCAATTTATTGCTAGATAAACGCACTACATGCTTTT"&amp;"CAGTAGC
TGCACTAACAAACAATGTTGCCTTTCAAACTGTCAAACCCGGTAATTTTAACAAAGACTTTTATGACTTT
GCTGTGTCTAAAGGTTTCTTTAAGGAAGGAAGTTCTGTTGAACTAAAACACTTCTTCTTTGCTCAGGATG
GCAATGCTGCTATTAGTGATTATGACTATTATCGTTATAATCTGCCAACAATGTGTGATATCAGACAACT
CCTATTCGTAGTTGAAGTTGTTGATAAATACTTT"&amp;"GATTGTTACGATGGTGGCTGTATTAATGCCAACCAA
GTAATCGTTAACAATCTGGACAAATCAGCTGGTTTCCCATTTAATAAATGGGGTAAGGCTAGACTTTATT
ATGATTCAATGAGTTATGAGGACCAAGATGCACTTTTCGCGTATACTAAGCGTAATGTCATCCCTACTAT
AACTCAAATGAATCTTAAGTATGCCATTAGTGCAAAGAATAGAGCTCGCACCGTAGCTGGTGTCTCTATC
TGTAG"&amp;"TACTATGACAAATAGACAGTTTCATCAGAAATTATTGAAGTCAATAGCCGCCACTAGAGGAGCTA
CTGTGGTAATTGGAACAAGCAAGTTTTACGGTGGCTGGCATAACATGTTAAAAACTGTTTACAGTGATGT
AGAAACTCCACACCTTATGGGTTGGGATTATCCAAAATGTGACAGAGCCATGCCTAACATGCTTAGGATA
ATGGCCTCTCTTGTTCTTGCTCGCAAACATAGCACTTGCTGTAACTT"&amp;"GTCACACCGTTTCTACAGGTTAG
CTAATGAGTGTGCGCAGGTGTTAAGTGAGATGGTCATGTGTGGCGGCTCACTATATGTTAAACCAGGTGG
AACATCATCAGGTGATGCTACAACTGCTTATGCTAATAGTGTCTTTAACATTTGTCAAGCTGTTACAGCC
AATGTAAATGCACTCCTTTCAACTGATGGTAACAAGATAGCTGACAAGTATGTCCGCAATCTACAACACA
GGCTTTATGAGTGTCTCT"&amp;"ATAGAAATAGGGATGTTGATCATGAATTCGTAGGTGAGTTTTACGCTTACCT
GCGTAAACATTTCTCCATGATGATTCTTTCTGATGATGCCGTCGTGTGCTACAACAGTAACTACGCGGCT
CAAGGTTTAGTAGCTAGCATTAAGAACTTTAAGGCAGTTCTTTATTATCAAAATAATGTGTTCATGTCTG
AGGCAAAATGCTGGACTGAGACTGACCTTACCAAAGGACCTCACGAATTTTGCTCACAGC"&amp;"ATACAATGCT
AGTTAAACAAGGAGATGACTACGTGTACCTGCCTTACCCAGATCCATCAAGAATATTAGGTGCAGGCTGT
TTTGTCGATGATATTGTCAAAACAGATGGTACACTTATGATTGAGAGGTTTGTGTCATTAGCTATTGATG
CCTACCCCCTTACTAAACATCCTAATCAGGAGTATGCTGACGTCTTTCACTTGTATTTACAATACATTAG
GAAGTTACATGATGAGCTTACTGGTCACATG"&amp;"CTAGACATGTATTCTGTAATGCTAACTAATGATAACACC
TCACGGTATTGGGAACCTGAGTTTTATGAAGCTATGTACACACCACACACAGTCTTGCAGGCTGTAGGTG
CTTGTGTATTGTGTAATTCACAGACCTCACTTCGTTGCGGTGCTTGCATTAGGAGACCATTCCTGTGCTG
CAAGTGCTGCTATGACCATGTCATTTCAACATCACATAAATTAGTATTGTCTGTTAATCCCTATGTTTGC
AA"&amp;"TGCACCAGGTTGTGATGTCACTGACGTGACACAACTATATCTAGGAGGTATGAGCTATTACTGCAAGT
CACATAAGCCTCCCATTAGTTTTCCATTGTGTGCTAATGGTCAGGTTTTTGGTTTATACAAGAACACATG
TGTAGGTAGTGATAATGTCACTGACTTCAATGCGATAGCAACATGTGATTGGACTAATGCTGGCGATTAC
ATACTTGCCAACACTTGTACTGAGAGACTCAAGCTCTTTGCAGC"&amp;"AGAAACGCTCAAAGCTACTGAGGAAA
CATTTAAGCTGTCATATGGTATTGCCACTGTACGTGAAGTACTCTCTGACAGAGAATTGCATCTTTCATG
GGAGGTTGGAAAACCTAGACCACCATTGAATAGAAATTATGTCTTTACTGGTTACCGTGTAACTAAAAAT
AGTAAAGTACAGATTGGAGAGTACACCTTTGAAAAGGGTGACTATGGTGATGCTGTTGTGTACAGAGGTA
CTACAACATACAAAT"&amp;"TGAATATTGGTGATTACTTTGTGTTGACATCTCACACTGTAATGCCACTTAGTGC
ACCTACTTTAGTGCCACAAGAGCACTATGTGAGAATTACTGGCTTGTACCCAACACTTAATATCTCAGAT
GAGTTTTCTAGCAATGTTGCAAATTATCAAAAGGTCGGTATGCAAAAGTACTCTACACTCCAAGGACCAC
CTGGCACTGGTAAGAGTCATTTTGCCATCGGACTTGCTCTCTACTACCCATCCGCTC"&amp;"GCATAGTGTACAC
GGCATGCTCTCATGCAGCTGTTGATGCCCTATGTGAAAAGGCATTAAAATATTTGCCCATAGATAAATGT
AGTAGAATCATACCTGCGCGTGCGCGCGTAGAGTGTTTTGACAAATTCAAAGTGAATTCAACACTAGAAC
AGTATGTTTTCTGCACTGTAAATGCATTGCCAGAAACAACTGCTGATATTGTAGTCTTTGATGAAATTTC
TATGGCTACTAATTATGATTTGAGTGTT"&amp;"GTCAATGCTAGACTTCGTGCAAAACACTACGTCTATATTGGT
GATCCAGCTCAATTACCAGCCCCGCGCACATTGCTGACCAAAGGCACACTAGAACCAGAATACTTCAATT
CAGTGTGCAGACTTATGAAAACAATAGGTCCAGACATGTTCCTTGGAACTTGTCGCCGTTGTCCTGCTGA
AATTGTCGACACTGTGAGTGCTTTAGTTTATGACAATAAGCTAAAGGCACACAAGGAGAAGTCAGCTCAA"&amp;"
TGCTTCAAAATGTTTTATAAAGGTGTTATTACACATGATGTTTCATCTGCAATTAACAGACCTCAAATAG
GCGTTGTAAGAGAATTTCTTACACGCAATCCTGCTTGGAGAAAAGCTGTTTTTATCTCACCTTATAATTC
ACAGAATGCTGTAGCTTCAAAAATCTTAGGATTGCCTACGCAGACTGTTGATTCCTCACAGGGTTCTGAG
TATGACTATGTCATATTCACACAAACTACTGAAACAGCACA"&amp;"CTCTTGCAACGTTAACCGCTTTAACGTGG
CTATCACAAGAGCAAAAATTGGCATTTTGTGCATAATGTCTGATAGAGATCTTTATGACAAACTGCAATT
CACAAGTCTAGAAGTACCACGCCGTAATGTGGCTACATTACAGGCAGAAAATGTAACTGGACTTTTTAAG
GATTGTAGTAAGATCATTACTGGTCTACATCCAACACAGGCACCTACACACCTCAGTGTTGATACAAAAT
TTAAGACTGAGG"&amp;"GACTATGTGTTGACATACCAGGCATACCAAAGGACATGACCTACCGTAGACTCATCTC
TATGATGGGTTTCAAAATGAATTACCAAGTCAATGGTTACCCTAATATGTTTATCACCCGCGAAGAAGCT
ATTCGTCACGTTCGTGCATGGATTGGCTTCGACGTAGAGGGCTGTCATGCAACTAGAGATGCTGTGGGTA
CCAATCTACCTCTCCAGCTAGGATTTTCTACAGGTGTTAACTTAGTAGCTATAC"&amp;"CGACTGGCTATGTTGA
CACTGAAAATAATACAGAATTCACCAGAGTTAATGCAAAACCTCCACCAGGTGATCAATTTAAACATCTT
ATACCACTCATGTACAAAGGTTTGCCCTGGAATGTAGTGCGTATTAAGATAGTACAAATGCTCAGTGATA
CACTGAAAGGATTGTCAGACAGAGTCGTGTTTGTCCTCTGGGCGCATGGCTTTGAGCTTACATCAATGAA
GTACTTTGTCAAGATTGGACCTGAA"&amp;"AGAACGTGTTGTCTGTGCGACAAACGTGCAACTTGCTTTTCTACT
TCATCAGATACCTATGCCTGCTGGAATCATTCTGTGGGTTTTGACTATGTCTACAACCCATTTATGATTG
ATGTTCAGCAGTGGGGTTTTACGGGTAACCTTCAGAGTAACCACGACCAACATTGTCAAGTGCATGGAAA
TGCACACGTGGCTAGTTGTGATGCTATCATGACTAGATGCTTGGCAGTCCATGAGTGCTTTGTTAAG"&amp;"CGC
GTTGATTGGTCTGTTGAATACCCTATTATAGGAGATGAACTGAAGATTAATTCCGCTTGCAGAAAAGTAC
AGCATATGGTTGTAAAGTCTGCATTGCTTGCTGATAAGTTTCCAGTTCTTCATGACATTGGAAATCCAAA
GGCTATCAAGTGTGTGCCTCAGGCTGAAGTAGAATGGAAGTTCTATGATGCTCAGCCATGCAGTGACAAA
GCTTACAAAATAGAGGAACTCTTCTATTCTTATGCTAC"&amp;"ACATCATGATAAATTCACTGATGGTGTTTGTT
TGTTTTGGAACTGTAACGTTGATCGTTACCCAGCCAATGCAATTGTGTGTAGGTTTGACACGAGAGTTTT
GTCAAACTTGAATTTACCAGGTTGTGACGGTGGTAGTTTGTATGTGAATAAGCATGCATTCCACACTCCA
GCTTTTGATAAAAGTGCATTTACCAATTTAAAGCAATTGCCTTTCTTTTATTATTCTGATAGTCCTTGTG
AGTCGCATG"&amp;"GCAAACAAGTAGTGTCAGATATTGATTATGTACCACTTAAATCTGCTACGTGTATAACACG
ATGCAATTTGGGAGGTGCTGTTTGCAGGCATCATGCAAATGAGTACCGCCAGTACTTAGATGCATACAAC
ATGATGATTTCTGCTGGATTTAGCCTATGGATTTACAAACAGTTTGATACTTACAACCTGTGGAATACAT
TTACCAGGTTACAGAGTTTAGAAAATGTGGCTTATAATGTTGTTAACAAAG"&amp;"GACACTTTGATGGACAAGC
TGGCGAAACACCTGTTTCCATCATTAATAATGCTGTTTACACAAAGGTAGATGGTTTTGATGTGGAGATC
TTTGAAAACAAGACAACACTTCCTGTTAATGTTGCATTTGAGCTTTGGGCTAAGCGTAACATTAAATCAG
TGCCAGAGATTAAGATACTCAATAACTTGGGTGTTGATATCGCTGCAAATACTGTAATCTGGGACCACAA
AAGAGAAGCACCAGTACATATG"&amp;"TCAACAATAGGTGTCTGCACAATGACTGACATTGCCAAGAAACCTACT
GAGAGTGCTTGTTCCTCGCTTACTGTCTTATTTGATGGTAGAGTGGAAGGACAGGTAGACCTTTTTAGAA
ATGCCCGTAATGGTGTTTTAATAACAGAAGGTTCAGTTAAAGGTTTAACACCTTCAAAGGGACCAGCACA
AGCTAGTGTCAATGGAGTCACATTAATTGGAGAATCAGTAAAAACACAGTTCAACTATTTTAAG"&amp;"AAAGTA
GATGGCATTATTCAACAGTTGCCTGAAACCTACTTTACTCAGAGCCGAGACTTAGAGGATTTCAAGCCCA
GATCACAAATGGAAACTGACTTTCTTGAGCTCGCTATGGATGAATTCATACAACGGTATAAGCTAGAGGG
TTATGCCTTCGAACATATCGTTTATGGGGATTTCAGTCATGGACAACTTGGCGGCCTTCATTTAATGATT
GGTTTAGCCAAGCGTTCACGAGATTCACCGCTTAA"&amp;"ATTAGAGGATTTTATCCCTATGGATAGCACAGTGA
AAAATTACTTCATAACAGATGCACAAACAGGTTCATCAAAATGTGTGTGTTCTGTTATTGACCTCTTACT
CGATGACTTTGTTGAGATAATAAAGTCACAGGATTTGTCAGTAGTCTCTAAGGTAGTCAAGGTTACAATT
GATTACGCTGAGATTTCATTCATGCTCTGGTGTAAGGATGGACATGTTGAAACCTTCTACCCAAAACTAC
AAGCAA"&amp;"GTCAGGCATGGCAACCGGGAGTTGCAATGCCTAACTTGTACAAGATGCAGAGAATGCTTCTTGA
AAAGTGTGACCTTCAGAATTATGGTGAAAATGCTGTTATACCAAAAGGCATAATGATGAATGTCGCAAAA
TACACTCAACTGTGTCAATACTTAAATACACTTACTCTAGCTGTACCCTACAACATGAGAGTTATTCACT
TTGGTGCCGGCTCTGATAAGGGAGTTGCACCTGGTACAGCTGTACTCA"&amp;"GACAATGGTTGCCAACTGGCAC
ACTACTTGTTGATTCAGACCTTAATGACTTCGTCTCTGACGCAGATTCTACTTTAATTGGAGACTGTGCA
ACAGTACATACAGCTAATAAATGGGATCTCATTGTTAGCGATATGTATGATCCTAAGGCCAAACATGTGA
CAAAAGAGAATGACTCAAAAGAGGGGTTTTTCACCTACCTGTGTGGATTTATAAAACAAAAACTAGCCCT
GGGTGGTTCTGTAGCTGTA"&amp;"AAGATAACAGAGCATTCTTGGAACGCTGATCTTTACAAGCTTATGGGACAT
TTCTCATGGTGGACAGCTTTTGTTACAAATGTAAATGCTTCTTCATCAGAAGCATTTTTAATTGGAGTTA
ACTATCTTGGCAAGCCAAAGGAACAAATTGATGGCTATACCATGCATGCTAACTACATCTTTTGGAGGAA
CACAAATCCTATTCAATTGTCTTCCTATTCACTATTCGACATGAGCAAATTCCCTCTTAAA"&amp;"TTAAGGGGG
ACTGCTGTGATGTCTCTAAAAGAGAATCAAATCAATGATATGATTTATTCCCTGCTAGAAAAAGGTAGAC
TTATCATTAGGGAAAACAACAGAGTTGTGGTCTCAAGTGATATTCTTGTTAACAACTAAACGAACATGAA
AATTTTAATTCTTGCTTTCCTAGCTAGTCTAGCTAAAGCACAAGAAGGATGTGGCATTATCAGTCGAAAA
CCTCAGCCAAAAATGGCACAAGTCTCTTCTTC"&amp;"TCGTAGAGGTGTGTACTATAATGATGACATTTTTCGTT
CTAATGTACTACACCTGACGCAGGATTATTTCCTGCCATTTGATTCAAATTTAACACAGTACTTTTCTCT
TAATGTTGATTCAGATAGGTTTACCTACTTTGACAATCCTATTTTAGACTTTGGTGACGGCGTCTACTTC
GCTGCTACTGAAAAGTCTAATGTAATTAGGGGCTGGATTTTTGGTTCCACTTTCGATAACACAACCCAGT
CAG"&amp;"CTGTTATAGTTAATAATTCCACACACATTATTATACGTGTGTGCAACTTCAACTTATGTAAAGAACC
TATGTATACAGTGTCTCGTGGTGCACAACAATCATCTTGGGTTTATCAGAGTGCATTCAATTGCACATAT
GATAGAGTGGAAAAAAGCTTTCAGCTCGACACTGCTCCTAAAACTGGAAATTTTAAAGACCTACGTGAGT
ATGTCTTTAAGAATCGGGATGGCTTTCTCAGTGTTTACCAAACTT"&amp;"ATACAGCTGTTAATTTACCTAGAGG
ATTACCTATTGGCTTTTCAGTTTTGAGGCCAATTCTCAAACTGCCCTTTGGAATTAACATTACATCTTAT
AGAGTTGTTATGGCTATGTTTAGCCAAACTACTTCTAATTTCCTACCAGAAAGTGCTGCTTATTATGTTG
GTAATTTAAAATACACCACTTTCATGCTTAGTTTTAATGAAAATGGGACTATTACCAATGCTATTGATTG
TGCTCAAAACCCACTT"&amp;"GCTGAACTAAAATGCACCATTAAAAATTTCAATGTCAGCAAGGGAATCTACCAA
ACATCTAACTTCAGAGTTTCGCCAACTCAGGAAGTTATTAGATTCCCAAACATTACAAATCGTTGTCCTT
TTGACAAAGTTTTTAATGCTACACGCTTTCCTAATGTGTATGCGTGGGAGAGAACTAAAATTTCTGATTG
TGTTGCTGACTACACTGTTCTCTACAACTCAACTTCTTTCTCAACTTTTAAGTGCTAT"&amp;"GGAGTTTCTCCT
TCTAAGTTGATTGATTTATGCTTTACAAGTGTGTATGCTGACACATTCTTGATAAGATCTTCAGAAGTAA
GACAAGTTGCACCGGGTGAAACTGGTGTCATTGCTGACTATAATTACAAGCTGCCTGATGATTTTACTGG
TTGCGTAATAGCCTGGAATACTGCAAAGCAGGATCAAGGTCAGTATTACTACAGGTCTCACCGGAAGACT
AAACTTAAACCTTTTGAGAGAGACCTTTC"&amp;"TTCTGATGAAAATGGTGTACGTACTCTTAGTACTTACGACT
TCTACCCTAGTGTGCCGGTTGCTTATCAGGCTACTAGGGTGGTTGTACTGTCATTTGAACTACTAAACGC
ACCTGCAACAGTTTGTGGACCTAAATTATCCACACAACTTGTTAAGAACCAGTGTGTCAATTTTAATTTT
AATGGACTCAAAGGTACTGGTGTTTTGACTGAATCATCAAAGAGATTTCAGTCATTTCAACAATTTGGTC
"&amp;"GTGACACGTCTGATTTTACTGACTCCGTGCGTGACCCACAAACATTAGAAATACTTGACATTTCACCATG
CTCTTTTGGTGGTGTTAGTGTAATTACACCAGGAACAAATGCTTCTTCTGAAGTGGCTGTTCTTTATCAA
GATGTTAACTGTACTGACGTGCCAGCAGCAATTCATGCAGATCAACTAACACCAGCTTGGCGTGTTTATT
CAACTGGAACAAATGTTTTCCAAACACAGGCTGGCTGTCTTA"&amp;"TAGGAGCTGAACATGTTAATGCTTCGTA
TGAGTGTGACATCCCTATTGGTGCTGGCATTTGTGCTAGCTACCATACAGCTTCTACTTTACGTAGTGTA
GGTCAGAAATCCATTGTGGCTTACACTATGTCTTTGGGTGCAGAAAATTCTATTGCTTATGCTAATAATT
CAATTGCCATACCTACAAATTTTTCAATCAGTGTCACTACTGAAGTGATGCCTGTTTCAATGGCTAAAAC
ATCTGTAGATTGT"&amp;"ACAATGTACATCTGCGGTGATTCTTTGGAGTGCAGCAACCTACTCTTGCAGTATGGA
AGTTTCTGCACACAACTAAATCGTGCACTCTCAGGTATTGCTATTGAACAAGACAAGAACACTCAAGAAG
TTTTTGCCCAAGTTAAACAAATGTATAAGACACCAGCCATAAAAGATTTTGGCGGTTTCAATTTTTCACA
GATATTGCCTGACCCTTCAAAGCCAACAAAGAGATCATTTATCGAAGATTTACTC"&amp;"TTCAACAAGGTGACT
CTTGCTGATGCCGGCTTTATGAAACAATACGGCGAATGCCTAGGCGATATTAGTGCTAGAGACCTCATTT
GTGCTCAGAAGTTTAATGGACTTACTGTCCTACCACCACTGCTCACAGATGAAATGATTGCTGCGTACAC
TGCTGCCCTTGTCAGTGGTACTGCTACTGCTGGCTGGACGTTCGGTGCAGGATCTGCTCTTCAAATACCC
TTTGCTATGCAAATGGCATATAGGTT"&amp;"TAATGGCATTGGAGTTACCCAAAATGTTCTCTATGAGAACCAAA
AACAGATTGCCAACCAATTCAACAAGGCAATCAGTCAAATTCAAGAATCACTTACGACAACATCAACTGC
ATTGGGCAAGCTGCAAGACGTTGTCAATCAGAATGCTCAAGCATTAAATACACTTGTTAAACAACTTAGC
TCCAATTTTGGTGCAATTTCAAGTGTGCTAAATGACATCCTGTCACGACTAGACAAAGTCGAGGCAGA"&amp;"GG
TACAAATTGACAGGTTGATCACAGGCAGATTACAAAGCCTTCAAACCTATGTAACACAACAACTAATCAG
AGCTGCTGAAATAAGAGCTTCTGCTAATCTTGCTGCTACTAAAATGTCTGAGTGTGTTCTTGGACAATCA
AAAAGAGTTGACTTCTGTGGGAAGGGCTATCATTTGATGTCCTTCCCTCAAGCTGCTCCACATGGTGTCG
TCTTCCTACATGTTACTTATGTTCCATCGCAGGAAAGAA"&amp;"ACTTCACTACTGCTCCAGCGATTTGTCATGA
AGGCAAAGCATACTTTCCTCGTGAAGGTGTCTTTGTATCTAATGGCACTTCTTGGTTTATCACACAGAGG
AACTTCTATTCACCACAGATAATTACAACAGACAATACATTTGTCGCTGGAAGTTGTGATGTCGTAATTG
GCATCATCAACAATACAGTTTATGATCCTCTGCAACCTGAGCTTGACTCATTTAAGGAAGAGCTGGACAA
GTACTTTAAA"&amp;"AATCATACATCACCAGATGTTGATCTCGGCGACATTTCAGGCATTAATGCTTCTGTCGTC
AACATTCAGAAAGAAATTGACCGCCTCAATGAGGTTGCCAAAAACCTAAATGAATCACTCATTGACCTCC
AAGAACTTGGAAAATATGAGCAATACATCAAGTGGCCTTGGTATGTTTGGCTCGGCTTTATTGCTGGCCT
AATTGCCATCGTCATGGTTACAATCTTGCTTTGTTGCATGACCAGCTGTTGC"&amp;"AGTTGCCTCAAGGGCGCA
TGCTCTTGCGGTTCTTGCTGCAAATTTGATGAGGACGACTCTGAGCCTGTGCTCAAAGGAGTAAAATTAC
ACTACACATAAACGAACTTAATGGATTTGTTTATGAGCATTTTCACATTAGGAGCAATCACACGTCAACC
AGCCAAAATTGAAAATGCTTCTCCTGCAAGTACTGTTCATGCTACAGCAACGATACCGCTACAGGCCTCA
CTCCCTTTCGGATGGCTTGTTGT"&amp;"TGGCGTTGCACTTCTTGCTGTTTTTCAAAGCGCTTCCAAGGTGATTG
CGCTACATAAGAGGTGGCAGCTTGCCTTGCATAAAGGCATTCAGCTTGTATGCAATCTGCTGCTACTTTT
TGTGACAATTTACTCACACCTTCTACTGTTAGCTGCTGGCATGGAGGCACAATTTCTGTACATCTATGCC
CTGATTTATATTCTGCAAATCGTAAGTTTTTGTAGATTTATCATGAGATGCTGGCTGTGCTGGAA"&amp;"GTGCA
GATCCAAAAATCCATTACTTTATGATGCTAACTACTTTGTATGTTGGCACACCAATTGCTTTGACTACTG
TATACCATATAACAGTATCACTGACACAATCGTCCTCACCTCAGGTGACGGAACTACCCAACCAAAACTT
AAGGAAGATTACCAAATTGGTGGTTATTCTGAGGATTGGCATTCAGGTGTAAAAGACTATGTAGTAATAC
ATGGTTATTTCACCGAAGTTTACTACCAGTTGGAAT"&amp;"CGACACAACTGTCGACTGATACTGGTGCTGAAAA
TGCTACATTCTTCATCTATAGCAAGCTTGTTAAAGATGTAGATCATGTGCAAATACACACAATCGACGGC
TCTTCAGGAGTTGTAAATCCAGCAATGGATCCAATTTATGATGAGCCGACGACGACTACTAGCGTGCCTT
TGTAAGCACAAGAAAGTGAGTACGAACTTATGTACTCATTCGTTTCGGAAGAAACAGGTACGTTAATAGT
TAATAGC"&amp;"GTACTTCTCTTTCTTGCTTTCGTGGTATTCTTGCTAGTTACACTAGCCATCCTTACTGCGCTT
CGATTGTGTGCGTACTGCTGCAATATTGTTAACGTGAGTTTAGTAAAACCAACAGTTTACGTTTACTCAC
GTGTTAAAAATCTGAACTCTTCTGAAGGAGTTCCTGATCTTCTGGTCTAAACGAACTAACTATTATTATT
ATTCTGTTTGGAACTTTAACATTGCTTATCATGGCAGAGAACGGGACAA"&amp;"TTTCCGTTGAGGAGCTGAAAA
GACTCCTGGAACAATGGAATCTAGTAATAGGTTTCATTTTCCTTGCCTGGATTATGTTACTACAATTTGC
CTATTCCAACAGGAACAGGTTTTTGTACATAATAAAGCTTGTTTTCCTCTGGCTCTTGTGGCCGGTAACA
CTTGCTTGTTTTGTGCTTGCTGCTGTTTACAGAATCAACTGGGTGACCGGTGGAATTGCGATTGCAATGG
CTTGTATAGTGGGCTTGATG"&amp;"TGGCTTAGCTACTTCGTTGCTTCTTTCAGGCTGTTTGCTCGCACCCGCTC
AATGTGGTCATTCAATCCAGAAACAAACATACTTCTCAATGTGCCTCTTCGGGGGACAATTCTGACCAGA
CCGCTCATGGAAAGTGAACTTGTCATTGGAGCTGTGATCATTCGTGGTCACTTGCGAATGGCTGGACACT
CTCTTGGGCGCTGTGACATTAAGGACCTGCCTAAGGAGATCACGGTGGCTACATCACGAACG"&amp;"CTTTCTTA
TTACAAATTAGGAGCGTCGCAGCGTGTAGGCACTGACTCAGGTTTTGCTGCATACAACCGCTACCGAATT
GGAAACTATAAACTAAATACGGACCATTCAGGTAGCAACGACAATATTGCTTTGCTAGTACAGTAAGTGA
CAACAGATGTTTCATCTTGTTGACTTCCAGGTTACAATAGCAGAGATATTGATTATCATTATGAAGACTT
TCAGGGTTGCCATTTGGAACCTTGATATACTAA"&amp;"TAAGTTCAATAGTGAGACAATTATTTAAGCCTCTAAC
TAAGAAGAAATATTCAGAGTTAGATGATGAAGAACCTATGGAGTTAGATTATCCATAAAACGAACATGAA
AATTATCCTCTTCCTGACATTGATTGCACTTGCATCCTGCGAGCTATATCATTATCAGGAGTGTGTTAGA
GGTACAACTGTACTACTTAAAGAACCTTGCCCATCTGGAACTTACGAGGGCAATTCACCATTTCATCCTC
TTGC"&amp;"TGACAACAAATTTGCACTAACTTGCACTAGCACTCACTTTGCTTTTGCTTGTGCTGACGGTACTAG
ACATACTTATCAGCTCCGTGCAAGATCAGTTTCACCAAAACTTTTCATCAGACAAGAGGAAGTTCACCAA
GAGCTCTATTCACCGCTTTTTCTCATTGTTGCTGCTCTAGTATTTATAACACTTTGCTTCACCATTAAGA
GAAAGACAGAATGAATGAGCTCACTTTAATTGACTTCTATTTGTGC"&amp;"TTTTTAGCCTTTCTGCTATTCCTT
GTTCTAATAATGCTTATTATATTTTGGTTTTCACTAGAACTCCAGGATATAGAAGAACCTTGTAACAAAG
TCTAAACGAACATGAAACTTCTCATTGTTTTTGGACTCTTAACATCAGTATACTGCATCCATAAGGAATG
CAGCATACAAGAGTGTTGTGAAAATCAACCCTACCAAATTGAAGACCCTTGTCCAATACATTACTATTCG
GACTGGTTTATTAAAAT"&amp;"TGGATCCAGAAAGTCTGCTCGCCTTGTACAACTGTGCGAGGGAGACTATGGTA
AAAGAATTCCAATTCATTATCAAATGTTTGGCAATTACACCATCTCTTGTGAACCACTCGAGATAAACTG
TCAAGCACCACCAGTAGGTAGTCTAATAGTGCGTTGTTCGTACGATTATGACTTTGTTGAGCATCATGAC
GTTCGTGTTGTTCTAGATTTCGTCTAAACGAACAAACTAAAATGTCTGATAATGGACCC"&amp;"CAAAACCAGCG
TAGTGCTCCCCGCATTACATTTGGTGGACCCACAGATTCAACTGACAACAACCAGGATGGAGGACGCAGT
GGTGCACGGCCAAAACAACGCCGACCTCAAGGTTTACCCAATAATACTGCGTCTTGGTTCACAGCTCTCA
CTCAGCATGGTAAGGAGGAACTTAGATTCCCTCGAGGTCAGGGTGTTCCAATCAACACCAATAGTGGTAA
AGATGACCAAATTGGCTACTACCGAAGAGC"&amp;"TACCCGACGAGTTCGTGGTGGTGACGGCAAAATGAAAGAG
CTCAGCCCCAGATGGTACTTCTATTACCTAGGAACTGGCCCAGAAGCTTCACTTCCCTACGGTGCTAACA
AAGAAGGCATCGTATGGGTTGCAACTGAGGGAGCCCTGAATACACCAAAAGATCACATTGGCACCCGCAA
TCCTAATAACAATGCTGCCATCGTGCTACAACTTCCTCAAGGAACAACATTGCCAAAAGGCTTCTACGCA
G"&amp;"AAGGGAGCAGAGGCGGCAGTCAAGCCTCTTCTCGCTCTTCATCACGTAGTCGCGGTAATTCAAGAAATT
CAACTCCTGGCAGCAGTAGGGGAAATTCTCCAGCTCGAATGGCTAGCGGAGGCGGTGAAACTGCCCTCGC
GCTATTGCTGCTAGACAGATTGAACCAACTTGAGAGCAAAGTTTCTGGTAGAAGCCAACAACAACAAGGC
CAAACTGTCACTAAGAAATCTGCTGCTGAGGCATCCAAAAAGC"&amp;"CTCGTCAAAAACGTACTGCTACAAAAC
AGTACAACGTCACTCAAGCATTTGGGAGACGTGGTCCAGAACAAACCCAAGGAAACTTTGGGGACCAAGA
ATTAATCAGACAAGGAACTGATTACAAACATTGGCCGCAAATTGCACAATTTGCTCCAAGTGCCTCTGCA
TTCTTCGGAATGTCACGCATTGGCATGGAAGTCACACCTTCGGGAACATGGCTGACTTATCATGGAGCCA
TTAAATTGGATGAT"&amp;"AAAGATCCACAATTCAAAGACAACGTCATACTGCTGAACAAGCACATTGACGCATA
CAAAATATTCCCACCAACAGAGCCTAAAAAGGACAAAAAGAAAAAGACTGATGAAGCTCAGCCTTTACCG
CAGAGACAAAAGAAGCAGCCCACAGTGACTCTTCTTCCTGCAGCTGATATGGATGATTTCTCCAGACAAC
TTCAAAATTCCATGAGTGGAGCTTCTGCTGATTCAACTCAGGCATAAACACTCATG"&amp;"ATGACCACACAAGG
CAGATGGGCTATGTAAACGTTTTCGCAATTCCGTTTACGATACATAGTCTACTCTTGCGTAGAATGAGTT
CTCGTAGCTAAACAGCACAAGTAGGTTTAGTTAACTTTAATCTCACATAGCAATCTTTAATCAATGTGTA
ACATTAGGGAGGACTTGAAAGAGCCACCACATTTTCACCGAGGCCACGCGGAGTACGATCGAGGGTACAG
TGAATAATGCTAGGGAGAGCTGCCTAT"&amp;"ATGGAAGAGCCCTAATGTGTAAAATTAATTTTAGTAGTGCTAT
CCCCATGTGATTTTAATAGCTTCTTAGGAGAATGACGAAAAAAAAAAAAAAAAAAA
")</f>
        <v>&gt;BtRp3-2004 DQ071615.1_genome
ATATTAGGTTTTTACCTACCCAGGAAAAGCCAACCAACCTCGATCTCTTGTAGATCTGTTCTCTAAACGA
ACTTTAAAATCTGTGTAGCTGTCGCTTGGCTGCATGCCTAGTGCACCTACGCAGTATAAACAATAATAAA
CTCTACTGTCGTTGACAAGAAACGAGTAACTCGTCCCTCTTCTGCAGACTGCTTACGGTTTCGTCCGTGT
TGCAGTCGATCATCAGCATACCTAGGTTTCGTCCGGGTGTGACCGAGAGGTAAGATGGAGAGCCTTGTTC
TTGGAATCAACGAGAAAACACACGTCCAACTCAGTTTGCCTGTTCTTCAGGTTAGAGACGTGCTAGTACG
TGGCTTTGGGGACTCTGTGGAAGAGGCCCTATCGGAGGCACGTGAACACCTAAAAAGTGGCACTTGTGGT
ATAGTAGAGCTGGAAAAGGGCGTATTGCCCCAGCCTGAACAGCCCTATGTGTTCATTAAACGATCTGACG
CTCAAGGCACTGATCATGGCCATAGGGTCCGTGAGCTAGTTGCTGAATTGGATGGCGTTCAGTACGGTCG
TAGCGGTATAACTCTGGGAGTACTCGTGCCACATGTGGGCGAAACCCCAATCGCATACCGCAATGTTCTC
CTTCGTAAGAACGGTAATAAGGGAGCCGGTGGCCATAGCTTTGGCATCGATCTAAAGTCTTATGACTTAG
GTGACGAGCTTGGCACTGATCCCATTGAAGATTATGAACAAAACTGGAACACTAAGCATGGCAGTGGTGT
ACTCCGTGAACTCACTCGTGAGCTCAATGGAGGTGCACTCACTCGCTATGTCGACAACAACTTTTGTGGC
CCAGATGGGTACCCTCTTGAATGCATTAAAGACCTTCTCGCTCGCGCGGGCAAGTCTATGTGCACTCTTT
CTGAACAACTTGATTACATCGAGTCGAAGAGAGGTGTCTACTGCTGTCGTGACCATGGGCATGAAATTGC
CTGGTTTACTGAGCGGTCTGATAAGAGCTATGAGCATCAGACACCCTTTGAAATTAAGAGTGCCAAGAAA
TTTGACACCTTCAAAGGGGAGTGCCCAAAGTTTGTATTTCCTCTTAACTCAAAAGTCAAAGTCATTCAAC
CACGTGTTGAAAAGAAAAAGACTGAGGGCTTCATGGGGCGTATTCGCTCTGTGTATCCTGTTGCCACTCC
TCAAGAGTGCAACAACATGCACTTGTCTACCTTGATGAAATGTAATCATTGTGATGAAGTTTCATGGCAG
ACGTGTGATTTCTTAAAAGCCACCTGTGAACAATGTGGCACTGAAAACTTAGTCTCTGAAGGACCCAATA
CATGTGGGTACCTACCTACTAATGCTGTAGTGAAAATGCCATGTCCTGCCTGTCAAGACCCAGAGATTGG
ACCTGAGCATAGTGCTGCAGATTATCACAACCACTCAAACATTGAAACTCGACTCCGCAAGGGAGGTAGG
ACTAGATGTTTTGGAGGCTGTGTGTTTGCCTATGTAGGCTGCTATAACAAGCGTGCCTACTGGGTTCCTC
GTGCTAGTGCTGATATTGGTTCAGGCCATACTGGCATTACTGGTGACAATGTGGAAACCTTGAATGAGGA
TCTCCTTGAGATACTGAGTCGTGAACGTGTTAATATTAACATTGTTGGCGATTTTCAGTTGAATGAAGAG
GTTGCCATCATTTTGGCATCTTTCTCTGCTTCTACAAGTGCCTTTATTGACACCATAAAGAGTCTTGATT
ACAAGTCTTTCAAAACCATTGTTGAGTCCTGCGGTAACTATAAAGTTACCAAGGGTAAGCCCATAAAAGG
TGCTTGGAACATTGGACAACACAGATCAGTTCTAACACCACTGTGTGGTTTTCCATCACAGGCTGCTGGT
GTTATCAGATCAATTTTTTCACGCACACTTGATGCAGCAAACCACTCAATTCCTGATTTGCAGAGAGCAG
CTGTCACCATACTTGATAGTATTTCTGAACAGTCATTGCGTCTTGTTGACGCCATGGTTTATACCTCAAA
CCTGCTCACCAACAGTGTCATCATTATGGCATATGTAACTGGTGGTCTTGTACAACAGACTTCTCAGTGG
TTGTCTAATTTATTAGACACTACTGTTGAAAAACTTAGGCCCATCTTTGCATGGATTGAGGCGAAACTTA
GTGCAGGAGTTGAATTTCTCAAGGATGCTTGGGAGATTCTCAAATTTCTGATTACAGGTGTTTTTGACAT
CGTCAAGGGTCAAATACAGGTTGCTTCAGATAACATCAAGGATTGTGTAAAATGCTTCGTTGATGTTGTT
AACAAGGCACTCGAAATGTGCATAGACCAAGTCACTATTGCTGGTGCAAAGTTGCGATCACTCAACTTAG
GTGAAGTCTTCATTGCTCAAAGCAAGGGACTTTACCGTCAGTGCATACGTGGCAAGGAACAGCTACAACT
ACTTATGCCTCTTAAGGCACCAAAAGAAGTCACCTTTCTTGAAGGTGATTCACATGACACAGTACTTACC
TCTGAGGAGGTTGTTCTTAAGAACGGTGAACTCGAAGCACTCGAGACGCCCGTTGATAGCTTCACAAATG
GAGCTGTCGTTGGCACACCAGTTTGTATAAATGGCCTCATGCTCTTAGAGATCAAGGCCAATGAACAATA
TTGTGCATTGTCTCCTGGTTTACTGGCTACAAACAATGTCTTTCGCCTAAAAGGGGGTGCACCAACTAAA
GGTGTAACTTTTGGAGAAGACACTGTTGTGGAAGTTCAAGGTTACAAGAATGTGAGAATCACATTTGAGC
TTGATGAACGTGTTGACAAAGTGCTTAATGAAAAGTGCTCTGTCTACACTGTTGAATCCGGTACCGAAGT
TACTGAGTTTGCATGTGTTGTAGCAGAGGCTGTTGTGAAGACTTTACAACCAGTTTCTGATCTCCTCACC
AACATGGGTATTGATCTTGACGAATGGAGTGTGGCTACATTCTATTTGTTTGATGATTCTGGCGAAGAAA
AGTTGTCTTCGCGTATGTATTGCTCCTTCTACCCTCCTGATGAGGAGGAGGATTGTGAAGAGTATGAGGA
AGAAGAGGAAGTCTCAGAAAGAACCTGTGAACACGAATATGGCACAGAGGAAGATTATAAAGGTCTCCCA
CTGGAATTTGGTGCTTCAACTGATATAATTCAAGTTGAAGAGCAAGAAGAGGAAGACTGGCTTGATGATG
CTGTTGAAGCAGAACCTGAACCAGAACCTCTACATGAGGAACCAGTCAACCAGCTTACTGGCTATTTAAA
ACTTACTGACAACGTAGCCATTAAGTGTGTGGACATCGTTGAGGAGGCGCAAAACGCTAATCCTATGGTG
ATTGTAAATGCTGCTAACATACACCTGAAACATGGTGGTGGTGTAGCAGGTGCACTCAACAAGGCAACTA
ACGGTGCCATGCAAAAAGAGAGTGATCATTACATTAAGCTAAACGGCCCTCTAACAGTTGGAGGTTCATG
TTTGCTTTCTGGACATAACCTTGCTAAGAAGTGTCTGCATGTTGTTGGACCCAACCTAAATGCAGGTGAG
GATATCCAGCTTCTTAAGGCAGCATATGAAAATTTCAATTCACAGGACATCTTACTTGCACCATTGCTGT
CAGCAGGCATATTTGGTGCTAAACCACTTCAGTCTTTACAAATGTGTGTGCAGACAGTTCGCACACAGGT
TTATATTGTAGTCAATGACAAAGTTCTTTATGAGCAGGTTGTCATGGATTATCTTGATAGCCTGAAGCCT
AAAGTGGAGGCACCTAAACAAGAGGTGTTACCAAAGGCAGAATATCCTAAGGTTGATGAGAAATCTGTCG
TACAGAAGACTATTGATGTGAAGCCAAAAATTAAGGCTTGCATCGATGAGGTTACCACAACACTGGAAGA
AACTAAGTTTCTTACCAATAAGTTACTCTTGTTTACTGATATCAATGGTAAGCTTTACCAAGATTCTAAG
AACATGCTTAGAGGTGAAGATATGTCTTTCCTTGAGAAGGATGCACCTTACATGGTAGGTGATGTTATCA
CTAGTGGTGATATCACTTGCGTCGTAATACCCTCCAAAAAGGCTGGTGGCACTACCGAAATGCTCTCAAG
AGCTTTGAAGAAAGTGCCAATTAATGAGTATATAACCACATACCCTGGACAAGGATGTGCTGGTTATACA
CTTGAGGAAGCTAAGACTGCTCTTAAGAAATGCAAATCTGCATTTTACGTGCTACCTTCAGAAACACCCA
ATGCTAAGGAAGAGATTCTAGGAACTGTATCCTGGAATTTGAGAGAAATGCTTGCTCATGCTGAAGAGAC
AAGAAAATTAATGCCTGTCTGCATGGATGTTAGAGCCATAATGGCCACCATCCAACGCAAGTACAAAGGA
ATTAAAATTCAAGAAGGCATTGTTGACTATGGAGTCCGATTCTTCTTTTATACTAGTAAAGAGCCTGTAG
CTTCTATCATTACGAAGCTGAACTCTTTAAATGAGCCACTTGTCACAATGCCAATTGGTTATGTGACACA
TGGTTTTAATCTTGAAGAAGCTGCGCGCTGTATGCGTTCTCTTAAAGCTCCTGCCATAGTGTCAGTGTCA
TCACCAGATGCTGTTACTACATATAATGGATACCTCACTTCGTCATCAAAGACATCTGAGGATCACTTTG
TGGAGACAGTTTCTCTAGCTGGCTCGTACAGAGATTGGTCCTATTCAGGACAGCGTACAGAGTTAGGTGT
TGAATTTCTTAAGCGTGGTGAAAAAATTGTATACCACACTTTGGAGAGCCCCGTCAAATTCCATCTTGAC
GGTGAGGTTCTTCCACTTGACAAACTAAAGAGTCTCTTATCCCTGCGGGAGGTTAAGACTATAAAAGTGT
TCACCACTGTGGACAACACTAATCTCCACACACAGCTTGTGGACATGTCTATGACATATGGACAGCAGTT
AGGTCCAACATACTTGGAGGGTGCTGATGTTACAAAAATTAAACCTCATGTAAATCATGAGGGTAAGACT
TTCTTTGTACTACCCAGTGATGACACACTACGTAGTGAAGCTTTTGAGTACTACCATACTCTTGATGAGA
GCTTTCTTGGTAGGTACATGTCTGCTTTAAACCACACAAAGAAATGGAAATTTCCTCAAGTTGGTGGTCT
AACTTCAATTAAATGGGCTGATAACAATTGTTATTTGTCTAGTGTTTTATTAGCACTTCAACAGATTGAA
GTCAAATTTAATGCACCAGCACTTCAAGAGGCTTATTATAGAGCTCGTGCTGGTGATGCTGCTAACTTTT
GTGCACTCATACTTGCTTACAGTAATAAAACTGTTGGCGAGCTTGGTGATGTCAGAGAAACTATGACCCA
CCTTCTACAGCATGCCAATTTGGAATCCGCTAAGCGAGTTCTTAATGTGGTGTGTAAACATTGCGGTCAG
AAAACTACTACCTTAACGGGTGTAGAAGCTGTGATGTATATGGGTACTCTATCTTATGATAATCTTAAGA
TGGGTGTTTCCATTCCATGTGTATGTGGTCGTGATGCTACACAATACCTAGTACAACAAGAGTCTTCTTT
TGTTATGATGTCTGCACCACCCGCTGAATATAAATTACAGCAAGGTACATTCTTATGTGCAAATGAGTAC
ACTGGTAATTATCAGTGTGGTCATTACACTCACATAACTGCTAAGGAGACCCTCTATCGTATTGATGGAG
CTCACCTTACAAAGATGTCAGAGTATAAAGGACCAGTGACTGATGTTTTCTATAAGGAAACATCTTACAC
TACAACCATCAAGCCTGTGTCATACAAACTTGATGGAGTTACTTACACAGAGATTGAACCAAAATTGGAT
GGGTATTATAAAAAGGACAATGCTTACTACACAGAGCAGCCTATAGACCTCATACCAACTCAACCACTAC
CAAATGCGAGTTTTGACAATTTCAAACTCACATGTTCTAACACAAAATTTGCTGATGATTTAAATCAAAT
GACAGGCTTCACAAAGCCAGCTTCACGAGAGCTATCTGTCACATTCTTTCCAGACTTGAATGGCGATGTA
GTGGCTATTGACTATAGACACTATTCAGCGAGTTTCAAGAAAGGTGCTAAATTACTGCATAAGCCAATTG
TTTGGCATATCAATCAGGCTACAACCAAGACAACGTTCAAACCAAACACTTGGTGCTTACGTTGTCTTTG
GAGTACAAAACCAGTAGATACGTCAAATTCATTTGAAGTTCTGGCAGTAGAAGACACACAAGGAATGGAT
AATCTTGCTTGTGAAAGTCAACAACCTACCCCTGAAGAAGTAGTGGAAAATCCTACCATACAGAAGGAAG
TCATAGAGTGTGACGTGAAAACTACCGAAGTTGTAGGCAATGTCATACTTAAACCATCAGATGAAGGTGT
TAAAGTAACACAAGAGTTAGATCATGAGGATCTTATGGCTGCCTACGTGGAAAACACAAGCATTACCATT
AAGAAACCTAATGAGCTTTCATTAGCCCTAGGTTTAAAAACAATTGCTACTCATGGTATTGCTGCAATTA
ATAGTGTTCCTTGGGGTAAAATTTTGGCATATGTCAAACCATTCTTAGGACAGGCAGCAGTTACAACATC
AAATTGCGCTAAGAGATTGGTACAGCGTATGTTTAACAACTATATGCCCTATGTGCTTACATTATTGTTC
CAATTGTGTACTTTTACCAAAAGTACAAATTCTAGAATTAGAGCTTCACTACCTACGACTATTGCTAAAA
ATAGTGTTAGGGGTATTGTTAGGTTATGTTTGGATGCTGGCATTAATTATGTAAAGTCACCCAAATTTTC
TAAATTGTTCACTATTGCAATGTGGCTATTATTGTTAAGCATTTGCTTAGGTTCACTAATCTATGTAACT
GCAGCTTTAGGTGTATTATTGTCCAACTTTGGAGCTCCTTCTTATTGTAGTGGCGTTAGAGAATCGTACC
TCAATTCCTCTAATGTTACTACTATGGATTTCTGTGAAGGTTCTTTTCCTTGCAGTGTTTGTTTAAGTGG
ATTAGATTCGCTTGATTCCTATCCAGCCCTAGAAACCATCCAGGTGACGATCTCATCGTACAAGCTAGAC
TTGACAATTTTAGGTTTAGCTGCTGAGTGGTTTTTTGCATATATGTTGTTCACAAAATTCTTTTATTTAC
TAGGTCTTTCAGCTATAATGCAGGTGTTTTTTGGCTATTTTGCTAGTCATTTCATCAGCAATTCTTGGCT
CATGTGGTTTATCATTAGCATTGTACAAATGGCACCCGTTTCTGCAATGGTTAGGATGTACATCTTTTTT
GCTTCTTTCTATTACATATGGAAGAGCTATGTTCATATTATGGATGGTTGCACCTCCTCAACTTGCATGA
TGTGCTATAAGCGCAACCGTGCTACACGTGTTGAGTGTACAACTATTGTTAATGGCATGAAGAGATCCTT
CTACGTTTATGCAAATGGAGGTCGTGGCTTCTGTAAGACTCACAATTGGAATTGTCTTAATTGTGATACA
TTCTGTGCTGGTAGTACATTCATTAGCGATGAAGTTGCTCGTGACTTGTCACTCCAGTTTAAAAGACCAA
TTAATCCTACTGACCAGTCTTCGTATGTTGTTGATAGTGTTGCTGTGAAAAATGGCGCACTTCACCTCTA
CTTTGACAAGGCTGGTCAAAAGACTTATGAGAGACACCCACTCTCTCATTTTGTCAATTTAGACAATTTG
AGAGCTAATAACACTAAAGGTTCACTACCTATTAATGTCATAGTTTTTGATGGCAAGTCCAAATGTGACG
AGTCTGCTGCTAAATCTGCTTCTGTGTATTACAGTCAGTTAATGTGCCAACCCATTCTGTTGCTTGACCA
AGCTCTTGTATCAGATGTTGGAGATAGTACTGAAGTTTCTGTCAAGATGTTTGATGCCTATGTCGACACT
TTCTCAGCAACTTTTAGTGTTCCTATGGAAAAACTTAAGGCACTTGTTGCTACTGCTCATAGTGAGCTAG
CGAAGGGTGTGGCTTTAGATGGTGTCCTTTCTACATTTGTGTCCGCATCCCGTCAAGGTGTTGTAGATAC
TGATGTTGATACAAAGGATGTCATTGAATGTCTTAAGCTTTCACATCACTCTGACTTGGAAGTGACAGGT
GACAGTTGTAACAACTTCATGCTCACCTATAACAAAGTTGAAAACATGACGCCTAGAGATCTTGGTGCAT
GCATTGATTGTAATGCGAGGCATATTAATGCCCAAGTAGCAAGAAGTCACAATGTTTCACTCATTTGGAA
TGTAAAAGACTACATGTCTTTATCTGAACAGTTGCGTAAACAAATTCGTAGTGCTGCTAAGAAGAACAAT
ATACCTTTTAGGCTAACTTGTGCTACGACTAGACAGGTTGTCAATGTTATAACTACTAAAATCTCACTCA
AGGGTGGTAAGATTGTTAGTACTTGGTTTAAAATCATGCTTAAAGCCACACTATTGTGTGTCCTTGCTGC
ATTGGTTTGTTATATCGTTATGCCAGTACATATATTGTCTGTTCATGGCGGTTACACAAATGAAATCATT
GGTTACAAAGCCATTCAGGATGGTGTCACTCGTGACATCGTCTCTACTGATGATTGTTTTGCGAACAAAC
ATGCTGGTTTTGACTCATGGTTTAGCCAGCGTGGTGGTTCATACAAAAATGATAAGAGCTGTCCTGTAGT
AGCTGCTATCATTACTAGGGAGATTGGCTTTATAGTGCCTGGTCTACCGGGTACTGTTTTGCGAGCAATC
AATGGTGACTTCTTGCATTTTCTACCTCGTGTTTTTAGTGCTGTTGGCAATATTTGCTACACACCTTCTA
AACTCATTGAGTATAGTGATTTTTCCACTTCTGCTTGCGTTCTTGCTGCTGAGTGTACAATCTTTAAGGA
TGCTATGGGCAAACCTGTGCCATATTGTTATGACACTAATTTGCTAGAGGGTTCTATTTCTTATAGTGAG
CTTCGTCCAGACACTCGTTATGTGCTTATGGATGGTTCTATCATACAATTTCCTAACGCATACTTAGAAG
GTTCTGTTAGAGTGGTAACAACTTTTGATGCTGAGTACTGTAGACATGGTACATGCGAAAGATCAGAAGC
TGGTATTTGCTTATCTACCAGTGGTAGATGGGTTCTTAACAATGAACATTATAGAGCTCTACCTGGAGTA
TTCTGTGGTGTTGATGCAATGAATCTTATAGCAAACATCTTTACTCCCCTTGTGCAACCTGTGGGTGCTC
TAGATGTGTCTGCTTCAGTAGTGGCTGGTGGTATTATTGCCATATTGGTGACTTGTGCTGCCTATTACTT
TATGAAATTCAGACGTGCTTTTGGTGAGTACAACCATGTTGTTGCTGCTAATGCACCTTTGTTTTTGATG
TCTTTCACTATACTCTGCCTGGCACCTGCTTATAGCTTCTTGCCAGGAGTCTATTCAGTCTTTTACTTGT
ACTTGACATTCTATTTTACTAATGATGTTTCATTCTTGGCTCACCTTCAATGGTTTGCTATGTTTTCTCC
TATTGTGCCTTTCTGGATAACAGCAATTTATGTATTCTGTATTTCTTTGAAGCACTTTCACTGGTTCTTT
AATAATTATCTTAGGAAAAGAGTCGTGTTTAATGGAGTTACATTTAGTACCTTCGAGGAGGCTGCTTTGT
GTACCTTTTTGCTCAATAAGGAAATGTACCTAAAATTGCGTAGTGAGACACTGTTGCCACTCACACAGTA
CAACAGGTATCTTGCTCTGTATAACAAGTACAAGTATTTCAGTGGAGCCTTAGATACTACTAGCTATCGT
GAAGCAGCTTGCTGCCACTTAGCAAAGGCTCTAAATGACTTCAGCAATTCTGGTGCTGATGTCCTCTACC
AACCACCACAGACTTCGATCACTTCTGCTGTTTTACAGAGTGGTTTTAGGAAAATGGCATTCCCATCAGG
TAAAGTTGAAGGGTGCATGGTACAAGTAACCTGTGGAACTACAACTCTTAATGGATTGTGGTTAGACGAC
ACAGTATACTGCCCAAGACATGTCATTTGCACAGCAGAAGACATGCTTAATCCCAACTATGAAGATCTGC
TCATTCGCAAATCTAATCATAGTTTCCTTGTTCAGGCTGGCAATGTACAACTCCGAGTCATCGGCCACTC
TATGCAAAATTGTCTGCTTAGGCTTAAAGTTGATACCTCTAACCCTAAGACACCCAAGTATAAATTTGTC
CGTATTCAACCTGGCCAAACATTTTCAGTTCTAGCATGCTACAATGGTTCACCATCTGGTGTTTATCAGT
GTGCCATGAGACCTAATCACACTATTAAAGGTTCTTTCCTAAATGGATCATGTGGTAGTGTTGGTTTTAA
CATAGACTATGATTGCGTGTCTTTCTGTTATATGCATCACATGGAACTTCCAACAGAAGTGCACGCTGGT
ACAGACTTAGAAGGTAAATTCTATGGTCCATTTGTTGACAGACAAACTGCACAGGCTGCAGGTACAGACA
CAACCATAACACTAAATGTTTTGGCATGGCTGTATGCTGCTGTTATCAATGGTGATAGGTGGTTTCTTAA
TAGATTCACCACTACTTTGAATGACTTTAATCTTGTGGCAATGAAGTACAACTATGAACCTTTGACACAA
GATCATGTTGACATATTGGGACCTCTTTCTGCTCAAACAGGAATTGCCGTCTTAGATATGTGTGCTGCTT
TGAAAGAGCTGCTGCAGAATGGTATGAATGGTCGTACTATTCTCGGTAGCACTATTTTAGAAGACGAGTT
TACACCATTTGATGTTGTTAGACAATGCTCTGGTGTTACCTTCCAAGGTAAGTTCAAGAGAATTGTTAAG
GGCACTCATCATTGGATGCTTTTAACTTTCTTGACATCACTATTGATTCTTGTCCAAAGTACACAGTGGT
CACTGTTTTTCTTTGTTTACGAGAATGCTTTCTTGCCATTTACTCTTGGTATTATGGCAGTTGCTGCATG
TGCTATGCTGCTTGTTAAGCATAAGCACGCGTTCTTGTGCTTGTTTCTGTTACCTTCTCTTGCAACAGTT
GCTTATTTTAATATGGTCTACATGCCTGCTAGCTGGGTGATGCGTATCATGACATGGCTTGAATTGGCTG
ATACTAGCTTGTCTGGTTATCGGCTTAAGGATTGTGTTATGTATGCTTCAGCTTTAGTTTTGCTTGTTCT
CATGACAGCTCGCACTGTTTATGATGATGCTGCTAGACGTGTCTGGACACTGATGAATGTCATTACACTT
GTTTACAAAGTCTACTATGGTAATGCTTTAGATCAAGCTATTTCCATGTGGGCCTTAGTTATTTCTGTAA
CCTCTAACTATTCTGGTGTCGTTACGACTATCATGTTTTTAGCTAGAGCTATAGTGTTTGTGTGTGTTGA
GTATTACCCATTGTTATTTATTACTGGTAACACCTTACAGTGTATCATGCTTGTTTATTGTTTCTTAGGT
TATTGTTGCTGCTGCTACTTTGGCCTTTTCTGTTTACTCAACCGTTACTTCAGGCTTACTCTTGGTGTTT
ATGACTATTTGGTCTCTACACAAGAATTTAGGTATATGAACTCTCAGGGGCTTTTGCCTCCTAAGAGTAG
TATTGATGCTTTTAAGCTTAACATTAAGTTGTTGGGTATTGGAGGTAAACCATGCATCAAAGTTGCTACT
GTACAGTCTAAAATGTCTGACGTAAAGTGCACATCTGTGGTACTGCTCTCGGTTCTTCAGCAACTTAGAG
TAGAGTCATCTTCTAAATTGTGGGCACAATGTGTACAACTCCACAACGACATTCTTCTTGCAAAAGACAC
AACTGAAGCTTTCGAAAAGATGGTTTCTCTTTTGTCTGTCTTGCTATCTATGCAGGGTGCTGTAGACATT
AATAAGTTGTGTGAGGAAATGCTCGACAACCGTGCTACTCTTCAGGCTATTGCTTCAGAATTTAGTTCTT
TACCATCATATGCCGCTTATGCCACTGCCCAAGAGGCCTATGAGCAGGCTGTAGCTAATGGTGATTCTGA
AGTTGTTCTCAAAAAGTTAAAGAAATCTTTGAATGTGGCTAAATCTGAGTTTGACCGTAATGCTGCCATG
CAACGCAAGTTGGAAAAGATGGCAGATCAGGCTATGACCCAAATGTACAAACAGGCAAGATCTGAGGACA
AGAGGGCAAAAGTAACTAGTGCTATGCAAACAATGCTCTTCACTATGCTTAGGAAGCTTGATAATGATGC
ACTTAACAACATTATCAACAATGCGCGTGATGGTTGTGTTCCACTCAACATCATACCATTGACTACAGCA
GCCAAACTCATGGTTGTTGTCCCTGATTATGGTACCTACAAGAACACTTGTGATGGTAACACCTTTACAT
ATGCATCTGCACTCTGGGAAATCCAGCAAGTTGTTGATGCGGATAGTAAGATTGTTCAACTTAGTGAAAT
TAACATGGAAAATTCATCAAATTTGGCTTGGCCTCTTATTGTTACAGCTCTAAGAGCCAATTCAGCTGTC
AAACTACAGAATAATGAACTGAGTCCAGTAGCACTACGACAGATGTCATGTGCGGCTGGTACCACACAAA
CAGCTTGTACTGATGACAATGCACTTGCCTACTATAACAACTCAAAGGGAGGTAGATTTGTGCTAGCATT
ACTATCAGACCACCAAGATCTCAAATGGGCTAGATTCCCTAAGAGTGATGGTACAGGTACAATTTATACA
GAACTGGAACCACCTTGTAGGTTTGTTACAGACACACCAAAAGGGCCTAAAGTGAAATACTTGCATTTCA
TCAAGGGCCTAAATAACCTAAATAGAGGTATGGTGCTGGGCAGTTTAGCTGCTACAGTACGTCTTCAGGC
TGGAAATGCTACAGAAGTACCTGCCAATTCAACTGTGCTTTCTTTCTGCGCATTTGCAGTAGACCCTGCT
AAAGCGTACAAGGATTACCTAGCAAGTGGAGGACAACCAATCACCAACTGTGTGAAGATGTTGTGTACAC
ACACTGGTACAGGACAGGCAATTACTGTAACACCAGAAGCCAACATGGACCAAGAGTCCTTTGGTGGTGC
TTCATGCTGTCTGTATTGCAGATGCCACATTGACCATCCAAATCCTAAAGGATTCTGTGACTTGAAAGGT
AAGTACGTCCAAATACCTACCACTTGTGCTAATGACCCAGTGGGTTTTACACTCAGAAACACAGTCTGTA
CCGTCTGCGGAATGTGGAAAGGTTATGGCTGTAGTTGTGATCAACTCCGCGAACCCATGATGCAGTCTGC
GGATGCGTCAACGTTTTTAAACGGGTTTGCGGTGTAAGTGCAGCCCGTCTTACACCGTGCGGCACAGGCA
TTAGCACTGATGTCGTCTACAGGGCTTTTGATATTTACAATGAAAAAGTTGCTGGTTTTGCAAAGTTCCT
AAAAACTAATTGCTGCCGCTTCCAGGAGAAGGATGAGGAAGGCAATTTATTAGACTCTTACTTCGTAGTT
AAGAGGCATACTATGTCTAACTACCAACATGAAGAGACTATTTATAACTTGGTTAAAGATTGTCCAGCGG
TTGCTGTTCATGACTTTTTCAAGTTTAGAGTAGATGGTGACATGGTACCACATATATCACGTCAGCGTCT
AACTAAATACACAATGGCTGATTTAGTCTATGCTCTACGTCATTTTGATGAGGGTAATTGTGATACATTA
AAAGAAATACTCGTCACATACAATTGTTGTGATGATGATTATTTCAATAAGAAGGATTGGTATGACTTCG
TAGAGAATCCTGACATCTTACGCGTATATGCTAACTTAGGTGAGCGTGTACGCCAAGCATTATTAAAGAC
TGTACAATTCTGCGATGCTATGCGTGATGCAGGCATTGTAGGCGTACTGACATTAGATAATCAGGATCTT
AATGGGAACTGGTACGATTTCGGTGATTTCGTACAAGTAGCACCAGGCTGCGGAGTTCCTATTGTGGATT
CATACTACTCATTGCTGATGCCCATCCTCACTCTGACTAGGGCATTGGCTGCTGAGTCCCATATGGATGC
TGATCTTGCAAAACCACTTATTAAGTGGGATTTGCTGAAATATGATTTTACGGCAGAGAGACTTTGTCTC
TTCGACCGTTATTTTAAATATTGGGACCAGACATACCATCCCAATTGTATTAACTGTTTGGATGATAGGT
GTATCCTTCATTGTGCAAACTTTAATGTGTTATTTTCTACTGTGTTTCCACCTACAAGTTTTGGACCACT
AGTAAGAAAAATATTTGTAGATGGTGTTCCTTTTGTTGTTTCAACTGGATACCATTTTCGTGAGTTAGGA
GTTGTACATAATCAGGATGTAAACTTACATAGCTCGCGTCTCAGTTTTAAGGAACTTTTAGTGTATGCTG
CTGATCCAGCCATGCATGCAGCTTCTGGCAATTTATTGCTAGATAAACGCACTACATGCTTTTCAGTAGC
TGCACTAACAAACAATGTTGCCTTTCAAACTGTCAAACCCGGTAATTTTAACAAAGACTTTTATGACTTT
GCTGTGTCTAAAGGTTTCTTTAAGGAAGGAAGTTCTGTTGAACTAAAACACTTCTTCTTTGCTCAGGATG
GCAATGCTGCTATTAGTGATTATGACTATTATCGTTATAATCTGCCAACAATGTGTGATATCAGACAACT
CCTATTCGTAGTTGAAGTTGTTGATAAATACTTTGATTGTTACGATGGTGGCTGTATTAATGCCAACCAA
GTAATCGTTAACAATCTGGACAAATCAGCTGGTTTCCCATTTAATAAATGGGGTAAGGCTAGACTTTATT
ATGATTCAATGAGTTATGAGGACCAAGATGCACTTTTCGCGTATACTAAGCGTAATGTCATCCCTACTAT
AACTCAAATGAATCTTAAGTATGCCATTAGTGCAAAGAATAGAGCTCGCACCGTAGCTGGTGTCTCTATC
TGTAGTACTATGACAAATAGACAGTTTCATCAGAAATTATTGAAGTCAATAGCCGCCACTAGAGGAGCTA
CTGTGGTAATTGGAACAAGCAAGTTTTACGGTGGCTGGCATAACATGTTAAAAACTGTTTACAGTGATGT
AGAAACTCCACACCTTATGGGTTGGGATTATCCAAAATGTGACAGAGCCATGCCTAACATGCTTAGGATA
ATGGCCTCTCTTGTTCTTGCTCGCAAACATAGCACTTGCTGTAACTTGTCACACCGTTTCTACAGGTTAG
CTAATGAGTGTGCGCAGGTGTTAAGTGAGATGGTCATGTGTGGCGGCTCACTATATGTTAAACCAGGTGG
AACATCATCAGGTGATGCTACAACTGCTTATGCTAATAGTGTCTTTAACATTTGTCAAGCTGTTACAGCC
AATGTAAATGCACTCCTTTCAACTGATGGTAACAAGATAGCTGACAAGTATGTCCGCAATCTACAACACA
GGCTTTATGAGTGTCTCTATAGAAATAGGGATGTTGATCATGAATTCGTAGGTGAGTTTTACGCTTACCT
GCGTAAACATTTCTCCATGATGATTCTTTCTGATGATGCCGTCGTGTGCTACAACAGTAACTACGCGGCT
CAAGGTTTAGTAGCTAGCATTAAGAACTTTAAGGCAGTTCTTTATTATCAAAATAATGTGTTCATGTCTG
AGGCAAAATGCTGGACTGAGACTGACCTTACCAAAGGACCTCACGAATTTTGCTCACAGCATACAATGCT
AGTTAAACAAGGAGATGACTACGTGTACCTGCCTTACCCAGATCCATCAAGAATATTAGGTGCAGGCTGT
TTTGTCGATGATATTGTCAAAACAGATGGTACACTTATGATTGAGAGGTTTGTGTCATTAGCTATTGATG
CCTACCCCCTTACTAAACATCCTAATCAGGAGTATGCTGACGTCTTTCACTTGTATTTACAATACATTAG
GAAGTTACATGATGAGCTTACTGGTCACATGCTAGACATGTATTCTGTAATGCTAACTAATGATAACACC
TCACGGTATTGGGAACCTGAGTTTTATGAAGCTATGTACACACCACACACAGTCTTGCAGGCTGTAGGTG
CTTGTGTATTGTGTAATTCACAGACCTCACTTCGTTGCGGTGCTTGCATTAGGAGACCATTCCTGTGCTG
CAAGTGCTGCTATGACCATGTCATTTCAACATCACATAAATTAGTATTGTCTGTTAATCCCTATGTTTGC
AATGCACCAGGTTGTGATGTCACTGACGTGACACAACTATATCTAGGAGGTATGAGCTATTACTGCAAGT
CACATAAGCCTCCCATTAGTTTTCCATTGTGTGCTAATGGTCAGGTTTTTGGTTTATACAAGAACACATG
TGTAGGTAGTGATAATGTCACTGACTTCAATGCGATAGCAACATGTGATTGGACTAATGCTGGCGATTAC
ATACTTGCCAACACTTGTACTGAGAGACTCAAGCTCTTTGCAGCAGAAACGCTCAAAGCTACTGAGGAAA
CATTTAAGCTGTCATATGGTATTGCCACTGTACGTGAAGTACTCTCTGACAGAGAATTGCATCTTTCATG
GGAGGTTGGAAAACCTAGACCACCATTGAATAGAAATTATGTCTTTACTGGTTACCGTGTAACTAAAAAT
AGTAAAGTACAGATTGGAGAGTACACCTTTGAAAAGGGTGACTATGGTGATGCTGTTGTGTACAGAGGTA
CTACAACATACAAATTGAATATTGGTGATTACTTTGTGTTGACATCTCACACTGTAATGCCACTTAGTGC
ACCTACTTTAGTGCCACAAGAGCACTATGTGAGAATTACTGGCTTGTACCCAACACTTAATATCTCAGAT
GAGTTTTCTAGCAATGTTGCAAATTATCAAAAGGTCGGTATGCAAAAGTACTCTACACTCCAAGGACCAC
CTGGCACTGGTAAGAGTCATTTTGCCATCGGACTTGCTCTCTACTACCCATCCGCTCGCATAGTGTACAC
GGCATGCTCTCATGCAGCTGTTGATGCCCTATGTGAAAAGGCATTAAAATATTTGCCCATAGATAAATGT
AGTAGAATCATACCTGCGCGTGCGCGCGTAGAGTGTTTTGACAAATTCAAAGTGAATTCAACACTAGAAC
AGTATGTTTTCTGCACTGTAAATGCATTGCCAGAAACAACTGCTGATATTGTAGTCTTTGATGAAATTTC
TATGGCTACTAATTATGATTTGAGTGTTGTCAATGCTAGACTTCGTGCAAAACACTACGTCTATATTGGT
GATCCAGCTCAATTACCAGCCCCGCGCACATTGCTGACCAAAGGCACACTAGAACCAGAATACTTCAATT
CAGTGTGCAGACTTATGAAAACAATAGGTCCAGACATGTTCCTTGGAACTTGTCGCCGTTGTCCTGCTGA
AATTGTCGACACTGTGAGTGCTTTAGTTTATGACAATAAGCTAAAGGCACACAAGGAGAAGTCAGCTCAA
TGCTTCAAAATGTTTTATAAAGGTGTTATTACACATGATGTTTCATCTGCAATTAACAGACCTCAAATAG
GCGTTGTAAGAGAATTTCTTACACGCAATCCTGCTTGGAGAAAAGCTGTTTTTATCTCACCTTATAATTC
ACAGAATGCTGTAGCTTCAAAAATCTTAGGATTGCCTACGCAGACTGTTGATTCCTCACAGGGTTCTGAG
TATGACTATGTCATATTCACACAAACTACTGAAACAGCACACTCTTGCAACGTTAACCGCTTTAACGTGG
CTATCACAAGAGCAAAAATTGGCATTTTGTGCATAATGTCTGATAGAGATCTTTATGACAAACTGCAATT
CACAAGTCTAGAAGTACCACGCCGTAATGTGGCTACATTACAGGCAGAAAATGTAACTGGACTTTTTAAG
GATTGTAGTAAGATCATTACTGGTCTACATCCAACACAGGCACCTACACACCTCAGTGTTGATACAAAAT
TTAAGACTGAGGGACTATGTGTTGACATACCAGGCATACCAAAGGACATGACCTACCGTAGACTCATCTC
TATGATGGGTTTCAAAATGAATTACCAAGTCAATGGTTACCCTAATATGTTTATCACCCGCGAAGAAGCT
ATTCGTCACGTTCGTGCATGGATTGGCTTCGACGTAGAGGGCTGTCATGCAACTAGAGATGCTGTGGGTA
CCAATCTACCTCTCCAGCTAGGATTTTCTACAGGTGTTAACTTAGTAGCTATACCGACTGGCTATGTTGA
CACTGAAAATAATACAGAATTCACCAGAGTTAATGCAAAACCTCCACCAGGTGATCAATTTAAACATCTT
ATACCACTCATGTACAAAGGTTTGCCCTGGAATGTAGTGCGTATTAAGATAGTACAAATGCTCAGTGATA
CACTGAAAGGATTGTCAGACAGAGTCGTGTTTGTCCTCTGGGCGCATGGCTTTGAGCTTACATCAATGAA
GTACTTTGTCAAGATTGGACCTGAAAGAACGTGTTGTCTGTGCGACAAACGTGCAACTTGCTTTTCTACT
TCATCAGATACCTATGCCTGCTGGAATCATTCTGTGGGTTTTGACTATGTCTACAACCCATTTATGATTG
ATGTTCAGCAGTGGGGTTTTACGGGTAACCTTCAGAGTAACCACGACCAACATTGTCAAGTGCATGGAAA
TGCACACGTGGCTAGTTGTGATGCTATCATGACTAGATGCTTGGCAGTCCATGAGTGCTTTGTTAAGCGC
GTTGATTGGTCTGTTGAATACCCTATTATAGGAGATGAACTGAAGATTAATTCCGCTTGCAGAAAAGTAC
AGCATATGGTTGTAAAGTCTGCATTGCTTGCTGATAAGTTTCCAGTTCTTCATGACATTGGAAATCCAAA
GGCTATCAAGTGTGTGCCTCAGGCTGAAGTAGAATGGAAGTTCTATGATGCTCAGCCATGCAGTGACAAA
GCTTACAAAATAGAGGAACTCTTCTATTCTTATGCTACACATCATGATAAATTCACTGATGGTGTTTGTT
TGTTTTGGAACTGTAACGTTGATCGTTACCCAGCCAATGCAATTGTGTGTAGGTTTGACACGAGAGTTTT
GTCAAACTTGAATTTACCAGGTTGTGACGGTGGTAGTTTGTATGTGAATAAGCATGCATTCCACACTCCA
GCTTTTGATAAAAGTGCATTTACCAATTTAAAGCAATTGCCTTTCTTTTATTATTCTGATAGTCCTTGTG
AGTCGCATGGCAAACAAGTAGTGTCAGATATTGATTATGTACCACTTAAATCTGCTACGTGTATAACACG
ATGCAATTTGGGAGGTGCTGTTTGCAGGCATCATGCAAATGAGTACCGCCAGTACTTAGATGCATACAAC
ATGATGATTTCTGCTGGATTTAGCCTATGGATTTACAAACAGTTTGATACTTACAACCTGTGGAATACAT
TTACCAGGTTACAGAGTTTAGAAAATGTGGCTTATAATGTTGTTAACAAAGGACACTTTGATGGACAAGC
TGGCGAAACACCTGTTTCCATCATTAATAATGCTGTTTACACAAAGGTAGATGGTTTTGATGTGGAGATC
TTTGAAAACAAGACAACACTTCCTGTTAATGTTGCATTTGAGCTTTGGGCTAAGCGTAACATTAAATCAG
TGCCAGAGATTAAGATACTCAATAACTTGGGTGTTGATATCGCTGCAAATACTGTAATCTGGGACCACAA
AAGAGAAGCACCAGTACATATGTCAACAATAGGTGTCTGCACAATGACTGACATTGCCAAGAAACCTACT
GAGAGTGCTTGTTCCTCGCTTACTGTCTTATTTGATGGTAGAGTGGAAGGACAGGTAGACCTTTTTAGAA
ATGCCCGTAATGGTGTTTTAATAACAGAAGGTTCAGTTAAAGGTTTAACACCTTCAAAGGGACCAGCACA
AGCTAGTGTCAATGGAGTCACATTAATTGGAGAATCAGTAAAAACACAGTTCAACTATTTTAAGAAAGTA
GATGGCATTATTCAACAGTTGCCTGAAACCTACTTTACTCAGAGCCGAGACTTAGAGGATTTCAAGCCCA
GATCACAAATGGAAACTGACTTTCTTGAGCTCGCTATGGATGAATTCATACAACGGTATAAGCTAGAGGG
TTATGCCTTCGAACATATCGTTTATGGGGATTTCAGTCATGGACAACTTGGCGGCCTTCATTTAATGATT
GGTTTAGCCAAGCGTTCACGAGATTCACCGCTTAAATTAGAGGATTTTATCCCTATGGATAGCACAGTGA
AAAATTACTTCATAACAGATGCACAAACAGGTTCATCAAAATGTGTGTGTTCTGTTATTGACCTCTTACT
CGATGACTTTGTTGAGATAATAAAGTCACAGGATTTGTCAGTAGTCTCTAAGGTAGTCAAGGTTACAATT
GATTACGCTGAGATTTCATTCATGCTCTGGTGTAAGGATGGACATGTTGAAACCTTCTACCCAAAACTAC
AAGCAAGTCAGGCATGGCAACCGGGAGTTGCAATGCCTAACTTGTACAAGATGCAGAGAATGCTTCTTGA
AAAGTGTGACCTTCAGAATTATGGTGAAAATGCTGTTATACCAAAAGGCATAATGATGAATGTCGCAAAA
TACACTCAACTGTGTCAATACTTAAATACACTTACTCTAGCTGTACCCTACAACATGAGAGTTATTCACT
TTGGTGCCGGCTCTGATAAGGGAGTTGCACCTGGTACAGCTGTACTCAGACAATGGTTGCCAACTGGCAC
ACTACTTGTTGATTCAGACCTTAATGACTTCGTCTCTGACGCAGATTCTACTTTAATTGGAGACTGTGCA
ACAGTACATACAGCTAATAAATGGGATCTCATTGTTAGCGATATGTATGATCCTAAGGCCAAACATGTGA
CAAAAGAGAATGACTCAAAAGAGGGGTTTTTCACCTACCTGTGTGGATTTATAAAACAAAAACTAGCCCT
GGGTGGTTCTGTAGCTGTAAAGATAACAGAGCATTCTTGGAACGCTGATCTTTACAAGCTTATGGGACAT
TTCTCATGGTGGACAGCTTTTGTTACAAATGTAAATGCTTCTTCATCAGAAGCATTTTTAATTGGAGTTA
ACTATCTTGGCAAGCCAAAGGAACAAATTGATGGCTATACCATGCATGCTAACTACATCTTTTGGAGGAA
CACAAATCCTATTCAATTGTCTTCCTATTCACTATTCGACATGAGCAAATTCCCTCTTAAATTAAGGGGG
ACTGCTGTGATGTCTCTAAAAGAGAATCAAATCAATGATATGATTTATTCCCTGCTAGAAAAAGGTAGAC
TTATCATTAGGGAAAACAACAGAGTTGTGGTCTCAAGTGATATTCTTGTTAACAACTAAACGAACATGAA
AATTTTAATTCTTGCTTTCCTAGCTAGTCTAGCTAAAGCACAAGAAGGATGTGGCATTATCAGTCGAAAA
CCTCAGCCAAAAATGGCACAAGTCTCTTCTTCTCGTAGAGGTGTGTACTATAATGATGACATTTTTCGTT
CTAATGTACTACACCTGACGCAGGATTATTTCCTGCCATTTGATTCAAATTTAACACAGTACTTTTCTCT
TAATGTTGATTCAGATAGGTTTACCTACTTTGACAATCCTATTTTAGACTTTGGTGACGGCGTCTACTTC
GCTGCTACTGAAAAGTCTAATGTAATTAGGGGCTGGATTTTTGGTTCCACTTTCGATAACACAACCCAGT
CAGCTGTTATAGTTAATAATTCCACACACATTATTATACGTGTGTGCAACTTCAACTTATGTAAAGAACC
TATGTATACAGTGTCTCGTGGTGCACAACAATCATCTTGGGTTTATCAGAGTGCATTCAATTGCACATAT
GATAGAGTGGAAAAAAGCTTTCAGCTCGACACTGCTCCTAAAACTGGAAATTTTAAAGACCTACGTGAGT
ATGTCTTTAAGAATCGGGATGGCTTTCTCAGTGTTTACCAAACTTATACAGCTGTTAATTTACCTAGAGG
ATTACCTATTGGCTTTTCAGTTTTGAGGCCAATTCTCAAACTGCCCTTTGGAATTAACATTACATCTTAT
AGAGTTGTTATGGCTATGTTTAGCCAAACTACTTCTAATTTCCTACCAGAAAGTGCTGCTTATTATGTTG
GTAATTTAAAATACACCACTTTCATGCTTAGTTTTAATGAAAATGGGACTATTACCAATGCTATTGATTG
TGCTCAAAACCCACTTGCTGAACTAAAATGCACCATTAAAAATTTCAATGTCAGCAAGGGAATCTACCAA
ACATCTAACTTCAGAGTTTCGCCAACTCAGGAAGTTATTAGATTCCCAAACATTACAAATCGTTGTCCTT
TTGACAAAGTTTTTAATGCTACACGCTTTCCTAATGTGTATGCGTGGGAGAGAACTAAAATTTCTGATTG
TGTTGCTGACTACACTGTTCTCTACAACTCAACTTCTTTCTCAACTTTTAAGTGCTATGGAGTTTCTCCT
TCTAAGTTGATTGATTTATGCTTTACAAGTGTGTATGCTGACACATTCTTGATAAGATCTTCAGAAGTAA
GACAAGTTGCACCGGGTGAAACTGGTGTCATTGCTGACTATAATTACAAGCTGCCTGATGATTTTACTGG
TTGCGTAATAGCCTGGAATACTGCAAAGCAGGATCAAGGTCAGTATTACTACAGGTCTCACCGGAAGACT
AAACTTAAACCTTTTGAGAGAGACCTTTCTTCTGATGAAAATGGTGTACGTACTCTTAGTACTTACGACT
TCTACCCTAGTGTGCCGGTTGCTTATCAGGCTACTAGGGTGGTTGTACTGTCATTTGAACTACTAAACGC
ACCTGCAACAGTTTGTGGACCTAAATTATCCACACAACTTGTTAAGAACCAGTGTGTCAATTTTAATTTT
AATGGACTCAAAGGTACTGGTGTTTTGACTGAATCATCAAAGAGATTTCAGTCATTTCAACAATTTGGTC
GTGACACGTCTGATTTTACTGACTCCGTGCGTGACCCACAAACATTAGAAATACTTGACATTTCACCATG
CTCTTTTGGTGGTGTTAGTGTAATTACACCAGGAACAAATGCTTCTTCTGAAGTGGCTGTTCTTTATCAA
GATGTTAACTGTACTGACGTGCCAGCAGCAATTCATGCAGATCAACTAACACCAGCTTGGCGTGTTTATT
CAACTGGAACAAATGTTTTCCAAACACAGGCTGGCTGTCTTATAGGAGCTGAACATGTTAATGCTTCGTA
TGAGTGTGACATCCCTATTGGTGCTGGCATTTGTGCTAGCTACCATACAGCTTCTACTTTACGTAGTGTA
GGTCAGAAATCCATTGTGGCTTACACTATGTCTTTGGGTGCAGAAAATTCTATTGCTTATGCTAATAATT
CAATTGCCATACCTACAAATTTTTCAATCAGTGTCACTACTGAAGTGATGCCTGTTTCAATGGCTAAAAC
ATCTGTAGATTGTACAATGTACATCTGCGGTGATTCTTTGGAGTGCAGCAACCTACTCTTGCAGTATGGA
AGTTTCTGCACACAACTAAATCGTGCACTCTCAGGTATTGCTATTGAACAAGACAAGAACACTCAAGAAG
TTTTTGCCCAAGTTAAACAAATGTATAAGACACCAGCCATAAAAGATTTTGGCGGTTTCAATTTTTCACA
GATATTGCCTGACCCTTCAAAGCCAACAAAGAGATCATTTATCGAAGATTTACTCTTCAACAAGGTGACT
CTTGCTGATGCCGGCTTTATGAAACAATACGGCGAATGCCTAGGCGATATTAGTGCTAGAGACCTCATTT
GTGCTCAGAAGTTTAATGGACTTACTGTCCTACCACCACTGCTCACAGATGAAATGATTGCTGCGTACAC
TGCTGCCCTTGTCAGTGGTACTGCTACTGCTGGCTGGACGTTCGGTGCAGGATCTGCTCTTCAAATACCC
TTTGCTATGCAAATGGCATATAGGTTTAATGGCATTGGAGTTACCCAAAATGTTCTCTATGAGAACCAAA
AACAGATTGCCAACCAATTCAACAAGGCAATCAGTCAAATTCAAGAATCACTTACGACAACATCAACTGC
ATTGGGCAAGCTGCAAGACGTTGTCAATCAGAATGCTCAAGCATTAAATACACTTGTTAAACAACTTAGC
TCCAATTTTGGTGCAATTTCAAGTGTGCTAAATGACATCCTGTCACGACTAGACAAAGTCGAGGCAGAGG
TACAAATTGACAGGTTGATCACAGGCAGATTACAAAGCCTTCAAACCTATGTAACACAACAACTAATCAG
AGCTGCTGAAATAAGAGCTTCTGCTAATCTTGCTGCTACTAAAATGTCTGAGTGTGTTCTTGGACAATCA
AAAAGAGTTGACTTCTGTGGGAAGGGCTATCATTTGATGTCCTTCCCTCAAGCTGCTCCACATGGTGTCG
TCTTCCTACATGTTACTTATGTTCCATCGCAGGAAAGAAACTTCACTACTGCTCCAGCGATTTGTCATGA
AGGCAAAGCATACTTTCCTCGTGAAGGTGTCTTTGTATCTAATGGCACTTCTTGGTTTATCACACAGAGG
AACTTCTATTCACCACAGATAATTACAACAGACAATACATTTGTCGCTGGAAGTTGTGATGTCGTAATTG
GCATCATCAACAATACAGTTTATGATCCTCTGCAACCTGAGCTTGACTCATTTAAGGAAGAGCTGGACAA
GTACTTTAAAAATCATACATCACCAGATGTTGATCTCGGCGACATTTCAGGCATTAATGCTTCTGTCGTC
AACATTCAGAAAGAAATTGACCGCCTCAATGAGGTTGCCAAAAACCTAAATGAATCACTCATTGACCTCC
AAGAACTTGGAAAATATGAGCAATACATCAAGTGGCCTTGGTATGTTTGGCTCGGCTTTATTGCTGGCCT
AATTGCCATCGTCATGGTTACAATCTTGCTTTGTTGCATGACCAGCTGTTGCAGTTGCCTCAAGGGCGCA
TGCTCTTGCGGTTCTTGCTGCAAATTTGATGAGGACGACTCTGAGCCTGTGCTCAAAGGAGTAAAATTAC
ACTACACATAAACGAACTTAATGGATTTGTTTATGAGCATTTTCACATTAGGAGCAATCACACGTCAACC
AGCCAAAATTGAAAATGCTTCTCCTGCAAGTACTGTTCATGCTACAGCAACGATACCGCTACAGGCCTCA
CTCCCTTTCGGATGGCTTGTTGTTGGCGTTGCACTTCTTGCTGTTTTTCAAAGCGCTTCCAAGGTGATTG
CGCTACATAAGAGGTGGCAGCTTGCCTTGCATAAAGGCATTCAGCTTGTATGCAATCTGCTGCTACTTTT
TGTGACAATTTACTCACACCTTCTACTGTTAGCTGCTGGCATGGAGGCACAATTTCTGTACATCTATGCC
CTGATTTATATTCTGCAAATCGTAAGTTTTTGTAGATTTATCATGAGATGCTGGCTGTGCTGGAAGTGCA
GATCCAAAAATCCATTACTTTATGATGCTAACTACTTTGTATGTTGGCACACCAATTGCTTTGACTACTG
TATACCATATAACAGTATCACTGACACAATCGTCCTCACCTCAGGTGACGGAACTACCCAACCAAAACTT
AAGGAAGATTACCAAATTGGTGGTTATTCTGAGGATTGGCATTCAGGTGTAAAAGACTATGTAGTAATAC
ATGGTTATTTCACCGAAGTTTACTACCAGTTGGAATCGACACAACTGTCGACTGATACTGGTGCTGAAAA
TGCTACATTCTTCATCTATAGCAAGCTTGTTAAAGATGTAGATCATGTGCAAATACACACAATCGACGGC
TCTTCAGGAGTTGTAAATCCAGCAATGGATCCAATTTATGATGAGCCGACGACGACTACTAGCGTGCCTT
TGTAAGCACAAGAAAGTGAGTACGAACTTATGTACTCATTCGTTTCGGAAGAAACAGGTACGTTAATAGT
TAATAGCGTACTTCTCTTTCTTGCTTTCGTGGTATTCTTGCTAGTTACACTAGCCATCCTTACTGCGCTT
CGATTGTGTGCGTACTGCTGCAATATTGTTAACGTGAGTTTAGTAAAACCAACAGTTTACGTTTACTCAC
GTGTTAAAAATCTGAACTCTTCTGAAGGAGTTCCTGATCTTCTGGTCTAAACGAACTAACTATTATTATT
ATTCTGTTTGGAACTTTAACATTGCTTATCATGGCAGAGAACGGGACAATTTCCGTTGAGGAGCTGAAAA
GACTCCTGGAACAATGGAATCTAGTAATAGGTTTCATTTTCCTTGCCTGGATTATGTTACTACAATTTGC
CTATTCCAACAGGAACAGGTTTTTGTACATAATAAAGCTTGTTTTCCTCTGGCTCTTGTGGCCGGTAACA
CTTGCTTGTTTTGTGCTTGCTGCTGTTTACAGAATCAACTGGGTGACCGGTGGAATTGCGATTGCAATGG
CTTGTATAGTGGGCTTGATGTGGCTTAGCTACTTCGTTGCTTCTTTCAGGCTGTTTGCTCGCACCCGCTC
AATGTGGTCATTCAATCCAGAAACAAACATACTTCTCAATGTGCCTCTTCGGGGGACAATTCTGACCAGA
CCGCTCATGGAAAGTGAACTTGTCATTGGAGCTGTGATCATTCGTGGTCACTTGCGAATGGCTGGACACT
CTCTTGGGCGCTGTGACATTAAGGACCTGCCTAAGGAGATCACGGTGGCTACATCACGAACGCTTTCTTA
TTACAAATTAGGAGCGTCGCAGCGTGTAGGCACTGACTCAGGTTTTGCTGCATACAACCGCTACCGAATT
GGAAACTATAAACTAAATACGGACCATTCAGGTAGCAACGACAATATTGCTTTGCTAGTACAGTAAGTGA
CAACAGATGTTTCATCTTGTTGACTTCCAGGTTACAATAGCAGAGATATTGATTATCATTATGAAGACTT
TCAGGGTTGCCATTTGGAACCTTGATATACTAATAAGTTCAATAGTGAGACAATTATTTAAGCCTCTAAC
TAAGAAGAAATATTCAGAGTTAGATGATGAAGAACCTATGGAGTTAGATTATCCATAAAACGAACATGAA
AATTATCCTCTTCCTGACATTGATTGCACTTGCATCCTGCGAGCTATATCATTATCAGGAGTGTGTTAGA
GGTACAACTGTACTACTTAAAGAACCTTGCCCATCTGGAACTTACGAGGGCAATTCACCATTTCATCCTC
TTGCTGACAACAAATTTGCACTAACTTGCACTAGCACTCACTTTGCTTTTGCTTGTGCTGACGGTACTAG
ACATACTTATCAGCTCCGTGCAAGATCAGTTTCACCAAAACTTTTCATCAGACAAGAGGAAGTTCACCAA
GAGCTCTATTCACCGCTTTTTCTCATTGTTGCTGCTCTAGTATTTATAACACTTTGCTTCACCATTAAGA
GAAAGACAGAATGAATGAGCTCACTTTAATTGACTTCTATTTGTGCTTTTTAGCCTTTCTGCTATTCCTT
GTTCTAATAATGCTTATTATATTTTGGTTTTCACTAGAACTCCAGGATATAGAAGAACCTTGTAACAAAG
TCTAAACGAACATGAAACTTCTCATTGTTTTTGGACTCTTAACATCAGTATACTGCATCCATAAGGAATG
CAGCATACAAGAGTGTTGTGAAAATCAACCCTACCAAATTGAAGACCCTTGTCCAATACATTACTATTCG
GACTGGTTTATTAAAATTGGATCCAGAAAGTCTGCTCGCCTTGTACAACTGTGCGAGGGAGACTATGGTA
AAAGAATTCCAATTCATTATCAAATGTTTGGCAATTACACCATCTCTTGTGAACCACTCGAGATAAACTG
TCAAGCACCACCAGTAGGTAGTCTAATAGTGCGTTGTTCGTACGATTATGACTTTGTTGAGCATCATGAC
GTTCGTGTTGTTCTAGATTTCGTCTAAACGAACAAACTAAAATGTCTGATAATGGACCCCAAAACCAGCG
TAGTGCTCCCCGCATTACATTTGGTGGACCCACAGATTCAACTGACAACAACCAGGATGGAGGACGCAGT
GGTGCACGGCCAAAACAACGCCGACCTCAAGGTTTACCCAATAATACTGCGTCTTGGTTCACAGCTCTCA
CTCAGCATGGTAAGGAGGAACTTAGATTCCCTCGAGGTCAGGGTGTTCCAATCAACACCAATAGTGGTAA
AGATGACCAAATTGGCTACTACCGAAGAGCTACCCGACGAGTTCGTGGTGGTGACGGCAAAATGAAAGAG
CTCAGCCCCAGATGGTACTTCTATTACCTAGGAACTGGCCCAGAAGCTTCACTTCCCTACGGTGCTAACA
AAGAAGGCATCGTATGGGTTGCAACTGAGGGAGCCCTGAATACACCAAAAGATCACATTGGCACCCGCAA
TCCTAATAACAATGCTGCCATCGTGCTACAACTTCCTCAAGGAACAACATTGCCAAAAGGCTTCTACGCA
GAAGGGAGCAGAGGCGGCAGTCAAGCCTCTTCTCGCTCTTCATCACGTAGTCGCGGTAATTCAAGAAATT
CAACTCCTGGCAGCAGTAGGGGAAATTCTCCAGCTCGAATGGCTAGCGGAGGCGGTGAAACTGCCCTCGC
GCTATTGCTGCTAGACAGATTGAACCAACTTGAGAGCAAAGTTTCTGGTAGAAGCCAACAACAACAAGGC
CAAACTGTCACTAAGAAATCTGCTGCTGAGGCATCCAAAAAGCCTCGTCAAAAACGTACTGCTACAAAAC
AGTACAACGTCACTCAAGCATTTGGGAGACGTGGTCCAGAACAAACCCAAGGAAACTTTGGGGACCAAGA
ATTAATCAGACAAGGAACTGATTACAAACATTGGCCGCAAATTGCACAATTTGCTCCAAGTGCCTCTGCA
TTCTTCGGAATGTCACGCATTGGCATGGAAGTCACACCTTCGGGAACATGGCTGACTTATCATGGAGCCA
TTAAATTGGATGATAAAGATCCACAATTCAAAGACAACGTCATACTGCTGAACAAGCACATTGACGCATA
CAAAATATTCCCACCAACAGAGCCTAAAAAGGACAAAAAGAAAAAGACTGATGAAGCTCAGCCTTTACCG
CAGAGACAAAAGAAGCAGCCCACAGTGACTCTTCTTCCTGCAGCTGATATGGATGATTTCTCCAGACAAC
TTCAAAATTCCATGAGTGGAGCTTCTGCTGATTCAACTCAGGCATAAACACTCATGATGACCACACAAGG
CAGATGGGCTATGTAAACGTTTTCGCAATTCCGTTTACGATACATAGTCTACTCTTGCGTAGAATGAGTT
CTCGTAGCTAAACAGCACAAGTAGGTTTAGTTAACTTTAATCTCACATAGCAATCTTTAATCAATGTGTA
ACATTAGGGAGGACTTGAAAGAGCCACCACATTTTCACCGAGGCCACGCGGAGTACGATCGAGGGTACAG
TGAATAATGCTAGGGAGAGCTGCCTATATGGAAGAGCCCTAATGTGTAAAATTAATTTTAGTAGTGCTAT
CCCCATGTGATTTTAATAGCTTCTTAGGAGAATGACGAAAAAAAAAAAAAAAAAAA
</v>
      </c>
      <c r="AU26" s="114" t="str">
        <f t="shared" si="20"/>
        <v>&gt;BtRp3-2004</v>
      </c>
      <c r="AV26" s="114">
        <f t="shared" si="21"/>
        <v>1</v>
      </c>
      <c r="AW26" s="115" t="str">
        <f t="shared" si="22"/>
        <v>&gt;BtRp3-2004 DQ071615.1_genome</v>
      </c>
      <c r="AX26" s="38"/>
      <c r="AY26" s="38"/>
      <c r="AZ26" s="38"/>
      <c r="BA26" s="38"/>
      <c r="BB26" s="38"/>
      <c r="BC26" s="38"/>
      <c r="BD26" s="38"/>
      <c r="BE26" s="38"/>
      <c r="BF26" s="38"/>
      <c r="BG26" s="38"/>
      <c r="BH26" s="38"/>
      <c r="BI26" s="38"/>
      <c r="BJ26" s="38"/>
      <c r="BK26" s="38"/>
      <c r="BL26" s="38"/>
      <c r="BM26" s="38"/>
      <c r="BN26" s="38"/>
      <c r="BO26" s="38"/>
      <c r="BP26" s="38"/>
      <c r="BQ26" s="38"/>
      <c r="BR26" s="38"/>
    </row>
    <row r="27" ht="15.75" customHeight="1">
      <c r="A27" s="87">
        <v>47.0</v>
      </c>
      <c r="B27" s="88" t="s">
        <v>133</v>
      </c>
      <c r="C27" s="133" t="s">
        <v>316</v>
      </c>
      <c r="D27" s="90" t="str">
        <f t="shared" si="8"/>
        <v>BtRs_672-2006</v>
      </c>
      <c r="E27" s="134" t="s">
        <v>135</v>
      </c>
      <c r="F27" s="91" t="s">
        <v>136</v>
      </c>
      <c r="G27" s="91" t="s">
        <v>135</v>
      </c>
      <c r="H27" s="91" t="s">
        <v>136</v>
      </c>
      <c r="I27" s="91"/>
      <c r="J27" s="46"/>
      <c r="K27" s="98"/>
      <c r="L27" s="141" t="s">
        <v>26</v>
      </c>
      <c r="M27" s="138"/>
      <c r="N27" s="142"/>
      <c r="O27" s="148"/>
      <c r="P27" s="138"/>
      <c r="Q27" s="119"/>
      <c r="R27" s="97">
        <v>2.0</v>
      </c>
      <c r="S27" s="98"/>
      <c r="T27" s="91"/>
      <c r="U27" s="98"/>
      <c r="V27" s="98"/>
      <c r="W27" s="99" t="s">
        <v>317</v>
      </c>
      <c r="X27" s="99"/>
      <c r="Y27" s="120">
        <v>1241.0</v>
      </c>
      <c r="Z27" s="119" t="s">
        <v>318</v>
      </c>
      <c r="AA27" s="102">
        <f t="shared" si="9"/>
        <v>1241</v>
      </c>
      <c r="AB27" s="103" t="str">
        <f t="shared" si="10"/>
        <v>yes</v>
      </c>
      <c r="AC27" s="104" t="str">
        <f t="shared" si="11"/>
        <v>&gt;BtRs_672-2006 ACU31032</v>
      </c>
      <c r="AD27" s="104" t="str">
        <f>IFERROR(__xludf.DUMMYFUNCTION("if (REGEXMATCH(AC27, ""^&gt;""),AC27 &amp; ""
"" &amp; Z27, """")"),"&gt;BtRs_672-2006 ACU31032
MKVLIVLLCLGLVTAQDGCGHISTKPQPLMDKFSSSRRGVYYNDDIFRSDVLHLTQDYFLPFDTNLTRYLSFNMDSATKVYFDNPTLPFGDGIYFAATEKSNVVRGWIFGSTMDNTTQSAIIVNNSTHIIIRVCYFNLCKEPMYAISNEQHYKSWVYQNAYNCTYDRVEQSFQLDTAPQTGNFKDLREYVFKNKDGFLSVYNAYSPIDIPRGLPVGFSVLKPILKLPISIN"&amp;"ITSFKVVMSMFSRTTSNFLPEVAAYFVGNLKYSTFMLNFNENGTITDAIDCAQNPLSELKCTIKNFNVSKGIYQTSNFRVSPTHEVIRFPNITNRCPFDKVFNASRFPNVYAWERTKISDCVADYTVLYNSTSFSTFKCYGVSPSKLIDLCFTSVYADTFLIRSSEVRQVAPGETGVIADYNYKLPDDFTGCVIAWNTAKQDQGQYYYRSSRKTKLKPFERDLTSDENGVRTLSTYDFYPNVPIEYQATRVVVLS"&amp;"FELLNAPATVCGPKLSTGLVKNQCVNFNFNGLKGTGVLTDSSKRFQSFQQFGRDTSDFTDSVRDPQTLQILDITPCSFGGVSVITPGTNASSEVAVLYQDVNCTDVPTAIRADQLTPAWRVYSTGVNVFQTQAGCLIGAEHVNASYECDIPIGAGICASYHTASTLRSVGQKSIVAYTMSLGAENSIAYANNSIAIPTNFSISVTTEVMPVSMAKTSVDCTMYICGDSQECSNLLLQYGSFCTQLNRALTGVALE"&amp;"QDKNTQEVFAQVKQMYKTPAIKDFGGFNFSQILPDPSKPTKRSFIEDLLFNKVTLADAGFMKQYGECLGDISARDLICAQKFNGLTVLPPLLTDEMIAAYTAALVSGTATAGWTFGAGAALQIPFAMQMAYRFNGIGVTQNVLYENQKQIANQFNKAISQIQESLTTTSTALGKLQDVVNQNAQALNTLVKQLSSNFGAISSVLNDILSRLDKVEAEVQIDRLITGRLQSLQTYVTQQLIRAAEIRASANLAATK"&amp;"MSECVPGQSKRVDFCGRGYHLMSFPQAAPHGVVFLHVTYVPSQEKNFTTAPAICHEGKAYFPREGVFVSNGTSWFITQRNFYSPQIITTDNTFVAGNCDVVIGIINNTVYDPLQPELDSFKEELDKYFKNHTSPDVDLGDISGINASVVNIQKEIDRLNEVAKNLNESLIDLQELGKYEQYIKWPWYVWLGFIAGLIAIVMATILLCCMTSCCSCLKGACSCGSCCKFDEDDSEPVLKGVKLHYT")</f>
        <v>&gt;BtRs_672-2006 ACU31032
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v>
      </c>
      <c r="AE27" s="98" t="s">
        <v>319</v>
      </c>
      <c r="AF27" s="105" t="str">
        <f t="shared" si="12"/>
        <v>https://www.ncbi.nlm.nih.gov/protein/ACU31032</v>
      </c>
      <c r="AG27" s="106" t="s">
        <v>320</v>
      </c>
      <c r="AH27" s="107">
        <v>29059.0</v>
      </c>
      <c r="AI27" s="108" t="str">
        <f t="shared" si="13"/>
        <v>20894</v>
      </c>
      <c r="AJ27" s="108" t="str">
        <f t="shared" si="14"/>
        <v>24619</v>
      </c>
      <c r="AK27" s="109" t="str">
        <f>IFERROR(__xludf.DUMMYFUNCTION("if(AI27&gt;0, right(left( REGEXREPLACE( REGEXREPLACE(AQ27, ""&gt;.*\n"", """"), ""\n"" , """"), AJ27), AJ27-AI27+1))"),"ATGAAAGTTTTGATTGTTCTTTTATGCCTCGGCCTTGTTACTGCTCAAGATGGCTGTGGGCATATTAGCACTAAACCTCAACCATTAATGGATAAATTTTCTTCTTCGCGTAGGGGTGTCTATTATAATGATGACATTTTTCGATCAGATGTTTTACATCTTACTCAGGATTATTTTCTACCATTTGACACCAATCTAACGCGTTATTTGTCTTTTAACATGGATTCTGCAACAAAGGTTTACTTTGATAATCCA"&amp;"ACATTACCATTTGGTGACGGCATTTATTTTGCAGCCACTGAAAAATCTAATGTTGTTAGAGGCTGGATTTTTGGTTCCACTATGGATAACACCACGCAATCTGCCATTATAGTCAATAATTCCACGCATATTATTATACGTGTGTGTTATTTTAATTTATGTAAAGAACCCATGTATGCCATCTCGAATGAGCAGCATTACAAATCATGGGTGTATCAAAATGCATATAATTGCACATATGATAGAGTGGAGCAG"&amp;"AGCTTTCAACTCGACACTGCCCCTCAGACTGGAAATTTTAAGGACTTACGTGAGTATGTCTTTAAAAATAAGGATGGGTTTCTAAGTGTTTATAATGCTTATTCACCTATTGACATACCAAGGGGTCTTCCTGTTGGTTTTTCGGTGTTGAAACCAATTCTTAAACTCCCTATAAGTATAAATATTACCTCTTTTAAGGTAGTTATGTCCATGTTTAGCAGAACCACTTCTAATTTCCTACCTGAAGTTGCTGCT"&amp;"TATTTTGTTGGTAACTTAAAATATAGTACCTTCATGCTTAATTTTAATGAGAATGGGACTATTACTGATGCCATTGATTGTGCCCAAAATCCCCTATCTGAATTAAAATGCACCATTAAAAATTTTAATGTCAGTAAAGGAATCTATCAGACATCTAACTTCAGAGTATCACCAACTCATGAAGTTATTAGGTTCCCTAACATTACAAACCGCTGTCCTTTCGACAAAGTTTTTAATGCTAGTCGCTTTCCCAAT"&amp;"GTTTATGCTTGGGAAAGAACAAAAATTTCTGATTGTGTTGCTGATTACACTGTTCTCTACAACTCAACTTCATTTTCAACTTTTAAATGTTATGGAGTTTCTCCCTCTAAGTTGATTGACTTGTGCTTTACAAGTGTGTATGCTGATACATTCTTGATAAGATCTTCAGAAGTAAGGCAAGTTGCACCAGGTGAAACTGGTGTTATTGCTGACTATAACTACAAACTGCCTGATGACTTTACAGGCTGTGTCATA"&amp;"GCTTGGAACACTGCTAAACAAGATCAGGGCCAGTATTATTATAGATCCTCCAGAAAAACAAAACTTAAACCTTTTGAGAGGGATCTAACTTCTGACGAAAATGGTGTACGTACTCTTAGTACTTATGACTTCTATCCTAATGTGCCTATTGAATATCAGGCTACTAGGGTTGTTGTGCTTTCATTCGAGCTTCTAAATGCACCTGCTACAGTTTGTGGACCTAAATTATCCACAGGACTTGTTAAGAACCAGTGT"&amp;"GTCAATTTCAATTTTAATGGACTCAAAGGTACTGGTGTTCTGACTGATTCTTCAAAGAGATTTCAGTCATTTCAACAATTTGGAAGAGACACGTCGGATTTCACTGATTCCGTTCGTGACCCGCAAACATTGCAGATACTTGACATTACACCATGTTCTTTTGGTGGTGTGAGTGTAATAACACCTGGAACAAATGCTTCATCTGAAGTGGCTGTTCTTTACCAAGATGTAAACTGCACCGATGTCCCAACAGCC"&amp;"ATACGTGCAGACCAATTAACACCAGCTTGGCGCGTTTACTCAACCGGAGTAAATGTGTTTCAAACACAAGCTGGCTGTCTTATTGGAGCTGAACATGTTAACGCTTCGTATGAGTGTGACATTCCTATTGGTGCTGGCATTTGTGCTAGCTACCATACAGCTTCTACTCTACGTAGTGTAGGTCAGAAATCCATTGTGGCTTACACTATGTCTTTGGGTGCAGAAAATTCTATTGCTTATGCTAATAATTCGATT"&amp;"GCCATACCTACAAATTTTTCAATCAGTGTCACAACTGAAGTGATGCCTGTTTCGATGGCTAAGACATCAGTAGATTGTACAATGTACATCTGTGGTGATTCTCAGGAGTGCAGTAACTTACTTCTCCAGTATGGAAGTTTCTGCACGCAATTAAATCGTGCTCTCACGGGCGTTGCCTTAGAACAGGACAAAAATACACAGGAGGTTTTTGCCCAGGTTAAACAAATGTACAAGACACCAGCCATAAAGGATTTT"&amp;"GGCGGTTTCAATTTTTCACAAATATTGCCTGATCCTTCAAAGCCAACAAAGAGATCATTTATTGAAGATCTACTCTTCAACAAGGTGACTCTTGCTGATGCTGGCTTTATGAAACAATATGGCGAATGCCTAGGCGATATTAGTGCTAGAGACCTCATTTGTGCTCAGAAGTTCAACGGACTTACTGTCCTACCACCATTGCTCACAGATGAAATGATTGCTGCGTACACTGCTGCCCTTGTCAGTGGTACTGCT"&amp;"ACTGCTGGCTGGACATTCGGTGCTGGTGCTGCTCTTCAAATACCTTTTGCTATGCAAATGGCATATAGGTTCAATGGCATTGGAGTTACTCAAAATGTTCTCTATGAGAATCAAAAGCAGATCGCCAATCAATTCAACAAGGCGATCAGTCAAATTCAAGAATCACTTACAACAACATCAACTGCATTGGGCAAGCTGCAAGACGTTGTCAACCAGAACGCTCAAGCATTGAACACACTTGTTAAACAGCTTAGC"&amp;"TCCAATTTTGGTGCAATTTCAAGTGTGCTAAATGACATTCTTTCACGACTAGACAAAGTCGAGGCAGAGGTGCAAATTGACAGGTTGATCACAGGCAGATTGCAGAGCCTTCAAACCTATGTAACACAACAACTAATCAGAGCTGCTGAAATCAGAGCTTCTGCTAATCTTGCTGCTACTAAAATGTCTGAGTGTGTTCCTGGACAATCAAAAAGAGTTGACTTCTGTGGAAGAGGCTATCATCTTATGTCTTTT"&amp;"CCTCAGGCCGCTCCGCATGGTGTTGTTTTCTTACATGTCACATATGTGCCATCGCAGGAGAAAAACTTCACCACAGCTCCAGCAATTTGTCATGAAGGCAAAGCATACTTCCCGCGTGAAGGTGTTTTTGTATCTAATGGCACTTCTTGGTTCATTACACAGAGGAATTTTTACTCACCACAAATAATCACAACAGATAATACATTTGTTGCTGGAAACTGTGATGTCGTAATTGGCATCATTAACAACACAGTC"&amp;"TATGATCCTCTGCAACCTGAGCTTGACTCATTTAAAGAAGAGCTGGACAAGTACTTCAAAAATCACACATCACCTGATGTTGATCTTGGCGACATTTCAGGCATTAATGCTTCTGTCGTCAATATTCAAAAAGAAATTGACCGCCTCAATGAGGTTGCCAAAAATCTAAATGAATCGCTCATTGACCTTCAAGAACTTGGTAAGTATGAGCAATACATCAAATGGCCTTGGTACGTTTGGCTCGGCTTCATTGCT"&amp;"GGACTGATTGCTATCGTCATGGCCACTATACTGCTTTGTTGCATGACCAGCTGTTGCAGTTGCCTCAAGGGTGCATGCTCTTGTGGTTCTTGCTGCAAATTTGATGAGGATGACTCTGAGCCTGTGCTCAAGGGAGTCAAATTACACTACACATAA")</f>
        <v>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v>
      </c>
      <c r="AL27" s="109">
        <f t="shared" si="15"/>
        <v>3726</v>
      </c>
      <c r="AM27" s="109" t="str">
        <f t="shared" si="16"/>
        <v>&gt;BtRs_672-2006_Sgene
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v>
      </c>
      <c r="AN27" s="110" t="s">
        <v>321</v>
      </c>
      <c r="AO27" s="111" t="str">
        <f t="shared" si="17"/>
        <v>https://www.ncbi.nlm.nih.gov/nuccore/FJ588686.1</v>
      </c>
      <c r="AP27" s="111" t="str">
        <f t="shared" si="18"/>
        <v>https://www.ncbi.nlm.nih.gov/nuccore/FJ588686.1?report=fasta&amp;log$=seqview&amp;format=text</v>
      </c>
      <c r="AQ27" s="112" t="s">
        <v>322</v>
      </c>
      <c r="AR27" s="113">
        <f>IFERROR(__xludf.DUMMYFUNCTION("len(REGEXREPLACE(REGEXREPLACE(AT27, ""&gt;.*\n"", """"), ""\n"", """"))"),29059.0)</f>
        <v>29059</v>
      </c>
      <c r="AS27" s="113" t="str">
        <f t="shared" si="19"/>
        <v>yes</v>
      </c>
      <c r="AT27" s="109" t="str">
        <f>IFERROR(__xludf.DUMMYFUNCTION("if(AQ27="""","""", REGEXREPLACE(AQ27, ""&gt;.*\n"", AW27 &amp; ""
""))"),"&gt;BtRs_672-2006 FJ588686.1_genome
CCAGGAAAAGCCAACCAACCTCGATCTCTTGTAGATCTGTTCTCTAAACGAACTTTAAAATCTGTGTAGC
TGTCGCTCGGCTGCATGCCTAGTGCACCTACGCAGTATAAACAATAATAAATTTTACTGTCGTTGACAAG
AAACGAGTAACTCGTCCCTCTTCTGCAGACTGCTTACGGTTTCGTCCGTGTTGCAGTCGATTATCAGCAT
ACCTAGGTT"&amp;"TCGTCCGGGTGTGACCGAAAGGTAAGATGGAGAGCCTTGTTCTTGGTGTCAACGAGAAAAC
ACACGTCCAACTCAGTTTACCTGTTCTTCAGGTTAGAGACGTGCTAGTGCGTGGCTTCGGGGACTCTGTG
GAAGAGGCCCTATCGGAGGCACGTGAACATCTTAAAAATGGCACTTGTGGTTTAGTAGAGCTTGAAAAGG
GCGTACTGCCCCAGCTTGAACAGCCCTATGTGTTCATTAAACGTTCTGATG"&amp;"CCTTAAGCACCAACCACGG
CCACAAGGTCGTTGAGTTGGTTGCAGAAAAGGAAGGCATTCAGTACGGTCGTAGCGGTATAACACTGGGA
GTACTCGTGCCACATGTGGGCGAAACCCCAATCGCATACCGCAATGTTCTTCTTCGTAAGAACGGTAATA
AGGGAGCCGGTGGTCATAGCTATGGCATCGATCTAAAGTCTTATGACTTAGGTGACGAGCTTGGCACTGA
TCCCATTGAAGATTATGAACAA"&amp;"AACTGGAACACTAAGCATGGCAGTGGTGCACTCCGTGAACTCACTCGT
GAGCTCAATGGAGGTGCAGTCACTCGCTATGTCGATAACAACCTCTGTGGCCCAGATGGGTACCCTCTTG
ATTGCATTAAAGATTTTCTCGCTCGCGCGGGCAAGTCAATGTGCACTCTTTCCGAACAACTTGATTATAT
TGAGTCGAAGAGAGGTGTCTACTGCTGCCGTGACCATGAGCATGAAATTGCCTGGTTCACTGAA"&amp;"CGCTCT
GATAAGAGCTATGAGCATCAGACACCCTTCGAAATTAAGAGTGCCAAGAAATTTGACACCTTCAAAGGGG
AATGCCCAAAGTTTGTATTTCCTCTCAATTCAAAAGTCAAAGTCATTCAACCACGTGTTGAAAAGAAAAA
GACTGAGGGTTTCATGGGGCGTATACGTTCTGTGTACCCTGTTGCATCTCCTCAGGAGTGTAACAACATG
CACTTGTCTACCTTGATGAAATGTAATCATTGCGA"&amp;"TGAAGTTTCATGGCAGACGTGCGACTTTCTGAAAG
CCACTTGTGAACATTGTGGCATTGAAAATTTAATCACTGAAGGACCTACTACATGTGGGTACCTACCTAC
TAATGCTGTAGTGAAAATGCCATGTCCTGCCTGCCAAGACCCAGAGATTGGACCTGAGCATAGTGTTGCA
GATTACCACAACCACTCAAACATTGAAACTCGACTCCGCAAGGGAGGTAGGACTAGATGTTTTGGAGGCT
GTGTGT"&amp;"TTGCCTATGTTGGCTGCTACAACAAGCGTGCCTACTGGGTTCCTCGTGCTAGTGCTGACATTGG
TTCAGGCCATACTGGCATTACTGGTGACAACGTGGAGACCTTGAATGAGGATCTCCTTGAGATACTGAGT
CGTGAACGTGTTAACATTAACATTGTTGGTGATTTTCAGTTGAATGAAGAGGTTGCCATCATTTTGGCAT
CTTTCTCTGCTTCTACAAGTGCCTTTATTGACACTATAAAGAGTCTTG"&amp;"ATTACAAGTCTTTCAAATCCAT
TGTTGAGTCTTGCGGTAACTACAAAGTTACCAAGGGAAAGCCCGTAAAAGGTGCTTGGAACATTGGACAA
CAGAGATCAGTTTTAACACCACTGTGTGGTTTTCCCTCACAGGCTGCTGGTGTTATCAGATCAATCTTTG
CACGCACACTTGACGCAGCAAATCATTCAATTCCTGACTTGCAAAGAGCAGCTGTCACCATACTTGATGG
TATTTCTGAACAGTCATTG"&amp;"CGTCTTGTCGATGCCATGGTTTATACCTCAGACCTGCTCACCAACAGTGTC
ATCATTATGGCATATGTAACTGGTGGTCTTGTACAACAGACTTCTCAGTGGTTGTCTAATTTGTTGGGCA
CTACTGTTGAAAAACTCAGGCCCATCTTTGTATGGATTGAGGCAAAACTTAGTGCAGGAGTTGAATTTCT
CAAGGATGCTTGGGAGATTCTTAAATTTCTCATTACAGGTGTTTTTGACATTGTCAAGGGT"&amp;"CAAATACAG
GTCGCTTCAGATAACATCAAGGATTGTGTAAAATGCTTCATTGATGTTGTTAATAAGGCACTTGAAATGT
GCATTGACCAAGTCACTATCGCTGGCGCTAAGTTGCGATCACTCAACTTAGGTGAAGTCTTTATCGCTCA
AAGCAAGGGACTTTATCGTCAGTGTATACGTGGCAAGGAACAGCTGCAACTACTTATGCCTCTTAAGGCA
CCAAAAGAAGTCACCTTTCTTGAAGGTGATTC"&amp;"ACATGACACAGTACTCACCTCTGAAGAGGTTGTTCTCA
AGAACGGTGAACTCGAAGCACTCGAGACGCCCGTTGATAGCTTCAAAAATGGAGCTGTCGTTGGCACACC
AGTTTGTGTGAATGGCCTCATGCTCTTAGAGATCAAAGACAAAGAACAATATTGTGCTTTGTCTCCTGGT
TTACTGGCTACAAACAATGTCTTTCGCCTAAGAGGGGGTGCACCAACTAAAGGTGTAACCTTCGGAGAAG
ACA"&amp;"CTGTTTTGGAAGTTCAAGGTTACAAGAATGTGAGAATCACATTTGAGCTTGATGAGCGTGTTGACAA
AGTGCTTAATGAAAAGTGCTCTGTCTACACTGTTGAATCCGGTACCGAAGTTACTGAATTTGCATGTGTT
ATAGCAGAGACTGTTGTGAAGACTTTACAACCAGTTTCTGATCTCCTTACCAACATGGGTATTGATCTTG
ATGAATGGAGTGTGGCTACATTCTATTTGTTTGATGATGCTGGTG"&amp;"AAGAAAAACTTTCTTCACGTATGTA
CTGCTCCTTCTATCCTCCTGATGATGAGGATGAGTGTGATGAGTATGAGGAAGAAGAGGAAGTCTCGGAA
GAATCCTGTGCGCATGAATATGGTACAGAAGAAGACTATCAAGGTCTTCCACTGGAATTTGGTGCCTCAA
CTGAAATGCAAGTTGAAGAAGAAGAAGAAGAGGACTGGCTTGATGATGCTACCGAATTATCGGAGCATGA
ACTAGAACCAGAACCA"&amp;"ACATCTGAGGAACCAGTTAACCAGTTTACTGGTTATTTAAAACTTACTGACAAT
GTTGCCATTAAGTGTGTGGACATCGTGAAGGAGGCGCAAAACGCTAACCCCACGGTGATTGTAAATGCTG
CTAACATACATCTGAAACATGGTGGTGGTGTAGCAGGTGCACTCAACAAGGCAACCAACGGTGCCATGCA
AAAAGAGAGCGATGATTACATTAAGCTAAATGGTCCTCTCACAGTGGGAGGTTCATGT"&amp;"TTGCTTTCTGGA
CATAACCTTGCTAAGAAGTGTCTGCATGTTGTTGGACCTAACCTAAATGCAGGTGAGGATATCCAGCTCC
TAAAGGCAGCATATGAAAATTTCAATTCACAGGACACCTTACTTGCACCATTGTTGTCAGCAGGCATATT
TGGTGCTAAACCACTTCAGTCTCTAGAAGTGTGCGTGCAGACAGTTCGTACACAGGTTTACATTGCAGTC
AATGACAAAGCTCTTTACGAGCAGGTTGT"&amp;"CATGGATTACCTTGATAGCCTGAAGCCTAGAGTGGAAGCAC
CTAAACAAGAGGAGCCACCAAAGACAGAACATCCTAAAATTGAGGAGAAATCTGTTGTACAGAAGCCTGT
CGATGTGAAGCCAAAAATTAAGGCTTGCATTGATGAGGTTACCACAACACTGGAAGAAACTAAGTTTCTT
ACCAATAAGTTACTCTTGTTTGCCGACATCAATGGTAAGCTTTACCATGATTCTCAGAACATGCTTAGAG
"&amp;"GTGAAGATATGTCTTTCCTTGAGAAGGATGCACCTTACATGGTAGGTGATGTTATCACTAGTGGTGATAT
CACTTGTGTCGTAATACCCTCCAAAAAGGCTGGTGGCACTACTGAGATGCTCTCAAGAGCTTTGAAGAAA
GTGCCAGTTGATGAGTATATAACCACATACCCCGGACAAGGATGTGCTGGTTATACACTTGAGGAAGCTA
AGACTGCTCTTAAGAAATGCAAATCTGCATTTTACGTGCTAC"&amp;"CTTCAGAAACACCTAATGCTAAGGAAGA
GATTCTAGGAACTGTATCCTGGAATTTGAGAGAAATGCTTGCTCATGCTGAAGAGACAAGAAAATTAATG
CCTATTTGCATGGATGTTAGAGCCATAATGGCCACCATTCAACGCAAGTACAAAGGAATTAAAATTCAAG
AAGGCATCGTTGATTATGGTGTCCGATTCTTCTTTTATACTAGTAAAGAGCCTGTAGCTTCTATCATTAC
GAAGCTGAACTCT"&amp;"CTAAATGAACCACTTGTCACAATGCCAATTGGTTATGTGACACATGGTTTTAATCTT
GAGGATGCTGCGCGCTGTATGCGTTCTCTTAAAGCTCCTGCCGTAGTGTCAGTATCATCACCAGATGCTG
TTACTACATATAATGGATACCTCACTTCGTCATCAAAGACATCTGAGGAGCACTTTGTGGAAACAGTTTC
TTTGGCTGGCTCTTACAGAGATTGGTCCTATTCAGGACAGCGTACAGAGTTAGGT"&amp;"GTTGAATTTCTTAAG
CGTGGTGAAAAAATTGTGTACCACACTTTGGAGAGCCCCGTCGAGTTCCACCTTGACGGTGAGGTTCTTC
CACTTGACGAACTAAAGAGTCTCTTATCCCTACGGGAGGTTAAGACTATAAAAGTGTTCACAACTGTGGA
CAACACTAATCTCCACACACAGCTTGTGGATATGTCTATGACATATGGACAGCAGTTTGGTCCAACATAC
TTGGATGGTGCTGATGTTACAAAAAT"&amp;"TAAACCTCATGTAAATCATGAGGGTAAGACTTTCTTTGTACTAC
CTAGTGATGACACACTACGTAGTGAAGCTTTCGAGTACTACCACACTCTTGATGAGAGTTTTCTTGGTAG
GTACATGTCTGCTCTAAACCACACAAAGAAATGGAAATTTCCTCAAGTTGGTGGTTTAACTTCAATTAAA
TGGGCTGATAACAATTGTTATTTGTCTAGTGTTTTATTAGCACTTCAACAGATTGAAGTCAAATTCAA"&amp;"TG
CACCAGCACTCCAAGAGGCCTATTATAGAGCCCGTGCTGGCGATGCTGCTAACTTTTGTGCACTCATACT
CGCCTACAGTAATAAAACTGTTGGCGAGCTTGGTGATGTCAGAGAAACTATGACCCATCTTCTACAGCAT
GCTAATTTGGAATCTGCAAAGCGAGTTCTTAATGTGGTGTGTAAACATTGCGGTCAGAAAACTACTACCT
TAACGGGTGTAGAAGCTGTGATGTATATGGGTACTCTAT"&amp;"CTTATGATAATCTTAAGACAGGTGTTTCCAT
TCCATGTGTGTGTGGTCGTGATGCTACACAATATCTAGTACAACAAGAGTCTTCTTTTGTTATGATGTCT
GCACCACCTGCTGAATATAAATTACAGCAAGGTACATTCTTATGTGCGAATGAGTACACTGGTAACTATC
AGTGTGGTCATTACACTCATATAACTGCTAAGGAGACCCTCTATCGTATTGACGGAGCTCACCTTACAAA
GATGTCAGAG"&amp;"TACAAAGGACCAGTGACTGATGTTTTCTACAAGGAAACATCTTACACTACAACCATCAAG
CCTGTGTCATATAAACTCGATGGAGTTACTTACACAGAGATTGAACCAAAATTGGATGGGTATTATAAAA
AGGATAATGCTTATGTGGAAAACACAAGCATTACCATTAAGAAACCTAATGAGCTTTCACTAGCCTTAGG
TTTAAAAACAATTGCCACTCATGGTATTGCTGCAATTAATAGTGTTCCTTGG"&amp;"AGTAAAATTTTGGCTTAT
GTCAAACCATTCTTAGGACAAGCAGCAATTACAACATCAAATTGCGCCAAGAGATTAGCACAACGTGTGT
TTAACAATTATATGCCTTATGTGCTTACACTATTGTTTCAATTGTGTACTTTTACAAAAAGTACAAATTC
TAGAATTAGAGCTTCACTACCTACGACTATTGCTAAAAATAGTGTTAAGGGTGTAGCTAGATTATGTTTG
GATGCTGGCATCAATTATGTAAA"&amp;"GTCACCCAAATTTTCTAAATTGTTCACTATTGCAATGTGGCTGTTAT
TGTTAAGCATTTGCTTAGGTTCACTAATCTATGTAACTGCAGCTTTAGGTGTATTATTGTCCAACTTTGG
AGCTCCTTCTTATTGTAGTGGCGTTAGAGAATTGTACCTCAGTTCCTCTAATGTTACTACTATGGATTTC
TGTGAAGGTTCTTTTCCTTGCAGTGTTTGTTTAAGTGGATTAGATTCGCTTGATTCCTATCCAGC"&amp;"TCTTG
AAACCATTCAGGTGACGATCTCATCGTACAAGCTAGACTTGACAATCTTAGGTCTGGCTGCTGAGTGGGT
TTTGGCATATATGTTGTTCACAAAATTCTTTTATTTATTAGGTCTTTCAGCTATAATGCAGGTGTTCTTT
GGCTATTTTGCTAGTCATTTCATCAGCAATTCTTGGCTCATGTGGTTTATCATTAGTATTGTACAAATGG
CACCCGTTTCCGCAATGGTTAGGATGTACATCTTCT"&amp;"TTGCTTCTTTCTATTACATATGGAAGAGCTATGT
TCATATTATGGATGGTTGCACCTCTTCGACTTGCATGATGTGCTATAAGCGCAATCGTGCCACACGCGTT
GAGTGTACAACTATTGTTAATGGCATGAAGAGATCTTTCTATGTCTATGCAAATGGAGGCCGTGGCTTCT
GCAAGACTCACAATTGGAATTGTCTCAACTGTGACACATTTTGCACTGGTAGTACATTCATTAGTGATGA
AGTTGCT"&amp;"CGTGATTTGTCACTCCAGTTTAAAAGATCTATCAACCCTACTGACCAGTCATCGTATATTGTT
GATAGTGTTGCTGTGAAAAATGGCGCGCTTCACCTCTACTTTGACAAGGCTGGTCAAAAGACTTATGAGA
GACACCCACTCTCCCATTTTGTCAATTTAGACAATTTGAGAGCTAACAACACTAAAGGTTCACTACCTAT
TAATGTCATAGTCTTTGATGGCAAGTCCAAATGCGACGAGTCTGCTGCT"&amp;"AAGTCTGCTTCTGTGTACTAC
AGTCAGCTAATGTGCCAACCTATTCTGTTGCTTGACCAATCTCTCGTATCAGATGTTGGAGATAGTACTG
AAGTTTCTGTTAAGATGTTTGATGCTTATGTCGACACCTTTTCGGCAACTTTTAGTGTTCCTATGGAAAA
ACTTAAGGCACTCGTTGCTACAGCTCATAGCGAGCTGGCAAAGGGTGTAGCTTTAGATGGTGTCCTTTCT
ACATTTGTGTCCGCAGCCCG"&amp;"TCAAGGTGTTGTAGATACTGATGTTGATACAAAGGATGTCATTGAATGTC
TCAAGCTTTCATATCACTCAGATTTGGAAGTGACAGGTGACAGTTGTAATAATTTCATGCTCACCTACAA
TAAAGTTGAAAACATGACGCCTAGAGATCTTGGCGCATGTATTGATTGTAATGCAAGGCATATCAATGCT
CAAGTAGCAAAGAGTCACAATGTTTCACTCATCTGGAATGTAAAAGACTACATGTCCTTATC"&amp;"TGAACAGC
TGCGTAAACAAATTCGTAGTGCTGCTAAGAAGAACAACATACCTTTTAGACTAACTTGTGCTACAACTAG
ACAGGTTGTCAATGTTATAACTACTAAAATCTCACTCAAAGGTGGTAAGATTGTTAGTACTTGGTTTAAA
CTCATGCTTAAAGCCACACTATTGTGTGTCCTTGCTGCATTTGTTTGTTACATCGTTATGCCAGTACATA
CATTGTCTGCTCATGATGGTTACACAAACGAAG"&amp;"TCATTGGTTACAAAGCCATCCAGGATGGCGTCACTCG
TGACATCGTTTCTACTGATGATTGTTTTGCAAACAAACATGCTGGTTTTGACTCATGGTTTAGCCAGCGT
GGTGGTTCATACAAAAATGACAAAAGCTGCCCTGTAGTAGCTGCTATCATTACAAGAGAGATTGGTTTCA
TAGTGCCTGGTTTACCAGGTACTGTGTTGAGAGCAATCAATGGTGACTTTTTGCATTTTCTACCTCGTGT
CTTT"&amp;"AGTGCTGTTGGCAACATTTGCTATACACCTTCCAAACTCATTGAGTATAGTGATTTTGCTACCTCT
GCTTGCGTTCTTGCTGCTGAGTGTACAATTTTTAAGGATGCTATGGGCAAACCTGTGCCATATTGTTATG
ACACTAATTTGCTAGAGGGTTCTATTTCTTATAGTGAGCTTCGTCCAGACACTCGTTATGTCCTTATGGA
TGGTTCCATCATACAGTTTCCTAACACTTACCTGGAGGGTTCTGTT"&amp;"AGAGTAGTAACAACTTTTGATGCT
GAGTACTGTAGACATGGTACATGTGAAAGATCAGAAGCTGGTATTTGCTTATCTACCAGTGGTAGATGGG
TTCTTAACAATGAACATTATAGAGCTCTACCTGGAGTATTCTGTGGTGTTGATGCAATGAATCTTATAGC
AAACATTTTCACTCCCCTTGTGCAACCTGTGGGTGCTTTAGATGTGTCTGCTTCAGTAGTGGCTGGTGGT
ATTATTGCCATATTGGT"&amp;"GACTTGTGCTGCCTACTACTTTATGAAATTCAGACGTGCTTTTGGTGAGTACA
ACCATGTTGTTGCTGCTAATGCACTTTTGTTTTTCATGTCTTTCACTATACTCTGTCTGGCACCAGCTTA
TAGCTTTTTGCCAGGAGTCTACTCAGTCTTTTACTTGTACTTGACATTCTATTTCACTAATGATGTTTCT
TTCTTGGCTCACCTTCAATGGTTTGCCATGTTTTCTCCTATTGTGCCTTTTTGGATAAC"&amp;"AGCAATCTATG
TATTCTGTATTTCTCTGAAGCACTGCCATTGGTTCTTTAACAACTATCTTAGGAAAAGAGTCATGTTTAA
TGGAGTTACATTTAGTACTTTCGAGGAGGCTGCTTTGTGTACCTTTCTGCTCAATAAGGAAATGTACCTA
AAATTGCGTAGTGAGACACTGTTGCCACTTACACAATACAATAGGTATCTTGCTCTATATAACAAGTACA
AGTATTTCAGTGGAGCCTTAGATACTACCA"&amp;"GCTATCGTGAAGCAGCTTGCTGCCACTTAGCAAAGGCTCT
AAATGACTTTAGCAATTCAGGTGCTGATGTTCTTTACCAACCACCACAGACATCAATCACTTCTGCTGTT
TTGCAGAGTGGTTTTAGGAAAATGGCATTCCCATCAGGCAAAGTTGAAGGGTGCATGGTACAAGTAACCT
GTGGAACTACAACTCTTAATGGATTGTGGTTAGATGATACAGTATACTGTCCAAGACATGTCATTTGCAC
A"&amp;"GCAGAAGACATGCTTAATCCTAACTATGAAGATCTGCTCATTCGCAAATCCAACCATAGCTTCCTTGTT
CAGGCTGGCAATGTACAACTCCGAGTTATCGGCCATTCTATGCAAAATTGTCTGCTTAGGCTTAAAGTTG
ACACCTCTAACCCTAAGACACCCAAGTATAAATTTGTCCGTATACAACCTGGTCAAACATTTTCAGTTCT
AGCATGCTACAATGGTTCACCATCTGGTGTTTATCAGTGTGCC"&amp;"ATGAGATCTAATCACACCATTAAAGGT
TCTTTCCTTAATGGATCATGTGGTAGTGTTGGTTTTAACGTTGATTATGATTGCGTGTCTTTCTGCTATA
TGCATCACATGGAACTTCCTACAGGAGTACACGCTGGTACTGACTTAGAAGGTAAATTCTATGGTCCATT
TGTTGACAGACAAACTGCACAGGCTGCAGGTACAGACACAACCATAACACTAAATGTTTTGGCATGGCTG
TATGCTGCTGTTAT"&amp;"CAATGGTGATAGGTGGTTTCTTAATAGATTCACCACGACTTTGAATGACTTTAACC
TTGTGGCGATGAAGTACAACTATGAACCTTTGACACAAGATCATGTTGACATATTGGGACCTCTTTCTGC
TCAAACAGGAATTGCCGTCTTAGATATGTGTGCCGCTTTGAAAGAGCTGCTACAGAATGGTATGAATGGT
CGTACTATCCTCGGTAGCACTATTTTAGAAGATGAGTTTACACCATTTGATGTTGT"&amp;"TAGACAATGCTCTG
GTGTTACCTTCCAAGGTAAGTTCAAGAAAATTGTTAAGGGCACTCATCATTGGATGCTTTTAACTTTCTT
GACATCACTATTGATTCTTGTCCAAAGTACACAGTGGTCACTGTTTTTCTTTGTTTACGAGAATGCTTTC
TTGCCATTTACTCTTGGTATTATGGCAATTGCTGCATGTGCTATGCTGCTTGTTAAGCATAAGCATGCAT
TCTTGTGCTTGTTTCTGTTACCTTCTC"&amp;"TTGCAACAGTTGCTTACTTTAATATGGTCTACATGCCTGCTAG
CTGGGTGATGCGTATTATGACATGGCTTGAATTGGCTGACACTAGCTTGTCTGGTTATCGGCTTAAGGAC
TGTGTTATGTATGCTTCAGCTTTAGTTTTGCTTATTCTCATGACAGCTCGCACTGTTTATGATGATGCTG
CTAGACGTGTTTGGACACTGATGAATGTCATTACACTTGTTTACAAAGTCTACTATGGTAATGCTTTAG"&amp;"A
CCAAGCTATTTCCATGTGGGCCCTAGTTATTTCCGTAACCTCTAACTATTCTGGTGTCGTTACGACTATC
ATGTTTTTAGCTAGAGCTATAGTGTTTGTGTGTGTTGAGTATTACCCATTGTTATTTATTACTGGTAACA
CCTTACAGTGTATCATGCTTGTTTATTGTTTCTTAGGTTATTGTTGCTGCTGCTACTTTGGCCTTTTCTG
TTTACTCAACCGTTACTTCAGGCTTACTCTTGGTGTTTAT"&amp;"GACTACTTGGTCTCTACACAAGAATTTAGG
TATATGAACTCCCAGGGGCTTTTGCCTCCTAAGAGTAGTATTGATGCTTTCAAGCTTAACATTAAGTTGT
TGGGTATTGGAGGTAAACCATGTATCAAGGTTGCTACTGTACAGTCTAAAATGTCTGATGTAAAGTGCAC
ATCTGTGGTACTGCTCTCGGTTCTTCAACAACTTAGAGTAGAATCATCTTCTAAATTGTGGGCACAATGT
GTACAACTCCA"&amp;"CAATGATATTCTTCTTGCAAAAGACACAACTGAAGCTTTCGAAAAGATGGTTTCTCTCT
TGTCTGTTTTGCTGTCCATGCAGGGTGCTGTAGACATTAATAAGTTGTGCGAGGAAATGCTCGACAACCG
TGCTACTCTTCAGGCTATTGCTTCAGAATTTAGTTCTTTACCATCATATGCTGCTTATGCCACTGCCCAA
GAGGCATATGAGCAGGCTGTAGCTAATGGTGATTCTGAAGTCGTTCTCAAAAA"&amp;"GTTAAAGAAATCTTTGA
ATGTGGCTAAATCTGAGTTTGACCGTGATGCTGCCATGCAACGCAAGTTAGAAAAGATGGCAGATCAAGC
TATGACCCAAATGTACAAACAGGCAAGATCTGAGGACAAGAGGGCAAAAGTAACTAGTGCTATGCAAACA
ATGCTTTTCACTATGCTTAGGAAGCTTGATAATGATGCACTTAACAACATTATCAACAATGCGCGTGATG
GTTGTGTTCCACTCAACATCATAC"&amp;"CATTGACTACAGCAGCCAAACTTATGGTTGTTGTCCCTGATTATGG
TACCTACAAGAACACTTGTGATGGTAACACTTTTACATATGCATCCGCACTCTGGGAAATCCAGCAAGTT
GTTGATGCAGATAGCAAGATTGTTCAACTTAGTGAAATTAACATGGACAATTCACCAAATTTGGCTTGGC
CTCTTATTGTTACAGCTCTAAGAGCCAATTCAGCTGTCAAACTACAGAATAATGAACTGAGTCCAG"&amp;"TAGC
ACTACGACAGATGTCATGTGCGGCTGGTACCACACAAACAGCTTGTACTGATGACAATGCACTTGCCTAC
TATAACAACTCAAAGGGAGGTAGATTTGTGCTAGCATTGTTATCAGACCACCAAGATCTCAAATGGGCTA
GATTCCCTAAGAGTGATGGTACAGGTACAATTTACACAGAACTGGAACCACCTTGTAGGTTTGTTACAGA
CACACCAAAAGGGCCTAAAGTGAAATACTTGTACTTC"&amp;"ATCAAGGGCTTAAATAACCTAAATAGAGGTATG
GTGCTGGGCAGTTTAGCTGCTACAGTACGTCTTCAGGCCGGAAATGCTACAGAAGTACCTGCCAATTCAA
CTGTGCTTTCTTTCTGTGCTTTTGCAGTAGACCCTGCTAAAGCGTACAAGGATTACTTAGCAAGTGGAGG
ACAACCAATCACCAACTGTGTGAAGATGTTGTGTACACACACTGGTACAGGACAGGCAATTACTGTAACA
CCAGAAGC"&amp;"CAACATGGATCAAGAGTCCTTTGGTGGTGCTTCATGCTGCCTGTATTGTAGATGCCACATTG
ATCATCCAAATCCTAAAGGATTTTGTGACCTGAAAGGTAAGTACGTTCAAATACCTACCACTTGTGCTAA
TGACCCAGTGGGTTTTACACTTAGAAATACAGTCTGTACCGTCTGCGGAATGTGGAAAGGTTATGGCTGT
AGTTGTGACCAACTCCGCGAACCCATGATGCAGTCTGCGGACGCGTCAAC"&amp;"GTTTTTAAACGGGTTTGCGG
TGTAAGTGCAGCCCGTCTTACACCGTGCGGCACAGGCACTAGTACTGATGTCGTCTACAGGGCTTTTGAT
ATTTACAATGAAAAAGTTGCTGGTTTTGCAAAGTTCCTAAAAACTAATTGCTGCCGCTTCCAGGAGAAGG
ATGAGGAAGGCAATTTATTAGACTCTTATTTTGTAGTTAAGAGGCATACTATGTCTAACTACCAACATGA
AGAGACTATTTATAACTTGGT"&amp;"TAAAGATTGTCCAGCGGTTGCTGTTCATGATTTTTTCAAGTTTAGAGTA
GATGGTGACATGGTACCACATATATCACGTCAGCGTCTAACTAAATACACAATGGCTGATTTAGTCTATG
CTCTACGTCATTTTGATGAGGGTAATTGTGACACATTAAAAGAAATACTCGTCACATACAATTGTTGTGA
TGATGATTATTTCAATAAGAAGGATTGGTATGACTTTGTAGAGAATCCTGACATCTTACGCGT"&amp;"ATATGCT
AACTTAGGTGAGCGTGTACGCCAAGCATTATTAAAGACTGTACAATTCTGCGATGCTATGCGTGATGCAG
GCATTGTAGGCGTACTGACATTAGATAATCAGGATCTTAATGGGAACTGGTACGATTTCGGTGATTTCGT
ACAAGTAGCACCAGGCTGCGGAGTTCCTATTGTGGATTCATATTACTCATTGCTGATGCCCATCCTCACT
CTGACTAGGGCATTGGCTGCTGAGTCCCATATGG"&amp;"ATGCTGATCTCGCAAAACCACTTATTAAGTGGGATT
TGCTGAAATATGATTTTACGGAAGAGAGACTTTGTCTCTTCGACCGTTATTTTAAATACTGGGACCAGAC
ATACCATCCCAATTGTATTAACTGTTTGGATGATAGGTGTATCCTTCATTGTGCAAACTTTAATGTGTTA
TTTTCTACTGTGTTTCCACCTACAAGTTTTGGACCACTAGTAAGAAAAATATTTGTAGATGGTGTTCCTT
TTGTT"&amp;"GTTTCAACTGGATACCATTTTCGTGAGTTAGGAGTTGTACATAATCAGGATGTAAACTTACATAG
CTCGCGTCTCAGTTTCAAGGAACTTTTAGTGTATGCTGCTGATCCAGCCATGCATGCAGCTTCTGGCAAT
TTATTGCTAGACAAACGCACTACATGCTTTTCAGTAGCTGCACTAACTAACAATGTTGCTTTTCAAACTG
TCAAACCCGGTAATTTTAACAAAGACTTTTATGACTTTGCTGTGTCT"&amp;"AAAGGTTTCTTTAAGGAAGGAAG
TTCTGTTGAACTAAAACACTTCTTCTTTGCTCAGGATGGCAATGCTGCTATCAGTGATTATGACTATTAC
CGTTATAATCTGCCAACAATGTGTGATATCAGACAACTCCTATTCGTAGTTGAAGTTGTTGATAAATACT
TTGATTGTTACGATGGTGGCTGTATTAATGCCAACCAAGTAATCGTTAACAATCTGGACAAATCAGCTGG
TTTCCCATTTAATAAATG"&amp;"GGGTAAGGCTAGACTTTATTACGACTCAATGAGTTATGAGGATCAAGATGCA
CTTTTCGCGTATACTAAGCGCAATGTCATCCCTACTATAACTCAAATGAATCTTAAGTATGCCATTAGTG
CAAAGAATAGAGCTCGCACCGTAGCTGGTGTCTCTATCTGTAGTACTATGACAAATAGACAGTTTCATCA
GAAATTATTGAAGTCTATAGCCGCCACTAGAGGAGCTACTGTGGTAATTGGAACAAGCAA"&amp;"ATTTTACGGT
GGCTGGCATAACATGTTAAAAACTGTTTACAGTGATGTAGAAACTCCACACCTTATGGGTTGGGACTATC
CAAAATGTGACAGAGCCATGCCTAACATGCTTAGGATAATGGCCTCTCTTGTTCTTGCTCGCAAACATAG
CACTTGCTGTAACTTGTCACACCGTTTCTACAGGTTAGCTAATGAGTGTGCGCAGGTGTTAAGTGAGATG
GTCATGTGTGGCGGCTCACTATATGTTAAAC"&amp;"CAGGTGGAACATCATCAGGTGATGCTACAACTGCTTATG
CTAATAGTGTCTTTAACATTTGTCAAGCTGTTACAGCCAATGTAAATGCACTCCTTTCAACTGATGGTAA
CAAGATAGCTGACAAGTATGTCCGCAATCTACAACACAGGCTTTATGAGTGCCTCTATAGAAATAGGGAT
GTTGATCATGAATTCGTGGATGAGTTTTACGCTTATCTGCGTAAACATTTCTCCATGATGATTCTTTCTG
AT"&amp;"GATGCCGTCGTGTGCTATAACAGTAACTACGCGGCTCAAGGTTTAGTAGCTAGCATTAAGAACTTTAA
GGCAGTTCTTTATTATCAAAATAATGTGTTCATGTCTGAGGCAAAATGCTGGACTGAGACAGACCTTACT
AAAGGACCTCACGAATTTTGCTCACAGCATACAATGCTAGTTAAACAAGGAGATGACTACGTGTACCTGC
CTTACCCAGATCCATCAAGAATATTAGGCGCAGGCTGTTTTGTC"&amp;"GATGATATTGTCAAAACAGATGGTAC
ACTTATGATTGAGAGGTTTGTGTCATTAGCTATTGATGCCTACCCCCTTACTAAACATCCTAATCAGGAG
TATGCTGATGTCTTTCACTTGTATTTACAATACATTAGGAAGTTACATGATGAGCTTACTGGTCACATGC
TAGACATGTATTCTGTAATGCTAACTAATGATAACACCTCACGGTATTGGGAACCTGAGTTTTATGAAGC
TATGTACACACCACA"&amp;"CACAGTCTTGCAGGCTGTAGGTGCTTGTGTATTGTGTAATTCACAGACCTCACTT
CGTTGCGGTGCCTGCATTAGGAGACCATTCCTGTGCTGCAAGTGCTGCTATGACCATGTCGTTTCAACAT
CACATAAATTAGTGTTGTCTGTTAATCCCTATGTTTGCAATGCACCAGGTTGTGATGTCACTGACGTGAC
ACAACTATATCTAGGAGGTGTGAGCTATTACTGCAAGTCACATAAGCCTCCCATTAG"&amp;"TTTTCCATTGTGT
GCTAATGGTCAGGTTTTTGGTTTATACAAGAACACATGTGTAGGTAGTGACAATGTCACTGACTTCAATG
CGATAGCAACATGTGATTGGACTAATGCTGGCGATTACATACTTGCCAACACTTGTACTGAGAGACTCAA
GCTCTTTGCAGCAGAAACGCTCAAAGCTACTGAGGAAACATTCAAGCTGTCATATGGTATTGCCACTGTA
CGTGAAGTACTCTCTGACAGAGAGTTGC"&amp;"ATCTTTCATGGGAGGTTGGAAAACCTAGACCACCACTGAATA
GAAATTATGTCTTTACTGGTTACCGTGTAACAAAAAATAGTAAAGTACAGATTGGAGAGTACACTTTTGA
AAAGGGTGACTATGGTGATGCTGTTGTGTACAGAGGTACTACAACATACAAATTGAATGTTGGTGATTAC
TTTGTGTTAACATCTCACACTGTGATGCCACTCAGTGCACCTACTCTAGTGCCACAAGAGCACTATGTGA"&amp;"
GAATTACTGGCTTGTATCCAACACTCAACATCTCAGATGAGTTTTCTAGCAATGTTGCAAACTATCAAAA
GGTCGGTATGCAAAAGTACTCTACGCTCCAAGGACCACCTGGTACTGGTAAGAGTCATTTTGCCATCGGA
CTTGCTCTCTACTACCCATCTGCTCGCATAGTGTATACGGCATGCTCTCATGCAGCTGTTGATGCCCTAT
GCGAAAAGGCATTAAAATACTTGCCCATAGATAAATGTAGT"&amp;"AGAATCATACCTGCGCGTGCGCGCGTAGA
GTGTTTTGACAAATTCAAAGTGAATTCAACATTAGAACAGTATGTTTTCTGCACTGTAAATGCATTGCCA
GAAACAACTGCTGACATTGTAGTCTTTGATGAAATCTCCATGGCTACCAATTATGACTTGAGTGTCGTCA
ATGCTAGACTTCGTGCAAAACACTATGTCTACATTGGTGATCCTGCTCAACTACCAGCTCCTCGCACATT
GCTAACCAAAGG"&amp;"CACACTAGAACCAGAATACTTCAATTCAGTGTGCAGACTTATGAAAACAATAGGTCCA
GACATGTTCCTTGGAACTTGTCGCCGTTGTCCCGCTGAAATTGTCGACACTGTGAGTGCTTTAGTTTATG
ACAATAAGCTAAGGGCACACAAGGAGAAGTCAGCTCAATGCTTCAAAATGTTTTATAAAGGTGTTATTAC
ACATGATGTTTCATCTGCAATTAACAGACCTCAAATAGGCGTTGTAAGAGAGTT"&amp;"TCTTACACGCAATCCT
GCTTGGAGAAAAGCTGTTTTTATCTCACCTTATAATTCACAGAATGCTGTAGCTTCAAAAATCTTAGGAT
TGCCTACGCAGACTGTTGATTCTTCACAGGGTTCTGAGTATGACTATGTCATATTCACACAAACTACTGA
AACAGCACACTCTTGCAATGTTAACCGCTTTAATGTGGCCATCACAAGAGCAAAAATTGGCATTTTGTGC
ATAATGTCTGATAGAGATCTTTATG"&amp;"ACAAACTGCAATTCACAAGTCTAGAAGTACCACGCCGCAACGTGG
CTACATTACAGGCAGAAAATGTAACTGGACTTTTTAAGGACTGTAGTAAGATCATTACCGGTCTTCATCC
AACACAGGCACCTACACACCTCAGCGTTGATACAAAATTTAAGACTGAGGGACTATGTGTTGACATACCC
GGCATACCAAAGGACATGACCTACCGTAGACTCATCTCTATGATGGGTTTCAAAATGAATTACCAAG"&amp;"TCA
ATGGTTACCCTAATATGTTTATCACCCGCGAAGAAGCTATTCGTCACGTTCGTGCATGGATTGGCTTCGA
TGTAGAGGGTTGTCATGCAACTAGAGATGCTGTGGGTACTAACCTACCTCTCCAGCTAGGATTTTCTACA
GGTGTTAACTTAGTAGCTGTACCGACTGGCTATGTTGACACTGAAAATAACACAGAATGCACCAGAGTTA
ATGCAAAACCTCCACCAGGTGATCAATTTAAACATCTT"&amp;"ATACCACTCATGTACAAAGGCTTGCCCTGGAA
TGTAGTGCGTATTAAGATAGTACAAATGCTCAGTGATACACTGAAAGGATTGTCAGACAGAGTCGTGTTT
GTCCTCTGGGCGCATGGCTTTGAGCTTACATCAATGAAGTACTTTGTCAAGATTGGACCTGAAAGAACGT
GTTGTCTGTGCGACAGACGTGCAACTTGCTTTTCTACTTCATCAGATACTTATGCCTGCTGGAATCATTC
TGTGGGTTT"&amp;"TGACTATGTCTACAACCCATTTATGATTGATGTTCAGCAGTGGGGTTTTACGGGTAACCTT
CAGAGTAACCACGACCAACATTGTCAAGTGCATGGAAATGCACACGTGGCTAGTTGTGATGCTATTATGA
CTAGATGCTTGGCAGTCCATGAGTGCTTTGTTAAGCGCGTTGATTGGTCTGTTGAATACCCTATTATAGG
AGATGAACTGAAGATTAATTCCGCTTGCAGAAAAGTACAGCATATGGTTGT"&amp;"AAAGTCTGCATTGCTTGCT
GATAAGTTTCCAGTTCTTCATGACATTGGAAACCCAAAGGCTATCAAGTGTGTGCCTCAGGCTGAAGTAG
AATGGAAGTTCTATGACGCTCAGCCATGCAGTGACAAAGCCTACAAAATAGAGGAACTCTTCTATTCTTA
TGCTACACATCATGATAAATTCACTGATGGTGTTTGTTTGTTTTGGAACTGTAACGTTGATCGTTACCCA
GCCAATGCAATTGTGTGTAGGT"&amp;"TTGACACCAGAGTTTTGTCAAACTTGAATTTACCAGGTTGTGACGGTG
GTAGTTTGTATGTGAATAAGCATGCATTCCACACTCCAGCTTTTGATAAAAGTGCATTTACCAATTTAAA
GCAATTGCCTTTCTTTTATTATTCTGATAGTCCTTGTGAGTCTCATGGCAAACAAGTAGTGTCAGATATT
GACTATGTACCACTTAAATCTGCTACGTGTATTACACGATGCAATTTGGGAGGTGCTGTTTGCA"&amp;"GACACC
ATGCAAATGAGTACCGACAGTACTTAGATGCATACAACATGATGATTTCTGCTGGATTTAGCCTATGGAT
TTACAAACAGTTTGATACTTATAACCTGTGGAATACATTTACCAGGTTACAGAGTTTAGAAAATGTGGCT
TACAATGTTGTTAACAAAGGACACTTCGATGGACAAGCTGGTGAAGCACCTGTTTCTGTCATTAATAATG
CTGTTTACACAAAGGTAGATGGTATTGATGTGGAG"&amp;"ATCTTTGAAAATAAAACAACACTTCCTGTTAATGT
TGCATTTGAGCTTTGGGCTAAGCGTAACATTAAACCAGTGCCAGAGATTAAGATACTCAACAATTTGGGT
GTCGATATCGCTGCTAATACTGTGATCTGGGACTATAACAGAGAAGCTCCAGCACATGTGTCTACAATAG
GTGTCTGCACAATGACCGACATTGCTAAGAAACCTACTGAGAGTGCTTGTTCCTCACTTACAGTCTTATT
TGATGG"&amp;"TAGAGTGGAGGGACAGGTAGACCTTTTTAGAAATGCCCGTAATGGTGTTTTAATAACAGAAGGT
TCAGTTAAAGGTTTAACACCTTCAAAGGGACCAGCACAAGCTAGTGTCAATGGAGTCACATTAATTGGAG
AATCAGTAAAAACACAGTTCAACTATTTTAAGAAAGTAGATGGCATCATTCAACAGTTGCCTGAAGCCTA
CTTTACTCAGAGCCGAGACTTAGAGAATTTCAAGCCCAGGTCACAAAT"&amp;"GGAAACTGACTTTCTTGAGCTC
GCTATGGATGAATTCATACAACGGTATAAGCTAGAGGGTTATGCCTTCGAACATATCGTTTATGGGGATT
TCAGTCATGGACAACTTGGCGGCCTTCATCTAATGATTGGTTTAGCCAAGCGCTCACAAGATTCACCGCT
TAAATTAGAGGACTTTATCCCTATGGATAGCACAGTGAAAAATTATTTCATAACAGATGCACAAACAGGT
TCATCAAAATGTGTGTGTT"&amp;"CTGTCATTGACCTCTTGCTTGACGACTTTGTTGAGATAATAAAGTCACAGG
ATTTGTCAGTAATCTCTAAGGTAGTCAAGGTTACAATTGACTACGCTGAGATTTCATTCATGCTTTGGTG
TAAAGATGGTCATGTCGAAACCTTCTACCCAAAATTACAGGCAAGTCAAGCATGGCAACCGGGAGTTGCG
ATGCCTAATTTGTATAAGATGCAAAGAATGCTTCTTGAAAAATGTGACCTTCAGAATTACG"&amp;"GTGAAAATG
CTGTCATACCAAAAGGAATAATGATGAATGTCGCAAAATACACTCAACTGTGTCAATATTTAAATACACT
TACTTTAGCTGTACCCTACAACATGAGAGTTATTCACTTTGGTGCTGGCTCTGATAAAGGAGTTGCACCT
GGTACAGCTGTACTCAGGCAGTGGTTGCCAACTGGCACACTACTTGTCGACTCAGACCTTAATGACTTCG
TCTCTGACGCAGATTCTACTTTAATTGGAGAC"&amp;"TGTGCAACAGTACATACAGCTAATAAATGGGATCTCAT
TATTAGCGATATGTATGACCCTAAGACCAAACATGTGACAAAAGAGAATGACTCAAAAGAGGGGTTTTTC
ACTTACCTGTGTGGATTTATAAAGCAAAAACTAGCCCTGGGTGGTTCTGTGGCTGTAAAGATAACAGAGC
ATTCTTGGAATGCTGATCTTTACAAGCTTATGGGACACTTCTCATGGTGGACAGCTTTTGTTACAAATGT
AAA"&amp;"TGCATCGTCATCAGAAGCATTTTTAATTGGAGCTAACTATCTTGGTAAGCCTAAGGAACAAATTGAC
GGCTATACCATGCATGCTAACTACATTTTTTGGAGGAACACAAACCCTATCCAATTGTCTTCCTATTCAC
TTTTTGACATGAGTAAATTTCCCCTTAAGTTAAGAGGGACTGCTGTTATGTCTTTAAAAGAGAATCAAAT
CAATGACATGATTTATTCCTTGCTTGAAAAAGGTAGACTCATCAT"&amp;"TAGAGAAAACAACAGAGTTGTGGTC
TCGAGTGACGTGCTTGTTAATAATTAAACGAACATGAAAGTTTTGATTGTTCTTTTATGCCTCGGCCTTG
TTACTGCTCAAGATGGCTGTGGGCATATTAGCACTAAACCTCAACCATTAATGGATAAATTTTCTTCTTC
GCGTAGGGGTGTCTATTATAATGATGACATTTTTCGATCAGATGTTTTACATCTTACTCAGGATTATTTT
CTACCATTTGACACCA"&amp;"ATCTAACGCGTTATTTGTCTTTTAACATGGATTCTGCAACAAAGGTTTACTTTG
ATAATCCAACATTACCATTTGGTGACGGCATTTATTTTGCAGCCACTGAAAAATCTAATGTTGTTAGAGG
CTGGATTTTTGGTTCCACTATGGATAACACCACGCAATCTGCCATTATAGTCAATAATTCCACGCATATT
ATTATACGTGTGTGTTATTTTAATTTATGTAAAGAACCCATGTATGCCATCTCGAATG"&amp;"AGCAGCATTACA
AATCATGGGTGTATCAAAATGCATATAATTGCACATATGATAGAGTGGAGCAGAGCTTTCAACTCGACAC
TGCCCCTCAGACTGGAAATTTTAAGGACTTACGTGAGTATGTCTTTAAAAATAAGGATGGGTTTCTAAGT
GTTTATAATGCTTATTCACCTATTGACATACCAAGGGGTCTTCCTGTTGGTTTTTCGGTGTTGAAACCAA
TTCTTAAACTCCCTATAAGTATAAATATT"&amp;"ACCTCTTTTAAGGTAGTTATGTCCATGTTTAGCAGAACCAC
TTCTAATTTCCTACCTGAAGTTGCTGCTTATTTTGTTGGTAACTTAAAATATAGTACCTTCATGCTTAAT
TTTAATGAGAATGGGACTATTACTGATGCCATTGATTGTGCCCAAAATCCCCTATCTGAATTAAAATGCA
CCATTAAAAATTTTAATGTCAGTAAAGGAATCTATCAGACATCTAACTTCAGAGTATCACCAACTCATGA
"&amp;"AGTTATTAGGTTCCCTAACATTACAAACCGCTGTCCTTTCGACAAAGTTTTTAATGCTAGTCGCTTTCCC
AATGTTTATGCTTGGGAAAGAACAAAAATTTCTGATTGTGTTGCTGATTACACTGTTCTCTACAACTCAA
CTTCATTTTCAACTTTTAAATGTTATGGAGTTTCTCCCTCTAAGTTGATTGACTTGTGCTTTACAAGTGT
GTATGCTGATACATTCTTGATAAGATCTTCAGAAGTAAGGCA"&amp;"AGTTGCACCAGGTGAAACTGGTGTTATT
GCTGACTATAACTACAAACTGCCTGATGACTTTACAGGCTGTGTCATAGCTTGGAACACTGCTAAACAAG
ATCAGGGCCAGTATTATTATAGATCCTCCAGAAAAACAAAACTTAAACCTTTTGAGAGGGATCTAACTTC
TGACGAAAATGGTGTACGTACTCTTAGTACTTATGACTTCTATCCTAATGTGCCTATTGAATATCAGGCT
ACTAGGGTTGTTG"&amp;"TGCTTTCATTCGAGCTTCTAAATGCACCTGCTACAGTTTGTGGACCTAAATTATCCA
CAGGACTTGTTAAGAACCAGTGTGTCAATTTCAATTTTAATGGACTCAAAGGTACTGGTGTTCTGACTGA
TTCTTCAAAGAGATTTCAGTCATTTCAACAATTTGGAAGAGACACGTCGGATTTCACTGATTCCGTTCGT
GACCCGCAAACATTGCAGATACTTGACATTACACCATGTTCTTTTGGTGGTGTGA"&amp;"GTGTAATAACACCTG
GAACAAATGCTTCATCTGAAGTGGCTGTTCTTTACCAAGATGTAAACTGCACCGATGTCCCAACAGCCAT
ACGTGCAGACCAATTAACACCAGCTTGGCGCGTTTACTCAACCGGAGTAAATGTGTTTCAAACACAAGCT
GGCTGTCTTATTGGAGCTGAACATGTTAACGCTTCGTATGAGTGTGACATTCCTATTGGTGCTGGCATTT
GTGCTAGCTACCATACAGCTTCTACT"&amp;"CTACGTAGTGTAGGTCAGAAATCCATTGTGGCTTACACTATGTC
TTTGGGTGCAGAAAATTCTATTGCTTATGCTAATAATTCGATTGCCATACCTACAAATTTTTCAATCAGT
GTCACAACTGAAGTGATGCCTGTTTCGATGGCTAAGACATCAGTAGATTGTACAATGTACATCTGTGGTG
ATTCTCAGGAGTGCAGTAACTTACTTCTCCAGTATGGAAGTTTCTGCACGCAATTAAATCGTGCTCTC"&amp;"AC
GGGCGTTGCCTTAGAACAGGACAAAAATACACAGGAGGTTTTTGCCCAGGTTAAACAAATGTACAAGACA
CCAGCCATAAAGGATTTTGGCGGTTTCAATTTTTCACAAATATTGCCTGATCCTTCAAAGCCAACAAAGA
GATCATTTATTGAAGATCTACTCTTCAACAAGGTGACTCTTGCTGATGCTGGCTTTATGAAACAATATGG
CGAATGCCTAGGCGATATTAGTGCTAGAGACCTCATTTG"&amp;"TGCTCAGAAGTTCAACGGACTTACTGTCCTA
CCACCATTGCTCACAGATGAAATGATTGCTGCGTACACTGCTGCCCTTGTCAGTGGTACTGCTACTGCTG
GCTGGACATTCGGTGCTGGTGCTGCTCTTCAAATACCTTTTGCTATGCAAATGGCATATAGGTTCAATGG
CATTGGAGTTACTCAAAATGTTCTCTATGAGAATCAAAAGCAGATCGCCAATCAATTCAACAAGGCGATC
AGTCAAATTC"&amp;"AAGAATCACTTACAACAACATCAACTGCATTGGGCAAGCTGCAAGACGTTGTCAACCAGA
ACGCTCAAGCATTGAACACACTTGTTAAACAGCTTAGCTCCAATTTTGGTGCAATTTCAAGTGTGCTAAA
TGACATTCTTTCACGACTAGACAAAGTCGAGGCAGAGGTGCAAATTGACAGGTTGATCACAGGCAGATTG
CAGAGCCTTCAAACCTATGTAACACAACAACTAATCAGAGCTGCTGAAATCA"&amp;"GAGCTTCTGCTAATCTTG
CTGCTACTAAAATGTCTGAGTGTGTTCCTGGACAATCAAAAAGAGTTGACTTCTGTGGAAGAGGCTATCA
TCTTATGTCTTTTCCTCAGGCCGCTCCGCATGGTGTTGTTTTCTTACATGTCACATATGTGCCATCGCAG
GAGAAAAACTTCACCACAGCTCCAGCAATTTGTCATGAAGGCAAAGCATACTTCCCGCGTGAAGGTGTTT
TTGTATCTAATGGCACTTCTTGG"&amp;"TTCATTACACAGAGGAATTTTTACTCACCACAAATAATCACAACAGA
TAATACATTTGTTGCTGGAAACTGTGATGTCGTAATTGGCATCATTAACAACACAGTCTATGATCCTCTG
CAACCTGAGCTTGACTCATTTAAAGAAGAGCTGGACAAGTACTTCAAAAATCACACATCACCTGATGTTG
ATCTTGGCGACATTTCAGGCATTAATGCTTCTGTCGTCAATATTCAAAAAGAAATTGACCGCCTC"&amp;"AATGA
GGTTGCCAAAAATCTAAATGAATCGCTCATTGACCTTCAAGAACTTGGTAAGTATGAGCAATACATCAAA
TGGCCTTGGTACGTTTGGCTCGGCTTCATTGCTGGACTGATTGCTATCGTCATGGCCACTATACTGCTTT
GTTGCATGACCAGCTGTTGCAGTTGCCTCAAGGGTGCATGCTCTTGTGGTTCTTGCTGCAAATTTGATGA
GGATGACTCTGAGCCTGTGCTCAAGGGAGTCAAATT"&amp;"ACACTACACATAAACGAACTTAATGGATTTGTTT
ATGAGTATTTTCACGCTCGGATCAATCACACGTCAACCGAGTAAGATTGAAAATGCTCTTCCTGCAAGTA
CTGTTCATGCTACTGCAACGATACCGCTACAAGCCTCACTCCCTTTCGGATGGCTTGTTGTTGGCGTTGC
ACTTCTTGCTGTTTTTCAAAGCGCTTCCAAAGTGATTGCGCTTCATAAGAGGTGGCAGCTCGCCCTGTAT
AAAGGCA"&amp;"TTCAGCTTGTTTGCAATTTGCTGCTACTTTTTGTGACAATTTACTCACACCTACTACTTTTAG
CTGCTGGCATGGAGGCACAATTTTTGTACATCTATGCCCTGATTTATATTCTGCAAGTTGTGAGCTTCTG
CAGATTTATTATGAGGTGCTGGCTTTGCTGGAAGTGCAAATCCAAAAACCCATTACTTCATGATGCCAAC
TACTTTGTTTGCTGGCATACACATAACTATGACTACTGTATACCATATA"&amp;"ACAGTGTCACAGATACAATTG
TCGTTACTGCAGGTGACGGCATTTCAACACCAAAACTCAAAGAAGACTACCAAATTGGTGGTTATTCTGA
GGATTGGCACTCAGGTGTTAAAGATTATGTCGTTGTACATGGCTATTTCACCGAAGTTTACTACCAGCTT
GAGTCTACACAAATTACTACAGACACTGGTATTGAAAATGCTACATTCTTCATCTTTAACAAGCTTGTTA
AAGACCCACCGAATGTGCAA"&amp;"ATACACACAATCGACGGCTCTTCAGGAGTTGTAAATCCAGCAATGGATCC
AATTTATGATGAGCCGACGATGACTACTAGCGTGCCTTTGTAAGCACAAGAAAGTGAGTACGAACTTATG
TACTCATTCGTTTCGGAAGAAACAGGTACGTTAATAGTTAATAGCGTACTTCTTTTTCTTGCTTTCGTGG
TATTCTTGCTAGTCACACTAGCCATCCTTACTGCGCTTCGATTGTGTGCGTACTGCTGCAAT"&amp;"ATTGTTAA
CGTGAGTTTAGTAAAACCAACGGTTTACGTTTACTCGCGTGTTAAAAATCTGAACTCTTCTGAAGGAGTT
CCTGATCTTCTGGTCTAAACGAACTAACTATTATTATTATTCTGTTTGGAACTTTAACATTGCTTATCAT
GGCTGAGAACGGGACTATTTCCGTTGAGGAGCTTAAAAGACTCCTGGAACAATGGAACCTAGTAATAGGT
TTCCTATTCCTAGCCTGGATTATGTTACTACAA"&amp;"TTTGCCTATTCTAATCGGAACAGGTTTTTGTACATAA
TAAAGCTTGTTTTCCTGTGGCTCTTGTGGCCAGTAACACTTGCTTGCTTTGTGCTTGCTGCTGTTTACAG
AATTAATTGGGTGACTGGCGGGATTGCGATTGCAATGGCTTGTATTGTAGGCTTGATGTGGCTTAGCTAC
TTCGTTGCTTCCTTCAGGCTGTTTGCTCGTACCCGCTCAATGTGGTCATTCAACCCAGAAACAAACATTC
TTCT"&amp;"CAATGTGCCTCTTCGAGGGACAATTGTGACCAGACCGCTCATGGAAAGTGAACTTGTCATTGGTGC
TGTGATCATTCGTGGTCACTTGCGAATGGCTGGACACTCCCTCGGGCGCTGTGACATTAAGGACCTGCCT
AAAGAGATCACTGTGGCTACATCACGAACGCTTTCTTATTACAAATTAGGAGCGTCGCAGCGTGTAGGCA
CTGATTCAGGTTTTGCTGCATACAATCGCTACCGTATTGGAAACTA"&amp;"CAAATTAAATACAGACCACGCCGG
TAGCAACGACAATATTGCTTTGCTAGTACAGTAAGTGACAACAGATGTTTCATCTTGTTGACTTCCAGGT
TACAATAGCAGAGATATTGATTATCATTATGAGGACTTTCAGGATTGCCATTTGGAATCTTGATGTGATA
ATAAGTTCAATAGTGAGACAATTATTTAAGCCTCTAACTAAGAAGAAATATTCTGAGTTAGATGATGAAG
AACCTATGGAGTTAGAT"&amp;"TATCCATAAAACGAACATGAAAATTATTCTCTTCCTGACATTGATTGCACTTG
CATCTTGCGAGCTATATCATTATCAGGAGTGTGTTAGAGGTACAACTGTACTACTAAAAGAACCTTGCCC
ATCTGGAACTTATGAGGGCAATTCACCATTTCATCCTCTTGCTGATAACAAATTTGCACTAACTTGCACT
AGCACTCATTTTGCTTTTGCTTGTGCTGACGGTACTAGACATACCTACCAGCTTCGTGC"&amp;"AAGATCAGTTT
CACCAAAACTTTTCATCAGACAAGAGGAAGTTCATCAAGAGCTCTACTCACCGCTTTTTCTCATTGTTGC
TGCTCTAGTATTTATAATACTTTGCTTCACCATTAAGAGAAAGACAGAATGAATGAGCTCACCTTAATTG
ACTTCTATTTGTGCTTTTTAGCCTTTCTGCTATTCCTTGTTCTAATAATGCTTATTATATTTTGGTTTTC
ACTTGAACTCCAGGATATAGAAGAACCTTG"&amp;"TAACAAAGTCTAAACGAACATGAAACTTCTCATTGTTTTA
GGACTCTTAACATCAGTATATTGCATGCATAAAGAATGCAGTATACAAGAATGTTGTGAAAACCAACCAT
TCCAACTTGAAGATCCATGTCCAATACATTACTATTCGGACTGGTTTTTAAAAATTGGACCTCGTAAGTC
TGCTCGCCTAGTACAACTTTGTGCTGGTGAATATGGACACAGAGTTCCAATACATTATGAAATGTTTGGC
A"&amp;"ATTATACTATTTCGTGTGAACCATTTGAAATAAATTGTCAAAACCCACCAGTTGGAAGTCTCATTGTAC
GTTGTTCATATGATGTTGACTTTATGGAGTATCACGACGTTCGTGTTGTTCTAGATTTCATCTAAACGAA
CAAACTAAAATGTCTGATAATGGACCCCAACCAAACCAGCGTAGTGCCCCCCGCATTACATTTGGTGGAC
CCACAGATTCAACTGACAATAACCAGGATGGAGGACGCAGTGG"&amp;"TGCACGGCCAAAGCAACGCCGACCCCA
AGGTTTACCCAATAATACTGCGTCTTGGTTCACAGCTCTCACTCAGCACGGCAAGGAGGAACTTAGATTC
CCTCGAGGCCAGGGCGTTCCAATCAACACCAATAGTGGTAAAGATGACCAAATTGGCTACTACCGAAGAG
CTACCCGACGAGTTCGTGGTGGTGACGGCAAAATGAAAGAGCTCAGCCCCAGATGGTACTTCTATTACCT
AGGAACTGGCCCAG"&amp;"AAGCTTCACTTCCCTACGGCGCTAACAAACAAGGCATCGTATGGGTCGCAACTGAG
GGAGCCCTGAACACACCTAAAGATCACATTGGCACCCGCAATCCTAATAACAATGCTGCCATCGTGCTAC
AACTTCCTCAAGGAACAACATTGCCAAAGGGCTTCTACGCAGAGGGGAGCAGAGGCGGCAGTCAAGCCTC
TTCTCGCTCTTCATCACGTAGTCGCGGTAATTCAAGAAATTCAACTCCTGGCAGCA"&amp;"GTAGGGGAAATTCT
CCTGCTCGAATGGCTAGCGGAGGTGGTGAAACTGCCCTCGCGCTATTGCTGCTAGACCGATTAAACCAGC
TTGAGAGCAAAGTTTCTGGTAAAGGCCAACAACAACAAGGCCAAACTGTCACTAAGAAATCTGCTGCTGA
GGCATCCAAAAAGCCTCGCCAAAAACGTACTGCTACAAAACAGTACAACGTCACTCAAGCATTTGGGAGG
CGTGGTCCAGAACAAACCCAAGGAAAC"&amp;"TTCGGGGACCAAGACCTAATCAGACAAGGAACTGATTACAAAC
ATTGGCCGCAAATTGCACAATTTGCTCCAAGTGCCTCTGCATTCTTTGGGATGTCACGCATTGGCATGGA
AGTCACACCTTCGGGAACATGGCTGACTTATCATGGAGCCATTAAATTGGATGACAAAGATCCACAATTC
AAAGACAACGTCATACTGCTGAACAAGCACATTGACGCATACAAAACATTCCCACCAACAGAGCCTAAA"&amp;"A
AGGACAAAAAGAAAAAGACTGATGAAGCTCAGCCTTTACCGCAGAGACAAAAGAAGCAGCCCACTGTGAC
TCTTCTTCCTGCGGCTGACATGGATGATTTCTCCAGACAACTTCAAAATTCCATGAGTGGAGCTTCTGCT
GATTCAACTCAGGCATAAACACTCATGATGACCACACAAGGCAGATGGGCTATGTAAACGTTTTCGCAAT
TCCGTTTACGATACATAGTCTACTCTTGTGCAGAATGAAT"&amp;"TCTCGTAGCTAAACAGCACAAGTAGGTTTA
GTTAACTTTAATCTCACATAGCAATCTTTAATCAATGTGTAACATTAGGGAGGACTTGAAAGAGCCACCA
CATTTTCACCGAGGCCACGCGGAGTACGATCGAGGGTACAGTGAATAATGCTAGGGAGAGCTGCCTATAT
GGAAGAGCC")</f>
        <v>&gt;BtRs_672-2006 FJ588686.1_genome
CCAGGAAAAGCCAACCAACCTCGATCTCTTGTAGATCTGTTCTCTAAACGAACTTTAAAATCTGTGTAGC
TGTCGCTCGGCTGCATGCCTAGTGCACCTACGCAGTATAAACAATAATAAATTTTACTGTCGTTGACAAG
AAACGAGTAACTCGTCCCTCTTCTGCAGACTGCTTACGGTTTCGTCCGTGTTGCAGTCGATTATCAGCAT
ACCTAGGTTTCGTCCGGGTGTGACCGAAAGGTAAGATGGAGAGCCTTGTTCTTGGTGTCAACGAGAAAAC
ACACGTCCAACTCAGTTTACCTGTTCTTCAGGTTAGAGACGTGCTAGTGCGTGGCTTCGGGGACTCTGTG
GAAGAGGCCCTATCGGAGGCACGTGAACATCTTAAAAATGGCACTTGTGGTTTAGTAGAGCTTGAAAAGG
GCGTACTGCCCCAGCTTGAACAGCCCTATGTGTTCATTAAACGTTCTGATGCCTTAAGCACCAACCACGG
CCACAAGGTCGTTGAGTTGGTTGCAGAAAAGGAAGGCATTCAGTACGGTCGTAGCGGTATAACACTGGGA
GTACTCGTGCCACATGTGGGCGAAACCCCAATCGCATACCGCAATGTTCTTCTTCGTAAGAACGGTAATA
AGGGAGCCGGTGGTCATAGCTATGGCATCGATCTAAAGTCTTATGACTTAGGTGACGAGCTTGGCACTGA
TCCCATTGAAGATTATGAACAAAACTGGAACACTAAGCATGGCAGTGGTGCACTCCGTGAACTCACTCGT
GAGCTCAATGGAGGTGCAGTCACTCGCTATGTCGATAACAACCTCTGTGGCCCAGATGGGTACCCTCTTG
ATTGCATTAAAGATTTTCTCGCTCGCGCGGGCAAGTCAATGTGCACTCTTTCCGAACAACTTGATTATAT
TGAGTCGAAGAGAGGTGTCTACTGCTGCCGTGACCATGAGCATGAAATTGCCTGGTTCACTGAACGCTCT
GATAAGAGCTATGAGCATCAGACACCCTTCGAAATTAAGAGTGCCAAGAAATTTGACACCTTCAAAGGGG
AATGCCCAAAGTTTGTATTTCCTCTCAATTCAAAAGTCAAAGTCATTCAACCACGTGTTGAAAAGAAAAA
GACTGAGGGTTTCATGGGGCGTATACGTTCTGTGTACCCTGTTGCATCTCCTCAGGAGTGTAACAACATG
CACTTGTCTACCTTGATGAAATGTAATCATTGCGATGAAGTTTCATGGCAGACGTGCGACTTTCTGAAAG
CCACTTGTGAACATTGTGGCATTGAAAATTTAATCACTGAAGGACCTACTACATGTGGGTACCTACCTAC
TAATGCTGTAGTGAAAATGCCATGTCCTGCCTGCCAAGACCCAGAGATTGGACCTGAGCATAGTGTTGCA
GATTACCACAACCACTCAAACATTGAAACTCGACTCCGCAAGGGAGGTAGGACTAGATGTTTTGGAGGCT
GTGTGTTTGCCTATGTTGGCTGCTACAACAAGCGTGCCTACTGGGTTCCTCGTGCTAGTGCTGACATTGG
TTCAGGCCATACTGGCATTACTGGTGACAACGTGGAGACCTTGAATGAGGATCTCCTTGAGATACTGAGT
CGTGAACGTGTTAACATTAACATTGTTGGTGATTTTCAGTTGAATGAAGAGGTTGCCATCATTTTGGCAT
CTTTCTCTGCTTCTACAAGTGCCTTTATTGACACTATAAAGAGTCTTGATTACAAGTCTTTCAAATCCAT
TGTTGAGTCTTGCGGTAACTACAAAGTTACCAAGGGAAAGCCCGTAAAAGGTGCTTGGAACATTGGACAA
CAGAGATCAGTTTTAACACCACTGTGTGGTTTTCCCTCACAGGCTGCTGGTGTTATCAGATCAATCTTTG
CACGCACACTTGACGCAGCAAATCATTCAATTCCTGACTTGCAAAGAGCAGCTGTCACCATACTTGATGG
TATTTCTGAACAGTCATTGCGTCTTGTCGATGCCATGGTTTATACCTCAGACCTGCTCACCAACAGTGTC
ATCATTATGGCATATGTAACTGGTGGTCTTGTACAACAGACTTCTCAGTGGTTGTCTAATTTGTTGGGCA
CTACTGTTGAAAAACTCAGGCCCATCTTTGTATGGATTGAGGCAAAACTTAGTGCAGGAGTTGAATTTCT
CAAGGATGCTTGGGAGATTCTTAAATTTCTCATTACAGGTGTTTTTGACATTGTCAAGGGTCAAATACAG
GTCGCTTCAGATAACATCAAGGATTGTGTAAAATGCTTCATTGATGTTGTTAATAAGGCACTTGAAATGT
GCATTGACCAAGTCACTATCGCTGGCGCTAAGTTGCGATCACTCAACTTAGGTGAAGTCTTTATCGCTCA
AAGCAAGGGACTTTATCGTCAGTGTATACGTGGCAAGGAACAGCTGCAACTACTTATGCCTCTTAAGGCA
CCAAAAGAAGTCACCTTTCTTGAAGGTGATTCACATGACACAGTACTCACCTCTGAAGAGGTTGTTCTCA
AGAACGGTGAACTCGAAGCACTCGAGACGCCCGTTGATAGCTTCAAAAATGGAGCTGTCGTTGGCACACC
AGTTTGTGTGAATGGCCTCATGCTCTTAGAGATCAAAGACAAAGAACAATATTGTGCTTTGTCTCCTGGT
TTACTGGCTACAAACAATGTCTTTCGCCTAAGAGGGGGTGCACCAACTAAAGGTGTAACCTTCGGAGAAG
ACACTGTTTTGGAAGTTCAAGGTTACAAGAATGTGAGAATCACATTTGAGCTTGATGAGCGTGTTGACAA
AGTGCTTAATGAAAAGTGCTCTGTCTACACTGTTGAATCCGGTACCGAAGTTACTGAATTTGCATGTGTT
ATAGCAGAGACTGTTGTGAAGACTTTACAACCAGTTTCTGATCTCCTTACCAACATGGGTATTGATCTTG
ATGAATGGAGTGTGGCTACATTCTATTTGTTTGATGATGCTGGTGAAGAAAAACTTTCTTCACGTATGTA
CTGCTCCTTCTATCCTCCTGATGATGAGGATGAGTGTGATGAGTATGAGGAAGAAGAGGAAGTCTCGGAA
GAATCCTGTGCGCATGAATATGGTACAGAAGAAGACTATCAAGGTCTTCCACTGGAATTTGGTGCCTCAA
CTGAAATGCAAGTTGAAGAAGAAGAAGAAGAGGACTGGCTTGATGATGCTACCGAATTATCGGAGCATGA
ACTAGAACCAGAACCAACATCTGAGGAACCAGTTAACCAGTTTACTGGTTATTTAAAACTTACTGACAAT
GTTGCCATTAAGTGTGTGGACATCGTGAAGGAGGCGCAAAACGCTAACCCCACGGTGATTGTAAATGCTG
CTAACATACATCTGAAACATGGTGGTGGTGTAGCAGGTGCACTCAACAAGGCAACCAACGGTGCCATGCA
AAAAGAGAGCGATGATTACATTAAGCTAAATGGTCCTCTCACAGTGGGAGGTTCATGTTTGCTTTCTGGA
CATAACCTTGCTAAGAAGTGTCTGCATGTTGTTGGACCTAACCTAAATGCAGGTGAGGATATCCAGCTCC
TAAAGGCAGCATATGAAAATTTCAATTCACAGGACACCTTACTTGCACCATTGTTGTCAGCAGGCATATT
TGGTGCTAAACCACTTCAGTCTCTAGAAGTGTGCGTGCAGACAGTTCGTACACAGGTTTACATTGCAGTC
AATGACAAAGCTCTTTACGAGCAGGTTGTCATGGATTACCTTGATAGCCTGAAGCCTAGAGTGGAAGCAC
CTAAACAAGAGGAGCCACCAAAGACAGAACATCCTAAAATTGAGGAGAAATCTGTTGTACAGAAGCCTGT
CGATGTGAAGCCAAAAATTAAGGCTTGCATTGATGAGGTTACCACAACACTGGAAGAAACTAAGTTTCTT
ACCAATAAGTTACTCTTGTTTGCCGACATCAATGGTAAGCTTTACCATGATTCTCAGAACATGCTTAGAG
GTGAAGATATGTCTTTCCTTGAGAAGGATGCACCTTACATGGTAGGTGATGTTATCACTAGTGGTGATAT
CACTTGTGTCGTAATACCCTCCAAAAAGGCTGGTGGCACTACTGAGATGCTCTCAAGAGCTTTGAAGAAA
GTGCCAGTTGATGAGTATATAACCACATACCCCGGACAAGGATGTGCTGGTTATACACTTGAGGAAGCTA
AGACTGCTCTTAAGAAATGCAAATCTGCATTTTACGTGCTACCTTCAGAAACACCTAATGCTAAGGAAGA
GATTCTAGGAACTGTATCCTGGAATTTGAGAGAAATGCTTGCTCATGCTGAAGAGACAAGAAAATTAATG
CCTATTTGCATGGATGTTAGAGCCATAATGGCCACCATTCAACGCAAGTACAAAGGAATTAAAATTCAAG
AAGGCATCGTTGATTATGGTGTCCGATTCTTCTTTTATACTAGTAAAGAGCCTGTAGCTTCTATCATTAC
GAAGCTGAACTCTCTAAATGAACCACTTGTCACAATGCCAATTGGTTATGTGACACATGGTTTTAATCTT
GAGGATGCTGCGCGCTGTATGCGTTCTCTTAAAGCTCCTGCCGTAGTGTCAGTATCATCACCAGATGCTG
TTACTACATATAATGGATACCTCACTTCGTCATCAAAGACATCTGAGGAGCACTTTGTGGAAACAGTTTC
TTTGGCTGGCTCTTACAGAGATTGGTCCTATTCAGGACAGCGTACAGAGTTAGGTGTTGAATTTCTTAAG
CGTGGTGAAAAAATTGTGTACCACACTTTGGAGAGCCCCGTCGAGTTCCACCTTGACGGTGAGGTTCTTC
CACTTGACGAACTAAAGAGTCTCTTATCCCTACGGGAGGTTAAGACTATAAAAGTGTTCACAACTGTGGA
CAACACTAATCTCCACACACAGCTTGTGGATATGTCTATGACATATGGACAGCAGTTTGGTCCAACATAC
TTGGATGGTGCTGATGTTACAAAAATTAAACCTCATGTAAATCATGAGGGTAAGACTTTCTTTGTACTAC
CTAGTGATGACACACTACGTAGTGAAGCTTTCGAGTACTACCACACTCTTGATGAGAGTTTTCTTGGTAG
GTACATGTCTGCTCTAAACCACACAAAGAAATGGAAATTTCCTCAAGTTGGTGGTTTAACTTCAATTAAA
TGGGCTGATAACAATTGTTATTTGTCTAGTGTTTTATTAGCACTTCAACAGATTGAAGTCAAATTCAATG
CACCAGCACTCCAAGAGGCCTATTATAGAGCCCGTGCTGGCGATGCTGCTAACTTTTGTGCACTCATACT
CGCCTACAGTAATAAAACTGTTGGCGAGCTTGGTGATGTCAGAGAAACTATGACCCATCTTCTACAGCAT
GCTAATTTGGAATCTGCAAAGCGAGTTCTTAATGTGGTGTGTAAACATTGCGGTCAGAAAACTACTACCT
TAACGGGTGTAGAAGCTGTGATGTATATGGGTACTCTATCTTATGATAATCTTAAGACAGGTGTTTCCAT
TCCATGTGTGTGTGGTCGTGATGCTACACAATATCTAGTACAACAAGAGTCTTCTTTTGTTATGATGTCT
GCACCACCTGCTGAATATAAATTACAGCAAGGTACATTCTTATGTGCGAATGAGTACACTGGTAACTATC
AGTGTGGTCATTACACTCATATAACTGCTAAGGAGACCCTCTATCGTATTGACGGAGCTCACCTTACAAA
GATGTCAGAGTACAAAGGACCAGTGACTGATGTTTTCTACAAGGAAACATCTTACACTACAACCATCAAG
CCTGTGTCATATAAACTCGATGGAGTTACTTACACAGAGATTGAACCAAAATTGGATGGGTATTATAAAA
AGGATAATGCTTATGTGGAAAACACAAGCATTACCATTAAGAAACCTAATGAGCTTTCACTAGCCTTAGG
TTTAAAAACAATTGCCACTCATGGTATTGCTGCAATTAATAGTGTTCCTTGGAGTAAAATTTTGGCTTAT
GTCAAACCATTCTTAGGACAAGCAGCAATTACAACATCAAATTGCGCCAAGAGATTAGCACAACGTGTGT
TTAACAATTATATGCCTTATGTGCTTACACTATTGTTTCAATTGTGTACTTTTACAAAAAGTACAAATTC
TAGAATTAGAGCTTCACTACCTACGACTATTGCTAAAAATAGTGTTAAGGGTGTAGCTAGATTATGTTTG
GATGCTGGCATCAATTATGTAAAGTCACCCAAATTTTCTAAATTGTTCACTATTGCAATGTGGCTGTTAT
TGTTAAGCATTTGCTTAGGTTCACTAATCTATGTAACTGCAGCTTTAGGTGTATTATTGTCCAACTTTGG
AGCTCCTTCTTATTGTAGTGGCGTTAGAGAATTGTACCTCAGTTCCTCTAATGTTACTACTATGGATTTC
TGTGAAGGTTCTTTTCCTTGCAGTGTTTGTTTAAGTGGATTAGATTCGCTTGATTCCTATCCAGCTCTTG
AAACCATTCAGGTGACGATCTCATCGTACAAGCTAGACTTGACAATCTTAGGTCTGGCTGCTGAGTGGGT
TTTGGCATATATGTTGTTCACAAAATTCTTTTATTTATTAGGTCTTTCAGCTATAATGCAGGTGTTCTTT
GGCTATTTTGCTAGTCATTTCATCAGCAATTCTTGGCTCATGTGGTTTATCATTAGTATTGTACAAATGG
CACCCGTTTCCGCAATGGTTAGGATGTACATCTTCTTTGCTTCTTTCTATTACATATGGAAGAGCTATGT
TCATATTATGGATGGTTGCACCTCTTCGACTTGCATGATGTGCTATAAGCGCAATCGTGCCACACGCGTT
GAGTGTACAACTATTGTTAATGGCATGAAGAGATCTTTCTATGTCTATGCAAATGGAGGCCGTGGCTTCT
GCAAGACTCACAATTGGAATTGTCTCAACTGTGACACATTTTGCACTGGTAGTACATTCATTAGTGATGA
AGTTGCTCGTGATTTGTCACTCCAGTTTAAAAGATCTATCAACCCTACTGACCAGTCATCGTATATTGTT
GATAGTGTTGCTGTGAAAAATGGCGCGCTTCACCTCTACTTTGACAAGGCTGGTCAAAAGACTTATGAGA
GACACCCACTCTCCCATTTTGTCAATTTAGACAATTTGAGAGCTAACAACACTAAAGGTTCACTACCTAT
TAATGTCATAGTCTTTGATGGCAAGTCCAAATGCGACGAGTCTGCTGCTAAGTCTGCTTCTGTGTACTAC
AGTCAGCTAATGTGCCAACCTATTCTGTTGCTTGACCAATCTCTCGTATCAGATGTTGGAGATAGTACTG
AAGTTTCTGTTAAGATGTTTGATGCTTATGTCGACACCTTTTCGGCAACTTTTAGTGTTCCTATGGAAAA
ACTTAAGGCACTCGTTGCTACAGCTCATAGCGAGCTGGCAAAGGGTGTAGCTTTAGATGGTGTCCTTTCT
ACATTTGTGTCCGCAGCCCGTCAAGGTGTTGTAGATACTGATGTTGATACAAAGGATGTCATTGAATGTC
TCAAGCTTTCATATCACTCAGATTTGGAAGTGACAGGTGACAGTTGTAATAATTTCATGCTCACCTACAA
TAAAGTTGAAAACATGACGCCTAGAGATCTTGGCGCATGTATTGATTGTAATGCAAGGCATATCAATGCT
CAAGTAGCAAAGAGTCACAATGTTTCACTCATCTGGAATGTAAAAGACTACATGTCCTTATCTGAACAGC
TGCGTAAACAAATTCGTAGTGCTGCTAAGAAGAACAACATACCTTTTAGACTAACTTGTGCTACAACTAG
ACAGGTTGTCAATGTTATAACTACTAAAATCTCACTCAAAGGTGGTAAGATTGTTAGTACTTGGTTTAAA
CTCATGCTTAAAGCCACACTATTGTGTGTCCTTGCTGCATTTGTTTGTTACATCGTTATGCCAGTACATA
CATTGTCTGCTCATGATGGTTACACAAACGAAGTCATTGGTTACAAAGCCATCCAGGATGGCGTCACTCG
TGACATCGTTTCTACTGATGATTGTTTTGCAAACAAACATGCTGGTTTTGACTCATGGTTTAGCCAGCGT
GGTGGTTCATACAAAAATGACAAAAGCTGCCCTGTAGTAGCTGCTATCATTACAAGAGAGATTGGTTTCA
TAGTGCCTGGTTTACCAGGTACTGTGTTGAGAGCAATCAATGGTGACTTTTTGCATTTTCTACCTCGTGT
CTTTAGTGCTGTTGGCAACATTTGCTATACACCTTCCAAACTCATTGAGTATAGTGATTTTGCTACCTCT
GCTTGCGTTCTTGCTGCTGAGTGTACAATTTTTAAGGATGCTATGGGCAAACCTGTGCCATATTGTTATG
ACACTAATTTGCTAGAGGGTTCTATTTCTTATAGTGAGCTTCGTCCAGACACTCGTTATGTCCTTATGGA
TGGTTCCATCATACAGTTTCCTAACACTTACCTGGAGGGTTCTGTTAGAGTAGTAACAACTTTTGATGCT
GAGTACTGTAGACATGGTACATGTGAAAGATCAGAAGCTGGTATTTGCTTATCTACCAGTGGTAGATGGG
TTCTTAACAATGAACATTATAGAGCTCTACCTGGAGTATTCTGTGGTGTTGATGCAATGAATCTTATAGC
AAACATTTTCACTCCCCTTGTGCAACCTGTGGGTGCTTTAGATGTGTCTGCTTCAGTAGTGGCTGGTGGT
ATTATTGCCATATTGGTGACTTGTGCTGCCTACTACTTTATGAAATTCAGACGTGCTTTTGGTGAGTACA
ACCATGTTGTTGCTGCTAATGCACTTTTGTTTTTCATGTCTTTCACTATACTCTGTCTGGCACCAGCTTA
TAGCTTTTTGCCAGGAGTCTACTCAGTCTTTTACTTGTACTTGACATTCTATTTCACTAATGATGTTTCT
TTCTTGGCTCACCTTCAATGGTTTGCCATGTTTTCTCCTATTGTGCCTTTTTGGATAACAGCAATCTATG
TATTCTGTATTTCTCTGAAGCACTGCCATTGGTTCTTTAACAACTATCTTAGGAAAAGAGTCATGTTTAA
TGGAGTTACATTTAGTACTTTCGAGGAGGCTGCTTTGTGTACCTTTCTGCTCAATAAGGAAATGTACCTA
AAATTGCGTAGTGAGACACTGTTGCCACTTACACAATACAATAGGTATCTTGCTCTATATAACAAGTACA
AGTATTTCAGTGGAGCCTTAGATACTACCAGCTATCGTGAAGCAGCTTGCTGCCACTTAGCAAAGGCTCT
AAATGACTTTAGCAATTCAGGTGCTGATGTTCTTTACCAACCACCACAGACATCAATCACTTCTGCTGTT
TTGCAGAGTGGTTTTAGGAAAATGGCATTCCCATCAGGCAAAGTTGAAGGGTGCATGGTACAAGTAACCT
GTGGAACTACAACTCTTAATGGATTGTGGTTAGATGATACAGTATACTGTCCAAGACATGTCATTTGCAC
AGCAGAAGACATGCTTAATCCTAACTATGAAGATCTGCTCATTCGCAAATCCAACCATAGCTTCCTTGTT
CAGGCTGGCAATGTACAACTCCGAGTTATCGGCCATTCTATGCAAAATTGTCTGCTTAGGCTTAAAGTTG
ACACCTCTAACCCTAAGACACCCAAGTATAAATTTGTCCGTATACAACCTGGTCAAACATTTTCAGTTCT
AGCATGCTACAATGGTTCACCATCTGGTGTTTATCAGTGTGCCATGAGATCTAATCACACCATTAAAGGT
TCTTTCCTTAATGGATCATGTGGTAGTGTTGGTTTTAACGTTGATTATGATTGCGTGTCTTTCTGCTATA
TGCATCACATGGAACTTCCTACAGGAGTACACGCTGGTACTGACTTAGAAGGTAAATTCTATGGTCCATT
TGTTGACAGACAAACTGCACAGGCTGCAGGTACAGACACAACCATAACACTAAATGTTTTGGCATGGCTG
TATGCTGCTGTTATCAATGGTGATAGGTGGTTTCTTAATAGATTCACCACGACTTTGAATGACTTTAACC
TTGTGGCGATGAAGTACAACTATGAACCTTTGACACAAGATCATGTTGACATATTGGGACCTCTTTCTGC
TCAAACAGGAATTGCCGTCTTAGATATGTGTGCCGCTTTGAAAGAGCTGCTACAGAATGGTATGAATGGT
CGTACTATCCTCGGTAGCACTATTTTAGAAGATGAGTTTACACCATTTGATGTTGTTAGACAATGCTCTG
GTGTTACCTTCCAAGGTAAGTTCAAGAAAATTGTTAAGGGCACTCATCATTGGATGCTTTTAACTTTCTT
GACATCACTATTGATTCTTGTCCAAAGTACACAGTGGTCACTGTTTTTCTTTGTTTACGAGAATGCTTTC
TTGCCATTTACTCTTGGTATTATGGCAATTGCTGCATGTGCTATGCTGCTTGTTAAGCATAAGCATGCAT
TCTTGTGCTTGTTTCTGTTACCTTCTCTTGCAACAGTTGCTTACTTTAATATGGTCTACATGCCTGCTAG
CTGGGTGATGCGTATTATGACATGGCTTGAATTGGCTGACACTAGCTTGTCTGGTTATCGGCTTAAGGAC
TGTGTTATGTATGCTTCAGCTTTAGTTTTGCTTATTCTCATGACAGCTCGCACTGTTTATGATGATGCTG
CTAGACGTGTTTGGACACTGATGAATGTCATTACACTTGTTTACAAAGTCTACTATGGTAATGCTTTAGA
CCAAGCTATTTCCATGTGGGCCCTAGTTATTTCCGTAACCTCTAACTATTCTGGTGTCGTTACGACTATC
ATGTTTTTAGCTAGAGCTATAGTGTTTGTGTGTGTTGAGTATTACCCATTGTTATTTATTACTGGTAACA
CCTTACAGTGTATCATGCTTGTTTATTGTTTCTTAGGTTATTGTTGCTGCTGCTACTTTGGCCTTTTCTG
TTTACTCAACCGTTACTTCAGGCTTACTCTTGGTGTTTATGACTACTTGGTCTCTACACAAGAATTTAGG
TATATGAACTCCCAGGGGCTTTTGCCTCCTAAGAGTAGTATTGATGCTTTCAAGCTTAACATTAAGTTGT
TGGGTATTGGAGGTAAACCATGTATCAAGGTTGCTACTGTACAGTCTAAAATGTCTGATGTAAAGTGCAC
ATCTGTGGTACTGCTCTCGGTTCTTCAACAACTTAGAGTAGAATCATCTTCTAAATTGTGGGCACAATGT
GTACAACTCCACAATGATATTCTTCTTGCAAAAGACACAACTGAAGCTTTCGAAAAGATGGTTTCTCTCT
TGTCTGTTTTGCTGTCCATGCAGGGTGCTGTAGACATTAATAAGTTGTGCGAGGAAATGCTCGACAACCG
TGCTACTCTTCAGGCTATTGCTTCAGAATTTAGTTCTTTACCATCATATGCTGCTTATGCCACTGCCCAA
GAGGCATATGAGCAGGCTGTAGCTAATGGTGATTCTGAAGTCGTTCTCAAAAAGTTAAAGAAATCTTTGA
ATGTGGCTAAATCTGAGTTTGACCGTGATGCTGCCATGCAACGCAAGTTAGAAAAGATGGCAGATCAAGC
TATGACCCAAATGTACAAACAGGCAAGATCTGAGGACAAGAGGGCAAAAGTAACTAGTGCTATGCAAACA
ATGCTTTTCACTATGCTTAGGAAGCTTGATAATGATGCACTTAACAACATTATCAACAATGCGCGTGATG
GTTGTGTTCCACTCAACATCATACCATTGACTACAGCAGCCAAACTTATGGTTGTTGTCCCTGATTATGG
TACCTACAAGAACACTTGTGATGGTAACACTTTTACATATGCATCCGCACTCTGGGAAATCCAGCAAGTT
GTTGATGCAGATAGCAAGATTGTTCAACTTAGTGAAATTAACATGGACAATTCACCAAATTTGGCTTGGC
CTCTTATTGTTACAGCTCTAAGAGCCAATTCAGCTGTCAAACTACAGAATAATGAACTGAGTCCAGTAGC
ACTACGACAGATGTCATGTGCGGCTGGTACCACACAAACAGCTTGTACTGATGACAATGCACTTGCCTAC
TATAACAACTCAAAGGGAGGTAGATTTGTGCTAGCATTGTTATCAGACCACCAAGATCTCAAATGGGCTA
GATTCCCTAAGAGTGATGGTACAGGTACAATTTACACAGAACTGGAACCACCTTGTAGGTTTGTTACAGA
CACACCAAAAGGGCCTAAAGTGAAATACTTGTACTTCATCAAGGGCTTAAATAACCTAAATAGAGGTATG
GTGCTGGGCAGTTTAGCTGCTACAGTACGTCTTCAGGCCGGAAATGCTACAGAAGTACCTGCCAATTCAA
CTGTGCTTTCTTTCTGTGCTTTTGCAGTAGACCCTGCTAAAGCGTACAAGGATTACTTAGCAAGTGGAGG
ACAACCAATCACCAACTGTGTGAAGATGTTGTGTACACACACTGGTACAGGACAGGCAATTACTGTAACA
CCAGAAGCCAACATGGATCAAGAGTCCTTTGGTGGTGCTTCATGCTGCCTGTATTGTAGATGCCACATTG
ATCATCCAAATCCTAAAGGATTTTGTGACCTGAAAGGTAAGTACGTTCAAATACCTACCACTTGTGCTAA
TGACCCAGTGGGTTTTACACTTAGAAATACAGTCTGTACCGTCTGCGGAATGTGGAAAGGTTATGGCTGT
AGTTGTGACCAACTCCGCGAACCCATGATGCAGTCTGCGGACGCGTCAACGTTTTTAAACGGGTTTGCGG
TGTAAGTGCAGCCCGTCTTACACCGTGCGGCACAGGCACTAGTACTGATGTCGTCTACAGGGCTTTTGAT
ATTTACAATGAAAAAGTTGCTGGTTTTGCAAAGTTCCTAAAAACTAATTGCTGCCGCTTCCAGGAGAAGG
ATGAGGAAGGCAATTTATTAGACTCTTATTTTGTAGTTAAGAGGCATACTATGTCTAACTACCAACATGA
AGAGACTATTTATAACTTGGTTAAAGATTGTCCAGCGGTTGCTGTTCATGATTTTTTCAAGTTTAGAGTA
GATGGTGACATGGTACCACATATATCACGTCAGCGTCTAACTAAATACACAATGGCTGATTTAGTCTATG
CTCTACGTCATTTTGATGAGGGTAATTGTGACACATTAAAAGAAATACTCGTCACATACAATTGTTGTGA
TGATGATTATTTCAATAAGAAGGATTGGTATGACTTTGTAGAGAATCCTGACATCTTACGCGTATATGCT
AACTTAGGTGAGCGTGTACGCCAAGCATTATTAAAGACTGTACAATTCTGCGATGCTATGCGTGATGCAG
GCATTGTAGGCGTACTGACATTAGATAATCAGGATCTTAATGGGAACTGGTACGATTTCGGTGATTTCGT
ACAAGTAGCACCAGGCTGCGGAGTTCCTATTGTGGATTCATATTACTCATTGCTGATGCCCATCCTCACT
CTGACTAGGGCATTGGCTGCTGAGTCCCATATGGATGCTGATCTCGCAAAACCACTTATTAAGTGGGATT
TGCTGAAATATGATTTTACGGAAGAGAGACTTTGTCTCTTCGACCGTTATTTTAAATACTGGGACCAGAC
ATACCATCCCAATTGTATTAACTGTTTGGATGATAGGTGTATCCTTCATTGTGCAAACTTTAATGTGTTA
TTTTCTACTGTGTTTCCACCTACAAGTTTTGGACCACTAGTAAGAAAAATATTTGTAGATGGTGTTCCTT
TTGTTGTTTCAACTGGATACCATTTTCGTGAGTTAGGAGTTGTACATAATCAGGATGTAAACTTACATAG
CTCGCGTCTCAGTTTCAAGGAACTTTTAGTGTATGCTGCTGATCCAGCCATGCATGCAGCTTCTGGCAAT
TTATTGCTAGACAAACGCACTACATGCTTTTCAGTAGCTGCACTAACTAACAATGTTGCTTTTCAAACTG
TCAAACCCGGTAATTTTAACAAAGACTTTTATGACTTTGCTGTGTCTAAAGGTTTCTTTAAGGAAGGAAG
TTCTGTTGAACTAAAACACTTCTTCTTTGCTCAGGATGGCAATGCTGCTATCAGTGATTATGACTATTAC
CGTTATAATCTGCCAACAATGTGTGATATCAGACAACTCCTATTCGTAGTTGAAGTTGTTGATAAATACT
TTGATTGTTACGATGGTGGCTGTATTAATGCCAACCAAGTAATCGTTAACAATCTGGACAAATCAGCTGG
TTTCCCATTTAATAAATGGGGTAAGGCTAGACTTTATTACGACTCAATGAGTTATGAGGATCAAGATGCA
CTTTTCGCGTATACTAAGCGCAATGTCATCCCTACTATAACTCAAATGAATCTTAAGTATGCCATTAGTG
CAAAGAATAGAGCTCGCACCGTAGCTGGTGTCTCTATCTGTAGTACTATGACAAATAGACAGTTTCATCA
GAAATTATTGAAGTCTATAGCCGCCACTAGAGGAGCTACTGTGGTAATTGGAACAAGCAAATTTTACGGT
GGCTGGCATAACATGTTAAAAACTGTTTACAGTGATGTAGAAACTCCACACCTTATGGGTTGGGACTATC
CAAAATGTGACAGAGCCATGCCTAACATGCTTAGGATAATGGCCTCTCTTGTTCTTGCTCGCAAACATAG
CACTTGCTGTAACTTGTCACACCGTTTCTACAGGTTAGCTAATGAGTGTGCGCAGGTGTTAAGTGAGATG
GTCATGTGTGGCGGCTCACTATATGTTAAACCAGGTGGAACATCATCAGGTGATGCTACAACTGCTTATG
CTAATAGTGTCTTTAACATTTGTCAAGCTGTTACAGCCAATGTAAATGCACTCCTTTCAACTGATGGTAA
CAAGATAGCTGACAAGTATGTCCGCAATCTACAACACAGGCTTTATGAGTGCCTCTATAGAAATAGGGAT
GTTGATCATGAATTCGTGGATGAGTTTTACGCTTATCTGCGTAAACATTTCTCCATGATGATTCTTTCTG
ATGATGCCGTCGTGTGCTATAACAGTAACTACGCGGCTCAAGGTTTAGTAGCTAGCATTAAGAACTTTAA
GGCAGTTCTTTATTATCAAAATAATGTGTTCATGTCTGAGGCAAAATGCTGGACTGAGACAGACCTTACT
AAAGGACCTCACGAATTTTGCTCACAGCATACAATGCTAGTTAAACAAGGAGATGACTACGTGTACCTGC
CTTACCCAGATCCATCAAGAATATTAGGCGCAGGCTGTTTTGTCGATGATATTGTCAAAACAGATGGTAC
ACTTATGATTGAGAGGTTTGTGTCATTAGCTATTGATGCCTACCCCCTTACTAAACATCCTAATCAGGAG
TATGCTGATGTCTTTCACTTGTATTTACAATACATTAGGAAGTTACATGATGAGCTTACTGGTCACATGC
TAGACATGTATTCTGTAATGCTAACTAATGATAACACCTCACGGTATTGGGAACCTGAGTTTTATGAAGC
TATGTACACACCACACACAGTCTTGCAGGCTGTAGGTGCTTGTGTATTGTGTAATTCACAGACCTCACTT
CGTTGCGGTGCCTGCATTAGGAGACCATTCCTGTGCTGCAAGTGCTGCTATGACCATGTCGTTTCAACAT
CACATAAATTAGTGTTGTCTGTTAATCCCTATGTTTGCAATGCACCAGGTTGTGATGTCACTGACGTGAC
ACAACTATATCTAGGAGGTGTGAGCTATTACTGCAAGTCACATAAGCCTCCCATTAGTTTTCCATTGTGT
GCTAATGGTCAGGTTTTTGGTTTATACAAGAACACATGTGTAGGTAGTGACAATGTCACTGACTTCAATG
CGATAGCAACATGTGATTGGACTAATGCTGGCGATTACATACTTGCCAACACTTGTACTGAGAGACTCAA
GCTCTTTGCAGCAGAAACGCTCAAAGCTACTGAGGAAACATTCAAGCTGTCATATGGTATTGCCACTGTA
CGTGAAGTACTCTCTGACAGAGAGTTGCATCTTTCATGGGAGGTTGGAAAACCTAGACCACCACTGAATA
GAAATTATGTCTTTACTGGTTACCGTGTAACAAAAAATAGTAAAGTACAGATTGGAGAGTACACTTTTGA
AAAGGGTGACTATGGTGATGCTGTTGTGTACAGAGGTACTACAACATACAAATTGAATGTTGGTGATTAC
TTTGTGTTAACATCTCACACTGTGATGCCACTCAGTGCACCTACTCTAGTGCCACAAGAGCACTATGTGA
GAATTACTGGCTTGTATCCAACACTCAACATCTCAGATGAGTTTTCTAGCAATGTTGCAAACTATCAAAA
GGTCGGTATGCAAAAGTACTCTACGCTCCAAGGACCACCTGGTACTGGTAAGAGTCATTTTGCCATCGGA
CTTGCTCTCTACTACCCATCTGCTCGCATAGTGTATACGGCATGCTCTCATGCAGCTGTTGATGCCCTAT
GCGAAAAGGCATTAAAATACTTGCCCATAGATAAATGTAGTAGAATCATACCTGCGCGTGCGCGCGTAGA
GTGTTTTGACAAATTCAAAGTGAATTCAACATTAGAACAGTATGTTTTCTGCACTGTAAATGCATTGCCA
GAAACAACTGCTGACATTGTAGTCTTTGATGAAATCTCCATGGCTACCAATTATGACTTGAGTGTCGTCA
ATGCTAGACTTCGTGCAAAACACTATGTCTACATTGGTGATCCTGCTCAACTACCAGCTCCTCGCACATT
GCTAACCAAAGGCACACTAGAACCAGAATACTTCAATTCAGTGTGCAGACTTATGAAAACAATAGGTCCA
GACATGTTCCTTGGAACTTGTCGCCGTTGTCCCGCTGAAATTGTCGACACTGTGAGTGCTTTAGTTTATG
ACAATAAGCTAAGGGCACACAAGGAGAAGTCAGCTCAATGCTTCAAAATGTTTTATAAAGGTGTTATTAC
ACATGATGTTTCATCTGCAATTAACAGACCTCAAATAGGCGTTGTAAGAGAGTTTCTTACACGCAATCCT
GCTTGGAGAAAAGCTGTTTTTATCTCACCTTATAATTCACAGAATGCTGTAGCTTCAAAAATCTTAGGAT
TGCCTACGCAGACTGTTGATTCTTCACAGGGTTCTGAGTATGACTATGTCATATTCACACAAACTACTGA
AACAGCACACTCTTGCAATGTTAACCGCTTTAATGTGGCCATCACAAGAGCAAAAATTGGCATTTTGTGC
ATAATGTCTGATAGAGATCTTTATGACAAACTGCAATTCACAAGTCTAGAAGTACCACGCCGCAACGTGG
CTACATTACAGGCAGAAAATGTAACTGGACTTTTTAAGGACTGTAGTAAGATCATTACCGGTCTTCATCC
AACACAGGCACCTACACACCTCAGCGTTGATACAAAATTTAAGACTGAGGGACTATGTGTTGACATACCC
GGCATACCAAAGGACATGACCTACCGTAGACTCATCTCTATGATGGGTTTCAAAATGAATTACCAAGTCA
ATGGTTACCCTAATATGTTTATCACCCGCGAAGAAGCTATTCGTCACGTTCGTGCATGGATTGGCTTCGA
TGTAGAGGGTTGTCATGCAACTAGAGATGCTGTGGGTACTAACCTACCTCTCCAGCTAGGATTTTCTACA
GGTGTTAACTTAGTAGCTGTACCGACTGGCTATGTTGACACTGAAAATAACACAGAATGCACCAGAGTTA
ATGCAAAACCTCCACCAGGTGATCAATTTAAACATCTTATACCACTCATGTACAAAGGCTTGCCCTGGAA
TGTAGTGCGTATTAAGATAGTACAAATGCTCAGTGATACACTGAAAGGATTGTCAGACAGAGTCGTGTTT
GTCCTCTGGGCGCATGGCTTTGAGCTTACATCAATGAAGTACTTTGTCAAGATTGGACCTGAAAGAACGT
GTTGTCTGTGCGACAGACGTGCAACTTGCTTTTCTACTTCATCAGATACTTATGCCTGCTGGAATCATTC
TGTGGGTTTTGACTATGTCTACAACCCATTTATGATTGATGTTCAGCAGTGGGGTTTTACGGGTAACCTT
CAGAGTAACCACGACCAACATTGTCAAGTGCATGGAAATGCACACGTGGCTAGTTGTGATGCTATTATGA
CTAGATGCTTGGCAGTCCATGAGTGCTTTGTTAAGCGCGTTGATTGGTCTGTTGAATACCCTATTATAGG
AGATGAACTGAAGATTAATTCCGCTTGCAGAAAAGTACAGCATATGGTTGTAAAGTCTGCATTGCTTGCT
GATAAGTTTCCAGTTCTTCATGACATTGGAAACCCAAAGGCTATCAAGTGTGTGCCTCAGGCTGAAGTAG
AATGGAAGTTCTATGACGCTCAGCCATGCAGTGACAAAGCCTACAAAATAGAGGAACTCTTCTATTCTTA
TGCTACACATCATGATAAATTCACTGATGGTGTTTGTTTGTTTTGGAACTGTAACGTTGATCGTTACCCA
GCCAATGCAATTGTGTGTAGGTTTGACACCAGAGTTTTGTCAAACTTGAATTTACCAGGTTGTGACGGTG
GTAGTTTGTATGTGAATAAGCATGCATTCCACACTCCAGCTTTTGATAAAAGTGCATTTACCAATTTAAA
GCAATTGCCTTTCTTTTATTATTCTGATAGTCCTTGTGAGTCTCATGGCAAACAAGTAGTGTCAGATATT
GACTATGTACCACTTAAATCTGCTACGTGTATTACACGATGCAATTTGGGAGGTGCTGTTTGCAGACACC
ATGCAAATGAGTACCGACAGTACTTAGATGCATACAACATGATGATTTCTGCTGGATTTAGCCTATGGAT
TTACAAACAGTTTGATACTTATAACCTGTGGAATACATTTACCAGGTTACAGAGTTTAGAAAATGTGGCT
TACAATGTTGTTAACAAAGGACACTTCGATGGACAAGCTGGTGAAGCACCTGTTTCTGTCATTAATAATG
CTGTTTACACAAAGGTAGATGGTATTGATGTGGAGATCTTTGAAAATAAAACAACACTTCCTGTTAATGT
TGCATTTGAGCTTTGGGCTAAGCGTAACATTAAACCAGTGCCAGAGATTAAGATACTCAACAATTTGGGT
GTCGATATCGCTGCTAATACTGTGATCTGGGACTATAACAGAGAAGCTCCAGCACATGTGTCTACAATAG
GTGTCTGCACAATGACCGACATTGCTAAGAAACCTACTGAGAGTGCTTGTTCCTCACTTACAGTCTTATT
TGATGGTAGAGTGGAGGGACAGGTAGACCTTTTTAGAAATGCCCGTAATGGTGTTTTAATAACAGAAGGT
TCAGTTAAAGGTTTAACACCTTCAAAGGGACCAGCACAAGCTAGTGTCAATGGAGTCACATTAATTGGAG
AATCAGTAAAAACACAGTTCAACTATTTTAAGAAAGTAGATGGCATCATTCAACAGTTGCCTGAAGCCTA
CTTTACTCAGAGCCGAGACTTAGAGAATTTCAAGCCCAGGTCACAAATGGAAACTGACTTTCTTGAGCTC
GCTATGGATGAATTCATACAACGGTATAAGCTAGAGGGTTATGCCTTCGAACATATCGTTTATGGGGATT
TCAGTCATGGACAACTTGGCGGCCTTCATCTAATGATTGGTTTAGCCAAGCGCTCACAAGATTCACCGCT
TAAATTAGAGGACTTTATCCCTATGGATAGCACAGTGAAAAATTATTTCATAACAGATGCACAAACAGGT
TCATCAAAATGTGTGTGTTCTGTCATTGACCTCTTGCTTGACGACTTTGTTGAGATAATAAAGTCACAGG
ATTTGTCAGTAATCTCTAAGGTAGTCAAGGTTACAATTGACTACGCTGAGATTTCATTCATGCTTTGGTG
TAAAGATGGTCATGTCGAAACCTTCTACCCAAAATTACAGGCAAGTCAAGCATGGCAACCGGGAGTTGCG
ATGCCTAATTTGTATAAGATGCAAAGAATGCTTCTTGAAAAATGTGACCTTCAGAATTACGGTGAAAATG
CTGTCATACCAAAAGGAATAATGATGAATGTCGCAAAATACACTCAACTGTGTCAATATTTAAATACACT
TACTTTAGCTGTACCCTACAACATGAGAGTTATTCACTTTGGTGCTGGCTCTGATAAAGGAGTTGCACCT
GGTACAGCTGTACTCAGGCAGTGGTTGCCAACTGGCACACTACTTGTCGACTCAGACCTTAATGACTTCG
TCTCTGACGCAGATTCTACTTTAATTGGAGACTGTGCAACAGTACATACAGCTAATAAATGGGATCTCAT
TATTAGCGATATGTATGACCCTAAGACCAAACATGTGACAAAAGAGAATGACTCAAAAGAGGGGTTTTTC
ACTTACCTGTGTGGATTTATAAAGCAAAAACTAGCCCTGGGTGGTTCTGTGGCTGTAAAGATAACAGAGC
ATTCTTGGAATGCTGATCTTTACAAGCTTATGGGACACTTCTCATGGTGGACAGCTTTTGTTACAAATGT
AAATGCATCGTCATCAGAAGCATTTTTAATTGGAGCTAACTATCTTGGTAAGCCTAAGGAACAAATTGAC
GGCTATACCATGCATGCTAACTACATTTTTTGGAGGAACACAAACCCTATCCAATTGTCTTCCTATTCAC
TTTTTGACATGAGTAAATTTCCCCTTAAGTTAAGAGGGACTGCTGTTATGTCTTTAAAAGAGAATCAAAT
CAATGACATGATTTATTCCTTGCTTGAAAAAGGTAGACTCATCATTAGAGAAAACAACAGAGTTGTGGTC
TCGAGTGACGTGCTTGTTAATAATTAAACGAACATGAAAGTTTTGATTGTTCTTTTATGCCTCGGCCTTG
TTACTGCTCAAGATGGCTGTGGGCATATTAGCACTAAACCTCAACCATTAATGGATAAATTTTCTTCTTC
GCGTAGGGGTGTCTATTATAATGATGACATTTTTCGATCAGATGTTTTACATCTTACTCAGGATTATTTT
CTACCATTTGACACCAATCTAACGCGTTATTTGTCTTTTAACATGGATTCTGCAACAAAGGTTTACTTTG
ATAATCCAACATTACCATTTGGTGACGGCATTTATTTTGCAGCCACTGAAAAATCTAATGTTGTTAGAGG
CTGGATTTTTGGTTCCACTATGGATAACACCACGCAATCTGCCATTATAGTCAATAATTCCACGCATATT
ATTATACGTGTGTGTTATTTTAATTTATGTAAAGAACCCATGTATGCCATCTCGAATGAGCAGCATTACA
AATCATGGGTGTATCAAAATGCATATAATTGCACATATGATAGAGTGGAGCAGAGCTTTCAACTCGACAC
TGCCCCTCAGACTGGAAATTTTAAGGACTTACGTGAGTATGTCTTTAAAAATAAGGATGGGTTTCTAAGT
GTTTATAATGCTTATTCACCTATTGACATACCAAGGGGTCTTCCTGTTGGTTTTTCGGTGTTGAAACCAA
TTCTTAAACTCCCTATAAGTATAAATATTACCTCTTTTAAGGTAGTTATGTCCATGTTTAGCAGAACCAC
TTCTAATTTCCTACCTGAAGTTGCTGCTTATTTTGTTGGTAACTTAAAATATAGTACCTTCATGCTTAAT
TTTAATGAGAATGGGACTATTACTGATGCCATTGATTGTGCCCAAAATCCCCTATCTGAATTAAAATGCA
CCATTAAAAATTTTAATGTCAGTAAAGGAATCTATCAGACATCTAACTTCAGAGTATCACCAACTCATGA
AGTTATTAGGTTCCCTAACATTACAAACCGCTGTCCTTTCGACAAAGTTTTTAATGCTAGTCGCTTTCCC
AATGTTTATGCTTGGGAAAGAACAAAAATTTCTGATTGTGTTGCTGATTACACTGTTCTCTACAACTCAA
CTTCATTTTCAACTTTTAAATGTTATGGAGTTTCTCCCTCTAAGTTGATTGACTTGTGCTTTACAAGTGT
GTATGCTGATACATTCTTGATAAGATCTTCAGAAGTAAGGCAAGTTGCACCAGGTGAAACTGGTGTTATT
GCTGACTATAACTACAAACTGCCTGATGACTTTACAGGCTGTGTCATAGCTTGGAACACTGCTAAACAAG
ATCAGGGCCAGTATTATTATAGATCCTCCAGAAAAACAAAACTTAAACCTTTTGAGAGGGATCTAACTTC
TGACGAAAATGGTGTACGTACTCTTAGTACTTATGACTTCTATCCTAATGTGCCTATTGAATATCAGGCT
ACTAGGGTTGTTGTGCTTTCATTCGAGCTTCTAAATGCACCTGCTACAGTTTGTGGACCTAAATTATCCA
CAGGACTTGTTAAGAACCAGTGTGTCAATTTCAATTTTAATGGACTCAAAGGTACTGGTGTTCTGACTGA
TTCTTCAAAGAGATTTCAGTCATTTCAACAATTTGGAAGAGACACGTCGGATTTCACTGATTCCGTTCGT
GACCCGCAAACATTGCAGATACTTGACATTACACCATGTTCTTTTGGTGGTGTGAGTGTAATAACACCTG
GAACAAATGCTTCATCTGAAGTGGCTGTTCTTTACCAAGATGTAAACTGCACCGATGTCCCAACAGCCAT
ACGTGCAGACCAATTAACACCAGCTTGGCGCGTTTACTCAACCGGAGTAAATGTGTTTCAAACACAAGCT
GGCTGTCTTATTGGAGCTGAACATGTTAACGCTTCGTATGAGTGTGACATTCCTATTGGTGCTGGCATTT
GTGCTAGCTACCATACAGCTTCTACTCTACGTAGTGTAGGTCAGAAATCCATTGTGGCTTACACTATGTC
TTTGGGTGCAGAAAATTCTATTGCTTATGCTAATAATTCGATTGCCATACCTACAAATTTTTCAATCAGT
GTCACAACTGAAGTGATGCCTGTTTCGATGGCTAAGACATCAGTAGATTGTACAATGTACATCTGTGGTG
ATTCTCAGGAGTGCAGTAACTTACTTCTCCAGTATGGAAGTTTCTGCACGCAATTAAATCGTGCTCTCAC
GGGCGTTGCCTTAGAACAGGACAAAAATACACAGGAGGTTTTTGCCCAGGTTAAACAAATGTACAAGACA
CCAGCCATAAAGGATTTTGGCGGTTTCAATTTTTCACAAATATTGCCTGATCCTTCAAAGCCAACAAAGA
GATCATTTATTGAAGATCTACTCTTCAACAAGGTGACTCTTGCTGATGCTGGCTTTATGAAACAATATGG
CGAATGCCTAGGCGATATTAGTGCTAGAGACCTCATTTGTGCTCAGAAGTTCAACGGACTTACTGTCCTA
CCACCATTGCTCACAGATGAAATGATTGCTGCGTACACTGCTGCCCTTGTCAGTGGTACTGCTACTGCTG
GCTGGACATTCGGTGCTGGTGCTGCTCTTCAAATACCTTTTGCTATGCAAATGGCATATAGGTTCAATGG
CATTGGAGTTACTCAAAATGTTCTCTATGAGAATCAAAAGCAGATCGCCAATCAATTCAACAAGGCGATC
AGTCAAATTCAAGAATCACTTACAACAACATCAACTGCATTGGGCAAGCTGCAAGACGTTGTCAACCAGA
ACGCTCAAGCATTGAACACACTTGTTAAACAGCTTAGCTCCAATTTTGGTGCAATTTCAAGTGTGCTAAA
TGACATTCTTTCACGACTAGACAAAGTCGAGGCAGAGGTGCAAATTGACAGGTTGATCACAGGCAGATTG
CAGAGCCTTCAAACCTATGTAACACAACAACTAATCAGAGCTGCTGAAATCAGAGCTTCTGCTAATCTTG
CTGCTACTAAAATGTCTGAGTGTGTTCCTGGACAATCAAAAAGAGTTGACTTCTGTGGAAGAGGCTATCA
TCTTATGTCTTTTCCTCAGGCCGCTCCGCATGGTGTTGTTTTCTTACATGTCACATATGTGCCATCGCAG
GAGAAAAACTTCACCACAGCTCCAGCAATTTGTCATGAAGGCAAAGCATACTTCCCGCGTGAAGGTGTTT
TTGTATCTAATGGCACTTCTTGGTTCATTACACAGAGGAATTTTTACTCACCACAAATAATCACAACAGA
TAATACATTTGTTGCTGGAAACTGTGATGTCGTAATTGGCATCATTAACAACACAGTCTATGATCCTCTG
CAACCTGAGCTTGACTCATTTAAAGAAGAGCTGGACAAGTACTTCAAAAATCACACATCACCTGATGTTG
ATCTTGGCGACATTTCAGGCATTAATGCTTCTGTCGTCAATATTCAAAAAGAAATTGACCGCCTCAATGA
GGTTGCCAAAAATCTAAATGAATCGCTCATTGACCTTCAAGAACTTGGTAAGTATGAGCAATACATCAAA
TGGCCTTGGTACGTTTGGCTCGGCTTCATTGCTGGACTGATTGCTATCGTCATGGCCACTATACTGCTTT
GTTGCATGACCAGCTGTTGCAGTTGCCTCAAGGGTGCATGCTCTTGTGGTTCTTGCTGCAAATTTGATGA
GGATGACTCTGAGCCTGTGCTCAAGGGAGTCAAATTACACTACACATAAACGAACTTAATGGATTTGTTT
ATGAGTATTTTCACGCTCGGATCAATCACACGTCAACCGAGTAAGATTGAAAATGCTCTTCCTGCAAGTA
CTGTTCATGCTACTGCAACGATACCGCTACAAGCCTCACTCCCTTTCGGATGGCTTGTTGTTGGCGTTGC
ACTTCTTGCTGTTTTTCAAAGCGCTTCCAAAGTGATTGCGCTTCATAAGAGGTGGCAGCTCGCCCTGTAT
AAAGGCATTCAGCTTGTTTGCAATTTGCTGCTACTTTTTGTGACAATTTACTCACACCTACTACTTTTAG
CTGCTGGCATGGAGGCACAATTTTTGTACATCTATGCCCTGATTTATATTCTGCAAGTTGTGAGCTTCTG
CAGATTTATTATGAGGTGCTGGCTTTGCTGGAAGTGCAAATCCAAAAACCCATTACTTCATGATGCCAAC
TACTTTGTTTGCTGGCATACACATAACTATGACTACTGTATACCATATAACAGTGTCACAGATACAATTG
TCGTTACTGCAGGTGACGGCATTTCAACACCAAAACTCAAAGAAGACTACCAAATTGGTGGTTATTCTGA
GGATTGGCACTCAGGTGTTAAAGATTATGTCGTTGTACATGGCTATTTCACCGAAGTTTACTACCAGCTT
GAGTCTACACAAATTACTACAGACACTGGTATTGAAAATGCTACATTCTTCATCTTTAACAAGCTTGTTA
AAGACCCACCGAATGTGCAAATACACACAATCGACGGCTCTTCAGGAGTTGTAAATCCAGCAATGGATCC
AATTTATGATGAGCCGACGATGACTACTAGCGTGCCTTTGTAAGCACAAGAAAGTGAGTACGAACTTATG
TACTCATTCGTTTCGGAAGAAACAGGTACGTTAATAGTTAATAGCGTACTTCTTTTTCTTGCTTTCGTGG
TATTCTTGCTAGTCACACTAGCCATCCTTACTGCGCTTCGATTGTGTGCGTACTGCTGCAATATTGTTAA
CGTGAGTTTAGTAAAACCAACGGTTTACGTTTACTCGCGTGTTAAAAATCTGAACTCTTCTGAAGGAGTT
CCTGATCTTCTGGTCTAAACGAACTAACTATTATTATTATTCTGTTTGGAACTTTAACATTGCTTATCAT
GGCTGAGAACGGGACTATTTCCGTTGAGGAGCTTAAAAGACTCCTGGAACAATGGAACCTAGTAATAGGT
TTCCTATTCCTAGCCTGGATTATGTTACTACAATTTGCCTATTCTAATCGGAACAGGTTTTTGTACATAA
TAAAGCTTGTTTTCCTGTGGCTCTTGTGGCCAGTAACACTTGCTTGCTTTGTGCTTGCTGCTGTTTACAG
AATTAATTGGGTGACTGGCGGGATTGCGATTGCAATGGCTTGTATTGTAGGCTTGATGTGGCTTAGCTAC
TTCGTTGCTTCCTTCAGGCTGTTTGCTCGTACCCGCTCAATGTGGTCATTCAACCCAGAAACAAACATTC
TTCTCAATGTGCCTCTTCGAGGGACAATTGTGACCAGACCGCTCATGGAAAGTGAACTTGTCATTGGTGC
TGTGATCATTCGTGGTCACTTGCGAATGGCTGGACACTCCCTCGGGCGCTGTGACATTAAGGACCTGCCT
AAAGAGATCACTGTGGCTACATCACGAACGCTTTCTTATTACAAATTAGGAGCGTCGCAGCGTGTAGGCA
CTGATTCAGGTTTTGCTGCATACAATCGCTACCGTATTGGAAACTACAAATTAAATACAGACCACGCCGG
TAGCAACGACAATATTGCTTTGCTAGTACAGTAAGTGACAACAGATGTTTCATCTTGTTGACTTCCAGGT
TACAATAGCAGAGATATTGATTATCATTATGAGGACTTTCAGGATTGCCATTTGGAATCTTGATGTGATA
ATAAGTTCAATAGTGAGACAATTATTTAAGCCTCTAACTAAGAAGAAATATTCTGAGTTAGATGATGAAG
AACCTATGGAGTTAGATTATCCATAAAACGAACATGAAAATTATTCTCTTCCTGACATTGATTGCACTTG
CATCTTGCGAGCTATATCATTATCAGGAGTGTGTTAGAGGTACAACTGTACTACTAAAAGAACCTTGCCC
ATCTGGAACTTATGAGGGCAATTCACCATTTCATCCTCTTGCTGATAACAAATTTGCACTAACTTGCACT
AGCACTCATTTTGCTTTTGCTTGTGCTGACGGTACTAGACATACCTACCAGCTTCGTGCAAGATCAGTTT
CACCAAAACTTTTCATCAGACAAGAGGAAGTTCATCAAGAGCTCTACTCACCGCTTTTTCTCATTGTTGC
TGCTCTAGTATTTATAATACTTTGCTTCACCATTAAGAGAAAGACAGAATGAATGAGCTCACCTTAATTG
ACTTCTATTTGTGCTTTTTAGCCTTTCTGCTATTCCTTGTTCTAATAATGCTTATTATATTTTGGTTTTC
ACTTGAACTCCAGGATATAGAAGAACCTTGTAACAAAGTCTAAACGAACATGAAACTTCTCATTGTTTTA
GGACTCTTAACATCAGTATATTGCATGCATAAAGAATGCAGTATACAAGAATGTTGTGAAAACCAACCAT
TCCAACTTGAAGATCCATGTCCAATACATTACTATTCGGACTGGTTTTTAAAAATTGGACCTCGTAAGTC
TGCTCGCCTAGTACAACTTTGTGCTGGTGAATATGGACACAGAGTTCCAATACATTATGAAATGTTTGGC
AATTATACTATTTCGTGTGAACCATTTGAAATAAATTGTCAAAACCCACCAGTTGGAAGTCTCATTGTAC
GTTGTTCATATGATGTTGACTTTATGGAGTATCACGACGTTCGTGTTGTTCTAGATTTCATCTAAACGAA
CAAACTAAAATGTCTGATAATGGACCCCAACCAAACCAGCGTAGTGCCCCCCGCATTACATTTGGTGGAC
CCACAGATTCAACTGACAATAACCAGGATGGAGGACGCAGTGGTGCACGGCCAAAGCAACGCCGACCCCA
AGGTTTACCCAATAATACTGCGTCTTGGTTCACAGCTCTCACTCAGCACGGCAAGGAGGAACTTAGATTC
CCTCGAGGCCAGGGCGTTCCAATCAACACCAATAGTGGTAAAGATGACCAAATTGGCTACTACCGAAGAG
CTACCCGACGAGTTCGTGGTGGTGACGGCAAAATGAAAGAGCTCAGCCCCAGATGGTACTTCTATTACCT
AGGAACTGGCCCAGAAGCTTCACTTCCCTACGGCGCTAACAAACAAGGCATCGTATGGGTCGCAACTGAG
GGAGCCCTGAACACACCTAAAGATCACATTGGCACCCGCAATCCTAATAACAATGCTGCCATCGTGCTAC
AACTTCCTCAAGGAACAACATTGCCAAAGGGCTTCTACGCAGAGGGGAGCAGAGGCGGCAGTCAAGCCTC
TTCTCGCTCTTCATCACGTAGTCGCGGTAATTCAAGAAATTCAACTCCTGGCAGCAGTAGGGGAAATTCT
CCTGCTCGAATGGCTAGCGGAGGTGGTGAAACTGCCCTCGCGCTATTGCTGCTAGACCGATTAAACCAGC
TTGAGAGCAAAGTTTCTGGTAAAGGCCAACAACAACAAGGCCAAACTGTCACTAAGAAATCTGCTGCTGA
GGCATCCAAAAAGCCTCGCCAAAAACGTACTGCTACAAAACAGTACAACGTCACTCAAGCATTTGGGAGG
CGTGGTCCAGAACAAACCCAAGGAAACTTCGGGGACCAAGACCTAATCAGACAAGGAACTGATTACAAAC
ATTGGCCGCAAATTGCACAATTTGCTCCAAGTGCCTCTGCATTCTTTGGGATGTCACGCATTGGCATGGA
AGTCACACCTTCGGGAACATGGCTGACTTATCATGGAGCCATTAAATTGGATGACAAAGATCCACAATTC
AAAGACAACGTCATACTGCTGAACAAGCACATTGACGCATACAAAACATTCCCACCAACAGAGCCTAAAA
AGGACAAAAAGAAAAAGACTGATGAAGCTCAGCCTTTACCGCAGAGACAAAAGAAGCAGCCCACTGTGAC
TCTTCTTCCTGCGGCTGACATGGATGATTTCTCCAGACAACTTCAAAATTCCATGAGTGGAGCTTCTGCT
GATTCAACTCAGGCATAAACACTCATGATGACCACACAAGGCAGATGGGCTATGTAAACGTTTTCGCAAT
TCCGTTTACGATACATAGTCTACTCTTGTGCAGAATGAATTCTCGTAGCTAAACAGCACAAGTAGGTTTA
GTTAACTTTAATCTCACATAGCAATCTTTAATCAATGTGTAACATTAGGGAGGACTTGAAAGAGCCACCA
CATTTTCACCGAGGCCACGCGGAGTACGATCGAGGGTACAGTGAATAATGCTAGGGAGAGCTGCCTATAT
GGAAGAGCC</v>
      </c>
      <c r="AU27" s="114" t="str">
        <f t="shared" si="20"/>
        <v>&gt;BtRs_672-2</v>
      </c>
      <c r="AV27" s="114">
        <f t="shared" si="21"/>
        <v>1</v>
      </c>
      <c r="AW27" s="115" t="str">
        <f t="shared" si="22"/>
        <v>&gt;BtRs_672-2006 FJ588686.1_genome</v>
      </c>
      <c r="AX27" s="38"/>
      <c r="AY27" s="38"/>
      <c r="AZ27" s="38"/>
      <c r="BA27" s="38"/>
      <c r="BB27" s="38"/>
      <c r="BC27" s="38"/>
      <c r="BD27" s="38"/>
      <c r="BE27" s="38"/>
      <c r="BF27" s="38"/>
      <c r="BG27" s="38"/>
      <c r="BH27" s="38"/>
      <c r="BI27" s="38"/>
      <c r="BJ27" s="38"/>
      <c r="BK27" s="38"/>
      <c r="BL27" s="38"/>
      <c r="BM27" s="38"/>
      <c r="BN27" s="38"/>
      <c r="BO27" s="38"/>
      <c r="BP27" s="38"/>
      <c r="BQ27" s="38"/>
      <c r="BR27" s="38"/>
    </row>
    <row r="28" ht="15.75" customHeight="1">
      <c r="A28" s="87">
        <v>31.0</v>
      </c>
      <c r="B28" s="122" t="s">
        <v>133</v>
      </c>
      <c r="C28" s="150" t="s">
        <v>323</v>
      </c>
      <c r="D28" s="90" t="str">
        <f t="shared" si="8"/>
        <v>BtRs-HuB-2013</v>
      </c>
      <c r="E28" s="134" t="s">
        <v>135</v>
      </c>
      <c r="F28" s="91" t="s">
        <v>135</v>
      </c>
      <c r="G28" s="91" t="s">
        <v>135</v>
      </c>
      <c r="H28" s="91" t="s">
        <v>136</v>
      </c>
      <c r="I28" s="91"/>
      <c r="J28" s="46"/>
      <c r="K28" s="46"/>
      <c r="L28" s="141" t="s">
        <v>26</v>
      </c>
      <c r="M28" s="138"/>
      <c r="N28" s="142"/>
      <c r="O28" s="148"/>
      <c r="P28" s="138"/>
      <c r="Q28" s="119"/>
      <c r="R28" s="97"/>
      <c r="S28" s="98"/>
      <c r="T28" s="91"/>
      <c r="U28" s="98"/>
      <c r="V28" s="98"/>
      <c r="W28" s="99" t="s">
        <v>324</v>
      </c>
      <c r="X28" s="99"/>
      <c r="Y28" s="120">
        <v>1241.0</v>
      </c>
      <c r="Z28" s="119" t="s">
        <v>325</v>
      </c>
      <c r="AA28" s="102">
        <f t="shared" si="9"/>
        <v>1241</v>
      </c>
      <c r="AB28" s="103" t="str">
        <f t="shared" si="10"/>
        <v>yes</v>
      </c>
      <c r="AC28" s="104" t="str">
        <f t="shared" si="11"/>
        <v>&gt;BtRs-HuB-2013 AIA62310</v>
      </c>
      <c r="AD28" s="104" t="str">
        <f>IFERROR(__xludf.DUMMYFUNCTION("if (REGEXMATCH(AC28, ""^&gt;""),AC28 &amp; ""
"" &amp; Z28, """")"),"&gt;BtRs-HuB-2013 AIA62310
MILLLLFLSSAAAQEGCGVISNKPQRTFDQYSSTRRGVYYNDDIFRSDVLHLTQDYFLPFNTNVTRYLSLNAAQNTIVYFDNHVIPFYDGIYFAATERSNVIRGWIFGSTFDNRSQSAIIVNNSTHILVKVCNFVLCTEPMFTVSRNQHYKSWVYQHARNCTYDVAYPSFQLDVSLKNNVNFRHLREFIFKNVDGFLKIYSSYEPINVVSGIPSGFSVLKPIMSLPLGINI"&amp;"TGMRVVMTMFSNTQANFLTENAAYYVGYLKPRTFMLQFNSNGTIVNAVDCSQDPLSELKCTLKNFNVTKGIYQTSNFRVTPTQEVVRFPNITNRCPFDRVFNASRFPSVYAWERTKISDCVADYTVLYNSTSFSTFKCYGVSPSKLIDLCFTSVYADTFLIRSSEVRQVAPGETGVIADYNYKLPDDFTGCVIAWNTAKQDTGYYYYRSHRKTKLKPFERDLSSDDGNGVYTLSTYDFNPNVPVAYQATRVVVLS"&amp;"FELLNAPATVCGPKLSTELVKNQCVNFNFNGLKGTGVLTKSSKRFQSFQQFGRDTSDFTDSVRDPQTLEILDISPCSFGGVSVITPGTNASSEVAVLYQDVNCTDVPTAIHADQLTPAWRVYSTGVNVFQTQAGCLIGAEHVNASYECDIPIGAGICASYHTASVLRSTGQKSIVAYTMSLGAENSIAYANNSIAIPTNFSISVTTEVMPVSMTKTSVDCTMYICGDSLECSNLLLQYGSFCTQLNRALTGIAIE"&amp;"QDKNTQEVFAQVKQMYKTPAIKDFGGFNFSQILPDPSKPTKRSFIEDLLFNKVTLADAGFMKQYGECLGDISARDLICAQKFNGLTVLPPLLTDEMIAAYTAALVSGTATAGWTFGAGAALQIPFAMQMAYRFNGIGVTQNVLYENQKQIANQFNKAISQIQESLTTTSTALGKLQDVVNQNAQALNTLVKQLSSNFGAISSVLNDILSRLDKVEAEVQIDRLITGRLQSLQTYVTQQLIRAAEIRASANLAATK"&amp;"MSECVLGQSKRVDFCGKGYHLMSFPQAAPHGVVFLHVTYVPSQERNFTTAPAICHEGKAYFPREGVFVSNGTSWFITQRNFYSPQIITTDNTFVAGNCDVVIGIINNTVYDPLQPELDSFKEELDKYFKNHTSPDVDLGDISGINASVVNIQKEIDRLNEVAKNLNESLIDLQELGKYEQYIKWPWYVWLGFIAGLIAIVMVTILLCCMTSCCSCLRGACSCGSCCKFDEDDSEPVLKGVKLHYT")</f>
        <v>&gt;BtRs-HuB-2013 AIA62310
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v>
      </c>
      <c r="AE28" s="121" t="s">
        <v>326</v>
      </c>
      <c r="AF28" s="105" t="str">
        <f t="shared" si="12"/>
        <v>https://www.ncbi.nlm.nih.gov/protein/AIA62310</v>
      </c>
      <c r="AG28" s="106" t="s">
        <v>327</v>
      </c>
      <c r="AH28" s="107">
        <v>29658.0</v>
      </c>
      <c r="AI28" s="108" t="str">
        <f t="shared" si="13"/>
        <v>21423</v>
      </c>
      <c r="AJ28" s="108" t="str">
        <f t="shared" si="14"/>
        <v>25148</v>
      </c>
      <c r="AK28" s="109" t="str">
        <f>IFERROR(__xludf.DUMMYFUNCTION("if(AI28&gt;0, right(left( REGEXREPLACE( REGEXREPLACE(AQ28, ""&gt;.*\n"", """"), ""\n"" , """"), AJ28), AJ28-AI28+1))"),"ATGATTTTACTTCTTCTTTTTCTTTCTTCTGCCGCTGCACAAGAAGGTTGTGGTGTTATCTCCAATAAACCACAGCGCACGTTTGATCAGTACTCCTCTACTCGTAGGGGTGTTTACTATAATGATGACATCTTTAGATCAGACGTGCTGCATCTCACCCAAGACTACTTTCTTCCTTTTAACACTAATGTTACTAGGTATCTGTCTTTGAATGCAGCGCAAAACACCATTGTCTACTTTGACAATCATGTAATA"&amp;"CCTTTCTATGACGGCATTTATTTTGCCGCCACAGAGCGGTCTAATGTTATTCGTGGCTGGATCTTTGGTTCAACTTTTGACAACCGCTCGCAGTCTGCTATTATAGTGAACAATTCTACACACATTTTAGTTAAGGTGTGTAATTTTGTTTTATGCACTGAACCCATGTTTACGGTGTCGCGTAACCAACACTATAAATCTTGGGTCTATCAGCATGCTAGAAATTGTACATATGATGTTGCATATCCTAGCTTT"&amp;"CAATTAGATGTCTCCTTAAAGAATAATGTCAATTTTCGACATCTTCGTGAGTTCATTTTTAAGAATGTTGATGGTTTCCTTAAGATATATTCTTCATATGAACCTATCAATGTTGTTAGTGGCATACCTAGTGGTTTTTCAGTGTTAAAGCCAATTATGAGCCTCCCACTAGGTATTAACATTACTGGCATGCGCGTTGTTATGACAATGTTTAGCAACACCCAGGCCAACTTTCTCACTGAAAATGCTGCATAT"&amp;"TATGTAGGCTATCTTAAGCCTAGAACATTTATGTTACAATTTAATAGCAATGGCACAATTGTTAATGCTGTTGATTGTTCTCAGGATCCTCTTTCTGAGTTAAAGTGCACACTTAAAAATTTTAATGTTACTAAAGGAATCTACCAAACGTCTAACTTCAGAGTTACACCAACGCAGGAGGTTGTTAGATTCCCAAATATTACAAACCGCTGCCCATTTGACAGGGTTTTTAATGCTTCCAGGTTTCCCTCTGTG"&amp;"TATGCATGGGAAAGAACAAAAATTTCTGATTGTGTTGCTGACTACACTGTTCTCTACAACTCAACCTCTTTCTCAACTTTCAAATGTTATGGAGTTTCTCCCTCTAAGTTGATTGATCTATGCTTCACAAGCGTGTATGCAGATACATTCTTGATAAGATCTTCAGAAGTGAGACAAGTAGCGCCAGGTGAGACTGGTGTTATTGCTGACTACAATTATAAGCTGCCTGATGATTTCACAGGTTGTGTGATTGCT"&amp;"TGGAACACTGCTAAACAGGATACAGGCTATTATTATTACAGGTCCCACCGCAAGACTAAGCTTAAGCCTTTTGAGAGAGATTTGTCGTCTGATGATGGTAATGGTGTATACACTCTTAGTACTTATGACTTCAATCCTAATGTACCTGTTGCTTACCAAGCTACCAGGGTTGTTGTACTTTCATTTGAACTTCTTAATGCACCTGCCACAGTTTGTGGACCTAAATTATCCACAGAACTTGTTAAAAACCAGTGT"&amp;"GTAAACTTCAACTTCAATGGACTTAAGGGCACTGGTGTTTTGACTAAGTCTTCTAAAAGATTTCAGTCATTTCAACAATTTGGTCGTGACACGTCTGACTTCACTGATTCAGTACGTGATCCACAAACATTAGAAATACTTGACATTTCACCATGTTCTTTTGGTGGTGTTAGTGTGATTACACCAGGAACAAATGCTTCTTCTGAAGTTGCTGTTCTTTACCAAGATGTTAACTGCACTGATGTTCCAACAGCA"&amp;"ATTCATGCAGACCAACTAACACCAGCTTGGCGTGTTTATTCCACTGGAGTAAATGTGTTTCAAACTCAAGCTGGCTGTCTCATAGGAGCTGAACATGTTAACGCTTCATATGAGTGTGACATCCCAATTGGTGCTGGCATTTGTGCTAGTTACCATACAGCTTCAGTCTTACGCAGTACAGGCCAGAAATCAATTGTGGCTTATACTATGTCTTTGGGTGCTGAGAACTCAATTGCTTATGCTAATAATTCAATT"&amp;"GCCATACCTACAAATTTTTCAATCAGTGTCACTACTGAAGTGATGCCTGTTTCAATGACTAAAACATCCGTGGATTGTACGATGTACATCTGCGGTGATTCATTGGAGTGCAGTAATCTACTCTTGCAGTATGGAAGCTTCTGCACACAATTAAATCGTGCCCTTACAGGCATAGCAATAGAACAGGACAAAAACACACAAGAGGTCTTTGCCCAAGTTAAACAAATGTACAAGACACCAGCCATAAAAGATTTT"&amp;"GGCGGTTTCAATTTTTCACAAATATTGCCTGATCCTTCAAAGCCAACAAAGAGGTCATTCATTGAGGACCTGCTCTTCAACAAAGTGACTCTCGCTGATGCTGGCTTTATGAAACAATATGGCGAATGCCTAGGCGATATTAGTGCTAGAGACCTCATTTGTGCTCAAAAATTCAATGGATTGACTGTTCTACCACCATTGCTCACAGATGAAATGATTGCTGCCTACACGGCTGCACTAGTTAGCGGTACTGCT"&amp;"ACTGCTGGCTGGACATTTGGTGCAGGTGCTGCCCTTCAAATCCCCTTTGCTATGCAAATGGCATATAGGTTCAATGGCATTGGAGTTACCCAAAATGTTCTCTATGAGAACCAAAAACAGATCGCCAACCAATTCAATAAGGCGATCAGTCAAATTCAAGAATCACTCACAACAACATCAACAGCATTGGGCAAGCTGCAAGACGTTGTCAACCAGAATGCTCAAGCATTGAATACACTTGTTAAACAACTTAGC"&amp;"TCCAATTTTGGTGCTATTTCGAGTGTTCTAAACGACATTCTTTCACGACTCGACAAAGTCGAGGCAGAAGTACAAATTGATAGGTTGATTACAGGCAGATTACAGAGCCTCCAAACCTATGTAACACAACAACTAATCAGAGCTGCTGAAATCAGGGCCTCTGCTAACCTTGCTGCTACTAAAATGTCTGAGTGTGTTCTTGGACAATCAAAAAGAGTTGACTTCTGTGGAAAAGGCTATCATTTAATGTCTTTC"&amp;"CCCCAAGCGGCTCCGCATGGTGTTGTCTTCCTACATGTCACTTATGTGCCATCACAGGAAAGAAACTTCACTACTGCCCCAGCAATTTGTCATGAAGGCAAAGCATACTTCCCTCGCGAAGGTGTTTTTGTATCTAATGGCACTTCTTGGTTCATTACACAGAGGAATTTTTACTCACCACAGATAATTACAACAGACAATACATTTGTCGCAGGAAATTGTGACGTCGTAATTGGCATCATCAATAACACAGTT"&amp;"TATGATCCTCTGCAACCTGAGCTTGACTCATTCAAAGAAGAGCTGGACAAGTACTTCAAAAATCATACATCACCAGATGTTGATCTCGGCGACATTTCAGGTATTAATGCTTCTGTCGTCAACATTCAAAAAGAAATTGACCGCCTCAATGAGGTCGCCAAAAATCTAAATGAATCACTCATTGACCTCCAAGAACTTGGAAAATATGAGCAATACATCAAATGGCCTTGGTATGTTTGGCTCGGCTTCATCGCT"&amp;"GGACTAATTGCCATCGTCATGGTTACAATCTTGCTTTGTTGCATGACCAGCTGTTGCAGTTGCCTCAGGGGTGCATGCTCTTGCGGTTCTTGCTGCAAATTTGATGAGGACGACTCTGAGCCAGTGCTCAAAGGAGTCAAATTACACTACACATAA")</f>
        <v>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v>
      </c>
      <c r="AL28" s="109">
        <f t="shared" si="15"/>
        <v>3726</v>
      </c>
      <c r="AM28" s="109" t="str">
        <f t="shared" si="16"/>
        <v>&gt;BtRs-HuB-2013_Sgene
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v>
      </c>
      <c r="AN28" s="110" t="s">
        <v>328</v>
      </c>
      <c r="AO28" s="111" t="str">
        <f t="shared" si="17"/>
        <v>https://www.ncbi.nlm.nih.gov/nuccore/KJ473814.1</v>
      </c>
      <c r="AP28" s="111" t="str">
        <f t="shared" si="18"/>
        <v>https://www.ncbi.nlm.nih.gov/nuccore/KJ473814.1?report=fasta&amp;log$=seqview&amp;format=text</v>
      </c>
      <c r="AQ28" s="112" t="s">
        <v>329</v>
      </c>
      <c r="AR28" s="113">
        <f>IFERROR(__xludf.DUMMYFUNCTION("len(REGEXREPLACE(REGEXREPLACE(AT28, ""&gt;.*\n"", """"), ""\n"", """"))"),29658.0)</f>
        <v>29658</v>
      </c>
      <c r="AS28" s="113" t="str">
        <f t="shared" si="19"/>
        <v>yes</v>
      </c>
      <c r="AT28" s="109" t="str">
        <f>IFERROR(__xludf.DUMMYFUNCTION("if(AQ28="""","""", REGEXREPLACE(AQ28, ""&gt;.*\n"", AW28 &amp; ""
""))"),"&gt;BtRs-HuB-2013 KJ473814.1_genome
TCTCTAAACGAACTTTAAAATCTGTGTGGCTGTCGCTCGGCTGCATGCCTAGTGCACCTACGCAGTATAA
ATATTAATAACTTTACTGTCGTTGACAAGAAACGAGTAACTCGTCCTTCTTCTGCAGACTGCTTACGGTT
TCGTCCGTGTTGCAGTCGATCATCAGCATACCTAGGTTTCGTCCGGGTGTGACCGAAAGGTAAGATGGAG
AGCCTTGTT"&amp;"CTTGGTGTCAACGAGAAAACACACGTCCAACTCAGTTTGCCTGTTCTTCAGGTTAGAGACG
TGCTAGTACGTGGCTTCGGGGACTCTGTGGAAGAGGCCCTAGCGGAGGCACGTGAACATCTTAAAAATGG
CACTTGTGGCTTAGTAGAGCTGGAAAAAGGCGTATTGCCCCAACTTGAACAGCCCTATGTGTTCATCAAA
CGTTCTGATGCCCAGAGCACCAATCACGGCCACAAGGTCGTTGAGCTGGTT"&amp;"GCTGAACTGAATGGCGTTC
AGTACGGTCGTAGCGGTACAACACTGGGAGTCCTCGTGCCACATGTGGGCGAAACCCCAATTGCGTACCG
CAATGTTCTTCTCCGTAAGAACGGTAATAAGGGAGCTGGCGGCCATAGCTACGGCATCGATCTAAAGTCT
TATGACTTAGGTGACGAGCTTGGTACCGATCCCATTGAAGATTATGAACAAAACTGGAACACTAAGCATG
GCAGTGGTGCTCTCCGTGAACT"&amp;"CACTCGTGAGCTCAACGGAGGTGCATTCACTCGCTATGTCGACAATAA
TTTCTGTGGCCCAGATGGGTACCCTCTTGAATGCATTAAAGACCTTCTCGCTCGCGCGGGCAAGTCTATG
TGCACTCTTTCTGAACAACTTGATTACATCGAGTCGAAGAGAGGTGTCTACTGCTGCCGTGAACATGAAC
ATGAGATTGTTTGGTTCACTGAGCGCTCTGAAAAGAGCTATGAGCACCAGACACCCTTCGAAAT"&amp;"TAAGAG
TGCCAAGAAATTTGACACTTTCAAAGGGGAATGCCCGAAGTTCGTATTTCCTCTCAACTCTAAAGTCAAA
GTCATTCAACCGCGTGTTGAAAAGAAGAAGACTGAAAGTTTCATGGGGCGTATTCGCTCTGTGTACCCTG
TTGCCACTCCCCAAGAGTGCAACGACATGCACTTGTCTACCCTGATGAAATGTAATCATTGTGATGAAGT
TTCGTGGCAGACGTGCGACTTTCTAAAAGCCACTT"&amp;"GTGAACAATGTGGCACTGAAAACTTAGTTTGTGAA
GGACCCACTACATGTGGATACCTACCTACTAATGCTGTAGTAAAAATGCCTTGCCCTGCTTGCCAAGACC
CGGAAGTAGGACCAGAGCATAGTGTTGCAGACTACCACAACCACTCAAACATTGAAACTCGACTCCGCAA
GGGAGGTAGGACTAAATGTTTTGGGGGCTGTGTGTTTGCCTATGTTGGCTGCTATAACAAGCGTGCCTAC
TGGGTT"&amp;"CCTCGTGCTAGTGCTAATATTGGTGCAAACCATACTGGCATTACTGGTGACAATGTGGAGACTC
TGAATGAGGATCTTCTTGAGATACTGAATCGTGAACGTGTTAACATTAACATTGTTGGCGGTTTTCAGTT
GAATGAGGAGATTGCCATAATCCTGGCATCTTTCTCTGCTTCTACAAGTGCCTTCATTGACACTGTAAAG
AGTCTTGATTACAAGTCTTTCAAAGCCATTGTTGAGTCCTGCGGTAAC"&amp;"TACAAAGTTACCAAGGGCAAGC
CCGTAAAAGGAGCTTGGAACATTGGACAACAGAGATCAATCTTAACACCACTGTGCGGTTTCCCCTCACA
GGCTGCTGGTGTTATCAGATCAATCTTCTCTCGCACACTAGATGCAGCAAATCATTCCATTCCTGATCTG
CAAAGAGCAGCTGTTACCATTCTTGATGGTATTTCTGAGCAATCATTGCGTCTTGTCGATGCCATGGTTT
ACACTTCAGACTTGCTCAC"&amp;"CAACAGTGTCATTGTTATGGCATATGTGACTGGTGGACTTGTACAGCAAAC
AACACAGTGGTTGTCTAACATGTTAGGCACTACTGTTGACAAGCTCAAACCCGTGTTTACATGGATTGAG
GCTAAACTCGGTGCAGGGATTGAATTTCTCAGGGATGCCTGGGAAATTCTAAAATTCTTGGTTACAGGAG
TGTTTGACATCGTCAAGGGTCAAATACAAGTGGCTTCAGATAATATCAAGGAATGTGTAAA"&amp;"AGCTTTCCT
TGATGTTATCAACAAAGCACTTGAAATGTGCATTGACCAAGTCACAATCGCTGGTGCCAAGTTGAGAGCA
CTCAACTTAGGTGAGGTCTTCATTGCGCAAAGCAGAGGACTTTATCGCCAGTGTATTCGTGGCAAGGAAC
AGCTGCAACTACTCATGCCTCTTAAGGCACCAAAAGAGGTCACCTTCTTTGAAGGAGACTCACATGACAC
AGTACTTACCTCCGAAGAGGTTGTTCTTAAAA"&amp;"ATGGTGAACTCGAAGCACTTGAGACACCAGTCGATAGC
TTCACTAATGGGGCTGTCGTAGGCACACCAGTTTGTGTCAATGGCCTCATGCTCTTAGAACTCAAAGACA
AGGAACAGTATTGTGCCTTGTCTCCTGGTTTATTAGCCACAAACAATGTCTTCCGTCTAAAAGGAGGTGC
ACCAGTTAAAGGTGTAACCTTTGGAGAGGACACTGTTTTGGAAGTGCAAGGCTATAAGAATGTTAAAATC
ACA"&amp;"TTCGAGCTTGACGAGCGTGTGGACAAGGTGCTTAATGAGAAGTGTTCTGTCTACACAGTTGAATCCG
GTACTGAAGTTACTGAGTTTGCATGTGTTGTGGCAGAAGCTGTTGTAAAGACTTTACAGCCGGTTTCTGA
TCTTCTTACCAATATGGGTATTGATCTTGATGAGTGGAGTGTAGCTACATTTTACTTGTTTGATGATGCT
GGTGAAGAAAAACTTTCTTCGCGTATGTATTGCTCCTTTTACCCT"&amp;"CCTGATGAGGAAGAGGACTGTGAAG
AGTATGAGGATGAGGAAGACATTCCAGAAGAAACCTGTGAACATGAATATGGCACAGAGGATGACTATAA
AGGCCTTCCTCTCGAATTTGGTGCATCAACCGAAGCACAACAGGTTGATGAGGAAGAAGAGGAAGACTGG
CTTGAGGAAGCTATTGCAGCAGAACCTGAACCCGTACCTCTGCCTGAAGAACCAGTTAACCAGTTTACTG
GCTATTTAAAACTTAC"&amp;"TGATAATGTTGCCATTAAGTGTGTTGACATTGTTAAGGAGGCACAAAGCGCCAA
ACCAACGGTGATTGTCAATGCCGCTAACGTCCATCTGAAACATGGTGGTGGTGTAGCAGGTGCTCTCAAC
AAGGCAACCAATGGCGCCATGCAACAGGAGAGTGATGGTTACATTAAGCAAAATGGACCACTTACAGTAG
GTGGTTCATGTTTGCTTTCTGGACATAATCTGGCTAAGAAGTGCATGCATGTTGTTGG"&amp;"CCCAAACCTAAA
TGCTGGTGAGGATGTTCAACTCCTTAAGGCTGCATATGAGAATTTTAATTCACAGGATGTGTTGCTTGCA
CCACTACTGTCAGCTGGCATATTTGGTGCTAAACCACTTCAGTCACTTAAAATGTGTGTTGAAACGGTCC
GCACACAAGTCTACCTCGCAGTCAATGACAAGAGTCTCTATGATCAGGTTGTTCTAGATTATCTGGACAG
TCTGAAACCTAAGGTGGAGTCTCCAGAGA"&amp;"AAGAGGAAGACCCAAAATTGGATGAGCCAAAAGTGGAACAG
CCAACTGTTCAAAAACCTGTTGATGTAAAACCTAAAATCAAGGCTTGCATTGATGAGGTTACTACAACAT
TGGAGGAGACTAAGTTTCTTACCAACAAATTACTTCTCTTTGCTGATATCAATGGTAAACTTTACCAGGA
TTCTCAGAATATGCTAAGAGGTGAAGATATGTCTTTTCTAGAGAAAGACGCACCATACATAGTGGGTGAT
"&amp;"GTTATCACTAGTGGTGACATCACTTGTGCTATAATACCTGCTAAAAAAGCTGGCGGCACTACAGAGATGC
TTGCAAAAGCATTAAAGAACGTGCCTACTGGTGAGTATATAACAACATACCCCGGACAGGGATGTGCAGG
TTATACACTTGAAGAAGCAAAGACTGCGCTTAAGAAATGCAAATCAGCATTTTATGTCTTACCATCAGAA
ACACCTAATGAAAAAGAGGAGATTCTTGGGACAGTGTCCTGG"&amp;"AATCTACGTGAGATGCTTGCTCATGCAG
AAGAGACAAGAAAATTAATGCCTGTGTGCATGGATGTTAGAGCTATAATGGCCACAATCCAACGTAAGTA
CAAGGGAATTAAGATTCAAGAAGGAATTGTTGACTATGGTGTCAGATTCTTCTTTTACACTAGTAAAGAG
CCTGTAGCTTCTATTATCACTAAGCTCAACGCTTTTAATGAGCCACTTGTCACTATGCCTATTGGTTATG
TGACACATGGTTT"&amp;"TAATTTGGAAGAAGCAGCGCGCTGTATGCGTTCTCTCAAAGCTCCTGCTGTAGTATC
AGTTTCTTCACCCGATGCTGTTACTACATATAATGGATACCTCACTTCGTCTTCAAAGACACCTGAAGAA
CACTTTGTGGAGACTGTCTCTTTGGCAGGATCATATAGAGATTGGTCCTACTCAGGACAGCGTACTGAGT
TAGGTGTTGAGTTTCTTAAGCGTGGTGACAAAATTGTCTATCACACTATGGAGAG"&amp;"CCCCGTTGAGTTTCA
TCTTGATGGCGAGGTTCTTCCACTTGACAAATTAAAGAGTCTTTTGTCTCTTCGTGAGGTTAAGACTATT
AAGGTGTTTACAACTGTAGACAATACTAACCTCCACACACAAATTGTGGACATGTCTATGACATATGGAC
AGCAGTTCGGTCCTACTTATTTGGATGGCGCTGATGTCACTAAAATCAAGCCTCATTTTAATCATGAGGG
TAAAACATTCTTTGTACTACCTAGTG"&amp;"ATGATACACTGCGTAGTGAAGCATTTGAGTATTACCATACTCTT
GATGAGAGTTTTCTTGGTAGGTACATGTCTGCTTTAAATCACACAAAGAAATGGAAATTTCCTCAGGTTG
GTGGTTTAACCTCAATCAAATGGGCTGACAATAATTGTTATTTGTCCAGCGTTCTATTAGCACTCCAACA
AGTTGAAGTGAAATTCAATGCACCCGCACTCCAGGAGGCCTACTATAGAGCCCGTGCTGGTGACGCCG"&amp;"CC
AATTTTTGTGCACTTATACTTGCTTACAGTAATAAGACTGTGGGTGAGTTGGGTGATGTTAGAGAAACTA
TGACCCATCTTTTACAGCATGCTAACTTGGAATCTGCTAGAAGAGTTCTTAATGTAGTGTGCAAACATTG
CGGCCAGAAAACTACAACTCTGACGGGTGTAGAGGCCGTGATGTACATGGGAACTTTGTCTTATGATGAT
CTTAAGACAGGTGTTTCAATTCCATGTGTGTGTGGACGC"&amp;"AGTGCTACACAATATTTAGTGCAACAAGAGT
CTTCTTTTGTTATGATGTCTGCACCGCCTGCTGAGTACAAATTACAGCAGGGCACATTTTTGTGCGCTAA
TGAGTACACTGGTAATTACCAGTGTGGTCATTACACTCATATTACTGCTAAGGAAACGCTTTATCGTATT
GATGGAGCGCATCTTACAAAGATGTCAGAGTACAAAGGACCAGTGACTGATGTTTTCTATAAGGAAACAT
CTTACACTAC"&amp;"AACTATTAAACCTGTGTCTTATAAACTTGATGGAGTTACTTACACAGAGATTGAACCGAA
GTTAGATGGGTATTACAAGAAGGATAATGCTTACTACACTGAGCAGCCTATTGACCTTGTGCCAACTCAA
CCATTACCAAATGCGAGTTTTGATAATTTCAAACTCACATGTTCTAACACTAAATTTGCTGATGACCTTA
ATCAAATGACAGGCTTCAAAAAGCCAGCTTCACGTGAGCTATCTGTCACTTT"&amp;"CTTCCCTGACTTGAATGG
CGATGTAGTGGCTATTGATTATAGACACTATTCAGCAAGTTTCAAGAAAGGTGCAAAACTGCTACACAAG
CCAATTATATGGCATATCAACCAGACTACTAACAAGACAACTTACAAACCAAACACTTGGTGTTTACGTT
GTCTTTGGAGTACAAAACCAGTTGACACTTCAAATTCTTTTGAAGTTCTGGCAGTAGAAGACACACAAGG
AATGGATAATCTTGCTTGTGAAA"&amp;"GTCAAACACCCACCTCTGAAGAAGTAGTGGAAAATCCTACCGTACAG
AAGGAAGTGATAGAGTGTGACGTGAAAACTACTGAAGTTGTAGGCAATGTCATACTTAAACCATCAGAAG
AAGGTGTCAAAGTGACACAAGAGTTAGGTCATGAAGATCTAATGGCTGCCTATGTTGAAGAAACAAGCAT
TACTATTAAGAAACCTAATGAGCTTTCATTAGCACTAGGTCTTAAAACACTTGCCACTCATGGTG"&amp;"CTGCT
GCTATAAATAGTGTACCCTGGAGTAAAATTTTGGCTTATGTCAAACCTTTTCTAGGACAAGCAGCAGTGA
CTACTACAAACTGCATTAAAAGATGTGTGCAGCGTGTCTTTAACAACTATATGCCTTATGTCATTACATT
ATTATTCCAATTGTGTACTTTTACGAGAAGTACCAATTCGAGAATTAGAGCTTCACTTCCTACAACTATC
GCTAAAAATAGTGTTAAGAGTGTTGCAAAATTATGT"&amp;"TTGGACGTTTGCATTAACTATGTGAAATCTCCTA
AATTTTCCAAATTGTTTACAATTGCAATGTGGTTATTGTTGTTAAGCATTTGCCTAGGTTCATTAATCTA
TGTAACTGCAGCTTTTGGTGTACTTTTATCTAATTTAGGTATTCCTTCTCATTGTGATGGCGTTAGAGAG
TCATATCTTAACTCTTCTAATGTCACCACTATGGACTTCTGTGAGGGTTCCTTCCCTTGCAGCGTTTGCT
TAAATGG"&amp;"ATTAGATTCTCTCGACACTTATCCAGCTCTTGAGACCATTCAAGTTACGATTTCTTCGTATAA
GTTAGATCTTACATTCTTAGGACTAGCAGCTGAATGGGTTTTGGCATATATGTTGTTTACAAAGTTTTTC
TATTTACTTGGTCTTTCCGCTATAATGCAGGTGTTTTTCGGCTATTTTGCTAGTCATTTCATCAGCAACT
CTTGGCTTATGTGGTTTATCATTAGCATTGTACAGATGGCACCCGTTTC"&amp;"AGCAATGGTTAGGATGTACAT
TTTCTTCGCTTCTTTCTATTATATATGGAAAAGCTATGTTCATATTATGGATGGTTGCACCTCTTCCACG
TGCATGATGTGCTACAAGCGTAATCGTGCTACACGTGTTGAGTGCACAACCATAGTCAATGGCATGAAGA
GATCTTTCTATGTCTATGCTAATGGAGGCCGAGGCTTCTGTAAGGCTCACAATTGGAATTGTCTCAACTG
TGATACATTTTGTGCTGGTA"&amp;"GTACTTTCATTAGCGACGAAGTTGCTCGTGACTTGTCACTTCAGTTTAAA
AGACCAATCAACCCCACAGACCAGTCATCTTATGTTGTTGATAGTGTTGCTGTTAAGAATGGCGCACTTC
ACCTATACTTTGATAAGGCTGGTCAAAAGACTTATGAGAGACACCCACTCTCCCATTTTGTCAATTTAGA
CAATCTGAGGGCTAATAACACTAAGGGTTCACTACCCATTAATGTCATTGTGTTTGATGGTA"&amp;"AGTCCAAG
TGTGAAGAGTCTGCCGCTAAATCTGCTTCTGTCTATTATAGTCAGCTTATGTGTCAACCTATCTTGTTAC
TTGACCAAGCTCTTGTTTCAGATGTTGGTGATAGTACTGAGGTTTCTGTTAAAATGTTCGATGCTTATGT
CGATACATTTTCAGCAACTTTTAGTGTTCCTATGGAAAAACTTAAAGCACTCGTATCTACCGCTCATAGT
GAGCTAGCAAAGGGTGTGGCTTTAGATGGCGTT"&amp;"CTATCCACATTTGTTTCAGCTGCCCGTCAAGGTGTTG
TTGATACTGATGTTGACACGAAGGACGTCATTGAGTGTCTTAAACTTTCTCATCACTCTGATTTAGAGGT
CACAGGTGATAGCTGCAATAACTTTATGCTCACCTATAACAAAGTTGAGAACATGACGCCTAGAGATCTC
GGTGCATGTATTGACTGCAATGCAAGGCATATAAATGCTCAAGTAGCAAAGAGTCACAATGTTTCTTTGA
TCTG"&amp;"GAATGTCAAGGACTATATGTCTTTGTCTGAACAGCTACGCAAACAAATTCGTAGTGCTGCTAAAAA
GAACAACATACCTTTTAGACTTACTTGTGCTACTACTAGACAGGTTGTCAATGTCATAACAACTAAAATC
TCACTTAAGGGTGGTAAGATTGTTAGTACTTGGTTTAAACTTATGCTGAAAGTCACACTATTGTGTGTTC
TTGCTGCATTGTTCTGCTACATCATTATGCCAGTACATGCATTGTC"&amp;"TGTTCATGATGGTTACACAAATGA
AATCATAGGATACAAAGCTATCCAGAACGGTGTCACTCGTGACATCGTGTCTACTGATGATTGTTTTGCT
AACAAGCATGCTGGGTTTGACTCTTGGTTTAGCCAGCGTGGTGGCTCTTACAGAAATGATAAAAGCTGCC
CTGTTGTAGCTGCCATCATTACTAGAGAGATTGGTTTCATAGTGCCTGGTTTACCTGGTACTGTTCTGAG
AGCAATTAATGGTGACT"&amp;"TTTTGCATTTTCTACCTCGTGTTTTCAGTGCTGTTGGCAATATTTGCTACACA
CCATCAAAACTCATAGAGTATAGTGATTTTGCTACTTCTGCTTGCGTTTTGGCTGCTGAATGTACCATCT
TTAAGGATGCCATGGGTAAGCCTGTGCCATATTGTTATGACACTAACTTGCTTGAGGGTTCTATTTCTTA
TAGTGAACTTCGTCCTGATACGCGCTATGTGCTTATGGATGGTTCTATTATACAATTCC"&amp;"CTAACACCTAC
CTTGAAGGTTCTGTTAGAGTGGTTACAACTTTTGATGCAGAGTACTGTAGGCATGGTACTTGCGAAAGGT
CAGAAGCTGGTATTTGCTTATCTACTAGTGGTAGGTGGGTTCTTAACAACGAGCATTACAGGGCTCTACC
TGGAGTCTTTTGTGGTGTTGATGCAATGAATCTCATAGCTAACATCTTTACACCTCTCGTTCAACCTGTT
GGTGCTTTAGATGTATCTGCTTCTGTAGTA"&amp;"GCGGGTGGTATTATTGCCATATTGGTAACTTGTGCTGCTT
ACTACTTTATGAAATTCAGACGTGCATTTGGTGAGTACAACCATGTTGTTGCTGCAAATGCATTACTGTT
TTTAATGTCTTTCACTATACTCTGTCTGGCACCTGCTTATAGCTTTTTGCCAGGGGTTTATTCTATCTTT
TACTTGTACTTGACGTTCTATTTCACTAATGATGTTTCATTCTTGGCCCATCTGCAATGGTTTGCCATGT
T"&amp;"TTCTCCAATCGTGCCTTTCTGGATAACAGCAATCTATGTGTTCTGTATTTCTCTAAAGCACTGTCATTG
GTTCTTTAACAACTATCTTAGGAAAAGAGTCATGTTTAATGGAGTTACATTCAGCACCTTTGAGGAGGCA
GCTTTGTGTACCTTTTTACTCAATAAGGAGATGTATCTGAAACTGCGTAGTGAGACATTATTGCCACTTA
CACAGTACAACAGGTACCTCGCTCTTTACAACAAGTACAAGTA"&amp;"TTTCAGCGGAGCCTTAGACACAACTAG
CTACCGTGAAGCAGCTTGCTGCCACCTAGCAAAGGCTCTTAATGATTTTAGCAACTCTGGTGCTGATGTT
CTCTACCAACCACCACAAACTTCAATTACTTCTGCTGTTTTGCAGAGTGGTTTTAGGAAAATGGCATTCC
CATCTGGCAAAGTTGAAGGATGCATGGTACAAGTCACCTGTGGAACTACAACCCTAAATGGTTTGTGGTT
AGATGACACAGTGT"&amp;"ATTGTCCGAGACATGTCATTTGCACGGCAGAAGACATGCTTAACCCAAACTATGAG
GACTTGCTCATCCGCAAATCTAACCATAGTTTCCTTGTTCAAGCTGGTAATGTTCAACTTCGTGTTATTG
GTCATTCCATGCAAAATTGTCTGCTTAGGCTTAAAGTTGATACTTCTAATCCTAAGACACCAAAGTACAA
ATTTGTCCGTATCCAACCAGGTCAGACATTTTCAGTCCTAGCTTGTTACAATGGTT"&amp;"CACCATCTGGTGTT
TATCAGTGTGCCATGAGACCCAACCATACCATTAAGGGTTCTTTCCTTAATGGTTCATGTGGTAGTGTTG
GTTTTAACATTGACTATGATTGCGTGTCCTTTTGCTACATGCATCACATGGAGCTTCCAACTGGAGTACA
CGCTGGTACTGACTTAGAAGGTAAATTCTATGGTCCTTTTGTAGACAGACAAACTGCACAGGCCGCCGGC
ACAGACACAACCATTACATTGAATGTT"&amp;"TTGGCTTGGCTCTACGCTGCTGTTATTAACGGAGATAGATGGT
TCCTAAATAGGTTCACCACTACTCTGAATGACTTTAACCTTGTGGCAATGAAGTACAATTATGAACCACT
GACACAAGATCATGTTGACATACTGGGACCTCTTTCTGCACAAACAGGAATTGCTGTCTTGGATATGTGT
GCTGCTTTGAAGGAGCTTCTACAGAATGGTATGAATGGTCGTACTATTCTTGGTAGCACTATTCTAGAG"&amp;"G
ATGAGTTTACACCTTTTGATGTTGTTAGACAATGTTCCGGTGTCACTTTTCAAGGTAAATTCAAGAAAAT
TGTTAAGGGTACTCATCATTGGATGCTCTTGACTTTCCTGACATCACTTTTAATTCTTGTTCAAAGTACA
CAGTGGTCACTGTTTTTCTTTGTTTATGAGAATGCTTTCTTGCCATTTACTCTTGGTATTATGGCTATTG
CAGCTTGTGCTATGCTTCTTGTTAAGCATAAGCATGCATT"&amp;"CCTGTGCTTGTTTCTGTTACCTTCTCTTGC
AACAGTTGCTTACTTCAATATGGTCTACATGCCTGCTAGTTGGGTGATGCGTATTATGACATGGCTCGAA
TTGGCTGACACTAGTTTGTCTGGTTATCGGCTCAAGGACTGTGTTATGTATGCCTCAGCCCTAGTTTTGC
TTGTCCTCATGACAGCTCGTACTGTTTATGATGATGCTGCTAGACGTGTGTGGACATTGATGAATGTTAT
CACACTCGTTT"&amp;"ATAAAGTCTACTATGGCAATTCTTTAGACCAAGCTATTTCCATGTGGGCTCTTGTTATT
TCTGTAACCTCTAACTATTCTGGTGTCGTTACGACTATCATGTTTTTAGCTAGAGCTATAGTGTTTGTGT
GTGTTGAGTATTACCCACTTTTGTTTATTACTGGTAACACTTTACAGTGTATCATGCTTGTCTATTGTTT
CTTAGGCTATTGTTGCTGTTGCTACTTTGGTCTGTTTTGTTTACTCAACCGTT"&amp;"ACTTTAGACTTACTCTT
GGTGTTTATGACTATTTAGTTTCTACACAGGAGTTTAGATACATGAACTCTCAGGGGCTTCTGCCACCCA
AGAGTAGTATTGATGCTTTCAAGCTTAACATTAAGTTGTTGGGCATTGGAGGTAAACCATGTATCAAAGT
TGCTACTGTACAGTCCAAAATGTCTGACGTAAAGTGCACATCAGTAGTACTGCTCTCAGTGCTTCAACAA
CTTAGAGTAGAGTCATCATCAAAA"&amp;"TTGTGGGCACAGTGTGTACAACTCCACAATGACATTCTTCTTGCCA
AGGACACTACTGAAGCCTTTGAAAAGATGGTTTCACTTTTGTCTGTCTTGCTATCCATGCAGGGTGCTGT
AGACATTAACAAGTTGTGCGAGGAAATGCTCGACAACCGTGCTACTCTCCAGGCTATTGCTTCAGAATTT
AGTTCTTTACCATCATATGCTGCCTATGCAACTGCCCAGGAGGCTTACGAGCAGGCTGTAGCAAAT"&amp;"GGTG
ATTCTGAAGTTGTTCTTAAGAAATTAAAGAAATCTTTGAATGTGGCTAAATCTGAGTTTGACCGTGATGC
TGCCATGCAACGTAAGTTGGAAAAGATGGCAGATCAGGCTATGACCCAAATGTACAAACAGGCAAGATCT
GAGGACAAAAGGGCAAAAGTAACTAGTGCAATGCAAACAATGCTTTTCACTATGCTTAGGAAGCTTGATA
ATGATGCACTTAACAACATTATCAACAATGCACGTGA"&amp;"TGGTTGTGTACCACTCAACATCATACCACTTAC
AACAGCAGCCAAACTTATGGTTGTTGTCCCTGATTATGGTACTTACAAAAACACTTGTGATGGTAACACC
TTTACATACGCATCTGCACTCTGGGAAATCCAGCAAGTTGTTGATGCAGACAGTAAAATTGTCCAGCTTA
GTGAAATCAACATGGACAACTCACCAAATTTGGCTTGGCCTCTTATTGTTACTGCACTAAGAGCCAATTC
GGCTGTCA"&amp;"AACTACAGAACAATGAACTGAGTCCAGTAGCACTACGACAGATGTCTTGTGCAGCTGGTACT
ACGCAAACAGCTTGTACTGATGACAATGCACTTGCCTACTATAACAATTCTAAGGGAGGTAGGTTTGTGC
TGGCATTACTATCAGACCACCAGGACCTCAAATGGGCTAGATTCCCTAAGAGTGATGGTACAGGTACTAT
TTACACAGAACTGGAACCGCCTTGTAGGTTTGTTACAGACACACCAAAAG"&amp;"GACCTAAAGTGAAGTACTTG
TACTTTATTAAGGGTCTTAACAACCTAAATAGAGGTATGGTACTGGGTAGTTTAGCTGCTACAGTACGTC
TTCAGGCTGGTAATGCTACAGAAGTGCCTGCCAACTCAACTGTGCTTTCTTTCTGCGCTTTCGCTGTAGA
TCCAGCTAAGGCTTACAAAGATTACCTAGCAAGTGGAGGACAACCAATCACCAATTGCGTGAAGATGTTG
TGCACACACACGGGTACTGGA"&amp;"CAGGCAATAACTGTAACACCAGAAGCCAACATGGACCAGGAGTCCTTTG
GCGGTGCTTCATGTTGTTTGTACTGCAGATGCCACATTGATCATCCAAATCCTAAGGGATTCTGTGATTT
GAAAGGTAAGTATGTGCAAATACCTACCACTTGTGCTAATGACCCAGTGGGCTTTACACTTAGGAACACA
GTCTGTACCGTCTGCGGGATGTGGAAAGGTTATGGCTGTAGTTGTGATCAACTCCGCGAACCC"&amp;"ATGATGC
AGTCTGCTGACGCATCAACGTTTTTAAACGGGTTTGCGGTGTAAGTGCAGCCCGTCTTACACCGTGCGGC
ACAGGCACTAGCACTGATGTCGTTTACAGGGCTTTTGATATTTACAACGAAAAAGTTGCTGGTTTTGCAA
AGTTCCTAAAAACTAATTGCTGCCGCTTCCAAGAAAAGGATGAGGAAGGCAATTTGTTAGACTCTTATTT
TGTAGTTAAGAGACACACGATGTCCAACTACCAA"&amp;"CATGAAGAGACTATTTACAACTTGGTTAAAGAATGT
CCGGCCGTTGCTGTTCATGACTTTTTCAAGTTTAGAGTAGATGGTGACATGGTACCACATATATCACGTC
AACGTCTAACTAAATACACAATGGCTGACTTAGTCTACGCCCTTCGTCATTTCGATGAGGGCAATTGTGA
TACACTAAAAGAAATACTCGTCACATACAATTGTTGTGATGATGATTATTTCAATAAGAAGGATTGGTAT
GATTT"&amp;"TGTAGAGAATCCTGACATCTTACGCGTATATGCTAACCTAGGTGAGCGTGTACGCCAAGCATTAT
TAAAGACTGTGCAATTCTGCGATGCTATGCGTGATGCAGGTATCGTAGGTGTGCTGACATTAGATAATCA
AGATCTAAATGGGAACTGGTATGATTTCGGTGATTTCGTACAAGTAGCACCAGGCTGCGGAGTTCCTATT
GTGGATTCATATTATTCTTTGCTGATGCCTATCTTCACATTGACGAG"&amp;"GGCTTTAGCTGCAGAGTCCCATA
TGGACGCTGATCTCTCAAAACCACTTATTAAGTGGGATTTGCTGAAATATGATTTTACGGAAGAGAGACT
ATGTCTTTTCGACCGTTATTTTAAGTATTGGGATCAGACATACCATCCCAATTGTATTAACTGTTTGGAT
GACAGGTGTATCCTGCATTGTGCAAACTTTAATGTGTTATTTTCTACTGTGTTCCCACCTACAAGCTTTG
GACCATTAGTAAGAAAAA"&amp;"TATTTGTAGATGGTGTACCTTTTGTTGTTTCAACAGGATACCATTTTCGTGA
GTTGGGGGTTGTACATAATCAGGATGTAAACTTACACAGCTCACGTCTTAGCTTTAAGGAACTTTTAGTG
TATGCTGCTGATCCAGCTATGCATGCTGCTTCTGGCAACTTGTTGCTAGACAAACGTACCACATGCTTTT
CAGTAGCTGCACTAACAAATAGTGTTGCTTTTCAAACTGTCAAACCCGGTAATTTTAATA"&amp;"AGGACTTTTA
TGACTTTGCTGTGTCTAAAGGCTTTTTCAAGGAAGGAAGTTCTGTTGAACTAAAACACTTCTTCTTTGCT
CAGGATGGCAATGCTGCTATCAGCGATTATGACTACTATCGTTATAATCTGCCAACAATGTGTGATATCA
GACAGCTCCTATTCGTAGTTGAAGTTGTTGATAAGTACTTTGATTGTTACGATGGTGGCTGTATTAACGC
CAACCAAGTAATCGTTAACAATCTGGATAAA"&amp;"TCAGCTGGGTTCCCATTTAATAAGTGGGGTAAAGCTAGA
CTTTATTATGATTCAATGAGTTATGAGGACCAAGATGCGTTGTTCGCATACACTAAGCGTAACGTCATCC
CTACAATAACTCAAATGAATCTTAAGTATGCCATTAGTGCAAAGAATAGAGCTCGCACCGTTGCTGGTGT
CTCTATCTGTAGCACTATGACCAATAGACAGTTTCATCAGAAATTATTAAAGTCAATAGCCGCCACTAGA
GG"&amp;"AGCTACTGTAGTAATTGGAACAAGCAAATTTTATGGTGGCTGGCATAACATGTTAAAAACTGTTTACA
GTGATGTAGAAACTCCCCACCTTATGGGTTGGGATTACCCAAAATGTGACAGAGCCATGCCTAACATGCT
TAGAATCATGGCTTCTCTTGTTCTTGCTCGCAAACATAGCACCTGCTGTAACTTGTCACACCGTTTCTAT
AGATTAGCTAACGAATGTGCACAGGTATTGAGTGAGATGGTCAT"&amp;"GTGCGGCGGCTCACTATATGTGAAAC
CAGGTGGCACATCGTCCGGTGACGCCACGACTGCTTACGCTAATAGTGTGTTCAACATCTGTCAAGCTGT
AACAGCTAATGTAAACGCACTTCTTTCAACTGATGGCAACAAGATTGCCGACAAGTACGTCCGCAATCTT
CAACACAGGCTTTACGAGTGTCTCTATAGAAACAGGGATGTAGATCATGAATTCGTGGATGAATTTTACG
CATATTTGCGCAAAC"&amp;"ACTTCTCCATGATGATTCTCTCCGATGACGCCGTTGTGTGCTATAACAGTAACTA
TGCGGCTCAGGGTTTAGTAGCTAGCATTAAGAACTTCAAAGCAGTTCTTTACTATCAAAACAATGTATTC
ATGTCTGAGGCAAAATGCTGGACCGAGACCGACCTTACTAAGGGACCTCACGAATTTTGCTCTCAGCACA
CAATGCTAGTTAAACAAGGAGATGACTACGTGTACCTGCCTTACCCAGATCCATCCA"&amp;"GAATACTAGGCGC
AGGCTGTTTTGTCGATGATATTGTCAAAACAGATGGTACACTTATGATTGAAAGGTTTGTGTCACTCGCG
ATTGATGCTTACCCACTTACAAAACACCCTAACCAGGAGTATGCTGATGTTTTCCATTTGTACTTACAAT
ACATTAGAAAACTACATGATGAGCTTACTGGTCACATGTTAGACATGTACTCTGTAATGCTAACTAATGA
TAATACTTCCAGGTACTGGGAACCTGAG"&amp;"TTTTATGAGGCCATGTACACACCACATACAGTCTTACAGGCT
GTAGGTGCTTGTGTATTATGCAACTCACAGACTTCACTTCGTTGTGGCGCCTGCATCAGGAGACCATTCC
TTTGTTGCAAGTGCTGCTATGACCATGTCATTTCAACATCACATAAATTAGTGCTGTCTGTTAATCCCTA
TGTTTGCAACGCACCAGGTTGTGATGTCACTGATGTGACACAACTATACCTACGAGGTATGAGCTATTAT"&amp;"
TGCAAGTCACACAAGCCTCCCATTAGTTTCCCCTTGTGTGCTAATGGTCAGGTTTTTGGTTTATATAAAA
ACACATGTGTAGGCAGTGATAATGTTACTGACTTTAACGCAATAGCAACATGTGATTGGACTAATGCTGG
TGATTATATACTCGCCAACACTTGTACAGAAAGGCTCAAGCTTTTTGCAGCTGAAACGCTCAAAGCTACA
GAGGAAACATTCAAGCTATCCTATGGTATTGCCACTGTACG"&amp;"TGAAGTACTGTCTGATAGAGAACTTCATC
TTTCATGGGAGGTTGGAAAACCGAGACCACCATTGAATAGAAATTACGTCTTTACTGGTTACCGTGTGAC
CAAAAATAGTAAAGTACAGATTGGAGAGTACACCTTTGAGAAGGGTGACTATGGTGATGCTGTTGTATAC
AGAGGTACTACAACTTACAAATTGAATGTTGGCGATTACTTTGTGTTAACATCACATACAGTAATGCCAT
TAAGTGCACCAA"&amp;"CACTAGTGCCTCAAGAGCACTATGTGAGAATCACAGGCTTATACCCAACTCTCAACAT
TTCTGAGGAGTTTTCTAGCAATGTTGCAAATTATCAAAAAGTTGGTATGCAAAAGTACTCTACACTACAA
GGACCGCCAGGTACTGGTAAGAGTCATTTTGCTATTGGACTTGCCCTTTACTACCCATCAGCTCGCATAG
TGTATACGGCGTGCTCCCACGCTGCTGTTGATGCGCTGTGCGAAAAGGCATTGA"&amp;"AATATTTGCCTATAGA
TAAGTGTAGTAGAATTATACCTGCACGTGCGCGTGTAGAGTGCTTTGATAAATTCAAGGTGAATTCAACA
CTAGAACAGTATGTTTTCTGTACAGTGAATGCACTGCCAGAAACTACTGCTGACATAGTAGTCTTTGATG
AAATTTCAATGGCAACTAATTATGACTTGAGCGTTGTCAATGCTAGGCTACGTGCAAAGCACTATGTTTA
CATTGGTGATCCAGCTCAACTACCT"&amp;"GCACCACGCACATTGCTTACTAAGGGCACACTTGAACCTGAGTAC
TTTAATTCAGTGTGCAGACTCATGAAAACAATAGGTCCTGACATGTTTCTAGGAACATGTCGCCGCTGTC
CTGCTGAAATTGTTGACACAGTGAGTGCTTTAGTTTATGACAATAAGCTAAAAGCACACAAGGAGAAGTC
GGCTCAATGCTTCAAAATGTTTTATAAGGGTGTGATTACGCATGATGTATCATCTGCAATCAACAGA"&amp;"CCT
CAAATAGGTGTGGTAAGAGAATTTCTTACACGCAACCCTGCTTGGAGAAAGGCTGTTTTCATCTCTCCTT
ACAATTCACAGAATGCAGTAGCATCCAAAATTTTAGGATTGCCTACACAAACTGTAGACTCCTCACAGGG
TTCTGAGTATGACTATGTCATATTCACGCAAACAACTGAAACAGCACACTCCTGCAATGTCAACCGCTTC
AATGTGGCCATTACAAGAGCAAAAATTGGCATTTTGTG"&amp;"CATAATGTCTGATAGAGATCTTTATGACAAGC
TGCAATTTACAAGTCTAGAGGTACCACGTCGAAATGTGGCTACTTTACAAGCAGAAAATGTAACTGGACT
CTTTAAGGACTGTAGCAAGATCATTACTGGTCTTCATCCTACACAGGCACCAACACACCTCAGTGTTGAT
ACTAAATTCAAAACTGAAGGACTTTGTGTTGACATACCAGGCATACCTAAGGACATGACCTACCGTAGAC
TCATCTCTA"&amp;"TGATGGGTTTCAAGATGAATTATCAAGTCAATGGTTACCCCAATATGTTTATCACCCGCGA
AGAAGCCATTCGTCATGTTCGTGCATGGATAGGCTTTGATGTTGAGGGTTGTCATGCGACTAGAGATGCT
GTAGGAACAAATCTACCGCTCCAGTTAGGATTTTCAACAGGTGTTAACCTAGTAGCTGTACCAACTGGCT
ATGTTGACACTGAGAATAACACAGAGTTCACTAGAGTCAATGCAAAACCTC"&amp;"CTCCAGGTGACCAATTCAA
ACATCTTATACCACTCATGTACAAAGGTTTGCCCTGGAACGTGGTGCGTATTAAGATAGTACAAATGCTC
AGTGATACACTGAAAGGATTGTCTGACAGAGTTGTGTTCGTCCTTTGGGCACATGGCTTTGAACTTACAT
CGATGAAGTACTTTGTCAAGATTGGACCTGAAAGAACGTGTTGTCTGTGTGACAAACGTGCGACTTGTTT
CTCTACTTCATCTGATACTTAT"&amp;"GCTTGCTGGAATCATTCTGTGGGTTTTGACTATGTCTATAATCCATTT
ATGATTGATGTTCAGCAGTGGGGTTTTACAGGTAACCTTCAGAGTAACCACGACCAGCACTGTCAAGTGC
ATGGTAATGCTCATGTGGCTAGTTGTGATGCTATCATGACTAGATGTCTTGCAGTCCATGAGTGCTTTGT
TAAGCGCGTTGATTGGTCTGTTGAATACCCCATTATTGGAGATGAACTGAAGATCAATGCCGCA"&amp;"TGCAGA
AAAGTACAGCATATGGTTGTTAAATCTGCATTGCTAGCTGATAAGTTCCCAGTTCTTCACGACATTGGAA
ATCCCAAGGCTATTAAATGTGTGCCACAGGCTGAAGTGGAATGGAAGTTCTACGATGCTCAGCCTTGTAG
TGACAAAGCTTACAAAATAGAGGAACTCTTCTATTCATATGCTACACATCATGATAAATTCACTGATGGT
GTTTGCTTGTTTTGGAATTGTAACGTTGATCGTTA"&amp;"CCCTGCCAATGCTATTGTCTGTAGGTTTGACACTA
GAGTTCTATCTAATTTAAATCTACCAGGTTGTGATGGCGGTAGTTTGTATGTTAATAAGCATGCATTCCA
TACCCCCGCTTTCGACAAGAGTGCATTTACTCATTTGAAACAACTGCCATTCTTTTATTACTCTGATAGT
CCTTGCGAGTCTCATGGCAAGCAGGTCGTGTCAGACATTGATTATGTTCCATTGAAGTCTGCTACGTGTA
TTACAC"&amp;"GATGCAACTTAGGTGGTGCTGTTTGCAGACATCATGCGAATGAGTACAGACAGTACTTAGATGC
ATATAACATGATGATTTCTGCTGGATTCAGTCTTTGGATTTACAAACAGTTTGACACTTACAACCTGTGG
AACACTTTCACCAGGTTGCAGAGTTTAGAAAATGTGGCTTACAATGTTATTAATAAAGGACACTTTGATG
GACAGACGGGTGAAGCACCTGTGTCTATCATTAACAACGCTGTTTACA"&amp;"CTAAAGTAGATGGCATTGATGT
GGAGATCTTTGAGAACAAGACAACACTTCCTGTTAATGTGGCGTTTGAGCTTTGGGCCAAGCGTAACATT
AAACCAGTGCCAGAGATTAAGATACTCAACAATTTGGGTGTTGATATCGCTGCTAACACTGTCATCTGGG
ACTACAAAAGAGAAGCCCCAGCTTATGTTTCTACAATAGGTGTCTGTACAATGACTGACATTGCAAAGAA
ACCTACTGAGAGTGCTTGT"&amp;"TCATCACTTACTGTCTTGTTTGATGGTAGAGTTGAGGGACAGGTAGACCTT
TTCAGAAATGCCCGAAACGGTGTTTTAATAACAGAAGGTTCAGTTAAGGGTTTAATACCATCTAAGGGAC
CTGCACAATCTAGTGTCAATGGAGTCACATTAATTGGAGAATCAGTAAAAACACAGTTTAACTATTTTAA
GAAAGTAGACGGCATTATTCAACAGTTGCCAGAAACTTACTTTACTCAGAGCAGAGACTTA"&amp;"GAGGACTTC
AAACCCAGATCACAAATGGAAACTGACTTCCTCGAGCTCGCGATGGATGAATTCATACAGCGATATAAGC
TAGAAGGCTATGCTTTCGAGCATATCGTTTATGGAGATTTTAGTCATGGACAGCTTGGTGGACTTCACTT
AATGATAGGTCTGGCCAAGCGCTCACAAGATTCACCACTTAAACTAGAGGATTTTATCCCTATGGATAGC
ACAGTGAAAAATTATTTCATAACAGATGCTCA"&amp;"GACAGGTTCATCAAAATGTGTTTGCTCTGTTATTGACC
TTCTACTTGATGACTTTGTTGAAATAATAAAGTCGCAAGATTTATCAGTGATTTCAAAGGTTGTCAAAGT
TACAATTGACTATGCTGAAATTTCATTCATGCTTTGGTGTAAGGATGGACATGTTGAAACCTTCTACCCA
AAATTACAGGCAAGTCAAGCATGGCAACCGGGTGTTGCAATGCCTAACTTGTATAAGATGCAAAGAATGC
TTC"&amp;"TTGAAAAATGTGACCTTCAGAATTATGGTGAAAATGCTGTTATACCAAAAGGAATAATGATGAATGT
CGCAAAATATACTCAACTGTGTCAATACCTAAATACACTTACATTGGCTGTACCTTACAACATGAGAGTT
ATACACTTTGGTGCCGGCTCTGATAAAGGAGTAGCACCTGGTACAGCTGTTCTTAGACAGTGGTTGCCAA
CTGGCACACTACTTGTCGATTCAGACCTTAATGACTTCGTCTCTG"&amp;"ACGCAGATTCTACATTAATTGGAGA
TTGTGCCACTGTACATACAGCTAATAAATGGGATCTCATTATTAGCGATATGTATGACCCTAAGACCAAA
CATGTGACAAAAGAGAATGACTCCAAAGAAGGGTTTTTCACTTATCTGTGTGGGTTTATTAAACAAAAGC
TAGCTCTGGGAGGTTCTGTTGCTGTGAAGATAACAGAGCATTCCTGGAATGCTGATCTTTACAAGCTTAT
GGGGCATTTCTCATGG"&amp;"TGGACAGCTTTTGTTACAAATGTAAATGCATCTTCATCCGAGGCATTTTTAATT
GGAATTAACTATCTTGGTAAGCCAAAGGAACAGATTGATGGCTATACCATGCATGCTAACTACATCTTTT
GGAGGAATACAAACCCTATTCAATTGTCTTCCTATTCATTATTTGACATGAGCAAATTCCCTCTTAAATT
AAGGGGGACTGCCGTGATGTCTTTAAAAGAGAATCAAATAAACGACATGATTTATTCT"&amp;"CTGCTTGAAAAA
GGTAGACTCATCATTAGAGAAAACAACAGAGTTGTGGTCTCAAGTGATATTCTTGTTAATAACTAAACGA
ACATGATTTTACTTCTTCTTTTTCTTTCTTCTGCCGCTGCACAAGAAGGTTGTGGTGTTATCTCCAATAA
ACCACAGCGCACGTTTGATCAGTACTCCTCTACTCGTAGGGGTGTTTACTATAATGATGACATCTTTAGA
TCAGACGTGCTGCATCTCACCCAAGACTA"&amp;"CTTTCTTCCTTTTAACACTAATGTTACTAGGTATCTGTCTT
TGAATGCAGCGCAAAACACCATTGTCTACTTTGACAATCATGTAATACCTTTCTATGACGGCATTTATTT
TGCCGCCACAGAGCGGTCTAATGTTATTCGTGGCTGGATCTTTGGTTCAACTTTTGACAACCGCTCGCAG
TCTGCTATTATAGTGAACAATTCTACACACATTTTAGTTAAGGTGTGTAATTTTGTTTTATGCACTGAAC
"&amp;"CCATGTTTACGGTGTCGCGTAACCAACACTATAAATCTTGGGTCTATCAGCATGCTAGAAATTGTACATA
TGATGTTGCATATCCTAGCTTTCAATTAGATGTCTCCTTAAAGAATAATGTCAATTTTCGACATCTTCGT
GAGTTCATTTTTAAGAATGTTGATGGTTTCCTTAAGATATATTCTTCATATGAACCTATCAATGTTGTTA
GTGGCATACCTAGTGGTTTTTCAGTGTTAAAGCCAATTATGA"&amp;"GCCTCCCACTAGGTATTAACATTACTGG
CATGCGCGTTGTTATGACAATGTTTAGCAACACCCAGGCCAACTTTCTCACTGAAAATGCTGCATATTAT
GTAGGCTATCTTAAGCCTAGAACATTTATGTTACAATTTAATAGCAATGGCACAATTGTTAATGCTGTTG
ATTGTTCTCAGGATCCTCTTTCTGAGTTAAAGTGCACACTTAAAAATTTTAATGTTACTAAAGGAATCTA
CCAAACGTCTAAC"&amp;"TTCAGAGTTACACCAACGCAGGAGGTTGTTAGATTCCCAAATATTACAAACCGCTGC
CCATTTGACAGGGTTTTTAATGCTTCCAGGTTTCCCTCTGTGTATGCATGGGAAAGAACAAAAATTTCTG
ATTGTGTTGCTGACTACACTGTTCTCTACAACTCAACCTCTTTCTCAACTTTCAAATGTTATGGAGTTTC
TCCCTCTAAGTTGATTGATCTATGCTTCACAAGCGTGTATGCAGATACATTCTTG"&amp;"ATAAGATCTTCAGAA
GTGAGACAAGTAGCGCCAGGTGAGACTGGTGTTATTGCTGACTACAATTATAAGCTGCCTGATGATTTCA
CAGGTTGTGTGATTGCTTGGAACACTGCTAAACAGGATACAGGCTATTATTATTACAGGTCCCACCGCAA
GACTAAGCTTAAGCCTTTTGAGAGAGATTTGTCGTCTGATGATGGTAATGGTGTATACACTCTTAGTACT
TATGACTTCAATCCTAATGTACCTGT"&amp;"TGCTTACCAAGCTACCAGGGTTGTTGTACTTTCATTTGAACTTC
TTAATGCACCTGCCACAGTTTGTGGACCTAAATTATCCACAGAACTTGTTAAAAACCAGTGTGTAAACTT
CAACTTCAATGGACTTAAGGGCACTGGTGTTTTGACTAAGTCTTCTAAAAGATTTCAGTCATTTCAACAA
TTTGGTCGTGACACGTCTGACTTCACTGATTCAGTACGTGATCCACAAACATTAGAAATACTTGACAT"&amp;"TT
CACCATGTTCTTTTGGTGGTGTTAGTGTGATTACACCAGGAACAAATGCTTCTTCTGAAGTTGCTGTTCT
TTACCAAGATGTTAACTGCACTGATGTTCCAACAGCAATTCATGCAGACCAACTAACACCAGCTTGGCGT
GTTTATTCCACTGGAGTAAATGTGTTTCAAACTCAAGCTGGCTGTCTCATAGGAGCTGAACATGTTAACG
CTTCATATGAGTGTGACATCCCAATTGGTGCTGGCATTT"&amp;"GTGCTAGTTACCATACAGCTTCAGTCTTACG
CAGTACAGGCCAGAAATCAATTGTGGCTTATACTATGTCTTTGGGTGCTGAGAACTCAATTGCTTATGCT
AATAATTCAATTGCCATACCTACAAATTTTTCAATCAGTGTCACTACTGAAGTGATGCCTGTTTCAATGA
CTAAAACATCCGTGGATTGTACGATGTACATCTGCGGTGATTCATTGGAGTGCAGTAATCTACTCTTGCA
GTATGGAAGC"&amp;"TTCTGCACACAATTAAATCGTGCCCTTACAGGCATAGCAATAGAACAGGACAAAAACACA
CAAGAGGTCTTTGCCCAAGTTAAACAAATGTACAAGACACCAGCCATAAAAGATTTTGGCGGTTTCAATT
TTTCACAAATATTGCCTGATCCTTCAAAGCCAACAAAGAGGTCATTCATTGAGGACCTGCTCTTCAACAA
AGTGACTCTCGCTGATGCTGGCTTTATGAAACAATATGGCGAATGCCTAGGC"&amp;"GATATTAGTGCTAGAGAC
CTCATTTGTGCTCAAAAATTCAATGGATTGACTGTTCTACCACCATTGCTCACAGATGAAATGATTGCTG
CCTACACGGCTGCACTAGTTAGCGGTACTGCTACTGCTGGCTGGACATTTGGTGCAGGTGCTGCCCTTCA
AATCCCCTTTGCTATGCAAATGGCATATAGGTTCAATGGCATTGGAGTTACCCAAAATGTTCTCTATGAG
AACCAAAAACAGATCGCCAACCA"&amp;"ATTCAATAAGGCGATCAGTCAAATTCAAGAATCACTCACAACAACAT
CAACAGCATTGGGCAAGCTGCAAGACGTTGTCAACCAGAATGCTCAAGCATTGAATACACTTGTTAAACA
ACTTAGCTCCAATTTTGGTGCTATTTCGAGTGTTCTAAACGACATTCTTTCACGACTCGACAAAGTCGAG
GCAGAAGTACAAATTGATAGGTTGATTACAGGCAGATTACAGAGCCTCCAAACCTATGTAACACA"&amp;"ACAAC
TAATCAGAGCTGCTGAAATCAGGGCCTCTGCTAACCTTGCTGCTACTAAAATGTCTGAGTGTGTTCTTGG
ACAATCAAAAAGAGTTGACTTCTGTGGAAAAGGCTATCATTTAATGTCTTTCCCCCAAGCGGCTCCGCAT
GGTGTTGTCTTCCTACATGTCACTTATGTGCCATCACAGGAAAGAAACTTCACTACTGCCCCAGCAATTT
GTCATGAAGGCAAAGCATACTTCCCTCGCGAAGGTG"&amp;"TTTTTGTATCTAATGGCACTTCTTGGTTCATTAC
ACAGAGGAATTTTTACTCACCACAGATAATTACAACAGACAATACATTTGTCGCAGGAAATTGTGACGTC
GTAATTGGCATCATCAATAACACAGTTTATGATCCTCTGCAACCTGAGCTTGACTCATTCAAAGAAGAGC
TGGACAAGTACTTCAAAAATCATACATCACCAGATGTTGATCTCGGCGACATTTCAGGTATTAATGCTTC
TGTCGTC"&amp;"AACATTCAAAAAGAAATTGACCGCCTCAATGAGGTCGCCAAAAATCTAAATGAATCACTCATT
GACCTCCAAGAACTTGGAAAATATGAGCAATACATCAAATGGCCTTGGTATGTTTGGCTCGGCTTCATCG
CTGGACTAATTGCCATCGTCATGGTTACAATCTTGCTTTGTTGCATGACCAGCTGTTGCAGTTGCCTCAG
GGGTGCATGCTCTTGCGGTTCTTGCTGCAAATTTGATGAGGACGACTCT"&amp;"GAGCCAGTGCTCAAAGGAGTC
AAATTACACTACACATAAACGAACTTAATGGATTTGTTTATGAGCATTTTCACATTGGGAGCAATCACAC
GCCAACCAGCGAAAATTGAAAATGCTTCTCCTGCAAGTACTGTTCATGCTACAGCAACGATACCGCTACA
AGCCTCACTCCCTTTCGGATGGCTTGTTGTTGGCGTTGCACTTCTTGCTGTTTTTCAAAGCGCTTCCAAA
GTGATTGCGCTTCATAAGAG"&amp;"GTGGCAGCTTGCCTTGTATAAAGGCATTCAGTTTGTTTGCAACCTGCTGC
TACTTTTTGTGACAATTTACTCACATCTTCTACTGTTAGCTGCTGGCATGGAGGCACAATTTTTGTACAT
CTATGCCCTGATTTACATTCTGCAAATCCTAAGCTTTTGCAGATTCATCATGAGATGCTGGCTGTGCTGG
AAGTGCAGATCCAAAAATCCGTTGCTCTATGATGCTAACTACTTTGTATGTTGGCACACCAA"&amp;"TTGCTTTG
ATTACTGTATACCATACAACAGTATCACTGACACAATTGTCCTCACGTCAGGTGATGGAACTACTCAGCC
AAAACTAAAAGAAGACTACCAAATTGGTGGTTATTCCGAGTATTGGCATTCAGGTGTAAAGGACTATGTA
GTAATACATGGTTATTTCACTGAAATCTACTACCAGTTAGAATCGACACAACTATCGACTGACACTGGTG
CTGAAAATGCTACATTCTTCATCTATAGCAAGC"&amp;"TTGTTAAAGATGTGGACCATGTACAAATACACACAAT
CGACGGCTCTTCAGGAGTTGTAAATCCAGTAATGGATCCAATTTATGATGAGCCGACGACGACTACTAGC
GTGCCTTTGTAAGCACAAGAAAGTGAGTACGAACTTATGTACTCATTCGTTTCGGAAGAGACAGGTACGT
TAATAGTTAATAGCGTACTTCTTTTTGTTGCTTTCGTGGTATTCTTGCTAGTCACACTAGCCATCCTTAC
TGCG"&amp;"CTTCGATTGTGTGCGTACTGCTGCAATATTGTTAACGTGAGTTTAGTAAAACCAACAGTTTACGTT
TACTCACGTGTTAAAAATCTGAACTCTTCTGAAGGAGTTCCTGATCTTCTGGTCTAAACGAACTAACTAT
TATTATTATTCTGTTTGGAACTTTAACATTGCTTATCATGGCAGACAACGGTACCATTACTGTTGAGGAG
CTTAAACAACTCCTGGAACAATGGAATCTAGTAATAGGTTTCATTT"&amp;"TCCTAGCCTGGATTATGCTATTAC
AGTTTGCCTATTCCAACCGGAACAGGTTTCTGTATATAATAAAGCTTGTTTTCCTCTGGCTCTTGTGGCC
AGTAACACTTGCTTGCTTTGTGCTTGCTGCTGTTTACAGAATCAATTGGGTGACTGGCGGAATTGCGATT
GCAATGGCTTGTATAGTAGGCTTGATGTGGCTTAGCTACTTCGTTGCTTCTTTCAGGCTGTTTGCTCGCA
CCCGCTCAATGTGGTCA"&amp;"TTCAATCCAGAAACAAACATTCTTCTCAACGTGCCTCTCCGAGGTACAATTTT
GACCAGACCGCTCATGGAAAGTGAACTTGTCATTGGTGCTGTGATCATTCGTGGTCATTTGCGAATGGCT
GGACACTCCCTAGGGCGCTGTGACATAAAGGACCTGCCAAAAGAGATTACGGTGGCTACATCACGAACGC
TTTCTTATTACAAATTAGGAGCGTCGCAGCGTGTAGGCACTGATTCAGGTTTTGCTGCA"&amp;"TACAACCGCTA
CCGAATTGGAAACTATAAATTAAATACAGACCACTCAGGTAGCAACGACAATATTGCTTTGCTAGTACAG
TAAGTGACAACAGATGTTTCATCTTGTTGACTTCCAGGTTACAATAGCAGAGATATTGATTATCATTATG
AAGACTTTCAGGGTTGCCATTTGGAACCTTGACATACTAATAAGTTCAATAGTGAGACAATTATTTAAGC
CTCTAACTAAGAAGAAATACTCTGAGTTAG"&amp;"ATGATGAAGAACCTATGGAGTTAGATTATCCATAAAACGA
ACATGAAAATTATTCTCTTCCTGACACTGATTGCACTTGCTTCCAGCGAGCTATATCACTATCAGGAGTG
TGTTAGGGGTACTACTGTACTACTAAAAGAACCTTGCCCATCAGGAACCTACGAGGGCAATTCACCATTT
CATCCTCTTGCTGACAACAAATTTGCACTAACTTGCATTAGCACACATTTTGCTTTTGCTTGCGCTGACG
G"&amp;"TACTAGACATACCTATCAGTTGCGTGCAAGATCAGTTTCGCCAAAACTTTTCATCAGACAGGAGGAAGT
TCACCAAGAGCTCTACTCACCACTTTTTCTCATTGTTGCTGCTCTAGTATTTATAATACTTTGCTTCACC
ATTAAGAGAAAGACAGAATGAATGAGCTCACCTTAATTGACTTCTATTTGTGCTTTTTAGCCTTTCTGCT
ATTCCTTGTTCTAATAATGCTTATTATATTTTGGTTTTCACTT"&amp;"GAACTCCAAGATATAGAAGAACCCTGT
AACAAAGTCTAAACGAACATGAAACTTCTCATTGTTTTTGGACTCTTAACATCAGTATACTGCATTCATA
AAGAATGCAGCATACAAGAGTGTTGTGAAATTCAACCCTCCCAAATTGAAGACCCATCTCCAATACATTA
CTATTCGGACTGGTTTATACAAATTGGATATAGAAAGTCAGCTCGCCTTGTACAATTGTGCGAGGGAGAT
TATGGCAAAAGAAT"&amp;"TCCGATTCATTATGAAATGTTTGGCAATTACAGTATGTACTGTGAACCACTTGAGA
TAAACTGTCAAGCCCCACCAGTAGGTCGTTTAATTGTGCGGTGGTTGCACGATTATGAGTCTGCTGAGCA
TCACGACGTTAGAGTTGTTCTAGATTTCATATAAACGAACAAACTAAAATGTCTGATAATGGACCCCAAA
ACCAGCGTAGTGCCCCCCGCATTACATTTGGTGGACCCTCAGATTCAACTGACAAT"&amp;"AACCAGGATGGAGG
ACGCAGTGGTGCACGGCCAAAACAACGCCGTCCCCAAGGTTTACCCAATAATACTGCGTCTTGGTTCACA
GCTCTCACTCAGCATGGCAAGGAGGAACTTAGATTCCCTCGAGGCCAGGGCGTTCCAATCAACACCAATA
GTGGTAAAGATGACCAAATTGGCTACTACCGAAGAGCTACCCGACGAGTTCGTGGTGGTGACGGCAAAAT
GAAAGAGCTCAGCCCCAGATGGTATTT"&amp;"CTATTACCTAGGAACTGGCCCAGAAGCTTCACTTCCCTACGGC
GCTAACAAAGAAGGCATCGTTTGGGTCGCAACTGAGGGAGCCTTAAACACACCAAAAGATCACATTGGCA
CCCGCAATCCTAATAACAATGCTGCCATCGTGCTACAACTTCCTCAAGGAACAACATTGCCAAAGGGCTT
CTACGCAGAGGGGAGCAGAGGCGGCAGTCAAGCCTCTTCCCGCTCTTCATCACGTAGTCGCGGTAATTC"&amp;"A
AGAAATTCAACTCCTGGCAGCAGTAGGGGAAATTCTCCTGCTCGAATGGCTAGCGGAGGTGGTGAAACTG
CCCTCGCGCTATTGCTGCTAGACAGACTGAACCAGCTTGAGAGCAAAGTTTCTGGTAAAGGCCAACAACA
ACAAGGCCAAACTGTCACTAAGAAATCTGCTGCTGAGGCATCCAAAAAGCCTCGCCAAAAACGTACGGCA
ACTAAGTCGTACAACGTCACTCAAGCTTTTGGGAGACGTG"&amp;"GTCCAGAACAAACCCAAGGAAACTTTGGGG
ACCAAGAACTAATCAGACAAGGAACTGATTACAAACATTGGCCGCAAATTGCACAATTTGCTCCAAGTGC
CTCTGCATTCTTTGGAATGTCACGCATTGGCATGGAAGTCACACCTTCGGGAACATGGCTGACTTATCAT
GGAGCCATAAAATTGGATGACAAAGATCCACAATTCAAAGACAACGTCATATTGCTGAATAAGCACATTG
ACGCATACAAA"&amp;"ACATTCCCACCAACAGAGCCTAAAAAGGACAAAAAGAAAAAGACTGATGAAGCTCAGCC
TTTACCGCAGAGAAAGAAGCAGCCCACTGTGACTCTTCTGCCTGCGGCTGATATGGATGATTTCTCCAGA
CAACTTCAAAATTCCATGAGTGGAGCTTCTGCTGATTCAACTCAGGCATAAACACTCATGATGACCACAC
AAGGCAGATGGGCTATGTAAACGTTTTCGCAATTCCGTTTACGATACATAGTC"&amp;"TACTCTTGTGCAGAATG
AATTCTCGTAACTAAACAGCACAAGTAGGTTTAGTTAACTTTAATCTCACATAGCAATCTTTAATCAATG
TGTAACATTAGGGAGGACTTGAAAGAGCCACCACATTTTCACCGAGGCCACGCGGAGTACGATCGAGGGT
ACAGTGAATAATGCTAGGGAGAGCTGCCTATATGGAAGAGCCCTAATGTGTAAAATTAATTTTAGTAGTG
CTATCCCCATGTGATTTTAATAGC"&amp;"TTCTTAGGAGAATGACAAAAAAAA")</f>
        <v>&gt;BtRs-HuB-2013 KJ473814.1_genome
TCTCTAAACGAACTTTAAAATCTGTGTGGCTGTCGCTCGGCTGCATGCCTAGTGCACCTACGCAGTATAA
ATATTAATAACTTTACTGTCGTTGACAAGAAACGAGTAACTCGTCCTTCTTCTGCAGACTGCTTACGGTT
TCGTCCGTGTTGCAGTCGATCATCAGCATACCTAGGTTTCGTCCGGGTGTGACCGAAAGGTAAGATGGAG
AGCCTTGTTCTTGGTGTCAACGAGAAAACACACGTCCAACTCAGTTTGCCTGTTCTTCAGGTTAGAGACG
TGCTAGTACGTGGCTTCGGGGACTCTGTGGAAGAGGCCCTAGCGGAGGCACGTGAACATCTTAAAAATGG
CACTTGTGGCTTAGTAGAGCTGGAAAAAGGCGTATTGCCCCAACTTGAACAGCCCTATGTGTTCATCAAA
CGTTCTGATGCCCAGAGCACCAATCACGGCCACAAGGTCGTTGAGCTGGTTGCTGAACTGAATGGCGTTC
AGTACGGTCGTAGCGGTACAACACTGGGAGTCCTCGTGCCACATGTGGGCGAAACCCCAATTGCGTACCG
CAATGTTCTTCTCCGTAAGAACGGTAATAAGGGAGCTGGCGGCCATAGCTACGGCATCGATCTAAAGTCT
TATGACTTAGGTGACGAGCTTGGTACCGATCCCATTGAAGATTATGAACAAAACTGGAACACTAAGCATG
GCAGTGGTGCTCTCCGTGAACTCACTCGTGAGCTCAACGGAGGTGCATTCACTCGCTATGTCGACAATAA
TTTCTGTGGCCCAGATGGGTACCCTCTTGAATGCATTAAAGACCTTCTCGCTCGCGCGGGCAAGTCTATG
TGCACTCTTTCTGAACAACTTGATTACATCGAGTCGAAGAGAGGTGTCTACTGCTGCCGTGAACATGAAC
ATGAGATTGTTTGGTTCACTGAGCGCTCTGAAAAGAGCTATGAGCACCAGACACCCTTCGAAATTAAGAG
TGCCAAGAAATTTGACACTTTCAAAGGGGAATGCCCGAAGTTCGTATTTCCTCTCAACTCTAAAGTCAAA
GTCATTCAACCGCGTGTTGAAAAGAAGAAGACTGAAAGTTTCATGGGGCGTATTCGCTCTGTGTACCCTG
TTGCCACTCCCCAAGAGTGCAACGACATGCACTTGTCTACCCTGATGAAATGTAATCATTGTGATGAAGT
TTCGTGGCAGACGTGCGACTTTCTAAAAGCCACTTGTGAACAATGTGGCACTGAAAACTTAGTTTGTGAA
GGACCCACTACATGTGGATACCTACCTACTAATGCTGTAGTAAAAATGCCTTGCCCTGCTTGCCAAGACC
CGGAAGTAGGACCAGAGCATAGTGTTGCAGACTACCACAACCACTCAAACATTGAAACTCGACTCCGCAA
GGGAGGTAGGACTAAATGTTTTGGGGGCTGTGTGTTTGCCTATGTTGGCTGCTATAACAAGCGTGCCTAC
TGGGTTCCTCGTGCTAGTGCTAATATTGGTGCAAACCATACTGGCATTACTGGTGACAATGTGGAGACTC
TGAATGAGGATCTTCTTGAGATACTGAATCGTGAACGTGTTAACATTAACATTGTTGGCGGTTTTCAGTT
GAATGAGGAGATTGCCATAATCCTGGCATCTTTCTCTGCTTCTACAAGTGCCTTCATTGACACTGTAAAG
AGTCTTGATTACAAGTCTTTCAAAGCCATTGTTGAGTCCTGCGGTAACTACAAAGTTACCAAGGGCAAGC
CCGTAAAAGGAGCTTGGAACATTGGACAACAGAGATCAATCTTAACACCACTGTGCGGTTTCCCCTCACA
GGCTGCTGGTGTTATCAGATCAATCTTCTCTCGCACACTAGATGCAGCAAATCATTCCATTCCTGATCTG
CAAAGAGCAGCTGTTACCATTCTTGATGGTATTTCTGAGCAATCATTGCGTCTTGTCGATGCCATGGTTT
ACACTTCAGACTTGCTCACCAACAGTGTCATTGTTATGGCATATGTGACTGGTGGACTTGTACAGCAAAC
AACACAGTGGTTGTCTAACATGTTAGGCACTACTGTTGACAAGCTCAAACCCGTGTTTACATGGATTGAG
GCTAAACTCGGTGCAGGGATTGAATTTCTCAGGGATGCCTGGGAAATTCTAAAATTCTTGGTTACAGGAG
TGTTTGACATCGTCAAGGGTCAAATACAAGTGGCTTCAGATAATATCAAGGAATGTGTAAAAGCTTTCCT
TGATGTTATCAACAAAGCACTTGAAATGTGCATTGACCAAGTCACAATCGCTGGTGCCAAGTTGAGAGCA
CTCAACTTAGGTGAGGTCTTCATTGCGCAAAGCAGAGGACTTTATCGCCAGTGTATTCGTGGCAAGGAAC
AGCTGCAACTACTCATGCCTCTTAAGGCACCAAAAGAGGTCACCTTCTTTGAAGGAGACTCACATGACAC
AGTACTTACCTCCGAAGAGGTTGTTCTTAAAAATGGTGAACTCGAAGCACTTGAGACACCAGTCGATAGC
TTCACTAATGGGGCTGTCGTAGGCACACCAGTTTGTGTCAATGGCCTCATGCTCTTAGAACTCAAAGACA
AGGAACAGTATTGTGCCTTGTCTCCTGGTTTATTAGCCACAAACAATGTCTTCCGTCTAAAAGGAGGTGC
ACCAGTTAAAGGTGTAACCTTTGGAGAGGACACTGTTTTGGAAGTGCAAGGCTATAAGAATGTTAAAATC
ACATTCGAGCTTGACGAGCGTGTGGACAAGGTGCTTAATGAGAAGTGTTCTGTCTACACAGTTGAATCCG
GTACTGAAGTTACTGAGTTTGCATGTGTTGTGGCAGAAGCTGTTGTAAAGACTTTACAGCCGGTTTCTGA
TCTTCTTACCAATATGGGTATTGATCTTGATGAGTGGAGTGTAGCTACATTTTACTTGTTTGATGATGCT
GGTGAAGAAAAACTTTCTTCGCGTATGTATTGCTCCTTTTACCCTCCTGATGAGGAAGAGGACTGTGAAG
AGTATGAGGATGAGGAAGACATTCCAGAAGAAACCTGTGAACATGAATATGGCACAGAGGATGACTATAA
AGGCCTTCCTCTCGAATTTGGTGCATCAACCGAAGCACAACAGGTTGATGAGGAAGAAGAGGAAGACTGG
CTTGAGGAAGCTATTGCAGCAGAACCTGAACCCGTACCTCTGCCTGAAGAACCAGTTAACCAGTTTACTG
GCTATTTAAAACTTACTGATAATGTTGCCATTAAGTGTGTTGACATTGTTAAGGAGGCACAAAGCGCCAA
ACCAACGGTGATTGTCAATGCCGCTAACGTCCATCTGAAACATGGTGGTGGTGTAGCAGGTGCTCTCAAC
AAGGCAACCAATGGCGCCATGCAACAGGAGAGTGATGGTTACATTAAGCAAAATGGACCACTTACAGTAG
GTGGTTCATGTTTGCTTTCTGGACATAATCTGGCTAAGAAGTGCATGCATGTTGTTGGCCCAAACCTAAA
TGCTGGTGAGGATGTTCAACTCCTTAAGGCTGCATATGAGAATTTTAATTCACAGGATGTGTTGCTTGCA
CCACTACTGTCAGCTGGCATATTTGGTGCTAAACCACTTCAGTCACTTAAAATGTGTGTTGAAACGGTCC
GCACACAAGTCTACCTCGCAGTCAATGACAAGAGTCTCTATGATCAGGTTGTTCTAGATTATCTGGACAG
TCTGAAACCTAAGGTGGAGTCTCCAGAGAAAGAGGAAGACCCAAAATTGGATGAGCCAAAAGTGGAACAG
CCAACTGTTCAAAAACCTGTTGATGTAAAACCTAAAATCAAGGCTTGCATTGATGAGGTTACTACAACAT
TGGAGGAGACTAAGTTTCTTACCAACAAATTACTTCTCTTTGCTGATATCAATGGTAAACTTTACCAGGA
TTCTCAGAATATGCTAAGAGGTGAAGATATGTCTTTTCTAGAGAAAGACGCACCATACATAGTGGGTGAT
GTTATCACTAGTGGTGACATCACTTGTGCTATAATACCTGCTAAAAAAGCTGGCGGCACTACAGAGATGC
TTGCAAAAGCATTAAAGAACGTGCCTACTGGTGAGTATATAACAACATACCCCGGACAGGGATGTGCAGG
TTATACACTTGAAGAAGCAAAGACTGCGCTTAAGAAATGCAAATCAGCATTTTATGTCTTACCATCAGAA
ACACCTAATGAAAAAGAGGAGATTCTTGGGACAGTGTCCTGGAATCTACGTGAGATGCTTGCTCATGCAG
AAGAGACAAGAAAATTAATGCCTGTGTGCATGGATGTTAGAGCTATAATGGCCACAATCCAACGTAAGTA
CAAGGGAATTAAGATTCAAGAAGGAATTGTTGACTATGGTGTCAGATTCTTCTTTTACACTAGTAAAGAG
CCTGTAGCTTCTATTATCACTAAGCTCAACGCTTTTAATGAGCCACTTGTCACTATGCCTATTGGTTATG
TGACACATGGTTTTAATTTGGAAGAAGCAGCGCGCTGTATGCGTTCTCTCAAAGCTCCTGCTGTAGTATC
AGTTTCTTCACCCGATGCTGTTACTACATATAATGGATACCTCACTTCGTCTTCAAAGACACCTGAAGAA
CACTTTGTGGAGACTGTCTCTTTGGCAGGATCATATAGAGATTGGTCCTACTCAGGACAGCGTACTGAGT
TAGGTGTTGAGTTTCTTAAGCGTGGTGACAAAATTGTCTATCACACTATGGAGAGCCCCGTTGAGTTTCA
TCTTGATGGCGAGGTTCTTCCACTTGACAAATTAAAGAGTCTTTTGTCTCTTCGTGAGGTTAAGACTATT
AAGGTGTTTACAACTGTAGACAATACTAACCTCCACACACAAATTGTGGACATGTCTATGACATATGGAC
AGCAGTTCGGTCCTACTTATTTGGATGGCGCTGATGTCACTAAAATCAAGCCTCATTTTAATCATGAGGG
TAAAACATTCTTTGTACTACCTAGTGATGATACACTGCGTAGTGAAGCATTTGAGTATTACCATACTCTT
GATGAGAGTTTTCTTGGTAGGTACATGTCTGCTTTAAATCACACAAAGAAATGGAAATTTCCTCAGGTTG
GTGGTTTAACCTCAATCAAATGGGCTGACAATAATTGTTATTTGTCCAGCGTTCTATTAGCACTCCAACA
AGTTGAAGTGAAATTCAATGCACCCGCACTCCAGGAGGCCTACTATAGAGCCCGTGCTGGTGACGCCGCC
AATTTTTGTGCACTTATACTTGCTTACAGTAATAAGACTGTGGGTGAGTTGGGTGATGTTAGAGAAACTA
TGACCCATCTTTTACAGCATGCTAACTTGGAATCTGCTAGAAGAGTTCTTAATGTAGTGTGCAAACATTG
CGGCCAGAAAACTACAACTCTGACGGGTGTAGAGGCCGTGATGTACATGGGAACTTTGTCTTATGATGAT
CTTAAGACAGGTGTTTCAATTCCATGTGTGTGTGGACGCAGTGCTACACAATATTTAGTGCAACAAGAGT
CTTCTTTTGTTATGATGTCTGCACCGCCTGCTGAGTACAAATTACAGCAGGGCACATTTTTGTGCGCTAA
TGAGTACACTGGTAATTACCAGTGTGGTCATTACACTCATATTACTGCTAAGGAAACGCTTTATCGTATT
GATGGAGCGCATCTTACAAAGATGTCAGAGTACAAAGGACCAGTGACTGATGTTTTCTATAAGGAAACAT
CTTACACTACAACTATTAAACCTGTGTCTTATAAACTTGATGGAGTTACTTACACAGAGATTGAACCGAA
GTTAGATGGGTATTACAAGAAGGATAATGCTTACTACACTGAGCAGCCTATTGACCTTGTGCCAACTCAA
CCATTACCAAATGCGAGTTTTGATAATTTCAAACTCACATGTTCTAACACTAAATTTGCTGATGACCTTA
ATCAAATGACAGGCTTCAAAAAGCCAGCTTCACGTGAGCTATCTGTCACTTTCTTCCCTGACTTGAATGG
CGATGTAGTGGCTATTGATTATAGACACTATTCAGCAAGTTTCAAGAAAGGTGCAAAACTGCTACACAAG
CCAATTATATGGCATATCAACCAGACTACTAACAAGACAACTTACAAACCAAACACTTGGTGTTTACGTT
GTCTTTGGAGTACAAAACCAGTTGACACTTCAAATTCTTTTGAAGTTCTGGCAGTAGAAGACACACAAGG
AATGGATAATCTTGCTTGTGAAAGTCAAACACCCACCTCTGAAGAAGTAGTGGAAAATCCTACCGTACAG
AAGGAAGTGATAGAGTGTGACGTGAAAACTACTGAAGTTGTAGGCAATGTCATACTTAAACCATCAGAAG
AAGGTGTCAAAGTGACACAAGAGTTAGGTCATGAAGATCTAATGGCTGCCTATGTTGAAGAAACAAGCAT
TACTATTAAGAAACCTAATGAGCTTTCATTAGCACTAGGTCTTAAAACACTTGCCACTCATGGTGCTGCT
GCTATAAATAGTGTACCCTGGAGTAAAATTTTGGCTTATGTCAAACCTTTTCTAGGACAAGCAGCAGTGA
CTACTACAAACTGCATTAAAAGATGTGTGCAGCGTGTCTTTAACAACTATATGCCTTATGTCATTACATT
ATTATTCCAATTGTGTACTTTTACGAGAAGTACCAATTCGAGAATTAGAGCTTCACTTCCTACAACTATC
GCTAAAAATAGTGTTAAGAGTGTTGCAAAATTATGTTTGGACGTTTGCATTAACTATGTGAAATCTCCTA
AATTTTCCAAATTGTTTACAATTGCAATGTGGTTATTGTTGTTAAGCATTTGCCTAGGTTCATTAATCTA
TGTAACTGCAGCTTTTGGTGTACTTTTATCTAATTTAGGTATTCCTTCTCATTGTGATGGCGTTAGAGAG
TCATATCTTAACTCTTCTAATGTCACCACTATGGACTTCTGTGAGGGTTCCTTCCCTTGCAGCGTTTGCT
TAAATGGATTAGATTCTCTCGACACTTATCCAGCTCTTGAGACCATTCAAGTTACGATTTCTTCGTATAA
GTTAGATCTTACATTCTTAGGACTAGCAGCTGAATGGGTTTTGGCATATATGTTGTTTACAAAGTTTTTC
TATTTACTTGGTCTTTCCGCTATAATGCAGGTGTTTTTCGGCTATTTTGCTAGTCATTTCATCAGCAACT
CTTGGCTTATGTGGTTTATCATTAGCATTGTACAGATGGCACCCGTTTCAGCAATGGTTAGGATGTACAT
TTTCTTCGCTTCTTTCTATTATATATGGAAAAGCTATGTTCATATTATGGATGGTTGCACCTCTTCCACG
TGCATGATGTGCTACAAGCGTAATCGTGCTACACGTGTTGAGTGCACAACCATAGTCAATGGCATGAAGA
GATCTTTCTATGTCTATGCTAATGGAGGCCGAGGCTTCTGTAAGGCTCACAATTGGAATTGTCTCAACTG
TGATACATTTTGTGCTGGTAGTACTTTCATTAGCGACGAAGTTGCTCGTGACTTGTCACTTCAGTTTAAA
AGACCAATCAACCCCACAGACCAGTCATCTTATGTTGTTGATAGTGTTGCTGTTAAGAATGGCGCACTTC
ACCTATACTTTGATAAGGCTGGTCAAAAGACTTATGAGAGACACCCACTCTCCCATTTTGTCAATTTAGA
CAATCTGAGGGCTAATAACACTAAGGGTTCACTACCCATTAATGTCATTGTGTTTGATGGTAAGTCCAAG
TGTGAAGAGTCTGCCGCTAAATCTGCTTCTGTCTATTATAGTCAGCTTATGTGTCAACCTATCTTGTTAC
TTGACCAAGCTCTTGTTTCAGATGTTGGTGATAGTACTGAGGTTTCTGTTAAAATGTTCGATGCTTATGT
CGATACATTTTCAGCAACTTTTAGTGTTCCTATGGAAAAACTTAAAGCACTCGTATCTACCGCTCATAGT
GAGCTAGCAAAGGGTGTGGCTTTAGATGGCGTTCTATCCACATTTGTTTCAGCTGCCCGTCAAGGTGTTG
TTGATACTGATGTTGACACGAAGGACGTCATTGAGTGTCTTAAACTTTCTCATCACTCTGATTTAGAGGT
CACAGGTGATAGCTGCAATAACTTTATGCTCACCTATAACAAAGTTGAGAACATGACGCCTAGAGATCTC
GGTGCATGTATTGACTGCAATGCAAGGCATATAAATGCTCAAGTAGCAAAGAGTCACAATGTTTCTTTGA
TCTGGAATGTCAAGGACTATATGTCTTTGTCTGAACAGCTACGCAAACAAATTCGTAGTGCTGCTAAAAA
GAACAACATACCTTTTAGACTTACTTGTGCTACTACTAGACAGGTTGTCAATGTCATAACAACTAAAATC
TCACTTAAGGGTGGTAAGATTGTTAGTACTTGGTTTAAACTTATGCTGAAAGTCACACTATTGTGTGTTC
TTGCTGCATTGTTCTGCTACATCATTATGCCAGTACATGCATTGTCTGTTCATGATGGTTACACAAATGA
AATCATAGGATACAAAGCTATCCAGAACGGTGTCACTCGTGACATCGTGTCTACTGATGATTGTTTTGCT
AACAAGCATGCTGGGTTTGACTCTTGGTTTAGCCAGCGTGGTGGCTCTTACAGAAATGATAAAAGCTGCC
CTGTTGTAGCTGCCATCATTACTAGAGAGATTGGTTTCATAGTGCCTGGTTTACCTGGTACTGTTCTGAG
AGCAATTAATGGTGACTTTTTGCATTTTCTACCTCGTGTTTTCAGTGCTGTTGGCAATATTTGCTACACA
CCATCAAAACTCATAGAGTATAGTGATTTTGCTACTTCTGCTTGCGTTTTGGCTGCTGAATGTACCATCT
TTAAGGATGCCATGGGTAAGCCTGTGCCATATTGTTATGACACTAACTTGCTTGAGGGTTCTATTTCTTA
TAGTGAACTTCGTCCTGATACGCGCTATGTGCTTATGGATGGTTCTATTATACAATTCCCTAACACCTAC
CTTGAAGGTTCTGTTAGAGTGGTTACAACTTTTGATGCAGAGTACTGTAGGCATGGTACTTGCGAAAGGT
CAGAAGCTGGTATTTGCTTATCTACTAGTGGTAGGTGGGTTCTTAACAACGAGCATTACAGGGCTCTACC
TGGAGTCTTTTGTGGTGTTGATGCAATGAATCTCATAGCTAACATCTTTACACCTCTCGTTCAACCTGTT
GGTGCTTTAGATGTATCTGCTTCTGTAGTAGCGGGTGGTATTATTGCCATATTGGTAACTTGTGCTGCTT
ACTACTTTATGAAATTCAGACGTGCATTTGGTGAGTACAACCATGTTGTTGCTGCAAATGCATTACTGTT
TTTAATGTCTTTCACTATACTCTGTCTGGCACCTGCTTATAGCTTTTTGCCAGGGGTTTATTCTATCTTT
TACTTGTACTTGACGTTCTATTTCACTAATGATGTTTCATTCTTGGCCCATCTGCAATGGTTTGCCATGT
TTTCTCCAATCGTGCCTTTCTGGATAACAGCAATCTATGTGTTCTGTATTTCTCTAAAGCACTGTCATTG
GTTCTTTAACAACTATCTTAGGAAAAGAGTCATGTTTAATGGAGTTACATTCAGCACCTTTGAGGAGGCA
GCTTTGTGTACCTTTTTACTCAATAAGGAGATGTATCTGAAACTGCGTAGTGAGACATTATTGCCACTTA
CACAGTACAACAGGTACCTCGCTCTTTACAACAAGTACAAGTATTTCAGCGGAGCCTTAGACACAACTAG
CTACCGTGAAGCAGCTTGCTGCCACCTAGCAAAGGCTCTTAATGATTTTAGCAACTCTGGTGCTGATGTT
CTCTACCAACCACCACAAACTTCAATTACTTCTGCTGTTTTGCAGAGTGGTTTTAGGAAAATGGCATTCC
CATCTGGCAAAGTTGAAGGATGCATGGTACAAGTCACCTGTGGAACTACAACCCTAAATGGTTTGTGGTT
AGATGACACAGTGTATTGTCCGAGACATGTCATTTGCACGGCAGAAGACATGCTTAACCCAAACTATGAG
GACTTGCTCATCCGCAAATCTAACCATAGTTTCCTTGTTCAAGCTGGTAATGTTCAACTTCGTGTTATTG
GTCATTCCATGCAAAATTGTCTGCTTAGGCTTAAAGTTGATACTTCTAATCCTAAGACACCAAAGTACAA
ATTTGTCCGTATCCAACCAGGTCAGACATTTTCAGTCCTAGCTTGTTACAATGGTTCACCATCTGGTGTT
TATCAGTGTGCCATGAGACCCAACCATACCATTAAGGGTTCTTTCCTTAATGGTTCATGTGGTAGTGTTG
GTTTTAACATTGACTATGATTGCGTGTCCTTTTGCTACATGCATCACATGGAGCTTCCAACTGGAGTACA
CGCTGGTACTGACTTAGAAGGTAAATTCTATGGTCCTTTTGTAGACAGACAAACTGCACAGGCCGCCGGC
ACAGACACAACCATTACATTGAATGTTTTGGCTTGGCTCTACGCTGCTGTTATTAACGGAGATAGATGGT
TCCTAAATAGGTTCACCACTACTCTGAATGACTTTAACCTTGTGGCAATGAAGTACAATTATGAACCACT
GACACAAGATCATGTTGACATACTGGGACCTCTTTCTGCACAAACAGGAATTGCTGTCTTGGATATGTGT
GCTGCTTTGAAGGAGCTTCTACAGAATGGTATGAATGGTCGTACTATTCTTGGTAGCACTATTCTAGAGG
ATGAGTTTACACCTTTTGATGTTGTTAGACAATGTTCCGGTGTCACTTTTCAAGGTAAATTCAAGAAAAT
TGTTAAGGGTACTCATCATTGGATGCTCTTGACTTTCCTGACATCACTTTTAATTCTTGTTCAAAGTACA
CAGTGGTCACTGTTTTTCTTTGTTTATGAGAATGCTTTCTTGCCATTTACTCTTGGTATTATGGCTATTG
CAGCTTGTGCTATGCTTCTTGTTAAGCATAAGCATGCATTCCTGTGCTTGTTTCTGTTACCTTCTCTTGC
AACAGTTGCTTACTTCAATATGGTCTACATGCCTGCTAGTTGGGTGATGCGTATTATGACATGGCTCGAA
TTGGCTGACACTAGTTTGTCTGGTTATCGGCTCAAGGACTGTGTTATGTATGCCTCAGCCCTAGTTTTGC
TTGTCCTCATGACAGCTCGTACTGTTTATGATGATGCTGCTAGACGTGTGTGGACATTGATGAATGTTAT
CACACTCGTTTATAAAGTCTACTATGGCAATTCTTTAGACCAAGCTATTTCCATGTGGGCTCTTGTTATT
TCTGTAACCTCTAACTATTCTGGTGTCGTTACGACTATCATGTTTTTAGCTAGAGCTATAGTGTTTGTGT
GTGTTGAGTATTACCCACTTTTGTTTATTACTGGTAACACTTTACAGTGTATCATGCTTGTCTATTGTTT
CTTAGGCTATTGTTGCTGTTGCTACTTTGGTCTGTTTTGTTTACTCAACCGTTACTTTAGACTTACTCTT
GGTGTTTATGACTATTTAGTTTCTACACAGGAGTTTAGATACATGAACTCTCAGGGGCTTCTGCCACCCA
AGAGTAGTATTGATGCTTTCAAGCTTAACATTAAGTTGTTGGGCATTGGAGGTAAACCATGTATCAAAGT
TGCTACTGTACAGTCCAAAATGTCTGACGTAAAGTGCACATCAGTAGTACTGCTCTCAGTGCTTCAACAA
CTTAGAGTAGAGTCATCATCAAAATTGTGGGCACAGTGTGTACAACTCCACAATGACATTCTTCTTGCCA
AGGACACTACTGAAGCCTTTGAAAAGATGGTTTCACTTTTGTCTGTCTTGCTATCCATGCAGGGTGCTGT
AGACATTAACAAGTTGTGCGAGGAAATGCTCGACAACCGTGCTACTCTCCAGGCTATTGCTTCAGAATTT
AGTTCTTTACCATCATATGCTGCCTATGCAACTGCCCAGGAGGCTTACGAGCAGGCTGTAGCAAATGGTG
ATTCTGAAGTTGTTCTTAAGAAATTAAAGAAATCTTTGAATGTGGCTAAATCTGAGTTTGACCGTGATGC
TGCCATGCAACGTAAGTTGGAAAAGATGGCAGATCAGGCTATGACCCAAATGTACAAACAGGCAAGATCT
GAGGACAAAAGGGCAAAAGTAACTAGTGCAATGCAAACAATGCTTTTCACTATGCTTAGGAAGCTTGATA
ATGATGCACTTAACAACATTATCAACAATGCACGTGATGGTTGTGTACCACTCAACATCATACCACTTAC
AACAGCAGCCAAACTTATGGTTGTTGTCCCTGATTATGGTACTTACAAAAACACTTGTGATGGTAACACC
TTTACATACGCATCTGCACTCTGGGAAATCCAGCAAGTTGTTGATGCAGACAGTAAAATTGTCCAGCTTA
GTGAAATCAACATGGACAACTCACCAAATTTGGCTTGGCCTCTTATTGTTACTGCACTAAGAGCCAATTC
GGCTGTCAAACTACAGAACAATGAACTGAGTCCAGTAGCACTACGACAGATGTCTTGTGCAGCTGGTACT
ACGCAAACAGCTTGTACTGATGACAATGCACTTGCCTACTATAACAATTCTAAGGGAGGTAGGTTTGTGC
TGGCATTACTATCAGACCACCAGGACCTCAAATGGGCTAGATTCCCTAAGAGTGATGGTACAGGTACTAT
TTACACAGAACTGGAACCGCCTTGTAGGTTTGTTACAGACACACCAAAAGGACCTAAAGTGAAGTACTTG
TACTTTATTAAGGGTCTTAACAACCTAAATAGAGGTATGGTACTGGGTAGTTTAGCTGCTACAGTACGTC
TTCAGGCTGGTAATGCTACAGAAGTGCCTGCCAACTCAACTGTGCTTTCTTTCTGCGCTTTCGCTGTAGA
TCCAGCTAAGGCTTACAAAGATTACCTAGCAAGTGGAGGACAACCAATCACCAATTGCGTGAAGATGTTG
TGCACACACACGGGTACTGGACAGGCAATAACTGTAACACCAGAAGCCAACATGGACCAGGAGTCCTTTG
GCGGTGCTTCATGTTGTTTGTACTGCAGATGCCACATTGATCATCCAAATCCTAAGGGATTCTGTGATTT
GAAAGGTAAGTATGTGCAAATACCTACCACTTGTGCTAATGACCCAGTGGGCTTTACACTTAGGAACACA
GTCTGTACCGTCTGCGGGATGTGGAAAGGTTATGGCTGTAGTTGTGATCAACTCCGCGAACCCATGATGC
AGTCTGCTGACGCATCAACGTTTTTAAACGGGTTTGCGGTGTAAGTGCAGCCCGTCTTACACCGTGCGGC
ACAGGCACTAGCACTGATGTCGTTTACAGGGCTTTTGATATTTACAACGAAAAAGTTGCTGGTTTTGCAA
AGTTCCTAAAAACTAATTGCTGCCGCTTCCAAGAAAAGGATGAGGAAGGCAATTTGTTAGACTCTTATTT
TGTAGTTAAGAGACACACGATGTCCAACTACCAACATGAAGAGACTATTTACAACTTGGTTAAAGAATGT
CCGGCCGTTGCTGTTCATGACTTTTTCAAGTTTAGAGTAGATGGTGACATGGTACCACATATATCACGTC
AACGTCTAACTAAATACACAATGGCTGACTTAGTCTACGCCCTTCGTCATTTCGATGAGGGCAATTGTGA
TACACTAAAAGAAATACTCGTCACATACAATTGTTGTGATGATGATTATTTCAATAAGAAGGATTGGTAT
GATTTTGTAGAGAATCCTGACATCTTACGCGTATATGCTAACCTAGGTGAGCGTGTACGCCAAGCATTAT
TAAAGACTGTGCAATTCTGCGATGCTATGCGTGATGCAGGTATCGTAGGTGTGCTGACATTAGATAATCA
AGATCTAAATGGGAACTGGTATGATTTCGGTGATTTCGTACAAGTAGCACCAGGCTGCGGAGTTCCTATT
GTGGATTCATATTATTCTTTGCTGATGCCTATCTTCACATTGACGAGGGCTTTAGCTGCAGAGTCCCATA
TGGACGCTGATCTCTCAAAACCACTTATTAAGTGGGATTTGCTGAAATATGATTTTACGGAAGAGAGACT
ATGTCTTTTCGACCGTTATTTTAAGTATTGGGATCAGACATACCATCCCAATTGTATTAACTGTTTGGAT
GACAGGTGTATCCTGCATTGTGCAAACTTTAATGTGTTATTTTCTACTGTGTTCCCACCTACAAGCTTTG
GACCATTAGTAAGAAAAATATTTGTAGATGGTGTACCTTTTGTTGTTTCAACAGGATACCATTTTCGTGA
GTTGGGGGTTGTACATAATCAGGATGTAAACTTACACAGCTCACGTCTTAGCTTTAAGGAACTTTTAGTG
TATGCTGCTGATCCAGCTATGCATGCTGCTTCTGGCAACTTGTTGCTAGACAAACGTACCACATGCTTTT
CAGTAGCTGCACTAACAAATAGTGTTGCTTTTCAAACTGTCAAACCCGGTAATTTTAATAAGGACTTTTA
TGACTTTGCTGTGTCTAAAGGCTTTTTCAAGGAAGGAAGTTCTGTTGAACTAAAACACTTCTTCTTTGCT
CAGGATGGCAATGCTGCTATCAGCGATTATGACTACTATCGTTATAATCTGCCAACAATGTGTGATATCA
GACAGCTCCTATTCGTAGTTGAAGTTGTTGATAAGTACTTTGATTGTTACGATGGTGGCTGTATTAACGC
CAACCAAGTAATCGTTAACAATCTGGATAAATCAGCTGGGTTCCCATTTAATAAGTGGGGTAAAGCTAGA
CTTTATTATGATTCAATGAGTTATGAGGACCAAGATGCGTTGTTCGCATACACTAAGCGTAACGTCATCC
CTACAATAACTCAAATGAATCTTAAGTATGCCATTAGTGCAAAGAATAGAGCTCGCACCGTTGCTGGTGT
CTCTATCTGTAGCACTATGACCAATAGACAGTTTCATCAGAAATTATTAAAGTCAATAGCCGCCACTAGA
GGAGCTACTGTAGTAATTGGAACAAGCAAATTTTATGGTGGCTGGCATAACATGTTAAAAACTGTTTACA
GTGATGTAGAAACTCCCCACCTTATGGGTTGGGATTACCCAAAATGTGACAGAGCCATGCCTAACATGCT
TAGAATCATGGCTTCTCTTGTTCTTGCTCGCAAACATAGCACCTGCTGTAACTTGTCACACCGTTTCTAT
AGATTAGCTAACGAATGTGCACAGGTATTGAGTGAGATGGTCATGTGCGGCGGCTCACTATATGTGAAAC
CAGGTGGCACATCGTCCGGTGACGCCACGACTGCTTACGCTAATAGTGTGTTCAACATCTGTCAAGCTGT
AACAGCTAATGTAAACGCACTTCTTTCAACTGATGGCAACAAGATTGCCGACAAGTACGTCCGCAATCTT
CAACACAGGCTTTACGAGTGTCTCTATAGAAACAGGGATGTAGATCATGAATTCGTGGATGAATTTTACG
CATATTTGCGCAAACACTTCTCCATGATGATTCTCTCCGATGACGCCGTTGTGTGCTATAACAGTAACTA
TGCGGCTCAGGGTTTAGTAGCTAGCATTAAGAACTTCAAAGCAGTTCTTTACTATCAAAACAATGTATTC
ATGTCTGAGGCAAAATGCTGGACCGAGACCGACCTTACTAAGGGACCTCACGAATTTTGCTCTCAGCACA
CAATGCTAGTTAAACAAGGAGATGACTACGTGTACCTGCCTTACCCAGATCCATCCAGAATACTAGGCGC
AGGCTGTTTTGTCGATGATATTGTCAAAACAGATGGTACACTTATGATTGAAAGGTTTGTGTCACTCGCG
ATTGATGCTTACCCACTTACAAAACACCCTAACCAGGAGTATGCTGATGTTTTCCATTTGTACTTACAAT
ACATTAGAAAACTACATGATGAGCTTACTGGTCACATGTTAGACATGTACTCTGTAATGCTAACTAATGA
TAATACTTCCAGGTACTGGGAACCTGAGTTTTATGAGGCCATGTACACACCACATACAGTCTTACAGGCT
GTAGGTGCTTGTGTATTATGCAACTCACAGACTTCACTTCGTTGTGGCGCCTGCATCAGGAGACCATTCC
TTTGTTGCAAGTGCTGCTATGACCATGTCATTTCAACATCACATAAATTAGTGCTGTCTGTTAATCCCTA
TGTTTGCAACGCACCAGGTTGTGATGTCACTGATGTGACACAACTATACCTACGAGGTATGAGCTATTAT
TGCAAGTCACACAAGCCTCCCATTAGTTTCCCCTTGTGTGCTAATGGTCAGGTTTTTGGTTTATATAAAA
ACACATGTGTAGGCAGTGATAATGTTACTGACTTTAACGCAATAGCAACATGTGATTGGACTAATGCTGG
TGATTATATACTCGCCAACACTTGTACAGAAAGGCTCAAGCTTTTTGCAGCTGAAACGCTCAAAGCTACA
GAGGAAACATTCAAGCTATCCTATGGTATTGCCACTGTACGTGAAGTACTGTCTGATAGAGAACTTCATC
TTTCATGGGAGGTTGGAAAACCGAGACCACCATTGAATAGAAATTACGTCTTTACTGGTTACCGTGTGAC
CAAAAATAGTAAAGTACAGATTGGAGAGTACACCTTTGAGAAGGGTGACTATGGTGATGCTGTTGTATAC
AGAGGTACTACAACTTACAAATTGAATGTTGGCGATTACTTTGTGTTAACATCACATACAGTAATGCCAT
TAAGTGCACCAACACTAGTGCCTCAAGAGCACTATGTGAGAATCACAGGCTTATACCCAACTCTCAACAT
TTCTGAGGAGTTTTCTAGCAATGTTGCAAATTATCAAAAAGTTGGTATGCAAAAGTACTCTACACTACAA
GGACCGCCAGGTACTGGTAAGAGTCATTTTGCTATTGGACTTGCCCTTTACTACCCATCAGCTCGCATAG
TGTATACGGCGTGCTCCCACGCTGCTGTTGATGCGCTGTGCGAAAAGGCATTGAAATATTTGCCTATAGA
TAAGTGTAGTAGAATTATACCTGCACGTGCGCGTGTAGAGTGCTTTGATAAATTCAAGGTGAATTCAACA
CTAGAACAGTATGTTTTCTGTACAGTGAATGCACTGCCAGAAACTACTGCTGACATAGTAGTCTTTGATG
AAATTTCAATGGCAACTAATTATGACTTGAGCGTTGTCAATGCTAGGCTACGTGCAAAGCACTATGTTTA
CATTGGTGATCCAGCTCAACTACCTGCACCACGCACATTGCTTACTAAGGGCACACTTGAACCTGAGTAC
TTTAATTCAGTGTGCAGACTCATGAAAACAATAGGTCCTGACATGTTTCTAGGAACATGTCGCCGCTGTC
CTGCTGAAATTGTTGACACAGTGAGTGCTTTAGTTTATGACAATAAGCTAAAAGCACACAAGGAGAAGTC
GGCTCAATGCTTCAAAATGTTTTATAAGGGTGTGATTACGCATGATGTATCATCTGCAATCAACAGACCT
CAAATAGGTGTGGTAAGAGAATTTCTTACACGCAACCCTGCTTGGAGAAAGGCTGTTTTCATCTCTCCTT
ACAATTCACAGAATGCAGTAGCATCCAAAATTTTAGGATTGCCTACACAAACTGTAGACTCCTCACAGGG
TTCTGAGTATGACTATGTCATATTCACGCAAACAACTGAAACAGCACACTCCTGCAATGTCAACCGCTTC
AATGTGGCCATTACAAGAGCAAAAATTGGCATTTTGTGCATAATGTCTGATAGAGATCTTTATGACAAGC
TGCAATTTACAAGTCTAGAGGTACCACGTCGAAATGTGGCTACTTTACAAGCAGAAAATGTAACTGGACT
CTTTAAGGACTGTAGCAAGATCATTACTGGTCTTCATCCTACACAGGCACCAACACACCTCAGTGTTGAT
ACTAAATTCAAAACTGAAGGACTTTGTGTTGACATACCAGGCATACCTAAGGACATGACCTACCGTAGAC
TCATCTCTATGATGGGTTTCAAGATGAATTATCAAGTCAATGGTTACCCCAATATGTTTATCACCCGCGA
AGAAGCCATTCGTCATGTTCGTGCATGGATAGGCTTTGATGTTGAGGGTTGTCATGCGACTAGAGATGCT
GTAGGAACAAATCTACCGCTCCAGTTAGGATTTTCAACAGGTGTTAACCTAGTAGCTGTACCAACTGGCT
ATGTTGACACTGAGAATAACACAGAGTTCACTAGAGTCAATGCAAAACCTCCTCCAGGTGACCAATTCAA
ACATCTTATACCACTCATGTACAAAGGTTTGCCCTGGAACGTGGTGCGTATTAAGATAGTACAAATGCTC
AGTGATACACTGAAAGGATTGTCTGACAGAGTTGTGTTCGTCCTTTGGGCACATGGCTTTGAACTTACAT
CGATGAAGTACTTTGTCAAGATTGGACCTGAAAGAACGTGTTGTCTGTGTGACAAACGTGCGACTTGTTT
CTCTACTTCATCTGATACTTATGCTTGCTGGAATCATTCTGTGGGTTTTGACTATGTCTATAATCCATTT
ATGATTGATGTTCAGCAGTGGGGTTTTACAGGTAACCTTCAGAGTAACCACGACCAGCACTGTCAAGTGC
ATGGTAATGCTCATGTGGCTAGTTGTGATGCTATCATGACTAGATGTCTTGCAGTCCATGAGTGCTTTGT
TAAGCGCGTTGATTGGTCTGTTGAATACCCCATTATTGGAGATGAACTGAAGATCAATGCCGCATGCAGA
AAAGTACAGCATATGGTTGTTAAATCTGCATTGCTAGCTGATAAGTTCCCAGTTCTTCACGACATTGGAA
ATCCCAAGGCTATTAAATGTGTGCCACAGGCTGAAGTGGAATGGAAGTTCTACGATGCTCAGCCTTGTAG
TGACAAAGCTTACAAAATAGAGGAACTCTTCTATTCATATGCTACACATCATGATAAATTCACTGATGGT
GTTTGCTTGTTTTGGAATTGTAACGTTGATCGTTACCCTGCCAATGCTATTGTCTGTAGGTTTGACACTA
GAGTTCTATCTAATTTAAATCTACCAGGTTGTGATGGCGGTAGTTTGTATGTTAATAAGCATGCATTCCA
TACCCCCGCTTTCGACAAGAGTGCATTTACTCATTTGAAACAACTGCCATTCTTTTATTACTCTGATAGT
CCTTGCGAGTCTCATGGCAAGCAGGTCGTGTCAGACATTGATTATGTTCCATTGAAGTCTGCTACGTGTA
TTACACGATGCAACTTAGGTGGTGCTGTTTGCAGACATCATGCGAATGAGTACAGACAGTACTTAGATGC
ATATAACATGATGATTTCTGCTGGATTCAGTCTTTGGATTTACAAACAGTTTGACACTTACAACCTGTGG
AACACTTTCACCAGGTTGCAGAGTTTAGAAAATGTGGCTTACAATGTTATTAATAAAGGACACTTTGATG
GACAGACGGGTGAAGCACCTGTGTCTATCATTAACAACGCTGTTTACACTAAAGTAGATGGCATTGATGT
GGAGATCTTTGAGAACAAGACAACACTTCCTGTTAATGTGGCGTTTGAGCTTTGGGCCAAGCGTAACATT
AAACCAGTGCCAGAGATTAAGATACTCAACAATTTGGGTGTTGATATCGCTGCTAACACTGTCATCTGGG
ACTACAAAAGAGAAGCCCCAGCTTATGTTTCTACAATAGGTGTCTGTACAATGACTGACATTGCAAAGAA
ACCTACTGAGAGTGCTTGTTCATCACTTACTGTCTTGTTTGATGGTAGAGTTGAGGGACAGGTAGACCTT
TTCAGAAATGCCCGAAACGGTGTTTTAATAACAGAAGGTTCAGTTAAGGGTTTAATACCATCTAAGGGAC
CTGCACAATCTAGTGTCAATGGAGTCACATTAATTGGAGAATCAGTAAAAACACAGTTTAACTATTTTAA
GAAAGTAGACGGCATTATTCAACAGTTGCCAGAAACTTACTTTACTCAGAGCAGAGACTTAGAGGACTTC
AAACCCAGATCACAAATGGAAACTGACTTCCTCGAGCTCGCGATGGATGAATTCATACAGCGATATAAGC
TAGAAGGCTATGCTTTCGAGCATATCGTTTATGGAGATTTTAGTCATGGACAGCTTGGTGGACTTCACTT
AATGATAGGTCTGGCCAAGCGCTCACAAGATTCACCACTTAAACTAGAGGATTTTATCCCTATGGATAGC
ACAGTGAAAAATTATTTCATAACAGATGCTCAGACAGGTTCATCAAAATGTGTTTGCTCTGTTATTGACC
TTCTACTTGATGACTTTGTTGAAATAATAAAGTCGCAAGATTTATCAGTGATTTCAAAGGTTGTCAAAGT
TACAATTGACTATGCTGAAATTTCATTCATGCTTTGGTGTAAGGATGGACATGTTGAAACCTTCTACCCA
AAATTACAGGCAAGTCAAGCATGGCAACCGGGTGTTGCAATGCCTAACTTGTATAAGATGCAAAGAATGC
TTCTTGAAAAATGTGACCTTCAGAATTATGGTGAAAATGCTGTTATACCAAAAGGAATAATGATGAATGT
CGCAAAATATACTCAACTGTGTCAATACCTAAATACACTTACATTGGCTGTACCTTACAACATGAGAGTT
ATACACTTTGGTGCCGGCTCTGATAAAGGAGTAGCACCTGGTACAGCTGTTCTTAGACAGTGGTTGCCAA
CTGGCACACTACTTGTCGATTCAGACCTTAATGACTTCGTCTCTGACGCAGATTCTACATTAATTGGAGA
TTGTGCCACTGTACATACAGCTAATAAATGGGATCTCATTATTAGCGATATGTATGACCCTAAGACCAAA
CATGTGACAAAAGAGAATGACTCCAAAGAAGGGTTTTTCACTTATCTGTGTGGGTTTATTAAACAAAAGC
TAGCTCTGGGAGGTTCTGTTGCTGTGAAGATAACAGAGCATTCCTGGAATGCTGATCTTTACAAGCTTAT
GGGGCATTTCTCATGGTGGACAGCTTTTGTTACAAATGTAAATGCATCTTCATCCGAGGCATTTTTAATT
GGAATTAACTATCTTGGTAAGCCAAAGGAACAGATTGATGGCTATACCATGCATGCTAACTACATCTTTT
GGAGGAATACAAACCCTATTCAATTGTCTTCCTATTCATTATTTGACATGAGCAAATTCCCTCTTAAATT
AAGGGGGACTGCCGTGATGTCTTTAAAAGAGAATCAAATAAACGACATGATTTATTCTCTGCTTGAAAAA
GGTAGACTCATCATTAGAGAAAACAACAGAGTTGTGGTCTCAAGTGATATTCTTGTTAATAACTAAACGA
ACATGATTTTACTTCTTCTTTTTCTTTCTTCTGCCGCTGCACAAGAAGGTTGTGGTGTTATCTCCAATAA
ACCACAGCGCACGTTTGATCAGTACTCCTCTACTCGTAGGGGTGTTTACTATAATGATGACATCTTTAGA
TCAGACGTGCTGCATCTCACCCAAGACTACTTTCTTCCTTTTAACACTAATGTTACTAGGTATCTGTCTT
TGAATGCAGCGCAAAACACCATTGTCTACTTTGACAATCATGTAATACCTTTCTATGACGGCATTTATTT
TGCCGCCACAGAGCGGTCTAATGTTATTCGTGGCTGGATCTTTGGTTCAACTTTTGACAACCGCTCGCAG
TCTGCTATTATAGTGAACAATTCTACACACATTTTAGTTAAGGTGTGTAATTTTGTTTTATGCACTGAAC
CCATGTTTACGGTGTCGCGTAACCAACACTATAAATCTTGGGTCTATCAGCATGCTAGAAATTGTACATA
TGATGTTGCATATCCTAGCTTTCAATTAGATGTCTCCTTAAAGAATAATGTCAATTTTCGACATCTTCGT
GAGTTCATTTTTAAGAATGTTGATGGTTTCCTTAAGATATATTCTTCATATGAACCTATCAATGTTGTTA
GTGGCATACCTAGTGGTTTTTCAGTGTTAAAGCCAATTATGAGCCTCCCACTAGGTATTAACATTACTGG
CATGCGCGTTGTTATGACAATGTTTAGCAACACCCAGGCCAACTTTCTCACTGAAAATGCTGCATATTAT
GTAGGCTATCTTAAGCCTAGAACATTTATGTTACAATTTAATAGCAATGGCACAATTGTTAATGCTGTTG
ATTGTTCTCAGGATCCTCTTTCTGAGTTAAAGTGCACACTTAAAAATTTTAATGTTACTAAAGGAATCTA
CCAAACGTCTAACTTCAGAGTTACACCAACGCAGGAGGTTGTTAGATTCCCAAATATTACAAACCGCTGC
CCATTTGACAGGGTTTTTAATGCTTCCAGGTTTCCCTCTGTGTATGCATGGGAAAGAACAAAAATTTCTG
ATTGTGTTGCTGACTACACTGTTCTCTACAACTCAACCTCTTTCTCAACTTTCAAATGTTATGGAGTTTC
TCCCTCTAAGTTGATTGATCTATGCTTCACAAGCGTGTATGCAGATACATTCTTGATAAGATCTTCAGAA
GTGAGACAAGTAGCGCCAGGTGAGACTGGTGTTATTGCTGACTACAATTATAAGCTGCCTGATGATTTCA
CAGGTTGTGTGATTGCTTGGAACACTGCTAAACAGGATACAGGCTATTATTATTACAGGTCCCACCGCAA
GACTAAGCTTAAGCCTTTTGAGAGAGATTTGTCGTCTGATGATGGTAATGGTGTATACACTCTTAGTACT
TATGACTTCAATCCTAATGTACCTGTTGCTTACCAAGCTACCAGGGTTGTTGTACTTTCATTTGAACTTC
TTAATGCACCTGCCACAGTTTGTGGACCTAAATTATCCACAGAACTTGTTAAAAACCAGTGTGTAAACTT
CAACTTCAATGGACTTAAGGGCACTGGTGTTTTGACTAAGTCTTCTAAAAGATTTCAGTCATTTCAACAA
TTTGGTCGTGACACGTCTGACTTCACTGATTCAGTACGTGATCCACAAACATTAGAAATACTTGACATTT
CACCATGTTCTTTTGGTGGTGTTAGTGTGATTACACCAGGAACAAATGCTTCTTCTGAAGTTGCTGTTCT
TTACCAAGATGTTAACTGCACTGATGTTCCAACAGCAATTCATGCAGACCAACTAACACCAGCTTGGCGT
GTTTATTCCACTGGAGTAAATGTGTTTCAAACTCAAGCTGGCTGTCTCATAGGAGCTGAACATGTTAACG
CTTCATATGAGTGTGACATCCCAATTGGTGCTGGCATTTGTGCTAGTTACCATACAGCTTCAGTCTTACG
CAGTACAGGCCAGAAATCAATTGTGGCTTATACTATGTCTTTGGGTGCTGAGAACTCAATTGCTTATGCT
AATAATTCAATTGCCATACCTACAAATTTTTCAATCAGTGTCACTACTGAAGTGATGCCTGTTTCAATGA
CTAAAACATCCGTGGATTGTACGATGTACATCTGCGGTGATTCATTGGAGTGCAGTAATCTACTCTTGCA
GTATGGAAGCTTCTGCACACAATTAAATCGTGCCCTTACAGGCATAGCAATAGAACAGGACAAAAACACA
CAAGAGGTCTTTGCCCAAGTTAAACAAATGTACAAGACACCAGCCATAAAAGATTTTGGCGGTTTCAATT
TTTCACAAATATTGCCTGATCCTTCAAAGCCAACAAAGAGGTCATTCATTGAGGACCTGCTCTTCAACAA
AGTGACTCTCGCTGATGCTGGCTTTATGAAACAATATGGCGAATGCCTAGGCGATATTAGTGCTAGAGAC
CTCATTTGTGCTCAAAAATTCAATGGATTGACTGTTCTACCACCATTGCTCACAGATGAAATGATTGCTG
CCTACACGGCTGCACTAGTTAGCGGTACTGCTACTGCTGGCTGGACATTTGGTGCAGGTGCTGCCCTTCA
AATCCCCTTTGCTATGCAAATGGCATATAGGTTCAATGGCATTGGAGTTACCCAAAATGTTCTCTATGAG
AACCAAAAACAGATCGCCAACCAATTCAATAAGGCGATCAGTCAAATTCAAGAATCACTCACAACAACAT
CAACAGCATTGGGCAAGCTGCAAGACGTTGTCAACCAGAATGCTCAAGCATTGAATACACTTGTTAAACA
ACTTAGCTCCAATTTTGGTGCTATTTCGAGTGTTCTAAACGACATTCTTTCACGACTCGACAAAGTCGAG
GCAGAAGTACAAATTGATAGGTTGATTACAGGCAGATTACAGAGCCTCCAAACCTATGTAACACAACAAC
TAATCAGAGCTGCTGAAATCAGGGCCTCTGCTAACCTTGCTGCTACTAAAATGTCTGAGTGTGTTCTTGG
ACAATCAAAAAGAGTTGACTTCTGTGGAAAAGGCTATCATTTAATGTCTTTCCCCCAAGCGGCTCCGCAT
GGTGTTGTCTTCCTACATGTCACTTATGTGCCATCACAGGAAAGAAACTTCACTACTGCCCCAGCAATTT
GTCATGAAGGCAAAGCATACTTCCCTCGCGAAGGTGTTTTTGTATCTAATGGCACTTCTTGGTTCATTAC
ACAGAGGAATTTTTACTCACCACAGATAATTACAACAGACAATACATTTGTCGCAGGAAATTGTGACGTC
GTAATTGGCATCATCAATAACACAGTTTATGATCCTCTGCAACCTGAGCTTGACTCATTCAAAGAAGAGC
TGGACAAGTACTTCAAAAATCATACATCACCAGATGTTGATCTCGGCGACATTTCAGGTATTAATGCTTC
TGTCGTCAACATTCAAAAAGAAATTGACCGCCTCAATGAGGTCGCCAAAAATCTAAATGAATCACTCATT
GACCTCCAAGAACTTGGAAAATATGAGCAATACATCAAATGGCCTTGGTATGTTTGGCTCGGCTTCATCG
CTGGACTAATTGCCATCGTCATGGTTACAATCTTGCTTTGTTGCATGACCAGCTGTTGCAGTTGCCTCAG
GGGTGCATGCTCTTGCGGTTCTTGCTGCAAATTTGATGAGGACGACTCTGAGCCAGTGCTCAAAGGAGTC
AAATTACACTACACATAAACGAACTTAATGGATTTGTTTATGAGCATTTTCACATTGGGAGCAATCACAC
GCCAACCAGCGAAAATTGAAAATGCTTCTCCTGCAAGTACTGTTCATGCTACAGCAACGATACCGCTACA
AGCCTCACTCCCTTTCGGATGGCTTGTTGTTGGCGTTGCACTTCTTGCTGTTTTTCAAAGCGCTTCCAAA
GTGATTGCGCTTCATAAGAGGTGGCAGCTTGCCTTGTATAAAGGCATTCAGTTTGTTTGCAACCTGCTGC
TACTTTTTGTGACAATTTACTCACATCTTCTACTGTTAGCTGCTGGCATGGAGGCACAATTTTTGTACAT
CTATGCCCTGATTTACATTCTGCAAATCCTAAGCTTTTGCAGATTCATCATGAGATGCTGGCTGTGCTGG
AAGTGCAGATCCAAAAATCCGTTGCTCTATGATGCTAACTACTTTGTATGTTGGCACACCAATTGCTTTG
ATTACTGTATACCATACAACAGTATCACTGACACAATTGTCCTCACGTCAGGTGATGGAACTACTCAGCC
AAAACTAAAAGAAGACTACCAAATTGGTGGTTATTCCGAGTATTGGCATTCAGGTGTAAAGGACTATGTA
GTAATACATGGTTATTTCACTGAAATCTACTACCAGTTAGAATCGACACAACTATCGACTGACACTGGTG
CTGAAAATGCTACATTCTTCATCTATAGCAAGCTTGTTAAAGATGTGGACCATGTACAAATACACACAAT
CGACGGCTCTTCAGGAGTTGTAAATCCAGTAATGGATCCAATTTATGATGAGCCGACGACGACTACTAGC
GTGCCTTTGTAAGCACAAGAAAGTGAGTACGAACTTATGTACTCATTCGTTTCGGAAGAGACAGGTACGT
TAATAGTTAATAGCGTACTTCTTTTTGTTGCTTTCGTGGTATTCTTGCTAGTCACACTAGCCATCCTTAC
TGCGCTTCGATTGTGTGCGTACTGCTGCAATATTGTTAACGTGAGTTTAGTAAAACCAACAGTTTACGTT
TACTCACGTGTTAAAAATCTGAACTCTTCTGAAGGAGTTCCTGATCTTCTGGTCTAAACGAACTAACTAT
TATTATTATTCTGTTTGGAACTTTAACATTGCTTATCATGGCAGACAACGGTACCATTACTGTTGAGGAG
CTTAAACAACTCCTGGAACAATGGAATCTAGTAATAGGTTTCATTTTCCTAGCCTGGATTATGCTATTAC
AGTTTGCCTATTCCAACCGGAACAGGTTTCTGTATATAATAAAGCTTGTTTTCCTCTGGCTCTTGTGGCC
AGTAACACTTGCTTGCTTTGTGCTTGCTGCTGTTTACAGAATCAATTGGGTGACTGGCGGAATTGCGATT
GCAATGGCTTGTATAGTAGGCTTGATGTGGCTTAGCTACTTCGTTGCTTCTTTCAGGCTGTTTGCTCGCA
CCCGCTCAATGTGGTCATTCAATCCAGAAACAAACATTCTTCTCAACGTGCCTCTCCGAGGTACAATTTT
GACCAGACCGCTCATGGAAAGTGAACTTGTCATTGGTGCTGTGATCATTCGTGGTCATTTGCGAATGGCT
GGACACTCCCTAGGGCGCTGTGACATAAAGGACCTGCCAAAAGAGATTACGGTGGCTACATCACGAACGC
TTTCTTATTACAAATTAGGAGCGTCGCAGCGTGTAGGCACTGATTCAGGTTTTGCTGCATACAACCGCTA
CCGAATTGGAAACTATAAATTAAATACAGACCACTCAGGTAGCAACGACAATATTGCTTTGCTAGTACAG
TAAGTGACAACAGATGTTTCATCTTGTTGACTTCCAGGTTACAATAGCAGAGATATTGATTATCATTATG
AAGACTTTCAGGGTTGCCATTTGGAACCTTGACATACTAATAAGTTCAATAGTGAGACAATTATTTAAGC
CTCTAACTAAGAAGAAATACTCTGAGTTAGATGATGAAGAACCTATGGAGTTAGATTATCCATAAAACGA
ACATGAAAATTATTCTCTTCCTGACACTGATTGCACTTGCTTCCAGCGAGCTATATCACTATCAGGAGTG
TGTTAGGGGTACTACTGTACTACTAAAAGAACCTTGCCCATCAGGAACCTACGAGGGCAATTCACCATTT
CATCCTCTTGCTGACAACAAATTTGCACTAACTTGCATTAGCACACATTTTGCTTTTGCTTGCGCTGACG
GTACTAGACATACCTATCAGTTGCGTGCAAGATCAGTTTCGCCAAAACTTTTCATCAGACAGGAGGAAGT
TCACCAAGAGCTCTACTCACCACTTTTTCTCATTGTTGCTGCTCTAGTATTTATAATACTTTGCTTCACC
ATTAAGAGAAAGACAGAATGAATGAGCTCACCTTAATTGACTTCTATTTGTGCTTTTTAGCCTTTCTGCT
ATTCCTTGTTCTAATAATGCTTATTATATTTTGGTTTTCACTTGAACTCCAAGATATAGAAGAACCCTGT
AACAAAGTCTAAACGAACATGAAACTTCTCATTGTTTTTGGACTCTTAACATCAGTATACTGCATTCATA
AAGAATGCAGCATACAAGAGTGTTGTGAAATTCAACCCTCCCAAATTGAAGACCCATCTCCAATACATTA
CTATTCGGACTGGTTTATACAAATTGGATATAGAAAGTCAGCTCGCCTTGTACAATTGTGCGAGGGAGAT
TATGGCAAAAGAATTCCGATTCATTATGAAATGTTTGGCAATTACAGTATGTACTGTGAACCACTTGAGA
TAAACTGTCAAGCCCCACCAGTAGGTCGTTTAATTGTGCGGTGGTTGCACGATTATGAGTCTGCTGAGCA
TCACGACGTTAGAGTTGTTCTAGATTTCATATAAACGAACAAACTAAAATGTCTGATAATGGACCCCAAA
ACCAGCGTAGTGCCCCCCGCATTACATTTGGTGGACCCTCAGATTCAACTGACAATAACCAGGATGGAGG
ACGCAGTGGTGCACGGCCAAAACAACGCCGTCCCCAAGGTTTACCCAATAATACTGCGTCTTGGTTCACA
GCTCTCACTCAGCATGGCAAGGAGGAACTTAGATTCCCTCGAGGCCAGGGCGTTCCAATCAACACCAATA
GTGGTAAAGATGACCAAATTGGCTACTACCGAAGAGCTACCCGACGAGTTCGTGGTGGTGACGGCAAAAT
GAAAGAGCTCAGCCCCAGATGGTATTTCTATTACCTAGGAACTGGCCCAGAAGCTTCACTTCCCTACGGC
GCTAACAAAGAAGGCATCGTTTGGGTCGCAACTGAGGGAGCCTTAAACACACCAAAAGATCACATTGGCA
CCCGCAATCCTAATAACAATGCTGCCATCGTGCTACAACTTCCTCAAGGAACAACATTGCCAAAGGGCTT
CTACGCAGAGGGGAGCAGAGGCGGCAGTCAAGCCTCTTCCCGCTCTTCATCACGTAGTCGCGGTAATTCA
AGAAATTCAACTCCTGGCAGCAGTAGGGGAAATTCTCCTGCTCGAATGGCTAGCGGAGGTGGTGAAACTG
CCCTCGCGCTATTGCTGCTAGACAGACTGAACCAGCTTGAGAGCAAAGTTTCTGGTAAAGGCCAACAACA
ACAAGGCCAAACTGTCACTAAGAAATCTGCTGCTGAGGCATCCAAAAAGCCTCGCCAAAAACGTACGGCA
ACTAAGTCGTACAACGTCACTCAAGCTTTTGGGAGACGTGGTCCAGAACAAACCCAAGGAAACTTTGGGG
ACCAAGAACTAATCAGACAAGGAACTGATTACAAACATTGGCCGCAAATTGCACAATTTGCTCCAAGTGC
CTCTGCATTCTTTGGAATGTCACGCATTGGCATGGAAGTCACACCTTCGGGAACATGGCTGACTTATCAT
GGAGCCATAAAATTGGATGACAAAGATCCACAATTCAAAGACAACGTCATATTGCTGAATAAGCACATTG
ACGCATACAAAACATTCCCACCAACAGAGCCTAAAAAGGACAAAAAGAAAAAGACTGATGAAGCTCAGCC
TTTACCGCAGAGAAAGAAGCAGCCCACTGTGACTCTTCTGCCTGCGGCTGATATGGATGATTTCTCCAGA
CAACTTCAAAATTCCATGAGTGGAGCTTCTGCTGATTCAACTCAGGCATAAACACTCATGATGACCACAC
AAGGCAGATGGGCTATGTAAACGTTTTCGCAATTCCGTTTACGATACATAGTCTACTCTTGTGCAGAATG
AATTCTCGTAACTAAACAGCACAAGTAGGTTTAGTTAACTTTAATCTCACATAGCAATCTTTAATCAATG
TGTAACATTAGGGAGGACTTGAAAGAGCCACCACATTTTCACCGAGGCCACGCGGAGTACGATCGAGGGT
ACAGTGAATAATGCTAGGGAGAGCTGCCTATATGGAAGAGCCCTAATGTGTAAAATTAATTTTAGTAGTG
CTATCCCCATGTGATTTTAATAGCTTCTTAGGAGAATGACAAAAAAAA</v>
      </c>
      <c r="AU28" s="114" t="str">
        <f t="shared" si="20"/>
        <v>&gt;BtRs-HuB-2</v>
      </c>
      <c r="AV28" s="114">
        <f t="shared" si="21"/>
        <v>1</v>
      </c>
      <c r="AW28" s="115" t="str">
        <f t="shared" si="22"/>
        <v>&gt;BtRs-HuB-2013 KJ473814.1_genome</v>
      </c>
      <c r="AX28" s="38"/>
      <c r="AY28" s="38"/>
      <c r="AZ28" s="38"/>
      <c r="BA28" s="38"/>
      <c r="BB28" s="38"/>
      <c r="BC28" s="38"/>
      <c r="BD28" s="38"/>
      <c r="BE28" s="38"/>
      <c r="BF28" s="38"/>
      <c r="BG28" s="38"/>
      <c r="BH28" s="38"/>
      <c r="BI28" s="38"/>
      <c r="BJ28" s="38"/>
      <c r="BK28" s="38"/>
      <c r="BL28" s="38"/>
      <c r="BM28" s="38"/>
      <c r="BN28" s="38"/>
      <c r="BO28" s="38"/>
      <c r="BP28" s="38"/>
      <c r="BQ28" s="38"/>
      <c r="BR28" s="38"/>
    </row>
    <row r="29" ht="15.75" customHeight="1">
      <c r="A29" s="87">
        <v>50.0</v>
      </c>
      <c r="B29" s="122" t="s">
        <v>133</v>
      </c>
      <c r="C29" s="169" t="s">
        <v>330</v>
      </c>
      <c r="D29" s="90" t="str">
        <f t="shared" si="8"/>
        <v>BtRs3367</v>
      </c>
      <c r="E29" s="134" t="s">
        <v>135</v>
      </c>
      <c r="F29" s="91" t="s">
        <v>135</v>
      </c>
      <c r="G29" s="91" t="s">
        <v>135</v>
      </c>
      <c r="H29" s="91" t="s">
        <v>136</v>
      </c>
      <c r="I29" s="91"/>
      <c r="J29" s="98"/>
      <c r="K29" s="98"/>
      <c r="L29" s="141" t="s">
        <v>26</v>
      </c>
      <c r="M29" s="138"/>
      <c r="N29" s="142"/>
      <c r="O29" s="148"/>
      <c r="P29" s="138"/>
      <c r="Q29" s="119"/>
      <c r="R29" s="97">
        <v>2.0</v>
      </c>
      <c r="S29" s="98"/>
      <c r="T29" s="91"/>
      <c r="U29" s="98"/>
      <c r="V29" s="98"/>
      <c r="W29" s="99" t="s">
        <v>331</v>
      </c>
      <c r="X29" s="99"/>
      <c r="Y29" s="120">
        <v>1256.0</v>
      </c>
      <c r="Z29" s="119" t="s">
        <v>332</v>
      </c>
      <c r="AA29" s="102">
        <f t="shared" si="9"/>
        <v>1256</v>
      </c>
      <c r="AB29" s="103" t="str">
        <f t="shared" si="10"/>
        <v>yes</v>
      </c>
      <c r="AC29" s="104" t="str">
        <f t="shared" si="11"/>
        <v>&gt;BtRs3367 AGZ48818</v>
      </c>
      <c r="AD29" s="104" t="str">
        <f>IFERROR(__xludf.DUMMYFUNCTION("if (REGEXMATCH(AC29, ""^&gt;""),AC29 &amp; ""
"" &amp; Z29, """")"),"&gt;BtRs3367 AGZ48818
MKLLVLVFATLVSSYTIEKCLDFDDRTPPANTQFLSSHRGVYYPDDIFRSNVLHLVQDHFLPFDSNVTRFITFGLNFDNPIIPFKDGIYFAATEKSNVIRGWVFGSTMNNKSQSVIIMNNSTNLVIRACNFELCDNPFFVVLKSNNTQIPSYIFNNAFNCTFEYVSKDFNLDLGEKPGNFKDLREFVFRNKDGFLHVYSGYQPISAASGLPTGFNALKPIFKLPLGINITNFRTLL"&amp;"TAFPPRPDYWGTSAAAYFVGYLKPTTFMLKYDENGTITDAVDCSQNPLAELKCSVKSFEIDKGIYQTSNFRVAPSKEVVRFPNITNLCPFGEVFNATTFPSVYAWERKRISNCVADYSVLYNSTSFSTFKCYGVSATKLNDLCFSNVYADSFVVKGDDVRQIAPGQTGVIADYNYKLPDDFTGCVLAWNTRNIDATQTGNYNYKYRSLRHGKLRPFERDISNVPFSPDGKPCTPPAFNCYWPLNDYGFYITNGIG"&amp;"YQPYRVVVLSFELLNAPATVCGPKLSTDLIKNQCVNFNFNGLTGTGVLTPSSKRFQPFQQFGRDVSDFTDSVRDPKTSEILDISPCSFGGVSVITPGTNTSSEVAVLYQDVNCTDVPVAIHADQLTPSWRVYSTGNNVFQTQAGCLIGAEHVDTSYECDIPIGAGICASYHTVSSLRSTSQKSIVAYTMSLGADSSIAYSNNTIAIPTNFSISITTEVMPVSMAKTSVDCNMYICGDSTECANLLLQYGSFCTQL"&amp;"NRALSGIAVEQDRNTREVFAQVKQMYKTPTLKDFGGFNFSQILPDPLKPTKRSFIEDLLFNKVTLADAGFMKQYGECLGDINARDLICAQKFNGLTVLPPLLTDDMIAAYTAALVSGTATAGWTFGAGAALQIPFAMQMAYRFNGIGVTQNVLYENQKQIANQFNKAISQIQESLTTTSTALGKLQDVVNQNAQALNTLVKQLSSNFGAISSVLNDILSRLDKVEAEVQIDRLITGRLQSLQTYVTQQLIRAAEI"&amp;"RASANLAATKMSECVLGQSKRVDFCGKGYHLMSFPQAAPHGVVFLHVTYVPSQERNFTTAPAICHEGKAYFPREGVFVFNGTSWFITQRNFFSPQIITTDNTFVSGSCDVVIGIINNTVYDPLQPELDSFKEELDKYFKNHTSPDVDLGDISGINASVVNIQKEINRLNEVAKNLNESLIDLQELGKYEQYIKWPWYVWLGFIAGLIAIVMVTILLCCMTSCCSCLKGACSCGSCCKFDEDDSEPVLKGVKLHYT")</f>
        <v>&gt;BtRs3367 AGZ48818
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v>
      </c>
      <c r="AE29" s="98" t="s">
        <v>333</v>
      </c>
      <c r="AF29" s="105" t="str">
        <f t="shared" si="12"/>
        <v>https://www.ncbi.nlm.nih.gov/protein/AGZ48818</v>
      </c>
      <c r="AG29" s="106" t="s">
        <v>334</v>
      </c>
      <c r="AH29" s="107">
        <v>29792.0</v>
      </c>
      <c r="AI29" s="108" t="str">
        <f t="shared" si="13"/>
        <v>21492</v>
      </c>
      <c r="AJ29" s="108" t="str">
        <f t="shared" si="14"/>
        <v>25262</v>
      </c>
      <c r="AK29" s="109" t="str">
        <f>IFERROR(__xludf.DUMMYFUNCTION("if(AI29&gt;0, right(left( REGEXREPLACE( REGEXREPLACE(AQ29, ""&gt;.*\n"", """"), ""\n"" , """"), AJ29), AJ29-AI29+1))"),"ATGAAATTGTTAGTTTTAGTTTTTGCTACTCTAGTCTCCTCTTACACTATAGAGAAGTGCCTTGATTTTGATGACCGCACTCCACCTGCAAATACTCAATTTTTATCTTCTCACAGAGGTGTTTATTACCCAGATGACATTTTTAGGTCTAATGTCTTGCATTTAGTACAAGATCATTTCCTACCTTTTGACTCTAACGTCACCAGGTTTATAACGTTTGGCCTAAATTTTGATAATCCCATAATACCCTTCAAG"&amp;"GATGGTATTTATTTTGCTGCGACTGAAAAGTCTAATGTTATTAGAGGATGGGTTTTTGGTTCTACAATGAACAACAAATCTCAATCCGTTATAATAATGAACAACTCAACTAATTTAGTCATTAGGGCTTGTAATTTTGAGTTGTGTGACAATCCATTTTTTGTTGTGTTGAAATCTAACAACACTCAAATACCATCTTACATATTTAATAATGCATTCAATTGCACATTTGAATATGTTTCTAAGGATTTTAAC"&amp;"CTAGACCTTGGTGAAAAACCAGGTAATTTCAAGGATCTCAGAGAGTTTGTTTTCAGGAATAAAGATGGTTTTTTGCATGTTTATTCCGGTTACCAACCCATTTCTGCTGCCAGTGGTTTGCCAACTGGTTTTAATGCACTCAAACCTATTTTCAAGTTACCTCTGGGTATTAATATTACTAATTTCAGAACACTTCTGACTGCTTTTCCGCCTAGACCTGATTATTGGGGTACTTCAGCTGCAGCTTATTTTGTA"&amp;"GGATATTTAAAACCAACTACATTCATGCTCAAGTATGATGAAAATGGTACAATCACAGATGCTGTCGATTGTTCTCAAAATCCACTTGCTGAACTCAAATGCTCTGTTAAAAGTTTTGAGATTGACAAAGGAATTTATCAAACCTCCAATTTCAGGGTGGCACCCTCGAAGGAAGTTGTGAGGTTCCCTAATATTACAAACCTGTGTCCTTTTGGAGAGGTTTTTAATGCTACTACATTTCCTTCTGTCTATGCA"&amp;"TGGGAGAGGAAAAGAATTTCAAATTGTGTTGCTGATTACTCTGTACTCTACAACTCAACATCTTTTTCAACTTTTAAGTGTTACGGCGTTTCTGCCACTAAGTTGAATGATCTTTGCTTCTCCAATGTCTATGCAGATTCATTTGTAGTCAAAGGAGACGATGTAAGGCAAATAGCACCAGGACAGACCGGTGTTATTGCTGATTATAATTACAAATTGCCAGATGATTTCACGGGTTGTGTCCTTGCTTGGAAT"&amp;"ACTAGGAACATTGATGCTACTCAAACTGGTAATTATAATTATAAATATAGATCTCTCAGACATGGCAAGCTTAGGCCTTTTGAGAGAGATATTTCTAATGTGCCTTTCTCTCCTGATGGCAAACCTTGTACCCCACCTGCTTTTAATTGTTATTGGCCATTAAATGATTATGGTTTTTACATCACTAATGGCATAGGCTACCAACCTTATAGAGTTGTAGTTCTTTCTTTTGAACTTCTAAATGCACCTGCTACG"&amp;"GTTTGTGGACCAAAATTGTCCACTGACCTTATTAAAAATCAATGTGTCAATTTTAACTTTAATGGACTCACTGGTACTGGTGTGTTAACTCCTTCTTCAAAGAGATTTCAACCATTTCAACAATTTGGTCGTGATGTTTCGGATTTCACTGATTCAGTTCGAGATCCGAAGACGTCTGAAATATTAGACATTTCACCTTGCTCTTTTGGCGGTGTAAGTGTAATCACACCTGGAACAAATACTTCATCAGAAGTT"&amp;"GCTGTTCTATATCAAGATGTTAACTGCACTGATGTTCCTGTAGCAATCCATGCAGACCAACTCACACCTTCTTGGCGCGTATACTCTACTGGAAATAATGTATTTCAAACCCAGGCAGGCTGTCTTATAGGAGCTGAGCATGTCGACACTTCTTATGAGTGCGACATTCCTATTGGAGCTGGCATTTGTGCTAGTTACCATACAGTTTCTTCATTACGTAGTACTAGCCAAAAATCTATTGTGGCTTATACTATG"&amp;"TCTTTAGGTGCTGATAGTTCAATTGCTTACTCTAATAACACCATTGCTATACCTACTAACTTTTCAATTAGCATTACTACAGAAGTAATGCCTGTTTCTATGGCTAAAACCTCTGTAGATTGTAATATGTACATCTGCGGAGATTCTACTGAATGTGCTAATTTGCTTCTCCAATATGGTAGCTTTTGCACACAACTAAATCGTGCACTCTCAGGTATTGCTGTTGAACAGGATCGCAACACACGTGAAGTGTTC"&amp;"GCTCAAGTCAAACAAATGTACAAAACCCCAACTTTGAAAGATTTTGGTGGTTTTAATTTTTCACAAATATTACCTGACCCTCTAAAGCCAACTAAGAGGTCTTTTATTGAGGACTTGCTCTTTAATAAGGTGACACTCGCTGATGCTGGCTTTATGAAGCAATATGGCGAATGCCTAGGTGATATTAATGCTAGAGATCTCATTTGTGCGCAGAAGTTCAATGGACTTACAGTGCTGCCACCTCTGCTCACTGAT"&amp;"GATATGATTGCTGCCTACACTGCTGCTCTAGTTAGTGGTACTGCCACTGCTGGATGGACATTCGGTGCTGGCGCTGCTCTTCAAATACCTTTTGCTATGCAAATGGCATATAGGTTCAATGGCATTGGAGTTACTCAAAATGTTCTCTATGAGAACCAAAAACAAATCGCCAATCAATTTAACAAGGCGATCAGCCAAATTCAAGAATCACTCACAACAACATCCACTGCATTGGGCAAGCTGCAAGATGTCGTC"&amp;"AACCAGAATGCTCAAGCATTAAACACACTTGTTAAACAACTTAGCTCCAATTTTGGTGCGATTTCAAGTGTGCTAAATGATATCCTTTCGCGACTTGATAAAGTCGAGGCAGAGGTACAAATTGACAGGTTAATTACAGGCAGACTGCAAAGCCTTCAAACCTATGTAACACAACAACTAATCAGGGCTGCTGAAATCAGGGCTTCTGCTAATCTTGCTGCTACTAAAATGTCTGAGTGTGTTCTTGGACAATCA"&amp;"AAAAGAGTTGACTTTTGCGGAAAGGGCTACCATCTTATGTCCTTCCCACAAGCAGCCCCGCATGGTGTTGTCTTCCTACATGTCACATATGTGCCATCTCAAGAGAGAAACTTCACCACAGCGCCAGCAATTTGTCATGAAGGCAAAGCATACTTCCCTCGTGAAGGTGTTTTTGTGTTTAATGGCACTTCGTGGTTTATTACACAGAGGAACTTCTTTTCTCCACAAATAATTACTACAGACAATACATTTGTC"&amp;"TCCGGAAGTTGTGATGTCGTAATTGGCATCATTAACAATACAGTTTATGATCCTCTGCAACCTGAGCTTGACTCATTCAAAGAAGAGCTGGACAAGTACTTCAAAAATCACACATCACCAGATGTTGATCTTGGCGACATTTCAGGCATTAACGCTTCTGTCGTCAACATTCAAAAAGAAATTAACCGCCTCAATGAGGTCGCTAAAAATTTAAATGAATCACTCATTGACCTTCAAGAATTGGGAAAATATGAG"&amp;"CAATATATTAAATGGCCTTGGTATGTTTGGCTCGGCTTCATTGCTGGACTAATTGCCATCGTCATGGTTACAATCTTGCTTTGTTGCATGACTAGTTGTTGCAGTTGCCTCAAGGGTGCATGCTCTTGTGGTTCTTGCTGCAAGTTTGATGAGGATGACTCTGAGCCAGTTCTCAAGGGTGTCAAATTACATTACACATAA")</f>
        <v>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L29" s="109">
        <f t="shared" si="15"/>
        <v>3771</v>
      </c>
      <c r="AM29" s="109" t="str">
        <f t="shared" si="16"/>
        <v>&gt;BtRs3367_Sgene
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N29" s="110" t="s">
        <v>335</v>
      </c>
      <c r="AO29" s="111" t="str">
        <f t="shared" si="17"/>
        <v>https://www.ncbi.nlm.nih.gov/nuccore/KC881006.1</v>
      </c>
      <c r="AP29" s="111" t="str">
        <f t="shared" si="18"/>
        <v>https://www.ncbi.nlm.nih.gov/nuccore/KC881006.1?report=fasta&amp;log$=seqview&amp;format=text</v>
      </c>
      <c r="AQ29" s="112" t="s">
        <v>336</v>
      </c>
      <c r="AR29" s="113">
        <f>IFERROR(__xludf.DUMMYFUNCTION("len(REGEXREPLACE(REGEXREPLACE(AT29, ""&gt;.*\n"", """"), ""\n"", """"))"),29792.0)</f>
        <v>29792</v>
      </c>
      <c r="AS29" s="113" t="str">
        <f t="shared" si="19"/>
        <v>yes</v>
      </c>
      <c r="AT29" s="109" t="str">
        <f>IFERROR(__xludf.DUMMYFUNCTION("if(AQ29="""","""", REGEXREPLACE(AQ29, ""&gt;.*\n"", AW29 &amp; ""
""))"),"&gt;BtRs3367 KC881006.1_genome
ATATTAGGTTTTTACCTACCCAGGAAAAGCCAACCAACCCCGATCTCTTGTAGATCTGTTCTCTAAACGA
ACTTTAAAATCTGTGTAGCTGTCGCTCGGCTGCATGCCTAGTGCACCTACGCAGTATAAACAATAATAAA
TTTTACTGTCGTTGACAAGAAACGAGTAACTCGTCCCTCTTCTGCAGACTGCTTACGGTTTCGTCCGTGT
TGCAGTCGATCATC"&amp;"AGCATACCTAGGTTTCGTCCGGGTGTGACCGAAAGGTAAGATGGAGAGCCTTGTTC
TTGGTGTCAACGAGAAAACACACGTCCAACTCAGTTTGCCTGTTCTTCAGGTTAGAGACGTGCTAGTGCG
TGGCTTCGGGGACTCTGTGGAAGAGGCCCTATCGGAGGCACGTGAACACCTTAAAAATGGCACTTGTGGT
TTAGTAGAGCTGGAAAAAGGCGTACTGCCCCAGCTTGAACAGCCCTATGTGTTCAT"&amp;"TAAACGTTCTGATG
CCTTAAGCACCAATCACGGCCACAAGGTCGTTGAGTTGGTTGCAGAATTGGACGGCATTCAGTACGGTCG
TAGCGGTATAACTCTGGGAGTGCTCGTGCCACATGTGGGCGAAACCCCAATCGCATACCGCAATGTTCTT
CTTCGTAAGAACGGTAATAAGGGAGCCGGTGGCCATAGCTTTGGCATCGATCTAAAGTCTTATGACTTAG
GTGACGAGCTTGGCACTGATCCCATTG"&amp;"AAGATTATGAACAAAACTGGAACACTAAGCATGGCAGTGGTGT
ACTCCGTGAACTCACTCGCGAGCTCAATGGAGGTGCATTCACTCGCTATGTCGATAACAACTTTTGTGGC
CCAGATGGGTACCCTCTTGATTGCATTAAAGATTTTCTCGCTCGCGCGGGCAAGTCAATGTGCACTCTTT
CTGAACAACTTGATTACATCGAGTCGAAGAGAGGTGTCTACTGCTGCCGTGACCATGAGCATGAAGTTG"&amp;"C
TTGGTTCACTGAGCGCTCTGATAAGAGCTATGAGCATCAGACACCCTTCGAAATTAAGAGTGCCAAGAAA
TTTGACACCTTCAAAGGGGAATGCCCAAAGTTTGTATTTCCTCTCGATTCAAAAGTCAAAGTCATTCAAC
CACGTGTTGAAAAGAAAAAGACTGAAGGTTTCATGGGGCGCATACGCTCTGTGTACCCTGTTGCATCTCC
ACAGGAGTGTAACAACATGCACTTGTCTACCTTGATGAAA"&amp;"TGTAATCATTGCGATGAAGTTTCATGGCAG
ACGTGCGATTTTCTGAAAGCCACTTGTGAACATTGTGGCACTGAAAACTCAGTCACAGAAGGACCTACTA
CATGTGGGTACCTACCTACTAATGCTGTAGTGAAAATGCCATGTCCCGCCTGTCAAGACCCGGAGATTGG
ACCTGAGCATAGTGTCGCAGATTATCACAACCACTCAAACATTGAAACTCGACTCCGCAAAGGAGGTAGG
ACTAGATGTTT"&amp;"TGGAGGCTGTGTGTTTGCCTATGTCGGCTGCTACAACAAGCGTGCCTACTGGGTTCCTC
GTGCTAGTGCTGATATTGGTTCAGGCCATACTGGCATTACTGGTGACAACGTGGAGACCTTGAATGAGGA
TCTCCTTGAGATACTGAGTCGTGAACGTGTTAATATTAACATTGTTGGCGATTTTCAGTTGAATGAAGAG
GTGGCCATCATTTTGGCATCTTTTTCTGCTTCTACAAGTGCCTTTATTGACAC"&amp;"TATAAGGAGTCTTGATT
ACAAGTCTTTCAAAGCCATTGTTGAGTCCTGCGGTAACTACAAAGTTACCAAGGGAAAGCCCGTAAAAGG
TGCTTGGAACATTGGACAACAGAGATCAGTTTTAACACCACTGTGTGGTTTCCCCTCACAGGCTGCTGGT
GTTATCAGATCAATTTTTGCACGCACACTTGATGCAGCAAACCACTCAATTCCTGATTTGCAAAGAGCAG
CTGTCACCATACTTGATGGTATTT"&amp;"CTGAACAGTCATTACGTCTTGTCGACGTCATGGTTTATACCTCAGA
CCTGCTTACCAACAGTGTCATCATTATGGCATATGTAACTGGTGGTCTTGTACAACAGACTTCTCAGTGG
TTGTCTAATTTGTTGGGCACTACTGTTGAAAAACTCAGGCCCATCTTTGTGTGGATTGAGGCGAAACTTA
GTGCAGGAGTTGAATTTCTCAAGGATGCTTGGGAGATTCTCAAATTTCTCATTACAGGTGTTTTTG"&amp;"ACAT
CGTCAAGGGTCAAATACAGGTTGCTTCAGATAACATCAAGGGTTGTGTAAAATGCTTCATTGATGTTGTT
AATAAAGCACTCGAAATGTGCATTGACCAAGTCACTATCGCTGGCACTAAGTTGCGATCACTCAACTTAG
GTGAAGTCTTCATCGCTCAAAGCAAGGGACTTTACCGTCAGTGTATACGTGGCAAGGAACAGCTGCAACT
ACTTATGCCTCTTAAGGCACCAAAAGAAGTCACCTTT"&amp;"CTTGAAGGTGATTCACATGACACAGTACTTACC
TCTGAGGAGGTTGTTCTCAAAAACGGTGAACTCGAGGCACTCGAGACGCCTGTTGATAGCTTCACAAATG
GAGCTGTAGTTGGCACACCAGTTTGTGTAAATGGCCTCATGCTCTTAGAGATCAAGGACAAAGAACAATA
CTGCGCATTGTCTCCTGGTTTACTGGCTACAAACAATGTCTTTCGCCTAAAAGGGGGTGCACCAACTAAA
GTTGTAAC"&amp;"CTTTGGAGAAGATACTGTTTTGGAAGTTCAAGGTTACAAGAATGTGAGAATCACATTTGAGC
TTGATGAACGTGTTGACAAAGTGCTTAATGAAAAGTGCTCTGTCTACACTGTTGAATCCGGTACCGAAGT
TACTGAGTTTGCATGTGTTGTAGCAGAGGCTGTTGTGAAGACTTTACAACCAGTTTCTGATCTTCTTACC
AACATGGGTATTGATCTTGATGAATGGAGTGTGGCTACATTCTATTTGTT"&amp;"TGATGATGCTGGTGAAGAAA
AACTTTCTTCACGTATGTACTGTTCCTTTTATCCTCCTGATGATGAGGAGGATTGTGATGAGTATGATGA
AGAAGAGGAAGTCCTGGAAGAATCCTGTGCGCATGAATACGGTACAGAAGAAGATTACCAAGGTCTTTCA
CTGGAATTTGGTGCCTCAACTGAAATGCAAGTTGAAGAAGAAGAAGAAGAGGACTGGCTTGGTGATGCTA
CTGAATTATCGGAGCATGAAC"&amp;"CAGAACCAGAACTAACACCTGAAGAACCAGTTAACCAGTTTACTGGTTA
TTTAAAACTTACTGACAATGTTGCCATTAAGTGTGTGGACATCGTGAAGGAGGCGCAAAACGCTAACCCC
ACGGTGATTGTAAATGCTGCTAACATACATCTGAAACATGGTGGTGGTGTAGCAGGTGCACTCAACAAGG
CAACCAACGGTGCCATGCAAAAAGAGAGCGATGATTACATTAAGCTAAATGGTCCTCTCGTAG"&amp;"TTGGAGG
TTCATGTTTGCTTTCTGGACATAATCTTGCTAAGAAGTGTCTGCATGTTGTTGGACCTAACCTAAATGCA
GGTGAGGACATCCAGCTTCTTAAGGCAGCATATGAAAATTTTAATTCACAGGACACTTTACTTGCACCAT
TGTTGTCAGCAGGCATATTTGGTGCTAAACCACTTCAGTCTTTACAAGTGTGCGTGCAGACAGTTCGTAC
ACAGGTTTACATTGCAGTCAATGACAAAGCTCTT"&amp;"TATGAGCAGGTTGTCATGGATTACCTTGATAGCCTG
AAGCCTAGAGTGGAAGCACCTAAACAAGAGGAGCCACCAAGGACAGAAGATCCTAAAATTGAGGAGAAAT
CTGTCGTACAGAAGCCTATCGATGTGAAGCCAAAAATTAAGGCTTGCATTGATGAGGTTACCACAACACT
GGAAGAAACTAAGTTTCTTACCAATAAGTTACTCTTGTTTGCTGACATCAATGGTAAGCTTTACCATGAT
TCTCA"&amp;"CAACATGCTTAGAGGTGAAGATATGTCTTTCCTTGAGAAGGATGCACCTTACGTGGTAGGTGATG
TTATCACTAGTGGTGATATCACTTGTGTTGTAATACCCTCCAAAAAGGCTGGTGGCACTACAGAGATGCT
CTCAAGAGCTTTGAAGAAAGTGCCAGTTGATGAGTATATAACCACATACCCTGGACAAGGATGTGCTGGT
TATACACTTGAGGAAGCTAAGACTGCTCTTAAGAAATGCAAATCTGC"&amp;"ATTTTACGTGTTACCTTCAGAAA
CACCTAATGCTAAGGAAGAGATTCTAGGAACTGTGTCCTGGAATTTGAGAGAAATGCTTGCTCATGCTGA
AGAGACAAGAAAATTAATGCCTATATGCATGGATGTTAGAGCCATAATGGCCACCATCCAACGCAAGTAC
AAAGGAATTAAAGTTCAAGAAGGCATTGTTGACTATGGAGTCCGATTCTTCTTTTATACTAGTAAAGAGC
CTGTAGCTTCTATCATTA"&amp;"CGAAGCTGAACTCTCTAAATGAGCCACTTGTCACAATGCCAATTGGTTATGT
GACACATGGTTTTAATCTTGAAGAGGCTGCGCGCTGTATGCGTTCTCTTAAAGCTCCTGCCGTAGTGTCA
GTATCATCACCAGATGCTGTTACTACATATAATGGATACCTCACTTCGTCATCAAAGACATCTGAGGAGC
ACTTTGTGGAAACAGTTTCTTTGGCTGGTTCTTACAGAGATTGGTACTATTCAGGACAGC"&amp;"GTACAGAGTT
AGGTGTTGAATTTCTTAAGCGTGGTGACAAAATTGTGTACCACACTTTGGAGAGTCCCGTCGAGTTTCAT
CTTGACGGTGAGGTTCTTCCACTTGACAAACTAAAGAGTCTTTTATCCCTACGGGAGGTTAAGACTATAA
AAGTGTTCACAACTGTGGACAACACTAATCTCCACACACAGCTTGTGGATATGTCTATGACATATGGACA
GCAGTTTGGTCCAACATACTTGGATGGTGCT"&amp;"GATGTTACAAAAATTAAACCTCATGTAAATCATGAGGGT
AAGACTTTCTTTGTACTACCTAGTGATGACACACTACGTAGTGAAGCTTTCGAGTACTACCACACTCTTG
ATGAGAGTTTTCTTGGTAGGTACATGTCTGCTTTAAACCACACAAAGAAATGGAAATTTCCTCAAGTTGG
TGGTTTAACTTCAATTAAATGGGCTGATAACAATTGTTATTTGTCTAGTGTTTTATTAGCACTTCAACAG
AT"&amp;"TGAAGTCAAATTCAATGCACCAGCACTTCAAGAGGCTTATTATAGAGCCCGTGCTGGTGATGCTGCTA
ACTTTTGTGCACTCATACTTGCTTACAGTAATAAAACTGTTGGCGAGCTCGGTGATGTCAGAGAAACTAT
GACCCATCTTCTACAGCATGCTAATTTGGAATCCGCAAAGCGAGTTCTTAATGTGGTGTGTAAACATTGC
GGTCAGAAAACTACCACCTTAACGGGTGTAGAAGCCGTGATGTA"&amp;"TATGGGTACTCTATCTTATGATAATC
TTAAGACAGGTGTTTCCATTCCATGTGTGTGTGGTCGCGATGCTACACAATATCTAGTACAACAAGAGTC
TTCTTTTGTTATGATGTCTGCACCACCTGCTGAATATAAATTACAGCAAGGTACATTTTTATGTGCGAAT
GAGTACACTGGTAACTATCAGTGTGGTCATTACACTCATATAACTGCTAAGGAGACCCTCTATCGTATTG
ATGGAGCTCACCTTA"&amp;"CAAAGATGTCAGAGTACAAAGGACCAGTGACTGACGTTTTCTATAAGGAAACATC
TTACACTACAACCATCAAGCCTGTGTCGTATAAACTCGATGGAGTTACTTACACAGAGATTGAACCAAAA
TTGGATGGGTATTATAAAAAGGATAATGCTTACTATACAGAGCAGCCTATAGACCTTGTACCAACTCAAC
CACTACCAAATGCGAGTTTTGACAATTTCAAACTCACATGTTCTAATACAAAATTTG"&amp;"CTGATGATTTAAA
TCAAATGACAGGCTTCACAAAGCCAGCTTCACGAGAGTTATATGTCACATTCTTTCCAGACTTGAATGGC
GATGTAGTGGCTATTGACTATAGACACTATTCAGCGAGTTTCAAGAAAGGTGCTAAATTACTGCATAAGC
CAATTGTTTGGCATATCAATCAGGCTACAACCAAGACAACGTTTAAACCAAACACTTGGTGTTTACGTTG
TCTTTGGAGTACAAAGCCAGTAGATACT"&amp;"TCAAATTCATTTGAAGTTCTGGCAGTAGAAGACACACAAGGA
ATGGACAATCTTGCTTGTGAAAGTCAACAACCCACCTCTGAAGAAGTAGTGGAAAATCCTACCATACAGA
AGGAAGTCATAGAGTGTGACGTGAAAACTACTGAAGTTGTAGGCAATGTCATACTTAAACCATCAGATGA
AGGTGTTAAAGTAACACAAGAGTTGGATCATGAGGATCTTATGGCTGCTTATGTGGAAAATACAAGCATT"&amp;"
ACCATTAAGAAACCTAATGAGCTTTCACTAGCCTTAGGTTTAAAAACAATTGCCACTCATGGTATTGCTG
CAATTAATAGTGTGCCTTGGAGTAAAATTTTGGCTTATGTCAAACCATTCTTAGGACAAGCAGCAATTAC
AACATCAAATTGCGCTAAGAGATTAGCACAACGTGTGTTTAACAATTATATGCCTTATGTGCTTACACTA
TTGTTTCAATTGTGTACTTTTACAAAAAGTACAAATTCTAG"&amp;"AATTAGAGCTTCACTACCTACGACTATTG
CTAAAAATAGTGTTAGGGGTGTTGCTAGATTATGTTTGGATGCTGGCATTAATTATGTAAAGTCACCCAA
ATTTTCTAAATTGTTCACTATTGCAATGTGGCTATTATTGTTAAGCATTTGCTTAGGTTCACTAATCTAT
GTAACTGCAGCTTTAGGTGTATTATTGTCCAACTTTGGAGCTCCTTCTTATTGTAGTGGCGTTAGAGAAT
CGTACCTCAATT"&amp;"CCTCTAATGTTACTACTATGGATTTCTGTGAAGGTTCTTTTCCTTGCAGTGTTTGTTT
AAGTGGATTAGACTCGCTTGATTCCTATCCAGCTCTTGAAACCATCCAGGTGACGATCTCATCGTACAAG
CTAGACTTGACAATTTTAGGTCTGGCTGCTGAGTGGTTTTTGGCATATATGTTGTTTACAAAATTCTTTT
ATTTACTAGGTCTTTCAGCTATAATGCAGGTGTTCTTTGGCTATTTTGCTAGTC"&amp;"ATTTCATCAGCAATTC
TTGGCTCATGTGGTTTATCATTAGCATTGTACAAATGGCACCCGTTTCTGCAATGGTTAGGATGTACATC
TTCTTTGCTTCTTTTTACTACATATGGAAGAGCTATGTTCATATTATGGATGGTTGTACCTCTTCGACTT
GCATGATGTGCTATAAGCGCAATCGTGCCACACGCGTTGAGTGTACAACTATTGTTAATGGCATGAAGAG
ATCTTTCTATGTCTATGCAAATGGA"&amp;"GGCCGTGGCTTCTGCAAGACTCACAATTGGAATTGTCTCAATTGT
GACACATTTTGCACTGGTAGTACATTCATTAGTGATGAAGTTGCTCGTGATTTGTCACTCCAGTTTAAAA
GACCAATTAACCCTACTGACCAGTCATCGTATATTGTTGATAGTGTTGCTGTTAAAAATGGCGCGCTTCA
TCTCTACTTTGACAAGGCTGGTCAAAAGACTTATGAGAGACACCCACTCTCCCATTTTATCAATTTA"&amp;"GAC
AATTTGAGAGCTAACAACACTAAAGGTTCACTACCTATTAATGTCATAGTCTTTGATGGCAAGTCCAAAT
GCGACGAGTCTGCTGCTAGGTCTGCATCTGTGTACTACAGTCAGCTAATGTGCCAACCTATTCTGTTGCT
TGACCAAGCTCTCATATCAGATGTTGGAGATAGTACTGAAGTTTCTGTTAAGATGTTTGATGCTTATGTC
GACACCTTTTCAGCAACTTTTAGTGTCCCTATGGAAAA"&amp;"ACTTAGGGCACTCGTTGCTACAGCTCATAGCG
AGCTGGCAAAGGGTGTAGCTTTAGATGGTGTCCTTTCTACATTTGTGTCAGCTGCTCGTCAAGGTGTTGT
TGATACTGATGTTGACACAAAGGATGTCATTGAATGTCTCAAACTTTCACATCACTCCGACTTGGAAGTG
ACAGGTGACAGTTGTAACAACTTCATGCTCACCTATAACAAAGTTGAAAACATGACGCCTAGAGATCTTG
GCGCATGTA"&amp;"TTGATTGTAATGCAAGGCATATTAATGCTCAAGTAGCAAAAAGTCACAATGTTTCACTCAT
CTGGAATGTAAAAGACTATATGTCTTTATCTGAACAGCTGCGTAAACAAATTCGTAGTGCTGCTAAGAAG
AACAACATACCTTTTAGACTAACTTGTGCTACAACTAGACAGGTTGTCAATGTCATAACTACTAAAATCT
CACTCAAGGGTGGTAAGATTGTTAGTACTTGGTTTAAACTTATGCTTAAGG"&amp;"CCACATTATTGTGCGTCAT
TGCTACATTGGTCTGTTACATCGTTATGCCAGTACATACATTGTCTGCTCATGATGGTTACACAAATGAA
ATCATTGGTTACAAAGCCATTCAGGATGGTGTCACTCGTGACATCATTTCTACTGATGATTGTTTTGCAA
ACAAACATGCTGGTTTTGACTCATGGCTTAGCCAGCGTGGTGGTTCATACAAAAATGACAAAAGCTGCCC
TGTAGTAGCTGCTATCATTACA"&amp;"AGAGAGATTGGTTTCATAGTGCCTGGCTTACCAGGTACTGTGTTGAGA
GCAATCAATGGTGACTTCTTGCATTTTCTACCTCGTGTCTTTAGTGCTGTTGGCAACATTTGCTACACAC
CTTCTAAACTCATTGAGTATAGTGATTTTGCTACCTCTGCTTGCGTTCTTGCTGCTGAGTGTACAATTTT
TAAGGATGCTATGGGCAAACCTGTGCCATATTGTTATGACACTAATTTGCTAGAGGGTTCTATT"&amp;"TCTTAT
AGTGAGCTTCGTCCAGACACTCGTTATGTCCTTATGGATGGTTCCATCATACAGTTTCCTAACACTTACC
TGGAGGGTTCTGTTAGAGTAGTAACAACTTTTGATGCTGAGTACTGTAGACATGGTACATGTGAAAGATC
AGAAGCTGGTATTTGCTTATCTACCAGTGGTAGATGGGTTCTTAACAATGAACATTATAGAGCTCTACCT
GGAGTATTTTGTGGTGTTGATGCAATGAATCTTAT"&amp;"AGCAAACATCTTTACTCCCCTTGTGCAACCTGTGG
GTGCTTTAGATGTGTCTGCTTCAGTAGTGGCTGGTGGTATTATTGCCATATTGGTGACTTGTGCTGCCTA
CTACTTTATGAAATTCAGACGTGCTTTTGGTGAGTACAACCATGTTGTTGCTGCTAATGCACTTTTGTTT
TTGATGTCTTTCACTATACTCTGTCTGGCACCAGCTTATAGCTTTTTGCCAGGAGTCTACTCAGTCTTTT
ACTTGT"&amp;"ACTTGACATTCTATTTCACTAATGATGTTTCGTTCTTGGCTCACCTTCAATGGTTTGCCATGTT
TTCTCCTATTGTGCCTTTTTGGATAACAGCAATCTATGTATTCTGTATTTCTCTGAAGCACTGCCATTGG
TTCTTTAACAACTATCTTAGGAAAAGAGTCATGTTTAATGGAGTTACATTTAGTACCTTCGAGGAGGCTG
CTTTGTGTACCTTTTTGCTCAATAAGGAAATGTACCTAAAATTGCGTA"&amp;"GTGAGACACTGTTGCCACTTAC
ACAGTACAACAGGTATCTTGCTCTATATAACAAGTACAAGTATTTCAGTGGAGCCTTAGATACTACCAGC
TATCGTGAAGCAGCTTGCTGCCACTTAGCAAAGGCTCTAAATGACTTTAGCAATTCAGGTGCTGATGTTC
TCTACCAACCACCACAGACATCAATCACTTCTGCTGTTCTGCAGAGTGGTTTTAGGAAAATGGCATTCCC
ATCAGGCAAAGTTGAAGGG"&amp;"TGCATGGTACAAGTAACCTGTGGAACTACAACTCTTAATGGATTGTGGTTA
GATGACACAGTATACTGTCCAAGACATGTCATTTGCACAGCAGAAGACATGCTTAATCCTAACTATGAAG
ATCTGCTCATTCGCAAATCCAACCATAGCTTCCTTGTTCAGGCTGGCAATGTACAACTCCGAGTTATCGG
CCATTCTATGCAAAATTGTCTGCTTAGGCTTAAAGTTGATACCTCTAACCCTAAGACACCC"&amp;"AAGTATAAA
TTTGTCCGTATTCAACCTGGTCAAACATTTTCAGTTCTAGCATGCTACAATGGTTCACCATCTGGTGTTT
ATCAGTGTGCCATGAGACCTAACCATACCATTAAAGGTTCTTTCCTTAATGGATCATGTGGTAGTGTTGG
TTTTAACATTGATTATGATTGCGTGTCTTTCTGCTATATGCATCACATGGAGCTTCCAACAGGAGTACAC
GCTGGTACTGACTTAGAAGGTAAATTCTATGG"&amp;"TCCATTTGTTGACAGACAAACTGCACAGGCTGCAGGTA
CAGACACAACCATAACATTAAATGTTTTGGCATGGCTGTATGCTGCTGTTATCAATGGTGATAGGTGGTT
TCTTAATAGATTCACCACTACTTTGAATGACTTTAACCTTGTGGCAATGAAGTACAACTATGAACCTTTG
ACACAAGATCATGTTGACATATTGGGACCTCTTTCTGCTCAAACAGGAATTGCTGTCTTAGATATGTGTG
CTG"&amp;"CTTTGAAAGAGCTGCTGCAGAATGGTATGAATGGTCGTACTATCCTTGGTAGCACTATTTTAGAAGA
TGAGTTTACACCATTTGATGTTGTTAGACAATGCTCTGGTGTTACCTTCCAAGGTAAGTTCAAGAAAATT
GTTAAGGGCACTCATCATTGGATGCTTTTAACTTTCTTGACATCACTATTGATTCTTGTCCAAAGTACTC
AGTGGTCACTGTTTTTCTTTGTTTACGAGAATGCTTTCTTGCCAT"&amp;"TTACTCTTGGTATTATGGCAATTGC
TGCATGTGCTATGCTGCTTGTTAAGCATAAGCACGCATTCTTGTGCTTGTTTCTGTTACCTTCTCTTGCA
ACAGTTGCTTACTTTAATATGGTCTACATGCCTGCCAGCTGGGTGATGCGTATTATGACATGGTTTGAAT
TGGCTGACACTAGCTTGTCTGGTTATCGGCTTAAGGACTGTGTTATGTATGCTTCAGCTTTAGTTTTGCT
TATTCTCATGACAGCT"&amp;"CGCACTGTTTATGATGATGCTGCTAGACGTGTTTGGACACTGATGAATGTCATT
ACACTTGTTTACAAAGTCTACTATGGTAATGCTTTAGATCAAGCTATTTCCATGTGGGCCTTAGTTATTT
CTGTAACCTCTAACTATTCTGGTGTCGTCACGACTATCATGTTTTTAGCTAGAGCTATAGTGTTTGTGTG
TGTTGAGTATTACCCATTGTTATTTATTACTGGCAACACCTTACAGTGTATCATGCTT"&amp;"GTTTATTGTTTC
TTAGGCTATTGTTGCTGCTGCTATTTTGGCCTTTTCTGTTTACTCAACCGTTACTTCAGGCTTACTCTTG
GTGTTTATGACTATTTGGTCTCTACACAAGAATTTAGGTATATGAACTCCCAGGGGCTTTTGCCTCCTAA
GAGTAGTATTGATGCTTTCAAGCTTAACATTAAGTTGTTGGGTATTGGAGGTAAACCATGTATCAAGGTT
GCTACTGTACAGTCTAAAATGTCTGACGT"&amp;"AAAGTGCACATCTGTGGTACTGCTCTCGGTTCTTCAACAAC
TTAGAGTAGAGTCATCTTCTAAATTGTGGGCACAATGTGTACAACTCCACAATGATATTCTTCTTGCAAA
AGACACAACTGAAGCTTTCGAGAAGATGGTTTCTCTTTTGTCTGTTTTGCTATCCATGCAGGGTGCTGTA
GACATTAACAAGTTGTGCGAGGAAATGCTCGACAACCGTGCTACTCTTCAGGCTATTGCTTCAGAATTTA
"&amp;"GTTCTTTACCATCATATGCCGCTTATGCCACTGCCCAAGAGGCCTATGAGCAGGCTGTAGCTAATGGTGA
TTCTGAAGTCGTTCTCAAAAAGTTAAAGAAATCTTTGAATGTGGCTAAATCTGAGTTTGACCGTGATGCT
GCCATGCAACGCAAGTTGGAAAAGATGGCAGATCAGGCTATGACCCAAATGTACAAACAGGCAAGATCTG
AGGACAAGAGGGCAAAAGTAACTAGTGCTATGCAAACAATGC"&amp;"TTTTCACTATGCTTAGGAAGCTTGATAA
TGATGCACTTAACAACATTATCAACAATGCGCGTGATGGTTGTGTTCCACTCAACATCATACCATTGACT
ACAGCAGCCAAACTTATGGTTGTTGTCCCTGATTATGGTACCTACAAGAACACTTGTGATGGTAACACCT
TTACATATGCATCTGCACTCTGGGAAATCCAGCAAGTTGTTGATGCAGATAGTAAGATTGTTCAACTTAG
TGAAATTAACATG"&amp;"GATAATTCACCAAATTTGGCTTGGCCTCTTATTGTTACAGCTCTAAGAGCCAACTCA
GCTGTCAAACTACAGAATAATGAACTGAGTCCGGTAGCACTACGACAGATGTCTTGTGCGGCTGGTACCA
CACAAACAGCTTGTACTGATGACAATGCACTTGCCTACTATAACAATTCGAAGGGAGGTAGGTTTGTGCT
GGCATTACTATCAGACCACCAAGATCTCAAATGGGCTAGATTCCCTAAGAGTGAT"&amp;"GGTACAGGTACAATT
TACACAGAACTGGAACCACCTTGTAGGTTTGTTACAGACACACCAAAAGGGCCTAAAGTGAAATACTTGT
ACTTCATCAAAGGCTTAAATAACCTAAATAGAGGTATGGTTCTGGGCAGTTTAGCTGCTACAGTACGTCT
TCAGGCTGGAAATGCTACAGAAGTACCTGCCAATTCAACTGTGCTTTCCTTCTGTGCCTTTGCAGTAGAC
CCTGCTAAAGCATATAAGGATTACCT"&amp;"AGCAAGTGGAGGACAACCAATCACCAACTGTGTGAAGATGTTGT
GTACACACACTGGTACAGGACAGGCAATTACTGTAACACCAGAAGCTAACATGGACCAAGAGTCCTTTGG
TGGTGCTTCATGCTGTCTGTATTGTAGATGCCACATTGATCATCCAAATCCTAAAGGATTTTGTGACTTG
AAAGGTAAGTACGTCCAAATACCTACCACTTGTGCTAATGACCCAGTGGGTTTTACACTTAGAAACAC"&amp;"AG
TCTGTACCGTCTGCGGAATGTGGAAAGGTTATGGCTGTAGTTGTGATCAACTCCGCGAACCCATGATGCA
GTCTGCGGATGCGTCAACGTTTTTAAACGGGTTTGCGGTGTAAGTGCAGCCCGTCTTACACCGTGCGGCA
CAGGCACTAGCACTGATGTCGTCTACAGGGCTTTTGATATTTACAACGAAAAAGTTGCTGGTTTTGCAAA
GTTCCTAAAAACTAATTGCTGCCGCTTCCAGGAGAAGGA"&amp;"TGAGGAAGGCAATTTATTAGACTCTTACTTT
GTAGTTAAGAGGCATACTATGTCTAACTACCAACATGAAGAGACTATTTATAACTTGGTTAAAAATTGTC
CAGCGGTTGCTGTTCATGATTTTTTCAAGTTTAGAGTAGATGGTGACATGGTACCACATATATCACGTCA
GCGTCTAACTAAATACACAATGGCTGATTTAGTCTATGCTCTACGTCACTTTGACGAGGGTAATTGTGAC
ACATTAAAAG"&amp;"AAATACTCGTCACATACAATTGTTGTGATGATGATTATTTCAATAAGAAGGATTGGTATG
ACTTCGTAGAGAATCCTGACATCTTACGCGTATATGCTAACTTAGGTGAGCGTGTACGCCAAGCATTATT
AAAGACTGTACAATTCTGCGATGCTATGCGTGATGCAGGCATTGTAGGCGTACTGACATTAGATAATCAG
GATCTTAATGGGAACTGGTACGATTTCGGTGATTTCGTACAAGTAGCACCAG"&amp;"GCTGCGGAGTTCCTATTG
TGGATTCATACTACTCATTGCTGATGCCCATCCTCACTCTGACTAGGGCATTGGCTGCTGAGTCCCATAT
GGATGCTGATCTCGCAAAACCACTTATTAAGTGGGATTTGCTGAAATATGATTTTACGGAAGAGAGACTT
TGTCTCTTCGACCGTTACTTTAAATATTGGGACCAGACATACCATCCCAATTGTATTAACTGTTTGGATG
ATAGGTGTATCCTTCATTGTGCA"&amp;"AACTTTAATGTGTTATTTTCTACTGTGTTTCCACCTACAAGTTTTGG
ACCACTAGTAAGAAAAATATTTGTAGATGGTGTTCCTTTTGTTGTTTCAACTGGATACCATTTTCGTGAG
TTAGGAGTTGTACATAATCAGGATGTAAACTTACATAGCTCGCGTCTCAGTTTCAAGGAACTTTTAGTGT
ATGCTGCTGATCCAGCCATGCATGCAGCTTCTGGCAATTTATTGCTAGATAAACGCACTACGTGC"&amp;"TTTTC
GGTAGCTGCACTAACAAACAATGTTGCTTTTCAAACTGTCAAACCCGGTAATTTTAACAAAGACTTTTAT
GACTTTGCTGTGTCTAAAGGTTTCTTTAAGGAAGGAAGTTCTGTTGAACTAAAACACTTCTTCTTTGCTC
AGGATGGCAATGCTGCTATCAGTGATTATGACTATTATCGTTATAATCTGCCAACAATGTGTGATATCAG
ACAACTCCTATTCGTAGTTGAAGTTGTTGATAAATA"&amp;"CTTTGATTGTTACGATGGTGGCTGTATTAATGCC
AACCAAGTAATCGTTAACAATCTGGACAAATCAGCTGGTTTCCCATTTAATAAATGGGGTAAGGCTAGAC
TTTATTATGACTCAATGAGTTATGAGGATCAAGATGCACTTTTCGCGTATACTAAGCGTAATGTCATCCC
TACTATAACTCAAATGAATCTTAAGTATGCCATTAGTGCAAAGAATAGAGCTCGCACTGTAGCTGGTGTC
TCTATCT"&amp;"GTAGTACTATGACAAATAGACAGTTTCATCAGAAATTATTGAAGTCAATAGCCGCCACTAGAG
GAGCTACTGTGGTAATTGGAACAAGCAAATTTTACGGTGGCTGGCATAATATGTTAAAAACTGTTTACAG
TGATGTAGAAACTCCACACCTTATGGGTTGGGATTATCCAAAATGTGACAGAGCCATGCCTAACATGCTT
AGGATAATGGCCTCTCTTGTTCTTGCTCGCAAACATAGCACTTGCTGTA"&amp;"ACTTATCACACCGTTTCTACA
GGTTAGCTAACGAGTGTGCGCAAGTATTAAGTGAGATGGTCATGTGTGGCGGCTCACTATATGTTAAACC
AGGTGGAACATCATCCGGTGATGCTACAACTGCTTATGCTAATAGTGTCTTTAACATTTGTCAAGCTGTT
ACAGCCAACGTAAATGCACTTCTTTCAACTGATGGTAATAAGATAGCTGACAAGTATGTCCGCAATCTAC
AACACAGGCTCTATGAGTGT"&amp;"CTCTATAGAAATAGGGATGTTGATCACGAATTCGTGGATGAGTTTTACGC
TTACCTGCGTAAACATTTCTCCATGATGATTCTTTCTGATGACGCCGTTGTGTGCTATAACAGTAACTAT
GCGGCTCAAGGTTTAGTAGCTAGCATTAAGAACTTTAAGGCAGTTCTTTATTATCAAAATAATGTGTTCA
TGTCTGAGGCAAAATGTTGGACTGAGACTGACCTTACTAAAGGACCTCACGAATTTTGCTCA"&amp;"CAGCATAC
AATGCTAGTTAAACAAGGAGATGACTACGTGTACCTGCCTTACCCAGATCCATCAAGAATATTAGGCGCG
GGCTGTTTTGTCGATGATATTGTCAAAACAGATGGTACACTTATGATTGAGAGGTTTGTGTCATTAGCTA
TTGATGCCTACCCCCTTACTAAACATCCTAATCAGGAGTATGCTGATGTCTTTCACTTGTATTTACAATA
CATTAGGAAGTTACATGATGAGCTTACTGGTCA"&amp;"CATGCTAGACATGTATTCTGTAATGCTAACCAATGAC
AACACCTCACGGTATTGGGAACCTGAGTTTTATGAAGCTATGTACACACCACACACAGTCTTGCAGGCTG
TAGGTGCTTGTGTATTGTGTAATTCACAGACTTCACTTCGTTGCGGTGCCTGCATTAGGAGACCATTCCT
GTGCTGCAAGTGCTGCTATGACCATGTCATTTCAACATCACATAAATTAGTGTTGTCTGTTAATCCCTAT
GTTT"&amp;"GCAATGCACCAGGTTGTGATGTCACTGACGTGACACAACTATATCTAGGAGGTATGAGCTATTACT
GCAAGTCACATAAGCCTCCCATTAGTTTTCCATTGTGTGCTAATGGTCAGGTTTTTGGTTTATACAAGAA
CACATGTGTAGGTAGTGACAATGTCACTGACTTCAATGCGATAGCAACATGTGATTGGACTAATGCTGGC
GATTACATACTTGCCAACACTTGTACTGAGAGACTCAAACTCTTTG"&amp;"CAGCAGAAACACTCAAAGCTACTG
AGGAAACATTCAAGCTGTCATATGGTATTGCCACTGTACGTGAAGTACTCTCTGACAGAGAATTGCATCT
TTCATGGGAGGTTGGAAAACCTAGACCACCATTGAATAGAAATTATGTCTTTACTGGTTACCGTGTAACT
AAAAATAGTAAAGTACAGATTGGAGAGTACACCTTTGAAAAAGGTGACTATGGTGATGCTGTTGTGTACA
GAGGTACTACGACATAC"&amp;"AAATTGAATGTTGGTGATTACTTTGTGTTGACATCTCACACTGTAATGCCACT
TAGTGCACCTACTCTAGTGCCACAAGAGCACTATGTGAGAATTACTGGCTTGTACCCAACACTCAACATC
TCAGATGAGTTTTCTAGCAATGTTGCAAATTATCAAAAGGTCGGTATGCAAAAGTACTCTACACTCCAGG
GACCACCTGGTACTGGTAAGAGTCATTTTGCCATCGGACTTGCTCTCTACTACCCATCT"&amp;"GCTCGCATAGT
GTATACAGCTTGCTCCCATGCAGCTGTTGATGCCCTATGCGAAAAGGCATTAAAATACTTGCCCATAGAT
AAATGTAGTAGAATCATACCTGCGCGTGCTCGCGTAGAGTGTTTTGACAAATTCAAAGTGAATTCAACAC
TAGAACAGTATGTTTTCTGCACTGTAAATGCATTGCCAGAAACAACTGCTGATATTGTAGTCTTTGATGA
AATCTCTATGGCTACTAATTATGACTTGAG"&amp;"TGTTGTCAATGCTAGACTTCGTGCAAAACACTACGTCTAT
ATTGGCGATCCTGCTCAATTACCAGCCCCGCGCACATTGCTGACCAAAGGCACACTAGAACCAGAATACT
TCAATTCAGTGTGCAGACTTATGAAAACAATAGGTCCAGACATGTTCCTTGGAACTTGTCGCCGTTGTCC
TGCTGAAATTGTCGACACTGTGAGTGCTTTAGTTTATGATAATAAGCTAAAGGCACACAAGGAGAAGTCA
G"&amp;"CTCAATGCTTCAAAATGTTTTATAAGGGTGTTATTACACATGATGTTTCATCTGCAATTAACAGACCTC
AAATAGGCGTTGTAAGAGAATTTCTTACACGCAATCCTGCTTGGAGAAAAGCTGTTTTTATCTCACCTTA
TAATTCACAGAATGCTGTAGCTTCAAAAATCTTAGGATTGCCTACGCAGACTGTCGATTCCTCCCAGGGT
TCTGAGTATGACTATGTCATATTCACACAAACTACTGAAACAG"&amp;"CACACTCTTGCAATGTTAACCGCTTTA
ATGTGGCTATCACAAGAGCAAAAATTGGCATTTTGTGCATAATGTCCGATAGAGATCTTTATGACAAACT
GCAATTCACAAGTCTAGAAGTACCACGCCGCAATGTGGCTACATTACAGGCAGAAAATGTAACTGGACTT
TTTAAGGACTGTAGTAAGATCATCACCGGTCTTCATCCAACACAGGCACCTACACACCTCAGCGTTGATA
CAAAATTTAAGACT"&amp;"GAGGGACTATGTGTTGACATACCAGGCATACCAAAGGACATGACCTACCGTAGACT
CATCTCTATGATGGGTTTCAAAATGAATTACCAAGTTAATGGTTACCCTAATATGTTTATTACCCGTGAG
GAAGCTATTCGTCACGTTCGTGCATGGATTGGCTTCGACGTAGAGGGCTGTCATGCAACTAGAGATGCTG
TGGGTACTAACCTACCTCTCCAGCTAGGATTTTCTACAGGTGTTAACTTAGTAGCT"&amp;"GTACCGACTGGCTA
TGTTGACACTGAAAATAACACAGAATTCACCAGAGTTAATGCAAGACCTCCACCAGGTGACCAGTTTAAA
CATCTTATACCACTCATGTACAAAGGCTTGCCCTGGAATGTAGTGCGTATTAAGATAGTACAAATGCTCA
GTGATACACTGAAAGGATTGTCAGACAGAGTCGTGTTTGTCCTTTGGGCGCATGGCTTTGAGCTTACATC
AATGAAGTACTTTGTCAAGATTGGACC"&amp;"TGAAAGAACGTGCTGTCTGTGTGACAAACGTGCAACTTGCTTT
TCTACTTCATCAGATACTTATGCCTGCTGGAATCATTCTGTGGGTTTTGACTATGTCTACAACCCATTTA
TGATTGATGTCCAGCAGTGGGGTTTTACGGGTAACCTTCAGAGTAACCACGACCAACATTGTCAAGTGCA
TGGAAATGCACATGTGGCTAGTTGTGATGCTATCATGACTAGATGCTTGGCGGTCCATGAGTGCTTTGT"&amp;"T
AAGCGCGTTGATTGGTCTGTTGAATACCCCATTATAGGAGATGAACTGAAGATTAATTCCGCTTGCAGAA
AAGTACAGCATATGGTTGTAAAGTCTGCATTGCTTGCTGATAAGTTTCCAGTTCTTCATGACATTGGAAA
TCCAAAGGCTATTAAGTGTGTGCCTCAGGCGGAAGTAGAATGGAAGTTCTATGATGCTCAGCCATGCAGT
GACAAAGCCTATAAAATAGAGGAACTTTTCTATTCCTACG"&amp;"CTACACATCATGATAAATTCACTGATGGTG
TTTGTTTGTTTTGGAACTGTAACGTTGATCGTTACCCAGCCAATGCAATTGTATGTAGGTTTGACACGAG
AGTTTTGTCAAACTTGAATTTACCAGGTTGTGACGGTGGTAGTTTGTATGTGAATAAGCATGCATTCCAC
ACTCCAGCTTTTGATAAAAGTGCATTTACCAATTTAAAGCAATTGCCTTTCTTTTATTATTCTGACAGTC
CTTGTGAGTCT"&amp;"CATGGCAAACAAGTAGTGTCAGATATTGATTATGTACCACTTAAATCTGCTACGTGTAT
TACACGATGCAATTTGGGAGGTGCTGTTTGCAGACACCATGCAAATGAGTACCGACAGTACTTAGATGCA
TATAACATGATGATTTCTGCTGGATTTAGCCTATGGATTTACAAACAGTTTGATACTTATAATCTGTGGA
ATACATTCACCAGGTTACAGAGTTTAGAAAATGTGGCTTACAATGTTGTTAAC"&amp;"AAAGGACACTTCGATGG
ACAAGCTGGTGAAGCACCTGTTTCCATCATTAATAATGCTGTTTACACAAAGGTAGATGGTGTTGATGTA
GAGATCTTTGAAAACAAGACAACACTTCCTGTTAATGTTGCGTTTGAGCTTTGGGCTAAGCGTAACATTA
AACCAGTGCCAGAGATTAAGATACTCAATAACTTGGGTGTCGATATCGCTGCTAATACTGTGGTCTGGGA
CTACAAGAGAGAAGCACCAGCACA"&amp;"TATGTCAACAATAGGTGTCTGCACAATGACCGACATTGCTAAGAAA
CCTACTGAGAGTGCTTGTTCCTCGCTTACTGTCTTATTTGATGGTAGAGTGGTAGGACAGGCAGACCTTT
TTAGAAATGCCCGTAATGGTGTTTTAATAACAGAAGGTTCAGTTAAAGGTTTAACACCTTCAAAGGGGCC
AGCACAAGCTAGTGTCAATGGAGTCACATTAATTGGAGAATCCGTAAAAACACAGTTTAACTATTT"&amp;"TAAG
AAAGTAGATGGCATTATTCAACAGTTGCCTGAAACCTACTTTACTCAGAGCCGAGACTTAGAGGATTTCA
AGCCCAGATCACAAATGGAAACTGACTTTCTTGAGCTCGCTATGGATGAATTCATACAACGGTATAAGCT
AGAGGGTTATGCCTTCGAACATATCGTTTATGGGGATTTCAGTCATGGACAACTTGGCGGCCTTCATCTA
ATGATTGGTTTAGCCAAGCGCTCACAAGATTCACCGC"&amp;"TTAAATTAGAGGACTTTATCCCTATGGATAGCA
CAGTGAAAAATTACTTCATAACAGATGCACAAACAGGTTCATCAAAATGTGTGTGCTCTGTTATTGACCT
TTTACTTGATGACTTTGTTGAGATAATAAAGTCACAGGATTTGTCAGTAATTTCTAAGGTAGTCAAGGTT
ACAATTGACTACGCTGAGATTTCATTCATGCTTTGGTGTAAAGATGGACACGTTGAAACCTTCTACCCTA
AATTACAA"&amp;"GCAAGTCAAGCGTGGCAACCGGGGGTTGCAATGCCTAACTTGTACAAGATGCAAAGAATGCT
TCTTGAAAAGTGTGACCTTCAGAATTATGGTGAAAATGCTGTCATACCAAAAGGAATAATGATGAATGTC
GCAAAATACACTCAACTGTGTCAATACTTAAATACACTTACTTTAGCTGTACCCTACAACATGAGAGTTA
TTCACTTTGGTGCTGGATCTGATAAAGGAGTTGCACCAGGTACAGCTGTA"&amp;"CTCAGACAATGGTTGCCAAC
TGGCACACTACTTGTCGATTCAGACCTTAATGACTTCGTCTCTGACGCGGATTCTACTTTAATTGGAGAC
TGTGCAACAGTACATACGGCTAATAAATGGGATCTCATTATTAGCGATATGTATGACCCTAAGACAAAAC
ATGTGACAAAAGAGAACGACTCAAAAGAAGGGTTTTTCACTTACCTGTGTGGATTTATAAAGCAAAAGCT
AGCCTTGGGTGGCTCTGTGGC"&amp;"TGTGAAGATAACAGAGCATTCTTGGAATGCTGATCTTTACAAGCTTATG
GGACACTTCTCATGGTGGACAGCTTTTGTTACAAATGTAAATGCATCATCATCAGAAGCATTTCTAATTG
GGGTTAACTATCTAGGCAAGCCAAAGGAACAAATTGATGGCTATACCATGCATGCTAACTACATCTTTTG
GAGGAACACAAATCCTATTCAATTGTCTTCCTATTCACTTTTTGACATGAGCAAGTTTCCTCT"&amp;"CAAATTA
AGAGGGACTGCTGTTATGTATTTAAAGGAGAATCAGATCAATGACATGATTTATTCTCTACTTGAGAAAG
GTAGACTTATCATTAGAGAGAGTAACAAAGTTGTGGTGTCTAGTGATATTTTAGTTAATAACTAAACGAA
CATGAAATTGTTAGTTTTAGTTTTTGCTACTCTAGTCTCCTCTTACACTATAGAGAAGTGCCTTGATTTT
GATGACCGCACTCCACCTGCAAATACTCAATTTT"&amp;"TATCTTCTCACAGAGGTGTTTATTACCCAGATGACA
TTTTTAGGTCTAATGTCTTGCATTTAGTACAAGATCATTTCCTACCTTTTGACTCTAACGTCACCAGGTT
TATAACGTTTGGCCTAAATTTTGATAATCCCATAATACCCTTCAAGGATGGTATTTATTTTGCTGCGACT
GAAAAGTCTAATGTTATTAGAGGATGGGTTTTTGGTTCTACAATGAACAACAAATCTCAATCCGTTATAA
TAATG"&amp;"AACAACTCAACTAATTTAGTCATTAGGGCTTGTAATTTTGAGTTGTGTGACAATCCATTTTTTGT
TGTGTTGAAATCTAACAACACTCAAATACCATCTTACATATTTAATAATGCATTCAATTGCACATTTGAA
TATGTTTCTAAGGATTTTAACCTAGACCTTGGTGAAAAACCAGGTAATTTCAAGGATCTCAGAGAGTTTG
TTTTCAGGAATAAAGATGGTTTTTTGCATGTTTATTCCGGTTACCAA"&amp;"CCCATTTCTGCTGCCAGTGGTTT
GCCAACTGGTTTTAATGCACTCAAACCTATTTTCAAGTTACCTCTGGGTATTAATATTACTAATTTCAGA
ACACTTCTGACTGCTTTTCCGCCTAGACCTGATTATTGGGGTACTTCAGCTGCAGCTTATTTTGTAGGAT
ATTTAAAACCAACTACATTCATGCTCAAGTATGATGAAAATGGTACAATCACAGATGCTGTCGATTGTTC
TCAAAATCCACTTGCTGA"&amp;"ACTCAAATGCTCTGTTAAAAGTTTTGAGATTGACAAAGGAATTTATCAAACC
TCCAATTTCAGGGTGGCACCCTCGAAGGAAGTTGTGAGGTTCCCTAATATTACAAACCTGTGTCCTTTTG
GAGAGGTTTTTAATGCTACTACATTTCCTTCTGTCTATGCATGGGAGAGGAAAAGAATTTCAAATTGTGT
TGCTGATTACTCTGTACTCTACAACTCAACATCTTTTTCAACTTTTAAGTGTTACGGCGT"&amp;"TTCTGCCACT
AAGTTGAATGATCTTTGCTTCTCCAATGTCTATGCAGATTCATTTGTAGTCAAAGGAGACGATGTAAGGC
AAATAGCACCAGGACAGACCGGTGTTATTGCTGATTATAATTACAAATTGCCAGATGATTTCACGGGTTG
TGTCCTTGCTTGGAATACTAGGAACATTGATGCTACTCAAACTGGTAATTATAATTATAAATATAGATCT
CTCAGACATGGCAAGCTTAGGCCTTTTGAGA"&amp;"GAGATATTTCTAATGTGCCTTTCTCTCCTGATGGCAAAC
CTTGTACCCCACCTGCTTTTAATTGTTATTGGCCATTAAATGATTATGGTTTTTACATCACTAATGGCAT
AGGCTACCAACCTTATAGAGTTGTAGTTCTTTCTTTTGAACTTCTAAATGCACCTGCTACGGTTTGTGGA
CCAAAATTGTCCACTGACCTTATTAAAAATCAATGTGTCAATTTTAACTTTAATGGACTCACTGGTACTG
GT"&amp;"GTGTTAACTCCTTCTTCAAAGAGATTTCAACCATTTCAACAATTTGGTCGTGATGTTTCGGATTTCAC
TGATTCAGTTCGAGATCCGAAGACGTCTGAAATATTAGACATTTCACCTTGCTCTTTTGGCGGTGTAAGT
GTAATCACACCTGGAACAAATACTTCATCAGAAGTTGCTGTTCTATATCAAGATGTTAACTGCACTGATG
TTCCTGTAGCAATCCATGCAGACCAACTCACACCTTCTTGGCGC"&amp;"GTATACTCTACTGGAAATAATGTATT
TCAAACCCAGGCAGGCTGTCTTATAGGAGCTGAGCATGTCGACACTTCTTATGAGTGCGACATTCCTATT
GGAGCTGGCATTTGTGCTAGTTACCATACAGTTTCTTCATTACGTAGTACTAGCCAAAAATCTATTGTGG
CTTATACTATGTCTTTAGGTGCTGATAGTTCAATTGCTTACTCTAATAACACCATTGCTATACCTACTAA
CTTTTCAATTAGCAT"&amp;"TACTACAGAAGTAATGCCTGTTTCTATGGCTAAAACCTCTGTAGATTGTAATATG
TACATCTGCGGAGATTCTACTGAATGTGCTAATTTGCTTCTCCAATATGGTAGCTTTTGCACACAACTAA
ATCGTGCACTCTCAGGTATTGCTGTTGAACAGGATCGCAACACACGTGAAGTGTTCGCTCAAGTCAAACA
AATGTACAAAACCCCAACTTTGAAAGATTTTGGTGGTTTTAATTTTTCACAAATATT"&amp;"ACCTGACCCTCTA
AAGCCAACTAAGAGGTCTTTTATTGAGGACTTGCTCTTTAATAAGGTGACACTCGCTGATGCTGGCTTTA
TGAAGCAATATGGCGAATGCCTAGGTGATATTAATGCTAGAGATCTCATTTGTGCGCAGAAGTTCAATGG
ACTTACAGTGCTGCCACCTCTGCTCACTGATGATATGATTGCTGCCTACACTGCTGCTCTAGTTAGTGGT
ACTGCCACTGCTGGATGGACATTCGGTG"&amp;"CTGGCGCTGCTCTTCAAATACCTTTTGCTATGCAAATGGCAT
ATAGGTTCAATGGCATTGGAGTTACTCAAAATGTTCTCTATGAGAACCAAAAACAAATCGCCAATCAATT
TAACAAGGCGATCAGCCAAATTCAAGAATCACTCACAACAACATCCACTGCATTGGGCAAGCTGCAAGAT
GTCGTCAACCAGAATGCTCAAGCATTAAACACACTTGTTAAACAACTTAGCTCCAATTTTGGTGCGATTT"&amp;"
CAAGTGTGCTAAATGATATCCTTTCGCGACTTGATAAAGTCGAGGCAGAGGTACAAATTGACAGGTTAAT
TACAGGCAGACTGCAAAGCCTTCAAACCTATGTAACACAACAACTAATCAGGGCTGCTGAAATCAGGGCT
TCTGCTAATCTTGCTGCTACTAAAATGTCTGAGTGTGTTCTTGGACAATCAAAAAGAGTTGACTTTTGCG
GAAAGGGCTACCATCTTATGTCCTTCCCACAAGCAGCCCCG"&amp;"CATGGTGTTGTCTTCCTACATGTCACATA
TGTGCCATCTCAAGAGAGAAACTTCACCACAGCGCCAGCAATTTGTCATGAAGGCAAAGCATACTTCCCT
CGTGAAGGTGTTTTTGTGTTTAATGGCACTTCGTGGTTTATTACACAGAGGAACTTCTTTTCTCCACAAA
TAATTACTACAGACAATACATTTGTCTCCGGAAGTTGTGATGTCGTAATTGGCATCATTAACAATACAGT
TTATGATCCTCT"&amp;"GCAACCTGAGCTTGACTCATTCAAAGAAGAGCTGGACAAGTACTTCAAAAATCACACA
TCACCAGATGTTGATCTTGGCGACATTTCAGGCATTAACGCTTCTGTCGTCAACATTCAAAAAGAAATTA
ACCGCCTCAATGAGGTCGCTAAAAATTTAAATGAATCACTCATTGACCTTCAAGAATTGGGAAAATATGA
GCAATATATTAAATGGCCTTGGTATGTTTGGCTCGGCTTCATTGCTGGACTAAT"&amp;"TGCCATCGTCATGGTT
ACAATCTTGCTTTGTTGCATGACTAGTTGTTGCAGTTGCCTCAAGGGTGCATGCTCTTGTGGTTCTTGCT
GCAAGTTTGATGAGGATGACTCTGAGCCAGTTCTCAAGGGTGTCAAATTACATTACACATAAACGAACTT
ATGGATTTGTTTATGAGAATTTTTACTCTTGGATCAATTACTGCACAGCCAGGAAAAATTGACAATGCTT
CTCCTGCAAGTACTGTTCATGCTAC"&amp;"AGCAACGATACCGCTACAAGCCTCACTCCCTTTCGGATGGCTTGT
TATTGGCGTTGCATTTCTTGCTGTTTTTCAGAGCGCTACCAAAATAATTTCGCTCAATAAAAGATGGCAG
CTAGCCCTTTATAAGGGCTTCCAGTTCATTTGCAATTTACTGCTGCTATTTGTTACCATCTATTCACATC
TTTTGCTTGTCGCTGCAGGTATGGAGGCGCAATTTTTGTACCTCTATGCCTTGATATATTTTCTACA"&amp;"ATG
CATCAACGCATGTAGAATTATCATGAGATGTTGGCTTTGTTGGAAGTGCAAATCCAAGAACCCATTACTT
TATGATGCCAACTACTTTGTTTGCTGGCACACACATAACTATGACTACTGTATACCGTATAACAGTGTCA
CAGATACAATTGTCGTTACTGCAGGTGACGGCATTTCAACACCAAAACTCAAAGAAGACTACCAAATTGG
TGGTTATTCTGAGAATTGGCACTCAGGTGTTAAAGACT"&amp;"ATGTCGTTGTACATGGCTATTTCACCGAAGTT
TACTACCAGCTTGAGTCTACACAAATTACTACAGACACTGGTATTGAAAATGCTACATTCTTCATCTTTA
ACAAGCTTGTTAAAGACCCACCGAATGTGCAAATACACACAATCGACGGCTCTTCAGGAGTTGTAAATCC
AGCAATGGATCCAATTTATGATGAGCCGACGACGACTACTAGCGTGCCTTTGTAAGCACAAGAAAGTGAG
TACGAACTT"&amp;"ATGTACTCATTCGTTTCGGAAGAAACAGGTACGTTAATAGTTAATAGCGTACTTCTTTTTC
TTGCTTTCGTGGTATTCTTGCTAGTCACACTAGCCATCCTTACTGCGCTTCGATTGTGTGCGTACTGCTG
CAATATTGTTAACGTGAGTTTAGTAAAACCAACTGTTTACGTTTACTCGCGTGTTAAAAATCTGAACTCT
TCTGAAGGAGTTCCTGATCTTCTGGTCTAAACGAACTAACTATTATTATTA"&amp;"TTCTGTTTGGAACTTTAAC
ATTGCTTATCATGGCTGAGAACGGGACTATTTCCGTTGAGGAGCTTAAAAGACTCCTGGAACAATGGAAC
CTAGTAATAGGTTTCCTATTCCTAGCCTGGATTATGTTACTACAATTTGCCTATTCTAATCGGAACAGGT
TTTTGTACATAATAAAGCTTGTTTTCCTGTGGCTCTTGTGGCCAGTAACACTTGCTTGCTTTGTGCTTGC
TGCTGTTTACAGAATTAATTGG"&amp;"GTGACTGGCGGGATTGCGATTGCAATGGCTTGTATTGTAGGCTTGATG
TGGCTTAGCTACTTCATTGCTTCCTTCAGGCTATTTGCTCGTACCCGCTCAATGTGGTCATTCAACCCAG
AAACAAACATTCTTCTCAATGTGCCTCTTCGAGGGACAATTGTGACCAGACCGCTCATGGAAAGTGAACT
TGTCATTGGCGCTGTGATCATTCGTGGTCACTTGCGCATGGCTGGACACTCCCTAGGGCGCTGT"&amp;"GACATC
AAGGACCTGCCAAAAGAGATCACTGTGGCTACATCACGAACGCTTTCTTATTACAAATTAGGAGCGTCGC
AGCGTGTAGGCACTGATTCAGGTTTTGCTGCATACAACCGCTACCGTATTGGAAACTACAAATTAAATAC
AGACCACGCCGGTAGCAACGACAATATTGCTTTGCTAGTACAGTAAGTGACAACAGATGTTTCATCTTGT
TGACTTCCAGGTTACAATAGCAGAGATATTGATTA"&amp;"TCATTATGAGGACTTTCAGGATTGCTATTTGGAAT
CTTGACATGATAATAAGTTCAATAGTGAGACAATTATTTAAGCCTCTAACTAAGAAGAAATATTCTGAGT
TAGATGATGAAGAACCTATGGAGTTAGATTATCCATAAAACGAACATGAAAATTATTCTCTTCCTGACTT
TGATTGCACTTGCATCTTGCGAGCTATATCACTATCAGGAGTGTGTTAGAGGTACAACTGTACTACTAAA
AGAACC"&amp;"TTGCCCATCTGGAACTTACGAGGGCAATTCACCATTTCATCCTCTTGCTGATAACAAATTTGCA
CTAACTTGCACTAGCACTCATTTTGCTTTTGCTTGTGCTGACGGTACTAGACATACTTATCAGCTTCGTG
CAAGATCAGTTTCACCAAAACTTTTCATCAGACAAGAGGAAGTTCATCAAGAGCTCTACTCGCCGCTTTT
TCTCATTGTTGCTGCTCTAGTATTTATAATACTTTGCTTCACCATTAA"&amp;"GAGAAAGACAGAATGAATGAGC
TCACCTTAATTGACTTCTATTTGTGCTTTTTAGCCTTTCTGCTATTCCTTGTTCTAATAATGCTTATTAT
ATTTTGGTTTTCACTTGAACTCCAGGATATAGAAGAACCTTGTAACAAAGTCTAAACGAACATGAAACTT
CTCATTGTTTTAGGACTCTTAACTTCAGTGTATTGCATGCATAAAGAATGCAGTATACAAGAATGTTGTG
AAAATCAACCATTCCAACT"&amp;"TGAAGACCCATGTCCAATACATTACTATTCGGACTGGTTTGTAAAAATTGG
ACCTCGTAAGTCTGCTCGCCTAGTACAACTTTGTGCTGGTGAATATGGACATAGAGTTCCAATACATTAC
GAAATGTTTGGCAATTACACTATTTCATGTGAACCACTTGAAATAAATTGTCAAAACCCACCAGTTGGAA
GTCTCATTGTACGTTGTTCATATGATGTTGACTTTATGGAGTATCACGACGTTCGTGTTGT"&amp;"TCTAGATTT
CATCTAAACGAACAAACTAAAATGTCTGATAATGGACCCCAATCAAACCAGCGTAGTGCCCCCCGCATTA
CATTTGGTGGACCCACAGATTCAACTGACAATAACCAGAATGGAGGACGCAATGGGGCAAGGCCAAAACA
ACGCCGACCCCAAGGTTTACCCAATAATACTGCGTCTTGGTTCACAGCTCTCACTCAGCATGGCAAGGAG
GAACTTAGATTCCCTCGAGGCCAGGGCGTTCC"&amp;"AATCAACACCAATAGTGGTCCAGATGACCAAATTGGCT
ACTACCGAAGAGCTACCCGACGAGTTCGTGGTGGTGACGGCAAAATGAAAGAGCTCAGCCCCAGATGGTA
CTTCTATTACCTAGGAACTGGCCCAGAAGCTTCACTTCCCTACGGCGCTAACAAAGAAGGCATCGTATGG
GTCGCAACTGAGGGAGCCTTGAACACACCCAAAGACCACATTGGCACCCGCAATCCTAATAACAATGCTG
CCA"&amp;"CCGTGCTACAACTTCCTCAAGGAACAACATTGCCAAAAGGCTTCTACGCAGAGGGGAGCAGAGGCGG
CAGTCAAGCCTCTTCTCGCTCCTCATCACGTAGTCGCGGTAATTCAAGAAATTCAACTCCTGGCAGCAGT
AGGGGAAATTCTCCTGCTCGAATGGCTAGCGGAGGTGGTGAAACTGCCCTCGCGCTATTGCTGCTAGACA
GATTGAACCAGCTTGAGAGCAAAGTTTCTGGTAAAGGCCAACAAC"&amp;"AACAAGGCCAAACTGTCACTAAGAA
ATCTGCTGCTGAGGCATCTAAAAAGCCTCGCCAAAAACGTACTGCTACAAAACAGTACAACGTCACTCAA
GCTTTTGGGAGACGTGGTCCAGAACAAACTCAAGGAAACTTCGGGGACCAAGACCTAATCAGACAAGGAA
CTGATTACAAACATTGGCCGCAAATTGCACAATTTGCTCCAAGTGCGTCTGCATTCTTCGGAATGTCACG
CATTGGCATGGAAGTC"&amp;"ACACCTTCGGGAACATGGCTGACTTATCATGGAGCCATTAAATTGGATGACAAA
GATCCACAATTCAAAGACAACGTCATATTGCTGAACAAGCACATTGACGCATACAAAACATTCCCACCAA
CAGAGCCTAAAAAGGACAAAAAGAAAAAGACTGATGAAGCTCAGCCTTTACCGCAGAGACAAAAGAAGCA
ACCCACTGTGACTCTTCTCCCTGCGGCTGACATGGATGATTTCTCCAGACAACTTCAA"&amp;"AATTCCATGAGT
GGAGCTTCTGCTGATTCAACTCAGGCATAAACACTCATGATGACCACACAAGGCAGATGGGCTATGTAAA
CGTCTTCGCAATTCCGTTTACGATACATAGTCTACTCTTGTGCAGAATGAATTCTCGTAGCTAAACAGCA
CAAGTAGGTTTAGTTAACTTTAATCTCACATAGCAATCTTTAATCAATGTGTAACATTAGGGAGGACTTG
AAAGAGCCACCACATTTTCACCGAGGCCA"&amp;"CGCGGAGTACGATCGAGGGTACAGTGAATAATGCTAGGGAG
AGCTGCCTATATGGAAGAGCCCTAATGTGTAAAATTAATTTTAGTAGTGCTATCCCCATGTGATTTTAAT
AGCTTCTTAGGAGAATGACAAAAAAAAAAAAAAAAAAAAAAA
")</f>
        <v>&gt;BtRs3367 KC881006.1_genome
ATATTAGGTTTTTACCTACCCAGGAAAAGCCAACCAACCCCGATCTCTTGTAGATCTGTTCTCTAAACGA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TGGCTTCGGGGACTCTGTGGAAGAGGCCCTATCGGAGGCACGTGAACACCTTAAAAATGGCACTTGTGGT
TTAGTAGAGCTGGAAAAAGGCGTACTGCCCCAGCTTGAACAGCCCTATGTGTTCATTAAACGTTCTGATG
CCTTAAGCACCAATCACGGCCACAAGGTCGTTGAGTTGGTTGCAGAATTGGACGGCATTCAGTACGGTCG
TAGCGGTATAACTCTGGGAGTGCTCGTGCCACATGTGGGCGAAACCCCAATCGCATACCGCAATGTTCTT
CTTCGTAAGAACGGTAATAAGGGAGCCGGTGGCCATAGCTTTGGCATCGATCTAAAGTCTTATGACTTAG
GTGACGAGCTTGGCACTGATCCCATTGAAGATTATGAACAAAACTGGAACACTAAGCATGGCAGTGGTGT
ACTCCGTGAACTCACTCGCGAGCTCAATGGAGGTGCATTCACTCGCTATGTCGATAACAACTTTTGTGGC
CCAGATGGGTACCCTCTTGATTGCATTAAAGATTTTCTCGCTCGCGCGGGCAAGTCAATGTGCACTCTTT
CTGAACAACTTGATTACATCGAGTCGAAGAGAGGTGTCTACTGCTGCCGTGACCATGAGCATGAAGTTGC
TTGGTTCACTGAGCGCTCTGATAAGAGCTATGAGCATCAGACACCCTTCGAAATTAAGAGTGCCAAGAAA
TTTGACACCTTCAAAGGGGAATGCCCAAAGTTTGTATTTCCTCTCGATTCAAAAGTCAAAGTCATTCAAC
CACGTGTTGAAAAGAAAAAGACTGAAGGTTTCATGGGGCGCATACGCTCTGTGTACCCTGTTGCATCTCC
ACAGGAGTGTAACAACATGCACTTGTCTACCTTGATGAAATGTAATCATTGCGATGAAGTTTCATGGCAG
ACGTGCGATTTTCTGAAAGCCACTTGTGAACATTGTGGCACTGAAAACTCAGTCACAGAAGGACCTACTA
CATGTGGGTACCTACCTACTAATGCTGTAGTGAAAATGCCATGTCCCGCCTGTCAAGACCCGGAGATTGG
ACCTGAGCATAGTGTCGCAGATTATCACAACCACTCAAACATTGAAACTCGACTCCGCAAAGGAGGTAGG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ACAAGTCTTTCAAAGCCATTGTTGAGTCCTGCGGTAACTACAAAGTTACCAAGGGAAAGCCCGTAAAAGG
TGCTTGGAACATTGGACAACAGAGATCAGTTTTAACACCACTGTGTGGTTTCCCCTCACAGGCTGCTGGT
GTTATCAGATCAATTTTTGCACGCACACTTGATGCAGCAAACCACTCAATTCCTGATTTGCAAAGAGCAG
CTGTCACCATACTTGATGGTATTTCTGAACAGTCATTACGTCTTGTCGACGTCATGGTTTATACCTCAGA
CCTGCTTACCAACAGTGTCATCATTATGGCATATGTAACTGGTGGTCTTGTACAACAGACTTCTCAGTGG
TTGTCTAATTTGTTGGGCACTACTGTTGAAAAACTCAGGCCCATCTTTGTGTGGATTGAGGCGAAACTTA
GTGCAGGAGTTGAATTTCTCAAGGATGCTTGGGAGATTCTCAAATTTCTCATTACAGGTGTTTTTGACAT
CGTCAAGGGTCAAATACAGGTTGCTTCAGATAACATCAAGGGTTGTGTAAAATGCTTCATTGATGTTGTT
AATAAAGCACTCGAAATGTGCATTGACCAAGTCACTATCGCTGGCACTAAGTTGCGATCACTCAACTTAG
GTGAAGTCTTCATCGCTCAAAGCAAGGGACTTTACCGTCAGTGTATACGTGGCAAGGAACAGCTGCAACT
ACTTATGCCTCTTAAGGCACCAAAAGAAGTCACCTTTCTTGAAGGTGATTCACATGACACAGTACTTACC
TCTGAGGAGGTTGTTCTCAAAAACGGTGAACTCGAGGCACTCGAGACGCCTGTTGATAGCTTCACAAATG
GAGCTGTAGTTGGCACACCAGTTTGTGTAAATGGCCTCATGCTCTTAGAGATCAAGGACAAAGAACAATA
CTGCGCATTGTCTCCTGGTTTACTGGCTACAAACAATGTCTTTCGCCTAAAAGGGGGTGCACCAACTAAA
GTTGTAACCTTTGGAGAAGATACTGTTTTGGAAGTTCAAGGTTACAAGAATGTGAGAATCACATTTGAGC
TTGATGAACGTGTTGACAAAGTGCTTAATGAAAAGTGCTCTGTCTACACTGTTGAATCCGGTACCGAAGT
TACTGAGTTTGCATGTGTTGTAGCAGAGGCTGTTGTGAAGACTTTACAACCAGTTTCTGATCTTCTTACC
AACATGGGTATTGATCTTGATGAATGGAGTGTGGCTACATTCTATTTGTTTGATGATGCTGGTGAAGAAA
AACTTTCTTCACGTATGTACTGTTCCTTTTATCCTCCTGATGATGAGGAGGATTGTGATGAGTATGATGA
AGAAGAGGAAGTCCTGGAAGAATCCTGTGCGCATGAATACGGTACAGAAGAAGATTACCAAGGTCTTTCA
CTGGAATTTGGTGCCTCAACTGAAATGCAAGTTGAAGAAGAAGAAGAAGAGGACTGGCTTGGTGATGCTA
CTGAATTATCGGAGCATGAACCAGAACCAGAACTAACACCTGAAGAACCAGTTAACCAGTTTACTGGTTA
TTTAAAACTTACTGACAATGTTGCCATTAAGTGTGTGGACATCGTGAAGGAGGCGCAAAACGCTAACCCC
ACGGTGATTGTAAATGCTGCTAACATACATCTGAAACATGGTGGTGGTGTAGCAGGTGCACTCAACAAGG
CAACCAACGGTGCCATGCAAAAAGAGAGCGATGATTACATTAAGCTAAATGGTCCTCTCGTAGTTGGAGG
TTCATGTTTGCTTTCTGGACATAATCTTGCTAAGAAGTGTCTGCATGTTGTTGGACCTAACCTAAATGCA
GGTGAGGACATCCAGCTTCTTAAGGCAGCATATGAAAATTTTAATTCACAGGACACTTTACTTGCACCAT
TGTTGTCAGCAGGCATATTTGGTGCTAAACCACTTCAGTCTTTACAAGTGTGCGTGCAGACAGTTCGTAC
ACAGGTTTACATTGCAGTCAATGACAAAGCTCTTTATGAGCAGGTTGTCATGGATTACCTTGATAGCCTG
AAGCCTAGAGTGGAAGCACCTAAACAAGAGGAGCCACCAAGGACAGAAGATCCTAAAATTGAGGAGAAAT
CTGTCGTACAGAAGCCTATCGATGTGAAGCCAAAAATTAAGGCTTGCATTGATGAGGTTACCACAACACT
GGAAGAAACTAAGTTTCTTACCAATAAGTTACTCTTGTTTGCTGACATCAATGGTAAGCTTTACCATGAT
TCTCACAACATGCTTAGAGGTGAAGATATGTCTTTCCTTGAGAAGGATGCACCTTACGTGGTAGGTGATG
TTATCACTAGTGGTGATATCACTTGTGTTGTAATACCCTCCAAAAAGGCTGGTGGCACTACAGAGATGCT
CTCAAGAGCTTTGAAGAAAGTGCCAGTTGATGAGTATATAACCACATACCCTGGACAAGGATGTGCTGGT
TATACACTTGAGGAAGCTAAGACTGCTCTTAAGAAATGCAAATCTGCATTTTACGTGTTACCTTCAGAAA
CACCTAATGCTAAGGAAGAGATTCTAGGAACTGTGTCCTGGAATTTGAGAGAAATGCTTGCTCATGCTGA
AGAGACAAGAAAATTAATGCCTATATGCATGGATGTTAGAGCCATAATGGCCACCATCCAACGCAAGTAC
AAAGGAATTAAAGTTCAAGAAGGCATTGTTGACTATGGAGTCCGATTCTTCTTTTATACTAGTAAAGAGC
CTGTAGCTTCTATCATTACGAAGCTGAACTCTCTAAATGAGCCACTTGTCACAATGCCAATTGGTTATGT
GACACATGGTTTTAATCTTGAAGAGGCTGCGCGCTGTATGCGTTCTCTTAAAGCTCCTGCCGTAGTGTCA
GTATCATCACCAGATGCTGTTACTACATATAATGGATACCTCACTTCGTCATCAAAGACATCTGAGGAGC
ACTTTGTGGAAACAGTTTCTTTGGCTGGTTCTTACAGAGATTGGTACTATTCAGGACAGCGTACAGAGTT
AGGTGTTGAATTTCTTAAGCGTGGTGACAAAATTGTGTACCACACTTTGGAGAGTCCCGTCGAGTTTCAT
CTTGACGGTGAGGTTCTTCCACTTGACAAACTAAAGAGTCTTTTATCCCTACGGGAGGTTAAGACTATAA
AAGTGTTCACAACTGTGGACAACACTAATCTCCACACACAGCTTGTGGATATGTCTATGACATATGGACA
GCAGTTTGGTCCAACATACTTGGATGGTGCTGATGTTACAAAAATTAAACCTCATGTAAATCATGAGGGT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ACTTTTGTGCACTCATACTTGCTTACAGTAATAAAACTGTTGGCGAGCTCGGTGATGTCAGAGAAACTAT
GACCCATCTTCTACAGCATGCTAATTTGGAATCCGCAAAGCGAGTTCTTAATGTGGTGTGTAAACATTGC
GGTCAGAAAACTACCACCTTAACGGGTGTAGAAGCCGTGATGTATATGGGTACTCTATCTTATGATAATC
TTAAGACAGGTGTTTCCATTCCATGTGTGTGTGGTCGCGATGCTACACAATATCTAGTACAACAAGAGTC
TTCTTTTGTTATGATGTCTGCACCACCTGCTGAATATAAATTACAGCAAGGTACATTTTTATGTGCGAAT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TCAAATGACAGGCTTCACAAAGCCAGCTTCACGAGAGTTATATGTCACATTCTTTCCAGACTTGAATGGC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AGGAAGTCATAGAGTGTGACGTGAAAACTACTGAAGTTGTAGGCAATGTCATACTTAAACCATCAGATGA
AGGTGTTAAAGTAACACAAGAGTTGGATCATGAGGATCTTATGGCTGCTTATGTGGAAAATACAAGCATT
ACCATTAAGAAACCTAATGAGCTTTCACTAGCCTTAGGTTTAAAAACAATTGCCACTCATGGTATTGCTG
CAATTAATAGTGTGCCTTGGAGTAAAATTTTGGCTTATGTCAAACCATTCTTAGGACAAGCAGCAATTAC
AACATCAAATTGCGCTAAGAGATTAGCACAACGTGTGTTTAACAATTATATGCCTTATGTGCTTACACTA
TTGTTTCAATTGTGTACTTTTACAAAAAGTACAAATTCTAGAATTAGAGCTTCACTACCTACGACTATTG
CTAAAAATAGTGTTAGGGGTGTTGCTAGATTATGTTTGGATGCTGGCATTAATTATGTAAAGTCACCCAA
ATTTTCTAAATTGTTCACTATTGCAATGTGGCTATTATTGTTAAGCATTTGCTTAGGTTCACTAATCTAT
GTAACTGCAGCTTTAGGTGTATTATTGTCCAACTTTGGAGCTCCTTCTTATTGTAGTGGCGTTAGAGAAT
CGTACCTCAATTCCTCTAATGTTACTACTATGGATTTCTGTGAAGGTTCTTTTCCTTGCAGTGTTTGTTT
AAGTGGATTAGACTCGCTTGATTCCTATCCAGCTCTTGAAACCATCCAGGTGACGATCTCATCGTACAAG
CTAGACTTGACAATTTTAGGTCTGGCTGCTGAGTGGTTTTTGGCATATATGTTGTTTACAAAATTCTTTT
ATTTACTAGGTCTTTCAGCTATAATGCAGGTGTTCTTTGGCTATTTTGCTAGTCATTTCATCAGCAATTC
TTGGCTCATGTGGTTTATCATTAGCATTGTACAAATGGCACCCGTTTCTGCAATGGTTAGGATGTACATC
TTCTTTGCTTCTTTTTACTACATATGGAAGAGCTATGTTCATATTATGGATGGTTGTACCTCTTCGACTT
GCATGATGTGCTATAAGCGCAATCGTGCCACACGCGTTGAGTGTACAACTATTGTTAATGGCATGAAGAG
ATCTTTCTATGTCTATGCAAATGGAGGCCGTGGCTTCTGCAAGACTCACAATTGGAATTGTCTCAATTGT
GACACATTTTGCACTGGTAGTACATTCATTAGTGATGAAGTTGCTCGTGATTTGTCACTCCAGTTTAAAA
GACCAATTAACCCTACTGACCAGTCATCGTATATTGTTGATAGTGTTGCTGTTAAAAATGGCGCGCTTCA
TCTCTACTTTGACAAGGCTGGTCAAAAGACTTATGAGAGACACCCACTCTCCCATTTTATCAATTTAGAC
AATTTGAGAGCTAACAACACTAAAGGTTCACTACCTATTAATGTCATAGTCTTTGATGGCAAGTCCAAAT
GCGACGAGTCTGCTGCTAGGTCTGCATCTGTGTACTACAGTCAGCTAATGTGCCAACCTATTCTGTTGCT
TGACCAAGCTCTCATATCAGATGTTGGAGATAGTACTGAAGTTTCTGTTAAGATGTTTGATGCTTATGTC
GACACCTTTTCAGCAACTTTTAGTGTCCCTATGGAAAAACTTAGGGCACTCGTTGCTACAGCTCATAGCG
AGCTGGCAAAGGGTGTAGCTTTAGATGGTGTCCTTTCTACATTTGTGTCAGCTGCTCGTCAAGGTGTTGT
TGATACTGATGTTGACACAAAGGATGTCATTGAATGTCTCAAACTTTCACATCACTCCGACTTGGAAGTG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AACAACATACCTTTTAGACTAACTTGTGCTACAACTAGACAGGTTGTCAATGTCATAACTACTAAAATCT
CACTCAAGGGTGGTAAGATTGTTAGTACTTGGTTTAAACTTATGCTTAAGGCCACATTATTGTGCGTCAT
TGCTACATTGGTCTGTTACATCGTTATGCCAGTACATACATTGTCTGCTCATGATGGTTACACAAATGAA
ATCATTGGTTACAAAGCCATTCAGGATGGTGTCACTCGTGACATCATTTCTACTGATGATTGTTTTGCAA
ACAAACATGCTGGTTTTGACTCATGGCTTAGCCAGCGTGGTGGTTCATACAAAAATGACAAAAGCTGCCC
TGTAGTAGCTGCTATCATTACAAGAGAGATTGGTTTCATAGTGCCTGGCTTACCAGGTACTGTGTTGAGA
GCAATCAATGGTGACTTCTTGCATTTTCTACCTCGTGTCTTTAGTGCTGTTGGCAACATTTGCTACACAC
CTTCTAAACTCATTGAGTATAGTGATTTTGCTACCTCTGCTTGCGTTCTTGCTGCTGAGTGTACAATTTT
TAAGGATGCTATGGGCAAACCTGTGCCATATTGTTATGACACTAATTTGCTAGAGGGTTCTATTTCTTAT
AGTGAGCTTCGTCCAGACACTCGTTATGTCCTTATGGATGGTTCCATCATACAGTTTCCTAACACTTACC
TGGAGGGTTCTGTTAGAGTAGTAACAACTTTTGATGCTGAGTACTGTAGACATGGTACATGTGAAAGATC
AGAAGCTGGTATTTGCTTATCTACCAGTGGTAGATGGGTTCTTAACAATGAACATTATAGAGCTCTACCT
GGAGTATTTTGTGGTGTTGATGCAATGAATCTTATAGCAAACATCTTTACTCCCCTTGTGCAACCTGTGG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TTCTCCTATTGTGCCTTTTTGGATAACAGCAATCTATGTATTCTGTATTTCTCTGAAGCACTGCCATTGG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ATCAGTGTGCCATGAGACCTAACCATACCATTAAAGGTTCTTTCCTTAATGGATCATGTGGTAGTGTTGG
TTTTAACATTGATTATGATTGCGTGTCTTTCTGCTATATGCATCACATGGAGCTTCCAACAGGAGTACAC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TGAGTTTACACCATTTGATGTTGTTAGACAATGCTCTGGTGTTACCTTCCAAGGTAAGTTCAAGAAAATT
GTTAAGGGCACTCATCATTGGATGCTTTTAACTTTCTTGACATCACTATTGATTCTTGTCCAAAGTACTC
AGTGGTCACTGTTTTTCTTTGTTTACGAGAATGCTTTCTTGCCATTTACTCTTGGTATTATGGCAATTGC
TGCATGTGCTATGCTGCTTGTTAAGCATAAGCACGCATTCTTGTGCTTGTTTCTGTTACCTTCTCTTGCA
ACAGTTGCTTACTTTAATATGGTCTACATGCCTGCCAGCTGGGTGATGCGTATTATGACATGGTTTGAAT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TGTTGAGTATTACCCATTGTTATTTATTACTGGCAACACCTTACAGTGTATCATGCTTGTTTATTGTTTC
TTAGGCTATTGTTGCTGCTGCTATTTTGGCCTTTTCTGTTTACTCAACCGTTACTTCAGGCTTACTCTTG
GTGTTTATGACTATTTGGTCTCTACACAAGAATTTAGGTATATGAACTCCCAGGGGCTTTTGCCTCCTAA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GCTGTCAAACTACAGAATAATGAACTGAGTCCGGTAGCACTACGACAGATGTCTTGTGCGGCTGGTACCA
CACAAACAGCTTGTACTGATGACAATGCACTTGCCTACTATAACAATTCGAAGGGAGGTAGGTTTGTGCT
GGCATTACTATCAGACCACCAAGATCTCAAATGGGCTAGATTCCCTAAGAGTGATGGTACAGGTACAATT
TACACAGAACTGGAACCACCTTGTAGGTTTGTTACAGACACACCAAAAGGGCCTAAAGTGAAATACTTGT
ACTTCATCAAAGGCTTAAATAACCTAAATAGAGGTATGGTTCTGGGCAGTTTAGCTGCTACAGTACGTCT
TCAGGCTGGAAATGCTACAGAAGTACCTGCCAATTCAACTGTGCTTTCCTTCTGTGCCTTTGCAGTAGAC
CCTGCTAAAGCATATAAGGATTACCTAGCAAGTGGAGGACAACCAATCACCAACTGTGTGAAGATGTTGT
GTACACACACTGGTACAGGACAGGCAATTACTGTAACACCAGAAGCTAACATGGACCAAGAGTCCTTTGG
TGGTGCTTCATGCTGTCTGTATTGTAGATGCCACATTGATCATCCAAATCCTAAAGGATTTTGTGACTTG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GTTCCTAAAAACTAATTGCTGCCGCTTCCAGGAGAAGGATGAGGAAGGCAATTTATTAGACTCTTACTTT
GTAGTTAAGAGGCATACTATGTCTAACTACCAACATGAAGAGACTATTTATAACTTGGTTAAAAATTGTC
CAGCGGTTGCTGTTCATGATTTTTTCAAGTTTAGAGTAGATGGTGACATGGTACCACATATATCACGTCA
GCGTCTAACTAAATACACAATGGCTGATTTAGTCTATGCTCTACGTCACTTTGACGAGGGTAATTGTGAC
ACATTAAAAGAAATACTCGTCACATACAATTGTTGTGATGATGATTATTTCAATAAGAAGGATTGGTATG
ACTTCGTAGAGAATCCTGACATCTTACGCGTATATGCTAACTTAGGTGAGCGTGTACGCCAAGCATTATT
AAAGACTGTACAATTCTGCGATGCTATGCGTGATGCAGGCATTGTAGGCGTACTGACATTAGATAATCAG
GATCTTAATGGGAACTGGTACGATTTCGGTGATTTCGTACAAGTAGCACCAGGCTGCGGAGTTCCTATTG
TGGATTCATACTACTCATTGCTGATGCCCATCCTCACTCTGACTAGGGCATTGGCTGCTGAGTCCCATAT
GGATGCTGATCTCGCAAAACCACTTATTAAGTGGGATTTGCTGAAATATGATTTTACGGAAGAGAGACTT
TGTCTCTTCGACCGTTACTTTAAATATTGGGACCAGACATACCATCCCAATTGTATTAACTGTTTGGATG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ATGCTGCTGATCCAGCCATGCATGCAGCTTCTGGCAATTTATTGCTAGATAAACGCACTACGTGCTTTTC
GGTAGCTGCACTAACAAACAATGTTGCTTTTCAAACTGTCAAACCCGGTAATTTTAACAAAGACTTTTAT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TACTATAACTCAAATGAATCTTAAGTATGCCATTAGTGCAAAGAATAGAGCTCGCACTGTAGCTGGTGTC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ACAGCCAACGTAAATGCACTTCTTTCAACTGATGGTAATAAGATAGCTGACAAGTATGTCCGCAATCTAC
AACACAGGCTCTATGAGTGTCTCTATAGAAATAGGGATGTTGATCACGAATTCGTGGATGAGTTTTACGC
TTACCTGCGTAAACATTTCTCCATGATGATTCTTTCTGATGACGCCGTTGTGTGCTATAACAGTAACTAT
GCGGCTCAAGGTTTAGTAGCTAGCATTAAGAACTTTAAGGCAGTTCTTTATTATCAAAATAATGTGTTCA
TGTCTGAGGCAAAATGTTGGACTGAGACTGACCTTACTAAAGGACCTCACGAATTTTGCTCACAGCATAC
AATGCTAGTTAAACAAGGAGATGACTACGTGTACCTGCCTTACCCAGATCCATCAAGAATATTAGGCGCG
GGCTGTTTTGTCGATGATATTGTCAAAACAGATGGTACACTTATGATTGAGAGGTTTGTGTCATTAGCTA
TTGATGCCTACCCCCTTACTAAACATCCTAATCAGGAGTATGCTGATGTCTTTCACTTGTATTTACAATA
CATTAGGAAGTTACATGATGAGCTTACTGGTCACATGCTAGACATGTATTCTGTAATGCTAACCAATGAC
AACACCTCACGGTATTGGGAACCTGAGTTTTATGAAGCTATGTACACACCACACACAGTCTTGCAGGCTG
TAGGTGCTTGTGTATTGTGTAATTCACAGACTTCACTTCGTTGCGGTGCCTGCATTAGGAGACCATTCCT
GTGCTGCAAGTGCTGCTATGACCATGTCATTTCAACATCACATAAATTAGTGTTGTCTGTTAATCCCTAT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GATTACATACTTGCCAACACTTGTACTGAGAGACTCAAACTCTTTGCAGCAGAAACACTCAAAGCTACTG
AGGAAACATTCAAGCTGTCATATGGTATTGCCACTGTACGTGAAGTACTCTCTGACAGAGAATTGCATCT
TTCATGGGAGGTTGGAAAACCTAGACCACCATTGAATAGAAATTATGTCTTTACTGGTTACCGTGTAACT
AAAAATAGTAAAGTACAGATTGGAGAGTACACCTTTGAAAAAGGTGACTATGGTGATGCTGTTGTGTACA
GAGGTACTACGACATACAAATTGAATGTTGGTGATTACTTTGTGTTGACATCTCACACTGTAATGCCACT
TAGTGCACCTACTCTAGTGCCACAAGAGCACTATGTGAGAATTACTGGCTTGTACCCAACACTCAACATC
TCAGATGAGTTTTCTAGCAATGTTGCAAATTATCAAAAGGTCGGTATGCAAAAGTACTCTACACTCCAGG
GACCACCTGGTACTGGTAAGAGTCATTTTGCCATCGGACTTGCTCTCTACTACCCATCTGCTCGCATAGT
GTATACAGCTTGCTCCCATGCAGCTGTTGATGCCCTATGCGAAAAGGCATTAAAATACTTGCCCATAGAT
AAATGTAGTAGAATCATACCTGCGCGTGCTCGCGTAGAGTGTTTTGACAAATTCAAAGTGAATTCAACAC
TAGAACAGTATGTTTTCTGCACTGTAAATGCATTGCCAGAAACAACTGCTGATATTGTAGTCTTTGATGA
AATCTCTATGGCTACTAATTATGACTTGAGTGTTGTCAATGCTAGACTTCGTGCAAAACACTACGTCTAT
ATTGGCGATCCTGCTCAATTACCAGCCCCGCGCACATTGCTGACCAAAGGCACACTAGAACCAGAATACT
TCAATTCAGTGTGCAGACTTATGAAAACAATAGGTCCAGACATGTTCCTTGGAACTTGTCGCCGTTGTCC
TGCTGAAATTGTCGACACTGTGAGTGCTTTAGTTTATGATAATAAGCTAAAGGCACACAAGGAGAAGTCA
GCTCAATGCTTCAAAATGTTTTATAAGGGTGTTATTACACATGATGTTTCATCTGCAATTAACAGACCTC
AAATAGGCGTTGTAAGAGAATTTCTTACACGCAATCCTGCTTGGAGAAAAGCTGTTTTTATCTCACCTTA
TAATTCACAGAATGCTGTAGCTTCAAAAATCTTAGGATTGCCTACGCAGACTGTCGATTCCTCCCAGGGT
TCTGAGTATGACTATGTCATATTCACACAAACTACTGAAACAGCACACTCTTGCAATGTTAACCGCTTTA
ATGTGGCTATCACAAGAGCAAAAATTGGCATTTTGTGCATAATGTCCGATAGAGATCTTTATGACAAACT
GCAATTCACAAGTCTAGAAGTACCACGCCGCAATGTGGCTACATTACAGGCAGAAAATGTAACTGGACTT
TTTAAGGACTGTAGTAAGATCATCACCGGTCTTCATCCAACACAGGCACCTACACACCTCAGCGTTGATA
CAAAATTTAAGACTGAGGGACTATGTGTTGACATACCAGGCATACCAAAGGACATGACCTACCGTAGACT
CATCTCTATGATGGGTTTCAAAATGAATTACCAAGTTAATGGTTACCCTAATATGTTTATTACCCGTGAG
GAAGCTATTCGTCACGTTCGTGCATGGATTGGCTTCGACGTAGAGGGCTGTCATGCAACTAGAGATGCTG
TGGGTACTAACCTACCTCTCCAGCTAGGATTTTCTACAGGTGTTAACTTAGTAGCTGTACCGACTGGCTA
TGTTGACACTGAAAATAACACAGAATTCACCAGAGTTAATGCAAGACCTCCACCAGGTGACCAGTTTAAA
CATCTTATACCACTCATGTACAAAGGCTTGCCCTGGAATGTAGTGCGTATTAAGATAGTACAAATGCTCA
GTGATACACTGAAAGGATTGTCAGACAGAGTCGTGTTTGTCCTTTGGGCGCATGGCTTTGAGCTTACATC
AATGAAGTACTTTGTCAAGATTGGACCTGAAAGAACGTGCTGTCTGTGTGACAAACGTGCAACTTGCTTT
TCTACTTCATCAGATACTTATGCCTGCTGGAATCATTCTGTGGGTTTTGACTATGTCTACAACCCATTTA
TGATTGATGTCCAGCAGTGGGGTTTTACGGGTAACCTTCAGAGTAACCACGACCAACATTGTCAAGTGCA
TGGAAATGCACATGTGGCTAGTTGTGATGCTATCATGACTAGATGCTTGGCGGTCCATGAGTGCTTTGTT
AAGCGCGTTGATTGGTCTGTTGAATACCCCATTATAGGAGATGAACTGAAGATTAATTCCGCTTGCAGAA
AAGTACAGCATATGGTTGTAAAGTCTGCATTGCTTGCTGATAAGTTTCCAGTTCTTCATGACATTGGAAA
TCCAAAGGCTATTAAGTGTGTGCCTCAGGCGGAAGTAGAATGGAAGTTCTATGATGCTCAGCCATGCAGT
GACAAAGCCTATAAAATAGAGGAACTTTTCTATTCCTACGCTACACATCATGATAAATTCACTGATGGTG
TTTGTTTGTTTTGGAACTGTAACGTTGATCGTTACCCAGCCAATGCAATTGTATGTAGGTTTGACACGAG
AGTTTTGTCAAACTTGAATTTACCAGGTTGTGACGGTGGTAGTTTGTATGTGAATAAGCATGCATTCCAC
ACTCCAGCTTTTGATAAAAGTGCATTTACCAATTTAAAGCAATTGCCTTTCTTTTATTATTCTGACAGTC
CTTGTGAGTCTCATGGCAAACAAGTAGTGTCAGATATTGATTATGTACCACTTAAATCTGCTACGTGTAT
TACACGATGCAATTTGGGAGGTGCTGTTTGCAGACACCATGCAAATGAGTACCGACAGTACTTAGATGCA
TATAACATGATGATTTCTGCTGGATTTAGCCTATGGATTTACAAACAGTTTGATACTTATAATCTGTGGA
ATACATTCACCAGGTTACAGAGTTTAGAAAATGTGGCTTACAATGTTGTTAACAAAGGACACTTCGATGG
ACAAGCTGGTGAAGCACCTGTTTCCATCATTAATAATGCTGTTTACACAAAGGTAGATGGTGTTGATGTA
GAGATCTTTGAAAACAAGACAACACTTCCTGTTAATGTTGCGTTTGAGCTTTGGGCTAAGCGTAACATTA
AACCAGTGCCAGAGATTAAGATACTCAATAACTTGGGTGTCGATATCGCTGCTAATACTGTGGTCTGGGA
CTACAAGAGAGAAGCACCAGCACATATGTCAACAATAGGTGTCTGCACAATGACCGACATTGCTAAGAAA
CCTACTGAGAGTGCTTGTTCCTCGCTTACTGTCTTATTTGATGGTAGAGTGGTAGGACAGGCAGACCTTT
TTAGAAATGCCCGTAATGGTGTTTTAATAACAGAAGGTTCAGTTAAAGGTTTAACACCTTCAAAGGGGCC
AGCACAAGCTAGTGTCAATGGAGTCACATTAATTGGAGAATCCGTAAAAACACAGTTTAACTATTTTAAG
AAAGTAGATGGCATTATTCAACAGTTGCCTGAAACCTACTTTACTCAGAGCCGAGACTTAGAGGATTTCA
AGCCCAGATCACAAATGGAAACTGACTTTCTTGAGCTCGCTATGGATGAATTCATACAACGGTATAAGCT
AGAGGGTTATGCCTTCGAACATATCGTTTATGGGGATTTCAGTCATGGACAACTTGGCGGCCTTCATCTA
ATGATTGGTTTAGCCAAGCGCTCACAAGATTCACCGCTTAAATTAGAGGACTTTATCCCTATGGATAGCA
CAGTGAAAAATTACTTCATAACAGATGCACAAACAGGTTCATCAAAATGTGTGTGCTCTGTTATTGACCT
TTTACTTGATGACTTTGTTGAGATAATAAAGTCACAGGATTTGTCAGTAATTTCTAAGGTAGTCAAGGTT
ACAATTGACTACGCTGAGATTTCATTCATGCTTTGGTGTAAAGATGGACACGTTGAAACCTTCTACCCTA
AATTACAAGCAAGTCAAGCGTGGCAACCGGGGGTTGCAATGCCTAACTTGTACAAGATGCAAAGAATGCT
TCTTGAAAAGTGTGACCTTCAGAATTATGGTGAAAATGCTGTCATACCAAAAGGAATAATGATGAATGTC
GCAAAATACACTCAACTGTGTCAATACTTAAATACACTTACTTTAGCTGTACCCTACAACATGAGAGTTA
TTCACTTTGGTGCTGGATCTGATAAAGGAGTTGCACCAGGTACAGCTGTACTCAGACAATGGTTGCCAAC
TGGCACACTACTTGTCGATTCAGACCTTAATGACTTCGTCTCTGACGCGGATTCTACTTTAATTGGAGAC
TGTGCAACAGTACATACGGCTAATAAATGGGATCTCATTATTAGCGATATGTATGACCCTAAGACAAAAC
ATGTGACAAAAGAGAACGACTCAAAAGAAGGGTTTTTCACTTACCTGTGTGGATTTATAAAGCAAAAGCT
AGCCTTGGGTGGCTCTGTGGCTGTGAAGATAACAGAGCATTCTTGGAATGCTGATCTTTACAAGCTTATG
GGACACTTCTCATGGTGGACAGCTTTTGTTACAAATGTAAATGCATCATCATCAGAAGCATTTCTAATTG
GGGTTAACTATCTAGGCAAGCCAAAGGAACAAATTGATGGCTATACCATGCATGCTAACTACATCTTTTG
GAGGAACACAAATCCTATTCAATTGTCTTCCTATTCACTTTTTGACATGAGCAAGTTTCCTCTCAAATTA
AGAGGGACTGCTGTTATGTATTTAAAGGAGAATCAGATCAATGACATGATTTATTCTCTACTTGAGAAAG
GTAGACTTATCATTAGAGAGAGTAACAAAGTTGTGGTGTCTAGTGATATTTTAGTTAATAACTAAACGAA
CATGAAATTGTTAGTTTTAGTTTTTGCTACTCTAGTCTCCTCTTACACTATAGAGAAGTGCCTTGATTTT
GATGACCGCACTCCACCTGCAAATACTCAATTTTTATCTTCTCACAGAGGTGTTTATTACCCAGATGACA
TTTTTAGGTCTAATGTCTTGCATTTAGTACAAGATCATTTCCTACCTTTTGACTCTAACGTCACCAGGTT
TATAACGTTTGGCCTAAATTTTGATAATCCCATAATACCCTTCAAGGATGGTATTTATTTTGCTGCGACT
GAAAAGTCTAATGTTATTAGAGGATGGGTTTTTGGTTCTACAATGAACAACAAATCTCAATCCGTTATAA
TAATGAACAACTCAACTAATTTAGTCATTAGGGCTTGTAATTTTGAGTTGTGTGACAATCCATTTTTTGT
TGTGTTGAAATCTAACAACACTCAAATACCATCTTACATATTTAATAATGCATTCAATTGCACATTTGAA
TATGTTTCTAAGGATTTTAACCTAGACCTTGGTGAAAAACCAGGTAATTTCAAGGATCTCAGAGAGTTTG
TTTTCAGGAATAAAGATGGTTTTTTGCATGTTTATTCCGGTTACCAACCCATTTCTGCTGCCAGTGGTTT
GCCAACTGGTTTTAATGCACTCAAACCTATTTTCAAGTTACCTCTGGGTATTAATATTACTAATTTCAGA
ACACTTCTGACTGCTTTTCCGCCTAGACCTGATTATTGGGGTACTTCAGCTGCAGCTTATTTTGTAGGAT
ATTTAAAACCAACTACATTCATGCTCAAGTATGATGAAAATGGTACAATCACAGATGCTGTCGATTGTTC
TCAAAATCCACTTGCTGAACTCAAATGCTCTGTTAAAAGTTTTGAGATTGACAAAGGAATTTATCAAACC
TCCAATTTCAGGGTGGCACCCTCGAAGGAAGTTGTGAGGTTCCCTAATATTACAAACCTGTGTCCTTTTG
GAGAGGTTTTTAATGCTACTACATTTCCTTCTGTCTATGCATGGGAGAGGAAAAGAATTTCAAATTGTGT
TGCTGATTACTCTGTACTCTACAACTCAACATCTTTTTCAACTTTTAAGTGTTACGGCGTTTCTGCCACT
AAGTTGAATGATCTTTGCTTCTCCAATGTCTATGCAGATTCATTTGTAGTCAAAGGAGACGATGTAAGGC
AAATAGCACCAGGACAGACCGGTGTTATTGCTGATTATAATTACAAATTGCCAGATGATTTCACGGGTTG
TGTCCTTGCTTGGAATACTAGGAACATTGATGCTACTCAAACTGGTAATTATAATTATAAATATAGATCT
CTCAGACATGGCAAGCTTAGGCCTTTTGAGAGAGATATTTCTAATGTGCCTTTCTCTCCTGATGGCAAAC
CTTGTACCCCACCTGCTTTTAATTGTTATTGGCCATTAAATGATTATGGTTTTTACATCACTAATGGCAT
AGGCTACCAACCTTATAGAGTTGTAGTTCTTTCTTTTGAACTTCTAAATGCACCTGCTACGGTTTGTGGA
CCAAAATTGTCCACTGACCTTATTAAAAATCAATGTGTCAATTTTAACTTTAATGGACTCACTGGTACTG
GTGTGTTAACTCCTTCTTCAAAGAGATTTCAACCATTTCAACAATTTGGTCGTGATGTTTCGGATTTCAC
TGATTCAGTTCGAGATCCGAAGACGTCTGAAATATTAGACATTTCACCTTGCTCTTTTGGCGGTGTAAGT
GTAATCACACCTGGAACAAATACTTCATCAGAAGTTGCTGTTCTATATCAAGATGTTAACTGCACTGATG
TTCCTGTAGCAATCCATGCAGACCAACTCACACCTTCTTGGCGCGTATACTCTACTGGAAATAATGTATT
TCAAACCCAGGCAGGCTGTCTTATAGGAGCTGAGCATGTCGACACTTCTTATGAGTGCGACATTCCTATT
GGAGCTGGCATTTGTGCTAGTTACCATACAGTTTCTTCATTACGTAGTACTAGCCAAAAATCTATTGTGG
CTTATACTATGTCTTTAGGTGCTGATAGTTCAATTGCTTACTCTAATAACACCATTGCTATACCTACTAA
CTTTTCAATTAGCATTACTACAGAAGTAATGCCTGTTTCTATGGCTAAAACCTCTGTAGATTGTAATATG
TACATCTGCGGAGATTCTACTGAATGTGCTAATTTGCTTCTCCAATATGGTAGCTTTTGCACACAACTAA
ATCGTGCACTCTCAGGTATTGCTGTTGAACAGGATCGCAACACACGTGAAGTGTTCGCTCAAGTCAAACA
AATGTACAAAACCCCAACTTTGAAAGATTTTGGTGGTTTTAATTTTTCACAAATATTACCTGACCCTCTA
AAGCCAACTAAGAGGTCTTTTATTGAGGACTTGCTCTTTAATAAGGTGACACTCGCTGATGCTGGCTTTA
TGAAGCAATATGGCGAATGCCTAGGTGATATTAATGCTAGAGATCTCATTTGTGCGCAGAAGTTCAATGG
ACTTACAGTGCTGCCACCTCTGCTCACTGATGATATGATTGCTGCCTACACTGCTGCTCTAGTTAGTGGT
ACTGCCACTGCTGGATGGACATTCGGTGCTGGCGCTGCTCTTCAAATACCTTTTGCTATGCAAATGGCAT
ATAGGTTCAATGGCATTGGAGTTACTCAAAATGTTCTCTATGAGAACCAAAAACAAATCGCCAATCAATT
TAACAAGGCGATCAGCCAAATTCAAGAATCACTCACAACAACATCCACTGCATTGGGCAAGCTGCAAGAT
GTCGTCAACCAGAATGCTCAAGCATTAAACACACTTGTTAAACAACTTAGCTCCAATTTTGGTGCGATTT
CAAGTGTGCTAAATGATATCCTTTCGCGACTTGATAAAGTCGAGGCAGAGGTACAAATTGACAGGTTAAT
TACAGGCAGACTGCAAAGCCTTCAAACCTATGTAACACAACAACTAATCAGGGCTGCTGAAATCAGGGCT
TCTGCTAATCTTGCTGCTACTAAAATGTCTGAGTGTGTTCTTGGACAATCAAAAAGAGTTGACTTTTGCG
GAAAGGGCTACCATCTTATGTCCTTCCCACAAGCAGCCCCGCATGGTGTTGTCTTCCTACATGTCACATA
TGTGCCATCTCAAGAGAGAAACTTCACCACAGCGCCAGCAATTTGTCATGAAGGCAAAGCATACTTCCCT
CGTGAAGGTGTTTTTGTGTTTAATGGCACTTCGTGGTTTATTACACAGAGGAACTTCTTTTCTCCACAAA
TAATTACTACAGACAATACATTTGTCTCCGGAAGTTGTGATGTCGTAATTGGCATCATTAACAATACAGT
TTATGATCCTCTGCAACCTGAGCTTGACTCATTCAAAGAAGAGCTGGACAAGTACTTCAAAAATCACACA
TCACCAGATGTTGATCTTGGCGACATTTCAGGCATTAACGCTTCTGTCGTCAACATTCAAAAAGAAATTA
ACCGCCTCAATGAGGTCGCTAAAAATTTAAATGAATCACTCATTGACCTTCAAGAATTGGGAAAATATGA
GCAATATATTAAATGGCCTTGGTATGTTTGGCTCGGCTTCATTGCTGGACTAATTGCCATCGTCATGGTT
ACAATCTTGCTTTGTTGCATGACTAGTTGTTGCAGTTGCCTCAAGGGTGCATGCTCTTGTGGTTCTTGCT
GCAAGTTTGATGAGGATGACTCTGAGCCAGTTCTCAAGGGTGTCAAATTACATTACACATAAACGAACTT
ATGGATTTGTTTATGAGAATTTTTACTCTTGGATCAATTACTGCACAGCCAGGAAAAATTGACAATGCTT
CTCCTGCAAGTACTGTTCATGCTACAGCAACGATACCGCTACAAGCCTCACTCCCTTTCGGATGGCTTGT
TATTGGCGTTGCATTTCTTGCTGTTTTTCAGAGCGCTACCAAAATAATTTCGCTCAATAAAAGATGGCAG
CTAGCCCTTTATAAGGGCTTCCAGTTCATTTGCAATTTACTGCTGCTATTTGTTACCATCTATTCACATC
TTTTGCTTGTCGCTGCAGGTATGGAGGCGCAATTTTTGTACCTCTATGCCTTGATATATTTTCTACAATG
CATCAACGCATGTAGAATTATCATGAGATGTTGGCTTTGTTGGAAGTGCAAATCCAAGAACCCATTACTT
TATGATGCCAACTACTTTGTTTGCTGGCACACACATAACTATGACTACTGTATACCGTATAACAGTGTCA
CAGATACAATTGTCGTTACTGCAGGTGACGGCATTTCAACACCAAAACTCAAAGAAGACTACCAAATTGG
TGGTTATTCTGAGAATTGGCACTCAGGTGTTAAAGACTATGTCGTTGTACATGGCTATTTCACCGAAGTT
TACTACCAGCTTGAGTCTACACAAATTACTACAGACACTGGTATTGAAAATGCTACATTCTTCATCTTTA
ACAAGCTTGTTAAAGACCCACCGAATGTGCAAATACACACAATCGACGGCTCTTCAGGAGTTGTAAATCC
AGCAATGGATCCAATTTATGATGAGCCGACGACGACTACTAGCGTGCCTTTGTAAGCACAAGAAAGTGAG
TACGAACTTATGTACTCATTCGTTTCGGAAGAAACAGGTACGTTAATAGTTAATAGCGTACTTCTTTTTC
TTGCTTTCGTGGTATTCTTGCTAGTCACACTAGCCATCCTTACTGCGCTTCGATTGTGTGCGTACTGCTG
CAATATTGTTAACGTGAGTTTAGTAAAACCAACTGTTTACGTTTACTCGCGTGTTAAAAATCTGAACTCT
TCTGAAGGAGTTCCTGATCTTCTGGTCTAAACGAACTAACTATTATTATTATTCTGTTTGGAACTTTAAC
ATTGCTTATCATGGCTGAGAACGGGACTATTTCCGTTGAGGAGCTTAAAAGACTCCTGGAACAATGGAAC
CTAGTAATAGGTTTCCTATTCCTAGCCTGGATTATGTTACTACAATTTGCCTATTCTAATCGGAACAGGT
TTTTGTACATAATAAAGCTTGTTTTCCTGTGGCTCTTGTGGCCAGTAACACTTGCTTGCTTTGTGCTTGC
TGCTGTTTACAGAATTAATTGGGTGACTGGCGGGATTGCGATTGCAATGGCTTGTATTGTAGGCTTGATG
TGGCTTAGCTACTTCATTGCTTCCTTCAGGCTATTTGCTCGTACCCGCTCAATGTGGTCATTCAACCCAG
AAACAAACATTCTTCTCAATGTGCCTCTTCGAGGGACAATTGTGACCAGACCGCTCATGGAAAGTGAACT
TGTCATTGGCGCTGTGATCATTCGTGGTCACTTGCGCATGGCTGGACACTCCCTAGGGCGCTGTGACATC
AAGGACCTGCCAAAAGAGATCACTGTGGCTACATCACGAACGCTTTCTTATTACAAATTAGGAGCGTCGC
AGCGTGTAGGCACTGATTCAGGTTTTGCTGCATACAACCGCTACCGTATTGGAAACTACAAATTAAATAC
AGACCACGCCGGTAGCAACGACAATATTGCTTTGCTAGTACAGTAAGTGACAACAGATGTTTCATCTTGT
TGACTTCCAGGTTACAATAGCAGAGATATTGATTATCATTATGAGGACTTTCAGGATTGCTATTTGGAAT
CTTGACATGATAATAAGTTCAATAGTGAGACAATTATTTAAGCCTCTAACTAAGAAGAAATATTCTGAGT
TAGATGATGAAGAACCTATGGAGTTAGATTATCCATAAAACGAACATGAAAATTATTCTCTTCCTGACTT
TGATTGCACTTGCATCTTGCGAGCTATATCACTATCAGGAGTGTGTTAGAGGTACAACTGTACTACTAAA
AGAACCTTGCCCATCTGGAACTTACGAGGGCAATTCACCATTTCATCCTCTTGCTGATAACAAATTTGCA
CTAACTTGCACTAGCACTCATTTTGCTTTTGCTTGTGCTGACGGTACTAGACATACTTATCAGCTTCGTG
CAAGATCAGTTTCACCAAAACTTTTCATCAGACAAGAGGAAGTTCATCAAGAGCTCTACTCGCCGCTTTT
TCTCATTGTTGCTGCTCTAGTATTTATAATACTTTGCTTCACCATTAAGAGAAAGACAGAATGAATGAGC
TCACCTTAATTGACTTCTATTTGTGCTTTTTAGCCTTTCTGCTATTCCTTGTTCTAATAATGCTTATTAT
ATTTTGGTTTTCACTTGAACTCCAGGATATAGAAGAACCTTGTAACAAAGTCTAAACGAACATGAAACTT
CTCATTGTTTTAGGACTCTTAACTTCAGTGTATTGCATGCATAAAGAATGCAGTATACAAGAATGTTGTG
AAAATCAACCATTCCAACTTGAAGACCCATGTCCAATACATTACTATTCGGACTGGTTTGTAAAAATTGG
ACCTCGTAAGTCTGCTCGCCTAGTACAACTTTGTGCTGGTGAATATGGACATAGAGTTCCAATACATTAC
GAAATGTTTGGCAATTACACTATTTCATGTGAACCACTTGAAATAAATTGTCAAAACCCACCAGTTGGAA
GTCTCATTGTACGTTGTTCATATGATGTTGACTTTATGGAGTATCACGACGTTCGTGTTGTTCTAGATTT
CATCTAAACGAACAAACTAAAATGTCTGATAATGGACCCCAATCAAACCAGCGTAGTGCCCCCCGCATTA
CATTTGGTGGACCCACAGATTCAACTGACAATAACCAGAATGGAGGACGCAATGGGGCAAGGCCAAAACA
ACGCCGACCCCAAGGTTTACCCAATAATACTGCGTCTTGGTTCACAGCTCTCACTCAGCATGGCAAGGAG
GAACTTAGATTCCCTCGAGGCCAGGGCGTTCCAATCAACACCAATAGTGGTCCAGATGACCAAATTGGCT
ACTACCGAAGAGCTACCCGACGAGTTCGTGGTGGTGACGGCAAAATGAAAGAGCTCAGCCCCAGATGGTA
CTTCTATTACCTAGGAACTGGCCCAGAAGCTTCACTTCCCTACGGCGCTAACAAAGAAGGCATCGTATGG
GTCGCAACTGAGGGAGCCTTGAACACACCCAAAGACCACATTGGCACCCGCAATCCTAATAACAATGCTG
CCACCGTGCTACAACTTCCTCAAGGAACAACATTGCCAAAAGGCTTCTACGCAGAGGGGAGCAGAGGCGG
CAGTCAAGCCTCTTCTCGCTCCTCATCACGTAGTCGCGGTAATTCAAGAAATTCAACTCCTGGCAGCAGT
AGGGGAAATTCTCCTGCTCGAATGGCTAGCGGAGGTGGTGAAACTGCCCTCGCGCTATTGCTGCTAGACA
GATTGAACCAGCTTGAGAGCAAAGTTTCTGGTAAAGGCCAACAACAACAAGGCCAAACTGTCACTAAGAA
ATCTGCTGCTGAGGCATCTAAAAAGCCTCGCCAAAAACGTACTGCTACAAAACAGTACAACGTCACTCAA
GCTTTTGGGAGACGTGGTCCAGAACAAACTCAAGGAAACTTCGGGGACCAAGACCTAATCAGACAAGGAA
CTGATTACAAACATTGGCCGCAAATTGCACAATTTGCTCCAAGTGCGTCTGCATTCTTCGGAATGTCACG
CATTGGCATGGAAGTCACACCTTCGGGAACATGGCTGACTTATCATGGAGCCATTAAATTGGATGACAAA
GATCCACAATTCAAAGACAACGTCATATTGCTGAACAAGCACATTGACGCATACAAAACATTCCCACCAA
CAGAGCCTAAAAAGGACAAAAAGAAAAAGACTGATGAAGCTCAGCCTTTACCGCAGAGACAAAAGAAGCA
ACCCACTGTGACTCTTCTCCCTGCGGCTGACATGGATGATTTCTCCAGACAACTTCAAAATTCCATGAGT
GGAGCTTCTGCTGATTCAACTCAGGCATAAACACTCATGATGACCACACAAGGCAGATGGGCTATGTAAA
CGTCTTCGCAATTCCGTTTACGATACATAGTCTACTCTTGTGCAGAATGAATTCTCGTAGCTAAACAGCA
CAAGTAGGTTTAGTTAACTTTAATCTCACATAGCAATCTTTAATCAATGTGTAACATTAGGGAGGACTTG
AAAGAGCCACCACATTTTCACCGAGGCCACGCGGAGTACGATCGAGGGTACAGTGAATAATGCTAGGGAG
AGCTGCCTATATGGAAGAGCCCTAATGTGTAAAATTAATTTTAGTAGTGCTATCCCCATGTGATTTTAAT
AGCTTCTTAGGAGAATGACAAAAAAAAAAAAAAAAAAAAAAA
</v>
      </c>
      <c r="AU29" s="114" t="str">
        <f t="shared" si="20"/>
        <v>&gt;BtRs3367 K</v>
      </c>
      <c r="AV29" s="114">
        <f t="shared" si="21"/>
        <v>1</v>
      </c>
      <c r="AW29" s="115" t="str">
        <f t="shared" si="22"/>
        <v>&gt;BtRs3367 KC881006.1_genome</v>
      </c>
      <c r="AX29" s="38"/>
      <c r="AY29" s="38"/>
      <c r="AZ29" s="38"/>
      <c r="BA29" s="38"/>
      <c r="BB29" s="38"/>
      <c r="BC29" s="38"/>
      <c r="BD29" s="38"/>
      <c r="BE29" s="38"/>
      <c r="BF29" s="38"/>
      <c r="BG29" s="38"/>
      <c r="BH29" s="38"/>
      <c r="BI29" s="38"/>
      <c r="BJ29" s="38"/>
      <c r="BK29" s="38"/>
      <c r="BL29" s="38"/>
      <c r="BM29" s="38"/>
      <c r="BN29" s="38"/>
      <c r="BO29" s="38"/>
      <c r="BP29" s="38"/>
      <c r="BQ29" s="38"/>
      <c r="BR29" s="38"/>
    </row>
    <row r="30" ht="15.75" customHeight="1">
      <c r="A30" s="87">
        <v>46.0</v>
      </c>
      <c r="B30" s="122" t="s">
        <v>133</v>
      </c>
      <c r="C30" s="169" t="s">
        <v>337</v>
      </c>
      <c r="D30" s="90" t="str">
        <f t="shared" si="8"/>
        <v>BtRs4081</v>
      </c>
      <c r="E30" s="134" t="s">
        <v>135</v>
      </c>
      <c r="F30" s="91" t="s">
        <v>135</v>
      </c>
      <c r="G30" s="91" t="s">
        <v>135</v>
      </c>
      <c r="H30" s="91" t="s">
        <v>136</v>
      </c>
      <c r="I30" s="91"/>
      <c r="J30" s="98"/>
      <c r="K30" s="98"/>
      <c r="L30" s="141" t="s">
        <v>26</v>
      </c>
      <c r="M30" s="135"/>
      <c r="N30" s="136"/>
      <c r="O30" s="154"/>
      <c r="P30" s="135" t="s">
        <v>338</v>
      </c>
      <c r="Q30" s="101"/>
      <c r="R30" s="97">
        <v>2.0</v>
      </c>
      <c r="S30" s="98"/>
      <c r="T30" s="91"/>
      <c r="U30" s="98"/>
      <c r="V30" s="98"/>
      <c r="W30" s="99" t="s">
        <v>339</v>
      </c>
      <c r="X30" s="99"/>
      <c r="Y30" s="120">
        <v>1241.0</v>
      </c>
      <c r="Z30" s="119" t="s">
        <v>340</v>
      </c>
      <c r="AA30" s="102">
        <f t="shared" si="9"/>
        <v>1241</v>
      </c>
      <c r="AB30" s="103" t="str">
        <f t="shared" si="10"/>
        <v>yes</v>
      </c>
      <c r="AC30" s="104" t="str">
        <f t="shared" si="11"/>
        <v>&gt;BtRs4081 ATO98120</v>
      </c>
      <c r="AD30" s="104" t="str">
        <f>IFERROR(__xludf.DUMMYFUNCTION("if (REGEXMATCH(AC30, ""^&gt;""),AC30 &amp; ""
"" &amp; Z30, """")"),"&gt;BtRs4081 ATO98120
MKVLIVLLSLGLVTAQDGCGHISTKPQPLMDKFSSSRRGVYYNDDIFRSDVLHLTQDYFLPFDTNLTRYLSFNMDSATKVYFDNPTLPFGDGIYFAATEKSNVVRGWIFGSTMDNTTQSAIIVNNSTHIIIRVCYFNLCKEPMYAISNEQHYKSWVYQNAYNCTYDRVEQSFQLDTAPQTGNFKDLREYVFKNKDGFLSVYNAYSPIDIPRGLPVGFSVLKPILKLPIGINITSFK"&amp;"VVMSMFSRTTSNFLPEIAAYFVGNLKYSTFMLNFNENGTITDAIDCAQNPLSELKCTIKNFNVSKGIYQTSNFRVSPTHEVVRFPNITNRCPFDKVFNASRFPNVYAWERTKISDCVADYTVLYNSTSFSTFKCYGVSPSKLIDLCFTSVYADTFLIRSSEVRQVAPGETGVIADYNYKLPDDFTGCVIAWNTAKQDQGQYYYRSSRKTKLKPFERDLTSDENGVRTLSTYDFYPNVPIEYQATRVVVLSFELLN"&amp;"APATVCGPKLSTALVKNQCVNFNFNGLKGIGVLTDSSKRFQSFQQFGRDTSDFTDSVRDPQTLQILDITPCSFGGVSVITPGTNASSEVAVLYQDVNCTDVPTAIRADQLTPAWRVYSTGINVFQTQAGCLIGAEHVNASYECDIPIGAGICASYHTASTLRSVGQKSIVAYTMSLGAENSIAYANNSIAIPTNFSISVTTEVMPVSMSKTSVDCTMYICGDSQECSNLLLQYGSFCTQLNRALTGIAIEQDKNT"&amp;"QEVFAQVKQMYKTPAIKDFGGFNFSQILPDPSKPTKRSFIEDLLFNKVTLADAGFMKQYGECLGDINARDLICAQKFNGLTVLPPLLTDDMIAAYTAALVSGTATAGWTFGAGAALQIPFAMQMAYRFNGIGVTQNVLYENQKQIANQFNKAISQIQESLTTTSTALGKLQDVVNQNAQALNTLVKQLSSNFGAISSVLNDILSRLDKVEAEVQIDRLITGRLQSLQTYVTQQLIRAAEIRASANLAATKMSECV"&amp;"LGQSKRVDFCGRGYHLMSFPQAAPHGVVFLHVTYVPSQEKNFTTAPAICHEGKAYFPREGVFVSNGTSWFITQRNFYSPQIITTDNTFVAGNCDVVIGIINNTVYDPLQPELDSFKEELDKYFKNHTSPDVDLGDISGINASVVNIQKEIDRLNEVAKNLNESLIDLQELGKYEQYIKWPWYVWLGFIAGLIAIVMATILLCCMTSCCSCLKGACSCGSCCKFDEDDSEPVLKGVKLHYT")</f>
        <v>&gt;BtRs4081 ATO98120
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v>
      </c>
      <c r="AE30" s="98" t="s">
        <v>341</v>
      </c>
      <c r="AF30" s="105" t="str">
        <f t="shared" si="12"/>
        <v>https://www.ncbi.nlm.nih.gov/protein/ATO98120</v>
      </c>
      <c r="AG30" s="183" t="s">
        <v>342</v>
      </c>
      <c r="AH30" s="107">
        <v>29741.0</v>
      </c>
      <c r="AI30" s="108" t="str">
        <f t="shared" si="13"/>
        <v>21492</v>
      </c>
      <c r="AJ30" s="108" t="str">
        <f t="shared" si="14"/>
        <v>25217</v>
      </c>
      <c r="AK30" s="109" t="str">
        <f>IFERROR(__xludf.DUMMYFUNCTION("if(AI30&gt;0, right(left( REGEXREPLACE( REGEXREPLACE(AQ30, ""&gt;.*\n"", """"), ""\n"" , """"), AJ30), AJ30-AI30+1))"),"ATGAAAGTTTTGATTGTTCTTTTAAGCCTCGGCCTTGTTACTGCTCAAGATGGCTGTGGGCATATTAGCACTAAACCTCAACCATTAATGGATAAATTTTCTTCTTCGCGTAGGGGTGTCTATTATAATGATGACATTTTTCGTTCAGATGTTTTACATCTTACTCAGGATTATTTTCTACCATTTGACACCAATCTAACGCGTTATTTGTCTTTTAACATGGATTCTGCAACAAAGGTTTACTTTGATAATCCA"&amp;"ACATTACCATTTGGTGACGGCATTTATTTTGCAGCCACTGAAAAATCTAATGTTGTTAGAGGCTGGATTTTTGGTTCCACTATGGATAACACCACGCAATCTGCCATTATAGTCAATAATTCCACGCATATTATTATACGTGTGTGTTATTTTAATTTATGTAAAGAACCCATGTATGCTATCTCGAATGAGCAGCATTACAAATCATGGGTGTATCAAAATGCATATAATTGCACATATGATAGAGTGGAGCAG"&amp;"AGCTTTCAACTCGACACTGCCCCTCAGACTGGAAATTTTAAGGACTTACGTGAGTATGTCTTTAAAAATAAGGATGGGTTTCTAAGTGTCTATAATGCTTATTCACCTATTGACATACCAAGGGGTCTTCCTGTTGGTTTTTCGGTGTTGAAACCAATTCTTAAACTCCCTATAGGTATAAATATTACCTCTTTTAAGGTAGTTATGTCCATGTTTAGCAGAACAACTTCTAATTTCCTACCTGAAATTGCTGCT"&amp;"TATTTTGTTGGTAACTTAAAATATAGTACCTTCATGCTTAATTTTAATGAGAATGGGACTATTACTGATGCCATTGATTGTGCCCAAAATCCCCTATCTGAATTAAAATGCACCATTAAAAATTTTAATGTCAGTAAAGGAATCTATCAGACATCTAACTTCAGAGTATCACCAACTCATGAAGTTGTTAGGTTCCCTAACATTACAAACCGCTGTCCTTTCGATAAAGTTTTTAATGCTAGTCGCTTTCCCAAT"&amp;"GTCTATGCTTGGGAAAGAACAAAAATTTCTGATTGTGTTGCTGATTACACTGTTCTCTACAACTCAACTTCATTTTCAACTTTTAAATGTTATGGAGTTTCTCCCTCTAAGTTGATTGATTTGTGCTTTACAAGTGTGTATGCTGATACATTCTTGATAAGATCTTCAGAAGTAAGGCAAGTTGCACCAGGTGAAACTGGTGTTATTGCTGACTATAACTACAAACTGCCTGATGACTTTACAGGCTGTGTCATA"&amp;"GCTTGGAACACTGCTAAACAAGATCAGGGCCAGTATTATTATAGATCCTCCCGAAAAACAAAACTTAAACCTTTTGAGAGGGATCTAACTTCTGACGAAAATGGTGTACGTACTCTTAGTACTTATGACTTCTATCCTAATGTGCCTATTGAATATCAGGCTACTAGGGTTGTTGTGCTTTCATTTGAGCTTCTAAATGCACCTGCTACAGTTTGTGGACCTAAATTATCCACAGCACTTGTTAAGAACCAGTGT"&amp;"GTCAATTTCAATTTTAATGGACTCAAAGGTATTGGTGTTCTGACTGATTCTTCAAAGAGATTTCAGTCATTTCAACAATTTGGAAGAGACACGTCGGATTTCACTGATTCCGTTCGTGACCCGCAAACATTGCAGATACTTGACATTACACCATGTTCTTTTGGTGGTGTGAGTGTAATAACACCTGGAACAAATGCTTCATCTGAAGTGGCTGTTCTTTACCAAGATGTAAATTGCACTGATGTCCCAACGGCC"&amp;"ATACGTGCTGATCAATTAACACCAGCTTGGCGCGTTTACTCCACTGGAATAAATGTTTTTCAAACACAAGCGGGCTGTCTTATTGGGGCTGAACATGTCAATGCTTCCTATGAGTGTGACATCCCTATTGGTGCTGGCATTTGTGCTAGCTACCATACAGCCTCTACTTTACGTAGTGTAGGTCAGAAATCCATTGTGGCTTACACTATGTCTTTGGGTGCAGAAAATTCTATTGCTTACGCTAATAACTCAATT"&amp;"GCCATACCAACAAATTTTTCAATTAGTGTCACGACTGAAGTGATGCCAGTTTCAATGTCTAAGACATCAGTAGATTGTACAATGTACATCTGTGGTGACTCTCAGGAGTGCAGTAATTTACTTCTTCAATACGGAAGCTTCTGCACGCAATTGAATCGTGCTCTTACGGGCATTGCCATAGAACAGGACAAAAATACACAGGAGGTTTTTGCCCAGGTTAAACAAATGTACAAGACACCAGCCATAAAGGATTTT"&amp;"GGCGGTTTCAATTTTTCACAAATATTGCCTGACCCTTCTAAGCCAACAAAGAGATCATTTATTGAAGATTTACTTTTCAACAAGGTGACTCTCGCTGATGCTGGCTTTATGAAGCAGTATGGCGAATGCCTAGGTGATATTAATGCTAGAGACCTCATCTGTGCACAAAAGTTCAATGGCCTTACTGTCCTGCCACCTTTACTCACGGATGACATGATTGCTGCATACACTGCTGCCCTTGTCAGTGGTACTGCT"&amp;"ACTGCTGGCTGGACCTTCGGTGCTGGTGCTGCTCTTCAAATACCTTTTGCTATGCAGATGGCATATAGGTTCAATGGCATTGGAGTTACTCAAAACGTTCTCTATGAGAATCAAAAACAGATCGCCAATCAATTCAATAAGGCAATCAGTCAAATTCAAGAATCACTTACAACAACATCAACTGCGTTGGGCAAGCTGCAAGACGTTGTCAACCAGAATGCTCAAGCATTGAACACGCTTGTTAAACAGCTTAGC"&amp;"TCCAATTTTGGTGCAATTTCAAGTGTGCTAAATGACATTCTTTCACGACTAGATAAAGTCGAGGCAGAGGTGCAAATTGACAGGTTGATCACAGGCAGATTGCAGAGCCTTCAAACCTATGTAACACAACAACTAATCAGAGCTGCTGAAATCAGAGCTTCTGCTAATCTTGCTGCTACTAAAATGTCTGAGTGCGTTCTTGGACAATCAAAAAGAGTTGACTTCTGTGGAAGAGGCTATCATCTTATGTCTTTT"&amp;"CCTCAGGCTGCTCCGCATGGTGTTGTTTTCTTACATGTCACATATGTGCCATCGCAGGAGAAAAACTTCACCACAGCTCCAGCAATTTGTCATGAAGGCAAAGCATACTTCCCGCGTGAAGGTGTTTTTGTATCTAATGGCACTTCTTGGTTCATTACACAGAGGAATTTTTACTCACCACAAATAATCACAACAGATAATACATTTGTTGCTGGAAACTGTGATGTCGTAATTGGCATCATTAACAACACAGTC"&amp;"TATGATCCTCTGCAACCTGAGCTTGACTCATTCAAAGAAGAGCTGGACAAGTACTTCAAAAATCACACATCACCAGATGTTGATCTCGGCGACATTTCAGGCATTAATGCTTCTGTCGTCAATATTCAAAAAGAAATTGACCGCCTCAACGAGGTTGCCAAAAATCTAAATGAATCGCTCATTGACCTCCAAGAACTTGGTAAATATGAGCAATACATCAAATGGCCCTGGTACGTTTGGCTCGGCTTTATTGCT"&amp;"GGACTGATTGCTATCGTTATGGCCACTATACTGCTTTGTTGCATGACCAGCTGTTGCAGTTGCCTCAAGGGTGCATGCTCTTGTGGTTCTTGCTGCAAATTTGATGAGGATGACTCTGAGCCTGTGCTCAAGGGAGTCAAATTACACTACACATAA")</f>
        <v>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v>
      </c>
      <c r="AL30" s="109">
        <f t="shared" si="15"/>
        <v>3726</v>
      </c>
      <c r="AM30" s="109" t="str">
        <f t="shared" si="16"/>
        <v>&gt;BtRs4081_Sgene
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v>
      </c>
      <c r="AN30" s="110" t="s">
        <v>343</v>
      </c>
      <c r="AO30" s="111" t="str">
        <f t="shared" si="17"/>
        <v>https://www.ncbi.nlm.nih.gov/nuccore/KY417143.1</v>
      </c>
      <c r="AP30" s="111" t="str">
        <f t="shared" si="18"/>
        <v>https://www.ncbi.nlm.nih.gov/nuccore/KY417143.1?report=fasta&amp;log$=seqview&amp;format=text</v>
      </c>
      <c r="AQ30" s="112" t="s">
        <v>344</v>
      </c>
      <c r="AR30" s="113">
        <f>IFERROR(__xludf.DUMMYFUNCTION("len(REGEXREPLACE(REGEXREPLACE(AT30, ""&gt;.*\n"", """"), ""\n"", """"))"),29741.0)</f>
        <v>29741</v>
      </c>
      <c r="AS30" s="113" t="str">
        <f t="shared" si="19"/>
        <v>yes</v>
      </c>
      <c r="AT30" s="109" t="str">
        <f>IFERROR(__xludf.DUMMYFUNCTION("if(AQ30="""","""", REGEXREPLACE(AQ30, ""&gt;.*\n"", AW30 &amp; ""
""))"),"&gt;BtRs4081 KY417143.1_genome
ATATTAGGTTTTTACCTACCCAGGAAAAGCCAACCAACCTCGATCTCTTGTAGATCTGTTCTCTAAACGA
ACTTTAAAATCTGTGTAGCTGTCGCTCGGCTGCATGCCTAGTGCACCTACGCAGTATAAACAATAATAAA
TTTTACTGTCGTTGACAAGAAACGAGTAACTCGTCCCTCTTCTGCAGACTGCTTACGGTTCCGTCCGTGT
TGCAGTCGATCATC"&amp;"AGCATACCTAGGTTTCGTCCGGGTGTGACCGAAAGGTAAGATGGAGAGCCTTGTTC
TTGGTGTCAACGAGAAAACACACGTCCAACTCAGTTTGCCTGTTCTTCAGGTTAGAGACGTGCTAGTGCG
TGGCTTCGGGGACTCTGTGGAAGAGGCCCTATCGGAGGCACGTGAACATCTTAAAAATGGCACTTGTGGT
TTAGTAGAGCTGGAAAAAGGCGTACTGCCCCAGCTTGAACAGCCCTATGTGTTCAT"&amp;"TAAACGTTCTGATG
CCTTAAGCACCAATCACGGCCACAAGGTCGTTGAGCTGGTTGCAGAATTGGACGGCATTCAGTACGGTCG
TAGCGGTATAACTCTGGGAGTACTCGTGCCACATGTGGGCGAAACCCCAATCGCATACCGCAATGTTCTT
CTTCGTAAGAACGGTAATAAGGGAGCCGGTGGCCATAGCTTTGGCATCGATCTAAAGTCTTATGACTTAG
GTGACGAGCTTGGTACTGATCCCATTG"&amp;"AAGATTATGAACAAAACTGGAACACTAAGCATGGCAGTGGTGT
ACTCCGTGAACTCACTCGTGAGCTCAATGGAGGTGCAGTTACTCGCTATGTCGACAACAACTTCTGTGGC
CCAGATGGGTACCCTCTTGATTGCATCAAAGATTTTCTCGCTCGCGCGGGTAAGTCAATGTGCACTCTTT
CTGAACAACTTGATTACATCGAGTCGAAGAGAGGTGTCTACTGCTGCCGTGACCACGAGCATGAAATTG"&amp;"C
CTGGTTCACTGAGCGCTCTGATAAGAGCTATGAGCATCAGACACCCTTCGAAATTAAGAGTGCCAAGAAA
TTTGACACCTTCAAAGGGGAATGCCCAAAGTTTGTATTTCCTCTCAATTCAAAAGTCAAAGTCATTCAAC
CACGTGTTGAAAAGAAAAAGACTGAAGGTTTCATGGGGCGCATACGCTCTGTGTACCCTGTTGCATCTCC
GCAGGAGTGTAACAACATGCACTTGTCTACCTTGATGAAA"&amp;"TGTAATCATTGCGATGAAGTTTCATGGCAG
ACGTGCGATTTTCTGAAAGCCACTTGTGAACATTGTGGCACTGAAAACGCAGTCACTGAAGGACCTACTA
CATGTGGGTATCTACCTACTAATGCTGTAGTGAAAATGCCATGTCCTGCCTGTCAAGACCAGGAGATTGG
ACCTGAGCATAGTGTTGCAGATTATCACAACCACTCAAACATTGAAACTCGACTCCGCAAGGGAGGTAGG
ACTAGATGTTT"&amp;"TGGAGGCTGTGTGTTTGCCTATGTCGGCTGCTACAACAAGCGTGCCTACTGGGTTCCTC
GTGCTAGTGCTGATATTGGTTCAGGCCATACTGGCATTACTGGTGACAACGTGGAGACCTTGAATGAGGA
TCTCCTTGAGATACTGAGTCGTGAACGTGTTAATATTAACATTGTTGGCGATTTTCAGTTGAATGAAGAG
GTGGCCATCATTTTGGCATCTTTTTCTGCTTCTACAAGTGCCTTTATTGACAC"&amp;"TATAAGGAGTCTTGATT
ACAAGTCTTTCAAAGCCATTGTTGAGTCCTGCGGTAACTACAAAGTTACCAAGGGGAAGCCCGTAAAAGG
TGCTTGGAACATTGGACAACAGAGATCAGTTTTAACACCACTGTGTGGTTTCCCCTCACAGGCTGCTGGT
GTTATCAGATCAATCTTTGCACGCACACTTGATGCAGCAAACCACTCAATTCCTGATTTGCAAAGAGCAG
CTGTCACCATACTTGATGGTATTT"&amp;"CTGAACAGTCATTACGTCTTGTCGACGCCATGGTTTACACCTCAGA
CCTGATCACCAACAGTGTCATTATTATGGCATATGTAACCGGTGGTCTTGTACAACAGATTTCTCAGTGG
TTGTCTAATCTGTTGGGCACTACTGTTGAAAAACTCAGGCCCATCTTTGCATGGATTGAGGCGAAACTTA
GTGCAGGAGTTGAATTTCTCAAGGATGCTTGGGAGATTCTCAAATTTCTCATTACAGGTGTTTTTG"&amp;"ACAT
CGTTAAGGGTCAAATACAGGTTGCTTCAGATAACATCAAGGATTGTGTAAAATGCTTCATTGATGTTGTT
AACAAAGCACTCGAAATGTGCATTGACCAAGTCACTATCGCTGGCGCAAAGTTGCGATCACTCAACTTGG
GTGAAGTCTTCATCGCTCAAAGCAAGGGACTTTACCGTCAGTGTATACGTGGCAAGGAACAGCTGCAACT
ACTCATGCCTCTTAAGGCACCAAAAGAAGTCACCTTT"&amp;"CTTGAAGGTGATTCACATGACACAGTACTTACC
TCTGAGGAGGTTGTTCTCAAGAACGGTGAACTCGAAGCACTCGAGGCGCCCGTTGATAGCTTCACAAATG
GAGCTGTCGTTGGCACACCAGTCTGTGTAAATGGCCTCATGCTCTTGGAGATTAAGGACAAAGAACAATA
CTGCGCATTGTCTCCTGGTTTACTGGCTACAAACAATGTCTTTCGCCTAAAGGGAGGTGCACCAACTAAA
GGTGTAAC"&amp;"CTTTGGAGAAGATACTGTTTTGGAAGTTCAAGGCTACAAGAATGTGAGAATCACATTTGAGC
TTGATGAACGTGTAGACAAAGTGCTTAATGAAAAGTGCTCTGTCTACACTGTTGAATCCGGTACCGAAGT
TACTGAGTTTGCATGTGTTGTAGCAGAGGCTGTTGTGAAGACTTTACAACCAGTTTCTGATCTTCTTACC
AATATGGGTATTGATCTTGATGAATGGAGTGTGGCTACATTCTATTTGTT"&amp;"TGATGATGCTGGTGAAGAAA
AACTTTCTTCACGTATGTACTGTTCCTTCTATCCTCCTGATGATGAGGAGGATTGTGATGAGTATGAGGA
AGAAGAGGAAGTCCCGGAAGAATCCTGTGCGCATGAATACGGTACAGAAGAAGACTACCAAGGTCTTCCA
CTGGAATTTGGTGCCTCAACTGAAATGCAAGTTGAAGAAGAAGAAGAAGAGGACTGGCTTGGTGATGCTA
CCGAATTATCGGAGCATGAAC"&amp;"CTGAACCAGAACTAACACCTGAAGAACCAGTTAACCAGTTTACTGGTTA
TTTAAAACTTACTGACAATGTTGCCATTAAGTGTGTGGACATCGTGAAGGAGGCGCAAAACGCTAACCCC
ACGGTGATTGTAAATGCTGCTAACATACATCTGAAACATGGTGGTGGTGTAGCAGGTGCACTCAATAAGG
CAACCAACGGTGCCATGCAAAAAGAGAGCGATGATTACATTAAGCTAAATGGCCCTCTCACAG"&amp;"TGGGAGG
TTCATGTTTGCTTTCTGGACACAACCTTGCTAAGAAGTGTCTGCATGTTGTTGGACCTAACCTAAATGCA
GGTGAGGACATCCAGCTTCTTAAGGCAGCATATGAAAATTTCAATTCACAGGACACCTTACTTGCACCAC
TGTTGTCAGCAGGCATATTTGGTGCTAAACCACTTCATTCTTTACAAGTGTGCGTGCAGACAGTTCGTAC
ACAGGTTTATATTGCAGTCAATGATAAAGCTCTT"&amp;"TATGAGCAGGTTGTCATGGATTACCTTGATAGCCTG
AAGCCCAGAGTGGAAGCACCTAAACAAGAGGAGCCACCAAAGACAGAAGATCCTAAAATTGAGGAGAAAT
CTGTCGTACAGAAGCCTGTCGATGTGAAGCCAAAAATTAAGGCTTGCATTGATGAGGTTACCACAACACT
GGAAGAAACTAAGTTTCTTACCAATAAGTTACTCTTGTTTGCTGACATCAATGGTAAGCTTTACCATGAT
TCTCA"&amp;"CAACATGCTTAGAGGTGAAGATATGTCTTTCCTTGAGAAGGATGCACCTTACATGGTAGGTGATG
TTATCACTAGTGGTGATATCACTTGTGTTGTAATACCCTCCAAAAAGGCTGGTGGCACTACAGAGATGCT
CTCAAGAGCTTTGAAGAAGGTGCCAGTTGATGAGTATATAACCACATACCCTGGACAAGGATGTGCTGGT
TATACACTTGAGGAAGCTAAGACTGCTCTTAAGAAATGCAAATCTGC"&amp;"ATTTTACGTGTTACCTTCAGAAA
CACCTAATGCTAAGGAAGAGATTCTAGGAACTGTATCCTGGAATTTGAGAGAGATGCTTGCTCATGCTGA
AGAGACAAGAAAATTAATGCCTATCTGCATGGATGTTAGAGCCATAATGGCCACCATCCAACGCAAGTAC
AAAGGAATTAAAATTCAAGAAGGTATTGTTGACTATGGAGTCCGATTCTTCTTTTATACTAGTAAAGAAC
CTGTAGCTTCTATCATTA"&amp;"CGAAGTTGAACTCTCTAAATGAGCCACTTGTCACAATGCCAATTGGTTATGT
GACACATGGTTTTAATCTTGAAGAGGCTGCGCGCTGTATGCGTTCTCTTAAAGCTCCTGCCGTAGTGTCA
GTATCATCACCAGATGCTGTTACTACATATAATGGATACCTCACTTCGTCATCAAAGACATCTGAGGAGC
ACTTTGTGGAAACAGTTTCTTTGGCTGGCTCTTACAGAGATTGGTCCTATTCAGGACAGC"&amp;"GTACAGAGTT
AGGTGTTGAATTTCTTAAGCGTGGTGACAAAATTGTGTACCACACTTTAGAGAGCCCCGTCGAGTTTCAT
CTTGACGGTGAGGTTCTTCCACTTGACAAACTAAAGAGTCTTTTATCCCTGCGGGAGGTTAAGACTATAA
AAGTGTTCACAACTGTGGACAACACTAATCTCCACACACAGCTTGTGGATATGTCTATGACATATGGACA
GCAGTTTGGTCCAACATACTTGGATGGTGCT"&amp;"GATGTTACAAAAATTAAACCCCATGTAAATCATGAGGGT
AAGACTTTCTTTGTACTACCTAGTGATGACACACTACGTAGTGAAGCTTTCGAGTACTACCACACTCTTG
ATGAGAGTTTTCTTGGTAGGTACATGTCTGCTTTAAACCACACAAAGAAATGGAAATTTCCTCAAGTTGG
TGGTTTAACTTCAATTAAATGGGCTGATAACAATTGTTATTTGTCTAGTGTTTTATTAGCACTTCAACAG
AT"&amp;"TGAAGTCAAATTCAATGCACCAGCACTTCAAGAGGCTTATTATAGAGCCCGTGCTGGTGATGCTGCTA
ACTTTTGTGCACTCATACTCGCTTACAGTAATAAAACTGTTGGCGAGCTCGGTGATGTCAGAGAAACTAT
GACCCATCTTCTACAGCATGCTAATTTGGAATCCGCAAAGCGAGTTCTTAATGTGGTGTGTAAACATTGC
GGTCAGAAAACTACCACCTTAACGGGTGTAGAAGCCGTGATGTA"&amp;"TATGGGTACTCTATCTTATGATAATC
TTAAGACAGGTGTTTCCATTCCATGTGTGTGTGGTCGTGATGCTACACAATATCTAGTACAACAAGAGTC
TTCTTTTGTTATGATGTCTGCACCACCTGCTGAATATAAATTACAGCAAGGTACATTTTTGTGTGCGAAT
GAGTACACTGGTAACTATCAGTGTGGTCATTACACTCATATAACTGCTAAGGAGACCCTCTATCGTATTG
ATGGAGCTCACCTTA"&amp;"CAAAGATGTCAGAGTACAAAGGACCAGTGACTGACGTTTTCTATAAGGAAACATC
TTACACTACAACCATCAAGCCTGTGTCGTATAAACTCGATGGAGTTACTTACACAGAGATTGAACCAAAA
TTGGATGGGTATTATAAAAAGGATAATGCTTACTATACAGAGCAGCCTATAGACCTTGTACCAACTCAAC
CACTACCAAATGCGAGTTTTGACAATTTCAAACTCACATGTTCTAATACAAAATTTG"&amp;"CTGATGATTTAAA
TCAAATGACAGGCTTCACAAAGCCAGCTTCACGAGAGTTATCTGTCACATTCTTTCCAGACTTGAATGGC
GATGTAGTGGCTATTGACTATAGACACTATTCAGCGAGTTTCAAGAAAGGTGCTAAATTACTGCATAAGC
CAATTGTTTGGCATATCAATCAGGCTACAACCAAGACAACGTTTAAACCAAACACTTGGTGTTTACGTTG
TCTTTGGAGTACAAAGCCAGTAGATACT"&amp;"TCAAATTCATTTGAAGTTCTGGCAGTAGAAGACACACAAGGA
ATGGACAATCTTGCTTGTGAAAGTCAACAACCCACCTCTGAAGAAGTAGTGGAAAATCCTACCATACAGA
AGGAAGTCATAGAGTGTGACGTGAAAACTACCGAAGTTGTAGGCAATGTCATACTTAAACCATCAGATGA
AGGTGTTAAAGTAACACAAGAGTTGGATCATGAGGATCTTATGGCTGCTTATGTGGAAAATACAAGCATT"&amp;"
ACCATTAAGAAACCTAATGAGCTTTCACTAGCCTTAGGTTTAAAAACAATTGCCACTCATGGTATTGCTG
CAATTAATAGTGTGCCTTGGAGTAAAATTTTGGCATATGTCAAACCATTCTTAGGACAGGCAGCAGTTAC
AACATCAAACTGCGCTAAGAGATTGGTGCAGCGTATGTTTAACAACTATATGCCCTATGTGCTTACACTA
CTGTTCCAATTGTGTACCTTTACCAAGAGTACAAATTCTAG"&amp;"AATTAGAGCTTCACTACCTACGACTATTG
CTAAAAATAGTGTTAGGGGTGTTGCTAGATTATGTTTGGATGCTGGCATTAATTATGTAAAGTCACCCAA
ATTTTCTAAATTGTTCACTATTGCAATGTGGCTATTATTGTTAAGCATTTGCTTAGGTTCACTAATCTAT
GTAACTGCAGCTTTAGGTGTATTATTGTCCAACTTTGGAGCTCCTTCTTATTGTAGTGGCGTTAGAGAAT
CATACCTCAATT"&amp;"CCTCTAATGTTACTACTATGGATTTCTGTGAAGGTTCTTTTCCTTGCAGTGTTTGTTT
AAGTGGATTAGACTCTCTTGATTCCTATCCAGCTCTTGAAACCATCCAGGTGACGATCTCATCGTACAAG
CTAGACTTGACAATTTTAGGTCTGGCTGCTGAGTGGTTTTTGGCATATATGTTGTTTACAAAATTCTTTT
ATTTACTAGGTCTTTCAGCTATAATGCAGGTGTTCTTTGGCTATTTTGCTAGTC"&amp;"ATTTCATCAGCAATTC
TTGGCTCATGTGGTTTATCATTAGCATTGTACAAATGGCACCCGTTTCTGCAATGGTTAGGATGTACATC
TTCTTTGCTTCTTTTTACTACATATGGAAGAGCTATGTTCATATTATGGATGGTTGTACCTCTTCAACTT
GCATGATGTGCTATAAGCGCAATCGTGCCACACGCGTTGAGTGTACAACTATTGTTAATGGCATGAAGAG
ATCTTTCTATGTCTATGCAAATGGA"&amp;"GGCCGTGGCTTCTGCAAGACTCACAATTGGAATTGTCTCAATTGT
GACACATTTTGCACTGGTAGTACATTCATTAGTGATGAAGTTGCTCGTGATTTGTCACTCCAGTTTAAAA
GACCAATTAACCCTACTGACCAGTCATCGTATATTGTTGATAGTGTTGCTGTGAAAAATGGCGCACTTCA
CCTCTACTTTGACAAGGCTGGTCAAAAGACTTATGAGAGACACCCACTCTCCCATTTTGTCAATTTA"&amp;"GAC
AATTTGAGAGCTAACAACACTAAAGGTTCACTACCTATTAATGTCATAGTCTTTGATGGCAAGTCAAAAT
GCGACGAGTCTGCTGCTAGGTCTGCTTCTGTGTACTACAGTCAGCTAATGTGCCAACCTATTCTGTTGCT
TGACCAAACTCTCGTATCAGATGTTGGAGATAGTACTGAAGTTTCTGTTAAGATGTTTGATGCTTATGTC
GACACCTTTTCAGCAACTTTTAGTGTTCCTATGGAAAA"&amp;"ACTTAAGGCACTTGTTGCTACAGCTCATAGCG
AGCTGGCAAAGGGTGTAGCTTTAGATGGCGTCCTTTCTACATTTGTGTCCGCAGCCCGTCAAGGTGTTGT
AGACACTGATGTTGACACAAAGGATGTCATTGAATGTCTCAAACTTTCACATCACTCCGACTTGGAAGTG
ACAGGTGACAGTTGTAACAACTTCATGCTCACCTATAACAAAGTTGAAAACATGACGCCTAGAGATCTTG
GCGCATGTA"&amp;"TTGATTGTAATGCAAGGCATATTAATGCCCAAGTGGCAAAAAGTCACAATGTTTCACTCAT
CTGGAATGTAAAAGACTATATGTCTTTATCTGAACAGCTGCGTAAACAAATTCGTAGTGCTGCTAAGAAG
AACAACATACCTTTTAGACTAACTTGTGCTACAACTAGACAGGTTGTCAATGTCATAACTACTAAAATCT
CACTCAAGGGTGGTAAGATTGTTAGTACTTGGTTTAAACTTATGCTTAAGG"&amp;"CCACATTATTGTGCGTTTT
TGCTGCATTGGTCTGTTACATCGTTATGCCAGTACATACATTGTCTGCTCATGATGGTTACACAAATGAA
ATCATTGGTTACAAAGCCATTCAGGATGGTGTCACTCGTGACATCGTTTCCACTGATGATTGTTTTGCAA
ACAAACATGCTGGTTTTGACTCATGGTTTAGCCAGCGTGGTGGTTCATACAAAAATGACAAAAGCTGCCC
TGTAGTAGCTGCTATCATTACA"&amp;"AGAGAGATTGGTTTTATAGTGCCTGGCTTACCAGGTACTGTGTTGAGA
GCAATCAATGGTGACTTCTTGCATTTTCTACCTCGTGTCTTTAGTGCTGTAGGCAACATTTGCTACACAC
CTTCCAAACTCATTGAGTATAGTGATTTTGCTACCTCTGCTTGCGTTCTTGCTGCTGAGTGTACAATTTT
TAAGGATGCTATGGGCAAACCTGTGCCATATTGTTATGACACTAATTTGCTAGAGGGTTCTATT"&amp;"TCTTAT
AGTGAGCTTCGTCCAGACACTCGTTATGTCCTTATGGATGGTTCCATCATACAGTTTCCTAACACTTACC
TGGAGGGTTCTGTTAGAGTGGTAACAACTTTTGATGCTGAGTACTGTAGACATGGTACATGCGAAAGGTC
AGAAGCTGGTATTTGCTTATCTACCAGTGGTAGATGGGTTCTTAATAATGAACATTATAGAGCTCTACCT
GGAGTATTCTGTGGTGTTGATGCAATGAATCTTAT"&amp;"AGCAAACATCTTTACTCCCCTTGTGCAACCTGTGG
GTGCTTTAGATGTGTCTGCTTCAGTAGTGGCTGGTGGTATTATTGCCATATTGGTGACTTGTGCTGCCTA
CTACTTTATGAAATTCAGACGTGCTTTTGGTGAGTACAACCATGTTGTTGCTGCTAATGCACTTTTGTTT
TTGATGTCTTTCACTATACTCTGTCTGGCACCAGCTTATAGCTTTTTGCCAGGAGTCTACTCAGTCTTTT
ACTTGT"&amp;"ACTTGACATTCTATTTCACTAATGATGTTTCGTTCTTGGCTCACCTTCAATGGTTTGCCATGTT
TTCTCCTATTGTGCCTTTTTGGATAACAGTAATCTATGTATTCTGTATTTCTCTGAAGCACTGCCATTGG
TTCTTTAACAACTATCTTAGGAAAAGAGTCATGTTTAATGGAGTTACATTTAGTACCTTCGAGGAGGCTG
CTTTGTGTACCTTTTTGCTCAATAAGGAAATGTACCTAAAATTGCGTA"&amp;"GTGAGACACTGTTGCCACTTAC
ACAGTACAACAGGTATCTTGCTCTATATAACAAGTACAAGTATTTCAGTGGAGCCTTAGATACTACCAGC
TATCGTGAAGCAGCTTGCTGCCACTTAGCAAAGGCTCTAAATGACTTTAGCAATTCAGGTGCTGATGTTC
TCTACCAACCACCACAGACGTCAATCACTTCTGCTGTTCTGCAGAGTGGTTTTAGGAAAATGGCATTCCC
ATCAGGCAAAGTTGAAGGG"&amp;"TGCATGGTACAAGTAACCTGTGGAACTACAACTCTTAATGGATTGTGGTTA
GATGACACAGTATACTGTCCAAGACATGTCATTTGCACAGCAGAGGACATGCTTAACCCTAACTATGAAG
ATCTGCTCATTCGCAAATCTAACCATAGCTTCCTTGTTCAGGCTGGCAATGTACAACTCCGAGTTATCGG
CCATTCTATGCAAAATTGTCTGCTTAGGCTTAAAGTTGATACCTCTAACCCTAAGACACCC"&amp;"AAGTATAAA
TTTGTCCGTATTCAACCTGGTCAAACATTCTCAGTTTTAGCATGCTACAATGGTTCACCATCTGGTGTTT
ATCAGTGTGCCATGAGACCTAACCATACCATTAAAGGTTCTTTCCTTAATGGATCATGTGGTAGTGTTGG
TTTTAACATTGACTATGATTGCGTGTCTTTCTGCTATATGCATCATATGGAGCTTCCAACAGGAGTACAC
GCTGGTACTGACTTAGAAGGTAAATTCTATGG"&amp;"TCCATTTGTTGACAGACAAACTGCACAGGCTGCAGGTA
CAGACACAACCATAACATTAAATGTTTTGGCATGGCTGTATGCTGCTGTTATCAATGGTGATAGGTGGTT
TCTTAATAGATTCACCACTACTTTGAATGACTTTAACCTTGTGGCAATGAAGTACAACTATGAACCTTTG
ACACAAGATCATGTTGACATATTGGGACCTCTTTCTGCTCAAACAGGAATTGCCGTCTTAGATATGTGTG
CTG"&amp;"CTTTGAAAGAGCTGCTGCAGAATGGTATGAATGGTCGTACTATCCTTGGTAGCACTATTTTAGAAGA
TGAGTTTACACCATTTGATGTTGTTAGACAATGCTCTGGTGTTACCTTCCAAGGTAAGTTCAAGAAAATT
GTTAAAGGCACTCATCATTGGCTGCTTTTAACTTTCTTGACATCACTATTGATTCTTGTTCAGAGTACAC
AGTGGTCACTGTTTTTCTTTGTTTACGAGAATGCTTTCTTGCCAT"&amp;"TTACTCTTGGTATTATGGCAATTGC
TGCATGTGCTATGCTGCTTGTTAAGCATAAGCACGCATTCTTGTGCTTGTTTCTGTTACCTTCTCTTGCA
ACAGTTGCTTACTTTAATATGGTCTACATGCCTGCTAGCTGGGTGATGCGTATTATGACATGGCTTGAAT
TGGCTGACACTAGCTTGTCTGGTTATCGGCTTAAGGACTGTGTTATGTATGCTTCAGCTTTAGTTTTGCT
TATTCTCATGACAGCT"&amp;"CGTACTGTTTATGATGATGCTGCTAGACGTGTTTGGACACTGATGAATGTCATT
ACACTTGTTTACAAAGTCTACTATGGTAATGCTTTAGACCAAGCTATTTCCATGTGGGCCCTAGTTATTT
CTGTAACCTCTAACTATTCTGGTGTCGTCACGACTATCATGTTTTTAGCTAGAGCTATAGTGTTTGTGTG
TGTTGAGTATTACCCATTGTTATTTATTACTGGCAACACCTTACAGTGTATCATGCTT"&amp;"GTTTATTGTTTC
TTAGGCTATTGTTGCTGCTGCTATTTTGGCCTTTTCTGTTTACTCAACCGTTACTTCAGGCTTACTCTTG
GTGTTTATGACTACTTGGTCTCTACACAAGAATTTAGGTATATGAACTCCCAGGGGCTTTTGCCTCCTAA
GAGTAGTATTGATGCTTTCAAGCTTAACATTAAGTTGTTGGGTATTGGAGGTAAACCATGTATCAAGGTT
GCTACTGTACAGTCTAAAATGTCTGATGT"&amp;"AAAGTGCACATCTGTGGTACTGCTCTCGGTTCTTCAACAAC
TTAGAGTAGAATCATCTTCTAAATTGTGGGCACAATGTGTACAACTCCACAACGATATTCTTCTTGCAAA
AGACACAACTGAAGCATTCGAAAAGATGGTTTCTCTTTTGTCTGTCTTGCTATCCATGCAGGGTGCTGTA
GACATTAATAAGTTGTGCGAGGAAATGCTCGACAACCGTGCTACTCTCCAGGCTATTGCTTCAGAATTTA
"&amp;"GTTCTTTACCATCATATGCCGCTTATGCCACTGCCCAAGAGGCCTATGAGCAGGCTGTAGCTAATGGTGA
TTCTGAAGTCGTTCTTAAAAAGTTAAAGAAATCTTTGAATGTGGCTAAATCTGAGTTTGACCGTGATGCT
GCCATGCAACGCAAGTTGGAAAAGATGGCAGATCAGGCTATGACCCAAATGTACAAACAGGCAAGATCTG
AGGACAAGAGGGCAAAAGTAACTAGTGCTATGCAAACAATGC"&amp;"TTTTCACTATGCTTAGGAAGCTTGATAA
TGATGCACTTAACAACATTATCAATAATGCGCGTGATGGTTGTGTCCCACTCAACATCATACCATTGACT
ACAGCAGCCAAACTCATGGTTGTTGTCCCTGATTATGGTACCTACAAGAACACTTGTGATGGTAACACTT
TTACGTATGCGTCTGCACTCTGGGAAATCCAGCAAGTTGTTGATGCAGATAGCAAGATTGTTCAACTTAG
TGAAATTAACATG"&amp;"GACAATTCACCAAATTTGGCTTGGCCTCTTATTGTTACAGCTCTAAGAGCCAATTCA
GCTGTCAAACTACAGAATAATGAACTGAGTCCAGTAGCACTACGACAGATGTCATGTGCGGCTGGTACCA
CACAAACAGCTTGTACTGATGACAATGCACTTGCCTACTATAACAACTCAAAGGGAGGTAGATTTGTGCT
AGCATTACTATCAGACCACCAAGATCTCAAATGGGCTAGATTCCCTAAGAGTGAT"&amp;"GGTACAGGTACAATT
TACACAGAACTGGAACCACCTTGTAGGTTTGTTACAGACACACCAAAAGGGCCTAAAGTGAAATACTTGT
ATTTCATCAAGGGCTTAAATAACCTAAATAGAGGTATGGTGCTGGGCAGTTTAGCTGCTACAGTACGTCT
TCAGGCTGGAAATGCTACAGAAGTACCTGCCAATTCAACTGTGCTTTCTTTCTGTGCTTTTGCAGTAGAC
CCTGCTAAAGCGTACAAGGATTACCT"&amp;"AGCAAGTGGAGGACAACCAATCACCAACTGTGTGAAGATGTTGT
GTACACACACTGGTACAGGACAGGCAATTACTGTAACACCAGAAGCCAACATGGACCAAGAGTCCTTTGG
TGGTGCTTCATGCTGTCTGTATTGTAGATGCCACATTGACCACCCAAATCCTAAAGGATTTTGTGACTTG
AAAGGTAAGTACGTCCAAATACCTACCACTTGTGCTAATGACCCAGTGGGTTTTACACTTAGAAACAC"&amp;"AG
TCTGTACCGTCTGCGGAATGTGGAAAGGTTATGGCTGTAGTTGTGATCAACTCCGCGAACCCATGATGCA
GTCTGCGGATGCGTCAACGTTTTTAAACGGGTTTGCGGTGTAAGTGCAGCCCGTCTTACACCGTGCGGCA
CAGGCACTAGCACTGATGTCGTCTACAGGGCTTTTGATATTTACAATGAAAAAGTTGCTGGTTTTGCAAA
GTTCCTAAAAACTAATTGCTGCCGCTTCCAAGAGAAGGA"&amp;"TGAGGAAGGCAATTTATTAGACTCTTACTTT
GTAGTTAAGAGGCATACTATGTCTAACTACCAACATGAAGAGGCTATTTATAACTTGGTTAAAGATTGTC
CAGCGGTTGCTGTTCATGACTTTTTCAAGTTTAGAGTAGATGGTGACATGGTACCACATATATCACGTCA
GCGTCTAACTAAATACACAATGGCTGATTTAGTCTATGCTCTACGTCATTTTGATGAGGGTAATTGTGAT
ACATTAAAGG"&amp;"AAATACTCGTCACATACAATTGTTGTGATGATGATTATTTCAATAAGAAGGATTGGTATG
ATTTCGTAGAGAATCCTGACATCTTACGCGTATATGCTAACTTAGGTGAGCGTGTACGCCAAGCATTATT
AAAGACTGTACAATTCTGCGATGCTATGCGTGATGCAGGCATTGTAGGCGTACTGACATTAGATAATCAG
GATCTTAATGGGAATTGGTATGATTTCGGTGATTTCGTACAAGTAGCACCAG"&amp;"GCTGCGGAGTTCCTATTG
TGGATTCATATTACTCATTGCTGATGCCCATCCTCACTCTGACTAGGGCATTGGCTGCTGAGTCCCATAT
GGATGCTGATCTCGCAAAACCACTTATTAAGTGGGATTTGCTGAAATATGATTTTACGGAAGAGAGACTT
TGTCTCTTCGACCGTTATTTTAAATATTGGGACCAGACATACCATCCCAATTGTATTAACTGTTTGGATG
ATAGGTGTATCCTTCATTGTGCA"&amp;"AACTTTAATGTGTTATTTTCTACTGTGTTTCCACCTACAAGTTTTGG
ACCACTAGTAAGAAAAATATTTGTAGATGGTGTTCCTTTTGTTGTTTCAACTGGATACCATTTTCGTGAG
TTAGGAGTTGTACATAATCAGGATGTAAACTTACATAGCTCGCGTCTCAGTTTCAAGGAACTTTTAGTGT
ATGCTGCTGATCCAGCCATGCATGCAGCTTCTGGCAATTTATTGCTAGATAAACGCACTACATGC"&amp;"TTTTC
AGTAGCTGCACTAACAAACAATGTTGCTTTTCAAACTGTCAAACCCGGTAATTTTAACAAAGACTTTTAT
GACTTTGCTGTGTCTAAAGGTTTCTTTAAGGAAGGAAGTTCTGTTGAACTAAAACACTTCTTCTTTGCTC
AGGATGGCAATGCTGCTATCAGTGATTATGACTATTATCGTTATAATCTGCCAACAATGTGTGATATCAG
ACAACTCCTATTCGTAGTTGAAGTTGTTGACAAATA"&amp;"CTTTGATTGTTACGATGGTGGCTGTATTAATGCC
AACCAAGTAATCGTTAACAATCTGGACAAATCAGCTGGTTTCCCATTTAATAAATGGGGTAAGGCTAGAC
TTTATTATGACTCAATGAGTTATGAGGATCAAGATGCACTTTTCGCGTATACTAAGCGTAATGTCATCCC
TACTATAACTCAAATGAATCTTAAGTACGCCATTAGTGCAAAGAATAGAGCTCGCACCGTAGCTGGTGTC
TCTATCT"&amp;"GTAGTACTATGACAAATAGACAGTTTCATCAGAAATTATTGAAGTCAATAGCCGCCACTAGAG
GAGCTACTGTGGTAATTGGAACAAGCAAATTTTACGGTGGCTGGCATAACATGTTAAAAACTGTTTACAG
TGATGTAGAAACTCCACACCTTATGGGTTGGGATTATCCAAAATGTGACAGAGCCATGCCTAACATGCTT
AGGATAATGGCCTCTCTTGTTCTTGCTCGCAAACATAGCACTTGCTGTA"&amp;"ACTTGTCACACCGTTTCTACA
GGTTAGCTAATGAGTGTGCGCAAGTATTAAGTGAGATGGTCATGTGTGGCGGCTCACTATATGTTAAACC
AGGTGGAACATCATCCGGTGATGCTACAACTGCTTATGCTAATAGTGTCTTTAACATTTGTCAAGCTGTT
ACAGCTAATGTAAATGCACTCCTTTCAACTGATGGTAACAAGATAGCTGACAAGTACGTCCGCAATCTAC
AACACAGGCTTTATGAGTGT"&amp;"CTCTATAGAAACAGGGATGTTGATCATGAATTCGTGGATGAGTTTTACGC
ATACCTGCGTAAACATTTCTCCATGATGATTCTTTCTGATGATGCCGTTGTGTGCTATAACAGTAACTAT
GCGGCTCAAGGTTTAGTAGCTAGCATTAAGAACTTTAAGGCAGTTCTTTATTATCAAAATAATGTGTTCA
TGTCTGAGGCAAAATGTTGGACTGAGACTGACCTTACTAAAGGACCTCACGAATTTTGCTCA"&amp;"CAGCATAC
AATGCTAGTTAAACAAGGAGATGATTACGTGTACCTGCCTTACCCAGACCCATCTAGAATATTAGGCGCA
GGCTGTTTTGTCGATGATATTGTCAAAACAGATGGTACACTTATGATTGAGAGGTTTGTGTCATTAGCTA
TTGATGCCTACCCCCTTACTAAACATCCTAATCAGGAGTATGCTGATGTCTTTCACTTGTATTTACAATA
CATTAGGAAGTTACATGATGAGCTTACTGGTCA"&amp;"CATGCTAGACATGTATTCTGTAATGCTAACTAATGAT
AATACCTCACGGTATTGGGAACCTGAGTTTTATGAAGCTATGTACACACCACACACGGTCTTGCAGGCTG
TAGGTGCTTGTGTATTGTGTAATTCACAGACTTCACTTCGTTGCGGCGCCTGCATTAGGAGACCATTCCT
GTGTTGCAAGTGCTGCTATGATCATGTCATTTCAACATCACATAAATTAGTGTTGTCTGTTAATCCCTAT
GTTT"&amp;"GCAATGCACCAGGTTGTGATGTCACTGACGTGACACAACTATATCTAGGAGGTATGAGCTATTACT
GCAAGTCACATAAGCCTCCCATTAGTTTTCCATTGTGTGCTAATGGTCAGGTTTTTGGTTTATACAAGAA
TACATGTGTAGGTAGTGACAATGTCACTGACTTCAATGCGATAGCAACATGTGATTGGACCAATGCTGGC
GATTACATACTTGCCAACACTTGTACTGAGAGACTCAAGCTCTTTG"&amp;"CAGCAGAAACGCTCAAAGCTACTG
AGGAAACATTCAAGCTGTCATATGGTATTGCCACTGTACGTGAAGTACTCTCTGACAGAGAATTGCATCT
TTCATGGGAGGTTGGAAAACCTAGACCACCATTGAATAGAAATTATGTCTTTACTGGTTACCGTGTAACT
AAAAATAGTAAAGTACAGATTGGAGAGTACACTTTTGAAAAGGGTGACTACGGTGACGCTGTTGTGTACA
GAGGTACTACAACATAC"&amp;"AAATTGAATGTTGGTGATTACTTTGTGTTAACATCTCACACTGTAATGCCACT
TAGTGCACCTACTCTAGTGCCACAAGAGCACTATGTTAGAATTACTGGCTTGTACCCAACACTCAACATC
TCAGATGAGTTTTCTAGCAATGTTGCAAATTACCAAAAGGTCGGTATGCAAAAGTACTCTACACTCCAAG
GACCACCAGGTACTGGTAAGAGTCATTTTGCCATTGGACTTGCTCTCTACTACCCATCT"&amp;"GCTCGCATAGT
GTATACAGCTTGCTCTCATGCAGCTGTTGATGCCCTATGCGAAAAGGCATTAAAATACTTGCCTATAGAT
AAATGTAGTAGGATTATACCTGCGCGTGCGCGCGTAGAGTGTTTTGACAAATTCAAAGTGAATTCAACAC
TAGAACAGTACGTTTTCTGCACTGTAAATGCATTGCCAGAAACAACTGCTGACATTGTAGTCTTTGATGA
AATCTCTATGGCTACCAATTATGACTTGAG"&amp;"TGTCGTCAATGCTAGACTTCGTGCAAAACACTATGTCTAC
ATTGGTGATCCTGCTCAACTACCAGCTCCTCGCACGTTGCTAACTAAGGGCACACTAGAACCAGAATATT
TCAATTCAGTGTGCAGACTTATGAAAACAATAGGTCCAGACATGTTCCTTGGAACTTGTCGCCGTTGTCC
TGCTGAAATTGTCGACACTGTGAGTGCTTTAGTTTATGATAATAAGCTAAAAGCACACAAGGAGAAGTCA
G"&amp;"CTCAATGCTTCAAAATGTTTTACAAAGGTGTTATTACACATGATGTTTCATCTGCAATTAATAGACCTC
AAATAGGCGTTGTAAGAGAATTTCTTACACGCAACCCTGTTTGGAGAAAAGCTGTTTTTATCTCACCTTA
TAATTCACAGAATGCTGTAGCTTCAAAAATCTTAGGATTGCCTACGCAGACTGTTGATTCCTCCCAGGGT
TCTGAGTATGACTATGTCATATTCACACAAACTACTGAAACAG"&amp;"CACACTCTTGCAATGTCAACCGCTTTA
ATGTGGCTATCACAAGAGCAAAAATTGGCATTTTGTGCATAATGTCCGATAGAGATCTTTATGACAAACT
GCAATTCACAAGTCTAGAAGTACCACGCCGTAATGTGGCTACATTACAAGCAGAAAATGTAACTGGACTT
TTTAAGGACTGTAGTAAGATCATTACCGGTCTTCATCCAACACAGGCACCTACACACCTCAGCGTTGATA
CAAAATTCAAGACT"&amp;"GAGGGACTATGTGTTGACATACCAGGCATACCAAAGGACATGACCTACCGTAGACT
CATCTCTATGATGGGTTTCAAAATGAATTACCAAGTTAATGGTTACCCTAACATGTTTATCACCCGCGAA
GAAGCTATTCGTCACGTTCGTGCATGGATTGGCTTCGACGTAGAGGGCTGTCATGCAACTAGAGATGCTG
TGGGTACTAACCTACCTCTCCAGCTAGGATTTTCTACAGGTGTTAACTTAGTAGCT"&amp;"GTACCGACTGGCTA
TGTTGACACTGAAAATAACACAGAATTCACCAGAGTTAATGCAAAACCTCCACCTGGTGATCAATTTAAA
CATCTTATACCACTCATGTACAAAGGCTTGCCCTGGAATGTAGTGCGTATTAAGATAGTACAAATGCTCA
GCGATACACTGAAAGGATTGTCAGACAGAGTCGTGTTTGTCCTTTGGGCGCATGGCTTTGAGCTTACATC
AATGAAGTACTTTGTCAAGATTGGACC"&amp;"TGAAAGAACGTGTTGTCTGTGTGACAAACGTGCAACTTGCTTT
TCTACTTCATCAGATACTTATGCCTGCTGGAATCATTCTGTGGGTTTTGACTATGTCTACAACCCATTTA
TGATTGATGTTCAGCAGTGGGGTTTTACGGGTAACCTTCAGAGTAACCACGACCAATATTGTCAAGTGCA
TGGAAATGCACATGTGGCTAGTTGTGATGCTATCATGACTAGATGCTTGGCGGTCCATGAGTGCTTTGT"&amp;"T
AAGCGCGTTGATTGGTCTGTCGAATACCCCATTATAGGAGATGAACTGAAGATTAATTCCGCTTGCAGAA
AAGTACAGCATATGGTTGTAAAGTCTGCATTGCTTGCTGATAAGTTTCCAGTTCTTCATGACATTGGAAA
TCCAAAGGCTATTAAGTGTGTGCCTCAGGCTGAAGTAGAATGGAAGTTCTACGATGCCCAGCCATGCAGT
GACAAAGCATATAAAATAGAGGAACTTTTCTATTCTTATG"&amp;"CTACACATCATGATAAATTCACTGATGGTG
TTTGTTTGTTTTGGAACTGTAACGTTGATCGTTACCCAGCCAATGCAATTGTGTGTAGGTTTGACACCAG
AGTTTTGTCAAACTTGAACTTACCAGGTTGTGATGGTGGTAGTTTGTATGTGAATAAGCATGCATTCCAC
ACTCCAGCTTTTGATAAAAGTGCATTTACTAATTTAAAGCAACTGCCTTTCTTTTATTATTCTGATAGTC
CTTGTGAGTCT"&amp;"CATGGCAAACAAGTAGTGTCAGATATTGATTATGTACCTCTTAAATCTGCTACGTGTAT
TACGCGGTGCAATTTGGGAGGTGCTGTTTGCAGACACCATGCAAATGAGTACCGACAGTACTTAGATGCA
TATAACATGATGATTTCTGCTGGATTTAGCCTATGGATTTACAAACAGTTTGACACTTATAATCTGTGGA
ATACATTCACCAGGTTACAGAGTTTAGAAAATGTGGCTTACAACGTTGTTAAC"&amp;"AAAGGACACTTCGATGG
ACAAGCTGGTGAAGCACCTGTTTCCATCATTAATAATGCTGTTTACACAAAGGTAGATGGTGTTGATGTA
GAGATCTTTGAAAACAAGACAACACTTCCTGTTAATGTTGCATTTGAGCTTTGGGCTAAGCGTAACATTA
AACCAGTGCCAGAGATTAAGATACTCAATAACTTGGGTGTCGATATCGCTGCTAATACTGTGGTCTGGGA
CTACAAGAGAGAAGCACCAGCACA"&amp;"TATGTCAACAATAGGTGTCTGCACAATGACCGACATTGCCAAGAAA
CCTACTGAGAGTGCTTGTTCCTCGCTTACTGTCTTATTTGATGGTAGAGTGGAAGGACAGGTAGATCTTT
TTAGAAATGCCCGTAATGGTGTTTTAATAACAGAAGGTTCAGTTAAAGGTTTAACACCTTCAAAGGGACC
AGCACAAGCTAGTGTCAATGGAGTCACATTAATTGGAGAATCAGTAAAAACACAGTTCAACTATTT"&amp;"TAAG
AAAGTAGATGGCATTATTCAACAGCTGCCTGAAACCTACTTTACTCAGAGCCGAGACTTAGAGGATTTCA
AGCCCAGATCACAAATGGAAACTGACTTTCTTGAGCTCGCTATGGATGAATTCATACAACGGTACAAGCT
AGAGGGTTATGCCTTCGAACATATCGTTTATGGAGATTTCAGTCATGGACAACTTGGCGGCCTTCATTTA
ATGATTGGTTTAGCCAAGCGCTCACAAGATTCACCGC"&amp;"TCAAATTAGAGGATTTTATCCCTATGGATAGCA
CAGTGAAAAATTATTTCATAACAGATGCACAAACAGGTTCATCAAAATGTGTGTGTTCTGTCATTGACCT
TTTGCTCGATGACTTTGTTGAGATAATAAAGTCACAGGATTTGTCAGTAATCTCTAAGGTAGTCAAGGTT
ACAATTGACTACGCTGAGATTTCATTCATGCTTTGGTGTAAAGATGGTCATGTCGAAACCTTCTACCCAA
AATTACAA"&amp;"GCAAGTCAGGCATGGCAACCGGGAGTTGCGATGCCTAACTTGTACAAGATGCAAAGAATGCT
TCTTGAAAAATGTGACCTTCAGAATTATGGTGAAAATGCTGTCATACCAAAAGGAATAATGATGAATGTC
GCAAAATACACTCAACTGTGTCAATATTTAAATACACTTACTTTAGCTGTACCCTACAACATGAGAGTTA
TTCACTTTGGTGCTGGCTCTGATAAAGGAGTTGCACCTGGTACAGCTGTA"&amp;"CTCAGACAATGGTTGCCAAC
TGGCACACTACTTGTCGATTCAGACCTTAATGACTTCGTCTCTGACGCAGATTCTACTTTAATTGGAGAC
TGTGCAACAGTACATACGGCTAATAAATGGGATCTCATTATTAGCGATATGTATGACCCTAAGACCAAAC
ATGTGACAAAAGAGAATGACTCAAAAGAGGGGTTTTTCACTTACCTGTGTGGATTTATAAAGCAAAAACT
AGCCCTGGGTGGTTCTGTAGC"&amp;"TGTAAAGATAACAGAGCATTCTTGGAATGCTGATCTTTACAAGCTTATG
GGACATTTCTCGTGGTGGACAGCTTTTGTTACAAATGTAAATGCATCATCATCGGAAGCATTTTTAATTG
GTGCTAACTATCTTGGCAAGCCGAAGGAACAGATTGATGGCTATACCATGCATGCTAACTACATTTTCTG
GAGGAACACAAACCCTATCCAATTGTCTTCCTATTCACTTTTTGACATGAGTAAATTTCCCCT"&amp;"TAAGTTA
AGAGGGACTGCTGTTATGTCTTTAAAAGAGAATCAAATCAATGACATGATTTATTCTTTGCTTGAAAAAG
GTAGACTCATCATTAGAGAAAACAACAGAGTTGTGGTCTCGAGTGACGTGCTTGTTAATAATTAAACGAA
CATGAAAGTTTTGATTGTTCTTTTAAGCCTCGGCCTTGTTACTGCTCAAGATGGCTGTGGGCATATTAGC
ACTAAACCTCAACCATTAATGGATAAATTTTCTT"&amp;"CTTCGCGTAGGGGTGTCTATTATAATGATGACATTT
TTCGTTCAGATGTTTTACATCTTACTCAGGATTATTTTCTACCATTTGACACCAATCTAACGCGTTATTT
GTCTTTTAACATGGATTCTGCAACAAAGGTTTACTTTGATAATCCAACATTACCATTTGGTGACGGCATT
TATTTTGCAGCCACTGAAAAATCTAATGTTGTTAGAGGCTGGATTTTTGGTTCCACTATGGATAACACCA
CGCAA"&amp;"TCTGCCATTATAGTCAATAATTCCACGCATATTATTATACGTGTGTGTTATTTTAATTTATGTAA
AGAACCCATGTATGCTATCTCGAATGAGCAGCATTACAAATCATGGGTGTATCAAAATGCATATAATTGC
ACATATGATAGAGTGGAGCAGAGCTTTCAACTCGACACTGCCCCTCAGACTGGAAATTTTAAGGACTTAC
GTGAGTATGTCTTTAAAAATAAGGATGGGTTTCTAAGTGTCTATAAT"&amp;"GCTTATTCACCTATTGACATACC
AAGGGGTCTTCCTGTTGGTTTTTCGGTGTTGAAACCAATTCTTAAACTCCCTATAGGTATAAATATTACC
TCTTTTAAGGTAGTTATGTCCATGTTTAGCAGAACAACTTCTAATTTCCTACCTGAAATTGCTGCTTATT
TTGTTGGTAACTTAAAATATAGTACCTTCATGCTTAATTTTAATGAGAATGGGACTATTACTGATGCCAT
TGATTGTGCCCAAAATCC"&amp;"CCTATCTGAATTAAAATGCACCATTAAAAATTTTAATGTCAGTAAAGGAATC
TATCAGACATCTAACTTCAGAGTATCACCAACTCATGAAGTTGTTAGGTTCCCTAACATTACAAACCGCT
GTCCTTTCGATAAAGTTTTTAATGCTAGTCGCTTTCCCAATGTCTATGCTTGGGAAAGAACAAAAATTTC
TGATTGTGTTGCTGATTACACTGTTCTCTACAACTCAACTTCATTTTCAACTTTTAAATG"&amp;"TTATGGAGTT
TCTCCCTCTAAGTTGATTGATTTGTGCTTTACAAGTGTGTATGCTGATACATTCTTGATAAGATCTTCAG
AAGTAAGGCAAGTTGCACCAGGTGAAACTGGTGTTATTGCTGACTATAACTACAAACTGCCTGATGACTT
TACAGGCTGTGTCATAGCTTGGAACACTGCTAAACAAGATCAGGGCCAGTATTATTATAGATCCTCCCGA
AAAACAAAACTTAAACCTTTTGAGAGGGATC"&amp;"TAACTTCTGACGAAAATGGTGTACGTACTCTTAGTACTT
ATGACTTCTATCCTAATGTGCCTATTGAATATCAGGCTACTAGGGTTGTTGTGCTTTCATTTGAGCTTCT
AAATGCACCTGCTACAGTTTGTGGACCTAAATTATCCACAGCACTTGTTAAGAACCAGTGTGTCAATTTC
AATTTTAATGGACTCAAAGGTATTGGTGTTCTGACTGATTCTTCAAAGAGATTTCAGTCATTTCAACAAT
TT"&amp;"GGAAGAGACACGTCGGATTTCACTGATTCCGTTCGTGACCCGCAAACATTGCAGATACTTGACATTAC
ACCATGTTCTTTTGGTGGTGTGAGTGTAATAACACCTGGAACAAATGCTTCATCTGAAGTGGCTGTTCTT
TACCAAGATGTAAATTGCACTGATGTCCCAACGGCCATACGTGCTGATCAATTAACACCAGCTTGGCGCG
TTTACTCCACTGGAATAAATGTTTTTCAAACACAAGCGGGCTGT"&amp;"CTTATTGGGGCTGAACATGTCAATGC
TTCCTATGAGTGTGACATCCCTATTGGTGCTGGCATTTGTGCTAGCTACCATACAGCCTCTACTTTACGT
AGTGTAGGTCAGAAATCCATTGTGGCTTACACTATGTCTTTGGGTGCAGAAAATTCTATTGCTTACGCTA
ATAACTCAATTGCCATACCAACAAATTTTTCAATTAGTGTCACGACTGAAGTGATGCCAGTTTCAATGTC
TAAGACATCAGTAGA"&amp;"TTGTACAATGTACATCTGTGGTGACTCTCAGGAGTGCAGTAATTTACTTCTTCAA
TACGGAAGCTTCTGCACGCAATTGAATCGTGCTCTTACGGGCATTGCCATAGAACAGGACAAAAATACAC
AGGAGGTTTTTGCCCAGGTTAAACAAATGTACAAGACACCAGCCATAAAGGATTTTGGCGGTTTCAATTT
TTCACAAATATTGCCTGACCCTTCTAAGCCAACAAAGAGATCATTTATTGAAGATTT"&amp;"ACTTTTCAACAAG
GTGACTCTCGCTGATGCTGGCTTTATGAAGCAGTATGGCGAATGCCTAGGTGATATTAATGCTAGAGACC
TCATCTGTGCACAAAAGTTCAATGGCCTTACTGTCCTGCCACCTTTACTCACGGATGACATGATTGCTGC
ATACACTGCTGCCCTTGTCAGTGGTACTGCTACTGCTGGCTGGACCTTCGGTGCTGGTGCTGCTCTTCAA
ATACCTTTTGCTATGCAGATGGCATATA"&amp;"GGTTCAATGGCATTGGAGTTACTCAAAACGTTCTCTATGAGA
ATCAAAAACAGATCGCCAATCAATTCAATAAGGCAATCAGTCAAATTCAAGAATCACTTACAACAACATC
AACTGCGTTGGGCAAGCTGCAAGACGTTGTCAACCAGAATGCTCAAGCATTGAACACGCTTGTTAAACAG
CTTAGCTCCAATTTTGGTGCAATTTCAAGTGTGCTAAATGACATTCTTTCACGACTAGATAAAGTCGAGG"&amp;"
CAGAGGTGCAAATTGACAGGTTGATCACAGGCAGATTGCAGAGCCTTCAAACCTATGTAACACAACAACT
AATCAGAGCTGCTGAAATCAGAGCTTCTGCTAATCTTGCTGCTACTAAAATGTCTGAGTGCGTTCTTGGA
CAATCAAAAAGAGTTGACTTCTGTGGAAGAGGCTATCATCTTATGTCTTTTCCTCAGGCTGCTCCGCATG
GTGTTGTTTTCTTACATGTCACATATGTGCCATCGCAGGAG"&amp;"AAAAACTTCACCACAGCTCCAGCAATTTG
TCATGAAGGCAAAGCATACTTCCCGCGTGAAGGTGTTTTTGTATCTAATGGCACTTCTTGGTTCATTACA
CAGAGGAATTTTTACTCACCACAAATAATCACAACAGATAATACATTTGTTGCTGGAAACTGTGATGTCG
TAATTGGCATCATTAACAACACAGTCTATGATCCTCTGCAACCTGAGCTTGACTCATTCAAAGAAGAGCT
GGACAAGTACTT"&amp;"CAAAAATCACACATCACCAGATGTTGATCTCGGCGACATTTCAGGCATTAATGCTTCT
GTCGTCAATATTCAAAAAGAAATTGACCGCCTCAACGAGGTTGCCAAAAATCTAAATGAATCGCTCATTG
ACCTCCAAGAACTTGGTAAATATGAGCAATACATCAAATGGCCCTGGTACGTTTGGCTCGGCTTTATTGC
TGGACTGATTGCTATCGTTATGGCCACTATACTGCTTTGTTGCATGACCAGCTG"&amp;"TTGCAGTTGCCTCAAG
GGTGCATGCTCTTGTGGTTCTTGCTGCAAATTTGATGAGGATGACTCTGAGCCTGTGCTCAAGGGAGTCA
AATTACACTACACATAAACGAACTTAATGGATTTGTTTATGAGTATTTTCACGCTTGGATCAATCACACG
TCAACCGAGTAAGATTGAAAATGCTTCTCCTGCAAGTACTGTTCATGCTACTGCAACGATACCGCTACAA
GCCTCACTCCCTTTTGGATGGCTTG"&amp;"TTGTTGGCGTTGCACTTCTTGCTGTTTTTCAGAGCGCTTCCAAAG
TGATTGCGCTTCATAAGAGATGGCAGCTCGCTTTGTATAAAGGCATGCAGCTTGTTTGCAATCTGCTGCT
ACTCTTTGTGACAATTTATTCACACCTCTTACTTTTAGCTGCTGGCATGGAGGCACAATTTTTGTACATC
TATGCTCTGATTTATATTCTGCAAGTTGTGTGCTTCTGCAGATTTATTATGAGATGCTGGCTTTGCT"&amp;"GGA
AGTGCAAATCCAAAAACCCATTACTCTATGATGTCAACTACTTTGTTTGCTGGCATACACATAACTATGA
CTACTGTATACCATACAACAGTGTCACAGATACAATTGTCGTTACTGCAGGTGACGGCATTTCAACACCA
AAACTCAAAGAAGACTACCAAATTGGTGGTTATTCTGAGGATTGGCACTCAGGTGTTAAAGACTATGTCG
TTGTACATGGCTATTTCACCGAAGTTTACTACCAGCTT"&amp;"GAGTCTACACAAATTACTACAGACACTGGTAT
TGAAAATGCTACATTCTTCATCTTTAACAAGCTTGTTAAAGATCCACCGAATGTGCAAATACACACAATC
GACGGCTCTTCAGGAGTTGTAAATCCAGCAATGGATCCAATTTATGATGAGCCGACGACGACTACTAGCG
TGCCTTTGTAAGCACAAGAAAGTGAGTACGAACTTATGTACTCATTCGTTTCGGAAGAAACAGGTACGTT
AATAGTTAA"&amp;"TAGCGTACTTCTTTTTCTTGCTTTCGTGGTATTCTTGCTAGTCACACTAGCCATCCTTACT
GCGCTTCGATTGTGTGCGTACTGCTGCAATATTGTTAACGTGAGTTTAGTAAAACCAACGGTTTACGTCT
ACTCGCGTGTTAAAAATCTGAACTCTTCTGAAGGAGTTCCTGATCTTCTGGTCTAAACGAACTAACTATT
ATTATTATTCTGTTTGGAACTTTAACATTGCTTATCATGGCTGAGAACGGG"&amp;"ACTATTTCCGTCGAGGAGC
TTAAAAGACTCCTTGAACAATGGAACCTAGTAATAGGTTTCCTTTTCCTCGCCTGGATTATGCTACTACA
ATTTGCCTATTCTAATCGGAACAGGTTTTTGTACATAATAAAGCTTGTTTTCCTCTGGCTCTTGTGGCCA
GTAACACTTGCTTGCTTTGTGCTTGCTGCTGTTTACAGAATTAATTGGGTGACTGGCGGGATTGCGATTG
CAATGGCTTGTATTGTAGGCTT"&amp;"GATGTGGCTTAGCTACTTCGTTGCTTCCTTCAGGCTGTTTGCTCGTAC
CCGCTCAATGTGGTCATTCAACCCAGAAACAAACATTCTTCTCAATGTGCCTCTTCGAGGGACAATTGTG
ACCAGACCGCTCCTGGAAAGTGAACTTGTCATTGGCGCTGTGATCATTCGTGGTCACTTGCGAATGGCTG
GACACTCCCTTGGGCGCTGTGACATTAAGGACCTGCCAAAAGAGATCACTGTGGCTACATCACG"&amp;"AACGCT
TTCTTATTACAAATTAGGAGCGTCGCAGCGTGTAGGCACTGATTCAGGTTTTGCTGCATACAACCGCTAC
CGTATTGGAAACTACAAATTAAATACAGACCACGCCGGTAGCAACGACAATATTGCTTTGCTAGTACAGT
AAGTGACAACAGATGTTTCATCTTGTTGACTTCCAGGTTACAATAGCAGAGATATTGATTATCATTATGA
GGACTTTCAGGATTGCCATTTGGAATCTTGATGTG"&amp;"ATAATAAGTTCAATAGTGAGACAATTATTTAAGCC
TCTAACTAAGAAGAAATATTCTGAGTTAGATGATGAAGAACCTATGGAGTTAGATTATCCATAAAACGAA
CATGAAAATTATTCTCTTCCTGACTTTGATTGCACTTGCATCTTGCGAGCTATATCACTATCAGGAGTGT
GTTAGAGGTACAACTGTACTACTAAAAGAACCTTGCCCATCTGGAACTTACGAGGGCAATTCACCATTTC
ATCCTC"&amp;"TTGCCGATAATAAATTTGCACTAACTTGCACTAGCACTCATTTTGCTTTTGCTTGTGCTGACGG
TACTAGACATACCTATCAGCTTCGTGCAAGATCAGTTTCACCAAAACTTTTCATCAGACAAGAGGAAGTT
CACCAAGAGCTCTACTCACCGCTTTTTCTCATTGTTGCTGCTCTAGTATTTATAATACTTTGTTTCACCA
TTAAGAGAAAGACAGAATGAATGAGCTCACTTTAATTGACTTCTATTT"&amp;"GTGCTTTTTAGCCTTTCTGCTA
TTCCTTGTTCTAATAATGCTTATTATATTTTGGTTTTCACTTGAACTCCAGGATATAGAAGAACCTTGTA
ACAAAGTCTAAACGAACATGAAACTTCTCATTGTTTTAGGACTCTTAACATCAGTGTATTGCATGCATAA
AGAATGCAGTATACAAGAATGTTGTGAAAATCAACCATTCCAACTTGAAGACCCATGTCCAATACATTAT
TATTCGGACTGGTTTATAA"&amp;"AAATTGGACCTCGCAAGTCTGCTCGCCTAGTACAACTTTGTGCTGGTGAAT
ATGGACACAGAGTTCCAATACATTATGAAATGTTTGGCAATTATACTATTTCATGTGAACCACTTGAAAT
AAATTGTCAAAACCCACCAGTTGGAAGTCTCATTGTACGTTGTTCATATGATGTTGACTTTATGGAGTAT
CACGACGTTCGTGTTGTTCTAGATTTCATCTAAACGAACAAACTAAAATGTCTGATAATGG"&amp;"ACCCCAACC
AAACCAGCGTAGTGCCCCCCGCATTACATTTGGTGGACCCACAGATCCAACTGACAATAACCAGAATGGA
GGACGCAATGGGGCAAGGCCAAAACAACGCCGACCCCAAGGTTTACCCAATAATACTGCGTCTTGGTTCA
CAGCTCTCACTCAGCATGGCAAGGAGGAACTTAGATTCCCTCGAGGCCAGGGCGTTCCAATCAACACCAA
TAGTGGTCCAGATGACCAAATTGGCTACTACC"&amp;"GAAGAGCTACCCGACGAGTTCGTGGTGGTGACGGCAAA
ATGAAAGAGCTCAGCCCCAGATGGTACTTTTATTACCTAGGAACCGGCCCAGAAGCTTCACTTCCCTACG
GCGCTAACAAAGAAGGCATCGTATGGGTCGCAACTGAGGGAGCCTTGAACACACCTAAAGATCACATTGG
CACCCGCAATCCTAATAACAATGCTGCCACCGTGCTACAACTTCCTCAAGGAACAACATTGCCAAAAGGC
TTC"&amp;"TACGCAGAAGGGAGCAGAGGCGGCAGTCAAGCCTCTTCTCGCTCTTCATCACGTAGTCGCGGCGATT
CAAGAAATTCAACTCCTGGCAGCAGTAGGGGAAACTCTCCTGCTCGAATGGCTAGCGGAGGTGGTGAAAC
TGCCCTCGCGCTATTGCTGCTAGACAGATTGAACCAGCTTGAGAGCAAAGTTTCTGGTAAAGGCCAACAA
CAACAAGGCCAAACTGTCACTAAGAAATCTGCTGCTGAGGCATCC"&amp;"AAAAAGCCTCGCCAAAAACGTACTG
CTACAAAACAGTACAACGTCACTCAAGCATTTGGGAGGCGTGGTCCAGAACAAACCCAAGGAAACTTCGG
GGACCAAGACCTAATCAGACAAGGAACTGATTACAAACATTGGCCGCAAATTGCACAATTTGCTCCGAGT
GCCTCTGCATTCTTCGGAATGTCACGCATTGGCATGGAAGTCACACCTTCGGGAACATGGCTGACTTATC
ATGGAGCCATTAAATT"&amp;"GGATGACAAAGATCCACAATTCAAAGACAACGTCATACTGCTGAACAAGCACAT
TGACGCATACAAAACATTCCCACCAACAGAGCCTAAAAAGGACAAAAAGAAAAAGACTGATGAAGCTCAG
CCTTTACCGCAGAGACAAAAGAAGCAGCCCACTGTGACTCTTCTTCCTGCGGCTGACATGGATGATTTCT
CCAGACAACTTCAAAATTCCATGAGTGGAGCTTCTGCTGATTCAACTCAGGCATAAAC"&amp;"ACTCATGATGAC
CACACAAGGCAGATGGGCTATGTAAACGTTTTCGCAATTCCGTTTACGATACATAGTCTACTCTTGTGCA
GAATGAATTCTCGTAGCTAAACAGCACAAGTAGGTTTAGTTAACTTTAATCTCACATAGCAATCTTTAAT
CAATGTGTAACATTAGGGAGGACTTGAAAGAGCCACCACATTTTCACCGAGGCCACGCGGAGTACGATCG
AGGGTACAGTGAATAATGCTAGGGAGAGC"&amp;"TGCCTATATGGAAGAGCCCTAATGTGTAAAATTAATTTTAG
TAGTGCTATCCCCATGTGATTTTAATAGCTTCTTAGGAGAATGACAAAAAAAAAAAAAAAA
")</f>
        <v>&gt;BtRs4081 KY417143.1_genome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TTGGTGTCAACGAGAAAACACACGTCCAACTCAGTTTGCCTGTTCTTCAGGTTAGAGACGTGCTAGTGCG
TGGCTTCGGGGACTCTGTGGAAGAGGCCCTATCGGAGGCACGTGAACATCTTAAAAATGGCACTTGTGGT
TTAGTAGAGCTGGAAAAAGGCGTACTGCCCCAGCTTGAACAGCCCTATGTGTTCATTAAACGTTCTGATG
CCTTAAGCACCAATCACGGCCACAAGGTCGTTGAGCTGGTTGCAGAATTGGACGGCATTCAGTACGGTCG
TAGCGGTATAACTCTGGGAGTACTCGTGCCACATGTGGGCGAAACCCCAATCGCATACCGCAATGTTCTT
CTTCGTAAGAACGGTAATAAGGGAGCCGGTGGCCATAGCTTTGGCATCGATCTAAAGTCTTATGACTTAG
GTGACGAGCTTGGTACTGATCCCATTGAAGATTATGAACAAAACTGGAACACTAAGCATGGCAGTGGTGT
ACTCCGTGAACTCACTCGTGAGCTCAATGGAGGTGCAGTTACTCGCTATGTCGACAACAACTTCTGTGGC
CCAGATGGGTACCCTCTTGATTGCATCAAAGATTTTCTCGCTCGCGCGGGTAAGTCAATGTGCACTCTTT
CTGAACAACTTGATTACATCGAGTCGAAGAGAGGTGTCTACTGCTGCCGTGACCACGAGCATGAAATTGC
CTGGTTCACTGAGCGCTCTGATAAGAGCTATGAGCATCAGACACCCTTCGAAATTAAGAGTGCCAAGAAA
TTTGACACCTTCAAAGGGGAATGCCCAAAGTTTGTATTTCCTCTCAATTCAAAAGTCAAAGTCATTCAAC
CACGTGTTGAAAAGAAAAAGACTGAAGGTTTCATGGGGCGCATACGCTCTGTGTACCCTGTTGCATCTCC
GCAGGAGTGTAACAACATGCACTTGTCTACCTTGATGAAATGTAATCATTGCGATGAAGTTTCATGGCAG
ACGTGCGATTTTCTGAAAGCCACTTGTGAACATTGTGGCACTGAAAACGCAGTCACTGAAGGACCTACTA
CATGTGGGTATCTACCTACTAATGCTGTAGTGAAAATGCCATGTCCTGCCTGTCAAGACCAGGAGATTGG
ACCTGAGCATAGTGTTGCAGATTATCACAACCACTCAAACATTGAAACTCGACTCCGCAAGGGAGGTAGG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ACAAGTCTTTCAAAGCCATTGTTGAGTCCTGCGGTAACTACAAAGTTACCAAGGGGAAGCCCGTAAAAGG
TGCTTGGAACATTGGACAACAGAGATCAGTTTTAACACCACTGTGTGGTTTCCCCTCACAGGCTGCTGGT
GTTATCAGATCAATCTTTGCACGCACACTTGATGCAGCAAACCACTCAATTCCTGATTTGCAAAGAGCAG
CTGTCACCATACTTGATGGTATTTCTGAACAGTCATTACGTCTTGTCGACGCCATGGTTTACACCTCAGA
CCTGATCACCAACAGTGTCATTATTATGGCATATGTAACCGGTGGTCTTGTACAACAGATTTCTCAGTGG
TTGTCTAATCTGTTGGGCACTACTGTTGAAAAACTCAGGCCCATCTTTGCATGGATTGAGGCGAAACTTA
GTGCAGGAGTTGAATTTCTCAAGGATGCTTGGGAGATTCTCAAATTTCTCATTACAGGTGTTTTTGACAT
CGTTAAGGGTCAAATACAGGTTGCTTCAGATAACATCAAGGATTGTGTAAAATGCTTCATTGATGTTGTT
AACAAAGCACTCGAAATGTGCATTGACCAAGTCACTATCGCTGGCGCAAAGTTGCGATCACTCAACTTGG
GTGAAGTCTTCATCGCTCAAAGCAAGGGACTTTACCGTCAGTGTATACGTGGCAAGGAACAGCTGCAACT
ACTCATGCCTCTTAAGGCACCAAAAGAAGTCACCTTTCTTGAAGGTGATTCACATGACACAGTACTTACC
TCTGAGGAGGTTGTTCTCAAGAACGGTGAACTCGAAGCACTCGAGGCGCCCGTTGATAGCTTCACAAATG
GAGCTGTCGTTGGCACACCAGTCTGTGTAAATGGCCTCATGCTCTTGGAGATTAAGGACAAAGAACAATA
CTGCGCATTGTCTCCTGGTTTACTGGCTACAAACAATGTCTTTCGCCTAAAGGGAGGTGCACCAACTAAA
GGTGTAACCTTTGGAGAAGATACTGTTTTGGAAGTTCAAGGCTACAAGAATGTGAGAATCACATTTGAGC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CCGAATTATCGGAGCATGAACCTGAACCAGAACTAACACCTGAAGAACCAGTTAACCAGTTTACTGGTTA
TTTAAAACTTACTGACAATGTTGCCATTAAGTGTGTGGACATCGTGAAGGAGGCGCAAAACGCTAACCCC
ACGGTGATTGTAAATGCTGCTAACATACATCTGAAACATGGTGGTGGTGTAGCAGGTGCACTCAATAAGG
CAACCAACGGTGCCATGCAAAAAGAGAGCGATGATTACATTAAGCTAAATGGCCCTCTCACAGTGGGAGG
TTCATGTTTGCTTTCTGGACACAACCTTGCTAAGAAGTGTCTGCATGTTGTTGGACCTAACCTAAATGCA
GGTGAGGACATCCAGCTTCTTAAGGCAGCATATGAAAATTTCAATTCACAGGACACCTTACTTGCACCAC
TGTTGTCAGCAGGCATATTTGGTGCTAAACCACTTCATTCTTTACAAGTGTGCGTGCAGACAGTTCGTAC
ACAGGTTTATATTGCAGTCAATGATAAAGCTCTTTATGAGCAGGTTGTCATGGATTACCTTGATAGCCTG
AAGCCCAGAGTGGAAGCACCTAAACAAGAGGAGCCACCAAAGACAGAAGATCCTAAAATTGAGGAGAAAT
CTGTCGTACAGAAGCCTGTCGATGTGAAGCCAAAAATTAAGGCTTGCATTGATGAGGTTACCACAACACT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CTCAAGAGCTTTGAAGAAGGTGCCAGTTGATGAGTATATAACCACATACCCTGGACAAGGATGTGCTGGT
TATACACTTGAGGAAGCTAAGACTGCTCTTAAGAAATGCAAATCTGCATTTTACGTGTTACCTTCAGAAA
CACCTAATGCTAAGGAAGAGATTCTAGGAACTGTATCCTGGAATTTGAGAGAGATGCTTGCTCATGCTGA
AGAGACAAGAAAATTAATGCCTATCTGCATGGATGTTAGAGCCATAATGGCCACCATCCAACGCAAGTAC
AAAGGAATTAAAATTCAAGAAGGTATTGTTGACTATGGAGTCCGATTCTTCTTTTATACTAGTAAAGAAC
CTGTAGCTTCTATCATTACGAAGTTGAACTCTCTAAATGAGCCACTTGTCACAATGCCAATTGGTTATGT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AGGTGTTGAATTTCTTAAGCGTGGTGACAAAATTGTGTACCACACTTTAGAGAGCCCCGTCGAGTTTCAT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TTCTTTTGTTATGATGTCTGCACCACCTGCTGAATATAAATTACAGCAAGGTACATTTTTGTGTGCGAAT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TCAAATGACAGGCTTCACAAAGCCAGCTTCACGAGAGTTATCTGTCACATTCTTTCCAGACTTGAATGGC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AGGTGTTAAAGTAACACAAGAGTTGGATCATGAGGATCTTATGGCTGCTTATGTGGAAAATACAAGCATT
ACCATTAAGAAACCTAATGAGCTTTCACTAGCCTTAGGTTTAAAAACAATTGCCACTCATGGTATTGCTG
CAATTAATAGTGTGCCTTGGAGTAAAATTTTGGCATATGTCAAACCATTCTTAGGACAGGCAGCAGTTAC
AACATCAAACTGCGCTAAGAGATTGGTGCAGCGTATGTTTAACAACTATATGCCCTATGTGCTTACACTA
CTGTTCCAATTGTGTACCTTTACCAAGAGTACAAATTCTAGAATTAGAGCTTCACTACCTACGACTATTG
CTAAAAATAGTGTTAGGGGTGTTGCTAGATTATGTTTGGATGCTGGCATTAATTATGTAAAGTCACCCAA
ATTTTCTAAATTGTTCACTATTGCAATGTGGCTATTATTGTTAAGCATTTGCTTAGGTTCACTAATCTAT
GTAACTGCAGCTTTAGGTGTATTATTGTCCAACTTTGGAGCTCCTTCTTATTGTAGTGGCGTTAGAGAAT
CATACCTCAATTCCTCTAATGTTACTACTATGGATTTCTGTGAAGGTTCTTTTCCTTGCAGTGTTTGTTT
AAGTGGATTAGACTCTCTTGATTCCTATCCAGCTCTTGAAACCATCCAGGTGACGATCTCATCGTACAAG
CTAGACTTGACAATTTTAGGTCTGGCTGCTGAGTGGTTTTTGGCATATATGTTGTTTACAAAATTCTTTT
ATTTACTAGGTCTTTCAGCTATAATGCAGGTGTTCTTTGGCTATTTTGCTAGTCATTTCATCAGCAATTC
TTGGCTCATGTGGTTTATCATTAGCATTGTACAAATGGCACCCGTTTCTGCAATGGTTAGGATGTACATC
TTCTTTGCTTCTTTTTACTACATATGGAAGAGCTATGTTCATATTATGGATGGTTGTACCTCTTCAACTT
GCATGATGTGCTATAAGCGCAATCGTGCCACACGCGTTGAGTGTACAACTATTGTTAATGGCATGAAGAG
ATCTTTCTATGTCTATGCAAATGGAGGCCGTGGCTTCTGCAAGACTCACAATTGGAATTGTCTCAATTGT
GACACATTTTGCACTGGTAGTACATTCATTAGTGATGAAGTTGCTCGTGATTTGTCACTCCAGTTTAAAA
GACCAATTAACCCTACTGACCAGTCATCGTATATTGTTGATAGTGTTGCTGTGAAAAATGGCGCACTTCA
CCTCTACTTTGACAAGGCTGGTCAAAAGACTTATGAGAGACACCCACTCTCCCATTTTGTCAATTTAGAC
AATTTGAGAGCTAACAACACTAAAGGTTCACTACCTATTAATGTCATAGTCTTTGATGGCAAGTCAAAAT
GCGACGAGTCTGCTGCTAGGTCTGCTTCTGTGTACTACAGTCAGCTAATGTGCCAACCTATTCTGTTGCT
TGACCAAACTCTCGTATCAGATGTTGGAGATAGTACTGAAGTTTCTGTTAAGATGTTTGATGCTTATGTC
GACACCTTTTCAGCAACTTTTAGTGTTCCTATGGAAAAACTTAAGGCACTTGTTGCTACAGCTCATAGCG
AGCTGGCAAAGGGTGTAGCTTTAGATGGCGTCCTTTCTACATTTGTGTCCGCAGCCCGTCAAGGTGTTGT
AGACACTGATGTTGACACAAAGGATGTCATTGAATGTCTCAAACTTTCACATCACTCCGACTTGGAAGTG
ACAGGTGACAGTTGTAACAACTTCATGCTCACCTATAACAAAGTTGAAAACATGACGCCTAGAGATCTTG
GCGCATGTATTGATTGTAATGCAAGGCATATTAATGCCCAAGTGGCAAAAAGTCACAATGTTTCACTCAT
CTGGAATGTAAAAGACTATATGTCTTTATCTGAACAGCTGCGTAAACAAATTCGTAGTGCTGCTAAGAAG
AACAACATACCTTTTAGACTAACTTGTGCTACAACTAGACAGGTTGTCAATGTCATAACTACTAAAATCT
CACTCAAGGGTGGTAAGATTGTTAGTACTTGGTTTAAACTTATGCTTAAGGCCACATTATTGTGCGTTTT
TGCTGCATTGGTCTGTTACATCGTTATGCCAGTACATACATTGTCTGCTCATGATGGTTACACAAATGAA
ATCATTGGTTACAAAGCCATTCAGGATGGTGTCACTCGTGACATCGTTTCCACTGATGATTGTTTTGCAA
ACAAACATGCTGGTTTTGACTCATGGTTTAGCCAGCGTGGTGGTTCATACAAAAATGACAAAAGCTGCCC
TGTAGTAGCTGCTATCATTACAAGAGAGATTGGTTTTATAGTGCCTGGCTTACCAGGTACTGTGTTGAGA
GCAATCAATGGTGACTTCTTGCATTTTCTACCTCGTGTCTTTAGTGCTGTAGGCAACATTTGCTACACAC
CTTCCAAACTCATTGAGTATAGTGATTTTGCTACCTCTGCTTGCGTTCTTGCTGCTGAGTGTACAATTTT
TAAGGATGCTATGGGCAAACCTGTGCCATATTGTTATGACACTAATTTGCTAGAGGGTTCTATTTCTTAT
AGTGAGCTTCGTCCAGACACTCGTTATGTCCTTATGGATGGTTCCATCATACAGTTTCCTAACACTTACC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TTCTCCTATTGTGCCTTTTTGGATAACAGTAATCTATGTATTCTGTATTTCTCTGAAGCACTGCCATTGG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TCTACCAACCACCACAGACGTCAATCACTTCTGCTGTTCTGCAGAGTGGTTTTAGGAAAATGGCATTCCC
ATCAGGCAAAGTTGAAGGGTGCATGGTACAAGTAACCTGTGGAACTACAACTCTTAATGGATTGTGGTTA
GATGACACAGTATACTGTCCAAGACATGTCATTTGCACAGCAGAGGACATGCTTAACCCTAACTATGAAG
ATCTGCTCATTCGCAAATCTAACCATAGCTTCCTTGTTCAGGCTGGCAATGTACAACTCCGAGTTATCGG
CCATTCTATGCAAAATTGTCTGCTTAGGCTTAAAGTTGATACCTCTAACCCTAAGACACCCAAGTATAAA
TTTGTCCGTATTCAACCTGGTCAAACATTCTCAGTTTTAGCATGCTACAATGGTTCACCATCTGGTGTTT
ATCAGTGTGCCATGAGACCTAACCATACCATTAAAGGTTCTTTCCTTAATGGATCATGTGGTAGTGTTGG
TTTTAACATTGACTATGATTGCGTGTCTTTCTGCTATATGCATCATATGGAGCTTCCAACAGGAGTACAC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TGAGTTTACACCATTTGATGTTGTTAGACAATGCTCTGGTGTTACCTTCCAAGGTAAGTTCAAGAAAATT
GTTAAAGGCACTCATCATTGGCTGCTTTTAACTTTCTTGACATCACTATTGATTCTTGTTCAGAGTACAC
AGTGGTCACTGTTTTTCTTTGTTTACGAGAATGCTTTCTTGCCATTTACTCTTGGTATTATGGCAATTGC
TGCATGTGCTATGCTGCTTGTTAAGCATAAGCACGCATTCTTGTGCTTGTTTCTGTTACCTTCTCTTGCA
ACAGTTGCTTACTTTAATATGGTCTACATGCCTGCTAGCTGGGTGATGCGTATTATGACATGGCTTGAAT
TGGCTGACACTAGCTTGTCTGGTTATCGGCTTAAGGACTGTGTTATGTATGCTTCAGCTTTAGTTTTGCT
TATTCTCATGACAGCTCGTACTGTTTATGATGATGCTGCTAGACGTGTTTGGACACTGATGAATGTCATT
ACACTTGTTTACAAAGTCTACTATGGTAATGCTTTAGACCAAGCTATTTCCATGTGGGCCCTAGTTATTT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GCTACTGTACAGTCTAAAATGTCTGATGTAAAGTGCACATCTGTGGTACTGCTCTCGGTTCTTCAACAAC
TTAGAGTAGAATCATCTTCTAAATTGTGGGCACAATGTGTACAACTCCACAACGATATTCTTCTTGCAAA
AGACACAACTGAAGCATTCGAAAAGATGGTTTCTCTTTTGTCTGTCTTGCTATCCATGCAGGGTGCTGTA
GACATTAATAAGTTGTGCGAGGAAATGCTCGACAACCGTGCTACTCTCCAGGCTATTGCTTCAGAATTTA
GTTCTTTACCATCATATGCCGCTTATGCCACTGCCCAAGAGGCCTATGAGCAGGCTGTAGCTAATGGTGA
TTCTGAAGTCGTTCTTAAAAAGTTAAAGAAATCTTTGAATGTGGCTAAATCTGAGTTTGACCGTGATGCT
GCCATGCAACGCAAGTTGGAAAAGATGGCAGATCAGGCTATGACCCAAATGTACAAACAGGCAAGATCTG
AGGACAAGAGGGCAAAAGTAACTAGTGCTATGCAAACAATGCTTTTCACTATGCTTAGGAAGCTTGATAA
TGATGCACTTAACAACATTATCAATAATGCGCGTGATGGTTGTGTCCCACTCAACATCATACCATTGACT
ACAGCAGCCAAACTCATGGTTGTTGTCCCTGATTATGGTACCTACAAGAACACTTGTGATGGTAACACTT
TTACGTATGCGTCTGCACTCTGGGAAATCCAGCAAGTTGTTGATGCAGATAGCAAGATTGTTCAACTTAG
TGAAATTAACATGGACAATTCACCAAATTTGGCTTGGCCTCTTATTGTTACAGCTCTAAGAGCCAATTCA
GCTGTCAAACTACAGAATAATGAACTGAGTCCAGTAGCACTACGACAGATGTCATGTGCGGCTGGTACCA
CACAAACAGCTTGTACTGATGACAATGCACTTGCCTACTATAACAACTCAAAGGGAGGTAGATTTGTGCT
AGCATTACTATCAGACCACCAAGATCTCAAATGGGCTAGATTCCCTAAGAGTGATGGTACAGGTACAATT
TACACAGAACTGGAACCACCTTGTAGGTTTGTTACAGACACACCAAAAGGGCCTAAAGTGAAATACTTGT
ATTTCATCAAGGGCTTAAATAACCTAAATAGAGGTATGGTGCTGGGCAGTTTAGCTGCTACAGTACGTCT
TCAGGCTGGAAATGCTACAGAAGTACCTGCCAATTCAACTGTGCTTTCTTTCTGTGCTTTTGCAGTAGAC
CCTGCTAAAGCGTACAAGGATTACCTAGCAAGTGGAGGACAACCAATCACCAACTGTGTGAAGATGTTGT
GTACACACACTGGTACAGGACAGGCAATTACTGTAACACCAGAAGCCAACATGGACCAAGAGTCCTTTGG
TGGTGCTTCATGCTGTCTGTATTGTAGATGCCACATTGACCACCCAAATCCTAAAGGATTTTGTGACTTG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CAGGCACTAGCACTGATGTCGTCTACAGGGCTTTTGATATTTACAATGAAAAAGTTGCTGGTTTTGCAAA
GTTCCTAAAAACTAATTGCTGCCGCTTCCAAGAGAAGGATGAGGAAGGCAATTTATTAGACTCTTACTTT
GTAGTTAAGAGGCATACTATGTCTAACTACCAACATGAAGAGGCTATTTATAACTTGGTTAAAGATTGTC
CAGCGGTTGCTGTTCATGACTTTTTCAAGTTTAGAGTAGATGGTGACATGGTACCACATATATCACGTCA
GCGTCTAACTAAATACACAATGGCTGATTTAGTCTATGCTCTACGTCATTTTGATGAGGGTAATTGTGAT
ACATTAAAGGAAATACTCGTCACATACAATTGTTGTGATGATGATTATTTCAATAAGAAGGATTGGTATG
ATTTCGTAGAGAATCCTGACATCTTACGCGTATATGCTAACTTAGGTGAGCGTGTACGCCAAGCATTATT
AAAGACTGTACAATTCTGCGATGCTATGCGTGATGCAGGCATTGTAGGCGTACTGACATTAGATAATCAG
GATCTTAATGGGAATTGGTATGATTTCGGTGATTTCGTACAAGTAGCACCAGGCTGCGGAGTTCCTATTG
TGGATTCATATTACTCATTGCTGATGCCCATCCTCACTCTGACTAGGGCATTGGCTGCTGAGTCCCATAT
GGATGCTGATCTCGCAAAACCACTTATTAAGTGGGATTTGCTGAAATATGATTTTACGGAAGAGAGACTT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AGTAGCTGCACTAACAAACAATGTTGCTTTTCAAACTGTCAAACCCGGTAATTTTAACAAAGACTTTTAT
GACTTTGCTGTGTCTAAAGGTTTCTTTAAGGAAGGAAGTTCTGTTGAACTAAAACACTTCTTCTTTGCTC
AGGATGGCAATGCTGCTATCAGTGATTATGACTATTATCGTTATAATCTGCCAACAATGTGTGATATCAG
ACAACTCCTATTCGTAGTTGAAGTTGTTGACAAATACTTTGATTGTTACGATGGTGGCTGTATTAATGCC
AACCAAGTAATCGTTAACAATCTGGACAAATCAGCTGGTTTCCCATTTAATAAATGGGGTAAGGCTAGAC
TTTATTATGACTCAATGAGTTATGAGGATCAAGATGCACTTTTCGCGTATACTAAGCGTAATGTCATCCC
TACTATAACTCAAATGAATCTTAAGTACGCCATTAGTGCAAAGAATAGAGCTCGCACCGTAGCTGGTGTC
TCTATCTGTAGTACTATGACAAATAGACAGTTTCATCAGAAATTATTGAAGTCAATAGCCGCCACTAGAG
GAGCTACTGTGGTAATTGGAACAAGCAAATTTTACGGTGGCTGGCATAACATGTTAAAAACTGTTTACAG
TGATGTAGAAACTCCACACCTTATGGGTTGGGATTATCCAAAATGTGACAGAGCCATGCCTAACATGCTT
AGGATAATGGCCTCTCTTGTTCTTGCTCGCAAACATAGCACTTGCTGTAACTTGTCACACCGTTTCTACA
GGTTAGCTAATGAGTGTGCGCAAGTATTAAGTGAGATGGTCATGTGTGGCGGCTCACTATATGTTAAACC
AGGTGGAACATCATCCGGTGATGCTACAACTGCTTATGCTAATAGTGTCTTTAACATTTGTCAAGCTGTT
ACAGCTAATGTAAATGCACTCCTTTCAACTGATGGTAACAAGATAGCTGACAAGTACGTCCGCAATCTAC
AACACAGGCTTTATGAGTGTCTCTATAGAAACAGGGATGTTGATCATGAATTCGTGGATGAGTTTTACGC
ATACCTGCGTAAACATTTCTCCATGATGATTCTTTCTGATGATGCCGTTGTGTGCTATAACAGTAACTAT
GCGGCTCAAGGTTTAGTAGCTAGCATTAAGAACTTTAAGGCAGTTCTTTATTATCAAAATAATGTGTTCA
TGTCTGAGGCAAAATGTTGGACTGAGACTGACCTTACTAAAGGACCTCACGAATTTTGCTCACAGCATAC
AATGCTAGTTAAACAAGGAGATGATTACGTGTACCTGCCTTACCCAGACCCATCTAGAATATTAGGCGCA
GGCTGTTTTGTCGATGATATTGTCAAAACAGATGGTACACTTATGATTGAGAGGTTTGTGTCATTAGCTA
TTGATGCCTACCCCCTTACTAAACATCCTAATCAGGAGTATGCTGATGTCTTTCACTTGTATTTACAATA
CATTAGGAAGTTACATGATGAGCTTACTGGTCACATGCTAGACATGTATTCTGTAATGCTAACTAATGAT
AATACCTCACGGTATTGGGAACCTGAGTTTTATGAAGCTATGTACACACCACACACGGTCTTGCAGGCTG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TACATGTGTAGGTAGTGACAATGTCACTGACTTCAATGCGATAGCAACATGTGATTGGACCAATGCTGGC
GATTACATACTTGCCAACACTTGTACTGAGAGACTCAAGCTCTTTGCAGCAGAAACGCTCAAAGCTACTG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TAGTGCACCTACTCTAGTGCCACAAGAGCACTATGTTAGAATTACTGGCTTGTACCCAACACTCAACATC
TCAGATGAGTTTTCTAGCAATGTTGCAAATTACCAAAAGGTCGGTATGCAAAAGTACTCTACACTCCAAG
GACCACCAGGTACTGGTAAGAGTCATTTTGCCATTGGACTTGCTCTCTACTACCCATCTGCTCGCATAGT
GTATACAGCTTGCTCTCATGCAGCTGTTGATGCCCTATGCGAAAAGGCATTAAAATACTTGCCTATAGAT
AAATGTAGTAGGATTATACCTGCGCGTGCGCGCGTAGAGTGTTTTGACAAATTCAAAGTGAATTCAACAC
TAGAACAGTACGTTTTCTGCACTGTAAATGCATTGCCAGAAACAACTGCTGACATTGTAGTCTTTGATGA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AAATAGGCGTTGTAAGAGAATTTCTTACACGCAACCCTGTTTGGAGAAAAGCTGTTTTTATCTCACCTTA
TAATTCACAGAATGCTGTAGCTTCAAAAATCTTAGGATTGCCTACGCAGACTGTTGATTCCTCCCAGGGT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CATCTCTATGATGGGTTTCAAAATGAATTACCAAGTTAATGGTTACCCTAACATGTTTATCACCCGCGAA
GAAGCTATTCGTCACGTTCGTGCATGGATTGGCTTCGACGTAGAGGGCTGTCATGCAACTAGAGATGCTG
TGGGTACTAACCTACCTCTCCAGCTAGGATTTTCTACAGGTGTTAACTTAGTAGCTGTACCGACTGGCTA
TGTTGACACTGAAAATAACACAGAATTCACCAGAGTTAATGCAAAACCTCCACCTGGTGATCAATTTAAA
CATCTTATACCACTCATGTACAAAGGCTTGCCCTGGAATGTAGTGCGTATTAAGATAGTACAAATGCTCA
GCGATACACTGAAAGGATTGTCAGACAGAGTCGTGTTTGTCCTTTGGGCGCATGGCTTTGAGCTTACATC
AATGAAGTACTTTGTCAAGATTGGACCTGAAAGAACGTGTTGTCTGTGTGACAAACGTGCAACTTGCTTT
TCTACTTCATCAGATACTTATGCCTGCTGGAATCATTCTGTGGGTTTTGACTATGTCTACAACCCATTTA
TGATTGATGTTCAGCAGTGGGGTTTTACGGGTAACCTTCAGAGTAACCACGACCAATATTGTCAAGTGCA
TGGAAATGCACATGTGGCTAGTTGTGATGCTATCATGACTAGATGCTTGGCGGTCCATGAGTGCTTTGTT
AAGCGCGTTGATTGGTCTGTCGAATACCCCATTATAGGAGATGAACTGAAGATTAATTCCGCTTGCAGAA
AAGTACAGCATATGGTTGTAAAGTCTGCATTGCTTGCTGATAAGTTTCCAGTTCTTCATGACATTGGAAA
TCCAAAGGCTATTAAGTGTGTGCCTCAGGCTGAAGTAGAATGGAAGTTCTACGATGCCCAGCCATGCAGT
GACAAAGCATATAAAATAGAGGAACTTTTCTATTCTTATGCTACACATCATGATAAATTCACTGATGGTG
TTTGTTTGTTTTGGAACTGTAACGTTGATCGTTACCCAGCCAATGCAATTGTGTGTAGGTTTGACACCAG
AGTTTTGTCAAACTTGAACTTACCAGGTTGTGATGGTGGTAGTTTGTATGTGAATAAGCATGCATTCCAC
ACTCCAGCTTTTGATAAAAGTGCATTTACTAATTTAAAGCAACTGCCTTTCTTTTATTATTCTGATAGTC
CTTGTGAGTCTCATGGCAAACAAGTAGTGTCAGATATTGATTATGTACCTCTTAAATCTGCTACGTGTAT
TACGCGGTGCAATTTGGGAGGTGCTGTTTGCAGACACCATGCAAATGAGTACCGACAGTACTTAGATGCA
TATAACATGATGATTTCTGCTGGATTTAGCCTATGGATTTACAAACAGTTTGACACTTATAATCTGTGGA
ATACATTCACCAGGTTACAGAGTTTAGAAAATGTGGCTTACAACGTTGTTAACAAAGGACACTTCGATGG
ACAAGCTGGTGAAGCACCTGTTTCCATCATTAATAATGCTGTTTACACAAAGGTAGATGGTGTTGATGTA
GAGATCTTTGAAAACAAGACAACACTTCCTGTTAATGTTGCATTTGAGCTTTGGGCTAAGCGTAACATTA
AACCAGTGCCAGAGATTAAGATACTCAATAACTTGGGTGTCGATATCGCTGCTAATACTGTGGTCTGGGA
CTACAAGAGAGAAGCACCAGCACATATGTCAACAATAGGTGTCTGCACAATGACCGACATTGCCAAGAAA
CCTACTGAGAGTGCTTGTTCCTCGCTTACTGTCTTATTTGATGGTAGAGTGGAAGGACAGGTAGATCTTT
TTAGAAATGCCCGTAATGGTGTTTTAATAACAGAAGGTTCAGTTAAAGGTTTAACACCTTCAAAGGGACC
AGCACAAGCTAGTGTCAATGGAGTCACATTAATTGGAGAATCAGTAAAAACACAGTTCAACTATTTTAAG
AAAGTAGATGGCATTATTCAACAGCTGCCTGAAACCTACTTTACTCAGAGCCGAGACTTAGAGGATTTCA
AGCCCAGATCACAAATGGAAACTGACTTTCTTGAGCTCGCTATGGATGAATTCATACAACGGTACAAGCT
AGAGGGTTATGCCTTCGAACATATCGTTTATGGAGATTTCAGTCATGGACAACTTGGCGGCCTTCATTTA
ATGATTGGTTTAGCCAAGCGCTCACAAGATTCACCGCTCAAATTAGAGGATTTTATCCCTATGGATAGCA
CAGTGAAAAATTATTTCATAACAGATGCACAAACAGGTTCATCAAAATGTGTGTGTTCTGTCATTGACCT
TTTGCTCGATGACTTTGTTGAGATAATAAAGTCACAGGATTTGTCAGTAATCTCTAAGGTAGTCAAGGTT
ACAATTGACTACGCTGAGATTTCATTCATGCTTTGGTGTAAAGATGGTCATGTCGAAACCTTCTACCCAA
AATTACAAGCAAGTCAGGCATGGCAACCGGGAGTTGCGATGCCTAACTTGTACAAGATGCAAAGAATGCT
TCTTGAAAAATGTGACCTTCAGAATTATGGTGAAAATGCTGTCATACCAAAAGGAATAATGATGAATGTC
GCAAAATACACTCAACTGTGTCAATATTTAAATACACTTACTTTAGCTGTACCCTACAACATGAGAGTTA
TTCACTTTGGTGCTGGCTCTGATAAAGGAGTTGCACCTGGTACAGCTGTACTCAGACAATGGTTGCCAAC
TGGCACACTACTTGTCGATTCAGACCTTAATGACTTCGTCTCTGACGCAGATTCTACTTTAATTGGAGAC
TGTGCAACAGTACATACGGCTAATAAATGGGATCTCATTATTAGCGATATGTATGACCCTAAGACCAAAC
ATGTGACAAAAGAGAATGACTCAAAAGAGGGGTTTTTCACTTACCTGTGTGGATTTATAAAGCAAAAACT
AGCCCTGGGTGGTTCTGTAGCTGTAAAGATAACAGAGCATTCTTGGAATGCTGATCTTTACAAGCTTATG
GGACATTTCTCGTGGTGGACAGCTTTTGTTACAAATGTAAATGCATCATCATCGGAAGCATTTTTAATTG
GTGCTAACTATCTTGGCAAGCCGAAGGAACAGATTGATGGCTATACCATGCATGCTAACTACATTTTCTG
GAGGAACACAAACCCTATCCAATTGTCTTCCTATTCACTTTTTGACATGAGTAAATTTCCCCTTAAGTTA
AGAGGGACTGCTGTTATGTCTTTAAAAGAGAATCAAATCAATGACATGATTTATTCTTTGCTTGAAAAAG
GTAGACTCATCATTAGAGAAAACAACAGAGTTGTGGTCTCGAGTGACGTGCTTGTTAATAATTAAACGAA
CATGAAAGTTTTGATTGTTCTTTTAAGCCTCGGCCTTGTTACTGCTCAAGATGGCTGTGGGCATATTAGC
ACTAAACCTCAACCATTAATGGATAAATTTTCTTCTTCGCGTAGGGGTGTCTATTATAATGATGACATTT
TTCGTTCAGATGTTTTACATCTTACTCAGGATTATTTTCTACCATTTGACACCAATCTAACGCGTTATTT
GTCTTTTAACATGGATTCTGCAACAAAGGTTTACTTTGATAATCCAACATTACCATTTGGTGACGGCATT
TATTTTGCAGCCACTGAAAAATCTAATGTTGTTAGAGGCTGGATTTTTGGTTCCACTATGGATAACACCA
CGCAATCTGCCATTATAGTCAATAATTCCACGCATATTATTATACGTGTGTGTTATTTTAATTTATGTAA
AGAACCCATGTATGCTATCTCGAATGAGCAGCATTACAAATCATGGGTGTATCAAAATGCATATAATTGC
ACATATGATAGAGTGGAGCAGAGCTTTCAACTCGACACTGCCCCTCAGACTGGAAATTTTAAGGACTTAC
GTGAGTATGTCTTTAAAAATAAGGATGGGTTTCTAAGTGTCTATAATGCTTATTCACCTATTGACATACC
AAGGGGTCTTCCTGTTGGTTTTTCGGTGTTGAAACCAATTCTTAAACTCCCTATAGGTATAAATATTACC
TCTTTTAAGGTAGTTATGTCCATGTTTAGCAGAACAACTTCTAATTTCCTACCTGAAATTGCTGCTTATT
TTGTTGGTAACTTAAAATATAGTACCTTCATGCTTAATTTTAATGAGAATGGGACTATTACTGATGCCAT
TGATTGTGCCCAAAATCCCCTATCTGAATTAAAATGCACCATTAAAAATTTTAATGTCAGTAAAGGAATC
TATCAGACATCTAACTTCAGAGTATCACCAACTCATGAAGTTGTTAGGTTCCCTAACATTACAAACCGCT
GTCCTTTCGATAAAGTTTTTAATGCTAGTCGCTTTCCCAATGTCTATGCTTGGGAAAGAACAAAAATTTC
TGATTGTGTTGCTGATTACACTGTTCTCTACAACTCAACTTCATTTTCAACTTTTAAATGTTATGGAGTT
TCTCCCTCTAAGTTGATTGATTTGTGCTTTACAAGTGTGTATGCTGATACATTCTTGATAAGATCTTCAG
AAGTAAGGCAAGTTGCACCAGGTGAAACTGGTGTTATTGCTGACTATAACTACAAACTGCCTGATGACTT
TACAGGCTGTGTCATAGCTTGGAACACTGCTAAACAAGATCAGGGCCAGTATTATTATAGATCCTCCCGA
AAAACAAAACTTAAACCTTTTGAGAGGGATCTAACTTCTGACGAAAATGGTGTACGTACTCTTAGTACTT
ATGACTTCTATCCTAATGTGCCTATTGAATATCAGGCTACTAGGGTTGTTGTGCTTTCATTTGAGCTTCT
AAATGCACCTGCTACAGTTTGTGGACCTAAATTATCCACAGCACTTGTTAAGAACCAGTGTGTCAATTTC
AATTTTAATGGACTCAAAGGTATTGGTGTTCTGACTGATTCTTCAAAGAGATTTCAGTCATTTCAACAAT
TTGGAAGAGACACGTCGGATTTCACTGATTCCGTTCGTGACCCGCAAACATTGCAGATACTTGACATTAC
ACCATGTTCTTTTGGTGGTGTGAGTGTAATAACACCTGGAACAAATGCTTCATCTGAAGTGGCTGTTCTT
TACCAAGATGTAAATTGCACTGATGTCCCAACGGCCATACGTGCTGATCAATTAACACCAGCTTGGCGCG
TTTACTCCACTGGAATAAATGTTTTTCAAACACAAGCGGGCTGTCTTATTGGGGCTGAACATGTCAATGC
TTCCTATGAGTGTGACATCCCTATTGGTGCTGGCATTTGTGCTAGCTACCATACAGCCTCTACTTTACGT
AGTGTAGGTCAGAAATCCATTGTGGCTTACACTATGTCTTTGGGTGCAGAAAATTCTATTGCTTACGCTA
ATAACTCAATTGCCATACCAACAAATTTTTCAATTAGTGTCACGACTGAAGTGATGCCAGTTTCAATGTC
TAAGACATCAGTAGATTGTACAATGTACATCTGTGGTGACTCTCAGGAGTGCAGTAATTTACTTCTTCAA
TACGGAAGCTTCTGCACGCAATTGAATCGTGCTCTTACGGGCATTGCCATAGAACAGGACAAAAATACAC
AGGAGGTTTTTGCCCAGGTTAAACAAATGTACAAGACACCAGCCATAAAGGATTTTGGCGGTTTCAATTT
TTCACAAATATTGCCTGACCCTTCTAAGCCAACAAAGAGATCATTTATTGAAGATTTACTTTTCAACAAG
GTGACTCTCGCTGATGCTGGCTTTATGAAGCAGTATGGCGAATGCCTAGGTGATATTAATGCTAGAGACC
TCATCTGTGCACAAAAGTTCAATGGCCTTACTGTCCTGCCACCTTTACTCACGGATGACATGATTGCTGC
ATACACTGCTGCCCTTGTCAGTGGTACTGCTACTGCTGGCTGGACCTTCGGTGCTGGTGCTGCTCTTCAA
ATACCTTTTGCTATGCAGATGGCATATAGGTTCAATGGCATTGGAGTTACTCAAAACGTTCTCTATGAGA
ATCAAAAACAGATCGCCAATCAATTCAATAAGGCAATCAGTCAAATTCAAGAATCACTTACAACAACATC
AACTGCGTTGGGCAAGCTGCAAGACGTTGTCAACCAGAATGCTCAAGCATTGAACACGCTTGTTAAACAG
CTTAGCTCCAATTTTGGTGCAATTTCAAGTGTGCTAAATGACATTCTTTCACGACTAGATAAAGTCGAGG
CAGAGGTGCAAATTGACAGGTTGATCACAGGCAGATTGCAGAGCCTTCAAACCTATGTAACACAACAACT
AATCAGAGCTGCTGAAATCAGAGCTTCTGCTAATCTTGCTGCTACTAAAATGTCTGAGTGCGTTCTTGGA
CAATCAAAAAGAGTTGACTTCTGTGGAAGAGGCTATCATCTTATGTCTTTTCCTCAGGCTGCTCCGCATG
GTGTTGTTTTCTTACATGTCACATATGTGCCATCGCAGGAGAAAAACTTCACCACAGCTCCAGCAATTTG
TCATGAAGGCAAAGCATACTTCCCGCGTGAAGGTGTTTTTGTATCTAATGGCACTTCTTGGTTCATTACA
CAGAGGAATTTTTACTCACCACAAATAATCACAACAGATAATACATTTGTTGCTGGAAACTGTGATGTCG
TAATTGGCATCATTAACAACACAGTCTATGATCCTCTGCAACCTGAGCTTGACTCATTCAAAGAAGAGCT
GGACAAGTACTTCAAAAATCACACATCACCAGATGTTGATCTCGGCGACATTTCAGGCATTAATGCTTCT
GTCGTCAATATTCAAAAAGAAATTGACCGCCTCAACGAGGTTGCCAAAAATCTAAATGAATCGCTCATTG
ACCTCCAAGAACTTGGTAAATATGAGCAATACATCAAATGGCCCTGGTACGTTTGGCTCGGCTTTATTGC
TGGACTGATTGCTATCGTTATGGCCACTATACTGCTTTGTTGCATGACCAGCTGTTGCAGTTGCCTCAAG
GGTGCATGCTCTTGTGGTTCTTGCTGCAAATTTGATGAGGATGACTCTGAGCCTGTGCTCAAGGGAGTCA
AATTACACTACACATAAACGAACTTAATGGATTTGTTTATGAGTATTTTCACGCTTGGATCAATCACACG
TCAACCGAGTAAGATTGAAAATGCTTCTCCTGCAAGTACTGTTCATGCTACTGCAACGATACCGCTACAA
GCCTCACTCCCTTTTGGATGGCTTGTTGTTGGCGTTGCACTTCTTGCTGTTTTTCAGAGCGCTTCCAAAG
TGATTGCGCTTCATAAGAGATGGCAGCTCGCTTTGTATAAAGGCATGCAGCTTGTTTGCAATCTGCTGCT
ACTCTTTGTGACAATTTATTCACACCTCTTACTTTTAGCTGCTGGCATGGAGGCACAATTTTTGTACATC
TATGCTCTGATTTATATTCTGCAAGTTGTGTGCTTCTGCAGATTTATTATGAGATGCTGGCTTTGCTGGA
AGTGCAAATCCAAAAACCCATTACTCTATGATGTCAACTACTTTGTTTGCTGGCATACACATAACTATGA
CTACTGTATACCATACAACAGTGTCACAGATACAATTGTCGTTACTGCAGGTGACGGCATTTCAACACCA
AAACTCAAAGAAGACTACCAAATTGGTGGTTATTCTGAGGATTGGCACTCAGGTGTTAAAGACTATGTCG
TTGTACATGGCTATTTCACCGAAGTTTACTACCAGCTTGAGTCTACACAAATTACTACAGACACTGGTAT
TGAAAATGCTACATTCTTCATCTTTAACAAGCTTGTTAAAGATCCACCGAATGTGCAAATACACACAATC
GACGGCTCTTCAGGAGTTGTAAATCCAGCAATGGATCCAATTTATGATGAGCCGACGACGACTACTAGCG
TGCCTTTGTAAGCACAAGAAAGTGAGTACGAACTTATGTACTCATTCGTTTCGGAAGAAACAGGTACGTT
AATAGTTAATAGCGTACTTCTTTTTCTTGCTTTCGTGGTATTCTTGCTAGTCACACTAGCCATCCTTACT
GCGCTTCGATTGTGTGCGTACTGCTGCAATATTGTTAACGTGAGTTTAGTAAAACCAACGGTTTACGTCT
ACTCGCGTGTTAAAAATCTGAACTCTTCTGAAGGAGTTCCTGATCTTCTGGTCTAAACGAACTAACTATT
ATTATTATTCTGTTTGGAACTTTAACATTGCTTATCATGGCTGAGAACGGGACTATTTCCGTCGAGGAGC
TTAAAAGACTCCTTGAACAATGGAACCTAGTAATAGGTTTCCTTTTCCTCGCCTGGATTATGCTACTACA
ATTTGCCTATTCTAATCGGAACAGGTTTTTGTACATAATAAAGCTTGTTTTCCTCTGGCTCTTGTGGCCA
GTAACACTTGCTTGCTTTGTGCTTGCTGCTGTTTACAGAATTAATTGGGTGACTGGCGGGATTGCGATTG
CAATGGCTTGTATTGTAGGCTTGATGTGGCTTAGCTACTTCGTTGCTTCCTTCAGGCTGTTTGCTCGTAC
CCGCTCAATGTGGTCATTCAACCCAGAAACAAACATTCTTCTCAATGTGCCTCTTCGAGGGACAATTGTG
ACCAGACCGCTCCTGGAAAGTGAACTTGTCATTGGCGCTGTGATCATTCGTGGTCACTTGCGAATGGCTG
GACACTCCCTTGGGCGCTGTGACATTAAGGACCTGCCAAAAGAGATCACTGTGGCTACATCACGAACGCT
TTCTTATTACAAATTAGGAGCGTCGCAGCGTGTAGGCACTGATTCAGGTTTTGCTGCATACAACCGCTAC
CGTATTGGAAACTACAAATTAAATACAGACCACGCCGGTAGCAACGACAATATTGCTTTGCTAGTACAGT
AAGTGACAACAGATGTTTCATCTTGTTGACTTCCAGGTTACAATAGCAGAGATATTGATTATCATTATGA
GGACTTTCAGGATTGCCATTTGGAATCTTGATGTGATAATAAGTTCAATAGTGAGACAATTATTTAAGCC
TCTAACTAAGAAGAAATATTCTGAGTTAGATGATGAAGAACCTATGGAGTTAGATTATCCATAAAACGAA
CATGAAAATTATTCTCTTCCTGACTTTGATTGCACTTGCATCTTGCGAGCTATATCACTATCAGGAGTGT
GTTAGAGGTACAACTGTACTACTAAAAGAACCTTGCCCATCTGGAACTTACGAGGGCAATTCACCATTTC
ATCCTCTTGCCGATAATAAATTTGCACTAACTTGCACTAGCACTCATTTTGCTTTTGCTTGTGCTGACGG
TACTAGACATACCTATCAGCTTCGTGCAAGATCAGTTTCACCAAAACTTTTCATCAGACAAGAGGAAGTT
CACCAAGAGCTCTACTCACCGCTTTTTCTCATTGTTGCTGCTCTAGTATTTATAATACTTTGTTTCACCA
TTAAGAGAAAGACAGAATGAATGAGCTCACTTTAATTGACTTCTATTTGTGCTTTTTAGCCTTTCTGCTA
TTCCTTGTTCTAATAATGCTTATTATATTTTGGTTTTCACTTGAACTCCAGGATATAGAAGAACCTTGTA
ACAAAGTCTAAACGAACATGAAACTTCTCATTGTTTTAGGACTCTTAACATCAGTGTATTGCATGCATAA
AGAATGCAGTATACAAGAATGTTGTGAAAATCAACCATTCCAACTTGAAGACCCATGTCCAATACATTAT
TATTCGGACTGGTTTATAAAAATTGGACCTCGCAAGTCTGCTCGCCTAGTACAACTTTGTGCTGGTGAAT
ATGGACACAGAGTTCCAATACATTATGAAATGTTTGGCAATTATACTATTTCATGTGAACCACTTGAAAT
AAATTGTCAAAACCCACCAGTTGGAAGTCTCATTGTACGTTGTTCATATGATGTTGACTTTATGGAGTAT
CACGACGTTCGTGTTGTTCTAGATTTCATCTAAACGAACAAACTAAAATGTCTGATAATGGACCCCAACC
AAACCAGCGTAGTGCCCCCCGCATTACATTTGGTGGACCCACAGATCCAACTGACAATAACCAGAATGGA
GGACGCAATGGGGCAAGGCCAAAACAACGCCGACCCCAAGGTTTACCCAATAATACTGCGTCTTGGTTCA
CAGCTCTCACTCAGCATGGCAAGGAGGAACTTAGATTCCCTCGAGGCCAGGGCGTTCCAATCAACACCAA
TAGTGGTCCAGATGACCAAATTGGCTACTACCGAAGAGCTACCCGACGAGTTCGTGGTGGTGACGGCAAA
ATGAAAGAGCTCAGCCCCAGATGGTACTTTTATTACCTAGGAACCGGCCCAGAAGCTTCACTTCCCTACG
GCGCTAACAAAGAAGGCATCGTATGGGTCGCAACTGAGGGAGCCTTGAACACACCTAAAGATCACATTGG
CACCCGCAATCCTAATAACAATGCTGCCACCGTGCTACAACTTCCTCAAGGAACAACATTGCCAAAAGGC
TTCTACGCAGAAGGGAGCAGAGGCGGCAGTCAAGCCTCTTCTCGCTCTTCATCACGTAGTCGCGGCGATT
CAAGAAATTCAACTCCTGGCAGCAGTAGGGGAAACTCTCCTGCTCGAATGGCTAGCGGAGGTGGTGAAAC
TGCCCTCGCGCTATTGCTGCTAGACAGATTGAACCAGCTTGAGAGCAAAGTTTCTGGTAAAGGCCAACAA
CAACAAGGCCAAACTGTCACTAAGAAATCTGCTGCTGAGGCATCCAAAAAGCCTCGCCAAAAACGTACTG
CTACAAAACAGTACAACGTCACTCAAGCATTTGGGAGGCGTGGTCCAGAACAAACCCAAGGAAACTTCGG
GGACCAAGACCTAATCAGACAAGGAACTGATTACAAACATTGGCCGCAAATTGCACAATTTGCTCCGAGT
GCCTCTGCATTCTTCGGAATGTCACGCATTGGCATGGAAGTCACACCTTCGGGAACATGGCTGACTTATC
ATGGAGCCATTAAATTGGATGACAAAGATCCACAATTCAAAGACAACGTCATACTGCTGAACAAGCACAT
TGACGCATACAAAACATTCCCACCAACAGAGCCTAAAAAGGACAAAAAGAAAAAGACTGATGAAGCTCAG
CCTTTACCGCAGAGACAAAAGAAGCAGCCCACTGTGACTCTTCTTCCTGCGGCTGACATGGATGATTTCT
CCAGACAACTTCAAAATTCCATGAGTGGAGCTTCTGCTGATTCAACTCAGGCATAAACACTCATGATGAC
CACACAAGGCAGATGGGCTATGTAAACGTTTTCGCAATTCCGTTTACGATACATAGTCTACTCTTGTGCA
GAATGAATTCTCGTAGCTAAACAGCACAAGTAGGTTTAGTTAACTTTAATCTCACATAGCAATCTTTAAT
CAATGTGTAACATTAGGGAGGACTTGAAAGAGCCACCACATTTTCACCGAGGCCACGCGGAGTACGATCG
AGGGTACAGTGAATAATGCTAGGGAGAGCTGCCTATATGGAAGAGCCCTAATGTGTAAAATTAATTTTAG
TAGTGCTATCCCCATGTGATTTTAATAGCTTCTTAGGAGAATGACAAAAAAAAAAAAAAAA
</v>
      </c>
      <c r="AU30" s="114" t="str">
        <f t="shared" si="20"/>
        <v>&gt;BtRs4081 K</v>
      </c>
      <c r="AV30" s="114">
        <f t="shared" si="21"/>
        <v>1</v>
      </c>
      <c r="AW30" s="115" t="str">
        <f t="shared" si="22"/>
        <v>&gt;BtRs4081 KY417143.1_genome</v>
      </c>
      <c r="AX30" s="38"/>
      <c r="AY30" s="38"/>
      <c r="AZ30" s="38"/>
      <c r="BA30" s="38"/>
      <c r="BB30" s="38"/>
      <c r="BC30" s="38"/>
      <c r="BD30" s="38"/>
      <c r="BE30" s="38"/>
      <c r="BF30" s="38"/>
      <c r="BG30" s="38"/>
      <c r="BH30" s="38"/>
      <c r="BI30" s="38"/>
      <c r="BJ30" s="38"/>
      <c r="BK30" s="38"/>
      <c r="BL30" s="38"/>
      <c r="BM30" s="38"/>
      <c r="BN30" s="38"/>
      <c r="BO30" s="38"/>
      <c r="BP30" s="38"/>
      <c r="BQ30" s="38"/>
      <c r="BR30" s="38"/>
    </row>
    <row r="31" ht="15.75" customHeight="1">
      <c r="A31" s="87">
        <v>6.0</v>
      </c>
      <c r="B31" s="122" t="s">
        <v>133</v>
      </c>
      <c r="C31" s="101" t="s">
        <v>345</v>
      </c>
      <c r="D31" s="90" t="str">
        <f t="shared" si="8"/>
        <v>BtRs4084</v>
      </c>
      <c r="E31" s="91" t="s">
        <v>135</v>
      </c>
      <c r="F31" s="91" t="s">
        <v>135</v>
      </c>
      <c r="G31" s="91" t="s">
        <v>135</v>
      </c>
      <c r="H31" s="91" t="s">
        <v>135</v>
      </c>
      <c r="I31" s="91"/>
      <c r="J31" s="98"/>
      <c r="K31" s="98"/>
      <c r="L31" s="186" t="s">
        <v>26</v>
      </c>
      <c r="M31" s="187"/>
      <c r="N31" s="188"/>
      <c r="O31" s="189"/>
      <c r="P31" s="187" t="s">
        <v>345</v>
      </c>
      <c r="Q31" s="96"/>
      <c r="R31" s="97">
        <v>2.0</v>
      </c>
      <c r="S31" s="98"/>
      <c r="T31" s="91"/>
      <c r="U31" s="98" t="s">
        <v>346</v>
      </c>
      <c r="V31" s="98"/>
      <c r="W31" s="99" t="s">
        <v>347</v>
      </c>
      <c r="X31" s="99"/>
      <c r="Y31" s="100">
        <v>1256.0</v>
      </c>
      <c r="Z31" s="101" t="s">
        <v>348</v>
      </c>
      <c r="AA31" s="102">
        <f t="shared" si="9"/>
        <v>1256</v>
      </c>
      <c r="AB31" s="103" t="str">
        <f t="shared" si="10"/>
        <v>yes</v>
      </c>
      <c r="AC31" s="104" t="str">
        <f t="shared" si="11"/>
        <v>&gt;BtRs4084 ATO98132.1</v>
      </c>
      <c r="AD31" s="104" t="str">
        <f>IFERROR(__xludf.DUMMYFUNCTION("if (REGEXMATCH(AC31, ""^&gt;""),AC31 &amp; ""
"" &amp; Z31, """")"),"&gt;BtRs4084 ATO98132.1
MKLLVLVFATLVSSYTIEKCLDFDDRTPPANTQFLSSHRGVYYPDDIFRSNVLHLVQDHFLPFDSNVTRFITFGLNFDNPIIPFRDGIYFAATEKSNVIRGWVFGSTMNNKSQSVIIMNNSTNLVIRACNFELCDNPFFVVLKSNNTQIPSYIFNNAFNCTFEYVSKDFNLDLGEKPGNFKDLREFVFRNKDGFLHVYSGYQPISAASGLPTGFNALKPIFKLPLGINITNFRT"&amp;"LLTAFPPRPDYWGTSAAAYFVGYLKPTTFMLKYDENGTITDAVDCSQNPLAELKCSVKSFEIDKGIYQTSNFRVAPSKEVVRFPNITNLCPFGEVFNATTFPSVYAWERKRISNCVADYSILYNSTSFSTFKCYGVSATKLNDLCFSNVYADSFVVKGDDVRQIAPGQTGVIADYNYKLPDDFLGCVLAWNTNSKDSSTSGNYNYLYRWVRRSKLNPYERDLSNDIYSPGGQSCSAVGPNCYNPLRPYGFFTTAG"&amp;"VGHQPYRVVVLSFELLNAPATVCGPKLSTDLIKNQCVNFNFNGLTGTGVLTPSSKRFQPFQQFGRDVSDFTDSVRDPKTSEILDISPCSFGGVSVITPGTNTSSEVAVLYQDVNCTDVPVAIHADQLTPSWRVYSTGNNVFQTQAGCLIGAEHVDTSYECDIPIGAGICASYHTVSSLRSTSQKSIVAYTMSLGADSSIAYSNNTIAIPTNFSISITTEVMPVSMAKTSVDCNMYICGDSTECANLLLQYGSFCT"&amp;"QLNRALSGIAVEQDRNTREVFAQVKQMYKTPTLKDFGGFNFSQILPDPLKPTKRSFIEDLLFNKVTLADAGFMKQYGECLGDINARDLICAQKFNGLTVLPPLLTDDMIAAYTAALVSGTATAGWTFGAGAALQIPFAMQMAYRFNGIGVTQNVLYENQKQIANQFNKAISQIQESLTTTSTALGKLQDVVNQNAQALNTLVKQLSSNFGAISSVLNDILSRLDKVEAEVQIDRLITGRLQSLQTYVTQQLIRAA"&amp;"EIRASANLAATKMSECVLGQSKRVDFCGKGYHLMSFPQAAPHGVVFLHVTYVPSQERNFTTAPAICHEGKAYFPREGVFVFNGTSWFITQRNFFSPQIITTDNTFVSGSCDVVIGIINNTVYDPLQPELDSFKEELDKYFKNHTSPDVDLGDISGINASVVNIQKEIDRLNEVAKNLNESLIDLQELGKYEQYIKWPWYVWLGFIAGLIAIVMVTILLCCMTSCCSCLKGACSCGSCCKFDEDDSEPVLKGVKLH"&amp;"YT")</f>
        <v>&gt;BtRs4084 ATO98132.1
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v>
      </c>
      <c r="AE31" s="98" t="s">
        <v>341</v>
      </c>
      <c r="AF31" s="105" t="str">
        <f t="shared" si="12"/>
        <v>https://www.ncbi.nlm.nih.gov/protein/ATO98132.1</v>
      </c>
      <c r="AG31" s="106" t="s">
        <v>349</v>
      </c>
      <c r="AH31" s="107">
        <v>29770.0</v>
      </c>
      <c r="AI31" s="108" t="str">
        <f t="shared" si="13"/>
        <v>21492</v>
      </c>
      <c r="AJ31" s="108" t="str">
        <f t="shared" si="14"/>
        <v>25262</v>
      </c>
      <c r="AK31" s="109" t="str">
        <f>IFERROR(__xludf.DUMMYFUNCTION("if(AI31&gt;0, right(left( REGEXREPLACE( REGEXREPLACE(AQ31, ""&gt;.*\n"", """"), ""\n"" , """"), AJ31), AJ31-AI31+1))"),"ATGAAATTGTTAGTTTTAGTTTTTGCTACTCTAGTCTCCTCTTACACTATAGAGAAGTGCCTTGATTTTGATGACCGCACTCCACCTGCAAATACTCAATTTTTATCTTCTCACAGAGGTGTTTATTACCCAGATGACATTTTTAGGTCTAATGTCTTGCATTTAGTACAAGATCATTTCCTACCTTTTGACTCTAACGTCACCAGGTTTATAACGTTTGGCCTAAATTTTGATAATCCCATAATACCCTTTAGG"&amp;"GATGGTATTTATTTTGCTGCGACTGAAAAGTCTAATGTTATTAGAGGATGGGTTTTTGGTTCTACAATGAACAACAAATCTCAATCCGTTATAATAATGAACAACTCAACTAATTTAGTCATTAGGGCTTGTAATTTTGAGTTGTGTGACAATCCATTTTTTGTTGTGTTGAAATCTAACAACACTCAAATACCATCTTACATATTTAATAATGCATTCAATTGCACATTTGAATATGTTTCTAAGGATTTTAAC"&amp;"CTAGACCTTGGTGAAAAACCAGGTAATTTCAAGGATCTCAGAGAGTTTGTTTTCAGGAATAAAGATGGTTTTTTGCATGTTTATTCCGGTTACCAACCCATTTCTGCCGCCAGTGGTTTGCCAACTGGTTTTAATGCACTCAAACCTATTTTCAAGTTACCTCTGGGTATTAATATTACTAATTTCAGAACACTTCTGACTGCTTTTCCGCCTAGACCTGATTATTGGGGTACTTCAGCTGCAGCTTATTTTGTA"&amp;"GGATATTTAAAACCAACTACATTCATGCTCAAGTATGATGAAAATGGTACAATCACAGATGCTGTCGATTGTTCTCAAAATCCACTTGCTGAACTCAAATGCTCTGTTAAAAGTTTTGAGATTGACAAAGGAATTTATCAAACCTCCAATTTTAGGGTAGCACCCTCAAAGGAAGTTGTGAGGTTCCCTAATATTACAAACCTGTGTCCTTTTGGGGAGGTTTTTAATGCTACTACATTTCCTTCTGTCTATGCA"&amp;"TGGGAGAGGAAAAGAATTTCTAATTGTGTTGCTGATTACTCTATACTCTACAACTCAACATCTTTTTCAACTTTTAAGTGTTATGGCGTTTCTGCCACTAAGCTGAATGACCTTTGCTTCTCCAACGTCTATGCAGATTCATTCGTAGTCAAAGGAGATGATGTAAGGCAAATAGCACCAGGACAGACCGGTGTTATTGCTGATTATAATTACAAATTACCAGATGACTTCTTGGGTTGTGTCCTAGCATGGAAC"&amp;"ACCAATTCTAAAGATTCTTCCACTTCCGGTAATTATAATTATTTATATAGATGGGTTAGAAGGTCTAAGCTTAACCCTTATGAGCGCGACTTATCTAACGACATCTATTCACCTGGAGGTCAGTCTTGCTCAGCTGTAGGTCCTAATTGTTATAACCCCTTACGTCCATATGGCTTTTTTACAACAGCTGGTGTTGGACACCAACCTTATAGAGTTGTAGTACTTTCTTTTGAACTTTTAAATGCACCCGCTACA"&amp;"GTCTGTGGACCAAAATTATCCACCGACCTTATTAAAAATCAATGTGTCAATTTTAACTTTAATGGACTCACTGGTACTGGTGTGTTAACTCCTTCTTCAAAGAGATTTCAACCATTTCAACAATTTGGTCGTGATGTTTCGGATTTCACTGATTCAGTTCGAGATCCGAAGACGTCTGAAATATTAGACATTTCACCTTGCTCTTTTGGCGGTGTAAGTGTAATCACACCTGGAACAAATACTTCATCAGAAGTT"&amp;"GCTGTTCTATATCAAGATGTTAACTGCACTGATGTTCCTGTAGCAATCCATGCAGACCAACTCACACCTTCTTGGCGCGTATACTCTACTGGAAATAATGTATTTCAAACCCAGGCAGGCTGTCTTATAGGAGCTGAGCATGTCGACACTTCTTATGAGTGCGACATTCCTATTGGAGCTGGCATTTGTGCTAGTTACCATACAGTTTCTTCATTACGTAGTACTAGCCAAAAATCTATTGTGGCTTATACTATG"&amp;"TCTTTAGGTGCTGATAGTTCAATTGCTTACTCTAATAACACCATTGCTATACCTACTAACTTTTCAATTAGCATTACTACAGAAGTAATGCCTGTTTCTATGGCTAAAACCTCTGTAGATTGTAATATGTACATCTGCGGAGATTCTACTGAATGTGCTAATTTGCTTCTCCAATATGGTAGCTTTTGCACACAACTAAATCGTGCACTCTCAGGTATTGCTGTTGAACAGGATCGCAACACACGTGAAGTATTC"&amp;"GCTCAAGTCAAACAAATGTACAAAACCCCAACTTTGAAAGATTTTGGTGGTTTTAATTTTTCACAAATATTACCTGACCCTCTAAAGCCAACTAAGAGGTCTTTTATTGAGGACTTGCTCTTTAATAAGGTGACACTCGCTGATGCTGGCTTTATGAAGCAATATGGCGAATGCCTAGGTGATATTAATGCTAGAGATCTCATTTGTGCGCAGAAGTTCAATGGACTTACAGTGCTGCCACCTCTGCTCACTGAT"&amp;"GATATGATTGCTGCCTACACTGCTGCTCTAGTTAGTGGTACTGCCACTGCTGGATGGACATTCGGTGCTGGCGCTGCTCTTCAAATACCTTTTGCTATGCAAATGGCATATAGGTTCAATGGCATTGGAGTTACTCAAAATGTTCTCTATGAGAACCAAAAACAAATCGCCAATCAATTTAACAAGGCGATCAGCCAAATTCAAGAATCACTCACAACAACATCCACTGCATTGGGCAAGCTGCAAGATGTCGTC"&amp;"AACCAGAATGCTCAAGCATTAAACACACTTGTTAAACAACTTAGCTCCAATTTTGGTGCGATTTCAAGTGTGTTAAATGATATCCTTTCGCGACTTGATAAAGTCGAGGCAGAGGTACAAATTGACAGGTTAATTACAGGCAGACTGCAAAGCCTTCAAACCTATGTAACACAACAACTAATCAGGGCTGCTGAAATCAGGGCTTCTGCTAATCTTGCTGCTACTAAAATGTCTGAGTGTGTTCTTGGACAATCA"&amp;"AAAAGAGTTGACTTTTGTGGAAAGGGCTACCATCTTATGTCCTTCCCACAAGCAGCCCCGCATGGTGTTGTCTTCCTACATGTCACATATGTGCCATCTCAAGAGAGAAACTTCACCACAGCGCCAGCAATTTGTCATGAAGGCAAAGCATACTTCCCTCGTGAAGGTGTTTTTGTGTTTAATGGCACTTCGTGGTTTATTACACAGAGGAACTTCTTTTCTCCACAAATAATTACTACAGACAATACATTTGTC"&amp;"TCCGGAAGTTGTGATGTCGTAATTGGCATCATTAACAACACAGTTTATGATCCTCTGCAACCTGAGCTTGACTCATTCAAAGAAGAGCTGGACAAGTACTTCAAAAATCACACATCACCAGATGTTGATCTTGGCGACATTTCAGGCATTAACGCTTCTGTCGTCAACATTCAAAAAGAAATTGACCGCCTCAATGAGGTCGCTAAAAATTTAAATGAATCACTCATTGACCTTCAAGAATTGGGAAAATATGAG"&amp;"CAATATATTAAATGGCCTTGGTATGTTTGGCTCGGCTTCATTGCTGGACTAATTGCCATCGTCATGGTTACAATCTTGCTTTGTTGCATGACTAGTTGTTGCAGTTGCCTCAAGGGTGCATGCTCTTGTGGTTCTTGCTGCAAGTTTGATGAGGATGACTCTGAGCCAGTTCTCAAGGGTGTCAAATTACATTACACATAA")</f>
        <v>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L31" s="109">
        <f t="shared" si="15"/>
        <v>3771</v>
      </c>
      <c r="AM31" s="109" t="str">
        <f t="shared" si="16"/>
        <v>&gt;BtRs4084_Sgene
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N31" s="110" t="s">
        <v>335</v>
      </c>
      <c r="AO31" s="111" t="str">
        <f t="shared" si="17"/>
        <v>https://www.ncbi.nlm.nih.gov/nuccore/KY417144.1</v>
      </c>
      <c r="AP31" s="111" t="str">
        <f t="shared" si="18"/>
        <v>https://www.ncbi.nlm.nih.gov/nuccore/KY417144.1?report=fasta&amp;log$=seqview&amp;format=text</v>
      </c>
      <c r="AQ31" s="112" t="s">
        <v>350</v>
      </c>
      <c r="AR31" s="113">
        <f>IFERROR(__xludf.DUMMYFUNCTION("len(REGEXREPLACE(REGEXREPLACE(AT31, ""&gt;.*\n"", """"), ""\n"", """"))"),29770.0)</f>
        <v>29770</v>
      </c>
      <c r="AS31" s="113" t="str">
        <f t="shared" si="19"/>
        <v>yes</v>
      </c>
      <c r="AT31" s="109" t="str">
        <f>IFERROR(__xludf.DUMMYFUNCTION("if(AQ31="""","""", REGEXREPLACE(AQ31, ""&gt;.*\n"", AW31 &amp; ""
""))"),"&gt;BtRs4084 KY417144.1_genome
ATATTAGGTTTTTACCTACCCAGGAAAAGCCAACCAACCTCGATCTCTTGTAGATCTGTTCTCTAAACGA
ACTTTAAAATCTGTGTAGCTGTCGCTCGGCTGCATGCCTAGTGCACCTACGCAGTATAAACAATAATAAA
TTTTACTGTCGTTGACAAGAAACGAGTAACTCGTCCCTCTTCTGCAGACTGCTTACGGTTTCGTCCGTGT
TGCAGTCGATCATC"&amp;"AGCATACCTAGGTTTCGTCCGGGTGTGACCGAAAGGTAAGATGGAGAGCCTTGTTC
TTGGTGTCAACGAGAAAACACACGTCCAACTCAGTTTGCCTGTTCTTCAGGTTAGAGACGTGCTAGTGCG
TGGCTTCGGGGACTCTGTGGAAGAGGCCCTATCGGAGGCACGTGAACATCTTAAAAATGGCACTTGTGGT
TTAGTAGAGCTGGAAAAAGGCGTATTGCCCCAGCTTGAACAGCCCTATGTGTTCAT"&amp;"TAAACGTTCTGATG
CCTTAAGCACCAATCACGGCCACAAGGTCGTTGAGCTGGTTGCAGAATTGGACGGCATTCAGTACGGTCG
TAGCGGTATAACTCTGGGAGTGCTCGTGCCACATGTGGGCGAAACCCCAATCGCATACCGCAATGTTCTT
CTTCGTAAGAACGGTAATAAGGGAGCCGGTGGCCATAGCTTTGGCATCGATCTAAGGTCTTATGACTTAG
GTGACGAGCTTGGCACTGATCCCATTG"&amp;"AAGATTATGAACAAAACTGGAACACTAAGCATGGCAGTGGTGT
ACTCCGTGAACTCACTCGTGAGCTCAATGGAGGTGCATTCACTCGTTATGTCGACAACAACTTCTGTGGC
CCAGATGGGTACCCTCTTGATTGCATCAAAGATTTTCTCGCTCGCGCGGGTAAGTCAATGTGCACTCTTT
CTGAACAACTTGATTACATCGAGTCGAAGAGAGGTGTCTACTGCTGCCGTGACCATGAGCATGAAATTG"&amp;"C
CTGGTTTACTGAGCGCTCTGATAAGAGCTATGAGCATCAGACACCCTTCGAAATTAAGAGTGCCAAGAAG
TTTGACACCTTCAAAGGGGAATGCCCAAAGTTTGTATTTCCTCTCAATTCAAAAGTCAAAGTCATTCAAC
CACGTGTTGAAAAGAAAAAGACTGAAGGTTTCATGGGGCGCATACGCTCTGTGTACCCTGTTGCATCTCC
ACAGGAGTGTAACAACATGCACTTGTCTACCTTGATGAAA"&amp;"TGTAATCATTGCGATGAAGTTTCATGGCAG
ACGTGCGACTTTCTGAAAGCCACTTGTGAACATTGTGGCACTGAAAATTTAGTCACTGAAGGACCTACTA
CATGTGGGTACCTACCTACTAATGCTGTAGTGAAAATGCCATGTCCTGCCTGTCAAGACCCGGAGATTGG
ACCTGAGCATAGTGTTGCAGATTATCACAACCACTCAAACATTGAAACTCGACTCCGCAAGGGAGGTAGG
ACTAGATGTTT"&amp;"TGGAGGCTGTGTGTTTGCCTATGTCGGCTGCTACAACAAGCGTGCCTACTGGGTTCCTC
GTGCTAGTGCTGATATTGGTTCAGGCCATACTGGCATTACTGGTGACAACGTGGAGACCTTGAATGAGGA
TCTCCTTGAGATACTGAGTCGTGAACGTGTTAACATTAACATTGTTGGCGATTTTCAGTTGACTGAAGAG
GTTGCCATCATTTTGGCATCTTTTTCCGCTTCTACAAGTGCCTTTATTGACAC"&amp;"TATAAAGAGTCTTGATT
ACAAGTCTTTCAAAGCCATTGTTGAGTCCTGCGGTAACTACAAAGTCACTAAGGGAAAGCCCGTAAAAGG
TGCTTGGAACATTGGACAACAGAGATCAGTTTTAACACCACTGTGTGGTTTTCCCTCACAGGCTGCTGGT
GTTATCAGATCAATCTTTGCACGCACACTTGATGCAGCAAACCACTCAATTCCTGACTTGCAAAGAGCAG
CTGTCACCATACTTGATGGTATTT"&amp;"CTGAACAGTCATTGCGTCTTGTTGATGCCATGGTTTACACCTCAGA
CCTACTCACTAACAGTGTCATTATTATGGCATATGTAACTGGTGGTCTTGTACAACAGACTTCTCAGTGG
TTGTCTAATCTTTTGGGCACTACTGTTGAAAAACTCAGGCCCATCTTTGCATGGATTGAGGCGAAACTTA
GTGCAGGAGTTGAATTTCTCAAGGATGCTTGGGAGATTCTCAAATTTCTCATTACAGGTGTTTTTG"&amp;"ACAT
CGTCAAGGGTCAAATACAGGTCGCTTCAGATAACATCAAGGATTGTGTAAAATGCTTCATTGATGTTGTT
AACAAAGCACTCGAAATGTGCATTGACCAAGTCACTATCGCTGGCGCAAAGTTGCGATCACTCAACTTGG
GTGAAGTCTTCATCGCTCAAAGCAAGGGACTTTACCGTCAGTGTATACGTGGCAAGGAACAGCTGCAACT
ACTCATGCCTCTTAAGGCACCAAAAGAAATCACCTTT"&amp;"CTTGAAGGTGATTCACATGACACAGTACTTACC
TCTGAGGAGGTTGTTCTCAAGAACGGTGAACTCGAAGCACTCGAGACGCCTGTTGATAGCTTCACAAATG
GAGCTGTCGTTGGCACACCAGTCTGTGTAAATGGCCTCATGCTCTTAGAGATCAAGGATAAAGAACAATA
CTGTGCATTGTCTCCTGGTTTACTGGCTACAAACAATGTCTTTTGCCTAAAAGGGGGTTCACCAACTAAA
GGTGTAAC"&amp;"CTTTGGAGAAGACACTGTTTTGGAAGTTCAAGGTTACAAGAATGTGAGAATCACATTTGAGC
TTGATGAACGTGTTGACAAAGTGCTTAATGAAAAGTGCTCTGTCTACACTGTTGAATCCGGTACCGAAGT
TACTGAGTTTGCATGTGTTGTAGCAGAGGCTGTTGTGAAGACTTTACAACCAGTTTCTGATCTTCTTACC
AACATGGGTATTGATCTTGATGAATGGAGTGTGGCTACATTCTATTTGTT"&amp;"TGATGATGCTGGTGAAGAAA
AACTTTCTTCACGTATGTACTGTTCCTTTTATCCTCCTGATGATGAGGAGGATTGTGATGAGTATGAGGA
AGAAGAGGAAGTCCTGGAAGAATCCTGTGCGCATGAATACGGTACAGAAGAAGACTACCAAGGTCTTCCA
CTGGAATTTGGTGCCTCAACTGAAATGCAAGTTGAAGAAGAAGAAGAAGAGGACTGGCTTGGTGATGCTA
CTGAATTGTCGGAGCATGAAC"&amp;"CAGAACCAGAACTAACACCTGAAGAACCAGTTAACCAGTTTACTGGTTA
TTTAAAACTTACTGACAATGTTGCCATTAAGTGTGTGGACATCGTGAAGGAGGCGCAAAACGCTAACCCC
ACGGTGATTGTAAATGCTGCTAACATACATCTGAAACATGGTGGTGGTGTAGCAGGTGCACTCAACAAGG
CAACCAACGGTGCCATGCAAAAAGAGAGCGATGATTACATTAAGCTAAATGGCCCTCTCACAG"&amp;"TGGGAGG
TTCATGTTTGCTTTCTGGACATAACCTTGCTAAGAAGTGTCTGCATGTTGTTGGACCTAACCTAAATGCA
GGTGAGGACATCCAGCTTCTTAAGGCAGCATATGAAAATTTCAATTCACAGGACACCTTACTTGCACCAT
TGTTGTCAGCAGGCATATTTGGTGCTAAACCACTTCATTCTTTACAAGTGTGCGTGCAGACAGTTCGTAC
ACAGGTTTATATTGCAGTCAATGACAAAGCTCTT"&amp;"TATGAGCAGGTTGTCATGGATTACCTTGATAGCCTG
AAGCCCAGAGTGGAAGCACCTAAACAAGAGGAGCCACCAAAGACAGAAGATCCTAAAATTGAGGAGAAAT
CTGTCGTACAGAAGCCTGTCGATGTGAAGCCAAAAATTAAGGCTTGCATTGATGAGGTTACCACAACACT
GGAAGAAACTAAGTTTCTTACCAATAAGTTACTCTTGTTTGCTGACATCAATGGTAAGCTTTACCATGAT
TCTCA"&amp;"AAACATGCTTAGAGGTGAAGATATGTCTTTCCTTGAGAAGGATGCACCTTACGTGGTAGGTGATG
TTATCACTAGTGGTGATATCACTTGTGTTGTAATACCCTCCAAAAAGGCTGGTGGCACTACAGAGATGCT
CTCAAGAGCTTTGAAGAAAGTGCCAGTTGATGAGTATATAACTACATACCCTGGACAAGGATGTGCTGGT
TATACACTTGAGGAAGCTAAGACTGCTCTTAAGAAATGCAAATCTGC"&amp;"ACTTTATGTGTTACCTTCAGAAA
CACCTAATGCTAAGGAGGAGATTCTAGGAACTGTATCCTGGAATTTGAGAGAGATGCTTGCTCATGCTGA
AGAGACAAGAAAATTAATGCCTATCTGCATGGATGTTAGGGCCATAATGGCCACCATCCAACGCAAGTAC
AAAGGAATTAAAATTCAAGAAGGCATCGTTGACTATGGTGTCCGATTCTTCTTTTATACTAGTAAAGAGC
CTGTAGCTTCTATTATTA"&amp;"CGAAGCTGAACTCTCTAAATGAGCCACTTGTCACAATGCCAATTGGTTATGT
GACACATGGTTTTAATCTTGAAGAGGCTGCGCGCTGTATGCGTTCTCTTAAAGCTCCTGCCGTAGTGTCA
GTATCATCACCAGATGCTGTTACTACATATAATGGATACCTCACTTCGTCATCAAAGACATCTGAGGAGC
ACTTTGTGGAAACAGTTTCTTTGGCTGGTTCTTACAGAGATTGGTCCTATTCAGGACAGC"&amp;"GTACAGAGTT
AGGTGTTGAATTTCTTAAGCGTGGTGACAAAATTGTGTACCACACTTTGGAGAGCCCCGTCGAGTTTCAT
CTTGACGGTGAGGTTCTTCCACTTGACAAACTAAAGAGTCTCTTATCCCTACGGGAGGTTAAGACTATAA
AAGTGTTCACAACTGTGGACAACACTAATCTCCACACACAGCTTGTGGATATGTCTATGACATATGGACA
GCAGTTTGGTCCAACATACTTGGATGGTGCT"&amp;"GATGTTACAAAAATTAAACCTCATGTAAATCATGAGGGT
AAGACTTTCTTTGTACTACCTAGTGATGACACACTACGTAGTGAAGCTTTCGAGTACTACCACACTCTTG
ATGAGAGTTTTCTTGGTAGATACATGTCTGCTTTAAACCACACAAAGAAATGGAAATTTCCTCAAGTTGG
TGGTTTAACTTCAATTAAATGGGCTGATAACAATTGTTATTTGTCTAGTGTTTTATTAGCGCTTCAACAG
AT"&amp;"TGAAGTCAAATTCAATGCACCAGCACTTCAAGAGGCCTATTATAGAGCCCGTGCTGGTGATGCTGCTA
ACTTTTGTGCACTCATACTCGCTTACAGTAATAAAACTGTTGGCGAGCTTGGTGATGTCAGAGAGACTAT
GACCCATCTTCTACAGCATGCTAATTTGGAATCTGCAAAGCGAGTTCTTAATGTGGTGTGTAAACATTGC
GGTCAGAAAACTACTACCTTAACGGGTGTAGAAGCTGTGATGTA"&amp;"TATGGGTACTCTATCTTATGATAATC
TTAAGACAGGTGTTTCCATTCCATGTGTGTGTGGTCGTGATGCTACACAATATCTAGTACAACAAGAGTC
TTCTTTTGTTATGATGTCTGCACCACCTGCTGAATATAAATTACAGCAAGGTACATTTTTATGTGCGAAT
GAGTACACTGGTAACTATCAGTGTGGTCATTACACTCATATAACTGCTAAGGAGACCCTCTATCGTATTG
ATGGAGCTCACCTTA"&amp;"CAAAGATGTCAGAGTACAAAGGACCAGTGACTGATGTTTTCTATAAGGAAACATC
TTACACTACAACCATCAAGCCTGTGTCATATAAACTCGATGGAGTTACTTACACAGAGATTGAACCAAAA
TTGGATGGGTATTATAAAAAGGATAATGCTTACTATACAGAGCAGCCTATAGACCTCGTACCAACTCAAC
CACTACCAAATGCGAGTTTTGACAATTTCAAACTCACATGTTCTAACACAAAATTTG"&amp;"CTGATGCTTTAAA
TCAAATGACAGGCTTCACAAAGCCAGCTTCACGAGAGCTATCTGTCACATTCTTCCCAGACTTGAATGGC
GATGTAGTGGCTATTGACTATAGACACTATTCAGCGAGTTTCAAGAAAGGTGCTAAATTACTGCATAAGC
CAATTGTTTGGCACATTAATCAGGCTACGACCAAGACAACGTTTAAACCAAACACTTGGTGTTTACGTTG
TCTTTGGAGTACAAAGCCAGTAGATACT"&amp;"TCAAATTCATTTGAAGTTCTGGCAGTAGAAGACACACAAGGA
ATGGACAATCTTGCTTGTGAAAGTCAACAACCCACCTCTGAAGCAGTAGTGGAAAATCCTACCATACAGA
AGGAAGTCCTAGAGTGTGACGTGAAAACTACCGAAGTTGTAGGCAATGTCATACTTAAACCATCAGATGA
AGGTGTTAAAGTAACACAAGAGTTAGGTCATGAGGACCTTATGGCTGCCTACGTGGAAAACACAAGCATT"&amp;"
ACCATTAAGAAACCTAATGAGCTTTCATTAGCCCTAGGTTTAAAAACAATTGCTACTCATGGTATTGCTG
CAATTAATAGTGTTCCTTGGAGTAAAATTTTGGCATATGTCAAACCATTCTTAGGACAGACAGCAGTTAC
AACATCAAACTGTGCTAAGAGATTGGTGCAGCGTATGTTTAACAACTATATGCCCTATGTGCTTACACTA
CTGTTCCAATTGTGTACTTTTACCAAAAGTACAAATTCTAG"&amp;"AATTAGAGCTTCACTACCTACGACTATTG
CTAAAAATAGTGTTAAGGGTGTAGCTAGATTATGTTTGGATGCTGGCATCAATTATGTAAAGTCACCCAA
ATTTTCTAAATTGTTCACTATTGCAATGTGGCTATTATTGTTAAGCATTTGCTTAGGTTCACTAATCTAT
GTAACTGCAGCTTTAGGTGTATTATTGTCCAACGTTGGAGCTCCTTCTTATTGTAGTGGCGTTAGAGAAT
CGTACCTCAATT"&amp;"CCTCTAATGTTACTACTATGGATTTCTGTGAAGGTTCTTTTCCCTGCAGTGTTTGTTT
AAGTGGATTAGATTCGCTTGATTCCTATCCAGCTCTTGAAACCATTCAGGTGACGATCTCATCGTACAAG
CTAGACTTGACAATTTTAGGTCTGGCTGCTGAGTGGTTTTTGGCATATATGTTGTTCACAAAATTCTTTT
ATTTATTAGGTCTTTCAGCTATAATGCAGGTGTTCTTTGGCTATTTTGCTAGTC"&amp;"ATTTCATCAGCAATTC
TTGGCTCATGTGGTTTATCATTAGTATTGTACAAATGGCACCCGTTTCTGCAATGGTTAGGATGTACATC
TTCTTTGCTTCTTTCTACTACATATGGAAGAGCTATGTTCATATTATGGATGGTTGCAACTCTTCGACTT
GCATGATGTGCTATAAGCGCAATCGTGCTACACGTGTTGAGTGTACAACTATTGTTAATGGCATGAAGAG
ATCTTTCTACGTCTATGCAAATGGA"&amp;"GGTCGTGGCTTCTGTAAGACTCACAATTGGAATTGTCTCAATTGT
GATACATTTTGTGCTGGTAGTACATTCATTAGCGATGAAGTTGCTCGTGATTTGTCGCTCCAGTTTAAAA
GACCAATTAATCCTACTGACCAGTCCTCGTATGTCGTTGATAGTGTTGCTGTGAAAAACGGTGCACTTCA
CCTCTATTTTGACAAGGCTGGTCAAAAGACTTATGAGAGACACCCACTCTCCCATTTTGTCAATTTA"&amp;"GAC
AATTTGAGAACTAACAACACTAAAGGTTCACTACCTATTAATGTCATAGTCTTTGATGGCAAGTCCAAAT
GCGACGAGTCTGCTGCTAAGTCTGCATCTGTGTACTACAGTCAGCTAATGTGCCAACCTATTCTGTTGCT
TGACCAAGCTCTCGTATCAGATGTTGGAGATAGTACTGAAGTTTCTGTTAAGATGTTTGATGCTTATGTC
GACACCTTTTCAGCAACTTTTAGTGTTCCTATGGAAAA"&amp;"ACTTAAGGCACTCGTTGCTACAGCTCATAGCG
AGCTGGCAAAGGGTGTAGCTTTAGATGGTGTCCTTTCTACATTTGTGTCAGCTGCTCGTCAAGGTGTTGT
TGATACTGATGTTGACACAAAGGATGTCATTGAATGTCTCAAACTTTCACATCACTCCGACTTGGAAGTG
ACAGGTGACAGTTGTAACAACTTCATGCTCACCTATAACAAAGTTGAAAACATGACGCCTAGAGATCTTG
GCGCATGTA"&amp;"TTGATTGTAATGCAAGGCATATTAATGCTCAAGTAGCAAAAAGTCACAATGTTTCACTCAT
CTGGAATGTAAAAGACTATATGTCTTTATCTGAACAGCTGCGTAAACAAATTCGTAGTGCTGCTAAGAAG
AACAACATACCTTTTAGACTAACTTGTGCTACAACTAGACAGGTTGTCAATGTCATAACTACTAAAATCT
CACTCAAGGGTGGTAAGATTGTTAGTACTTGGTTTAAACTTATGCTTAAGG"&amp;"CCACATTATTGTGCGTCAT
TGCTGCATTGGTCTGTTACATCGTTATGCCAGTACATACATTGTCTGCTCATGATGGTTACACAAATGAA
ATCATTGGTTACAAAGCCATTCAGGATGGTGTCACTCGTGACATCGTTTCTACTGATGATTGTTTTGCAA
ACAAACACGCTGGTTTTGACTCATGGTTTAGCCAGCGTGGTGGTTCATACAAAAATGACAAAAGCTGCCC
TGTAGTAGCTGCTATCATTACA"&amp;"AGAGAGATTGGTTTCATAGTGCCTGGCTTACCAGGTACTGTGTTGAGA
GCAATCAATGGTGACTTCTTGCATTTTCTACCTCGTGTCTTTAGTGCTGTTGGCAACATTTGCTACACAC
CTTCTAAACTCATTGAGTATAGCGATTTTGCTACCTCTGCTTGCGTTCTTGCTGCTGAGTGTACAATTTT
TAAGGATGCTATGGGCAAACCTGTGCCATATTGTTATGACACTAATTTGCTAGAGGGTTCTATT"&amp;"TCTTAT
AGTGAGCTTCGTCCAGACACTCGTTATGTCCTTATGGATGGTTCCATCATACAGTTTCCTAACACTTACC
TGGAGGGTTCTGTTAGAGTAGTAACAACTTTTGATGCTGAGTACTGTAGACATGGTACATGTGAAAGATC
AGAAGCTGGTATTTGCTTATCTACCAGTGGTAGATGGGTTCTTAACAATGAACATTATAGAGCTCTACCT
GGAGTATTCTGTGGTGTTGATGCAATGAATCTTAT"&amp;"AGCAAACATCTTTACTCCCCTTGTGCAACCTGTGG
GTGCTTTAGATGTGTCTGCTTCAGTAGTGGCTGGTGGTATTATTGCCATATTGGTGACTTGTGCTGCCTA
CTACTTTATGAAATTCAGACGTGCTTTTGGTGAGTACAACCATGTTGCTGCTGCTAATGCACTTTTGGTT
TTGATGTCTTTCACTATACTCTGTCTGGCACCAGCTTATAGCTTTTTGCCAGGAGTCTACTCAGTCTTTT
ACTTGT"&amp;"ACTTGACATTCTATTTCACTAATGATGTTTCGTTCTTGGCTCACCTTCAATGGTTTGCCATGTT
TTCTCCTATTGTGCCTTTTTGGATAACAGCAATCTATGTATTCTGTATTTCTCTGAAGCACTGCCATTGG
TTCTTTAACAACTATCTTAGGAAAAGAGTCATGTTTAATGGAGTTACATTTAGTACCTTCGAGGAGGCTG
CTTTGTGTACCTTTTTGCTCAATAAGGAAATGTACCTAAAATTGCGTA"&amp;"GTGAGACACTGCTGCCACTTAC
ACAGTACAACAGGTATCTTGCTCTATATAACAAGTACAAGTATTTCAGTGGAGCCTTAGATACTACCAGC
TATCGTGAAGCAGCTTGCTGCCACTTAGCAAAGGCTCTAAATGACTTTAGCAATTCAGGTGCTGATGTTC
TCTACCAACCACCACAGACATCAATCACTTCTGCTGTTCTGCAGAGTGGTTTTAGGAAAATGGCATTCCC
ATCAGGCAAAGTTGAAGGG"&amp;"TGCATGGTACAAGTAACCTGTGGAACTACAACTCTTAATAGATTGTGGTTA
GATGACACAGTATACTGTCCAAGACATGTCATTTGCACAGCAGAAGACATGCTTAATCCTAACTATGAAG
ATCTGCTCATTCGCAAATCCAACCATAGCTTCCTTGTTCAGGCTGGCAATGTACAACTCCGAGTTATCGG
CCATTCTATGCAAAATTGTCTGCTTAGGCTTAAAGTTGATACCTCTAACCCTAAGACACCC"&amp;"AAGTATAAA
TTTGTCCGTATTCAACCTGGTCAAACATTTTCAGTTCTAGCATGCTACAATGGTTCACCATCTGGTGTTT
ATCAGTGTGCCATGAGACCTAACCATACCATTAAAGGTTCTTTCCTTAATGGATCATGTGGTAGTGTTGG
TTTTAACATTGATTATGATTGCGTGTCTTTCTGCTATATGCATCACATGGAGCTTCCAACAGGAGTACAC
GCTGGTACTGACTTAGAAGGTAAATTCTATGG"&amp;"TCCATTTGTTGACAGACAAACTGCACAGGCTGCAGGTA
CAGACACAACCATAACATTAAATGTTTTGGCATGGCTGTATGCTGCTGTTATCAATGGTGATAGGTGGTT
TCTTAATAGATTCACCACTACTTTGAATGACTTTAACCTTGTGGCAATGAAGTACAACTATGAACCTTTG
ACACAAGATCATGTTGACATATTGGGACCTCTTTCTGCTCAAACAGGAATTGCTGTCTTAGATATGTGTG
CTG"&amp;"CTTTGAAAGAGCTGCTGCAGAATGGTATGAATGGTCGTACTATCCTTGGTAGCACTATTTTAGAAGA
TGAGTTTACACCATTTGATGTTGTTAGACAATGCTCTGGTGTTACCTTCCAAGGTAAGTTCAAGAAAATT
GTTAAGGGCACTCATCATTGGATGCTTTTAACTTTCTTGACATCACTATTGATTCTTGTCCAAAGTACTC
AGTGGTCACTGTTTTTCTTTGTTTACGAGAATGCTTTCTTGCCAT"&amp;"TTACTCTTGGTATTATGGCAATTGC
TGCATGTGCTATGCTGCTTGTTAAGCATAAGCACGCATTCTTGTGCTTGTTTCTGTTACCTTCTCTTGCA
ACAGTTGCTTACTTTAATATGGTCTACATGCCTGCCAGCTGGGTGATGCGTATTATGACATGGCTTGAAT
TGGCTGACACTAGCTTGTCTGGTTATCGGCTTAAGGACTGTGTTATGTATGCTTCAGCTTTAGTTTTGCT
TATTCTCATGACAGCT"&amp;"CGCACTGTTTATGATGATGCTGCTAGACGTGTTTGGACACTGATGAATGTCATT
ACACTTGTTTACAAAGTCTACTATGGTAATGCTTTAGATCAAGCTATTTCCATGTGGGCCTTAGTTATTT
CTGTAACCTCTAACTATTCTGGTGTCGTCACGACTATCATGTTTTTAGCTAGAGCTATAGTGTTTGTGTG
TGTTGAGTATTACCCATTGTTATTTATTACTGGCAACACCTTACAGTGTATCATGCTT"&amp;"GTTTATTGTTTC
TTAGGCTATTGTTGCTGCTGCTATTTTGGCCTTTTCTGTTTACTCAACCGTTACTTCAGGCTTACTCTTG
GTGTTTATGACTACTTGGTCTCTACACAAGAATTTAGGTATATGAACTCCCAGGGGCTTTTGCCTCCTAA
GAGTAGTATTGATGCTTTCAAGCTTAACATTAAGTTGTTGGGTATTGGAGGTAAACCATGTATCAAGGTT
GCTACTGTACAGTCTAAAATGTCTGACGT"&amp;"AAAGTGCACATCTGTGGTACTGCTCTCGGTTCTTCAACAAC
TTAGAGTAGAGTCATCTTCTAAATTGTGGGCACAATGTGTACAACTCCACAATGATATTCTTCTTGCAAA
AGACACAACTGAAGCTTTCGAGAAGATGGTTTCTCTTTTGTCTGTTTTGCTATCCATGCAGGGTGCTGTA
GACATTAACAAGTTGTGCGAGGAAATGCTCGACAACCGTGCTACTCTTCAGGCTATTGCTTCAGAATTTA
"&amp;"GTTCTTTACCATCATATGCCGCTTATGCCACTGCCCAAGAGGCCTATGAGCAGGCTGTAGCTAATGGTGA
TTCTGAAGTCGTTCTCAAAAAGTTAAAGAAATCTTTGAATGTGGCTAAATCTGAGTTTGACCGTGATGCT
GCCATGCAACGCAAGTTGGAAAAGATGGCAGATCAGGCTATGACCCAAATGTACAAACAGGCAAGATCTG
AGGACAAGAGGGCAAAAGTAACTAGTGCTATGCAAACAATGC"&amp;"TTTTCACTATGCTTAGGAAGCTTGATAA
TGATGCACTTAACAACATTATCAACAATGCGCGTGATGGTTGTGTTCCACTCAACATCATACCATTGACT
ACAGCAGCCAAACTTATGGTTGTTGTCCCTGATTATGGTACCTACAAGAACACTTGTGATGGTAACACCT
TTACATATGCATCTGCACTCTGGGAAATCCAGCAAGTTGTTGATGCAGATAGTAAGATTGTTCAACTTAG
TGAAATTAACATG"&amp;"GATAATTCACCAAATTTGGCTTGGCCTCTTATTGTTACAGCTCTAAGAGCCAACTCA
GCTGTCAAACTACAGAATAATGAACTGAGTCCGGTAGCACTACGACAGATGTCTTGTGCGGCTGGTACCA
CACAAACAGCTTGTACTGATGACAATGCACTTGCCTACTATAACAATTCGAAGGGAGGTAGGTTTGTGCT
GGCATTACTATCAGACCACCAAGATCTCAAATGGGCTAGATTCCCTAAGAGTGAT"&amp;"GGTACAGGTACAATT
TACACAGAACTGGAACCACCTTGTAGGTTTGTTACAGACACACCAAAAGGGCCTAAAGTGAAATACTTGT
ACTTCATCAAAGGCTTAAATAACCTAAATAGAGGTATGGTTCTGGGCAGTTTAGCTGCTACAGTACGTCT
TCAGGCTGGAAATGCTACAGAAGTACCTGCCAATTCAACTGTGCTTTCCTTCTGTGCCTTTGCAGTAGAC
CCTGCTAAAGCATATAAGGATTACCT"&amp;"AGCAAGTGGAGGACAACCAATCACCAACTGTGTGAAGATGTTGT
GTACACACACTGGTACAGGACAGGCAATTACTGTAACACCAGAAGCTAACATGGACCAAGAGTCCTTTGG
TGGTGCTTCATGCTGTCTGTATTGTAGATGCCACATTGATCATCCAAATCCTAAAGGATTTTGTGACTTG
AAAGGTAAGTACGTCCAAATACCTACCACTTGTGCTAATGACCCAGTGGGTTTTACACTTAGAAACAC"&amp;"AG
TCTGTACCGTCTGCGGAATGTGGAAAGGTTATGGCTGTAGTTGTGATCAACTCCGCGAACCCATGATGCA
GTCTGCGGATGCGTCAACGTTTTTAAACGGGTTTGCGGTGTAAGTGCAGCCCGTCTTACACCGTGCGGCA
CAGGCACTAGCACTGATGTCGTCTACAGGGCTTTTGATATATACAACGAAAAAGTTGCTGGTTTTGCAAA
GTTCCTAAAAACTAATTGCTGCCGCTTCCAGGAGAAGGA"&amp;"TGAGGAAGGCAATTTATTAGACTCTTACTTT
GTAGTTAAGAGGCATACTATGTCTAACTACCAACATGAAGAGACTATTTATAACTTGGTTAAAAATTGTC
CAGCGGTTGCTGTTCATGATTTTTTCAAGTTTAGAGTAGATGGTGACATGGTACCACATATATCACGTCA
GCGTCTAACTAAATACACAATGGCTGATTTAGTCTATGCTCTACGTCACTTTGACGAGGGTAATTGTGAC
ACATTAAAAG"&amp;"AAATACTCGTCACATACAATTGTTGTGATGATGATTATTTCAATAAGAAGGATTGGTATG
ACTTCGTAGAGAATCCTGACATCTTACGCGTATATGCTAACTTAGGTGAGCGTGTACGCCAAGCATTATT
AAAGACTGTACAATTCTGCGATGCTATGCGTGATGCAGGCATTGTAGGCGTACTGACATTAGATAATCAG
GATCTTAATGGGAACTGGTACGATTTCGGTGATTTCGTACAAGTAGCACCAG"&amp;"GCTGCGGAGTTCCTATTG
TGGATTCATACTACTCATTGCTGATGCCCATCCTCACTCTGACTAGGGCATTGGCTGCTGAGTCCCATAT
GGATGCTGATCTCGCAAAACCACTTATTAAGTGGGATTTGCTGAAATATGATTTTACGGAAGAGAGACTT
TGTCTCTTCGACCGTTACTTTAAATATTGGGACCAGACATACCATCCCAATTGTATTAACTGTTTGGATG
ATAGGTGTATCCTTCATTGTGCA"&amp;"AACTTTAATGTGTTATTTTTTACTGTGTTTCCACCTACAAGTTTTGG
ACCACTAGTAAGAAAAATATTTGTAGATGGTGTTCCTTTTGTTGTTTCAACTGGATACCATTTTCGTGAG
TTAGGAGTTGTACATAATCAGGATGTAAACTTACATAGCTCGCGTCTCAGTTTCAAGGAACTTTTAGTGT
ATGCTGCTGATCCAGCCATGCATGCAGCTTCTGGCAATTTATTGCTAGATAAACGCACTACATGC"&amp;"TTTTC
GGTAGCTGCGCTAACAAACAATGTTGCTTTTCAAACTGTCAAACCCGGTAATTTTAACAAAGACTTTTAT
GACTTTGCTGTGTCTAAAGGTTTCTTTAAGGAAGGAAGTTCTGTTGAACTAAAACACTTCTTCTTTGCTC
AGGATGGCAATGCTGCTATCAGTGATTATGACTATTATCGTTATAATCTGCCAACAATGTGTGATATCAG
ACAACTCCTATTCGTAGTTGAAGTTGTTGATAAATA"&amp;"CTTTGATTGTTACGATGGTGGCTGTATTAATGCC
AACCAAGTAATCGTTAACAATCTGGACAAATCAGCTGGTTTCCCATTTAATAAATGGGGTAAGGCTAGAC
TTTATTATGACTCAATGAGTTATGAGGATCAAGATGCACTTTTCGCGTATACTAAGCGTAATGTCATCCC
TACTATAACTCAAATGAATCTTAAGTATGCCATTAGTGCAAAGAATAGAGCTCGCACCGTAGCTGGTGTC
TCTATCT"&amp;"GTAGTACTATGACAAATAGACAGTTTCATCAGAAATTATTGAAGTCAATAGCCGCCACTAGAG
GAGCTACTGTGGTAATTGGAACAAGCAAATTTTACGGTGGCTGGCATAATATGTTAAAAACTGTTTACAG
TGATGTAGAAACTCCACACCTTATGGGTTGGGATTATCCAAAATGTGACAGAGCCATGCCTAACATGCTT
AGGATAATGGCCTCTCTTGTTCTTGCTCGCAAACATAGCACTTGCTGTA"&amp;"ACTTATCACACCGTTTCTACA
GGTTAGCTAACGAGTGTGCGCAAGTATTAAGTGAGATGGTCATGTGTGGCGGCTCACTATATGTTAAACC
AGGTGGAACATCATCCGGTGATGCTACAACTGCTTATGCTAATAGTGTCTTTAACATTTGTCAAGCTGTT
ACAGCCAACGTAAATGCACTTCTTTCAACTGATGGTAATAAGATAGCTGACAAGTATGTCCGCAATCTAC
AACACAGGCTCTATGAGTGT"&amp;"CTCTATAGAAATAGGGATGTTGATCACGAATTCGTGGATGAGTTTTACGC
TTACCTGCGTAAACATTTCTCCATGATGATTCTTTCTGATGACGCCGTTGTGTGCTATAACAGTAACTAT
GCGGCTCAAGGTTTAGTAGCTAGCATTAAGAACTTTAAGGCAGTTCTTTATTATCAAAATAATGTGTTCA
TGTCTGAGGCAAAATGTTGGACTGAGACTGACCTTACTAAAGGACCTCACGAATTTTGCTCA"&amp;"CAGCATAC
AATGCTAGTTAAACAAGGAGATGACTACGTGTACCTGCCTTACCCAGATCCATCAAGAATATTAGGCGCA
GGCTGTTTTGTCGATGATATTGTCAAAACAGATGGTACACTTATGATTGAGAGGTTTGTGTCATTAGCTA
TTGATGCCTACCCCCTTACTAAACATCCTAATCAGGAGTATGCTGATGTCTTTCACTTGTATTTACAATA
CATTAGGAAGTTACATGATGAGCTTACTGGTCA"&amp;"CATGCTAGACATGTATTCTGTAATGCTAACCAATGAC
AACACCTCACGGTATTGGGAACCTGAGTTTTATGAAGCTATGTACACACCACACACAGTCTTGCAGGCTG
TAGGTGCTTGTGTATTGTGTAATTCACAGACTTCACTTCGTTGCGGTGCCTGCATTAGGAGACCATTCCT
GTGCTGCAAGTGCTGCTATGACCATGTCATTTCAACATCACATAAATTAGTGTTGTCTGTTAATCCCTAT
GTTT"&amp;"GCAATGCACCAGGTTGTGATGTCACTGACGTGACACAACTATATCTAGGAGGTATGAGCTATTACT
GCAAGTCACATAAGCCTCCCATTAGTTTTCCATTGTGTGCTAATGGTCAGGTTTTTGGTTTATACAAGAA
CACATGTGTAGGTAGTGACAATGTCACTGACTTCAATGCGATAGCAACATGTGATTGGACTAATGCTGGC
GATTACATACTTGCCAACACTTGTACTGAGAGACTCAAACTCTTTG"&amp;"CAGCAGAAACACTTAAAGCTACTG
AGGAAACATTCAAGCTGTCATATGGTATTGCCACTGTACGTGAAGTACTCTCTGACAGAGAATTGCATCT
TTCATGGGAGGTTGGAAAACCTAAACCACCATTGAATAGAAATTATGTCTTTACTGGTTACCGTGTAACT
AAAAATAGTAAAGTACAGATTGGAGAGTACACCTTTGAAAAAGGTGACTATGGTGATGCTGTTGTGTACA
GAGGTACTACAACATAC"&amp;"AAATTGAATGTTGGTGATTACTTTGTGTTGACATCTCACACTGTAATGCCACT
TACTGCACCTACTCTAGTGCCACAAGAGCACTATGTGAGAATTACTGGCTTGTACCCAACACTCAACATC
TCAGATGATTTTTCTAACAATGTTGCAAATTATCAAAAGGTCGGTATGCAAAAGTACTCTACACTCCAGG
GACCACCTGGTACTGGTAAGAATCATTTTGCCATCGGACTTGCTCTCTACTACCCATCT"&amp;"GCTCGCATAGT
GTATACAGCTTGCTCCCATGCAGCTGTTGATGCCCTATGCGAAAAGGCATTAAAATACTTGCCCATAGAT
AAATGTAGTAGAATCATACCTGCGCGTGCTCGCGTAGAGTGTTTTGACAAATTCAAAGTGAATTCAACAC
TAGAACAGTATGTTTTCTGCACTGTAAATGCATTGCCAGAAACAACTGCTGATATTGTAGTCTTTGATGA
AATCTCTATGGCTACTAATTATGACTTGAG"&amp;"TGTTGTCAATGCTAGACTTCGTGCAAAACACTACGTCTAT
ATTGGCGATCCTGCTCAATTACCAGCCCCGCGCACATTGCTGACCAAAGGCACACTAGAACCAGAATACT
TCAATTCAGTGTGCAGACTTATGAAAACAATAGGTCCAGACATGTTCCTTGGAACTTGTCGCCGTTGTCC
TGCTGAAATTGTCGACACTGTGAGTGCTTTAGTTTATGATAATAAGCTAAAGGCACACAAGGAGAAGTCA
G"&amp;"CTCAATGCTTCAAAATGTTTTACAAGGGTGTTATTACACATGATGTTTCATCTGCAATTAACAGACCTC
AAATAGGCGTTGTAAGAGAATTTCTTACACGCAATCCTGCTTGGAGAAAAGCTGTTTTTATCTCACCTTA
TAATTCACAGAATGCTGTAGCTTCAAAAATCTTAGGATTGCCTACGCAGACTGTTGATTCCTCCCAGGGT
TCTGAGTATGACTATGTCATATTCACACAAACTACTGAAACAG"&amp;"CACACTCTTGCAATGTTAACCGCTTTA
ATGTGGCTATCACAAGAGCAAAAATTGGCATTTTGTGCATAATGTCTGATAGAGATCTTTATGACAAACT
GCAATTCACAAGTCTAGAAGTACCACGCCGCAATGTGGCTACATTACAGGCAGAAAATGTAACTGGACTT
TTTAAGGACTGTAGTAAGATCATCACTGGTCTTCATCCAACACAGGCACCTACACACCTCAGCGTTGATA
CAAAATTTAAGACT"&amp;"GAGGGACTATGTGTTGACATACCAGGCATACCAAAGGACATGACCTACCGTAGACT
CATCTCTATGATGGGTTTCAAAATGAATTACCAAGTTAATGGTTACCCTAATATGTTTATTACCCGTGAG
GAAGCTATTCGTCACGTTCGTGCATGGATTGGCTTCGACGTAGAGGGCTGTCATGCAACTAGAGATGCTG
TGGGTACTAACCTACCTCTCCAGCTAGGATTTTCTACAGGTGTTAACTTAGTAGCT"&amp;"GTACCGACTGGCTA
TGTTGACACTGAAAATAACACAGAATTCACCAGAGTTAATGCAAGACCTCCACCAGGTGACCAGTTTAAA
CATCTTATACCACTCATGTACAAAGGCTTGCCCTGGAATGTAGTGCGTATTAAGATAGTACAAATGCTCA
GTGATACACTGAAAGGATTGTCAGACAGAGTCGTGTTTGTCCTTTGGGCGCATGGCTTTGAGCTTACATC
AATGAAGTACTTTGTCAAGATTGGACC"&amp;"TGAAAGAACGTGCTGTCTGTGTGACAAACGTGCAACTTGCTTT
TCTACTTCATCAGATACTTATGCCTGCTGGAATCATTCTGTGGGTTTTGACTATGTCTACAACCCATTTA
CGATTGATGTCCAGCAGTGGGGTTTTACGGGTAACCTTCAGAGTAACCACGACCAACATTGTCAAGTGCA
TGGAAATGCACATGTGGCTAGTTGTGATGCTATCATGACTAGATGCTTGGCGGTCCATGAGTGCTTTGT"&amp;"T
AAGCGCGTTGATTGGTCTGTTGAATACCCCATTATAGGAGATGAACTGAAGATTAATTCCGCTTGCAGAA
AAGTACAGCATATGGTTGTAAAGTCTGCATTGCTTGCTGATAAGTTTCCAGTTCTTCATGACATTGGAAG
TCCAAAGGCTATTAAGTGTGTGCCTCAGGCTGAAGTAGAATGGAAGTTCTATGATGCTCAGCCATGCAGT
GACAAAGCCTATAAAATAGAGGAACTTTTCTATTCCTACG"&amp;"CTACACATCATGATAAATTCACTGATGGTG
TTTGTTTGTTTTGGAACTGTAACGTTGATCGTTACCCAGCCAATGCAATTGTATGTAGGTTTGACACGAG
AGTTTTGTCAAACTTGAATTTACCAGGTTGTGACGGTGGTAGTTTGTATGTGAATAAGCATGCATTCCAC
ACTCCAGCTTTTGATAAAAGTGCATTTACCAATTTAAAGCAATTGCCTTTCTTTTATTATTCTGACAGTC
CTTGTGAGTCT"&amp;"CATGGCAAACAAGTAGTGTCAGATATTGATTATGTACCACTTAAATCTGCTACGTGTAT
TACACGATGCAATTTGGGAGGTGCTGTTTGCAGACACCATGCAAATGAGTACCGACAGTACTTAGATGCA
TATAACATGATGATTTCTGCTGGATTTAGCCTATGGATTTACAAACAGTTTGATACTTATAATCTGTGGA
ATACATTTACCAGGTTACAGAGTTTAGAAAATGTGGCTTACAATGTTGTTAAC"&amp;"AAAGGATACTTCGATGG
ACAAGCTGGTGAAGCACCTGTTTCCATCATTAATAATGCTGTTTACACAAAGGTAGATGGTGTTGATGTA
GAGATCTTTGAAAACAAGACAACACTTCCTGTTAATGTTGCGTTTGAGCTTTGGGCTAAGCGTAACATTA
AACCAGTGCCAGAGATTAAGATACTCAATAACTTGGGTGTCGATATCGCTGCTAATACTGTGGTCTGGGA
CTACAAGAGAGAAGCACCAGCACA"&amp;"TATGTCAACAATAGGTGTCTGCACAATGACCGACATTGCTAAGAAA
CCTACTGAGAGTGCTTGTTCCTCGCTTACTGTCTTATTTGATGGTAGAGTGGAAGGACAGGTAGACCTTT
TTAGAAATGCCCGTAATGGTGTTTTAATAACAGAAGGTTCAGTTAAAGGTTTAACACCTTCAAAGGGGCC
AGCACAAGCTAGTGTCAATGGAGTCACATTAATTGGAGAATCCGTAAAAACACAGTTTAACTATTT"&amp;"TAAG
AAAGTAGATGGCATTATTCAACAGTTGCCTGAAACCTACTTTACTCAGAGCCGAGACTTAGAGGATTTCA
AGCCCAGATCACAAATGGAAACTGACTTTCTTGAGCTCGCTATGGATGAATTCATACAACGGTATAAGCT
AGAGGGTTATGCCTTCGAACATATCGTTTATGGGGATTTCAGTCATGGACAACTTGGCGGCCTTCATCTA
ATGATTGGTTTAGCCAAGCGCTCACAAGATTCACCGC"&amp;"TTAAATTAGAGGACTTTATCCCTATGGATAGCA
CAGTGAAAAATTACTTCATAACAGATGCACAAACAGGTTCATCAAAATGTGTGTGCTCTGTTATTGACCT
TTTACTTGATGACTTTGTTGAGATAATAAAGTCACAGGATTTGTCAGTAATTTCTAAGGTAGTCAAGGTT
ACAATTGACTACGCTGAGATTTCATTCATGCTTTGGTGTAAAGATGGACACGTTGAAACCTTCTACCCTA
AATTACAA"&amp;"GCAAGTCAAGCGTGGCAACCGGGGGTTGCAATGCCTAACTTGTACAAGATGCAAAGAATGCT
TCTTGAAAAGTGTGACCTTCAGAATTATGGTGAAAATGCTGTCATACCAAAAGGAATAATGATGAATGTC
GCAAAATACACTCAACTGTGTCAATACTTAAATACACTTACTTTAGCTGTACCCTACAACATGAGAGTTA
TTCACTTTGGTGCTGGATCTGATAAAGGAGTTGCACCAGGTACAGCTGTA"&amp;"CTCAGACAATGGTTGCCAAC
TGGCACACTACTTGTCGATTCAGACCTTAATGACTTCGTCTCTGACGCGGATTCTACTTTAATTGGAGAC
TGTGCAACAGTACATACGGCTAATAAATGGGATCTCATTATTAGCGATATGTATGACCCTAAGACAAAAC
ATGTGACAAAAGAGAACGACTCAAAAGAAGGGTTTTTCACTTACCTGTGTGGATTTATAAAGCAAAAGCT
AGCCTTGGGTGGCTCTGTGGC"&amp;"TGTGAAGATAACAGAGCATTCTTGGAATGCTGATCTTTACAAGCTTATG
GGACACTTCTCATGGTGGACAGCTTTTGTTACAAATGTAAATGCATCATCATCAGAAGCATTTCTAATTG
GGGTTAACTATCTAGGCAAGCCAAAGGAACAAATTGATGGCTATACCATGCATGCTAACTACATCTTTTG
GAGGAACACAAATCCTATTCAATTGTCTTCCTATTCACTTTTTGACATGAGCAAGTTTCCTCT"&amp;"CAAATTA
AGAGGGACTGCTGTTATGTATTTAAAGGAGAATCAGATCAATGACATGATTTATTCTCTACTTGAGAAAG
GTAGACTTATCATTAGAGAGAGTAACAAAGTTGTGGTGTCTAGTGATATTTTAGTTAATATCTAAACGAA
CATGAAATTGTTAGTTTTAGTTTTTGCTACTCTAGTCTCCTCTTACACTATAGAGAAGTGCCTTGATTTT
GATGACCGCACTCCACCTGCAAATACTCAATTTT"&amp;"TATCTTCTCACAGAGGTGTTTATTACCCAGATGACA
TTTTTAGGTCTAATGTCTTGCATTTAGTACAAGATCATTTCCTACCTTTTGACTCTAACGTCACCAGGTT
TATAACGTTTGGCCTAAATTTTGATAATCCCATAATACCCTTTAGGGATGGTATTTATTTTGCTGCGACT
GAAAAGTCTAATGTTATTAGAGGATGGGTTTTTGGTTCTACAATGAACAACAAATCTCAATCCGTTATAA
TAATG"&amp;"AACAACTCAACTAATTTAGTCATTAGGGCTTGTAATTTTGAGTTGTGTGACAATCCATTTTTTGT
TGTGTTGAAATCTAACAACACTCAAATACCATCTTACATATTTAATAATGCATTCAATTGCACATTTGAA
TATGTTTCTAAGGATTTTAACCTAGACCTTGGTGAAAAACCAGGTAATTTCAAGGATCTCAGAGAGTTTG
TTTTCAGGAATAAAGATGGTTTTTTGCATGTTTATTCCGGTTACCAA"&amp;"CCCATTTCTGCCGCCAGTGGTTT
GCCAACTGGTTTTAATGCACTCAAACCTATTTTCAAGTTACCTCTGGGTATTAATATTACTAATTTCAGA
ACACTTCTGACTGCTTTTCCGCCTAGACCTGATTATTGGGGTACTTCAGCTGCAGCTTATTTTGTAGGAT
ATTTAAAACCAACTACATTCATGCTCAAGTATGATGAAAATGGTACAATCACAGATGCTGTCGATTGTTC
TCAAAATCCACTTGCTGA"&amp;"ACTCAAATGCTCTGTTAAAAGTTTTGAGATTGACAAAGGAATTTATCAAACC
TCCAATTTTAGGGTAGCACCCTCAAAGGAAGTTGTGAGGTTCCCTAATATTACAAACCTGTGTCCTTTTG
GGGAGGTTTTTAATGCTACTACATTTCCTTCTGTCTATGCATGGGAGAGGAAAAGAATTTCTAATTGTGT
TGCTGATTACTCTATACTCTACAACTCAACATCTTTTTCAACTTTTAAGTGTTATGGCGT"&amp;"TTCTGCCACT
AAGCTGAATGACCTTTGCTTCTCCAACGTCTATGCAGATTCATTCGTAGTCAAAGGAGATGATGTAAGGC
AAATAGCACCAGGACAGACCGGTGTTATTGCTGATTATAATTACAAATTACCAGATGACTTCTTGGGTTG
TGTCCTAGCATGGAACACCAATTCTAAAGATTCTTCCACTTCCGGTAATTATAATTATTTATATAGATGG
GTTAGAAGGTCTAAGCTTAACCCTTATGAGC"&amp;"GCGACTTATCTAACGACATCTATTCACCTGGAGGTCAGT
CTTGCTCAGCTGTAGGTCCTAATTGTTATAACCCCTTACGTCCATATGGCTTTTTTACAACAGCTGGTGT
TGGACACCAACCTTATAGAGTTGTAGTACTTTCTTTTGAACTTTTAAATGCACCCGCTACAGTCTGTGGA
CCAAAATTATCCACCGACCTTATTAAAAATCAATGTGTCAATTTTAACTTTAATGGACTCACTGGTACTG
GT"&amp;"GTGTTAACTCCTTCTTCAAAGAGATTTCAACCATTTCAACAATTTGGTCGTGATGTTTCGGATTTCAC
TGATTCAGTTCGAGATCCGAAGACGTCTGAAATATTAGACATTTCACCTTGCTCTTTTGGCGGTGTAAGT
GTAATCACACCTGGAACAAATACTTCATCAGAAGTTGCTGTTCTATATCAAGATGTTAACTGCACTGATG
TTCCTGTAGCAATCCATGCAGACCAACTCACACCTTCTTGGCGC"&amp;"GTATACTCTACTGGAAATAATGTATT
TCAAACCCAGGCAGGCTGTCTTATAGGAGCTGAGCATGTCGACACTTCTTATGAGTGCGACATTCCTATT
GGAGCTGGCATTTGTGCTAGTTACCATACAGTTTCTTCATTACGTAGTACTAGCCAAAAATCTATTGTGG
CTTATACTATGTCTTTAGGTGCTGATAGTTCAATTGCTTACTCTAATAACACCATTGCTATACCTACTAA
CTTTTCAATTAGCAT"&amp;"TACTACAGAAGTAATGCCTGTTTCTATGGCTAAAACCTCTGTAGATTGTAATATG
TACATCTGCGGAGATTCTACTGAATGTGCTAATTTGCTTCTCCAATATGGTAGCTTTTGCACACAACTAA
ATCGTGCACTCTCAGGTATTGCTGTTGAACAGGATCGCAACACACGTGAAGTATTCGCTCAAGTCAAACA
AATGTACAAAACCCCAACTTTGAAAGATTTTGGTGGTTTTAATTTTTCACAAATATT"&amp;"ACCTGACCCTCTA
AAGCCAACTAAGAGGTCTTTTATTGAGGACTTGCTCTTTAATAAGGTGACACTCGCTGATGCTGGCTTTA
TGAAGCAATATGGCGAATGCCTAGGTGATATTAATGCTAGAGATCTCATTTGTGCGCAGAAGTTCAATGG
ACTTACAGTGCTGCCACCTCTGCTCACTGATGATATGATTGCTGCCTACACTGCTGCTCTAGTTAGTGGT
ACTGCCACTGCTGGATGGACATTCGGTG"&amp;"CTGGCGCTGCTCTTCAAATACCTTTTGCTATGCAAATGGCAT
ATAGGTTCAATGGCATTGGAGTTACTCAAAATGTTCTCTATGAGAACCAAAAACAAATCGCCAATCAATT
TAACAAGGCGATCAGCCAAATTCAAGAATCACTCACAACAACATCCACTGCATTGGGCAAGCTGCAAGAT
GTCGTCAACCAGAATGCTCAAGCATTAAACACACTTGTTAAACAACTTAGCTCCAATTTTGGTGCGATTT"&amp;"
CAAGTGTGTTAAATGATATCCTTTCGCGACTTGATAAAGTCGAGGCAGAGGTACAAATTGACAGGTTAAT
TACAGGCAGACTGCAAAGCCTTCAAACCTATGTAACACAACAACTAATCAGGGCTGCTGAAATCAGGGCT
TCTGCTAATCTTGCTGCTACTAAAATGTCTGAGTGTGTTCTTGGACAATCAAAAAGAGTTGACTTTTGTG
GAAAGGGCTACCATCTTATGTCCTTCCCACAAGCAGCCCCG"&amp;"CATGGTGTTGTCTTCCTACATGTCACATA
TGTGCCATCTCAAGAGAGAAACTTCACCACAGCGCCAGCAATTTGTCATGAAGGCAAAGCATACTTCCCT
CGTGAAGGTGTTTTTGTGTTTAATGGCACTTCGTGGTTTATTACACAGAGGAACTTCTTTTCTCCACAAA
TAATTACTACAGACAATACATTTGTCTCCGGAAGTTGTGATGTCGTAATTGGCATCATTAACAACACAGT
TTATGATCCTCT"&amp;"GCAACCTGAGCTTGACTCATTCAAAGAAGAGCTGGACAAGTACTTCAAAAATCACACA
TCACCAGATGTTGATCTTGGCGACATTTCAGGCATTAACGCTTCTGTCGTCAACATTCAAAAAGAAATTG
ACCGCCTCAATGAGGTCGCTAAAAATTTAAATGAATCACTCATTGACCTTCAAGAATTGGGAAAATATGA
GCAATATATTAAATGGCCTTGGTATGTTTGGCTCGGCTTCATTGCTGGACTAAT"&amp;"TGCCATCGTCATGGTT
ACAATCTTGCTTTGTTGCATGACTAGTTGTTGCAGTTGCCTCAAGGGTGCATGCTCTTGTGGTTCTTGCT
GCAAGTTTGATGAGGATGACTCTGAGCCAGTTCTCAAGGGTGTCAAATTACATTACACATAAACGAACTT
ATGGATTTGTTTATGAGAATTTTTACTCTTGGATCAATTACTGCACAGCCAGGAAAAATTGACAATGCTT
CTCCTGCAAGTACTGTTCATGCTAC"&amp;"AGCAACGATACCGCTACAAGCCTCACTCCCTTTCGGATGGCTTGT
TATTGGCGTTGCATTTCTTGCTGTTTTTCAGAGCGCTACCAAAATAATTTCGCTCAATAAAAGATGGCAG
CTAGCCCTTTATAAGGGCTTCCAGTTCATTTGCAATTTACTGCTGCTATTTGTTACCATCTATTCACATC
TTTTGCTTGTCGCTGCAGGTATGGAGGCGCAATTTTTGTACCTCTATGCCTTGATATATTTTCTACA"&amp;"ATG
CATCAACGCATGTAGAATTATCATGAGATGTTGGCTTTGTTGGAAGTGCAAATCCAAGAACCCATTACTT
TATGATGCCAACTACTTTGTTTGCTGGCACACACATAACTATGACTACTGTATACCATATAACAGTGTCA
CAGATACAATTGTCGTTACTGCAGGTGACGGCATTTCAACACCAAAACTCAAAGAAGACTACCAAATTGG
TGGTTATTCTGAGAATTGGCACTCAGGTGTTAAAGACT"&amp;"ATGTCGTTGTACATGGCTATTTCACCGAAGTT
TACTACCAGCTTGAGTCTACACAAATTACTACAGACACTGGTATTGAAAATGCTACATTCTTCATCTTTA
ACAAGCTTGTTAAAGACCCACCGAATGTGCAAATACACACAATCGACGGCTCTTCAGGAGTTGTAAATCC
AGCAATGGATCCAATTTATGATGAGCCGACGACGACTACTAGCGTGCCTTTGTAAGCACAAGAAAGTGAG
TACGAACTT"&amp;"ATGTACTCATTCGTTTCGGAAGAAACAGGTACGTTAATAGTTAATAGCGTACTTCTTTTTC
TTGCTTTCGTGGTATTCTTGCTAGTCACACTAGCCATCCTTACTGCGCTTCGATTGTGTGCGTACTGCTG
CAATATTGTTAACGTGAGTTTAGTAAAACCAACTGTTTACGTTTACTCGCGTGTTAAAAATCTGAACTCT
TCTCAAGGAGTTCCTGATCTTCTGGTCTAAACGAACTAACTATTATTATTA"&amp;"TTCTGTTTGGAACTTTAAC
ATTGCTTATCATGGCTGAGAACGGGACTATTTCCGTTGAGGAGCTTAAAAGACTCCTGGAACAATGGAAC
CTAGTAATAGGTTTCCTATTCCTAGCCTGGATTATGTTACTACAATTTGCCTATTCTAATCGGAACAGGT
TTTTGTACATAATAAAGCTTGTTTTCCTGTGGCTCTTGTGGCCAGTAACACTTGCTTGCTTTGTGCTTGC
TGCTGTTTACAGAATTAATTGG"&amp;"GTGACTGGCGGGATTGCGATTGCAATGGCTTGTATTGTAGGCTTGATG
TGGCTTAGCTACTTCATTGCTTCCTTCAGGCTATTTGCTCGTACCCGCTCAATGTGGTCATTCAACCCAG
AAACAAATATTCTTCTCAATGTGCCTCTTCGGGGGACAATTGTGACCAGACCGCTCATGGAAAGTGAACT
TGTCATTGGTGCTGTGATCATTCGTGGTCACTTGCGAATGGCTGGACACTCCCTGGGGCGCTGT"&amp;"GACATT
AAGGACCTGCCAAAAGAGATCACTGTGGCTACATCACGAACGCTTTCTTATTACAAATTAGGAGCATCGC
AGCGTGTAGGCACTGATTCAGGTTTTGCTGCATACAACCGCTACCGTATTGGAAATTACAAATTAAATAC
AGACCACGCCGGTAGCAACGACAATATTGCTTTGCTAGTACAGTAAGTGACAACAGATGTTTCATCTTGT
TGACTTCCAGGTTACAATAGCAGAGATATTGATTA"&amp;"TCATTATGAGGACTTTCAGGATTACCATATGGAAT
CTTGATATGATAATAAGTTCAATAGTGAGACAATTATTTAAGCCTCTAACTAAGAAGAATTATTCTGAGT
TAGATGATGAAGAACCTATGGAGTTAGATTATCCATAAAACGAACATGAAAATTATTCTCTTCCTGACAT
TGATTGCACTTGCATCTTGCGAGCTATATCACTATCAGGAGTGTGTTAGAGGTACAACTGTACTACTAAA
AGAACC"&amp;"TTGCCCATCTGGAACCTACGAGGGCAATTCACCATTTCATCCTCTTGCTGATAACAAATTTGCA
CTAACTTGCACTAGCACCCACTTTGCTTTTGCTTGTGCTGACGGTACTAGACATACCTATCAGCTTCGTG
CAAGATCAGTTTCACCAAAACTTTTCATCAGACAAGAGGAAGTTCACCAGGAGCTCTACTCACCGCTTTT
TCTCATTGTTGCTGCTCTAGTATTTATAATACTTTGCTTCACCATTAA"&amp;"GAGAAAGACAGAATGAATGAGC
TCACTTTAATTGACTTCTATTTGTGCTTTTTAGCCTTTCTGCTATTCCTTGTTCTAATAATGCTTATTAT
ATTTTGGTTTTCACTTGAACTCCAGGATATAGAAGAACCTTGTAACAAAGTCTAAACGAACATGAAACTT
CTCATTGTTTTGACTTGTATTTCTCTATGCAGTTGCATACGCACTGTTGTACAGCGCTGTGCATCTAACA
AACCTCATGTGCTTGAAGA"&amp;"TCCTTGCCCTACTGGTTACCAACCAGAATGTAAGGTACAACACTAGAGGTA
ATACTTATAGCACTGCTTGGCTTTGTGCTCTAGGAAAGGTATTACCTTTTCATAGATGGCACACTATGGT
TCAAACATGCACACCTAATGTTACTATCAACTGTCAAGATCCAGTTGGTGGTGCGCTTATAGCTAGGTGT
TGGTACCTTCATGAAGGTCACCAAACTGCTGCATTTAGAGACATACTTGTTGTTTTAACTA"&amp;"AACGAACAA
ACTAAAATGTCTGATAATGGACCCCAATCAAACCAGCGTAGTGCCCCCCGCATTACATTTGGTGGACCCA
CAGATTCAACTGACAATAACCAGAATGGAGGACGCAATGGGGCAAGGCCGAAACAGCGCCGACCCCAGGG
TTTACCCAATAATACTGCGTCTTGGTTCACAGCTCTCACTCAGCATGGCAAGGAGGAACTTAGATTCCCT
CGAGGCCAGGGTGTTCCAATCAACACCAATAG"&amp;"TGGTCCAGATGACCAAATTGGCTACTACCGAAGAGCTA
CCCGACGAGTTCGTGGTGGTGACGGCAAAATGAAAGAGCTCAGCCCCAGATGGTACTTCTATTACCTAGG
AACTGGCCCAGAAGCTTCACTTCCCTACGGCGCTAACAAAGAAGGCATCGTATGGGTCGCAACTGAGGGA
GCCTTGAACACACCCAAAGACCACATTGGCACCCGCAATCCTAATAACAATGCTGCCACCGTGCTACAAC
TTC"&amp;"CTCAAGGAACAACATTGCCAAAAGGCTTCTACGCAGAGGGGAGCAGAGGCGGCAGTCAAGCCTCTTC
TCGCTCTTCGTCACGTAGTCGCGGTAATTCAAGAAATTCAACTCCTGGCAGCAGTAGGGGAAATTCTCCT
GCTCGAATGGCTAGCGGAGGTGGTGAAACTGCCCTCGCGCTATTGCTGCTAGACAGATTGAACCAGCTTG
AGAGCAAAGTTTCTGGTAAAGGCCAACAACAACAAGGCCAAACTG"&amp;"TCACTAAGAAATCTGCTGCTGAGGC
ATCTAAAAAGCCTCGCCAAAAACGTACTGCTACAAAACAGTACAGCGTCACTCAAGCATTTGGGAGACGT
GGTCCAGAACAAACCCAAGGAAACTTCGGGGACCAAGACCTAATCAGACAAGGAACTGATTATAAACATT
GGCCGCAAATTGCACAATTTGCTCCAAGTGCCTCTGCATTCTTCGGAATGTCACGCATTGGCATGGAAGT
CACACTTTCGGGAACA"&amp;"TGGCTGACTTATCATGGAGCCATTAAATTGGATGACAAAGATCCACAATTCAAA
GACAACGTCATACTGCTGAATAAGCACATTGACGCATACAAAACATTCCCACCAACAGAGCCTAAAAAGG
ACAAAAAGAAAAAGACTGATGAAGCTCAGCCTTTACCGCAGAGACAAAAGAAGCAGCCCACTGTGACTCT
TCTTCCTGCGGCTGACATGGATGATTTCTCCAGACAACTTCAAAATTCCATGAGTGGA"&amp;"GCTTCTGCTGAT
TCAACTCAGGCATAAACACTCATGATGACCACACAAGGCAGATGGGCTATGTAAACGTTTTCGCAATTCC
GTTTACGATACATAGTCTACTCTTGTGCAGAATGAATTCTCGTAGCTAAACAGCACAAGTAGGTTTAGTT
AACTTTAATCTCACATAGCAATCTTTAATCAATGTGTAACATTAGGGAGGACTTGAAAGAGCCACCACAT
TTTCACCGAGGCCACGCGGAGTACGATCG"&amp;"AGGGTACAGTGAATAATGCTAGGGAGAGCTGCCTATATGGA
AGAGCCCTAATGTGTAAAATTAATTTTAGTAGTGCTATCCCCATATGATTTTAATAGCTTCTTAGGAGAA
TGACAAAAAAAAAAAAAAAA")</f>
        <v>&gt;BtRs4084 KY417144.1_genome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TGGCTTCGGGGACTCTGTGGAAGAGGCCCTATCGGAGGCACGTGAACATCTTAAAAATGGCACTTGTGGT
TTAGTAGAGCTGGAAAAAGGCGTATTGCCCCAGCTTGAACAGCCCTATGTGTTCATTAAACGTTCTGATG
CCTTAAGCACCAATCACGGCCACAAGGTCGTTGAGCTGGTTGCAGAATTGGACGGCATTCAGTACGGTCG
TAGCGGTATAACTCTGGGAGTGCTCGTGCCACATGTGGGCGAAACCCCAATCGCATACCGCAATGTTCTT
CTTCGTAAGAACGGTAATAAGGGAGCCGGTGGCCATAGCTTTGGCATCGATCTAAGGTCTTATGACTTAG
GTGACGAGCTTGGCACTGATCCCATTGAAGATTATGAACAAAACTGGAACACTAAGCATGGCAGTGGTGT
ACTCCGTGAACTCACTCGTGAGCTCAATGGAGGTGCATTCACTCGTTATGTCGACAACAACTTCTGTGGC
CCAGATGGGTACCCTCTTGATTGCATCAAAGATTTTCTCGCTCGCGCGGGTAAGTCAATGTGCACTCTTT
CTGAACAACTTGATTACATCGAGTCGAAGAGAGGTGTCTACTGCTGCCGTGACCATGAGCATGAAATTGC
CTGGTTTACTGAGCGCTCTGATAAGAGCTATGAGCATCAGACACCCTTCGAAATTAAGAGTGCCAAGAAG
TTTGACACCTTCAAAGGGGAATGCCCAAAGTTTGTATTTCCTCTCAATTCAAAAGTCAAAGTCATTCAAC
CACGTGTTGAAAAGAAAAAGACTGAAGGTTTCATGGGGCGCATACGCTCTGTGTACCCTGTTGCATCTCC
ACAGGAGTGTAACAACATGCACTTGTCTACCTTGATGAAATGTAATCATTGCGATGAAGTTTCATGGCAG
ACGTGCGACTTTCTGAAAGCCACTTGTGAACATTGTGGCACTGAAAATTTAGTCACTGAAGGACCTACTA
CATGTGGGTACCTACCTACTAATGCTGTAGTGAAAATGCCATGTCCTGCCTGTCAAGACCCGGAGATTGG
ACCTGAGCATAGTGTTGCAGATTATCACAACCACTCAAACATTGAAACTCGACTCCGCAAGGGAGGTAGG
ACTAGATGTTTTGGAGGCTGTGTGTTTGCCTATGTCGGCTGCTACAACAAGCGTGCCTACTGGGTTCCTC
GTGCTAGTGCTGATATTGGTTCAGGCCATACTGGCATTACTGGTGACAACGTGGAGACCTTGAATGAGGA
TCTCCTTGAGATACTGAGTCGTGAACGTGTTAACATTAACATTGTTGGCGATTTTCAGTTGACTGAAGAG
GTTGCCATCATTTTGGCATCTTTTTCCGCTTCTACAAGTGCCTTTATTGACACTATAAAGAGTCTTGATT
ACAAGTCTTTCAAAGCCATTGTTGAGTCCTGCGGTAACTACAAAGTCACTAAGGGAAAGCCCGTAAAAGG
TGCTTGGAACATTGGACAACAGAGATCAGTTTTAACACCACTGTGTGGTTTTCCCTCACAGGCTGCTGGT
GTTATCAGATCAATCTTTGCACGCACACTTGATGCAGCAAACCACTCAATTCCTGACTTGCAAAGAGCAG
CTGTCACCATACTTGATGGTATTTCTGAACAGTCATTGCGTCTTGTTGATGCCATGGTTTACACCTCAGA
CCTACTCACTAACAGTGTCATTATTATGGCATATGTAACTGGTGGTCTTGTACAACAGACTTCTCAGTGG
TTGTCTAATCTTTTGGGCACTACTGTTGAAAAACTCAGGCCCATCTTTGCATGGATTGAGGCGAAACTTA
GTGCAGGAGTTGAATTTCTCAAGGATGCTTGGGAGATTCTCAAATTTCTCATTACAGGTGTTTTTGACAT
CGTCAAGGGTCAAATACAGGTCGCTTCAGATAACATCAAGGATTGTGTAAAATGCTTCATTGATGTTGTT
AACAAAGCACTCGAAATGTGCATTGACCAAGTCACTATCGCTGGCGCAAAGTTGCGATCACTCAACTTGG
GTGAAGTCTTCATCGCTCAAAGCAAGGGACTTTACCGTCAGTGTATACGTGGCAAGGAACAGCTGCAACT
ACTCATGCCTCTTAAGGCACCAAAAGAAATCACCTTTCTTGAAGGTGATTCACATGACACAGTACTTACC
TCTGAGGAGGTTGTTCTCAAGAACGGTGAACTCGAAGCACTCGAGACGCCTGTTGATAGCTTCACAAATG
GAGCTGTCGTTGGCACACCAGTCTGTGTAAATGGCCTCATGCTCTTAGAGATCAAGGATAAAGAACAATA
CTGTGCATTGTCTCCTGGTTTACTGGCTACAAACAATGTCTTTTGCCTAAAAGGGGGTTCACCAACTAAA
GGTGTAACCTTTGGAGAAGACACTGTTTTGGAAGTTCAAGGTTACAAGAATGTGAGAATCACATTTGAGC
TTGATGAACGTGTTGACAAAGTGCTTAATGAAAAGTGCTCTGTCTACACTGTTGAATCCGGTACCGAAGT
TACTGAGTTTGCATGTGTTGTAGCAGAGGCTGTTGTGAAGACTTTACAACCAGTTTCTGATCTTCTTACC
AACATGGGTATTGATCTTGATGAATGGAGTGTGGCTACATTCTATTTGTTTGATGATGCTGGTGAAGAAA
AACTTTCTTCACGTATGTACTGTTCCTTTTATCCTCCTGATGATGAGGAGGATTGTGATGAGTATGAGGA
AGAAGAGGAAGTCCTGGAAGAATCCTGTGCGCATGAATACGGTACAGAAGAAGACTACCAAGGTCTTCCA
CTGGAATTTGGTGCCTCAACTGAAATGCAAGTTGAAGAAGAAGAAGAAGAGGACTGGCTTGGTGATGCTA
CTGAATTGTCGGAGCATGAACCAGAACCAGAACTAACACCTGAAGAACCAGTTAACCAGTTTACTGGTTA
TTTAAAACTTACTGACAATGTTGCCATTAAGTGTGTGGACATCGTGAAGGAGGCGCAAAACGCTAACCCC
ACGGTGATTGTAAATGCTGCTAACATACATCTGAAACATGGTGGTGGTGTAGCAGGTGCACTCAACAAGG
CAACCAACGGTGCCATGCAAAAAGAGAGCGATGATTACATTAAGCTAAATGGCCCTCTCACAGTGGGAGG
TTCATGTTTGCTTTCTGGACATAACCTTGCTAAGAAGTGTCTGCATGTTGTTGGACCTAACCTAAATGCA
GGTGAGGACATCCAGCTTCTTAAGGCAGCATATGAAAATTTCAATTCACAGGACACCTTACTTGCACCAT
TGTTGTCAGCAGGCATATTTGGTGCTAAACCACTTCATTCTTTACAAGTGTGCGTGCAGACAGTTCGTAC
ACAGGTTTATATTGCAGTCAATGACAAAGCTCTTTATGAGCAGGTTGTCATGGATTACCTTGATAGCCTG
AAGCCCAGAGTGGAAGCACCTAAACAAGAGGAGCCACCAAAGACAGAAGATCCTAAAATTGAGGAGAAAT
CTGTCGTACAGAAGCCTGTCGATGTGAAGCCAAAAATTAAGGCTTGCATTGATGAGGTTACCACAACACT
GGAAGAAACTAAGTTTCTTACCAATAAGTTACTCTTGTTTGCTGACATCAATGGTAAGCTTTACCATGAT
TCTCAAAACATGCTTAGAGGTGAAGATATGTCTTTCCTTGAGAAGGATGCACCTTACGTGGTAGGTGATG
TTATCACTAGTGGTGATATCACTTGTGTTGTAATACCCTCCAAAAAGGCTGGTGGCACTACAGAGATGCT
CTCAAGAGCTTTGAAGAAAGTGCCAGTTGATGAGTATATAACTACATACCCTGGACAAGGATGTGCTGGT
TATACACTTGAGGAAGCTAAGACTGCTCTTAAGAAATGCAAATCTGCACTTTATGTGTTACCTTCAGAAA
CACCTAATGCTAAGGAGGAGATTCTAGGAACTGTATCCTGGAATTTGAGAGAGATGCTTGCTCATGCTGA
AGAGACAAGAAAATTAATGCCTATCTGCATGGATGTTAGGGCCATAATGGCCACCATCCAACGCAAGTAC
AAAGGAATTAAAATTCAAGAAGGCATCGTTGACTATGGTGTCCGATTCTTCTTTTATACTAGTAAAGAGC
CTGTAGCTTCTATTATTACGAAGCTGAACTCTCTAAATGAGCCACTTGTCACAATGCCAATTGGTTATGT
GACACATGGTTTTAATCTTGAAGAGGCTGCGCGCTGTATGCGTTCTCTTAAAGCTCCTGCCGTAGTGTCA
GTATCATCACCAGATGCTGTTACTACATATAATGGATACCTCACTTCGTCATCAAAGACATCTGAGGAGC
ACTTTGTGGAAACAGTTTCTTTGGCTGGTTCTTACAGAGATTGGTCCTATTCAGGACAGCGTACAGAGTT
AGGTGTTGAATTTCTTAAGCGTGGTGACAAAATTGTGTACCACACTTTGGAGAGCCCCGTCGAGTTTCAT
CTTGACGGTGAGGTTCTTCCACTTGACAAACTAAAGAGTCTCTTATCCCTACGGGAGGTTAAGACTATAA
AAGTGTTCACAACTGTGGACAACACTAATCTCCACACACAGCTTGTGGATATGTCTATGACATATGGACA
GCAGTTTGGTCCAACATACTTGGATGGTGCTGATGTTACAAAAATTAAACCTCATGTAAATCATGAGGGT
AAGACTTTCTTTGTACTACCTAGTGATGACACACTACGTAGTGAAGCTTTCGAGTACTACCACACTCTTG
ATGAGAGTTTTCTTGGTAGATACATGTCTGCTTTAAACCACACAAAGAAATGGAAATTTCCTCAAGTTGG
TGGTTTAACTTCAATTAAATGGGCTGATAACAATTGTTATTTGTCTAGTGTTTTATTAGCGCTTCAACAG
ATTGAAGTCAAATTCAATGCACCAGCACTTCAAGAGGCCTATTATAGAGCCCGTGCTGGTGATGCTGCTA
ACTTTTGTGCACTCATACTCGCTTACAGTAATAAAACTGTTGGCGAGCTTGGTGATGTCAGAGAGACTAT
GACCCATCTTCTACAGCATGCTAATTTGGAATCTGCAAAGCGAGTTCTTAATGTGGTGTGTAAACATTGC
GGTCAGAAAACTACTACCTTAACGGGTGTAGAAGCTGTGATGTATATGGGTACTCTATCTTATGATAATC
TTAAGACAGGTGTTTCCATTCCATGTGTGTGTGGTCGTGATGCTACACAATATCTAGTACAACAAGAGTC
TTCTTTTGTTATGATGTCTGCACCACCTGCTGAATATAAATTACAGCAAGGTACATTTTTATGTGCGAAT
GAGTACACTGGTAACTATCAGTGTGGTCATTACACTCATATAACTGCTAAGGAGACCCTCTATCGTATTG
ATGGAGCTCACCTTACAAAGATGTCAGAGTACAAAGGACCAGTGACTGATGTTTTCTATAAGGAAACATC
TTACACTACAACCATCAAGCCTGTGTCATATAAACTCGATGGAGTTACTTACACAGAGATTGAACCAAAA
TTGGATGGGTATTATAAAAAGGATAATGCTTACTATACAGAGCAGCCTATAGACCTCGTACCAACTCAAC
CACTACCAAATGCGAGTTTTGACAATTTCAAACTCACATGTTCTAACACAAAATTTGCTGATGCTTTAAA
TCAAATGACAGGCTTCACAAAGCCAGCTTCACGAGAGCTATCTGTCACATTCTTCCCAGACTTGAATGGC
GATGTAGTGGCTATTGACTATAGACACTATTCAGCGAGTTTCAAGAAAGGTGCTAAATTACTGCATAAGC
CAATTGTTTGGCACATTAATCAGGCTACGACCAAGACAACGTTTAAACCAAACACTTGGTGTTTACGTTG
TCTTTGGAGTACAAAGCCAGTAGATACTTCAAATTCATTTGAAGTTCTGGCAGTAGAAGACACACAAGGA
ATGGACAATCTTGCTTGTGAAAGTCAACAACCCACCTCTGAAGCAGTAGTGGAAAATCCTACCATACAGA
AGGAAGTCCTAGAGTGTGACGTGAAAACTACCGAAGTTGTAGGCAATGTCATACTTAAACCATCAGATGA
AGGTGTTAAAGTAACACAAGAGTTAGGTCATGAGGACCTTATGGCTGCCTACGTGGAAAACACAAGCATT
ACCATTAAGAAACCTAATGAGCTTTCATTAGCCCTAGGTTTAAAAACAATTGCTACTCATGGTATTGCTG
CAATTAATAGTGTTCCTTGGAGTAAAATTTTGGCATATGTCAAACCATTCTTAGGACAGACAGCAGTTAC
AACATCAAACTGTGCTAAGAGATTGGTGCAGCGTATGTTTAACAACTATATGCCCTATGTGCTTACACTA
CTGTTCCAATTGTGTACTTTTACCAAAAGTACAAATTCTAGAATTAGAGCTTCACTACCTACGACTATTG
CTAAAAATAGTGTTAAGGGTGTAGCTAGATTATGTTTGGATGCTGGCATCAATTATGTAAAGTCACCCAA
ATTTTCTAAATTGTTCACTATTGCAATGTGGCTATTATTGTTAAGCATTTGCTTAGGTTCACTAATCTAT
GTAACTGCAGCTTTAGGTGTATTATTGTCCAACGTTGGAGCTCCTTCTTATTGTAGTGGCGTTAGAGAAT
CGTACCTCAATTCCTCTAATGTTACTACTATGGATTTCTGTGAAGGTTCTTTTCCCTGCAGTGTTTGTTT
AAGTGGATTAGATTCGCTTGATTCCTATCCAGCTCTTGAAACCATTCAGGTGACGATCTCATCGTACAAG
CTAGACTTGACAATTTTAGGTCTGGCTGCTGAGTGGTTTTTGGCATATATGTTGTTCACAAAATTCTTTT
ATTTATTAGGTCTTTCAGCTATAATGCAGGTGTTCTTTGGCTATTTTGCTAGTCATTTCATCAGCAATTC
TTGGCTCATGTGGTTTATCATTAGTATTGTACAAATGGCACCCGTTTCTGCAATGGTTAGGATGTACATC
TTCTTTGCTTCTTTCTACTACATATGGAAGAGCTATGTTCATATTATGGATGGTTGCAACTCTTCGACTT
GCATGATGTGCTATAAGCGCAATCGTGCTACACGTGTTGAGTGTACAACTATTGTTAATGGCATGAAGAG
ATCTTTCTACGTCTATGCAAATGGAGGTCGTGGCTTCTGTAAGACTCACAATTGGAATTGTCTCAATTGT
GATACATTTTGTGCTGGTAGTACATTCATTAGCGATGAAGTTGCTCGTGATTTGTCGCTCCAGTTTAAAA
GACCAATTAATCCTACTGACCAGTCCTCGTATGTCGTTGATAGTGTTGCTGTGAAAAACGGTGCACTTCA
CCTCTATTTTGACAAGGCTGGTCAAAAGACTTATGAGAGACACCCACTCTCCCATTTTGTCAATTTAGAC
AATTTGAGAACTAACAACACTAAAGGTTCACTACCTATTAATGTCATAGTCTTTGATGGCAAGTCCAAAT
GCGACGAGTCTGCTGCTAAGTCTGCATCTGTGTACTACAGTCAGCTAATGTGCCAACCTATTCTGTTGCT
TGACCAAGCTCTCGTATCAGATGTTGGAGATAGTACTGAAGTTTCTGTTAAGATGTTTGATGCTTATGTC
GACACCTTTTCAGCAACTTTTAGTGTTCCTATGGAAAAACTTAAGGCACTCGTTGCTACAGCTCATAGCG
AGCTGGCAAAGGGTGTAGCTTTAGATGGTGTCCTTTCTACATTTGTGTCAGCTGCTCGTCAAGGTGTTGT
TGATACTGATGTTGACACAAAGGATGTCATTGAATGTCTCAAACTTTCACATCACTCCGACTTGGAAGTG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AACAACATACCTTTTAGACTAACTTGTGCTACAACTAGACAGGTTGTCAATGTCATAACTACTAAAATCT
CACTCAAGGGTGGTAAGATTGTTAGTACTTGGTTTAAACTTATGCTTAAGGCCACATTATTGTGCGTCAT
TGCTGCATTGGTCTGTTACATCGTTATGCCAGTACATACATTGTCTGCTCATGATGGTTACACAAATGAA
ATCATTGGTTACAAAGCCATTCAGGATGGTGTCACTCGTGACATCGTTTCTACTGATGATTGTTTTGCAA
ACAAACACGCTGGTTTTGACTCATGGTTTAGCCAGCGTGGTGGTTCATACAAAAATGACAAAAGCTGCCC
TGTAGTAGCTGCTATCATTACAAGAGAGATTGGTTTCATAGTGCCTGGCTTACCAGGTACTGTGTTGAGA
GCAATCAATGGTGACTTCTTGCATTTTCTACCTCGTGTCTTTAGTGCTGTTGGCAACATTTGCTACACAC
CTTCTAAACTCATTGAGTATAGCGATTTTGCTACCTCTGCTTGCGTTCTTGCTGCTGAGTGTACAATTTT
TAAGGATGCTATGGGCAAACCTGTGCCATATTGTTATGACACTAATTTGCTAGAGGGTTCTATTTCTTAT
AGTGAGCTTCGTCCAGACACTCGTTATGTCCTTATGGATGGTTCCATCATACAGTTTCCTAACACTTACC
TGGAGGGTTCTGTTAGAGTAGTAACAACTTTTGATGCTGAGTACTGTAGACATGGTACATGTGAAAGATC
AGAAGCTGGTATTTGCTTATCTACCAGTGGTAGATGGGTTCTTAACAATGAACATTATAGAGCTCTACCT
GGAGTATTCTGTGGTGTTGATGCAATGAATCTTATAGCAAACATCTTTACTCCCCTTGTGCAACCTGTGG
GTGCTTTAGATGTGTCTGCTTCAGTAGTGGCTGGTGGTATTATTGCCATATTGGTGACTTGTGCTGCCTA
CTACTTTATGAAATTCAGACGTGCTTTTGGTGAGTACAACCATGTTGCTGCTGCTAATGCACTTTTGGTT
TTGATGTCTTTCACTATACTCTGTCTGGCACCAGCTTATAGCTTTTTGCCAGGAGTCTACTCAGTCTTTT
ACTTGTACTTGACATTCTATTTCACTAATGATGTTTCGTTCTTGGCTCACCTTCAATGGTTTGCCATGTT
TTCTCCTATTGTGCCTTTTTGGATAACAGCAATCTATGTATTCTGTATTTCTCTGAAGCACTGCCATTGG
TTCTTTAACAACTATCTTAGGAAAAGAGTCATGTTTAATGGAGTTACATTTAGTACCTTCGAGGAGGCTG
CTTTGTGTACCTTTTTGCTCAATAAGGAAATGTACCTAAAATTGCGTAGTGAGACACTGCTGCCACTTAC
ACAGTACAACAGGTATCTTGCTCTATATAACAAGTACAAGTATTTCAGTGGAGCCTTAGATACTACCAGC
TATCGTGAAGCAGCTTGCTGCCACTTAGCAAAGGCTCTAAATGACTTTAGCAATTCAGGTGCTGATGTTC
TCTACCAACCACCACAGACATCAATCACTTCTGCTGTTCTGCAGAGTGGTTTTAGGAAAATGGCATTCCC
ATCAGGCAAAGTTGAAGGGTGCATGGTACAAGTAACCTGTGGAACTACAACTCTTAATAGATTGTGGTTA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ATCAGTGTGCCATGAGACCTAACCATACCATTAAAGGTTCTTTCCTTAATGGATCATGTGGTAGTGTTGG
TTTTAACATTGATTATGATTGCGTGTCTTTCTGCTATATGCATCACATGGAGCTTCCAACAGGAGTACAC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TGAGTTTACACCATTTGATGTTGTTAGACAATGCTCTGGTGTTACCTTCCAAGGTAAGTTCAAGAAAATT
GTTAAGGGCACTCATCATTGGATGCTTTTAACTTTCTTGACATCACTATTGATTCTTGTCCAAAGTACTC
AGTGGTCACTGTTTTTCTTTGTTTACGAGAATGCTTTCTTGCCATTTACTCTTGGTATTATGGCAATTGC
TGCATGTGCTATGCTGCTTGTTAAGCATAAGCACGCATTCTTGTGCTTGTTTCTGTTACCTTCTCTTGCA
ACAGTTGCTTACTTTAATATGGTCTACATGCCTGCCAGCTGGGTGATGCGTATTATGACATGGCTTGAAT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GCTGTCAAACTACAGAATAATGAACTGAGTCCGGTAGCACTACGACAGATGTCTTGTGCGGCTGGTACCA
CACAAACAGCTTGTACTGATGACAATGCACTTGCCTACTATAACAATTCGAAGGGAGGTAGGTTTGTGCT
GGCATTACTATCAGACCACCAAGATCTCAAATGGGCTAGATTCCCTAAGAGTGATGGTACAGGTACAATT
TACACAGAACTGGAACCACCTTGTAGGTTTGTTACAGACACACCAAAAGGGCCTAAAGTGAAATACTTGT
ACTTCATCAAAGGCTTAAATAACCTAAATAGAGGTATGGTTCTGGGCAGTTTAGCTGCTACAGTACGTCT
TCAGGCTGGAAATGCTACAGAAGTACCTGCCAATTCAACTGTGCTTTCCTTCTGTGCCTTTGCAGTAGAC
CCTGCTAAAGCATATAAGGATTACCTAGCAAGTGGAGGACAACCAATCACCAACTGTGTGAAGATGTTGT
GTACACACACTGGTACAGGACAGGCAATTACTGTAACACCAGAAGCTAACATGGACCAAGAGTCCTTTGG
TGGTGCTTCATGCTGTCTGTATTGTAGATGCCACATTGATCATCCAAATCCTAAAGGATTTTGTGACTTG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CAGGCACTAGCACTGATGTCGTCTACAGGGCTTTTGATATATACAACGAAAAAGTTGCTGGTTTTGCAAA
GTTCCTAAAAACTAATTGCTGCCGCTTCCAGGAGAAGGATGAGGAAGGCAATTTATTAGACTCTTACTTT
GTAGTTAAGAGGCATACTATGTCTAACTACCAACATGAAGAGACTATTTATAACTTGGTTAAAAATTGTC
CAGCGGTTGCTGTTCATGATTTTTTCAAGTTTAGAGTAGATGGTGACATGGTACCACATATATCACGTCA
GCGTCTAACTAAATACACAATGGCTGATTTAGTCTATGCTCTACGTCACTTTGACGAGGGTAATTGTGAC
ACATTAAAAGAAATACTCGTCACATACAATTGTTGTGATGATGATTATTTCAATAAGAAGGATTGGTATG
ACTTCGTAGAGAATCCTGACATCTTACGCGTATATGCTAACTTAGGTGAGCGTGTACGCCAAGCATTATT
AAAGACTGTACAATTCTGCGATGCTATGCGTGATGCAGGCATTGTAGGCGTACTGACATTAGATAATCAG
GATCTTAATGGGAACTGGTACGATTTCGGTGATTTCGTACAAGTAGCACCAGGCTGCGGAGTTCCTATTG
TGGATTCATACTACTCATTGCTGATGCCCATCCTCACTCTGACTAGGGCATTGGCTGCTGAGTCCCATAT
GGATGCTGATCTCGCAAAACCACTTATTAAGTGGGATTTGCTGAAATATGATTTTACGGAAGAGAGACTT
TGTCTCTTCGACCGTTACTTTAAATATTGGGACCAGACATACCATCCCAATTGTATTAACTGTTTGGATG
ATAGGTGTATCCTTCATTGTGCAAACTTTAATGTGTTATTTTTTACTGTGTTTCCACCTACAAGTTTTGG
ACCACTAGTAAGAAAAATATTTGTAGATGGTGTTCCTTTTGTTGTTTCAACTGGATACCATTTTCGTGAG
TTAGGAGTTGTACATAATCAGGATGTAAACTTACATAGCTCGCGTCTCAGTTTCAAGGAACTTTTAGTGT
ATGCTGCTGATCCAGCCATGCATGCAGCTTCTGGCAATTTATTGCTAGATAAACGCACTACATGCTTTTC
GGTAGCTGCGCTAACAAACAATGTTGCTTTTCAAACTGTCAAACCCGGTAATTTTAACAAAGACTTTTAT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ACAGCCAACGTAAATGCACTTCTTTCAACTGATGGTAATAAGATAGCTGACAAGTATGTCCGCAATCTAC
AACACAGGCTCTATGAGTGTCTCTATAGAAATAGGGATGTTGATCACGAATTCGTGGATGAGTTTTACGC
TTACCTGCGTAAACATTTCTCCATGATGATTCTTTCTGATGACGCCGTTGTGTGCTATAACAGTAACTAT
GCGGCTCAAGGTTTAGTAGCTAGCATTAAGAACTTTAAGGCAGTTCTTTATTATCAAAATAATGTGTTCA
TGTCTGAGGCAAAATGTTGGACTGAGACTGACCTTACTAAAGGACCTCACGAATTTTGCTCACAGCATAC
AATGCTAGTTAAACAAGGAGATGACTACGTGTACCTGCCTTACCCAGATCCATCAAGAATATTAGGCGCA
GGCTGTTTTGTCGATGATATTGTCAAAACAGATGGTACACTTATGATTGAGAGGTTTGTGTCATTAGCTA
TTGATGCCTACCCCCTTACTAAACATCCTAATCAGGAGTATGCTGATGTCTTTCACTTGTATTTACAATA
CATTAGGAAGTTACATGATGAGCTTACTGGTCACATGCTAGACATGTATTCTGTAATGCTAACCAATGAC
AACACCTCACGGTATTGGGAACCTGAGTTTTATGAAGCTATGTACACACCACACACAGTCTTGCAGGCTG
TAGGTGCTTGTGTATTGTGTAATTCACAGACTTCACTTCGTTGCGGTGCCTGCATTAGGAGACCATTCCT
GTGCTGCAAGTGCTGCTATGACCATGTCATTTCAACATCACATAAATTAGTGTTGTCTGTTAATCCCTAT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GATTACATACTTGCCAACACTTGTACTGAGAGACTCAAACTCTTTGCAGCAGAAACACTTAAAGCTACTG
AGGAAACATTCAAGCTGTCATATGGTATTGCCACTGTACGTGAAGTACTCTCTGACAGAGAATTGCATCT
TTCATGGGAGGTTGGAAAACCTAAACCACCATTGAATAGAAATTATGTCTTTACTGGTTACCGTGTAACT
AAAAATAGTAAAGTACAGATTGGAGAGTACACCTTTGAAAAAGGTGACTATGGTGATGCTGTTGTGTACA
GAGGTACTACAACATACAAATTGAATGTTGGTGATTACTTTGTGTTGACATCTCACACTGTAATGCCACT
TACTGCACCTACTCTAGTGCCACAAGAGCACTATGTGAGAATTACTGGCTTGTACCCAACACTCAACATC
TCAGATGATTTTTCTAACAATGTTGCAAATTATCAAAAGGTCGGTATGCAAAAGTACTCTACACTCCAGG
GACCACCTGGTACTGGTAAGAATCATTTTGCCATCGGACTTGCTCTCTACTACCCATCTGCTCGCATAGT
GTATACAGCTTGCTCCCATGCAGCTGTTGATGCCCTATGCGAAAAGGCATTAAAATACTTGCCCATAGAT
AAATGTAGTAGAATCATACCTGCGCGTGCTCGCGTAGAGTGTTTTGACAAATTCAAAGTGAATTCAACAC
TAGAACAGTATGTTTTCTGCACTGTAAATGCATTGCCAGAAACAACTGCTGATATTGTAGTCTTTGATGA
AATCTCTATGGCTACTAATTATGACTTGAGTGTTGTCAATGCTAGACTTCGTGCAAAACACTACGTCTAT
ATTGGCGATCCTGCTCAATTACCAGCCCCGCGCACATTGCTGACCAAAGGCACACTAGAACCAGAATACT
TCAATTCAGTGTGCAGACTTATGAAAACAATAGGTCCAGACATGTTCCTTGGAACTTGTCGCCGTTGTCC
TGCTGAAATTGTCGACACTGTGAGTGCTTTAGTTTATGATAATAAGCTAAAGGCACACAAGGAGAAGTCA
GCTCAATGCTTCAAAATGTTTTACAAGGGTGTTATTACACATGATGTTTCATCTGCAATTAACAGACCTC
AAATAGGCGTTGTAAGAGAATTTCTTACACGCAATCCTGCTTGGAGAAAAGCTGTTTTTATCTCACCTTA
TAATTCACAGAATGCTGTAGCTTCAAAAATCTTAGGATTGCCTACGCAGACTGTTGATTCCTCCCAGGGT
TCTGAGTATGACTATGTCATATTCACACAAACTACTGAAACAGCACACTCTTGCAATGTTAACCGCTTTA
ATGTGGCTATCACAAGAGCAAAAATTGGCATTTTGTGCATAATGTCTGATAGAGATCTTTATGACAAACT
GCAATTCACAAGTCTAGAAGTACCACGCCGCAATGTGGCTACATTACAGGCAGAAAATGTAACTGGACTT
TTTAAGGACTGTAGTAAGATCATCACTGGTCTTCATCCAACACAGGCACCTACACACCTCAGCGTTGATA
CAAAATTTAAGACTGAGGGACTATGTGTTGACATACCAGGCATACCAAAGGACATGACCTACCGTAGACT
CATCTCTATGATGGGTTTCAAAATGAATTACCAAGTTAATGGTTACCCTAATATGTTTATTACCCGTGAG
GAAGCTATTCGTCACGTTCGTGCATGGATTGGCTTCGACGTAGAGGGCTGTCATGCAACTAGAGATGCTG
TGGGTACTAACCTACCTCTCCAGCTAGGATTTTCTACAGGTGTTAACTTAGTAGCTGTACCGACTGGCTA
TGTTGACACTGAAAATAACACAGAATTCACCAGAGTTAATGCAAGACCTCCACCAGGTGACCAGTTTAAA
CATCTTATACCACTCATGTACAAAGGCTTGCCCTGGAATGTAGTGCGTATTAAGATAGTACAAATGCTCA
GTGATACACTGAAAGGATTGTCAGACAGAGTCGTGTTTGTCCTTTGGGCGCATGGCTTTGAGCTTACATC
AATGAAGTACTTTGTCAAGATTGGACCTGAAAGAACGTGCTGTCTGTGTGACAAACGTGCAACTTGCTTT
TCTACTTCATCAGATACTTATGCCTGCTGGAATCATTCTGTGGGTTTTGACTATGTCTACAACCCATTTA
CGATTGATGTCCAGCAGTGGGGTTTTACGGGTAACCTTCAGAGTAACCACGACCAACATTGTCAAGTGCA
TGGAAATGCACATGTGGCTAGTTGTGATGCTATCATGACTAGATGCTTGGCGGTCCATGAGTGCTTTGTT
AAGCGCGTTGATTGGTCTGTTGAATACCCCATTATAGGAGATGAACTGAAGATTAATTCCGCTTGCAGAA
AAGTACAGCATATGGTTGTAAAGTCTGCATTGCTTGCTGATAAGTTTCCAGTTCTTCATGACATTGGAAG
TCCAAAGGCTATTAAGTGTGTGCCTCAGGCTGAAGTAGAATGGAAGTTCTATGATGCTCAGCCATGCAGT
GACAAAGCCTATAAAATAGAGGAACTTTTCTATTCCTACGCTACACATCATGATAAATTCACTGATGGTG
TTTGTTTGTTTTGGAACTGTAACGTTGATCGTTACCCAGCCAATGCAATTGTATGTAGGTTTGACACGAG
AGTTTTGTCAAACTTGAATTTACCAGGTTGTGACGGTGGTAGTTTGTATGTGAATAAGCATGCATTCCAC
ACTCCAGCTTTTGATAAAAGTGCATTTACCAATTTAAAGCAATTGCCTTTCTTTTATTATTCTGACAGTC
CTTGTGAGTCTCATGGCAAACAAGTAGTGTCAGATATTGATTATGTACCACTTAAATCTGCTACGTGTAT
TACACGATGCAATTTGGGAGGTGCTGTTTGCAGACACCATGCAAATGAGTACCGACAGTACTTAGATGCA
TATAACATGATGATTTCTGCTGGATTTAGCCTATGGATTTACAAACAGTTTGATACTTATAATCTGTGGA
ATACATTTACCAGGTTACAGAGTTTAGAAAATGTGGCTTACAATGTTGTTAACAAAGGATACTTCGATGG
ACAAGCTGGTGAAGCACCTGTTTCCATCATTAATAATGCTGTTTACACAAAGGTAGATGGTGTTGATGTA
GAGATCTTTGAAAACAAGACAACACTTCCTGTTAATGTTGCGTTTGAGCTTTGGGCTAAGCGTAACATTA
AACCAGTGCCAGAGATTAAGATACTCAATAACTTGGGTGTCGATATCGCTGCTAATACTGTGGTCTGGGA
CTACAAGAGAGAAGCACCAGCACATATGTCAACAATAGGTGTCTGCACAATGACCGACATTGCTAAGAAA
CCTACTGAGAGTGCTTGTTCCTCGCTTACTGTCTTATTTGATGGTAGAGTGGAAGGACAGGTAGACCTTT
TTAGAAATGCCCGTAATGGTGTTTTAATAACAGAAGGTTCAGTTAAAGGTTTAACACCTTCAAAGGGGCC
AGCACAAGCTAGTGTCAATGGAGTCACATTAATTGGAGAATCCGTAAAAACACAGTTTAACTATTTTAAG
AAAGTAGATGGCATTATTCAACAGTTGCCTGAAACCTACTTTACTCAGAGCCGAGACTTAGAGGATTTCA
AGCCCAGATCACAAATGGAAACTGACTTTCTTGAGCTCGCTATGGATGAATTCATACAACGGTATAAGCT
AGAGGGTTATGCCTTCGAACATATCGTTTATGGGGATTTCAGTCATGGACAACTTGGCGGCCTTCATCTA
ATGATTGGTTTAGCCAAGCGCTCACAAGATTCACCGCTTAAATTAGAGGACTTTATCCCTATGGATAGCA
CAGTGAAAAATTACTTCATAACAGATGCACAAACAGGTTCATCAAAATGTGTGTGCTCTGTTATTGACCT
TTTACTTGATGACTTTGTTGAGATAATAAAGTCACAGGATTTGTCAGTAATTTCTAAGGTAGTCAAGGTT
ACAATTGACTACGCTGAGATTTCATTCATGCTTTGGTGTAAAGATGGACACGTTGAAACCTTCTACCCTA
AATTACAAGCAAGTCAAGCGTGGCAACCGGGGGTTGCAATGCCTAACTTGTACAAGATGCAAAGAATGCT
TCTTGAAAAGTGTGACCTTCAGAATTATGGTGAAAATGCTGTCATACCAAAAGGAATAATGATGAATGTC
GCAAAATACACTCAACTGTGTCAATACTTAAATACACTTACTTTAGCTGTACCCTACAACATGAGAGTTA
TTCACTTTGGTGCTGGATCTGATAAAGGAGTTGCACCAGGTACAGCTGTACTCAGACAATGGTTGCCAAC
TGGCACACTACTTGTCGATTCAGACCTTAATGACTTCGTCTCTGACGCGGATTCTACTTTAATTGGAGAC
TGTGCAACAGTACATACGGCTAATAAATGGGATCTCATTATTAGCGATATGTATGACCCTAAGACAAAAC
ATGTGACAAAAGAGAACGACTCAAAAGAAGGGTTTTTCACTTACCTGTGTGGATTTATAAAGCAAAAGCT
AGCCTTGGGTGGCTCTGTGGCTGTGAAGATAACAGAGCATTCTTGGAATGCTGATCTTTACAAGCTTATG
GGACACTTCTCATGGTGGACAGCTTTTGTTACAAATGTAAATGCATCATCATCAGAAGCATTTCTAATTG
GGGTTAACTATCTAGGCAAGCCAAAGGAACAAATTGATGGCTATACCATGCATGCTAACTACATCTTTTG
GAGGAACACAAATCCTATTCAATTGTCTTCCTATTCACTTTTTGACATGAGCAAGTTTCCTCTCAAATTA
AGAGGGACTGCTGTTATGTATTTAAAGGAGAATCAGATCAATGACATGATTTATTCTCTACTTGAGAAAG
GTAGACTTATCATTAGAGAGAGTAACAAAGTTGTGGTGTCTAGTGATATTTTAGTTAATATCTAAACGAA
CATGAAATTGTTAGTTTTAGTTTTTGCTACTCTAGTCTCCTCTTACACTATAGAGAAGTGCCTTGATTTT
GATGACCGCACTCCACCTGCAAATACTCAATTTTTATCTTCTCACAGAGGTGTTTATTACCCAGATGACA
TTTTTAGGTCTAATGTCTTGCATTTAGTACAAGATCATTTCCTACCTTTTGACTCTAACGTCACCAGGTT
TATAACGTTTGGCCTAAATTTTGATAATCCCATAATACCCTTTAGGGATGGTATTTATTTTGCTGCGACT
GAAAAGTCTAATGTTATTAGAGGATGGGTTTTTGGTTCTACAATGAACAACAAATCTCAATCCGTTATAA
TAATGAACAACTCAACTAATTTAGTCATTAGGGCTTGTAATTTTGAGTTGTGTGACAATCCATTTTTTGT
TGTGTTGAAATCTAACAACACTCAAATACCATCTTACATATTTAATAATGCATTCAATTGCACATTTGAA
TATGTTTCTAAGGATTTTAACCTAGACCTTGGTGAAAAACCAGGTAATTTCAAGGATCTCAGAGAGTTTG
TTTTCAGGAATAAAGATGGTTTTTTGCATGTTTATTCCGGTTACCAACCCATTTCTGCCGCCAGTGGTTT
GCCAACTGGTTTTAATGCACTCAAACCTATTTTCAAGTTACCTCTGGGTATTAATATTACTAATTTCAGA
ACACTTCTGACTGCTTTTCCGCCTAGACCTGATTATTGGGGTACTTCAGCTGCAGCTTATTTTGTAGGAT
ATTTAAAACCAACTACATTCATGCTCAAGTATGATGAAAATGGTACAATCACAGATGCTGTCGATTGTTC
TCAAAATCCACTTGCTGAACTCAAATGCTCTGTTAAAAGTTTTGAGATTGACAAAGGAATTTATCAAACC
TCCAATTTTAGGGTAGCACCCTCAAAGGAAGTTGTGAGGTTCCCTAATATTACAAACCTGTGTCCTTTTG
GGGAGGTTTTTAATGCTACTACATTTCCTTCTGTCTATGCATGGGAGAGGAAAAGAATTTCTAATTGTGT
TGCTGATTACTCTATACTCTACAACTCAACATCTTTTTCAACTTTTAAGTGTTATGGCGTTTCTGCCACT
AAGCTGAATGACCTTTGCTTCTCCAACGTCTATGCAGATTCATTCGTAGTCAAAGGAGATGATGTAAGGC
AAATAGCACCAGGACAGACCGGTGTTATTGCTGATTATAATTACAAATTACCAGATGACTTCTTGGGTTG
TGTCCTAGCATGGAACACCAATTCTAAAGATTCTTCCACTTCCGGTAATTATAATTATTTATATAGATGG
GTTAGAAGGTCTAAGCTTAACCCTTATGAGCGCGACTTATCTAACGACATCTATTCACCTGGAGGTCAGT
CTTGCTCAGCTGTAGGTCCTAATTGTTATAACCCCTTACGTCCATATGGCTTTTTTACAACAGCTGGTGT
TGGACACCAACCTTATAGAGTTGTAGTACTTTCTTTTGAACTTTTAAATGCACCCGCTACAGTCTGTGGA
CCAAAATTATCCACCGACCTTATTAAAAATCAATGTGTCAATTTTAACTTTAATGGACTCACTGGTACTG
GTGTGTTAACTCCTTCTTCAAAGAGATTTCAACCATTTCAACAATTTGGTCGTGATGTTTCGGATTTCAC
TGATTCAGTTCGAGATCCGAAGACGTCTGAAATATTAGACATTTCACCTTGCTCTTTTGGCGGTGTAAGT
GTAATCACACCTGGAACAAATACTTCATCAGAAGTTGCTGTTCTATATCAAGATGTTAACTGCACTGATG
TTCCTGTAGCAATCCATGCAGACCAACTCACACCTTCTTGGCGCGTATACTCTACTGGAAATAATGTATT
TCAAACCCAGGCAGGCTGTCTTATAGGAGCTGAGCATGTCGACACTTCTTATGAGTGCGACATTCCTATT
GGAGCTGGCATTTGTGCTAGTTACCATACAGTTTCTTCATTACGTAGTACTAGCCAAAAATCTATTGTGG
CTTATACTATGTCTTTAGGTGCTGATAGTTCAATTGCTTACTCTAATAACACCATTGCTATACCTACTAA
CTTTTCAATTAGCATTACTACAGAAGTAATGCCTGTTTCTATGGCTAAAACCTCTGTAGATTGTAATATG
TACATCTGCGGAGATTCTACTGAATGTGCTAATTTGCTTCTCCAATATGGTAGCTTTTGCACACAACTAA
ATCGTGCACTCTCAGGTATTGCTGTTGAACAGGATCGCAACACACGTGAAGTATTCGCTCAAGTCAAACA
AATGTACAAAACCCCAACTTTGAAAGATTTTGGTGGTTTTAATTTTTCACAAATATTACCTGACCCTCTA
AAGCCAACTAAGAGGTCTTTTATTGAGGACTTGCTCTTTAATAAGGTGACACTCGCTGATGCTGGCTTTA
TGAAGCAATATGGCGAATGCCTAGGTGATATTAATGCTAGAGATCTCATTTGTGCGCAGAAGTTCAATGG
ACTTACAGTGCTGCCACCTCTGCTCACTGATGATATGATTGCTGCCTACACTGCTGCTCTAGTTAGTGGT
ACTGCCACTGCTGGATGGACATTCGGTGCTGGCGCTGCTCTTCAAATACCTTTTGCTATGCAAATGGCAT
ATAGGTTCAATGGCATTGGAGTTACTCAAAATGTTCTCTATGAGAACCAAAAACAAATCGCCAATCAATT
TAACAAGGCGATCAGCCAAATTCAAGAATCACTCACAACAACATCCACTGCATTGGGCAAGCTGCAAGAT
GTCGTCAACCAGAATGCTCAAGCATTAAACACACTTGTTAAACAACTTAGCTCCAATTTTGGTGCGATTT
CAAGTGTGTTAAATGATATCCTTTCGCGACTTGATAAAGTCGAGGCAGAGGTACAAATTGACAGGTTAAT
TACAGGCAGACTGCAAAGCCTTCAAACCTATGTAACACAACAACTAATCAGGGCTGCTGAAATCAGGGCT
TCTGCTAATCTTGCTGCTACTAAAATGTCTGAGTGTGTTCTTGGACAATCAAAAAGAGTTGACTTTTGTG
GAAAGGGCTACCATCTTATGTCCTTCCCACAAGCAGCCCCGCATGGTGTTGTCTTCCTACATGTCACATA
TGTGCCATCTCAAGAGAGAAACTTCACCACAGCGCCAGCAATTTGTCATGAAGGCAAAGCATACTTCCCT
CGTGAAGGTGTTTTTGTGTTTAATGGCACTTCGTGGTTTATTACACAGAGGAACTTCTTTTCTCCACAAA
TAATTACTACAGACAATACATTTGTCTCCGGAAGTTGTGATGTCGTAATTGGCATCATTAACAACACAGT
TTATGATCCTCTGCAACCTGAGCTTGACTCATTCAAAGAAGAGCTGGACAAGTACTTCAAAAATCACACA
TCACCAGATGTTGATCTTGGCGACATTTCAGGCATTAACGCTTCTGTCGTCAACATTCAAAAAGAAATTG
ACCGCCTCAATGAGGTCGCTAAAAATTTAAATGAATCACTCATTGACCTTCAAGAATTGGGAAAATATGA
GCAATATATTAAATGGCCTTGGTATGTTTGGCTCGGCTTCATTGCTGGACTAATTGCCATCGTCATGGTT
ACAATCTTGCTTTGTTGCATGACTAGTTGTTGCAGTTGCCTCAAGGGTGCATGCTCTTGTGGTTCTTGCT
GCAAGTTTGATGAGGATGACTCTGAGCCAGTTCTCAAGGGTGTCAAATTACATTACACATAAACGAACTT
ATGGATTTGTTTATGAGAATTTTTACTCTTGGATCAATTACTGCACAGCCAGGAAAAATTGACAATGCTT
CTCCTGCAAGTACTGTTCATGCTACAGCAACGATACCGCTACAAGCCTCACTCCCTTTCGGATGGCTTGT
TATTGGCGTTGCATTTCTTGCTGTTTTTCAGAGCGCTACCAAAATAATTTCGCTCAATAAAAGATGGCAG
CTAGCCCTTTATAAGGGCTTCCAGTTCATTTGCAATTTACTGCTGCTATTTGTTACCATCTATTCACATC
TTTTGCTTGTCGCTGCAGGTATGGAGGCGCAATTTTTGTACCTCTATGCCTTGATATATTTTCTACAATG
CATCAACGCATGTAGAATTATCATGAGATGTTGGCTTTGTTGGAAGTGCAAATCCAAGAACCCATTACTT
TATGATGCCAACTACTTTGTTTGCTGGCACACACATAACTATGACTACTGTATACCATATAACAGTGTCA
CAGATACAATTGTCGTTACTGCAGGTGACGGCATTTCAACACCAAAACTCAAAGAAGACTACCAAATTGG
TGGTTATTCTGAGAATTGGCACTCAGGTGTTAAAGACTATGTCGTTGTACATGGCTATTTCACCGAAGTT
TACTACCAGCTTGAGTCTACACAAATTACTACAGACACTGGTATTGAAAATGCTACATTCTTCATCTTTA
ACAAGCTTGTTAAAGACCCACCGAATGTGCAAATACACACAATCGACGGCTCTTCAGGAGTTGTAAATCC
AGCAATGGATCCAATTTATGATGAGCCGACGACGACTACTAGCGTGCCTTTGTAAGCACAAGAAAGTGAG
TACGAACTTATGTACTCATTCGTTTCGGAAGAAACAGGTACGTTAATAGTTAATAGCGTACTTCTTTTTC
TTGCTTTCGTGGTATTCTTGCTAGTCACACTAGCCATCCTTACTGCGCTTCGATTGTGTGCGTACTGCTG
CAATATTGTTAACGTGAGTTTAGTAAAACCAACTGTTTACGTTTACTCGCGTGTTAAAAATCTGAACTCT
TCTCAAGGAGTTCCTGATCTTCTGGTCTAAACGAACTAACTATTATTATTATTCTGTTTGGAACTTTAAC
ATTGCTTATCATGGCTGAGAACGGGACTATTTCCGTTGAGGAGCTTAAAAGACTCCTGGAACAATGGAAC
CTAGTAATAGGTTTCCTATTCCTAGCCTGGATTATGTTACTACAATTTGCCTATTCTAATCGGAACAGGT
TTTTGTACATAATAAAGCTTGTTTTCCTGTGGCTCTTGTGGCCAGTAACACTTGCTTGCTTTGTGCTTGC
TGCTGTTTACAGAATTAATTGGGTGACTGGCGGGATTGCGATTGCAATGGCTTGTATTGTAGGCTTGATG
TGGCTTAGCTACTTCATTGCTTCCTTCAGGCTATTTGCTCGTACCCGCTCAATGTGGTCATTCAACCCAG
AAACAAATATTCTTCTCAATGTGCCTCTTCGGGGGACAATTGTGACCAGACCGCTCATGGAAAGTGAACT
TGTCATTGGTGCTGTGATCATTCGTGGTCACTTGCGAATGGCTGGACACTCCCTGGGGCGCTGTGACATT
AAGGACCTGCCAAAAGAGATCACTGTGGCTACATCACGAACGCTTTCTTATTACAAATTAGGAGCATCGC
AGCGTGTAGGCACTGATTCAGGTTTTGCTGCATACAACCGCTACCGTATTGGAAATTACAAATTAAATAC
AGACCACGCCGGTAGCAACGACAATATTGCTTTGCTAGTACAGTAAGTGACAACAGATGTTTCATCTTGT
TGACTTCCAGGTTACAATAGCAGAGATATTGATTATCATTATGAGGACTTTCAGGATTACCATATGGAAT
CTTGATATGATAATAAGTTCAATAGTGAGACAATTATTTAAGCCTCTAACTAAGAAGAATTATTCTGAGT
TAGATGATGAAGAACCTATGGAGTTAGATTATCCATAAAACGAACATGAAAATTATTCTCTTCCTGACAT
TGATTGCACTTGCATCTTGCGAGCTATATCACTATCAGGAGTGTGTTAGAGGTACAACTGTACTACTAAA
AGAACCTTGCCCATCTGGAACCTACGAGGGCAATTCACCATTTCATCCTCTTGCTGATAACAAATTTGCA
CTAACTTGCACTAGCACCCACTTTGCTTTTGCTTGTGCTGACGGTACTAGACATACCTATCAGCTTCGTG
CAAGATCAGTTTCACCAAAACTTTTCATCAGACAAGAGGAAGTTCACCAGGAGCTCTACTCACCGCTTTT
TCTCATTGTTGCTGCTCTAGTATTTATAATACTTTGCTTCACCATTAAGAGAAAGACAGAATGAATGAGC
TCACTTTAATTGACTTCTATTTGTGCTTTTTAGCCTTTCTGCTATTCCTTGTTCTAATAATGCTTATTAT
ATTTTGGTTTTCACTTGAACTCCAGGATATAGAAGAACCTTGTAACAAAGTCTAAACGAACATGAAACTT
CTCATTGTTTTGACTTGTATTTCTCTATGCAGTTGCATACGCACTGTTGTACAGCGCTGTGCATCTAACA
AACCTCATGTGCTTGAAGATCCTTGCCCTACTGGTTACCAACCAGAATGTAAGGTACAACACTAGAGGTA
ATACTTATAGCACTGCTTGGCTTTGTGCTCTAGGAAAGGTATTACCTTTTCATAGATGGCACACTATGGT
TCAAACATGCACACCTAATGTTACTATCAACTGTCAAGATCCAGTTGGTGGTGCGCTTATAGCTAGGTGT
TGGTACCTTCATGAAGGTCACCAAACTGCTGCATTTAGAGACATACTTGTTGTTTTAACTAAACGAACAA
ACTAAAATGTCTGATAATGGACCCCAATCAAACCAGCGTAGTGCCCCCCGCATTACATTTGGTGGACCCA
CAGATTCAACTGACAATAACCAGAATGGAGGACGCAATGGGGCAAGGCCGAAACAGCGCCGACCCCAGGG
TTTACCCAATAATACTGCGTCTTGGTTCACAGCTCTCACTCAGCATGGCAAGGAGGAACTTAGATTCCCT
CGAGGCCAGGGTGTTCCAATCAACACCAATAGTGGTCCAGATGACCAAATTGGCTACTACCGAAGAGCTA
CCCGACGAGTTCGTGGTGGTGACGGCAAAATGAAAGAGCTCAGCCCCAGATGGTACTTCTATTACCTAGG
AACTGGCCCAGAAGCTTCACTTCCCTACGGCGCTAACAAAGAAGGCATCGTATGGGTCGCAACTGAGGGA
GCCTTGAACACACCCAAAGACCACATTGGCACCCGCAATCCTAATAACAATGCTGCCACCGTGCTACAAC
TTCCTCAAGGAACAACATTGCCAAAAGGCTTCTACGCAGAGGGGAGCAGAGGCGGCAGTCAAGCCTCTTC
TCGCTCTTCGTCACGTAGTCGCGGTAATTCAAGAAATTCAACTCCTGGCAGCAGTAGGGGAAATTCTCCT
GCTCGAATGGCTAGCGGAGGTGGTGAAACTGCCCTCGCGCTATTGCTGCTAGACAGATTGAACCAGCTTG
AGAGCAAAGTTTCTGGTAAAGGCCAACAACAACAAGGCCAAACTGTCACTAAGAAATCTGCTGCTGAGGC
ATCTAAAAAGCCTCGCCAAAAACGTACTGCTACAAAACAGTACAGCGTCACTCAAGCATTTGGGAGACGT
GGTCCAGAACAAACCCAAGGAAACTTCGGGGACCAAGACCTAATCAGACAAGGAACTGATTATAAACATT
GGCCGCAAATTGCACAATTTGCTCCAAGTGCCTCTGCATTCTTCGGAATGTCACGCATTGGCATGGAAGT
CACACTTTCGGGAACATGGCTGACTTATCATGGAGCCATTAAATTGGATGACAAAGATCCACAATTCAAA
GACAACGTCATACTGCTGAATAAGCACATTGACGCATACAAAACATTCCCACCAACAGAGCCTAAAAAGG
ACAAAAAGAAAAAGACTGATGAAGCTCAGCCTTTACCGCAGAGACAAAAGAAGCAGCCCACTGTGACTCT
TCTTCCTGCGGCTGACATGGATGATTTCTCCAGACAACTTCAAAATTCCATGAGTGGAGCTTCTGCTGAT
TCAACTCAGGCATAAACACTCATGATGACCACACAAGGCAGATGGGCTATGTAAACGTTTTCGCAATTCC
GTTTACGATACATAGTCTACTCTTGTGCAGAATGAATTCTCGTAGCTAAACAGCACAAGTAGGTTTAGTT
AACTTTAATCTCACATAGCAATCTTTAATCAATGTGTAACATTAGGGAGGACTTGAAAGAGCCACCACAT
TTTCACCGAGGCCACGCGGAGTACGATCGAGGGTACAGTGAATAATGCTAGGGAGAGCTGCCTATATGGA
AGAGCCCTAATGTGTAAAATTAATTTTAGTAGTGCTATCCCCATATGATTTTAATAGCTTCTTAGGAGAA
TGACAAAAAAAAAAAAAAAA</v>
      </c>
      <c r="AU31" s="114" t="str">
        <f t="shared" si="20"/>
        <v>&gt;BtRs4084 K</v>
      </c>
      <c r="AV31" s="114">
        <f t="shared" si="21"/>
        <v>1</v>
      </c>
      <c r="AW31" s="115" t="str">
        <f t="shared" si="22"/>
        <v>&gt;BtRs4084 KY417144.1_genome</v>
      </c>
      <c r="AX31" s="38"/>
      <c r="AY31" s="38"/>
      <c r="AZ31" s="38"/>
      <c r="BA31" s="38"/>
      <c r="BB31" s="38"/>
      <c r="BC31" s="38"/>
      <c r="BD31" s="38"/>
      <c r="BE31" s="38"/>
      <c r="BF31" s="38"/>
      <c r="BG31" s="38"/>
      <c r="BH31" s="38"/>
      <c r="BI31" s="38"/>
      <c r="BJ31" s="38"/>
      <c r="BK31" s="38"/>
      <c r="BL31" s="38"/>
      <c r="BM31" s="38"/>
      <c r="BN31" s="38"/>
      <c r="BO31" s="38"/>
      <c r="BP31" s="38"/>
      <c r="BQ31" s="38"/>
      <c r="BR31" s="38"/>
    </row>
    <row r="32" ht="15.75" customHeight="1">
      <c r="A32" s="87">
        <v>52.0</v>
      </c>
      <c r="B32" s="122" t="s">
        <v>133</v>
      </c>
      <c r="C32" s="96" t="s">
        <v>351</v>
      </c>
      <c r="D32" s="90" t="str">
        <f t="shared" si="8"/>
        <v>BtRs4231</v>
      </c>
      <c r="E32" s="91" t="s">
        <v>135</v>
      </c>
      <c r="F32" s="91" t="s">
        <v>135</v>
      </c>
      <c r="G32" s="91" t="s">
        <v>135</v>
      </c>
      <c r="H32" s="91" t="s">
        <v>136</v>
      </c>
      <c r="I32" s="91"/>
      <c r="J32" s="98"/>
      <c r="K32" s="98"/>
      <c r="L32" s="116" t="s">
        <v>26</v>
      </c>
      <c r="M32" s="98"/>
      <c r="N32" s="117"/>
      <c r="O32" s="118"/>
      <c r="P32" s="98"/>
      <c r="Q32" s="119"/>
      <c r="R32" s="97">
        <v>2.0</v>
      </c>
      <c r="S32" s="98"/>
      <c r="T32" s="91"/>
      <c r="U32" s="98"/>
      <c r="V32" s="98"/>
      <c r="W32" s="99" t="s">
        <v>352</v>
      </c>
      <c r="X32" s="99"/>
      <c r="Y32" s="120">
        <v>1255.0</v>
      </c>
      <c r="Z32" s="119" t="s">
        <v>353</v>
      </c>
      <c r="AA32" s="102">
        <f t="shared" si="9"/>
        <v>1255</v>
      </c>
      <c r="AB32" s="103" t="str">
        <f t="shared" si="10"/>
        <v>yes</v>
      </c>
      <c r="AC32" s="104" t="str">
        <f t="shared" si="11"/>
        <v>&gt;BtRs4231 ATO98157</v>
      </c>
      <c r="AD32" s="104" t="str">
        <f>IFERROR(__xludf.DUMMYFUNCTION("if (REGEXMATCH(AC32, ""^&gt;""),AC32 &amp; ""
"" &amp; Z32, """")"),"&gt;BtRs4231 ATO98157
MFIFLFFLTLTSGSDLESCTTFDDVQAPNYPQHSSSRRGVYYPDEIFRSDTLYLTQDLFLPFYSNVTGFHTINHRFDNPVIPFKDGVYFAATEKSNVVRGWVFGSTMNNKSQSVIIINNSTNVVIRACNFELCDNPFFAVSKPTGTQTHTMIFDNAFNCTFEYISDSFSLDVAEKSGNFKHLREFVFKNKDGFLYVYKGYQPIDVVRDLPSGFNILKPIFKLPLGINITNFRAILT"&amp;"AFLPAQDTWGTSAAAYFVGYLKPATFMLKYDENGTITDAVDCSQNPLAELKCSVKSFEIDKGIYQTSNFRVAPSKEVVRFPNITNLCPFGEVFNATTFPSVYAWERKRISNCVADYSVLYNSTSFSTFKCYGVSATKLNDLCFSNVYADSFVVKGDDVRQIAPGQTGVIADYNYKLPDDFLGCVLAWNTNSKDSSTSGNYNYLYRWVRRSKLNPYERDLSNDIYSPGGQSCSAIGPNCYNPLRPYGFFTTAGVGH"&amp;"QPYRVVVLSFELLNAPATVCGPKLSTDLIKNQCVNFNFNGLTGTGVLTSSSKRFQPFQQFGRDVSDFTDSVRDPKTSEILDISPCSFGGVSVITPGTNTSSEVAVLYQDVNCTDVPVAIHADQLTPAWRIYSTGNNVFQTQAGCLIGAEHVDTSYECDIPIGAGICASYHTVSSLRSTSQKSIVAYTMSLGADSSIAYSNNTIAIPTNFSISITTEVMPVSMAKTSVDCNMYICGDSTECANLLLQYGSFCTQLN"&amp;"RALSGIAVEQDRNTREVFAQVKQMYKTPALKDFGGFNFSQILPDPLKPTKRSFIEDLLFNKVTLADAGFMKQYGECLGDVNARDLICAQKFNGLTVLPPLLTDDMIAAYTAALVSGTATAGWTFGAGAALQIPFAMQMAYRFNGIGVTQNVLYENQKQIANQFNKAISQIQESLTTTSTALGKLQDVVNQNAQALNTLVKQLSSNFGAISSVLNDILSRLDKVEAEVQIDRLITGRLQSLQTYVTQQLIRAAEIR"&amp;"ASANLAATKMSECVLGQSKRVDFCGKGYHLMSFPQAAPHGVVFLHVTCVPSQERNFTTAPAICHEGKAYFPREGVFVFNGTSWFITQRNFFSPQIITTDNTFVSGSCDVVIGIINNTVYDPLQPELDSFKEELDKYFKNHTSPDVDLGDISGINASVVNIQKEIDRLNEVAKNLNESLIDLQELGKYEQYIKWPWYVWLGFIAGLIAIVMVTILLCCMTSCCSCLKGACSCGSCCKFDEDDSEPVLKGVKLHYT")</f>
        <v>&gt;BtRs4231 ATO98157
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v>
      </c>
      <c r="AE32" s="98" t="s">
        <v>341</v>
      </c>
      <c r="AF32" s="105" t="str">
        <f t="shared" si="12"/>
        <v>https://www.ncbi.nlm.nih.gov/protein/ATO98157</v>
      </c>
      <c r="AG32" s="106" t="s">
        <v>354</v>
      </c>
      <c r="AH32" s="107">
        <v>29782.0</v>
      </c>
      <c r="AI32" s="108" t="str">
        <f t="shared" si="13"/>
        <v>21493</v>
      </c>
      <c r="AJ32" s="108" t="str">
        <f t="shared" si="14"/>
        <v>25260</v>
      </c>
      <c r="AK32" s="109" t="str">
        <f>IFERROR(__xludf.DUMMYFUNCTION("if(AI32&gt;0, right(left( REGEXREPLACE( REGEXREPLACE(AQ32, ""&gt;.*\n"", """"), ""\n"" , """"), AJ32), AJ32-AI32+1))"),"ATGTTTATTTTCTTATTCTTTCTCACTCTCACTAGTGGTAGTGACCTTGAGAGTTGTACCACTTTTGATGATGTTCAAGCCCCTAATTACCCTCAACACTCTTCATCCAGGAGAGGGGTTTATTATCCTGATGAAATCTTTAGATCAGACACTCTTTATTTAACTCAGGATCTATTTCTTCCATTCTATTCTAATGTCACAGGGTTTCATACTATTAATCATAGGTTTGACAACCCTGTCATACCTTTTAAGGAT"&amp;"GGTGTTTATTTTGCTGCCACTGAGAAATCAAATGTTGTCCGTGGTTGGGTTTTTGGCTCTACCATGAACAACAAGTCTCAGTCGGTGATTATCATCAATAATTCTACTAATGTTGTTATACGAGCATGTAATTTTGAGTTGTGTGACAACCCTTTCTTTGCTGTCTCTAAACCTACGGGAACACAGACACACACTATGATATTCGACAATGCATTTAATTGCACTTTCGAATACATATCAGACTCCTTTTCGCTC"&amp;"GATGTTGCTGAAAAGTCAGGTAATTTTAAACACTTACGAGAGTTTGTGTTTAAAAATAAGGATGGGTTTCTCTATGTTTACAAGGGTTATCAACCTATAGACGTAGTCCGTGATCTACCATCTGGCTTTAATATTTTGAAACCTATTTTTAAGTTACCTCTTGGTATTAACATTACAAATTTTAGAGCCATTCTTACAGCATTTTTGCCTGCTCAAGACACTTGGGGTACATCAGCTGCTGCTTATTTTGTTGGC"&amp;"TATTTAAAGCCAGCTACATTCATGCTTAAGTATGATGAAAATGGTACAATCACAGATGCTGTTGATTGTTCTCAAAATCCCCTTGCTGAACTCAAATGTTCTGTTAAAAGTTTTGAGATTGATAAAGGAATTTACCAAACCTCCAATTTTAGGGTAGCACCCTCAAAGGAAGTTGTGAGGTTCCCTAATATTACAAACCTGTGTCCTTTTGGGGAGGTTTTTAATGCTACTACATTTCCTTCTGTCTATGCATGG"&amp;"GAGAGGAAAAGAATTTCTAATTGTGTTGCTGATTACTCTGTACTCTACAACTCAACATCTTTTTCAACTTTTAAGTGTTATGGCGTTTCTGCCACTAAGCTGAATGACCTTTGCTTCTCCAACGTCTATGCAGATTCATTCGTAGTCAAAGGAGATGATGTAAGGCAAATAGCACCAGGACAGACCGGTGTTATTGCTGATTATAATTACAAATTACCAGATGACTTCTTGGGTTGTGTCCTAGCATGGAACACC"&amp;"AATTCTAAAGATTCTTCCACTTCCGGTAATTATAATTATTTATATAGATGGGTTAGAAGGTCTAAGCTTAACCCTTATGAGCGCGACTTATCTAACGACATCTATTCACCTGGAGGTCAGTCTTGCTCAGCTATAGGTCCTAATTGTTATAACCCCTTACGTCCATATGGCTTTTTTACAACAGCTGGTGTTGGACACCAACCTTATAGAGTTGTAGTACTTTCTTTTGAACTTTTAAATGCACCCGCTACAGTC"&amp;"TGTGGACCAAAATTATCCACTGACCTTATTAAAAACCAGTGTGTCAATTTTAACTTTAATGGACTCACTGGTACTGGTGTGTTAACTTCTTCCTCAAAGAGATTTCAACCATTTCAACAATTTGGTCGTGATGTTTCGGATTTCACTGATTCAGTTCGAGACCCGAAGACATCTGAAATATTAGACATTTCACCTTGCTCTTTTGGCGGTGTAAGTGTAATTACACCTGGAACAAATACTTCATCAGAAGTTGCT"&amp;"GTTCTATATCAAGATGTTAATTGCACTGATGTTCCTGTAGCAATCCATGCAGACCAACTCACACCTGCTTGGCGCATATACTCTACTGGAAATAATGTATTTCAAACTCAGGCAGGCTGTCTTATAGGAGCTGAGCATGTCGACACTTCTTATGAGTGCGACATTCCTATTGGAGCTGGCATTTGTGCTAGTTACCACACAGTTTCTTCACTACGTAGTACTAGCCAAAAATCTATTGTGGCTTATACTATGTCT"&amp;"TTAGGTGCTGATAGTTCAATTGCTTACTCTAATAACACCATTGCTATACCTACTAATTTTTCAATTAGCATTACTACAGAAGTAATGCCTGTTTCTATGGCTAAAACCTCCGTAGATTGTAATATGTACATCTGCGGCGATTCTACTGAATGTGCTAATTTGCTTCTCCAATATGGTAGCTTTTGCACACAATTAAATCGTGCACTCTCAGGTATCGCTGTCGAACAGGACCGCAACACGCGTGAAGTGTTCGCT"&amp;"CAAGTGAAACAGATGTACAAAACCCCAGCTTTGAAAGATTTCGGTGGTTTTAATTTTTCACAAATATTACCTGACCCTCTAAAGCCAACTAAGAGATCTTTTATTGAGGACTTGCTCTTTAATAAGGTGACACTCGCTGATGCTGGCTTTATGAAGCAATATGGCGAATGCCTAGGTGATGTTAATGCTAGAGATCTCATTTGTGCGCAGAAGTTCAATGGACTTACAGTGTTGCCACCTCTGCTCACTGATGAT"&amp;"ATGATTGCTGCCTACACTGCTGCTCTAGTTAGTGGTACTGCCACTGCTGGATGGACATTTGGTGCTGGCGCTGCTCTTCAAATACCTTTTGCTATGCAAATGGCATATAGGTTCAATGGCATTGGAGTTACCCAAAATGTTCTCTATGAGAACCAAAAACAAATCGCCAATCAATTTAATAAGGCGATTAGCCAAATTCAAGAATCACTTACAACTACATCCACTGCATTGGGCAAGCTGCAAGACGTTGTTAAC"&amp;"CAGAATGCTCAAGCATTAAACACACTTGTTAAACAACTTAGCTCCAATTTTGGTGCTATTTCAAGTGTGTTAAATGATATCCTTTCGCGACTTGATAAAGTCGAGGCGGAGGTACAAATTGACAGGTTAATTACAGGCAGACTGCAAAGCCTGCAAACCTATGTAACACAACAACTAATCAGGGCTGCTGAAATCAGGGCTTCTGCTAATCTTGCTGCTACTAAAATGTCTGAGTGTGTTCTTGGACAATCAAAA"&amp;"AGAGTTGACTTTTGCGGAAAAGGCTACCATCTCATGTCCTTCCCGCAAGCAGCCCCGCATGGTGTTGTCTTCCTACATGTCACATGTGTGCCATCCCAAGAGAGAAACTTCACCACTGCGCCAGCAATTTGTCACGAAGGCAAAGCATACTTCCCGCGTGAAGGTGTTTTTGTTTTTAATGGCACTTCTTGGTTTATTACACAGAGGAACTTCTTTTCTCCACAAATAATTACTACAGACAATACATTTGTCTCT"&amp;"GGGAGTTGTGATGTCGTAATTGGCATCATTAACAACACAGTTTATGATCCTCTGCAACCTGAGCTTGACTCATTCAAAGAAGAGCTGGACAAGTACTTCAAAAATCACACATCACCAGATGTTGATCTCGGCGACATTTCAGGCATTAACGCTTCCGTCGTCAATATTCAGAAAGAAATTGACCGCCTCAATGAGGTCGCCAAAAATTTAAATGAATCACTCATTGACCTTCAAGAATTGGGAAAATATGAGCAA"&amp;"TACATTAAATGGCCTTGGTATGTTTGGCTCGGCTTCATTGCTGGACTAATTGCCATCGTCATGGTTACAATCTTGCTTTGCTGCATGACTAGTTGTTGCAGTTGCCTCAAGGGTGCATGCTCTTGTGGTTCTTGCTGCAAATTTGATGAGGATGACTCTGAGCCGGTTCTCAAGGGTGTCAAATTACATTACACATAA")</f>
        <v>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v>
      </c>
      <c r="AL32" s="109">
        <f t="shared" si="15"/>
        <v>3768</v>
      </c>
      <c r="AM32" s="109" t="str">
        <f t="shared" si="16"/>
        <v>&gt;BtRs4231_Sgene
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v>
      </c>
      <c r="AN32" s="110" t="s">
        <v>355</v>
      </c>
      <c r="AO32" s="111" t="str">
        <f t="shared" si="17"/>
        <v>https://www.ncbi.nlm.nih.gov/nuccore/KY417146.1</v>
      </c>
      <c r="AP32" s="111" t="str">
        <f t="shared" si="18"/>
        <v>https://www.ncbi.nlm.nih.gov/nuccore/KY417146.1?report=fasta&amp;log$=seqview&amp;format=text</v>
      </c>
      <c r="AQ32" s="112" t="s">
        <v>356</v>
      </c>
      <c r="AR32" s="113">
        <f>IFERROR(__xludf.DUMMYFUNCTION("len(REGEXREPLACE(REGEXREPLACE(AT32, ""&gt;.*\n"", """"), ""\n"", """"))"),29782.0)</f>
        <v>29782</v>
      </c>
      <c r="AS32" s="113" t="str">
        <f t="shared" si="19"/>
        <v>yes</v>
      </c>
      <c r="AT32" s="109" t="str">
        <f>IFERROR(__xludf.DUMMYFUNCTION("if(AQ32="""","""", REGEXREPLACE(AQ32, ""&gt;.*\n"", AW32 &amp; ""
""))"),"&gt;BtRs4231 KY417146.1_genome
ATATTAGGTTTTTACCTACCCAGGAAAAGCCAACCAACCTCGATCTCTTGTAGATCTGTTCTCTAAACGA
ACTTTAAAATCTGTGTAGCTGTCGCTCGGCTGCATGCCTAGTGCACCTACGCAGTATAAACAATAATAAA
TTTTACTGTCGTTGACAAGAAACGAGTAACTCGTCCCTCTTCTGCAGACTGCTTACGGTTTCGTCCGTGT
TGCAGTCGATCATC"&amp;"AGCATACCTAGGTTTCGTCCGGGTGTGACCGAAAGGTAAGATGGAGAGCCTTGTTC
TTGGTGTCAACGAGAAAACACACGTCCAACTCAGTTTGCCTGTTCTTCAGGTTAGAGACGTGCTAGTGCG
TGGCTTCGGGGACTCTGTGGAAGAGGCCCTATCGGAGGCACGTGAACATCTTAAAAATGGCACTTGTGGT
TTAGTAGAGCTGGAAAAAGGCGTATTGCCCCAGCTTGAACAGCCCTATGTGTTCAT"&amp;"TAAACGTTCTGATG
CCTTAAGCACCAATCACGGCCACAAGGTCGTTGAGCTGGTTGCAGAATTGGACGGCATTCAGTATGGTCG
TAGCGGTATAACTCTGGGAGTGCTCGTGCCACATGTGGGCGAAACCCCAATCGCATACCGCAATGTTCTT
CTTCGTAAGAACGGTAATAAGGGAGCCGGTGGCCATAGCTTTGGCATCGATCTAAAGTCTTATGACTTAG
GTGACGAGCTTGGCACTGATCCCATTG"&amp;"AAGATTACGAACAAAACTGGAACACTAAGCATGGCAGTGGTGT
ACTCCGTGAACTCACTCGTGAGCTCAATGGAGGTGCATTCACTCGCTATGTCGACAACAACTTCTGTGGC
CCAGATGGGTACCCTCTTGATTGCATCAAGGATTTTCTCGCTCGCGCGGGCAAGTCAATGTGCACTCTTT
CTGAACAACTTGATTACATTGAGTCGAAGAGAGGTGTCTACTGCTGCCGTGACCATGAGCATGAAGTTG"&amp;"C
CTGGTTCACTGAGCGCTCTGATAAGAGCTATGAGCATCAGACACCCTTCGAAATTAAGAGTGCCAAGAAA
TTTGACACCTTCAAAGGAGAATGCCCAAAGTTTGTATTTCCTCTCAATTCAAAAGTCAAAGTCATTCAAC
CACGTGTTGACAAGAAAAAGACTGAAGGTTTCATGGGGCGTATACGTTCTGTGTACCCTGTTGCATCTCC
ACAGGAGTGTAACAACATGCACTTGTCTACCTTGATGAAA"&amp;"TGTAATCATTGCGATGAAGTTTCATGGCAG
ACGTGCGACTTTCTGAAAGCCACTTGTGAACAGTGTGGCACTGAAAATTTAGTCACTGAAGGACCTACTA
CATGTGGGTACCTACCTACTAATGCTGTAGTGAAAATGCCATGTCCTGCTTGTCAAGACCCGGAGATTGG
ACCTGAGCATAGTGTTGCAGATTATCACAACCACTCAAACATTGAAACTCGACTCCGCAAGGGAGGTAGG
ACTAGATGTTT"&amp;"TGGAGGCTGTGTGTTTGCCTATGTCGGCTGCTACAACAAGCGTGCCTACTGGGTTCCTC
GTGCTAGTGCTGATATTGGTTCAGGCCATACTGGCATTACTGGTGACAACGTGGAGACCTTGAATGAGGA
TCTCCTTGAGATACTGAGTCGTGAACGTGTTAACATTAACATTGTTGGCGATTTTCAGTTGACTGAAGAG
GTTGCCATCATTTTGGCATCTTTTTCCGCTTCTACAAGTGCCTTTATTGACAC"&amp;"TATAAAGAGTCTTGATT
ACAAGTCTTTCAAAGCCATTGTTGAGTCCTGCGGTAACTACAAAGTCACTAAGGGAAAGCCCGTAAAAGG
TGCTTGGAACATTGGACAACAGAGATCAGTTTTAACACCACTGTGTGGTTTTCCCTCACAGGCTGCTGGT
GTTATCAGATCAATCTTTGCACGCACACTTGATGCAGCAAACCACTCAATTCCTGACTTGCAAAGAGCAG
CTGTCACCATACTTGATGGTATTT"&amp;"CTGAACAGTCATTGCGTCTTGTTGATGCCATGGTTTACACCTCAGA
CCTACTCACTAACAGTGTCATTATTATGGCATATGTAACTGGTGGTCTTGTACAACAGACTTCTCAGTGG
TTGTCTAATCTTTTGGGCACTACTGTTGAAAAACTTAGGCCCATCTTTGCATGGATTGAGGCGAAACTTA
GTGCAGGAGTTGAATTTCTCAAGGATGCTTGGGAGATTCTCAAATTTCTCATTACAGGTGTTTTTG"&amp;"ACAT
CGTCAAGGGTCAAATACAGGTCGCTTCAGATAACATCAAGGATTGTGTAAAATGCTTCATTGATGTTGTT
AACAAAGCACTCGAAATGTGCATTGACCAAGTCACTATCGCTGGCGCAAAGTTGCGATCACTCAACTTGG
GTGAAGTCTTCATCGCTCAAAGCAAGGGACTTTACCGTCAGTGTATACGTGGCAAGGAACAGCTGCAACT
ACTCATGCCTCTTAAGGCACCAAAAGAAGTCACCTTT"&amp;"CTTGAAGGTGATTCACATGACACAGTACTTACC
TCTGAGGAGGTTGTTCTCAAGAACGGTGAACTCGAAGCACTCGAGACGCCTGTTGATAGCTTCACAAATG
GAGCTGTCGTTGGCACACCAGTCTGTGTAAATGGCCTCATGCTCTTAGAGATCAAGGATAAAGAACAATA
CTGTGCATTGTCTCCTGGTTTACTGGCTACAAACAATGTCTTTCGCCTAAAAGGGGGCTCACCAATTAAA
GGTGTAAC"&amp;"CTTTGGAGAAGACACTGTTTTGGAAGTTCAAGGTTACAAGAATGTGAGAATCACATTTGAGC
TTGATGAACGTGTAGACAAAGTGCTTAATGAAAAGTGCTCTGTCTACACTGTTGAATCCGGTACCGAAGT
TACTGAGTTTGCATGTGTTGTAGCAGAGGCTGTTGTGAAGACTTTACAACCAGTTTCTGATCTTCTTACC
AATATGGGTATTGATCTTGATGAATGGAGTGTGGCTACATTCTATTTGTT"&amp;"TGATGATGCTGGTGAAGAAA
AACTTTCTTCACGTATGTACTGTTCCTTCTATCCTCCTGATGATGAGGAGGATTGTGATGAGTATGAGGA
AGAAGAGGAAGTCCCGGAAGAATCCTGTGCGCATGAATACGGTACAGAAGAAGACTACCAAGGTCTTCCA
CTGGAATTTGGTGCCTCAACTGAAATGCAAGTTGAAGAAGAAGAAGAAGAGGACTGGCTTGGTGATGCTA
CTGAATTATCGGAGCATGAAC"&amp;"CAGAACCAGAACTAACACCTGAAGAACCAGTTAACCAGTTTACTGGTTA
TTTAAAACTTACTGACAATGTTGCCATTAAGTGTGTGGACATCGTGAAGGAGGCGCAAAACGCTAACCCC
ACGGTGATTGTAAATGCTGCTAACATACATCTGAAACATGGTGGTGGTGTAGCAGGTGCACTCAACAAGG
CAACCAACGGTGCCATGCAAAAAGAGAGCGATGATTACATTAAGCTAAATGGCCCTCTCACAG"&amp;"TGGGAGG
TTCATGTTTGCTTTCTGGACATAATCTTGCTAAGAAGTGTCTGCATGTTGTTGGACCTAACCTAAATGCA
GGTGAGGACATCCAGCTTCTTAAGGCAGCATATGAAAATTTCAATTCACAGGACACCTTACTTGCACCAT
TGTTGTCAGCAGGCATATTTGGTGCTAAACCACTTCATTCTTTACAAGTGTGCGTGCAGACAGTTCGTAC
ACAGGTTTATATTGCAGTCAATGACAAAGCTCTT"&amp;"TATGAGCAGGTTGTCATGGATTACCTTGATAGCCTG
AAGCCCAGAGTGGAAGCACCTAAACAAGAGGAGCCACCAAAGACAGAAGATCCTAAAATTGAGGAGAAAT
CTGTCGTACAGAAGCCTGTCGATGTGAAGCCAAAAATTAAGGCTTGCATTGATGAGGTTACCACAACACT
GGAAGAAACTAAGTTTCTTACCAATAAGTTACTCTTGTTTGCTGACATCAATGGTAAGCTTTACCATGAT
TCTCA"&amp;"AAACATGCTTAGAGGTGAAGATATGTCTTTCCTTGAGAAGGATGCACCTTACATGGTAGGTGATG
TTATCACTAGTGGTGATATCACTTGTGTTGTAATACCCTCCAAAAAGGCTGGTGGCACTACAGAGATGCT
CTCAAGAGCTTTGAAGAAAGTGCCAGTTGATGAGTATATAACCACATACCCTGGACAAGGATGTGCTGGT
TATACACTTGAGGAAGCTAAGACTGCTCTTAGGAAATGCAAATCTGC"&amp;"ATTTTACGTGTTACCTTCAGAAA
CACCTAATGCTAAGGAAGAGATTCTAGGAACTGTATCCTGGAATTTGAGAGAGATGCTTGCTCATGCTGA
AGAGACAAGAAAATTAATGCCTATCTGCATGGATGTTAGAGCCATAATGGCCACCATCCAACGCAAGTAC
AAAGGAATTAAAATTCAAGAAGGTATTGTTGACTATGGAGTCCGATTCTTCTTTTATACTAGTAAAGAAC
CTGTAGCTTCTATCATTA"&amp;"CGAAGTTGAACTCTCTAAATGAGCCACTTGTCACAATGCCAATTGGTTATGT
GACACATGGTTTTAATCTTGAAGAGGCTGCGCGTTGTATGCGTTCTCTTAAAGCTCCTGCCGTAGTGTCA
GTATCATCGCCAGATGCTGTTACTACATATAATGGATACCTCACTTCGTCATCAAAGACGTCTGAGGAGC
ACTTTGTGGAAACAGTTTCTTTGGCTGGCTCTTACAGAGATTGGTCCTATTCAGGACAGC"&amp;"GTACAGAGTT
AGGTGTTGAATTTCTTAAGCGTGGTGACAAAATTGTGTACCACACTTTAGAGAGCCCCGTCGAGTTTCAT
CTTGACGGTGAGGTTCTTCCACTTGACAAACTAAAGAGTCTTTTATCCCTGCGGGAGGTTAAGACTATAA
AAGTGTTCACAACTGTGGACAACACTAATCTCCACACACAGCTTGTGGATATGTCTATGACATATGGACA
GCAGTTTGGTCCAACATACTTGGATGGTGCT"&amp;"GATGTTACAAAAATTAAACCCCATGTAAATCATGAGGGT
AAGACTTTCTTTGTACTACCTAGTGATGACACACTACGTAGTGAAGCTTTCGAGTACTACCACACTCTTG
ATGAGAGTTTTCTTGGTAGGTACATGTCTGCGTTAAACCACACAAAGAAATGGAAATTTCCTCAAGTTGG
TGGTTTAACTTCAATTAAATGGGCTGATAACAATTGTTATTTGTCTAGTGTTTTATTAGCACTTCAACAG
AT"&amp;"TGAAGTCAAATTCAATGCACCAGCACTTCAAGAGGCTTATTATAGAGCCCGTGCTGGTGATGCTGCTA
ACTTTTGTGCACTCATACTCGCTTACAGTAATAAAACTGTTGGCGAGCTCGGTGATGTCAGAGAAACTAT
GACCCATCTTCTACAGCATGCTAATTTGGAATCCGCAAAGCGAGTTCTTAATGTGGTGTGTAAACATTGC
GGTCAGAAAACTACCACCTTAACGGGTGTAGAAGCCGTGATGTA"&amp;"TATGGGTACTCTATCTTATGATAATC
TTAAGACAGGTGTTTCCATTCCATGTGTGTGTGGTCGTGATGCTACACAATATCTAGTACAACAAGAGTC
TTCTTTTGTTATGATGTCTGCACCACCTGCTGAATATAAATTACAGCAAGGTACATTTTTATGTGCGAAT
GAGTACACTGGTAACTATCAGTGTGGTCATTACACTCATATAACTGCTAAGGAGACCCTCTATCGTATTG
ATGGAGCTCACCTTA"&amp;"CAAAGATGTCAGAGTACAAAGGACCAGTGACTGATGTTTTCTATAAGGAAACATC
TTACACTACAACCATCAAGCCTGTGTCATATAAACTCGATGGAGTTACTTACACAGAGATTGAACCAAAA
TTGGATGGGTATTATAAAAAGGATAATGCTTACTATACAGAGCAGCCTATAGACCTTGTACCAACTCAAC
CACTACCAAATGCGAGTTTTGACAATTTCAAACTCACATGTTCTAATACAAAATTCG"&amp;"CTGATGACTTAAA
TCAAATGACAGGCTTCACAAAGCCAGCTTCACGAGAGCTATCTGTCACATTCTTCCCAGACTTGAATGGC
GATGTAGTGGCTATTGACTATAGACACTATTCAGCGAGTTTCAAGAAAGGTGCTAAATTACTGCATAAGC
CAATTGTTTGGCACATTAATCAGGCTACAACCAAGACAACGTTTAAACCAAACACTTGGTGTTTACGTTG
TCTTTGGAGTACAAAGCCAGTAGATACT"&amp;"TCAAATTCATTTGAAGTTCTGGCAGTAGAAGACACACAAGGA
ATGGACAATCTTGCTTGTGAAAGTCAACAACCCACCTCTGAAGAAGTAGTGGAAAATCCTACCATACAGA
AGGAAGTCCTAGAGTGTGACGTGAAAACTACCGAAGTTGTAGGCAATGTCATACTTAAACCATCAGATGA
AGGTGTTAAAGTAACACAAGAGTTAGGTCATGAGGATCTTATGGCTGCTTATGTGGAAAACACAAGCATT"&amp;"
ACCATTAAGAAACCTAATGAGCTTTCACTAGCCTTAGGTTTAAAAACAATTGCCACTCATGGTATTGCTG
CAATTAATAGTGTTCCTTGGAGTAAAATTTTGGCTTATGTCAAACCATTCTTAGGACAGGCAGCAATTAC
AACATCAAATTGTGCTAAGAGATTAGCACAATGTGTGTTTAACAATTATATGCCTTATGTGCTTACACTA
TTGTTTCAATTGTGTACTTTTACAAAAAGTACAAATTCTAG"&amp;"AATTAGAGCTTCGCTACCTACGACTATTG
CTAAAAATAGTGTTAAGGGTGTAGCTAGATTATGTTTGGATGCTGGCATCAATTATGTAAAGTCACCCAA
ATTTTCTAAATTGTTCACTATTGCAATGTGGCTATTATTGTTAAGCATTTGCTTAGGTTCACTAATCTAT
GTAACTGCAGCTTTAGGTGTATTATTGTCCAACTTTGGAGCTCCTTCTTATTGTAGTGGCGTTAGAGAAT
CGTACCTCAATT"&amp;"CCTCTAATGTTACTACTATGGATTTCTGTGAAGGTTCTTTTCCTTGCAGTGTTTGTTT
AAGTGGATTAGATTCGCTTGATTCCTATCCAGCTCTTGAAACCATTCAGGTGACGATCTCATCGTACAAG
CTAGACTTGACAATTTTAGGTCTGGCTGCTGAGTGGTTTTTGGCATATATGTTGTTTACAAAATTCTTTT
ATTTACTAGGTCTTTCAGCTATAATGCAGGTGTTCTTTGGCTATTTTGCTAGTC"&amp;"ATTTCATCAGCAATTC
TTGGCTCATGTGGTTTATCATTAGCATTGTACAAATGGCACCCGTTTCTGCAATGGTTAGGATGTACATC
TTCTTTGCTTCTTTTTACTACATATGGAAGAGCTATGTTCATATTATGGATGGTTGTACCTCTTCGACTT
GCATGATGTGCTATAAGCGCAATCGTGCCACACGCGTTGAGTGTACAACTATTGTTAATGGCATGAAGAG
ATCTTTCTATGTCTATGCAAATGGA"&amp;"GGCCGTGGCTTCTGCAAGACTCACAATTGGAATTGTCTCAATTGT
GACACATTTTGCACTGGTAGTACATTCATTAGTGATGAAGTTGCTCGTGATTTGTCACTCCAGTTTAAAA
GACCAATTAACCCTACTGACCAGTCATCGTATATTGTTGATAGTGTTGCTGTGAAAAATGGCGCACTTCA
CCTCTACTTTGACAAGGCTGGTCAAAAGACTTATGAGAGACACCCACTCTCCCATTTTGTCAATTTA"&amp;"GAC
AATTTGAGAGCTAACAACACTAAAGGTTCACTACCTATTAATGTCATAGTCTTTGATGGCAAGTCCAAAT
GCGACGAGTCTGCTGCTAGGTCTGCATCTGTGTACTACAGTCAGCTAATGTGCCAACCTATTCTGTTGCT
TGACCAAGCTCTCGTATCAGATGTTGGAGATAGTACTGAAGTTTCTGTTAAGATGTTTGATGCTTATGTC
GACACCTTTTCAGCAACTTTTAGTGTTCCTATGGAAAA"&amp;"ACTTAAGGTACTCGTTGCTACAGCTCATAGCG
AGCTGGCAAAGGGTGTAGCTTTAGATGGTGTCCTTTCTACATTTGTGTCAGCTGCTCGTCAAGGTGTTGT
TGATACTGATGTTGACACAAAGGATGTCATTGAATGTCTCAAACTTTCACATCACTCCGACTTGGAAGTG
ACAGGTGACAGTTGTAACAACTTCATGCTCACCTATAACAAAGTTGAAAACATGACGCCTAGAGATCTTG
GCGCATGTA"&amp;"TTGATTGTAATGCAAGGCATATTAATGCTCAAGTAGCAAAAAGTCACAATGTTTCACTCAT
CTGGAATGTAAAAGACTATATGTCTTTATCTGAACAGCTGCGTAAACAAATTCGTAGTGCTGCTAAGAAG
AACAACATACCTTTTAGACTAACTTGTGCTACAACTAGACAGGTTGTCAATGTCATAACTACTAAAATCT
CACTCAAGGGTGGTAAGATTGTTAGTACTTGGTTTAAACTTATGCTTAAGG"&amp;"CCACATTATTGTGCGTTTT
TGCTGCATTGGTCTGTTACATCGTTATGCCAGTACATACATTGTCTGCTCATGATGGTTATACAAATGAA
ATCATTGGTTACAAAGCCATTCAGGATGGTGTCACTCGTGACATCGTTTCTACTGATGATTGTTTTGCAA
ACAAACATGCTGGTTTTGACTCATGGTTTAGCCAGCGTGGTGGTTCATACAAAAATGACAAAAGCTGCCC
TGTAGTAGCTGCTATCATTACA"&amp;"AGAGAGATTGGTTTCATAGTGCCTGGCTTACCAGGTACTGTGTTGAGA
GCAATCAATGGTGACTTCTTGCATTTTCTACCTCGTGTCTTTAGTGCTGTTGGCAACATTTGCTACACAC
CTTCCAAACTCATTGAGTATAGTGATTTTGCTACCTCTGCTTGCGTTCTTGCTGCTGAGTGTACAATTTT
TAAGGATGCTAAGGGCAAACCTGTGCCATATTGTTATGACACTAATTTGCTAGAGGGTTCTATT"&amp;"TCTTAT
AGTGAGCTTCGTCCAGACACTCGTTATGTCCTTATGGATGGTTCCATCATACAGTTTCCTAACACTTACC
TGGAGGGTTCTGTTAGAGTGGTAACAACTTTTGATGCTGAGTACTGTAGACATGGTACATGCGAAAGGTC
AGAAGCTGGTATTTGCTTATCTACCAGTGGTAGATGGGTTCTTAATAATGAACATTATAGAGCTCTACCT
GGAGTATTCTGTGGTGTTGATGCAATGAATCTTAT"&amp;"AGCAAACATCTTTACTCCCCTTGTGCAACCTGTGG
GTGCTTTAGATGTGTCTGCTTCAGTAGTGGCTGGTGGTATTATTGCCATATTGGTGACTTGTGCTGCCTA
CTACTTTATGAAATTCAGACGTGCTTTTGGTGAGTACAATCATGTTGTTGCTGCTAATGCACTTTTGTTT
TTGATGTCTTTCACTATACTCTGCCTGACACCAGCTTATAGCTTTTTGCCAGGAGTCTACTCAGTCTTTT
ACTTGT"&amp;"ACTTGACATTCTATTTCACTAATGATGTTTCATTCTTGGCTCACCTTCAGTGGTTTGCCATGTT
TTCTCCTATTGTGCCTTTTTGGATAACAGCAATCTATGTATTCTGTATTTCTCTGAAGCACTGCCATTGG
TTCTTTAACAACTATCTTAGGAAAAGAGTCATGTTTAATGGAGTTACATTTAGTACCTTCGAGGAGGCTG
CTTTGTGTACCTTTTTGCTCAATAAGGAAATGTACCTAAAATTGCGTA"&amp;"GTGAGACACTGTTGCCACTTAC
ACAGTACAACAGGTATCTTGCTCTATATAACAAGTACAAGTATTTCAGTGGAGCCTTAGATACTACCAGC
TATCGTGAAGCAGCTTGCTGCCACTTAGCAAAGGCTCTAAATGACTTTAGCAATTCAGGTGCTGATGTTC
TCTACCAACCACCACAGACATCAATCACTTCTGCTGTTTTGCAGAGTGGTTTTAGGAAAATGGCATTCCC
ATCAGGCAAAGTTGAAGGG"&amp;"TGCATGGTACAAGTAACCTGTGGAACTACAACTCTTAATGGATTGTGGTTA
GATGACACAGTATACTGTCCAAGACATGTCATTTGCACAGCAGAGGACATGCTTAACCCTAACTATGAAG
ATCTGCTCATTCGCAAATCTAACCATAGCTTCCTTGTTCAGGCTGGCAATGTACAACTCCGAGTTATCGG
CCATTCTATGCAAAATTGTCTGCTTAGGCTTAAAGTTGATACCTCTAACCCTAAGACACCC"&amp;"AAGTATAAA
TTTGTCCGTATTCAACCTGGTCAAACATTCTCAGTTTTAGCATGCTACAATGGTTCACCATCTGGTGTTT
ATCAGTGTGCCATGAGACCTAACCATACCATTAAAGGTTCTTTCCTTAATGGATCATGTGGTAGTGTTGG
TTTTAACATTGATTATGATTGCGTGTCTTTCTGCTATATGCATCACATGGAGCTTCCAACAGGAGTACAC
GCTGGTACTGACTTAGAAGGTAAATTCTATGG"&amp;"TCCATTTGTTGACAGACAAACTGCACAGGCTGCAGGTA
CAGACACAACCATAACATTAAATGTTTTGGCATGGCTGTATGCTGCTGTTATCAATGGTGATAGGTGGTT
TCTTAATAGATTCACCACTACTTTGAATGACTTTAACCTTGTGGCAATGAAGTACAACTATGAACCTTTG
ACACAAGATCATGTTGACATATTGGGACCTCTTTCTGCTCAAACAGGAATTGCTGTCTTAGATATGTGTG
CTG"&amp;"CTTTGAAAGAGCTGCTGCAGAATGGTATGAATGGTCGTACTATCCTTGGTAGCACTATTTTAGAAGA
TGAGTTTACACCATTTGATGTTGTTAGACAATGCTCTGGTGTTACCTTCCAAGGTAAGTTCAAGAAGATT
GTTAAGGGCACTCATCATTGGATGCTTTTAACTTTCTTGACATCACTATTGATTCTTGTCCAAAGTACTC
AGTGGTCGCTGTTTTTCTTTGTTTACGAGAATGCTTTCTTGCCAT"&amp;"TTACTCTTGGTATTATGGCAATTGC
TGCATGTGCTATGCTGCTTGTTAAGCATAAGCACGCATTCTTGTGCTTGTTTCTGTTACCTTCTCTTGCA
ACAGTTGCTTACTTTAATATGGTCTACATGCCTGCTAGCTGGGTGATGCGTATTATGACATGGCTTGAAT
TGGCTGACACTAGCTTGTCTGGTTATCGGCTTAAGGACTGTGTTATGTATGCTTCAGCTTTAGTTTTGCT
TATTCTCATGACAGCT"&amp;"CGCACTGTTTATGATGATGCTGCTAGACGTGTTTGGACACTGATGAATGTCATT
ACACTTGTTTACAAAGTCTACTATGGTAATGCTTTAGATCAAGCTATTTCCATGTGGGCCTTAGTTATTT
CTGTAACCTCTAACTATTCTGGTGTCGTCACGACTATCATGTTTTTAGCTAGAGCTATAGTGTTTGTGTG
TGTTGAGTATTACCCATTGTTATTTATTACTGGTAACACCTTACAGTGTATCATGCTT"&amp;"GTTTATTGTTTC
TTAGGTTATTGTTGCTGCTGCTACTTTGGCCTTTTCTGTTTACTCAACCGTTACTTCAGGCTTACTCTTG
GTGTTTATGACTACTTGGTCTCTACACAAGAATTTAGGTATATGAACTCCCAGGGGCTTTTGCCTCCTAA
GAGTAGTATTGATGCTTTCAAGCTTAACATTAAGTTGTTGGGTATTGGAGGTAAACCATGTATCAAGGTT
GCTACTGTACAGTCTAAAATGTCTGACGT"&amp;"AAAGTGCACATCTGTGGTACTGCTCTCGGTTCTTCAACAAC
TTAGAGTAGAGTCATCTTCTAAATTGTGGGCACAATGTGTACAACTCCACAATGATATTCTTCTTGCAAA
AGACACAACTGAAGCTTTCGAGAAGATGGTTTCTCTTTTGTCTGTTTTGCTATCCATGCAGGGTGCTGTA
GACATTAACAAGTTGTGCGAGGAAATGCTCGACAACCGTGCTACTCTTCAGGCTATTGCTTCAGAATTTA
"&amp;"GTTCTTTACCATCATATGCCGCCTATGCCACTGCCCAAGAGGCCTATGAGCAGGCTGTAGCTAATGGTGA
TTCTGAAGTCGTTCTCAAAAAGTTAAAGAAATCTTTGAATGTGGCTAAATCTGAGTTTGACCGTGATGCT
GCCATGCAACGCAAGTTGGAAAAGATGGCAGATCAGGCTATGACCCAAATGTACAAACAGGCAAGATCTG
AGGACAAGAGGGCAAAAGTAACTAGTGCTATGCAAACAATGC"&amp;"TTTTCACTATGCTTAGGAAGCTTGATAA
TGATGCACTTAACAACATTATCAACAATGCGCGTGATGGTTGTGTTCCACTCAACATCATACCATTGACT
ACAGCAGCCAAACTTATGGTTGTTGTCCCTGATTATGGTACCTACAAGAACACTTGTGATGGTAACACCT
TTACATATGCCTCTGCACTCTGGGAAATCCAGCAAGTTGTTGATGCAGATAGTAAGATTGTTCAACTTAG
TGAAATTAACATG"&amp;"GATAATTCATCAAATTTGGCTTGGCCTCTTATTGTTACAGCTCTAAGAGCCAACTCA
GCTGTCAAACTACAGAATAATGAACTAAGTCCGGTAGCACTACGACAGATGTCCTGTGCGGCTGGTACCA
CACAAACAGCTTGTACTGATGACAATGCACTTGCCTACTATAACAATTCGAAGGGAGGTAGGTTTGTGCT
GGCATTATTATCAGACCACCAAGATCTCAAATGGGCTAGATTCCCTAAGAGTGAT"&amp;"GGTACAGGTACAATT
TATACAGAACTGGAACCACCTTGTAGGTTTGTTACAGACACACCAAAAGGGCCTAAAGTGAAATACTTGT
ATTTCATCAAGGGCTTAAATAACCTAAATAGAGGTATGGTGCTGGGCAGTTTAGCTGCTACAGTACGTCT
TCAGGCTGGAAATGCTACAGAAGTACCTGCCAATTCAACTGTGCTTTCTTTCTGTGCTTTTGCAGTGGAC
CCTGCTAAAGCATATAAGGACTACCT"&amp;"AGCAAGTGGAGGACAACCAATCACCAACTGCGTGAAGATGTTGT
GCACACACACTGGTACGGGACAGGCAATTACTGTAACACCAGAAGCCAACATGGACCAAGAGTCCTTTGG
TGGTGCTTCATGCTGTCTGTATTGTAGGTGCCACATTGACCATCCAAATCCTAAAGGATTTTGTGACTTG
AAAGGTAAGTACGTCCAAATACCTACCACTTGTGCTAATGACCCAGTGGGTTTTACACTTAGAAACAC"&amp;"AG
TCTGTACCGTCTGCGGAATGTGGAAAGGTTATGGCTGTAGTTGTGATCAACTCCGCGAACCCATGATGCA
GTCTGCGGATGCGTCAACGTTTTTAAACGGGTTTGCGGTGTAAGTGCAGCCCGTCTTACACCGTGCGGCA
CAGGCACTAGCACTGATGTCGTCTACAGGGCTTTTGATATTTACAACGAAAAAGTTGCTGGTTTTGCAAA
GTTCCTAAAAACTAATTGCTGCCGCTTCCAGGAAAAGGA"&amp;"TGAGGAAGGCAATTTATTAGACTCTTACTTT
GTAGTTAAGAGGCATACTATGTCTAACTACCAACATGAAGAGACTATTTATAACTTGGTTAAAGATTGTC
CAGCGGTTGCTGTTCATGACTTTTTCAAGTTTAGAGTAGATGGTGACATGGTACCACATATATCACGTCA
GCGTCTAACTAAATACACAATGGCTGATTTAGTCTATGCTCTACGTCATTTTGATGAGGGTAATTGTGAT
ACATTAAAGG"&amp;"AAATACTCGTCACATACAATTGTTGTGATGATGATTATTTCAATAAGAAGGATTGGTATG
ATTTCGTAGAGAATCCTGACATCTTACGCGTATATGCTAACTTAGGTGAGCGTGTACGCCAAGCATTATT
AAAGACTGTACAATTCTGCGATGCTATGCGTGATGCAGGCATTGTAGGCGTACTGACATTAGATAATCAG
GATCTTAATGGGAATTGGTACGATTTCGGTGATTTCGTACAAGTAGCACCAG"&amp;"GCTGCGGAGTTCCTATTG
TGGATTCATATTACTCATTGCTGATGCCCATCCTCACTCTGACTAGGGCATTGGCTGCTGAGTCCCATAT
GGATGCTGATCTCGCAAAACCACTTATTAAGTGGGATTTGCTGAAATATGACTTTACGGAAGAGAGACTT
TGTCTCTTTGACCGTTATTTTAAATATTGGGACCAGACATACCATCCCAATTGTATTAACTGTTTGGATG
ATAGGTGTATCCTTCATTGTGCA"&amp;"AACTTTAATGTGTTATTTTCTACTGTGTTTCCACCTACAAGTTTTGG
ACCACTAGTAAGAAAAATATTTGTAGATGGTGTTCCTTTTGTTGTTTCAACTGGATACCATTTTCGTGAG
TTAGGAGTTGTACATAATCAGGATGTAAACTTACATAGCTCGCGTCTCAGTTTCAAGGAACTTTTAGTGT
ATGCTGCTGATCCAGCCATGCATGCAGCTTCTGGCAATTTATTGCTAGATAAACGCACTACATGC"&amp;"TTTTC
AGTGGCTGCACTAACAAACAATGTTGCTTTTCAAACTGTCAAACCCGGTAATTTTAACAAAGACTTTTAT
GACTTTGCTGTGTCTAAAGGTTTCTTTAAAGAGGGAAGTTCTGTTGAACTAAAACACTTCTTCTTTGCTC
AGGATGGCAATGCTGCTATCAGTGATTATGACTATTATCGTTATAATCTGCCAACAATGTGTGATATCAG
ACAACTCCTATTCGTAGTTGAAGTTGTTGATAAATA"&amp;"CTTTGATTGTTACGATGGTGGCTGTATTAATGCC
AACCAAGTAATCGTTAACAATCTGGACAAATCAGCTGGTTTCCCATTTAATAAATGGGGTAAGGCTAGAC
TTTATTATGACTCAATGAGTTATGAGGATCAAGATGCACTTTTCGCGTATACTAAGCGTAATGTCATCCC
TACTATAACTCAAATGAATCTTAAGTATGCCATTAGTGCAAAGAATAGAGCTCGCACCGTAGCTGGTGTC
TCTATCT"&amp;"GTAGTACTATGACAAATAGACAGTTTCATCAGAAATTATTGAAGTCAATAGCCGCCACTAGAG
GAGCTACTGTGGTAATTGGAACAAGCAAATTTTACGGTGGCTGGCATAACATGTTAAAAACTGTTTACAG
TGATGTAGAAACTCCACACCTTATGGGTTGGGATTATCCAAAATGTGACAGAGCCATGCCTAACATGCTT
AGGATAATGGCCTCTCTTGTTCTTGCTCGCAAACATAGCACTTGCTGTA"&amp;"ACTTGTCACACCGCTTCTACA
GGTTAGCTAATGAGTGTGCGCAGGTGTTAAGTGAGATGGTCATGTGTGGCGGCTCACTATATGTTAAACC
AGGTGGAACATCATCAGGTGATGCTACAACTGCTTATGCTAATAGTGTCTTTAACATTTGTCAAGCTGTT
ACAGCCAATGTAAATGCACTTCTTTCAACTGATGGTAACAAGATAGCTGACAAGTATGTCCGCAATCTAC
AACACAGGCTTTATGAGTGT"&amp;"CTCTATAGAAATAGGGATATTGATCATGAATTCGTGGATGAGTTTTACGC
TTACCTGCGTAAACATTTCTCCATGATGATTCTTTCTGATGATGCCGTTGTGTGCTATAACAGTAACTAT
GCGGCTCAAGGTTTAGTAGCTAGCATTAAGAACTTTAAGGCAGTTCTTTATTATCAAAATAATGTGTTCA
TGTCTGAGGCAAAATGTTGGACTGAGACTGACCTTACTAAAGGACCTCACGAATTTTGCTCA"&amp;"CAGCATAC
AATGCTAGTTAAACAAGGAGATGATTACGTGTACCTGCCTTACCCAGACCCATCAAGAATATTAGGCGCA
GGCTGTTTTGTCGATGATATTGTCAAAACAGATGGTACACTTATGATTGAGAGGTTTGTGTCATTAGCTA
TTGATGCCTACCCCCTTACTAAACATCCTAATCAGGAGTATGCTGATGTCTTTCACTTGTATTTACAATA
CATTAGGAAGTTACATGATGAGCTTACTGGTCA"&amp;"CATGCTAGACATGTATTCTGTAATGCTAACTAATGAT
AACACCTCACGGTATTGGGAACCTGAGTTTTATGAAGCTATGTACACACCACACACAGTCTTGCAGGCTG
TAGGTGCTTGTGTATTGTGTAATTCACAGACTTCACTTCGTTGCGGCGCCTGCATTAGGAGACCATTCCT
GTGTTGCAAGTGCTGCTATGATCATGTCATTTCAACATCACATAAATTAGTGTTGTCTGTTAATCCCTAT
GTTT"&amp;"GCAATGCACCAGGTTGTGATGTCACTGACGTGACACAACTATATCTAGGAGGTATGAGCTATTACT
GCAAGTCACATAAGCCTCCCATTAGTTTTCCATTGTGTGCTAATGGTCAGGTTTTTGGTTTATACAAGAA
CACATGTGTAGGTAGTGACAATGTCACTGACTTCAATGCGATAGCAACATGTGATTGGACTAATGCTGGC
GATTACATACTTGCCAACACTTGTACTGAGAGACTCAAGCTCTTTG"&amp;"CAGCAGAAACGCTCAAAGCTACTG
AGGAAACATTCAAGCTGTCATATGGTATTGCCACTGTACGTGAAGTACTCTCTGACAGAGAATTGCATCT
TTCATGGGAGGTTGGAAAACCTAGACCACCATTGAATAGAAATTATGTCTTTACTGGTTACCGTGTAACT
AAAAATAGTAAAGTACAGATTGGAGAGTACACTTTTGAAAAGGGTGACTACGGTGACGCTGTTGTGTACA
GAGGTACTACAACATAC"&amp;"AAATTGAATGTTGGTGATTACTTTGTGTTAACATCTCACACTGTAATGCCACT
CAGTGCACCTACTCTAGTGCCACAAGAGCACTATGTTAGAATTACTGGCTTGTACCCAACACTCAACATC
TCAGATGAGTTTTCTAGCAATGTTGCAAATTACCAAAAGGTCGGTATGCAAAAGTACTCTACACTTCAAG
GACCACCAGGTACTGGTAAGAGTCATTTTGCCATTGGACTTGCTCTCTACTACCCATCT"&amp;"GCTCGCATAGT
GTATACAGCTTGCTCCCATGCAGCTGTTGATGCCCTATGCGAAAAGGCATTAAAATACTTGCCTATAGAT
AAATGTAGTAGGATTATACCTGCGCGTGCGCGCGTAGAGTGTTTTGACAAATTCAAAGTGAATTCAACAC
TAGAACAGTACGTTTTCTGCACTGTAAATGCATTGCCAGAAACAACTGCTGACATTGTAGTCTTTGATGA
AATCTCTATGGCTACCAATTATGACTTGAG"&amp;"TGTCGTCAATGCTAGACTTCGTGCAAAACACTATGTCTAC
ATTGGTGATCCTGCTCAACTACCAGCTCCTCGCACGTTGCTAACTAAGGGCACACTAGAACCAGAATATT
TCAATTCAGTGTGCAGACTTATGAAAACAATAGGTCCAGACATGTTCCTTGGAACTTGTCGCCGTTGTCC
TGCTGAAATTGTCGACACTGTGAGTGCTTTAGTTTATGATAATAAGCTAAAAGCACACAAGGAGAAGTCA
G"&amp;"CTCAATGCTTCAAAATGTTTTACAAAGGTGTTATTACACATGATGTTTCATCTGCAATTAATAGACCTC
AAATAGGCGTTGTAAGAGAATTTCTTACACGCAACCCTGCTTGGAGAAAAGCTGTTTTTATCTCACCTTA
CAATTCACAGAATGCTGTAGCTTCAAAAATCTTAGGATTGCCTACGCAGACTGTTGATTCTTCCCAGGGT
TCTGAGTATGACTATGTCATATTCACACAAACTACTGAAACAG"&amp;"CACACTCTTGCAATGTCAACCGCTTTA
ATGTGGCTATCACAAGAGCAAAAATTGGCATTTTGTGCATAATGTCCGATAGAGATCTTTATGACAAACT
GCAATTCACAAGTCTAGAAGTACCACGCCGTAATGTGGCTACATTACAAGCAGAAAATGTAACTGGACTT
TTTAAGGACTGTAGTAAGATCATTACCGGTCTTCATCCAACACAGGCACCTACACACCTCAGCGTTGATA
CAAAATTCAAGACT"&amp;"GAGGGACTATGTGTTGACATACCAGGCATACCAAAGGACATGACCTACCGTAGACT
CATCTCTATGATGGGTTTCAAAATGAATTACCAAGTCAATGGTTACCCTAACATGTTTATCACCCGCGAA
GAAGCTATTCGTCACGTTCGTGCATGGATTGGCTTCGACGTAGAGGGTTGTCATGCAACTAGAGATGCTG
TGGGTACTAACCTACCTCTCCAGCTAGGATTTTCTACAGGTGTTAACTTAGTAGCT"&amp;"GTACCGACTGGCTA
TGTTGACACTGAAAATAACACAGAATTCACCAGAGTTAATGCAAAACCTCCACCAGGTGACCAGTTTAAA
CATCTTATACCACTCATGTACAAAGGCTTGCCTTGGAATGTAGTGCGTATTAAGATAGTACAAATGCTTA
GTGATACACTGAAAGGATTGTCAGACAGAGTCGTGTTTGTCCTTTGGGCGCATGGCTTTGAGCTTACATC
AATGAAGTACTTTGTCAAGATTGGACC"&amp;"TGAAAGAACGTGTTGTCTATGTGACAAACGTGCAACTTGCTTT
TCTACTTCATCAGACACTTATGCCTGCTGGAATCATTCTGTGGGTTTTGACTATGTCTATAACCCATTTA
TGATTGATGTTCAGCAGTGGGGTTTTACGGGTAACCTTCAGAGTAACCATGACCAACATTGCCAGGTGCA
TGGAAATGCACATGTGGCTAGTTGTGATGCTATCATGACTAGATGCTTGGCAGTCCATGAGTGCTTTGT"&amp;"T
AAGCGCGTTGACTGGTCTGTTGAATACCCTATTATAGGAGATGAACTGAAGATTAATTCCGCTTGCAGAA
AAGTACAGCATATGGTTGTAAAGTCTGCATTGCTTGCTGATAAGTTTCCAGTTCTTCATGACATTGGAAA
TCCAAAGGCTATTAAGTGTGTACCTCAGGCTGAAGTAGAATGGAAGTTCTATGATGCTCAGCCATGCAGT
GACAAAGCCTATAAAATAGAGGAACTTTTCTATTCTTATG"&amp;"CTACACATCATGATAAATTCACTGATGGTG
TTTGTTTGTTTTGGAACTGTAACGTTGATCGTTACCCAGCCAATGCAATTGTGTGTAGGTTTGACACGAG
AGTTTTGTCAAACTTAAACTTACCAGGTTGCGATGGTGGTAGTTTGTATGTGAATAAGCATGCATTCCAC
ACTCCAGCTTTTGATAAAAGTGCATTCACTAATTTAAAGCAATTGCCTTTCTTTTATTATTCTGATAGTC
CTTGTGAGTCT"&amp;"CATGGCAAACAAGTAGTGTCAGATATTGACTATGTACCACTTAAATCTGCTACGTGTAT
TACACGGTGCAATTTGGGAGGTGCTGTTTGCAGACACCATGCAAATGAGTACCGACAGTATTTAGATGCA
TACAATATGATGATTTCTGCTGGGTTTAGCCTATGGATTTACAAACAGTTTGACACTTATAACCTGTGGA
ATACATTTACCAGGTTACAAAGTCTAGAAAATGTGGCTTACAACGTTGTTAAC"&amp;"AAAGGACACTTTGATGG
ACAAGCTGGCGAAGCACCTGTTTCCATCATTAATAATGCTGTTTACACAAAGGTAGATGGTATTGATGTG
GAGATCTTTGAGAATAAGACAACACTTCCTGTTAATGTTGCATTTGAGCTTTGGGCTAAGCGTAACATTA
AACCAGTGCCAGAGATTAAGATACTCAATAATTTGGGTGTCGATATCGCTGCTAATACTGTAATCTGGGA
CTACAAGAGAGAAGCACCAGCACA"&amp;"TATGTCAACAATAGGTGTCTGCACAATGACTGACATTGCCAAGAAA
CCTACTGAGAGTGCTTGTTCCTCGCTTACTGTCTTATTTGATGGTAGAGTGGAAGGACAGGTAGACCTTT
TTAGAAATGCCCGTAATGGTGTTTTAATAACAGAAGGTTCAGTTAAAGGTTTAATACCTTCAAAGGGACC
AGTACAAGCCAGTGTCAATGGAGTCACATTAATTGGAGAATCAGTAAAAACACAGTTCAACTATTT"&amp;"TAAG
AAAGTAGATGGCATTATTCAACAGTTGCCTGAAACCTACTTTACTCAAAGCAGAGACCTAGAAGATTTTA
AGCCCAGATCACAAATGGAAACTGACTTTCTCGAGCTCGCTATGGATGAATTCATACAACGGTATAAGTT
AGAGGGTTATGCCTTCGAGCATATCGTTTATGGGGATTTCAGTCATGGACAACTTGGCGGCCTTCATTTA
ATGATTGGTTTAGCCAAGCGTTCACAAGATTCACCGC"&amp;"TCAAATTAGAGGATTTTATCCCTATGGATAGCA
CAGTGAAAAATTATTTCATAACGGATGCACAAACAGGTTCATCAAAATGTGTGTGTTCTGTCATTGACCT
CTTGCTTGACGACTTTGTTGAGATAATAAAGTCACAGGATTTGTCAGTAATCTCTAAGGTAGTCAAGGTT
ACAATTGACTACGCTGAGATTTCATTCATGCTTTGGTGTAAAGATGGTCATGTCGAAACCTTCTACCCAA
AATTACAG"&amp;"GCAAGTCAAGCATGGCAACCGGGAGTTGCGATGCCTAATTTGTATAAGATGCAAAGAATGCT
TCTTGAAAAATGTGACCTTCAGAATTATGGTGAAAATGCTGTCATACCAAAAGGAATAATGATGAATGTC
GCAAAATACACTCAACTGTGTCAATATTTAAATACACTTACTTTAGCTGTACCCTACAACATGAGAGTTA
TGCACTTTGGTGCTGGCTCTGATAAAGGAGTTGCACCAGGTACAGCTGTA"&amp;"CTCAGACAATGGTTGCCAAC
GGGCACACTACTTGTCGATTCAGACCTTAATGACTTCGTCTCTGACGCGGATTCTACCTTAATTGGAGAC
TGTGCAACAGTACATACGGCTAATAAATGGGATCTCATTATTAGTGACATGTATGACCCTAAAACCAAAC
ATGTGACAAGAGAGAATGACTCAAAAGAAGGGTTTTTCACTTACCTGTGTGGGTTTATAAAGCAAAAGCT
AGCCCTGGGTGGCTCTGTGGC"&amp;"TGTGAAGATAACAGAGCATTCTTGGAATGCTGATCTTTACAAGCTTATG
GGACATTTCTCATGGTGGACAGCTTTTGTTACTAATGTAAATGCGTCATCATCAGAAGCATTTCTAATTG
GAGCTAACTATCTTGGTAAGCCGAAGGAACAAATTGATGGCTATACCATGCATGCTAACTACATCTTTTG
GAGGAACACAAATCCTATTCAATTGTCTTCCTATTCACTTTTTGACATGAGCAAATTTCCCCT"&amp;"CAAATTA
AGAGGGACTGCTGTTATGTCTTTAAAAGAGAATCAAATCAACGATATGATTTATTCCCTGCTTGAAAAAG
GTAGACTTATCATTAGAGAAAACAACAGAGTTGTGGTCTCAAGTGATATTCTTGTTAATAACTAAAACGA
ACATGTTTATTTTCTTATTCTTTCTCACTCTCACTAGTGGTAGTGACCTTGAGAGTTGTACCACTTTTGA
TGATGTTCAAGCCCCTAATTACCCTCAACACTCT"&amp;"TCATCCAGGAGAGGGGTTTATTATCCTGATGAAATC
TTTAGATCAGACACTCTTTATTTAACTCAGGATCTATTTCTTCCATTCTATTCTAATGTCACAGGGTTTC
ATACTATTAATCATAGGTTTGACAACCCTGTCATACCTTTTAAGGATGGTGTTTATTTTGCTGCCACTGA
GAAATCAAATGTTGTCCGTGGTTGGGTTTTTGGCTCTACCATGAACAACAAGTCTCAGTCGGTGATTATC
ATCAA"&amp;"TAATTCTACTAATGTTGTTATACGAGCATGTAATTTTGAGTTGTGTGACAACCCTTTCTTTGCTG
TCTCTAAACCTACGGGAACACAGACACACACTATGATATTCGACAATGCATTTAATTGCACTTTCGAATA
CATATCAGACTCCTTTTCGCTCGATGTTGCTGAAAAGTCAGGTAATTTTAAACACTTACGAGAGTTTGTG
TTTAAAAATAAGGATGGGTTTCTCTATGTTTACAAGGGTTATCAACC"&amp;"TATAGACGTAGTCCGTGATCTAC
CATCTGGCTTTAATATTTTGAAACCTATTTTTAAGTTACCTCTTGGTATTAACATTACAAATTTTAGAGC
CATTCTTACAGCATTTTTGCCTGCTCAAGACACTTGGGGTACATCAGCTGCTGCTTATTTTGTTGGCTAT
TTAAAGCCAGCTACATTCATGCTTAAGTATGATGAAAATGGTACAATCACAGATGCTGTTGATTGTTCTC
AAAATCCCCTTGCTGAAC"&amp;"TCAAATGTTCTGTTAAAAGTTTTGAGATTGATAAAGGAATTTACCAAACCTC
CAATTTTAGGGTAGCACCCTCAAAGGAAGTTGTGAGGTTCCCTAATATTACAAACCTGTGTCCTTTTGGG
GAGGTTTTTAATGCTACTACATTTCCTTCTGTCTATGCATGGGAGAGGAAAAGAATTTCTAATTGTGTTG
CTGATTACTCTGTACTCTACAACTCAACATCTTTTTCAACTTTTAAGTGTTATGGCGTTT"&amp;"CTGCCACTAA
GCTGAATGACCTTTGCTTCTCCAACGTCTATGCAGATTCATTCGTAGTCAAAGGAGATGATGTAAGGCAA
ATAGCACCAGGACAGACCGGTGTTATTGCTGATTATAATTACAAATTACCAGATGACTTCTTGGGTTGTG
TCCTAGCATGGAACACCAATTCTAAAGATTCTTCCACTTCCGGTAATTATAATTATTTATATAGATGGGT
TAGAAGGTCTAAGCTTAACCCTTATGAGCGC"&amp;"GACTTATCTAACGACATCTATTCACCTGGAGGTCAGTCT
TGCTCAGCTATAGGTCCTAATTGTTATAACCCCTTACGTCCATATGGCTTTTTTACAACAGCTGGTGTTG
GACACCAACCTTATAGAGTTGTAGTACTTTCTTTTGAACTTTTAAATGCACCCGCTACAGTCTGTGGACC
AAAATTATCCACTGACCTTATTAAAAACCAGTGTGTCAATTTTAACTTTAATGGACTCACTGGTACTGGT
GT"&amp;"GTTAACTTCTTCCTCAAAGAGATTTCAACCATTTCAACAATTTGGTCGTGATGTTTCGGATTTCACTG
ATTCAGTTCGAGACCCGAAGACATCTGAAATATTAGACATTTCACCTTGCTCTTTTGGCGGTGTAAGTGT
AATTACACCTGGAACAAATACTTCATCAGAAGTTGCTGTTCTATATCAAGATGTTAATTGCACTGATGTT
CCTGTAGCAATCCATGCAGACCAACTCACACCTGCTTGGCGCAT"&amp;"ATACTCTACTGGAAATAATGTATTTC
AAACTCAGGCAGGCTGTCTTATAGGAGCTGAGCATGTCGACACTTCTTATGAGTGCGACATTCCTATTGG
AGCTGGCATTTGTGCTAGTTACCACACAGTTTCTTCACTACGTAGTACTAGCCAAAAATCTATTGTGGCT
TATACTATGTCTTTAGGTGCTGATAGTTCAATTGCTTACTCTAATAACACCATTGCTATACCTACTAATT
TTTCAATTAGCATTA"&amp;"CTACAGAAGTAATGCCTGTTTCTATGGCTAAAACCTCCGTAGATTGTAATATGTA
CATCTGCGGCGATTCTACTGAATGTGCTAATTTGCTTCTCCAATATGGTAGCTTTTGCACACAATTAAAT
CGTGCACTCTCAGGTATCGCTGTCGAACAGGACCGCAACACGCGTGAAGTGTTCGCTCAAGTGAAACAGA
TGTACAAAACCCCAGCTTTGAAAGATTTCGGTGGTTTTAATTTTTCACAAATATTAC"&amp;"CTGACCCTCTAAA
GCCAACTAAGAGATCTTTTATTGAGGACTTGCTCTTTAATAAGGTGACACTCGCTGATGCTGGCTTTATG
AAGCAATATGGCGAATGCCTAGGTGATGTTAATGCTAGAGATCTCATTTGTGCGCAGAAGTTCAATGGAC
TTACAGTGTTGCCACCTCTGCTCACTGATGATATGATTGCTGCCTACACTGCTGCTCTAGTTAGTGGTAC
TGCCACTGCTGGATGGACATTTGGTGCT"&amp;"GGCGCTGCTCTTCAAATACCTTTTGCTATGCAAATGGCATAT
AGGTTCAATGGCATTGGAGTTACCCAAAATGTTCTCTATGAGAACCAAAAACAAATCGCCAATCAATTTA
ATAAGGCGATTAGCCAAATTCAAGAATCACTTACAACTACATCCACTGCATTGGGCAAGCTGCAAGACGT
TGTTAACCAGAATGCTCAAGCATTAAACACACTTGTTAAACAACTTAGCTCCAATTTTGGTGCTATTTCA"&amp;"
AGTGTGTTAAATGATATCCTTTCGCGACTTGATAAAGTCGAGGCGGAGGTACAAATTGACAGGTTAATTA
CAGGCAGACTGCAAAGCCTGCAAACCTATGTAACACAACAACTAATCAGGGCTGCTGAAATCAGGGCTTC
TGCTAATCTTGCTGCTACTAAAATGTCTGAGTGTGTTCTTGGACAATCAAAAAGAGTTGACTTTTGCGGA
AAAGGCTACCATCTCATGTCCTTCCCGCAAGCAGCCCCGCA"&amp;"TGGTGTTGTCTTCCTACATGTCACATGTG
TGCCATCCCAAGAGAGAAACTTCACCACTGCGCCAGCAATTTGTCACGAAGGCAAAGCATACTTCCCGCG
TGAAGGTGTTTTTGTTTTTAATGGCACTTCTTGGTTTATTACACAGAGGAACTTCTTTTCTCCACAAATA
ATTACTACAGACAATACATTTGTCTCTGGGAGTTGTGATGTCGTAATTGGCATCATTAACAACACAGTTT
ATGATCCTCTGC"&amp;"AACCTGAGCTTGACTCATTCAAAGAAGAGCTGGACAAGTACTTCAAAAATCACACATC
ACCAGATGTTGATCTCGGCGACATTTCAGGCATTAACGCTTCCGTCGTCAATATTCAGAAAGAAATTGAC
CGCCTCAATGAGGTCGCCAAAAATTTAAATGAATCACTCATTGACCTTCAAGAATTGGGAAAATATGAGC
AATACATTAAATGGCCTTGGTATGTTTGGCTCGGCTTCATTGCTGGACTAATTG"&amp;"CCATCGTCATGGTTAC
AATCTTGCTTTGCTGCATGACTAGTTGTTGCAGTTGCCTCAAGGGTGCATGCTCTTGTGGTTCTTGCTGC
AAATTTGATGAGGATGACTCTGAGCCGGTTCTCAAGGGTGTCAAATTACATTACACATAAACGAACTTAT
GGATTTGTTTATGAGAATTTTTACTCTTGGATCAATTACTGCACAGTCAGGAAAAATTGACAATGCTTCT
CCTGCAAGTACTGTTCATGCTACAG"&amp;"CAACGATACCGCTACAGGCCTCACTCCCTTTCGGATGGCTTGTTA
TTGGCGTTGCATTTCTTGCTGTTTTTCAGAGCGTTACCAAAATAATTGCGCTCAATAAAAGATGGCAGCT
AGCCCTTTATAAGGGCTTCCAGTTCATTTGCAATTTACTGCTGCTATTTGTTACCATCTATTCACATCTT
TTGCTTGTCGCTGCGGGTATGGAGGCGCAATTTTTGTACCTCTATGCCTTGATATATTTTCTACAAT"&amp;"GCA
TCAACGCATGTAGAATTATCATGAGATGTTGGCTTTGTTGGAAGTGCAAATCCAAGAACCCATTACTCTA
TGATGCCAACTACTTTGTTTGCTGGCATACACATAACTATGACTACTGTATACCATATAACAGTGTCACA
GATACAATCGTCGTTACTGCAGGTGACGGCATTTCAACACCAAAACTCAAAGAAGACTACCAAATTGGTG
GTTATTCTGAGGATTGGCACTCAGGTGTTAAAGACTAT"&amp;"GTCGTTGTACATGGCTATTTCACCGAAGTTTA
CTACCAGCTTGAGTCTACACAAATTACTACAGACACTGGTATTGAAAATGCTACATTCTTCATCTTTAAC
AAGCTTGTTAAAGATCCACAGAATGTGCAAATACACACAATCGACGGCTCTTCAGGAGTTGTAAATCCAG
CAATGGATCCAATTTATGATGAGCCGACGACGACTACTAGCGTGCCTTTGTAAGCACAAGAAAGTGAGTA
CGAACTTAT"&amp;"GTACTCATTCGTTTCGGAAGAAACAGGTACGTTAATAGTTAATAGCGTACTTCTTTTTCTT
GCTTTCGTGGTATTTTTGCTAGTCACACTAGCCATCCTTACTGCGCTTCGATTGTGTGCGTACTGCTGCA
ATATTGTTAACGTGAGTTTAGTAAAACCAACGGTTTACGTCTACTCGCGTGTCAAAAATCTGAACTCTGC
TGAAGGAGTTCCTGATCTTCTGGTCTAAACGAACTAACTATTATTATTATT"&amp;"CTGTTTGGAACTTTAACAT
TGCTTGTCATGGCAGACAACGGTACTATTACTGTTGAGGAGCTTAAACAACTCCTGGAACAATGGAACCT
AGTAATAGGTTTCCTATTCCTCGCCTGGATTATGTTACTACAATTTGCCTATTCTAACCGGAACAGGTTT
TTGTACGTAATAAAGCTTGTTTTTCTCTGGCTCTTGTGGCCAGTAACACTTGCTTGCTTTGTGCTTGCTG
CTGTTTACAGAATTAATTGGGT"&amp;"GACTGGCGGGATTGCGATTGCAATGGCTTGTATCGTAGGCTTGATGTG
GCTTAGCTACTTCGTTGCTTCCTTCAGGCTGTTTGCTCGCACCCGCTCAATGTGGTCATTCAATCCAGAA
ACAAATATTCTTCTCAATGTGCCTCTCAGGGGGACAATTGTGACCAGACCGCTCATGGAAAGTGAACTTG
TCATTGGTGCTGTGATCATTCGTGGTCACTTGCGAATGGCTGGACACTCCCTGGGGCGCTGTGA"&amp;"CATTAA
GGACCTGCCGAAAGAGATCACTGTGGCTACATCACGAACGCTTTCTTATTATAAATTAGGAGCGTCGCAG
CGTGTAGGCATTGATTCAGGTTTTGCTGCATACAACCGCTACCGTATTGGAAATTACAAATTAAATACAG
ACCACGCCGGTAGCAACGACAATATTGCTTTGCTAGTACAGTAAGTGACAACAGATGTTTCATCTTGTTG
ACTTCCAGGTTACAATAGCAGAGATATTGATTATC"&amp;"ATTATGAGGACTTTCAGGATTGCCATATGGAATCT
TGATATGATAATAAGTTCAATAGTGAGACAATTATTTAAGCCTCTAACTAAGAAGAATTATCCTGAGTTA
GATGATGAAGAACCTATGGAGTTAGATTATCCATAAAACGAACATGAAAATTATTCTCTTCCTGACATTG
ATTGCACTTGCATCTTGCGAGCTATATCACTATCAGGAGTGTGTTAGAGGTACAACTGTACTACTAAAAG
AACCTT"&amp;"GCCCATCTGGAACCTACGAGGGCAATTCACCATTTCATCCTCTTGCTGATAACAAATTTGCACT
AACTTGCACTAGCACCCACTTTGCTTTTGCTTGTGCTGACGGTACTAGACATACCTATCAGCTTCGTGCA
AGATCAGTTTCACCAAAACTTTTCATCAGACAAGAGGAAGTTCACCAGGAGCTCTACTCACCGCTTTTTC
TCATTGTTGCTGCTCTAGTATTTATAATACTTTGCTTCACCATTAAGA"&amp;"GAAAGACAGAATGAATGAGCTC
ACTTTAATTGACTTCTATTTGTGCTTTTTAGCCTTTCTGCTATTCCTTGTTCTAATAATGCTTATTATAT
TTTGGTTTTCACTTGAACTCCAGGATATAGAAGAACCTTGTAACAAAGTCTAAACGAACATGAAACTTCT
CATTGTTTTAGGACTCTTAACATCAGTGTATTGCATGCATAAAGAATGCAGTATACAAGAATGTTGTGAA
AATCAACCATTCCAACCTG"&amp;"AAGACCCATGTCCAATACATTATTATTCGGACTGGTTTGTAAAAATTGGAC
CTCGCAAGTCTGCTCGCCTAGTACAACTTTGTGCTGGTGAATATGGACACAGAGTTCCAATACATTATGA
AATGTTTGGCAATTATACTATTTCATGTGAACCACTTGAAATAAATTGTCAAAACCCACCAGTTGGAAGT
CTCATTGTACGTTGTTCATATGATGTTGACTTTATGGAGTATCACGACGTTCGTGTTGTTC"&amp;"TAGATTTCA
TCTAAACGAACAAACTAAAATGTCTGATAATGGACCCCAACCAAATCAGCGTAGTGCCCCCCGCATTACA
TTTGGTGGACCCACAGATTCAACTGACAATAACCAGAATGGAGGACGCAATGGGGCAAGGCCAAAACAGC
GCCGACCCCAAGGTTTACCCAATAATACTGCGTCTTGGTTCACAGCTCTCACTCAGCATGGCAAGGAGGA
ACTTAGATTCCCTCGAGGCCAGGGCGTTCCAA"&amp;"TCAACACCAATAGTGGTCCAGATGACCAAATTGGCTAC
TACCGACGAGCTACCCGACGAGTTCGTGGTGGTGACGGCAAAATGAAAGAGCTCAGCCCCAGATGGTACT
TCTATTACCTAGGAACTGGCCCAGAAGCTTCACTTCCCTACGGCGCTAACAAAGAAGGCATCATATGGGT
CGCAACTGAGGGAGCCTTGAATACACCGAAAGATCACATCGGCACCCGCAATCCTAATAACAATGCTGCC
ACC"&amp;"GTGCTACAACTTCCTCAAGGAACAACATTGCCAAAAGGCTTCTACGCAGAGGGGAGCAGAGGCGGCA
GTCAAGCCTCTTCTCGCTCTTCGTCACGTAGTCGCGGTAATTCAAGAAATTCAACTCCTGGCAGCAGTAG
GGGAAATTCTCCTGCTCGAATGGCTAGCGGAGGTGGTGAAACTGCCCTCGCGCTATTGCTGCTAGACAGA
TTGAACCAGCTTGAGAGCAAAGTTTCTGGTAAAGGCCAACAACAA"&amp;"CAAGGCCAAACTGTCACTAAGAAAT
CTGCTGCTGAGGCATCTAAAAAGCCTCGCCAAAAACGTACTGCTACAAAACAGTACAACGTCACTCAAGC
ATTTGGGAGACGTGGTCCAGAACAAACCCAAGGAAACTTCGGGGACCAAGACCTAATCAGACAAGGAACT
GATTATAAACATTGGCCGCAAATTGCACAATTTGCTCCAAGTGCCTCTGCATTCTTCGGAATGTCACGCA
TTGGCATGGAAGTCAC"&amp;"ACCTTCGGGAACATGGCTGACTTATCATGGAGCCATTAAATTGGATGACAAAGA
TCCACAATTCAAAGACAACGTCATACTGCTGAATAAGCACATTGACGCATACAAAACATTCCCACCAACA
GAGCCTAAAAAGGACAAAAAGAAAAAGACTGATGAAGCTCAGCCTTTACCGCAGAGACAAAAGAAGCAGC
CCACTGTGACTCTTCTTCCTGCGGCTGACATGGATGATTTCTCCAGACAACTTCAAAA"&amp;"TTCCATGAGTGG
AGCTTCTGCTGATTCAACTCAGGCATAAACACTCATGATGACCACACAAGGCAGATGGGCTATGTAAACG
TTTTCGCAATTCCGTTTACGATACATAGTCTACTCTTGTGCAGAATGAATTCTCGTAGCTAAACAGCACA
AGTAGGTTTAGTTAACTTTAATCTCACATAGCAATCTTTAATCAATGTGTAACATTAGGGAGGACTTGAA
AGAGCCACCACATTTTCACCGAGGCCACG"&amp;"CGGAGTACGATCGAGGGTACAGTGAATAATGCTAGGGAGAG
CTGCCTATATGGAAGAGCCCTAATGTGTAAAATTAATTTTAGTAGTGCTATCCCCATGTGATTTTAATAG
CTTCTTAGGAGAATGACAAAAAAAAAAAAAAA
")</f>
        <v>&gt;BtRs4231 KY417146.1_genome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TGGCTTCGGGGACTCTGTGGAAGAGGCCCTATCGGAGGCACGTGAACATCTTAAAAATGGCACTTGTGGT
TTAGTAGAGCTGGAAAAAGGCGTATTGCCCCAGCTTGAACAGCCCTATGTGTTCATTAAACGTTCTGATG
CCTTAAGCACCAATCACGGCCACAAGGTCGTTGAGCTGGTTGCAGAATTGGACGGCATTCAGTATGGTCG
TAGCGGTATAACTCTGGGAGTGCTCGTGCCACATGTGGGCGAAACCCCAATCGCATACCGCAATGTTCTT
CTTCGTAAGAACGGTAATAAGGGAGCCGGTGGCCATAGCTTTGGCATCGATCTAAAGTCTTATGACTTAG
GTGACGAGCTTGGCACTGATCCCATTGAAGATTACGAACAAAACTGGAACACTAAGCATGGCAGTGGTGT
ACTCCGTGAACTCACTCGTGAGCTCAATGGAGGTGCATTCACTCGCTATGTCGACAACAACTTCTGTGGC
CCAGATGGGTACCCTCTTGATTGCATCAAGGATTTTCTCGCTCGCGCGGGCAAGTCAATGTGCACTCTTT
CTGAACAACTTGATTACATTGAGTCGAAGAGAGGTGTCTACTGCTGCCGTGACCATGAGCATGAAGTTGC
CTGGTTCACTGAGCGCTCTGATAAGAGCTATGAGCATCAGACACCCTTCGAAATTAAGAGTGCCAAGAAA
TTTGACACCTTCAAAGGAGAATGCCCAAAGTTTGTATTTCCTCTCAATTCAAAAGTCAAAGTCATTCAAC
CACGTGTTGACAAGAAAAAGACTGAAGGTTTCATGGGGCGTATACGTTCTGTGTACCCTGTTGCATCTCC
ACAGGAGTGTAACAACATGCACTTGTCTACCTTGATGAAATGTAATCATTGCGATGAAGTTTCATGGCAG
ACGTGCGACTTTCTGAAAGCCACTTGTGAACAGTGTGGCACTGAAAATTTAGTCACTGAAGGACCTACTA
CATGTGGGTACCTACCTACTAATGCTGTAGTGAAAATGCCATGTCCTGCTTGTCAAGACCCGGAGATTGG
ACCTGAGCATAGTGTTGCAGATTATCACAACCACTCAAACATTGAAACTCGACTCCGCAAGGGAGGTAGG
ACTAGATGTTTTGGAGGCTGTGTGTTTGCCTATGTCGGCTGCTACAACAAGCGTGCCTACTGGGTTCCTC
GTGCTAGTGCTGATATTGGTTCAGGCCATACTGGCATTACTGGTGACAACGTGGAGACCTTGAATGAGGA
TCTCCTTGAGATACTGAGTCGTGAACGTGTTAACATTAACATTGTTGGCGATTTTCAGTTGACTGAAGAG
GTTGCCATCATTTTGGCATCTTTTTCCGCTTCTACAAGTGCCTTTATTGACACTATAAAGAGTCTTGATT
ACAAGTCTTTCAAAGCCATTGTTGAGTCCTGCGGTAACTACAAAGTCACTAAGGGAAAGCCCGTAAAAGG
TGCTTGGAACATTGGACAACAGAGATCAGTTTTAACACCACTGTGTGGTTTTCCCTCACAGGCTGCTGGT
GTTATCAGATCAATCTTTGCACGCACACTTGATGCAGCAAACCACTCAATTCCTGACTTGCAAAGAGCAG
CTGTCACCATACTTGATGGTATTTCTGAACAGTCATTGCGTCTTGTTGATGCCATGGTTTACACCTCAGA
CCTACTCACTAACAGTGTCATTATTATGGCATATGTAACTGGTGGTCTTGTACAACAGACTTCTCAGTGG
TTGTCTAATCTTTTGGGCACTACTGTTGAAAAACTTAGGCCCATCTTTGCATGGATTGAGGCGAAACTTA
GTGCAGGAGTTGAATTTCTCAAGGATGCTTGGGAGATTCTCAAATTTCTCATTACAGGTGTTTTTGACAT
CGTCAAGGGTCAAATACAGGTCGCTTCAGATAACATCAAGGATTGTGTAAAATGCTTCATTGATGTTGTT
AACAAAGCACTCGAAATGTGCATTGACCAAGTCACTATCGCTGGCGCAAAGTTGCGATCACTCAACTTGG
GTGAAGTCTTCATCGCTCAAAGCAAGGGACTTTACCGTCAGTGTATACGTGGCAAGGAACAGCTGCAACT
ACTCATGCCTCTTAAGGCACCAAAAGAAGTCACCTTTCTTGAAGGTGATTCACATGACACAGTACTTACC
TCTGAGGAGGTTGTTCTCAAGAACGGTGAACTCGAAGCACTCGAGACGCCTGTTGATAGCTTCACAAATG
GAGCTGTCGTTGGCACACCAGTCTGTGTAAATGGCCTCATGCTCTTAGAGATCAAGGATAAAGAACAATA
CTGTGCATTGTCTCCTGGTTTACTGGCTACAAACAATGTCTTTCGCCTAAAAGGGGGCTCACCAATTAAA
GGTGTAACCTTTGGAGAAGACACTGTTTTGGAAGTTCAAGGTTACAAGAATGTGAGAATCACATTTGAGC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CTGAATTATCGGAGCATGAACCAGAACCAGAACTAACACCTGAAGAACCAGTTAACCAGTTTACTGGTTA
TTTAAAACTTACTGACAATGTTGCCATTAAGTGTGTGGACATCGTGAAGGAGGCGCAAAACGCTAACCCC
ACGGTGATTGTAAATGCTGCTAACATACATCTGAAACATGGTGGTGGTGTAGCAGGTGCACTCAACAAGG
CAACCAACGGTGCCATGCAAAAAGAGAGCGATGATTACATTAAGCTAAATGGCCCTCTCACAGTGGGAGG
TTCATGTTTGCTTTCTGGACATAATCTTGCTAAGAAGTGTCTGCATGTTGTTGGACCTAACCTAAATGCA
GGTGAGGACATCCAGCTTCTTAAGGCAGCATATGAAAATTTCAATTCACAGGACACCTTACTTGCACCAT
TGTTGTCAGCAGGCATATTTGGTGCTAAACCACTTCATTCTTTACAAGTGTGCGTGCAGACAGTTCGTAC
ACAGGTTTATATTGCAGTCAATGACAAAGCTCTTTATGAGCAGGTTGTCATGGATTACCTTGATAGCCTG
AAGCCCAGAGTGGAAGCACCTAAACAAGAGGAGCCACCAAAGACAGAAGATCCTAAAATTGAGGAGAAAT
CTGTCGTACAGAAGCCTGTCGATGTGAAGCCAAAAATTAAGGCTTGCATTGATGAGGTTACCACAACACT
GGAAGAAACTAAGTTTCTTACCAATAAGTTACTCTTGTTTGCTGACATCAATGGTAAGCTTTACCATGAT
TCTCAAAACATGCTTAGAGGTGAAGATATGTCTTTCCTTGAGAAGGATGCACCTTACATGGTAGGTGATG
TTATCACTAGTGGTGATATCACTTGTGTTGTAATACCCTCCAAAAAGGCTGGTGGCACTACAGAGATGCT
CTCAAGAGCTTTGAAGAAAGTGCCAGTTGATGAGTATATAACCACATACCCTGGACAAGGATGTGCTGGT
TATACACTTGAGGAAGCTAAGACTGCTCTTAGGAAATGCAAATCTGCATTTTACGTGTTACCTTCAGAAA
CACCTAATGCTAAGGAAGAGATTCTAGGAACTGTATCCTGGAATTTGAGAGAGATGCTTGCTCATGCTGA
AGAGACAAGAAAATTAATGCCTATCTGCATGGATGTTAGAGCCATAATGGCCACCATCCAACGCAAGTAC
AAAGGAATTAAAATTCAAGAAGGTATTGTTGACTATGGAGTCCGATTCTTCTTTTATACTAGTAAAGAAC
CTGTAGCTTCTATCATTACGAAGTTGAACTCTCTAAATGAGCCACTTGTCACAATGCCAATTGGTTATGT
GACACATGGTTTTAATCTTGAAGAGGCTGCGCGTTGTATGCGTTCTCTTAAAGCTCCTGCCGTAGTGTCA
GTATCATCGCCAGATGCTGTTACTACATATAATGGATACCTCACTTCGTCATCAAAGACGTCTGAGGAGC
ACTTTGTGGAAACAGTTTCTTTGGCTGGCTCTTACAGAGATTGGTCCTATTCAGGACAGCGTACAGAGTT
AGGTGTTGAATTTCTTAAGCGTGGTGACAAAATTGTGTACCACACTTTAGAGAGCCCCGTCGAGTTTCAT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ATGAGAGTTTTCTTGGTAGGTACATGTCTGCGTTAAACCACACAAAGAAATGGAAATTTCCTCAAGTTGG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TTCTTTTGTTATGATGTCTGCACCACCTGCTGAATATAAATTACAGCAAGGTACATTTTTATGTGCGAAT
GAGTACACTGGTAACTATCAGTGTGGTCATTACACTCATATAACTGCTAAGGAGACCCTCTATCGTATTG
ATGGAGCTCACCTTACAAAGATGTCAGAGTACAAAGGACCAGTGACTGATGTTTTCTATAAGGAAACATC
TTACACTACAACCATCAAGCCTGTGTCATATAAACTCGATGGAGTTACTTACACAGAGATTGAACCAAAA
TTGGATGGGTATTATAAAAAGGATAATGCTTACTATACAGAGCAGCCTATAGACCTTGTACCAACTCAAC
CACTACCAAATGCGAGTTTTGACAATTTCAAACTCACATGTTCTAATACAAAATTCGCTGATGACTTAAA
TCAAATGACAGGCTTCACAAAGCCAGCTTCACGAGAGCTATCTGTCACATTCTTCCCAGACTTGAATGGC
GATGTAGTGGCTATTGACTATAGACACTATTCAGCGAGTTTCAAGAAAGGTGCTAAATTACTGCATAAGC
CAATTGTTTGGCACATTAATCAGGCTACAACCAAGACAACGTTTAAACCAAACACTTGGTGTTTACGTTG
TCTTTGGAGTACAAAGCCAGTAGATACTTCAAATTCATTTGAAGTTCTGGCAGTAGAAGACACACAAGGA
ATGGACAATCTTGCTTGTGAAAGTCAACAACCCACCTCTGAAGAAGTAGTGGAAAATCCTACCATACAGA
AGGAAGTCCTAGAGTGTGACGTGAAAACTACCGAAGTTGTAGGCAATGTCATACTTAAACCATCAGATGA
AGGTGTTAAAGTAACACAAGAGTTAGGTCATGAGGATCTTATGGCTGCTTATGTGGAAAACACAAGCATT
ACCATTAAGAAACCTAATGAGCTTTCACTAGCCTTAGGTTTAAAAACAATTGCCACTCATGGTATTGCTG
CAATTAATAGTGTTCCTTGGAGTAAAATTTTGGCTTATGTCAAACCATTCTTAGGACAGGCAGCAATTAC
AACATCAAATTGTGCTAAGAGATTAGCACAATGTGTGTTTAACAATTATATGCCTTATGTGCTTACACTA
TTGTTTCAATTGTGTACTTTTACAAAAAGTACAAATTCTAGAATTAGAGCTTCGCTACCTACGACTATTG
CTAAAAATAGTGTTAAGGGTGTAGCTAGATTATGTTTGGATGCTGGCATCAATTATGTAAAGTCACCCAA
ATTTTCTAAATTGTTCACTATTGCAATGTGGCTATTATTGTTAAGCATTTGCTTAGGTTCACTAATCTAT
GTAACTGCAGCTTTAGGTGTATTATTGTCCAACTTTGGAGCTCCTTCTTATTGTAGTGGCGTTAGAGAAT
CGTACCTCAATTCCTCTAATGTTACTACTATGGATTTCTGTGAAGGTTCTTTTCCTTGCAGTGTTTGTTT
AAGTGGATTAGATTCGCTTGATTCCTATCCAGCTCTTGAAACCATTCAGGTGACGATCTCATCGTACAAG
CTAGACTTGACAATTTTAGGTCTGGCTGCTGAGTGGTTTTTGGCATATATGTTGTTTACAAAATTCTTTT
ATTTACTAGGTCTTTCAGCTATAATGCAGGTGTTCTTTGGCTATTTTGCTAGTCATTTCATCAGCAATTC
TTGGCTCATGTGGTTTATCATTAGCATTGTACAAATGGCACCCGTTTCTGCAATGGTTAGGATGTACATC
TTCTTTGCTTCTTTTTACTACATATGGAAGAGCTATGTTCATATTATGGATGGTTGTACCTCTTCGACTT
GCATGATGTGCTATAAGCGCAATCGTGCCACACGCGTTGAGTGTACAACTATTGTTAATGGCATGAAGAG
ATCTTTCTATGTCTATGCAAATGGAGGCCGTGGCTTCTGCAAGACTCACAATTGGAATTGTCTCAATTGT
GACACATTTTGCACTGGTAGTACATTCATTAGTGATGAAGTTGCTCGTGATTTGTCACTCCAGTTTAAAA
GACCAATTAACCCTACTGACCAGTCATCGTATATTGTTGATAGTGTTGCTGTGAAAAATGGCGCACTTCA
CCTCTACTTTGACAAGGCTGGTCAAAAGACTTATGAGAGACACCCACTCTCCCATTTTGTCAATTTAGAC
AATTTGAGAGCTAACAACACTAAAGGTTCACTACCTATTAATGTCATAGTCTTTGATGGCAAGTCCAAAT
GCGACGAGTCTGCTGCTAGGTCTGCATCTGTGTACTACAGTCAGCTAATGTGCCAACCTATTCTGTTGCT
TGACCAAGCTCTCGTATCAGATGTTGGAGATAGTACTGAAGTTTCTGTTAAGATGTTTGATGCTTATGTC
GACACCTTTTCAGCAACTTTTAGTGTTCCTATGGAAAAACTTAAGGTACTCGTTGCTACAGCTCATAGCG
AGCTGGCAAAGGGTGTAGCTTTAGATGGTGTCCTTTCTACATTTGTGTCAGCTGCTCGTCAAGGTGTTGT
TGATACTGATGTTGACACAAAGGATGTCATTGAATGTCTCAAACTTTCACATCACTCCGACTTGGAAGTG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AACAACATACCTTTTAGACTAACTTGTGCTACAACTAGACAGGTTGTCAATGTCATAACTACTAAAATCT
CACTCAAGGGTGGTAAGATTGTTAGTACTTGGTTTAAACTTATGCTTAAGGCCACATTATTGTGCGTTTT
TGCTGCATTGGTCTGTTACATCGTTATGCCAGTACATACATTGTCTGCTCATGATGGTTATACAAATGAA
ATCATTGGTTACAAAGCCATTCAGGATGGTGTCACTCGTGACATCGTTTCTACTGATGATTGTTTTGCAA
ACAAACATGCTGGTTTTGACTCATGGTTTAGCCAGCGTGGTGGTTCATACAAAAATGACAAAAGCTGCCC
TGTAGTAGCTGCTATCATTACAAGAGAGATTGGTTTCATAGTGCCTGGCTTACCAGGTACTGTGTTGAGA
GCAATCAATGGTGACTTCTTGCATTTTCTACCTCGTGTCTTTAGTGCTGTTGGCAACATTTGCTACACAC
CTTCCAAACTCATTGAGTATAGTGATTTTGCTACCTCTGCTTGCGTTCTTGCTGCTGAGTGTACAATTTT
TAAGGATGCTAAGGGCAAACCTGTGCCATATTGTTATGACACTAATTTGCTAGAGGGTTCTATTTCTTAT
AGTGAGCTTCGTCCAGACACTCGTTATGTCCTTATGGATGGTTCCATCATACAGTTTCCTAACACTTACC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GTGCTTTAGATGTGTCTGCTTCAGTAGTGGCTGGTGGTATTATTGCCATATTGGTGACTTGTGCTGCCTA
CTACTTTATGAAATTCAGACGTGCTTTTGGTGAGTACAATCATGTTGTTGCTGCTAATGCACTTTTGTTT
TTGATGTCTTTCACTATACTCTGCCTGACACCAGCTTATAGCTTTTTGCCAGGAGTCTACTCAGTCTTTT
ACTTGTACTTGACATTCTATTTCACTAATGATGTTTCATTCTTGGCTCACCTTCAGTGGTTTGCCATGTT
TTCTCCTATTGTGCCTTTTTGGATAACAGCAATCTATGTATTCTGTATTTCTCTGAAGCACTGCCATTGG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TCTACCAACCACCACAGACATCAATCACTTCTGCTGTTTTGCAGAGTGGTTTTAGGAAAATGGCATTCCC
ATCAGGCAAAGTTGAAGGGTGCATGGTACAAGTAACCTGTGGAACTACAACTCTTAATGGATTGTGGTTA
GATGACACAGTATACTGTCCAAGACATGTCATTTGCACAGCAGAGGACATGCTTAACCCTAACTATGAAG
ATCTGCTCATTCGCAAATCTAACCATAGCTTCCTTGTTCAGGCTGGCAATGTACAACTCCGAGTTATCGG
CCATTCTATGCAAAATTGTCTGCTTAGGCTTAAAGTTGATACCTCTAACCCTAAGACACCCAAGTATAAA
TTTGTCCGTATTCAACCTGGTCAAACATTCTCAGTTTTAGCATGCTACAATGGTTCACCATCTGGTGTTT
ATCAGTGTGCCATGAGACCTAACCATACCATTAAAGGTTCTTTCCTTAATGGATCATGTGGTAGTGTTGG
TTTTAACATTGATTATGATTGCGTGTCTTTCTGCTATATGCATCACATGGAGCTTCCAACAGGAGTACAC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TGAGTTTACACCATTTGATGTTGTTAGACAATGCTCTGGTGTTACCTTCCAAGGTAAGTTCAAGAAGATT
GTTAAGGGCACTCATCATTGGATGCTTTTAACTTTCTTGACATCACTATTGATTCTTGTCCAAAGTACTC
AGTGGTCGCTGTTTTTCTTTGTTTACGAGAATGCTTTCTTGCCATTTACTCTTGGTATTATGGCAATTGC
TGCATGTGCTATGCTGCTTGTTAAGCATAAGCACGCATTCTTGTGCTTGTTTCTGTTACCTTCTCTTGCA
ACAGTTGCTTACTTTAATATGGTCTACATGCCTGCTAGCTGGGTGATGCGTATTATGACATGGCTTGAAT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TGTTGAGTATTACCCATTGTTATTTATTACTGGTAACACCTTACAGTGTATCATGCTTGTTTATTGTTTC
TTAGGTTATTGTTGCTGCTGCTACTTTGGCCTTTTCTGTTTACTCAACCGTTACTTCAGGCTTACTCTTG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GTTCTTTACCATCATATGCCGCCTATGCCACTGCCCAAGAGGCCTATGAGCAGGCTGTAGCTAATGGTGA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TTACATATGCCTCTGCACTCTGGGAAATCCAGCAAGTTGTTGATGCAGATAGTAAGATTGTTCAACTTAG
TGAAATTAACATGGATAATTCATCAAATTTGGCTTGGCCTCTTATTGTTACAGCTCTAAGAGCCAACTCA
GCTGTCAAACTACAGAATAATGAACTAAGTCCGGTAGCACTACGACAGATGTCCTGTGCGGCTGGTACCA
CACAAACAGCTTGTACTGATGACAATGCACTTGCCTACTATAACAATTCGAAGGGAGGTAGGTTTGTGCT
GGCATTATTATCAGACCACCAAGATCTCAAATGGGCTAGATTCCCTAAGAGTGATGGTACAGGTACAATT
TATACAGAACTGGAACCACCTTGTAGGTTTGTTACAGACACACCAAAAGGGCCTAAAGTGAAATACTTGT
ATTTCATCAAGGGCTTAAATAACCTAAATAGAGGTATGGTGCTGGGCAGTTTAGCTGCTACAGTACGTCT
TCAGGCTGGAAATGCTACAGAAGTACCTGCCAATTCAACTGTGCTTTCTTTCTGTGCTTTTGCAGTGGAC
CCTGCTAAAGCATATAAGGACTACCTAGCAAGTGGAGGACAACCAATCACCAACTGCGTGAAGATGTTGT
GCACACACACTGGTACGGGACAGGCAATTACTGTAACACCAGAAGCCAACATGGACCAAGAGTCCTTTGG
TGGTGCTTCATGCTGTCTGTATTGTAGGTGCCACATTGACCATCCAAATCCTAAAGGATTTTGTGACTTG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GTTCCTAAAAACTAATTGCTGCCGCTTCCAGGAAAAGGATGAGGAAGGCAATTTATTAGACTCTTACTTT
GTAGTTAAGAGGCATACTATGTCTAACTACCAACATGAAGAGACTATTTATAACTTGGTTAAAGATTGTC
CAGCGGTTGCTGTTCATGACTTTTTCAAGTTTAGAGTAGATGGTGACATGGTACCACATATATCACGTCA
GCGTCTAACTAAATACACAATGGCTGATTTAGTCTATGCTCTACGTCATTTTGATGAGGGTAATTGTGAT
ACATTAAAGGAAATACTCGTCACATACAATTGTTGTGATGATGATTATTTCAATAAGAAGGATTGGTATG
ATTTCGTAGAGAATCCTGACATCTTACGCGTATATGCTAACTTAGGTGAGCGTGTACGCCAAGCATTATT
AAAGACTGTACAATTCTGCGATGCTATGCGTGATGCAGGCATTGTAGGCGTACTGACATTAGATAATCAG
GATCTTAATGGGAATTGGTACGATTTCGGTGATTTCGTACAAGTAGCACCAGGCTGCGGAGTTCCTATTG
TGGATTCATATTACTCATTGCTGATGCCCATCCTCACTCTGACTAGGGCATTGGCTGCTGAGTCCCATAT
GGATGCTGATCTCGCAAAACCACTTATTAAGTGGGATTTGCTGAAATATGACTTTACGGAAGAGAGACTT
TGTCTCTTTGACCGTTATTTTAAATATTGGGACCAGACATACCATCCCAATTGTATTAACTGTTTGGATG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AGTGGCTGCACTAACAAACAATGTTGCTTTTCAAACTGTCAAACCCGGTAATTTTAACAAAGACTTTTAT
GACTTTGCTGTGTCTAAAGGTTTCTTTAAAGAGGGAAGTTCTGTTGAACTAAAACACTTCTTCTTTGCTC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GAGCTACTGTGGTAATTGGAACAAGCAAATTTTACGGTGGCTGGCATAACATGTTAAAAACTGTTTACAG
TGATGTAGAAACTCCACACCTTATGGGTTGGGATTATCCAAAATGTGACAGAGCCATGCCTAACATGCTT
AGGATAATGGCCTCTCTTGTTCTTGCTCGCAAACATAGCACTTGCTGTAACTTGTCACACCGCTTCTACA
GGTTAGCTAATGAGTGTGCGCAGGTGTTAAGTGAGATGGTCATGTGTGGCGGCTCACTATATGTTAAACC
AGGTGGAACATCATCAGGTGATGCTACAACTGCTTATGCTAATAGTGTCTTTAACATTTGTCAAGCTGTT
ACAGCCAATGTAAATGCACTTCTTTCAACTGATGGTAACAAGATAGCTGACAAGTATGTCCGCAATCTAC
AACACAGGCTTTATGAGTGTCTCTATAGAAATAGGGATATTGATCATGAATTCGTGGATGAGTTTTACGC
TTACCTGCGTAAACATTTCTCCATGATGATTCTTTCTGATGATGCCGTTGTGTGCTATAACAGTAACTAT
GCGGCTCAAGGTTTAGTAGCTAGCATTAAGAACTTTAAGGCAGTTCTTTATTATCAAAATAATGTGTTCA
TGTCTGAGGCAAAATGTTGGACTGAGACTGACCTTACTAAAGGACCTCACGAATTTTGCTCACAGCATAC
AATGCTAGTTAAACAAGGAGATGATTACGTGTACCTGCCTTACCCAGACCCATCAAGAATATTAGGCGCA
GGCTGTTTTGTCGATGATATTGTCAAAACAGATGGTACACTTATGATTGAGAGGTTTGTGTCATTAGCTA
TTGATGCCTACCCCCTTACTAAACATCCTAATCAGGAGTATGCTGATGTCTTTCACTTGTATTTACAATA
CATTAGGAAGTTACATGATGAGCTTACTGGTCACATGCTAGACATGTATTCTGTAATGCTAACTAATGAT
AACACCTCACGGTATTGGGAACCTGAGTTTTATGAAGCTATGTACACACCACACACAGTCTTGCAGGCTG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CAGTGCACCTACTCTAGTGCCACAAGAGCACTATGTTAGAATTACTGGCTTGTACCCAACACTCAACATC
TCAGATGAGTTTTCTAGCAATGTTGCAAATTACCAAAAGGTCGGTATGCAAAAGTACTCTACACTTCAAG
GACCACCAGGTACTGGTAAGAGTCATTTTGCCATTGGACTTGCTCTCTACTACCCATCTGCTCGCATAGT
GTATACAGCTTGCTCCCATGCAGCTGTTGATGCCCTATGCGAAAAGGCATTAAAATACTTGCCTATAGAT
AAATGTAGTAGGATTATACCTGCGCGTGCGCGCGTAGAGTGTTTTGACAAATTCAAAGTGAATTCAACAC
TAGAACAGTACGTTTTCTGCACTGTAAATGCATTGCCAGAAACAACTGCTGACATTGTAGTCTTTGATGA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AAATAGGCGTTGTAAGAGAATTTCTTACACGCAACCCTGCTTGGAGAAAAGCTGTTTTTATCTCACCTTA
CAATTCACAGAATGCTGTAGCTTCAAAAATCTTAGGATTGCCTACGCAGACTGTTGATTCTTCCCAGGGT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CATCTCTATGATGGGTTTCAAAATGAATTACCAAGTCAATGGTTACCCTAACATGTTTATCACCCGCGAA
GAAGCTATTCGTCACGTTCGTGCATGGATTGGCTTCGACGTAGAGGGTTGTCATGCAACTAGAGATGCTG
TGGGTACTAACCTACCTCTCCAGCTAGGATTTTCTACAGGTGTTAACTTAGTAGCTGTACCGACTGGCTA
TGTTGACACTGAAAATAACACAGAATTCACCAGAGTTAATGCAAAACCTCCACCAGGTGACCAGTTTAAA
CATCTTATACCACTCATGTACAAAGGCTTGCCTTGGAATGTAGTGCGTATTAAGATAGTACAAATGCTTA
GTGATACACTGAAAGGATTGTCAGACAGAGTCGTGTTTGTCCTTTGGGCGCATGGCTTTGAGCTTACATC
AATGAAGTACTTTGTCAAGATTGGACCTGAAAGAACGTGTTGTCTATGTGACAAACGTGCAACTTGCTTT
TCTACTTCATCAGACACTTATGCCTGCTGGAATCATTCTGTGGGTTTTGACTATGTCTATAACCCATTTA
TGATTGATGTTCAGCAGTGGGGTTTTACGGGTAACCTTCAGAGTAACCATGACCAACATTGCCAGGTGCA
TGGAAATGCACATGTGGCTAGTTGTGATGCTATCATGACTAGATGCTTGGCAGTCCATGAGTGCTTTGTT
AAGCGCGTTGACTGGTCTGTTGAATACCCTATTATAGGAGATGAACTGAAGATTAATTCCGCTTGCAGAA
AAGTACAGCATATGGTTGTAAAGTCTGCATTGCTTGCTGATAAGTTTCCAGTTCTTCATGACATTGGAAA
TCCAAAGGCTATTAAGTGTGTACCTCAGGCTGAAGTAGAATGGAAGTTCTATGATGCTCAGCCATGCAGT
GACAAAGCCTATAAAATAGAGGAACTTTTCTATTCTTATGCTACACATCATGATAAATTCACTGATGGTG
TTTGTTTGTTTTGGAACTGTAACGTTGATCGTTACCCAGCCAATGCAATTGTGTGTAGGTTTGACACGAG
AGTTTTGTCAAACTTAAACTTACCAGGTTGCGATGGTGGTAGTTTGTATGTGAATAAGCATGCATTCCAC
ACTCCAGCTTTTGATAAAAGTGCATTCACTAATTTAAAGCAATTGCCTTTCTTTTATTATTCTGATAGTC
CTTGTGAGTCTCATGGCAAACAAGTAGTGTCAGATATTGACTATGTACCACTTAAATCTGCTACGTGTAT
TACACGGTGCAATTTGGGAGGTGCTGTTTGCAGACACCATGCAAATGAGTACCGACAGTATTTAGATGCA
TACAATATGATGATTTCTGCTGGGTTTAGCCTATGGATTTACAAACAGTTTGACACTTATAACCTGTGGA
ATACATTTACCAGGTTACAAAGTCTAGAAAATGTGGCTTACAACGTTGTTAACAAAGGACACTTTGATGG
ACAAGCTGGCGAAGCACCTGTTTCCATCATTAATAATGCTGTTTACACAAAGGTAGATGGTATTGATGTG
GAGATCTTTGAGAATAAGACAACACTTCCTGTTAATGTTGCATTTGAGCTTTGGGCTAAGCGTAACATTA
AACCAGTGCCAGAGATTAAGATACTCAATAATTTGGGTGTCGATATCGCTGCTAATACTGTAATCTGGGA
CTACAAGAGAGAAGCACCAGCACATATGTCAACAATAGGTGTCTGCACAATGACTGACATTGCCAAGAAA
CCTACTGAGAGTGCTTGTTCCTCGCTTACTGTCTTATTTGATGGTAGAGTGGAAGGACAGGTAGACCTTT
TTAGAAATGCCCGTAATGGTGTTTTAATAACAGAAGGTTCAGTTAAAGGTTTAATACCTTCAAAGGGACC
AGTACAAGCCAGTGTCAATGGAGTCACATTAATTGGAGAATCAGTAAAAACACAGTTCAACTATTTTAAG
AAAGTAGATGGCATTATTCAACAGTTGCCTGAAACCTACTTTACTCAAAGCAGAGACCTAGAAGATTTTA
AGCCCAGATCACAAATGGAAACTGACTTTCTCGAGCTCGCTATGGATGAATTCATACAACGGTATAAGTT
AGAGGGTTATGCCTTCGAGCATATCGTTTATGGGGATTTCAGTCATGGACAACTTGGCGGCCTTCATTTA
ATGATTGGTTTAGCCAAGCGTTCACAAGATTCACCGCTCAAATTAGAGGATTTTATCCCTATGGATAGCA
CAGTGAAAAATTATTTCATAACGGATGCACAAACAGGTTCATCAAAATGTGTGTGTTCTGTCATTGACCT
CTTGCTTGACGACTTTGTTGAGATAATAAAGTCACAGGATTTGTCAGTAATCTCTAAGGTAGTCAAGGTT
ACAATTGACTACGCTGAGATTTCATTCATGCTTTGGTGTAAAGATGGTCATGTCGAAACCTTCTACCCAA
AATTACAGGCAAGTCAAGCATGGCAACCGGGAGTTGCGATGCCTAATTTGTATAAGATGCAAAGAATGCT
TCTTGAAAAATGTGACCTTCAGAATTATGGTGAAAATGCTGTCATACCAAAAGGAATAATGATGAATGTC
GCAAAATACACTCAACTGTGTCAATATTTAAATACACTTACTTTAGCTGTACCCTACAACATGAGAGTTA
TGCACTTTGGTGCTGGCTCTGATAAAGGAGTTGCACCAGGTACAGCTGTACTCAGACAATGGTTGCCAAC
GGGCACACTACTTGTCGATTCAGACCTTAATGACTTCGTCTCTGACGCGGATTCTACCTTAATTGGAGAC
TGTGCAACAGTACATACGGCTAATAAATGGGATCTCATTATTAGTGACATGTATGACCCTAAAACCAAAC
ATGTGACAAGAGAGAATGACTCAAAAGAAGGGTTTTTCACTTACCTGTGTGGGTTTATAAAGCAAAAGCT
AGCCCTGGGTGGCTCTGTGGCTGTGAAGATAACAGAGCATTCTTGGAATGCTGATCTTTACAAGCTTATG
GGACATTTCTCATGGTGGACAGCTTTTGTTACTAATGTAAATGCGTCATCATCAGAAGCATTTCTAATTG
GAGCTAACTATCTTGGTAAGCCGAAGGAACAAATTGATGGCTATACCATGCATGCTAACTACATCTTTTG
GAGGAACACAAATCCTATTCAATTGTCTTCCTATTCACTTTTTGACATGAGCAAATTTCCCCTCAAATTA
AGAGGGACTGCTGTTATGTCTTTAAAAGAGAATCAAATCAACGATATGATTTATTCCCTGCTTGAAAAAG
GTAGACTTATCATTAGAGAAAACAACAGAGTTGTGGTCTCAAGTGATATTCTTGTTAATAACTAAAACGA
ACATGTTTATTTTCTTATTCTTTCTCACTCTCACTAGTGGTAGTGACCTTGAGAGTTGTACCACTTTTGA
TGATGTTCAAGCCCCTAATTACCCTCAACACTCTTCATCCAGGAGAGGGGTTTATTATCCTGATGAAATC
TTTAGATCAGACACTCTTTATTTAACTCAGGATCTATTTCTTCCATTCTATTCTAATGTCACAGGGTTTC
ATACTATTAATCATAGGTTTGACAACCCTGTCATACCTTTTAAGGATGGTGTTTATTTTGCTGCCACTGA
GAAATCAAATGTTGTCCGTGGTTGGGTTTTTGGCTCTACCATGAACAACAAGTCTCAGTCGGTGATTATC
ATCAATAATTCTACTAATGTTGTTATACGAGCATGTAATTTTGAGTTGTGTGACAACCCTTTCTTTGCTG
TCTCTAAACCTACGGGAACACAGACACACACTATGATATTCGACAATGCATTTAATTGCACTTTCGAATA
CATATCAGACTCCTTTTCGCTCGATGTTGCTGAAAAGTCAGGTAATTTTAAACACTTACGAGAGTTTGTG
TTTAAAAATAAGGATGGGTTTCTCTATGTTTACAAGGGTTATCAACCTATAGACGTAGTCCGTGATCTAC
CATCTGGCTTTAATATTTTGAAACCTATTTTTAAGTTACCTCTTGGTATTAACATTACAAATTTTAGAGC
CATTCTTACAGCATTTTTGCCTGCTCAAGACACTTGGGGTACATCAGCTGCTGCTTATTTTGTTGGCTAT
TTAAAGCCAGCTACATTCATGCTTAAGTATGATGAAAATGGTACAATCACAGATGCTGTTGATTGTTCTC
AAAATCCCCTTGCTGAACTCAAATGTTCTGTTAAAAGTTTTGAGATTGATAAAGGAATTTACCAAACCTC
CAATTTTAGGGTAGCACCCTCAAAGGAAGTTGTGAGGTTCCCTAATATTACAAACCTGTGTCCTTTTGGG
GAGGTTTTTAATGCTACTACATTTCCTTCTGTCTATGCATGGGAGAGGAAAAGAATTTCTAATTGTGTTG
CTGATTACTCTGTACTCTACAACTCAACATCTTTTTCAACTTTTAAGTGTTATGGCGTTTCTGCCACTAA
GCTGAATGACCTTTGCTTCTCCAACGTCTATGCAGATTCATTCGTAGTCAAAGGAGATGATGTAAGGCAA
ATAGCACCAGGACAGACCGGTGTTATTGCTGATTATAATTACAAATTACCAGATGACTTCTTGGGTTGTG
TCCTAGCATGGAACACCAATTCTAAAGATTCTTCCACTTCCGGTAATTATAATTATTTATATAGATGGGT
TAGAAGGTCTAAGCTTAACCCTTATGAGCGCGACTTATCTAACGACATCTATTCACCTGGAGGTCAGTCT
TGCTCAGCTATAGGTCCTAATTGTTATAACCCCTTACGTCCATATGGCTTTTTTACAACAGCTGGTGTTG
GACACCAACCTTATAGAGTTGTAGTACTTTCTTTTGAACTTTTAAATGCACCCGCTACAGTCTGTGGACC
AAAATTATCCACTGACCTTATTAAAAACCAGTGTGTCAATTTTAACTTTAATGGACTCACTGGTACTGGT
GTGTTAACTTCTTCCTCAAAGAGATTTCAACCATTTCAACAATTTGGTCGTGATGTTTCGGATTTCACTG
ATTCAGTTCGAGACCCGAAGACATCTGAAATATTAGACATTTCACCTTGCTCTTTTGGCGGTGTAAGTGT
AATTACACCTGGAACAAATACTTCATCAGAAGTTGCTGTTCTATATCAAGATGTTAATTGCACTGATGTT
CCTGTAGCAATCCATGCAGACCAACTCACACCTGCTTGGCGCATATACTCTACTGGAAATAATGTATTTC
AAACTCAGGCAGGCTGTCTTATAGGAGCTGAGCATGTCGACACTTCTTATGAGTGCGACATTCCTATTGG
AGCTGGCATTTGTGCTAGTTACCACACAGTTTCTTCACTACGTAGTACTAGCCAAAAATCTATTGTGGCT
TATACTATGTCTTTAGGTGCTGATAGTTCAATTGCTTACTCTAATAACACCATTGCTATACCTACTAATT
TTTCAATTAGCATTACTACAGAAGTAATGCCTGTTTCTATGGCTAAAACCTCCGTAGATTGTAATATGTA
CATCTGCGGCGATTCTACTGAATGTGCTAATTTGCTTCTCCAATATGGTAGCTTTTGCACACAATTAAAT
CGTGCACTCTCAGGTATCGCTGTCGAACAGGACCGCAACACGCGTGAAGTGTTCGCTCAAGTGAAACAGA
TGTACAAAACCCCAGCTTTGAAAGATTTCGGTGGTTTTAATTTTTCACAAATATTACCTGACCCTCTAAA
GCCAACTAAGAGATCTTTTATTGAGGACTTGCTCTTTAATAAGGTGACACTCGCTGATGCTGGCTTTATG
AAGCAATATGGCGAATGCCTAGGTGATGTTAATGCTAGAGATCTCATTTGTGCGCAGAAGTTCAATGGAC
TTACAGTGTTGCCACCTCTGCTCACTGATGATATGATTGCTGCCTACACTGCTGCTCTAGTTAGTGGTAC
TGCCACTGCTGGATGGACATTTGGTGCTGGCGCTGCTCTTCAAATACCTTTTGCTATGCAAATGGCATAT
AGGTTCAATGGCATTGGAGTTACCCAAAATGTTCTCTATGAGAACCAAAAACAAATCGCCAATCAATTTA
ATAAGGCGATTAGCCAAATTCAAGAATCACTTACAACTACATCCACTGCATTGGGCAAGCTGCAAGACGT
TGTTAACCAGAATGCTCAAGCATTAAACACACTTGTTAAACAACTTAGCTCCAATTTTGGTGCTATTTCA
AGTGTGTTAAATGATATCCTTTCGCGACTTGATAAAGTCGAGGCGGAGGTACAAATTGACAGGTTAATTA
CAGGCAGACTGCAAAGCCTGCAAACCTATGTAACACAACAACTAATCAGGGCTGCTGAAATCAGGGCTTC
TGCTAATCTTGCTGCTACTAAAATGTCTGAGTGTGTTCTTGGACAATCAAAAAGAGTTGACTTTTGCGGA
AAAGGCTACCATCTCATGTCCTTCCCGCAAGCAGCCCCGCATGGTGTTGTCTTCCTACATGTCACATGTG
TGCCATCCCAAGAGAGAAACTTCACCACTGCGCCAGCAATTTGTCACGAAGGCAAAGCATACTTCCCGCG
TGAAGGTGTTTTTGTTTTTAATGGCACTTCTTGGTTTATTACACAGAGGAACTTCTTTTCTCCACAAATA
ATTACTACAGACAATACATTTGTCTCTGGGAGTTGTGATGTCGTAATTGGCATCATTAACAACACAGTTT
ATGATCCTCTGCAACCTGAGCTTGACTCATTCAAAGAAGAGCTGGACAAGTACTTCAAAAATCACACATC
ACCAGATGTTGATCTCGGCGACATTTCAGGCATTAACGCTTCCGTCGTCAATATTCAGAAAGAAATTGAC
CGCCTCAATGAGGTCGCCAAAAATTTAAATGAATCACTCATTGACCTTCAAGAATTGGGAAAATATGAGC
AATACATTAAATGGCCTTGGTATGTTTGGCTCGGCTTCATTGCTGGACTAATTGCCATCGTCATGGTTAC
AATCTTGCTTTGCTGCATGACTAGTTGTTGCAGTTGCCTCAAGGGTGCATGCTCTTGTGGTTCTTGCTGC
AAATTTGATGAGGATGACTCTGAGCCGGTTCTCAAGGGTGTCAAATTACATTACACATAAACGAACTTAT
GGATTTGTTTATGAGAATTTTTACTCTTGGATCAATTACTGCACAGTCAGGAAAAATTGACAATGCTTCT
CCTGCAAGTACTGTTCATGCTACAGCAACGATACCGCTACAGGCCTCACTCCCTTTCGGATGGCTTGTTA
TTGGCGTTGCATTTCTTGCTGTTTTTCAGAGCGTTACCAAAATAATTGCGCTCAATAAAAGATGGCAGCT
AGCCCTTTATAAGGGCTTCCAGTTCATTTGCAATTTACTGCTGCTATTTGTTACCATCTATTCACATCTT
TTGCTTGTCGCTGCGGGTATGGAGGCGCAATTTTTGTACCTCTATGCCTTGATATATTTTCTACAATGCA
TCAACGCATGTAGAATTATCATGAGATGTTGGCTTTGTTGGAAGTGCAAATCCAAGAACCCATTACTCTA
TGATGCCAACTACTTTGTTTGCTGGCATACACATAACTATGACTACTGTATACCATATAACAGTGTCACA
GATACAATCGTCGTTACTGCAGGTGACGGCATTTCAACACCAAAACTCAAAGAAGACTACCAAATTGGTG
GTTATTCTGAGGATTGGCACTCAGGTGTTAAAGACTATGTCGTTGTACATGGCTATTTCACCGAAGTTTA
CTACCAGCTTGAGTCTACACAAATTACTACAGACACTGGTATTGAAAATGCTACATTCTTCATCTTTAAC
AAGCTTGTTAAAGATCCACAGAATGTGCAAATACACACAATCGACGGCTCTTCAGGAGTTGTAAATCCAG
CAATGGATCCAATTTATGATGAGCCGACGACGACTACTAGCGTGCCTTTGTAAGCACAAGAAAGTGAGTA
CGAACTTATGTACTCATTCGTTTCGGAAGAAACAGGTACGTTAATAGTTAATAGCGTACTTCTTTTTCTT
GCTTTCGTGGTATTTTTGCTAGTCACACTAGCCATCCTTACTGCGCTTCGATTGTGTGCGTACTGCTGCA
ATATTGTTAACGTGAGTTTAGTAAAACCAACGGTTTACGTCTACTCGCGTGTCAAAAATCTGAACTCTGC
TGAAGGAGTTCCTGATCTTCTGGTCTAAACGAACTAACTATTATTATTATTCTGTTTGGAACTTTAACAT
TGCTTGTCATGGCAGACAACGGTACTATTACTGTTGAGGAGCTTAAACAACTCCTGGAACAATGGAACCT
AGTAATAGGTTTCCTATTCCTCGCCTGGATTATGTTACTACAATTTGCCTATTCTAACCGGAACAGGTTT
TTGTACGTAATAAAGCTTGTTTTTCTCTGGCTCTTGTGGCCAGTAACACTTGCTTGCTTTGTGCTTGCTG
CTGTTTACAGAATTAATTGGGTGACTGGCGGGATTGCGATTGCAATGGCTTGTATCGTAGGCTTGATGTG
GCTTAGCTACTTCGTTGCTTCCTTCAGGCTGTTTGCTCGCACCCGCTCAATGTGGTCATTCAATCCAGAA
ACAAATATTCTTCTCAATGTGCCTCTCAGGGGGACAATTGTGACCAGACCGCTCATGGAAAGTGAACTTG
TCATTGGTGCTGTGATCATTCGTGGTCACTTGCGAATGGCTGGACACTCCCTGGGGCGCTGTGACATTAA
GGACCTGCCGAAAGAGATCACTGTGGCTACATCACGAACGCTTTCTTATTATAAATTAGGAGCGTCGCAG
CGTGTAGGCATTGATTCAGGTTTTGCTGCATACAACCGCTACCGTATTGGAAATTACAAATTAAATACAG
ACCACGCCGGTAGCAACGACAATATTGCTTTGCTAGTACAGTAAGTGACAACAGATGTTTCATCTTGTTG
ACTTCCAGGTTACAATAGCAGAGATATTGATTATCATTATGAGGACTTTCAGGATTGCCATATGGAATCT
TGATATGATAATAAGTTCAATAGTGAGACAATTATTTAAGCCTCTAACTAAGAAGAATTATCCTGAGTTA
GATGATGAAGAACCTATGGAGTTAGATTATCCATAAAACGAACATGAAAATTATTCTCTTCCTGACATTG
ATTGCACTTGCATCTTGCGAGCTATATCACTATCAGGAGTGTGTTAGAGGTACAACTGTACTACTAAAAG
AACCTTGCCCATCTGGAACCTACGAGGGCAATTCACCATTTCATCCTCTTGCTGATAACAAATTTGCACT
AACTTGCACTAGCACCCACTTTGCTTTTGCTTGTGCTGACGGTACTAGACATACCTATCAGCTTCGTGCA
AGATCAGTTTCACCAAAACTTTTCATCAGACAAGAGGAAGTTCACCAGGAGCTCTACTCACCGCTTTTTC
TCATTGTTGCTGCTCTAGTATTTATAATACTTTGCTTCACCATTAAGAGAAAGACAGAATGAATGAGCTC
ACTTTAATTGACTTCTATTTGTGCTTTTTAGCCTTTCTGCTATTCCTTGTTCTAATAATGCTTATTATAT
TTTGGTTTTCACTTGAACTCCAGGATATAGAAGAACCTTGTAACAAAGTCTAAACGAACATGAAACTTCT
CATTGTTTTAGGACTCTTAACATCAGTGTATTGCATGCATAAAGAATGCAGTATACAAGAATGTTGTGAA
AATCAACCATTCCAACCTGAAGACCCATGTCCAATACATTATTATTCGGACTGGTTTGTAAAAATTGGAC
CTCGCAAGTCTGCTCGCCTAGTACAACTTTGTGCTGGTGAATATGGACACAGAGTTCCAATACATTATGA
AATGTTTGGCAATTATACTATTTCATGTGAACCACTTGAAATAAATTGTCAAAACCCACCAGTTGGAAGT
CTCATTGTACGTTGTTCATATGATGTTGACTTTATGGAGTATCACGACGTTCGTGTTGTTCTAGATTTCA
TCTAAACGAACAAACTAAAATGTCTGATAATGGACCCCAACCAAATCAGCGTAGTGCCCCCCGCATTACA
TTTGGTGGACCCACAGATTCAACTGACAATAACCAGAATGGAGGACGCAATGGGGCAAGGCCAAAACAGC
GCCGACCCCAAGGTTTACCCAATAATACTGCGTCTTGGTTCACAGCTCTCACTCAGCATGGCAAGGAGGA
ACTTAGATTCCCTCGAGGCCAGGGCGTTCCAATCAACACCAATAGTGGTCCAGATGACCAAATTGGCTAC
TACCGACGAGCTACCCGACGAGTTCGTGGTGGTGACGGCAAAATGAAAGAGCTCAGCCCCAGATGGTACT
TCTATTACCTAGGAACTGGCCCAGAAGCTTCACTTCCCTACGGCGCTAACAAAGAAGGCATCATATGGGT
CGCAACTGAGGGAGCCTTGAATACACCGAAAGATCACATCGGCACCCGCAATCCTAATAACAATGCTGCC
ACCGTGCTACAACTTCCTCAAGGAACAACATTGCCAAAAGGCTTCTACGCAGAGGGGAGCAGAGGCGGCA
GTCAAGCCTCTTCTCGCTCTTCGTCACGTAGTCGCGGTAATTCAAGAAATTCAACTCCTGGCAGCAGTAG
GGGAAATTCTCCTGCTCGAATGGCTAGCGGAGGTGGTGAAACTGCCCTCGCGCTATTGCTGCTAGACAGA
TTGAACCAGCTTGAGAGCAAAGTTTCTGGTAAAGGCCAACAACAACAAGGCCAAACTGTCACTAAGAAAT
CTGCTGCTGAGGCATCTAAAAAGCCTCGCCAAAAACGTACTGCTACAAAACAGTACAACGTCACTCAAGC
ATTTGGGAGACGTGGTCCAGAACAAACCCAAGGAAACTTCGGGGACCAAGACCTAATCAGACAAGGAACT
GATTATAAACATTGGCCGCAAATTGCACAATTTGCTCCAAGTGCCTCTGCATTCTTCGGAATGTCACGCA
TTGGCATGGAAGTCACACCTTCGGGAACATGGCTGACTTATCATGGAGCCATTAAATTGGATGACAAAGA
TCCACAATTCAAAGACAACGTCATACTGCTGAATAAGCACATTGACGCATACAAAACATTCCCACCAACA
GAGCCTAAAAAGGACAAAAAGAAAAAGACTGATGAAGCTCAGCCTTTACCGCAGAGACAAAAGAAGCAGC
CCACTGTGACTCTTCTTCCTGCGGCTGACATGGATGATTTCTCCAGACAACTTCAAAATTCCATGAGTGG
AGCTTCTGCTGATTCAACTCAGGCATAAACACTCATGATGACCACACAAGGCAGATGGGCTATGTAAACG
TTTTCGCAATTCCGTTTACGATACATAGTCTACTCTTGTGCAGAATGAATTCTCGTAGCTAAACAGCACA
AGTAGGTTTAGTTAACTTTAATCTCACATAGCAATCTTTAATCAATGTGTAACATTAGGGAGGACTTGAA
AGAGCCACCACATTTTCACCGAGGCCACGCGGAGTACGATCGAGGGTACAGTGAATAATGCTAGGGAGAG
CTGCCTATATGGAAGAGCCCTAATGTGTAAAATTAATTTTAGTAGTGCTATCCCCATGTGATTTTAATAG
CTTCTTAGGAGAATGACAAAAAAAAAAAAAAA
</v>
      </c>
      <c r="AU32" s="114" t="str">
        <f t="shared" si="20"/>
        <v>&gt;BtRs4231 K</v>
      </c>
      <c r="AV32" s="114">
        <f t="shared" si="21"/>
        <v>1</v>
      </c>
      <c r="AW32" s="115" t="str">
        <f t="shared" si="22"/>
        <v>&gt;BtRs4231 KY417146.1_genome</v>
      </c>
      <c r="AX32" s="38"/>
      <c r="AY32" s="38"/>
      <c r="AZ32" s="38"/>
      <c r="BA32" s="38"/>
      <c r="BB32" s="38"/>
      <c r="BC32" s="38"/>
      <c r="BD32" s="38"/>
      <c r="BE32" s="38"/>
      <c r="BF32" s="38"/>
      <c r="BG32" s="38"/>
      <c r="BH32" s="38"/>
      <c r="BI32" s="38"/>
      <c r="BJ32" s="38"/>
      <c r="BK32" s="38"/>
      <c r="BL32" s="38"/>
      <c r="BM32" s="38"/>
      <c r="BN32" s="38"/>
      <c r="BO32" s="38"/>
      <c r="BP32" s="38"/>
      <c r="BQ32" s="38"/>
      <c r="BR32" s="38"/>
    </row>
    <row r="33" ht="15.75" customHeight="1">
      <c r="A33" s="87">
        <v>45.0</v>
      </c>
      <c r="B33" s="122" t="s">
        <v>133</v>
      </c>
      <c r="C33" s="96" t="s">
        <v>357</v>
      </c>
      <c r="D33" s="90" t="str">
        <f t="shared" si="8"/>
        <v>BtRs4237</v>
      </c>
      <c r="E33" s="91" t="s">
        <v>135</v>
      </c>
      <c r="F33" s="91" t="s">
        <v>135</v>
      </c>
      <c r="G33" s="91" t="s">
        <v>135</v>
      </c>
      <c r="H33" s="91" t="s">
        <v>136</v>
      </c>
      <c r="I33" s="91"/>
      <c r="J33" s="98"/>
      <c r="K33" s="98"/>
      <c r="L33" s="116" t="s">
        <v>26</v>
      </c>
      <c r="M33" s="98"/>
      <c r="N33" s="117"/>
      <c r="O33" s="118"/>
      <c r="P33" s="98"/>
      <c r="Q33" s="119"/>
      <c r="R33" s="97">
        <v>2.0</v>
      </c>
      <c r="S33" s="98"/>
      <c r="T33" s="91"/>
      <c r="U33" s="98"/>
      <c r="V33" s="98"/>
      <c r="W33" s="99" t="s">
        <v>358</v>
      </c>
      <c r="X33" s="99"/>
      <c r="Y33" s="120">
        <v>1242.0</v>
      </c>
      <c r="Z33" s="119" t="s">
        <v>359</v>
      </c>
      <c r="AA33" s="102">
        <f t="shared" si="9"/>
        <v>1241</v>
      </c>
      <c r="AB33" s="103" t="str">
        <f t="shared" si="10"/>
        <v>no</v>
      </c>
      <c r="AC33" s="104" t="str">
        <f t="shared" si="11"/>
        <v>&gt;BtRs4237 ATO98169</v>
      </c>
      <c r="AD33" s="104" t="str">
        <f>IFERROR(__xludf.DUMMYFUNCTION("if (REGEXMATCH(AC33, ""^&gt;""),AC33 &amp; ""
"" &amp; Z33, """")"),"&gt;BtRs4237 ATO98169
MKILIFAFLVTLVKAQEGCGLISRKPQPKMAQVSSSRRGVYYNDDIFRSDVLHLTQDYFLPFDSNLTQYFSLNVDSDRYTYFDNPILDFGDGVYFAATEKSNVIRGWIFGSTFDNTTQSAVIVNNSTHIIIRVCNFNLCKEPMYTVSRGTQQSSWVYQSAFNCTYDRVERSFQLDTAPKTGNFKDLREYVFKNRDGFLSVYQTYTAVNLPRGLPTGFSVLRPILKLPFGINITSYR"&amp;"VVMAMFSQTTSNFLPESAAYYVGNLKYTTFMLSFNENGTITDAIDCAQNPLAELKCTIKNFNVSKGIYQTSNFRVSPTQEVIRFPNITNRCPFDKVFNASRFPNVYAWERTKISDCVADYTVLYNSTSFSTFKCYGVSPSKLIDLCFTSVYADTFLIRSSEVRQVAPGETGVIADYNYKLPDDFTGCVIAWNTAKQDQGQYYYRSSRKTKLKPFERDLSSDENGVRTLSTYDFYPTVPIEYQATRVVVLSFELLN"&amp;"APATVCGPKLSTGLVKNQCVNFNFNGLKGTGVLTDSSKRFQSFQQFGRDMSDFTDSVRDPQTLQILDITPCSFGGVSVITPGTNASSEVAVLYQDVNCTDVPTAIRADQLTPAWRVYSTGINVFQTQAGCLIGAEHVNASYECDIPIGAGICASYHTASTLRSVGQKSIVAYTMSLGAENSIAYANNSIAIPTNFSISVTTEVMPVSMSKTSVDCTMYICGDSQECSNLLLQYGSFCTQLNRALTGIAIEQDKNT"&amp;"QEVFAQVKQMYKTPAIKDFGGFNFSQILPDPSKPTKRSFIEDLLFNKVTLADAGFMKQYGECLGDINARDLICAQKFNGLTVLPPLLTDDMIAAYTAALVSGTATAGWTFGAGAALQIPFAMQMAYRFNGIGVTQNVLYENQKQIANQFNKAISQIQESLTTTSTALGKLQDVVNQNAQALNTLVKQLSSNFGAISSVLNDILSRLDKVEAEVQIDRLITGRLQSLQTYVTQQLIRAAEIRASANLAATKMSECV"&amp;"LGQSKRVDFCGRGYHLMSFPQAAPHGVVFLHVTYVPSQEKNFTTAPAICHEGKAYFPREGVFVSNGTSWFITQRNFYSPQIITTDNTFVAGNCDVVIGIINNTVYDPLQPELDSFKEELDKYFKNHTSPDVDLGDISGINASVVNIQKEIDRLNEVAKNLNESLIDLQELGKYEQYIKWPWYVWLGFIAGLIAIVMATILLCCMTSCCSCLKGACSCGSCCKFDEDDSEPVLKGVKLHYT")</f>
        <v>&gt;BtRs4237 ATO98169
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v>
      </c>
      <c r="AE33" s="98" t="s">
        <v>341</v>
      </c>
      <c r="AF33" s="105" t="str">
        <f t="shared" si="12"/>
        <v>https://www.ncbi.nlm.nih.gov/protein/ATO98169</v>
      </c>
      <c r="AG33" s="106" t="s">
        <v>360</v>
      </c>
      <c r="AH33" s="107">
        <v>29741.0</v>
      </c>
      <c r="AI33" s="108" t="str">
        <f t="shared" si="13"/>
        <v>21492</v>
      </c>
      <c r="AJ33" s="108" t="str">
        <f t="shared" si="14"/>
        <v>25217</v>
      </c>
      <c r="AK33" s="109" t="str">
        <f>IFERROR(__xludf.DUMMYFUNCTION("if(AI33&gt;0, right(left( REGEXREPLACE( REGEXREPLACE(AQ33, ""&gt;.*\n"", """"), ""\n"" , """"), AJ33), AJ33-AI33+1))"),"ATGAAAATCTTAATTTTTGCTTTTCTAGTTACGCTAGTTAAAGCACAGGAAGGATGCGGCCTTATCAGCAGAAAACCGCAGCCAAAAATGGCACAAGTTTCCTCTTCCCGTCGAGGTGTATACTATAATGATGACATTTTTCGTTCTGATGTACTACACCTCACTCAGGATTACTTCCTTCCCTTTGATTCAAATTTAACACAGTACTTTTCTCTTAATGTTGATTCAGATAGGTATACCTATTTTGATAACCCT"&amp;"ATTTTAGACTTTGGTGATGGCGTTTATTTCGCCGCTACTGAAAAGTCTAATGTAATCAGAGGCTGGATTTTTGGTTCCACTTTTGACAATACTACTCAGTCAGCTGTCATAGTTAACAATTCCACACACATTATTATACGTGTGTGCAATTTTAACCTATGTAAAGAACCCATGTACACAGTGTCTCGTGGCACACAACAATCATCTTGGGTTTATCAGAGTGCGTTCAATTGCACATATGACAGAGTGGAGAGA"&amp;"AGTTTTCAGCTCGATACCGCTCCTAAAACTGGAAATTTTAAAGACTTACGTGAGTATGTCTTTAAGAATCGGGATGGTTTTCTTAGTGTTTACCAAACTTATACAGCTGTTAATTTACCTAGGGGATTACCTACTGGGTTTTCAGTTTTGAGGCCAATCCTCAAACTGCCCTTTGGAATTAACATTACATCTTATAGAGTTGTTATGGCTATGTTTAGTCAAACTACTTCTAATTTCTTACCAGAAAGTGCTGCT"&amp;"TATTATGTTGGTAATCTAAAATATACCACCTTTATGCTTAGTTTTAATGAAAATGGGACTATCACTGATGCTATTGACTGCGCCCAAAATCCACTTGCTGAATTAAAATGCACCATTAAAAATTTTAATGTCAGTAAAGGAATCTACCAAACATCTAACTTCAGAGTTTCACCAACTCAGGAAGTTATTAGGTTCCCTAACATTACAAATCGTTGTCCTTTCGACAAAGTTTTTAATGCTAGTCGCTTTCCCAAT"&amp;"GTTTATGCTTGGGAAAGAACAAAAATTTCTGATTGTGTTGCTGATTACACTGTTCTCTACAACTCAACTTCATTTTCAACTTTTAAATGTTATGGAGTTTCTCCCTCTAAGTTGATTGATTTGTGCTTTACAAGTGTGTATGCTGATACATTCTTGATAAGATCTTCAGAAGTAAGGCAAGTTGCACCAGGTGAAACTGGTGTTATTGCTGACTATAACTACAAACTGCCTGATGACTTTACAGGCTGTGTCATA"&amp;"GCTTGGAACACTGCTAAACAAGATCAGGGCCAGTATTATTATAGATCCTCCAGAAAAACAAAACTTAAACCTTTTGAGAGGGATCTATCTTCTGACGAAAATGGTGTACGTACTCTTAGTACTTATGACTTCTATCCTACTGTGCCTATTGAATATCAGGCTACTAGGGTTGTTGTGCTTTCATTTGAGCTTTTAAATGCACCTGCTACAGTTTGTGGACCTAAACTATCCACAGGACTTGTTAAGAACCAGTGT"&amp;"GTCAATTTCAATTTTAACGGACTCAAAGGTACTGGTGTTCTGACTGATTCTTCAAAGAGATTTCAGTCATTTCAACAATTTGGAAGAGATATGTCGGATTTCACTGATTCCGTTCGTGACCCGCAAACATTGCAGATACTTGACATTACACCATGTTCTTTTGGTGGTGTGAGTGTAATAACACCTGGAACAAATGCTTCATCCGAAGTGGCTGTTCTTTACCAAGATGTAAACTGCACCGATGTCCCAACGGCC"&amp;"ATACGTGCTGATCAATTAACACCAGCGTGGCGCGTTTACTCCACTGGAATAAATGTTTTTCAAACACAAGCGGGCTGTCTTATTGGGGCTGAACATGTCAATGCTTCCTATGAGTGTGACATCCCTATTGGTGCTGGCATTTGTGCTAGCTACCATACAGCCTCTACTTTACGTAGTGTAGGTCAGAAATCCATTGTGGCTTACACTATGTCTTTGGGTGCAGAAAATTCTATTGCTTACGCTAATAACTCAATT"&amp;"GCCATACCTACAAATTTTTCAATTAGTGTCACGACTGAAGTGATGCCAGTTTCAATGTCTAAGACATCAGTAGATTGTACAATGTACATCTGTGGTGACTCTCAGGAGTGCAGTAATTTACTTCTTCAATACGGAAGTTTCTGCACGCAATTAAATCGTGCTCTTACGGGCATTGCCATAGAACAGGACAAAAATACACAGGAGGTTTTTGCCCAGGTTAAACAAATGTACAAGACACCAGCCATAAAGGATTTT"&amp;"GGCGGTTTCAATTTTTCACAAATATTGCCTGACCCTTCTAAGCCAACAAAGAGATCATTTATTGAAGATTTACTTTTCAACAAGGTGACTCTCGCTGATGCTGGCTTTATGAAGCAGTATGGCGAATGCCTAGGTGATATTAATGCTAGAGACCTCATCTGTGCACAAAAGTTCAATGGCCTTACTGTCTTGCCACCTTTACTCACGGATGACATGATTGCTGCATACACTGCTGCCCTAGTCAGTGGTACTGCT"&amp;"ACTGCTGGCTGGACCTTCGGTGCTGGTGCTGCTCTTCAAATACCTTTTGCTATGCAGATGGCATATAGGTTCAATGGCATTGGAGTTACTCAAAACGTTCTCTATGAGAATCAAAAACAGATCGCCAATCAATTCAACAAGGCGATCAGTCAAATTCAAGAATCACTTACAACAACATCAACTGCATTGGGCAAGCTGCAAGACGTTGTCAACCAGAACGCTCAAGCATTGAATACACTTGTTAAACAGCTTAGC"&amp;"TCTAATTTTGGTGCAATTTCAAGTGTGCTAAATGACATTCTTTCACGACTAGACAAGGTCGAGGCAGAGGTGCAAATTGACAGGTTGATCACAGGCAGATTGCAAAGCCTTCAAACCTATGTAACACAACAACTAATCAGAGCTGCTGAAATCAGAGCTTCTGCTAATCTTGCTGCTACTAAAATGTCTGAGTGTGTTCTTGGACAATCAAAAAGAGTTGATTTCTGTGGAAGAGGCTATCATCTTATGTCCTTT"&amp;"CCTCAGGCCGCTCCGCATGGTGTTGTTTTCTTACATGTCACATATGTGCCATCGCAGGAGAAAAACTTCACCACAGCTCCAGCAATTTGTCATGAAGGCAAAGCATACTTCCCGCGTGAAGGTGTTTTTGTATCTAATGGCACTTCTTGGTTCATTACACAGAGGAATTTTTATTCACCACAAATAATCACAACAGATAATACATTTGTTGCCGGAAATTGTGATGTCGTAATTGGCATCATTAACAATACAGTC"&amp;"TATGATCCTCTGCAACCTGAGCTTGACTCATTTAAAGAAGAGCTGGACAAGTACTTTAAAAATCACACATCACCTGATGTTGATCTTGGCGACATTTCAGGCATTAATGCTTCTGTCGTCAATATTCAAAAAGAAATTGACCGCCTCAATGAGGTTGCCAAAAATCTAAATGAATCGCTCATTGACCTTCAAGAACTTGGTAAATATGAGCAATACATCAAATGGCCATGGTATGTTTGGCTCGGCTTCATTGCT"&amp;"GGACTGATTGCTATCGTCATGGCCACTATACTGCTTTGTTGCATGACCAGCTGTTGCAGTTGCCTCAAGGGTGCATGCTCTTGTGGTTCTTGCTGCAAATTTGATGAGGACGACTCTGAGCCTGTGCTCAAAGGAGTCAAATTACACTACACATAA")</f>
        <v>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v>
      </c>
      <c r="AL33" s="109">
        <f t="shared" si="15"/>
        <v>3726</v>
      </c>
      <c r="AM33" s="109" t="str">
        <f t="shared" si="16"/>
        <v>&gt;BtRs4237_Sgene
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v>
      </c>
      <c r="AN33" s="110" t="s">
        <v>343</v>
      </c>
      <c r="AO33" s="111" t="str">
        <f t="shared" si="17"/>
        <v>https://www.ncbi.nlm.nih.gov/nuccore/KY417147.1</v>
      </c>
      <c r="AP33" s="111" t="str">
        <f t="shared" si="18"/>
        <v>https://www.ncbi.nlm.nih.gov/nuccore/KY417147.1?report=fasta&amp;log$=seqview&amp;format=text</v>
      </c>
      <c r="AQ33" s="112" t="s">
        <v>361</v>
      </c>
      <c r="AR33" s="113">
        <f>IFERROR(__xludf.DUMMYFUNCTION("len(REGEXREPLACE(REGEXREPLACE(AT33, ""&gt;.*\n"", """"), ""\n"", """"))"),29741.0)</f>
        <v>29741</v>
      </c>
      <c r="AS33" s="113" t="str">
        <f t="shared" si="19"/>
        <v>yes</v>
      </c>
      <c r="AT33" s="109" t="str">
        <f>IFERROR(__xludf.DUMMYFUNCTION("if(AQ33="""","""", REGEXREPLACE(AQ33, ""&gt;.*\n"", AW33 &amp; ""
""))"),"&gt;BtRs4237 KY417147.1_genome
ATATTAGGTTTTTACCTACCCAGGAAAAGCCAACCAACCTCGATCTCTTGTAGATCTGTTCTCTAAACGA
ACTTTAAAATCTGTGTAGCTGTCGCTCGGCTGCATGCCTAGTGCACCTACGCAGTATAAACAATAATAAA
TTTTACTGTCGTTGACAAGAAACGAGTAACTCGTCCCTCTTCTGCAGACTGCTTACGGTTCCGTCCGTGT
TGCAGTCGATCATC"&amp;"AGCATACCTAGGTTTCGTCCGGGTGTGACCGAAAGGTAAGATGGAGAGCCTTGTTC
TTGGTGTCAACGAGAAAACACACGTCCAACTCAGTTTGCCTGTTCTTCAGGTTAGAGACGTGCTAGTGCG
TGGCTTCGGGGACTCTGTGGAAGAGGCCCTATCGGAGGCACGTGAACATCTTAAAAATGGCACTTGTGGT
TTAGTGGAGCTGGAAAAAGGCGTACTGCCCCAGCTTGAACAGCCCTATGTGTTCAT"&amp;"TAAACGTTCTGATG
CCTTAAGCACCAATCACGGCCACAAGGTCGTTGAGCTGGTTGCAGAATTGGACGGCATTCAGTACGGTCG
TAGCGGTATAACTCTGGGAGTACTCGTGCCACATGTGGGCGAAACCCCAATCGCATACCGCAATGTTCTT
CTTCGTAAGAACGGTAATAAGGGAGCCGGTGGCCATAGCTTTGGCATCGATCTAAAGTCTTATGACTTAG
GTGACAAGCTTGGCACTGATCCCATTG"&amp;"AAGATTACGAACAAAACTGGAACACTAAGCATGGCAGTGGTGC
ACTCCGTGAACTCACTCGTGAGCTCAATGGAGGCGCAGTTACTCGCTATGTCGATAACAACTTTTGTGGC
CCAGATGGGTACCCTCTTGATTGCATTAAAGATTTTCTCGCTCGCGCGGGCAAGTCAATGTGCACTCTTT
CTGAACAACTTGATTACATCGAGTCGAAGAGAGGTGTCTACTGCTGCCGTGACCATGAGCATGAAGTTG"&amp;"C
TTGGTTCACTGAGCGCTCTGATAAGAGCTATGAGCATCAGACACCCTTCGAAATTAAGAGTGCCAAGAAA
TTTGACACCTTCAAAGGGGAATGCCCAAAGTTTGTATTTCCTCTCGATTCAAAAGTCAAAGTCATTCAAC
CACGTGTTGAAAAGAAAAAGACTGAAGGTTTCATGGGGCGCATACGCTCTGTGTACCCTGTTGCATCTCC
ACAGGAGTGTAACAACATGCACTTGTCTACCTTGATGAAA"&amp;"TGTAATCATTGCGATGAAGTTTCATGGCAG
ACGTGCGATTTTCTGAAAGCCACTTGTGAACATTGTGGCACTGAAAACTCAGTCACAGAAGGACCTACTA
CATGTGGGTACCTACCTACTAATGCTGTAGTGAAAATGCCATGTCCCGCCTGTCAAGACCCGGAGATTGG
ACCTGAGCATAGTGTCGCAGATTATCACAACCACTCAAACATTGAAACTCGACTCCGCAAGGGAGGTAGG
ACTAGATGTTT"&amp;"TGGAGGCTGTGTGTTTGCCTATGTCGGCTGCTACAACAAGCGTGCCTACTGGGTTCCTC
GTGCTAGTGCTGATATTGGTTCAGGCCATACTGGCATTACTGGTGACAACGTGGAGACCTTGAATGAGGA
TCTCCTTGAGATACTGAGTCGTGAACGTGTTAATATTAACATTGTTGGCGATTTTCAGTTGAATGAAGAG
GTGGCCATCATTTTGGCATCTTTTTCTGCTTCTACAAGTGCCTTTATTGACAC"&amp;"TATAAGGAGTCTTGATT
ACAAGTCTTTCAAAGCCATTGTTGAGTCCTGCGGTAACTACAAAGTTACCAAGGGAAAGCCCGTAAAAGG
TGCTTGGAACATTGGACAACAGAGATCAGTTTTAACACCACTGTGTGGTTTCCCCTCACAGGCTGCTGGT
GTTATTAGATCAATTTTTGCACGCACACTTGATGCAGCAAACCACTCAATTCCTGATTTGCAAAGAGCAG
CTGTCACCATACTTGATGGTATTT"&amp;"CTGAACAGTCATTACGTCTTGTCGACGCCATGGTTTATACCTCAGA
CCTGCTTACCAACAGTGTCATCATTATGGCATATGTAACTGGTGGTCTTGTACAACAGACTTCTCAGTGG
TTGTCTAATTTGTTGGGCACTACTGTTGAAAAACTCAGGCCCATCTTTGCGTGGATTGAGGCGAAACTTA
GTGCAGGAGTTGAATTTCTCAAGGATGCTTGGGAGATTCTCAAATTTCTCATTACAGGTGTTTTTG"&amp;"ACAT
CGTCAAGGGTCAAATACAGGTTGCTTCAGATAACATCAAGGATTGTGTAAAATGCTTCATTGATGTTGTT
AATAAAGCACTCGAAATGTGCATTGACCAAGTCACTATCGCTGGCGCTAAGTTGCGATCACTCAACTTAG
GTGAAGTCTTCATCGCTCAAAGCAAGGGACTTTACCGTCAGTGTATACGTGGCAAGGAACAGCTGCAACT
ACTCATGCCTCTTAAGGCACCAAAAGAAGTCACCTTT"&amp;"CTTGAAGGTGATTCACATGACACAGTACTTACC
TCTGAGGAGGTTGTTCTCAAGAACGGTGAACTCGAAGCACTCGAGGCGCCCGTTGATAGCTTCACAAAGG
GAGCTGTAGTTGGCACACCAGTCTGTGTAAATGGCCTCATGCTCTTAGAGATCAAGGACAAAGAACAATA
CTGCGCATTGTCTCCTGGTTTACTGGCTACAAACAATGTCTTTCGCCTAAAAGGAGGTGCACCAACTAAA
GGTGTAAC"&amp;"CTTTGGAGAAGATACTGTTTTGGAAGTTCAAGGTTACAAGAATGTGAGAATCACATTTGAGC
TTGACGAACGTGTAGACAAAGTGCTTAATGAAAAGTGCTCTGTCTACACTGTTGAATCCGGTACCGAAGT
TACTGAGTTTGCATGTGTTGTAGCAGAGGCTGTTGTGAAGACTTTACAACCAGTTTCTGATCTTCTTACC
AATATGGGTATTGATCTTGATGAATGGAGTGTGGCTACATTCTATTTGTT"&amp;"TGATGATGCTGGTGAAGAAA
AACTTTCTTCACGTATGTACTGTTCCTTTTATCCTCCTGATGATGAGGAGGATTGTGATGAGTATGAGGA
AGAAGAGGAAGTCCTGGAAGAATCCTGTGCGCATGAATACGGTACAGAAGAAGATTACCAAGGTCTTCCA
CTGGAATTTGGTGCCTCAACTGAAATGCAAGTTGAAGAAGAAGAAGAAGAGGACTGGCTTGGTGATGCTA
CTGAATTATCGGAGCATGAAC"&amp;"CTGAACCAGAACTAACACCTGAAGAACCAGTTAACCAGTTTACTGGTTA
TTTAAAACTTACTGACAATGTTGCCATTAAGTGTGTGGACATCGTGAAGGAGGCGCAAAACGCTAACCCC
ACGGTGATTGTAAATGCTGCTAACATACATCTGAAACATGGTGGTGGTGTAGCAGGTGCACTCAACAAGG
CAACCAACGGTGCCATGCAAAAAGAGAGCGATGATTACATTAAGCTAAATGGTCCTCTCGTAG"&amp;"TGGGAGG
TTCATGTTTGCTTTCTGGACATAATCTTGCTAAGAAGTGTCTGCATGTTGTTGGACCTAACCTAAATGCA
GGTGAGGACATCCAGCTTCTTAAGGCAGCATATGAAAATTTTAATTCACAGGACACTTTACTTGCACCAT
TGTTGTCAGCAGGCATATTTGGTGCTAAACCACTTCAGTCTTTACAAGTGTGCGTGCAGACAGTTCGTAC
ACAGGTTTACATTGCAGTCAATGACAAAGCTCTT"&amp;"TATGAGCAGGTTGTCATGGATTACCTTGATAGCCTG
AAGCCTAGAGTGGAAGCACCTAAACAAGAGGAGCCACCAAGGACAGAAGATCCTAAAATTGAGGAGAAAT
CTGTCGTACAGAAGCCTATCGATGTGAAGCCAAAAATTAAGGCTTGCATTGATGAGGTTACCACAACACT
GGAAGAAACTAAGTTTCTTACCAATAAGTTACTCTTGTTTGCTGACATCAATGGTAAGCTTTACCATGAT
TCTCA"&amp;"CAACATGCTTAGAGGTGAAGATATGTCTTTCCTTGAGAAGGATGCACCTTACGTGGTAGGTGATG
TTATCACTAGTGGTGATATCACTTGTGTTGTAATACCCTCCAAAAAGGCTGGTGGCACTACAGAGATGCT
CTCAAGAGCTTTGAAGAAAGTGCCAGTTGATGAGTATATAACCACATACCCTGGACAAGGATGTGCTGGT
TATACACTTGAGGAAGCTAAGACTGCTCTTAAGAAATGCAAATCTGC"&amp;"ATTTTACGTGTTACCTTCAGAAA
CACCTAATGCTAAGGAAGAGATTCTAGGAACTGTGTCCTGGAATTTGAGAGAAATGCTTGCTCATGCTGA
AGAGACAAGAAAATTAATGCCTATATGCATGGATGTTAGAGCCATAATGGCCACCATCCAACGCAAGTAC
AAAGGAATTAAAGTTCAAGAAGGCATTGTTGACTATGGAGTCCGATTCTTCTTTTATACTAGTAAAGAGC
CTGTAGCTTCTATCATTA"&amp;"CGAAGCTGAACTCTCTAAATGAGCCACTTGTCACAATGCCAATTGGTTATGT
GACACATGGTTTTAATCTTGAAGAGGCTGCGCGCTGTATGCGTTCTCTTAAAGCTCCTGCCGTAGTGTCA
GTATCATCACCAGATGCTGTTACTACATATAATGGATACCTCACTTCGTCATCAAAGACATCTGAGGAGC
ACTTTGTGGAAACAGTTTCTTTGGCTGGTTCTTACAGAGATTGGTCCTATTCAGGACAGC"&amp;"GTACAGAGTT
AGGTGTTGAATTTCTTAAGCGTGGTGACAAAATTGTGTACCACACTTTGGAGAGTCCCGTCGAGTTTCAT
CTTGACGGTGAGGTTCTTCCACTTGACAAACTAAAGAGTCTTTTATCCCTACGGGAGGTTAAGACTATAA
AAGTGTTCACAACTGTGGACAACACTAATCTCCACACACAGCTTGTGGATATGTCTATGACATATGGACA
GCAGTTTGGTCCAACATACTTGGATGGTGCT"&amp;"GATGTTACAAAAATTAAACCCCATGTAAATCATGAGGGT
AAGACTTTCTTTGTACTACCTAGTGATGACACACTACGTAGTGAAGCTTTCGAGTACTACCACACTCTTG
ATGAGAGTTTTCTTGGTAGGTACATGTCTGCTTTAAACCACACAAAGAAATGGAAATTTCCTCAAGTTGG
TGGTTTAACTTCAATTAAATGGGCTGATAACAATTGTTATTTGTCTAGTGTTTTATTAGCACTTCAACAG
AT"&amp;"TGAAGTCAAATTCAATGCACCAGCACTTCAAGAGGCTTATTATAGAGCCCGTGCTGGTGATGCTGCTA
ACTTTTGTGCACTCATACTCGCTTACAGTAATAAAACTGTTGGCGAGCTCGGTGATGTCAGAGAAACTAT
GACCCATCTTCTACAGCATGCTAATTTGGAATCCGCAAAGCGAGTTCTTAATGTGGTGTGTAAACATTGC
GGTCAGAAAACTACCACCTTAACGGGTGTAGAAGCCGTGATGTA"&amp;"TATGGGTACTCTATCTTATGATAATC
TTAAGACAGGTGTTTCCATTCCATGTGTGTGTGGTCGCGATGCTACACAATATCTAGTACAACAAGAGTC
TTCTTTTGTTATGATGTCTGCACCACCTGCTGAATATAAATTACAGCAAGGTACATTTTTATGTGCGAAT
GAGTACACTGGTAACTATCAGTGTGGTCATTACACTCATATAACTGCTAAGGAGACCCTCTATCGTATTG
ATGGAGCTCACCTTA"&amp;"CAAAGATGTCAGAGTACAAAGGACCAGTGACTGACGTTTTCTATAAGGAAACATC
TTACACTACAACCATCAAGCCTGTGTCGTATAAACTCGATGGAGTTACTTACACAGAGATTGAACCAAAA
TTGGATGGGTATTATAAAAAGGATAATGCTTACTATACAGAGCAGCCTATAGACCTTGTACCAACTCAAC
CACTACCAAATGCGAGTTTTGACAATTTCAAACTCACATGTTCTAATACAAAATTTG"&amp;"CTGATGATTTAAA
TCAAATGACAGGCTTCACAAAGCCAGCTTCGCGAGAGTTATATGTCACATTCTTTCCAGACTTGAATGGC
GATGTAGTGGCTATTGACTATAGACACTATTCAGCGAGTTTCAAGAAAGGTGCTAAATTACTGCATAAGC
CAATTGTTTGGCATATCAATCAGGCTACAACCAAGACAACGTTTAAACCAAACACTTGGTGTTTACGTTG
TCTTTGGAGTACAAAGCCAGTAGATACT"&amp;"TCAAATTCATTTGAAGTTCTGGCAGTAGAAGACACACGAGGA
ATGGACAATCTTGCTTGTGAAAGTCAACAACCCACCTCTGAAGAAGTAGTGGAAAATCCTACCATACAGA
AGGAAGTCATAGAGTGTGACGTGAAAACTACCGAAGTTGTAGGCAATGTCATACTTAAACCATCAGATGA
AGGTGTTAAAGTAACACAAGAGTTGGATCATGAGGATCTTATGGCTGCTTATGTGGAAAATACAAGCATT"&amp;"
ACCATTAAGAAACCTAATGAGCTTTCACTAGCCTTAGGTTTAAAAACAATTGTCACTCATGGTATTGCTG
CAATTAATAGTGTGCCTTGGAGTAAAATTTTGGCTTATGTCAAACCATTCTTAGGACAAGCAGCAATTAC
AACATCAAATTGCGCTAAGAGATTAGCACAACGTGTGTTTAACAATTATATGCCTTATGTGCTTACACTA
TTGTTTCAATTGTGTACTTTTACAAAAAGTACAAATTCTAG"&amp;"AATTAGAGCTTCACTACCTACGACTATTG
CTAAAAATAGTGTTAGGGGTGTTGCTAGATTATGTTTGGATGCTGGCATTAATTATGTAAAGTCACCCAA
ATTTTCTAAATTGTTCACTATTGCAATGTGGCTATTATTGTTAAGCATTTGCTTAGGTTCACTAATCTAT
GTAACTGCAGCTTTAGGTGTATTATTGTCCAACTTTGGAGCTCCTTCTTATTGTAGTGGCGTTAGAGAAT
CATACCTCAATT"&amp;"CCTCTAATGTTACTACTATGGATTTCTGTGAAGGTTCTTTTCCTTGCAGTGTTTGTTT
AAGTGGATTAGACTCTCTTGATTCCTATCCAGCTCTTGAAACCATCCAGGTGACGATCTCATCGTACAAG
CTAGACTTGACAATTTTAGGTCTGGCTGCTGAGTGGTTTTTGGCATATATGTTGTTCACAAAATTCTTTT
ATTTACTAGGTCTTTCAGCTATAATGCAGGTGTTCTTTGGCTATTTTGCTAGTC"&amp;"ATTTCATCAGCAATTC
TTGGCTCATGTGGTTTATCATTAGTATTGTACAAATGGCACCCGTTTCTGCAATGGTTAGGATGTACATT
TTCTTCGCTTCTTTTTACTACATATGGAAGAGCTATGTTCATATTATGGATGGTTGTACCTCTTCGACTT
GCATGATGTGCTATAAGCGCAATCGTGCCACACGCGTTGAGTGTACAACTATTGTTAATGGCATGAAGAG
ATCTTTCTATGTCTATGCAAATGGA"&amp;"GGCCGTGGCTTCTGCAAGACTCACAATTGGAATTGTCTCAATTGT
GACACATTTTGCACTGGTAGTACATTCATTAGTGATGAAGTTGCTCGTGATTTGTCACTCCAGTTTAAAA
GACCAATTAACCCTACTGACCAGTCATCGTATATTGTTGATAGTGTTGCTGTGAAAAATGGCGCACTTCA
CCTCTACTTTGACAAGGCTGGTCAAAAGACTTATGAGAGACACCCACTCTCCCATTTTGTCAATTTA"&amp;"GAC
AATTTGAGAGCTAACAACACTAAAGGTTCACTACCTATTAATGTCATAGTCTTTGATGGCAAGTCCAAAT
GCGACGAGTCTGCTGCTAGGTCTGCATCTGTGTACTACAGTCAGCTAATGTGCCAACCTATTCTGTTGCT
TGACCAAGCTCTCGTATCAGATGTTGGAGATAGTACTGAAGTTTCTGTTAAGATGTTTGATGCTTATGTC
GACACCTTTTCAGCAACTTTTAGTGTTCCTATGGAAAA"&amp;"ACTTAAGGTACTCGTTGCTACAGCTCATAGCG
AGCTGGCAAAGGGTGTAGCTTTAGATGGTGTCCTTTCTACATTTGTGTCAGCTGCTCGTCAAGGTGTTGT
TGATACTGATGTTGACACAAAGGATGTCATTGAATGTCTCAAACTTTCACATCACTCCGACTTGGAAGTG
ACAGGTGACAGTTGTAACAACTTCATGCTCACCTATAACAAAGTTGAAAACATGACGCCTAGAGATCTTG
GCGCATGTA"&amp;"TTGATTGTAATGCAAGGCATATTAATGCTCAAGTAGCAAAAAGTCACAATGTTTCACTCAT
CTGGAATGTAAAAGACTATATGTCTTTATCTGAACAGCTGCGTAAACAAATTCGTAGTGCTGCTAAGAAG
AACAACATACCTTTTAGACTAACTTGTGCTACAACTAGACAGGTTGTCAATGTCATAACTACTAAAATCT
CACTCAAGGGTGGTAAGATTGTTAGTACTTGGTTTAAACTTATGCTTAAGG"&amp;"CCACATTATTGTGCGTTTT
TGCTGCACTGGTCTGTTACATCGTTATGCCAGTACATACATTGTCTGCTCATGATGGTTATACAAATGAA
ATCATTGGTTACAAAGCCATTCAGGATGGTGTCACTCGTGACATCGTTTCTACTGATGATTGTTTTGCAA
ACAAACATGCTGGTTTTGACTCATGGTTTAGCCAGCGTGGTGGTTCATACAAAAATGACAAAAGCTGCCC
TGTAGTAGCTGCTATCATTACA"&amp;"AGAGAGATTGGTTTCATAGTGCCTGGCTTACCAGGTACTGTGTTGAGA
GCAATCAATGGTGACTTCTTGCATTTTCTACCTCGTGTCTTTAGTGCTGTTGGCAACATTTGCTACACAC
CTTCCAAACTCATTGAGTATAGTGATTTTGCTACCTCTGCTTGCGTTCTTGCTGCTGAGTGTACAATTTT
TAAGGATGCTATGGGCAAACCTGTGCCATATTGTTATGACACTAATTTGCTAGAGGGTTCTATT"&amp;"TCTTAT
AGTGAGCTTCGTCCAGACACTCGTTATGTCCTTATGGATGGTTCTATCATACAGTTTCCTAACACTTACC
TGGAGGGTTCTGTTAGAGTGGTAACAACTTTTGATGCTGAGTACTGTAGACATGGTACATGCGAAAGGTC
AGAAGCTGGTATTTGCTTATCTACCAGTGGTAGATGGGTTCTTAATAATGAACATTATAGAGCTCTACCT
GGAGTATTCTGTGGTGTTGATGCAATGAATCTTAT"&amp;"AGCAAACATCTTTACTCCCCTTGTGCAACCTGTGG
GTGCTTTAGATGTGTCTGCTTCAGTAGTGGCTGGTGGTATTATTGCCATATTAGTGACTTGTGCTGCCTA
CTACTTTATGAAATTCAGACGTGCTTTTGGTGAGTACAACCATGTTGTTGCTGCTAATGCACTTTTGTTT
TTGATGTCTTTCACTATACTCTGTCTGGCACCAGCTTATAGCTTTTTGCCAGGAGTCTACTCAGTCTTTT
ACTTGT"&amp;"ACTTGACATTCTATTTCACTAATGATGTTTCATTCTTGGCTCACCTTCAATGGTTTGCCATGTT
TTCTCCTATTGTGCCTTTTTGGATAACAGCAATCTATGTATTCTGTATTTCTCTGAAGCACTGCCATTGG
TTCTTTAACAACTATCTTAGGAAAAGAGTCATGTTTAATGGAGTTACATTTAGTACCTTCGAGGAGGCTG
CTTTGTGTACCTTTCTGCTCAATAAGGAAATGTACCTAAAATTGCGTA"&amp;"GTGAGACACTGTTGCCACTGAC
ACAGTACAACAGGTATCTTGCTCTATATAACAAGTACAAGTATTTTAGTGGAGCCTTAGACACTACCAGC
TATCGTGAAGCAGCTTGCTGCCACTTAGCAAAGGCTCTAAATGACTTTAGCAATTCAGGTGCTGATGTTC
TCTACCAACCACCACAGACATCAATCACTTCTGCTGTTCTGCAGAGTGGTTTTAGGAAAATGGCATTCCC
ATCAGGCAAAGTTGAAGGG"&amp;"TGCATGGTACAAGTAACCTGTGGAACTACAACTCTTAATGGATTGTGGTTA
GATGACACAGTATACTGTCCAAGACATGTCATTTGCACAGCAGAAGACATGCTTAATCCTAACTATGAAG
ATCTGCTCATTCGCAAATCCAACCATAGCTTCCTTGTTCAGGCTGGCAATGTACAACTCCGAGTTATCGG
CCATTCTATGCAAAATTGTCTGCTTAGGCTTAAAGTTGATACCTCTAACCCTAAGACACCC"&amp;"AAGTATAAA
TTTGTCCGTATTCAACCTGGTCAAACATTTTCAGTTCTAGCATGCTACAATGGTTCACCATCTGGTGTTT
ATCAGTGTGCCATGAGACCTAATCATACCATTAAAGGTTCTTTCCTTAATGGATCATGTGGTAGTGTTGG
TTTTAACATTGATTATGATTGCGTGTCTTTCTGCTATATGCATCATATGGAGCTTCCAACAGGAGTACAC
GCTGGTACTGACTTAGAAGGTAAATTCTATGG"&amp;"TCCATTTGTTGACAGACAAACTGCACAGGCTGCAGGTA
CAGACACAACCATAACATTAAATGTTTTGGCATGGCTGTATGCTGCTGTTATCAATGGTGATAGGTGGTT
TCTTAATAGATTCACCACTACTTTGAATGACTTTAACCTTGTGGCAATGAAGTACAACTATGAACCTTTG
ACACAAGATCATGTTGACATATTGGGACCTCTTTCTGCTCAAACAGGAATTGCCGTCTTAGATATGTGTG
CTG"&amp;"CTTTGAAAGAGTTGCTGCAGAATGGTATGAATGGTCGTACTATCCTTGGTAGCACTATTTTAGAAGA
TGAGTTTACACCATTTGATGTTGTTAGACAATGCTCTGGTGTTACCTTCCAAGGTAAGTTCAAGAAAATT
GTTAAAGGCACTCATCATTGGCTGCTTTTAACTTTCTTGACATCACTATTGATTCTTGTTCAGAGTACAC
AGTGGTCACTGTTTTTCTTTGTTTACGAGAATGCTTTCTTGCCAT"&amp;"TTACTCTTGGTATTATGGCAATTGC
TGCATGTGCTATGCTGCTTGTTAAGCATAAGCACGCATTCTTGTGCTTGTTTCTGTTACCTTCTCTTGCA
ACAGTTGCTTACTTTAATATGGTCTACATGCCTGCTAGTTGGGTGATGCGTATTATGACATGGCTTGAAT
TGGCTGACACTAGCTTGTCTGGTTATCGGCTTAAGGACTGTGTTATGTATGCTTCAGCTTTAGTTTTGCT
TATTCTCATGACAGCT"&amp;"CGTACTGTTTATGATGATGCTGCTAGACGTGTTTGGACACTGATGAATGTCATT
ACACTTGTTTACAAAGTCTACTATGGTAATGCTTTAGACCAAGCTATTTCCATGTGGGCCCTAGTTATTT
CTGTAACCTCTAACTATTCTGGTGTCGTTACGACTATCATGTTTTTAGCTAGAGCTATAGTGTTTGTGTG
TGTTGAGTATTACCCATTGTTATTTATTACTGGTAACACCTTACAGTGTATCATGCTT"&amp;"GTTTATTGTTTC
TTAGGTTATTGTTGCTGCTGCTACTTTGGCCTTTTCTGTTTACTCAACCGTTACTTCAGGCTTACTCTTG
GTGTTTATGACTACTTGGTCTCTACACAAGAATTTAGGTATATGAACTCCCAGGGGCTTTTGCCTCCTAA
GAGTAGTATTGATGCTTTCAAGCTTAACATTAAGTTGTTGGGTATTGGAGGTAAACCATGTATCAAGGTT
GCTACTGTACAGTCTAAAATGTCTGACGT"&amp;"AAAGTGCACATCTGTGGTACTGCTCTCGGTTCTTCAACAAC
TTAGAGTAGAGTCATCTTCTAAATTGTGGGCACAATGTGTACAACTCCACAATGATATTCTTCTTGCAAA
AGACACAACTGAAGCTTTCGAGAAGATGGTTTCTCTTTTGTCTGTTTTGCTATCCATGCAGGGTGCTGTA
GACATTAGCAAGTTGTGCGAGGAAATGCTCGACAACCGTGCTACTCTTCAGGCTATTGCTTCAGAATTTA
"&amp;"GTTCTTTACCATCATATGCCGCTTATGCCACTGCCCAAGAGGCCTATGAGCAGGCTGTAGCTAATGGTGA
TTCTGAAGTCGTTCTCAAAAAGTTAAAGAAATCTTTGAATGTGGCTAAATCTGAGTTTGACCGTGATGCT
GCCATGCAACGCAAGTTGGAAAAGATGGCAGATCAGGCTATGACCCAAATGTACAAACAGGCAAGATCTG
AGGACAAGAGGGCAAAAGTAACTAGTGCTATGCAAACAATGC"&amp;"TTTTCACTATGCTTAGGAAGCTTGATAA
TGATGCACTTAACAACATTATCAACAATGCGCGTGATGGTTGTGTTCCACTCAACATCATACCATTGACT
ACAGCAGCCAAACTTATGGTTGTTGTCCCTGATTATGGTACCTACAAGAACACTTGTGATGGTAACACCT
TTACATATGCATCTGCACTCTGGGAAATCCAGCAAGTTGTTGATGCAGATAGTAAGATTGTTCAACTTAG
TGAAATTAACATG"&amp;"GATAATTCACCAAATTTGGCTTGGCCTCTTATTGTTACAGCTCTAAGAGCCAACTCA
GCTGTCAAACTACAGAATAATGAACTAAGTCCAGTAGCACTACGACAGATGTCCTGTGCGGCTGGTACCA
CACAAACAGCTTGTACTGATGACAATGCACTTGCCTACTATAACAATTCGAAGGGAGGTAGGTTTGTGCT
GGCATTATTATCAGACCAACAAGATCTCAAATGGGCTAGATTCCCTAAGAGTGAT"&amp;"GGTACAGGTACAATT
TATACAGAACTGGAACCACCTTGTAGGTTTGTTACAGACACACCAAAAGGGCCTAAAGTGAAATACTTGT
ATTTCATCAAGGGCTTAAATAACCTAAATAGAGGTATGGTGCTGGGCAGTTTAGCTGCTACAGTACGTCT
TCAGGCTGGAAATGCTACAGAAGTACCTGCCAATTCAACTGTGCTTTCTTTCTGTGCTTTTGCAGTGGAC
CCTGCTAAAGCATATAAGGACTACCT"&amp;"AGCAAGTGGAGGACAACCAATCACCAACTGCGTGAAGATGTTGT
GCACACACACTGGTACGGGACAGGCAATTACTGTAACACCAGAAGCCAACATGGACCAAGAGTCCTTTGG
TGGTGCTTCATGCTGTCTGTATTGTAGGTGCCACATTGACCATCCAAATCCTAAAGGATTTTGTGACTTG
AAAGGTAAGTACGTCCAAATACCTACCACTTGTGCTAATGACCCAGTGGGTTTTACACTTAGAAACAC"&amp;"AG
TCTGTACCGTCTGCGGAATGTGGAAAGGTTATGGCTGTAGTTGTGATCAACTCCGCGAACCCATGATGCA
GTCTGCGGATGCGTCAACGTTTTTAAACGGGTTTGCGGTGTAAGTGCAGCCCGTCTTACACCGTGCGGCA
CAGGCACTAGCACTGATGTCGTCTACAGGGCTTTTGATATTTACAACGAAAAAGTTGCTGGTTTTGCAAA
GTTCCTAAAAACTAATTGCTGCCGCTTCCAGGAAAAGGA"&amp;"TGAGGAAGGCAATTTATTAGACTCTTACTTT
GTAGTTAAGAGGCATACTATGTCTAACTACCAACATGAAGAGACTATTTATAACTTGGTTAAAGATTGTC
CAGCGGTTGCTGTTCATGACTTTTTCAAGTTTAGAGTAGATGGTGACATGGTACCACATATATCACGTCA
GCGTCTAACTAAATACACAATGGCTGATTTAGTCTATGCTCTACGTCATTTTGATGAGGGTAATTGTGAT
ACATTAAAGG"&amp;"AAATACTCGTCACATACAATTGTTGTGATGATGATTATTTCAATAAGAAGGATTGGTATG
ACTTCGTAGAGAATCCTGATATCTTACGCGTATATGCTAACTTAGGTGAGCGTGTACGCCAAGCATTATT
AAAGACTGTACAATTCTGCGATGCTATGCGTAATGCGGGCATTGTAGGTGTACTGACATTAGATAATCAG
GATCTTAATGGGAACTGGTACGATTTCGGTGATTTCGTACAAGTAGCACCAG"&amp;"GCTGCGGAGTTCCTATTG
TGGATTCATATTACTCATTGCTGATGCCCATCCTCACTCTGACTAGGGCATTGGCTGCTGAATCCCATAT
GGATGCTGATCTCGCAAAACCACTTATTAAGTGGGATTTGCTGAAATATGATTTTACGGAAGAGAGACTT
TGTCTCTTCGACCGTTATTTTAAATATTGGGACCAGACATACCATCCCAACTGTATTAACTGTTTGGATG
ATAGGTGTATCCTTCATTGTGCA"&amp;"AACTTTAATGTGTTATTTTCTACTGTGTTTCCACCTACAAGTTTTGG
ACCACTAGTAAGAAAAATATTTGTAGATGGTGTTCCTTTTGTTGTTTCAACTGGATACCATTTTCGTGAG
TTAGGAGTTGTACATAATCAGGATGTAAACTTACATAGCTCGCGTCTCAGTTTCAAGGAACTTTTAGTGT
ATGCTGCTGATCCAGCCATGCATGCAGCTTCTGGCAATTTATTGCTAGATAAACGCACTACATGC"&amp;"TTTTC
GGTAGCTGCACTAACAAACAATGTTGCTTTTCAAACTGTCAAACCCGGTAATTTTAATAAAGACTTTTAT
GACTTTGCTGTGTCTAAAGGTTTCTTTAAGGAAGGAAGTTCTGTTGAACTAAAACACTTCTTCTTTGCTC
AGGATGGCAATGCTGCTATCAGTGATTATGACTATTATCGTTATAATCTGCCAACAATGTGTGATATCAG
ACAACTCCTATTCGTAGTTGAAGTTGTTGATAAATA"&amp;"CTTTGATTGTTACGATGGTGGCTGTATTAATGCC
AACCAAGTAATCGTTAACAATCTGGACAAATCAGCTGGTTTCCCATTTAATAAATGGGGTAAGGCTAGAC
TTTATTATGACTCAATGAGTTATGAGGATCAAGATGCACTTTTCGCGTATACTAAGCGTAATGTCATCCC
TACTATAACTCAAATGAATCTTAAGTATGCCATTAGTGCAAAGAATAGAGCTCGCACCGTAGCTGGTGTC
TCTATCT"&amp;"GTAGTACTATGACAAATAGACAGTTTCATCAGAAATTATTGAAGTCAATAGCCGCCACTAGAG
GAGCTACTGTGGTAATTGGAACAAGCAAATTTTACGGTGGCTGGCATAATATGTTAAAAACTGTTTACAG
TGATGTAGAAACTCCACACCTTATGGGTTGGGATTATCCAAAATGTGACAGAGCCATGCCTAACATGCTT
AGGATAATGGCCTCTCTTGTTCTTGCTCGCAAACATAGCACTTGCTGTA"&amp;"ACTTATCACACCGTTTCTACA
GGTTAGCTAACGAGTGTGCGCAAGTATTAAGTGAGATGGTCATGTGTGGCGGCTCACTATATGTTAAACC
AGGTGGAACATCATCCGGTGATGCTACAACTGCTTATGCTAATAGTGTCTTTAACATTTGTCAAGCTGTT
ACAGCCAATGTAAATGCACTCCTTTCAACTGATGGTAACAAGATAGCTGACAAGTATGTCCGCAATCTAC
AACACAGGCTTTATGAGTGT"&amp;"CTCTATAGAAATAGGGATGTTGATCATGAATTCGTGAATGAGTTTTACGC
TTACCTGCGTAAACATTTCTCCATGATGATTCTTTCTGATGACGCCGTTGTGTGCTACAACAGTAACTAC
GCGGCTCAAGGTTTAGTAGCTAGCATTAAGAACTTTAAGGCAGTTCTTTATTATCAAAATAATGTGTTCA
TGTCTGAGGCAAAATGCTGGACTGAGACTGACCTTACTAAAGGACCTCACGAATTTTGCTCA"&amp;"CAGCATAC
AATGCTAGTTAAACAAGGAGACGATTACGTGTACCTGCCTTACCCAGACCCATCAAGAATATTAGGCGCA
GGCTGTTTTGTCGATGATATTGTCAAAACAGATGGTACACTTATGATTGAGAGGTTTGTGTCATTAGCTA
TTGATGCCTACCCCCTTACTAAACATCCTAATCAGGAGTATGCTGATGTCTTTCACTTGTATTTACAATA
CATTAGGAAGTTACATGATGAGCTTACTGGTCA"&amp;"CATGCTAGACATGTATTCTGTAATGCTAACTAATGAT
AACACCTCACGGTACTGGGAACCTGAGTTTTATGAAGCTATGTACACACCACACACAGTCTTGCAGGCTG
TAGGTGCTTGTGTATTGTGTAATTCACAGACTTCACTTCGTTGCGGCGCCTGCATTAGGAGACCATTCCT
GTGTTGCAAGTGCTGCTATGATCATGTCATTTCAACATCGCATAAATTAGTGTTGTCTGTTAATCCCTAT
GTTT"&amp;"GCAATGCTCCAGGTTGTGATGTCACTGATGTGACACAACTATATCTAGGAGGTATGAGCTATTATT
GCAAGTCACATAAGCCTCCCATTAGTTTTCCATTGTGTGCTAATGGTCAGGTTTTTGGTTTATATAAGAA
CACATGTGTAGGTAGTGACAATGTCACTGACTTCAATGCGATAGCAACATGTGATTGGACTAATGCTGGC
GATTATATACTTGCCAACACTTGTACTGAGAGACTCAAGCTCTTTG"&amp;"CAGCAGAAACGCTCAAAGCTACTG
AGGAAACATTTAAGCTGTCATATGGTATTGCCACTGTACGTGAAGTACTCTCTGACAGAGAATTGCATCT
TTCATGGGAGGTTGGAAAACCTAGACCACCGTTGAATAGAAATTATGTCTTTACTGGTTACCGTGTAACT
AAAAATAGTAAAGTACAGATTGGAGAGTACACTTTTGAAAAGGGTGACTACGGTGATGCTGTTGTGTATA
GAGGTACTACAACATAC"&amp;"AAATTGAATGTTGGTGATTACTTTGTGTTAACATCTCACACTGTAATGCCACT
TAGTGCACCTACTCTAGTGCCACAAGAGCACTATGTGAGAATTACTGGCTTGTACCCAACACTCAACATT
TCAGATGAGTTTTCTAGCAATGTTGCAAATTATCAAAAGGTCGGTATGCAAAAGTACTCTACACTCCAAG
GACCACCAGGTACTGGTAAGAGTCATTTTGCTATCGGACTTGCTCTCTACTACCCATCT"&amp;"GCTCGCATAGT
GTATACGGCTTGCTCTCATGCAGCTGTTGATGCTCTATGCGAAAAGGCATTAAAATACTTGCCCATAGAT
AAATGTAGTAGAATCATACCTGCGCGTGCGCGCGTAGAGTGTTTTGATAAATTCAAAGTGAATTCAACAC
TAGAACAGTATGTTTTCTGCACTGTAAATGCATTGCCAGAAACAACTGCTGACATTGTGGTCTTTGATGA
AATCTCTATGGCCACTAATTATGACTTGAG"&amp;"TGTTGTCAATGCTAGACTTCGTGCAAAACACTACGTCTAT
ATTGGCGATCCTGCTCAATTACCAGCTCCCCGCACATTGCTGACTAAAGGCACACTAGAACCAGAATACT
TTAATTCAGTGTGCAGACTTATGAAAACAATAGGTCCAGACATGTTCCTTGGAACTTGTCGCCGTTGTCC
TGCTGAAATTGTCGACACTGTGAGTGCTTTAGTTTATGATAATAAGCTAAAAGCACACAAGGATAAGTCA
G"&amp;"CTCAATGCTTCAAAATGTTTTACAAAGGTGTTATTACACATGATGTTTCATCTGCAATTAATAGACCTC
AAATAGGTGTTGTAAGAGAATTTCTTACACGCAATCCTGCTTGGAGAAAAGCTGTTTTTATCTCACCTTA
TAATTCACAGAATGCTGTAGCTTCAAAAATCTTAGGATTGCCTACGCAGACTGTTGATTCCTCACAGGGT
TCTGAGTATGACTATGTCATATTCACACAAACTACCGAAACAG"&amp;"CACACTCTTGTAATGTTAACCGCTTTA
ATGTGGCTATCACAAGAGCAAAAATTGGCATTTTGTGCATAATGTCTGATAGAGATCTTTATGACAAACT
GCAATTCACAAGTCTAGAAGTACCACGCCGTAATGTGGCTACATTACAGGCAGAAAATGTAACTGGACTT
TTTAAGGACTGTAGTAAGATCATTAACGGTCTTCATCCAACACAGGCACCTACACACCTCAGCGTTGATA
CAAAATTTAAGACT"&amp;"GAGGGACTATGTGTTGACATACCAGGCATACCAAAGGACATGACCTATCGTAGACT
CATCTCTATGATGGGTTTCAAAATGAATTACCAAGTCAATGGTTACCCTAACATGTTTATCACCCGCGAA
GAAGCTATTCGTCACGTTCGTGCATGGATTGGCTTCGACGTAGAGGGCTGTCATGCAACTAGAGATGCTG
TGGGTACTAACCTACCTCTCCAGCTAGGATTTTCTACAGGTGTTAACTTAGTAGCT"&amp;"GTACCGACTGGCTA
TGTTGACACTGAAAATAACACAGAATTCACCAGAGTTAATGCAAAACCTCCACCAGGTGACCAGTTTAAA
CATCTTATACCACTCATGTACAAAGGCTTGCCCTGGAATGTAGTGCGTATTAAGATAGTACAAATGCTCA
GTGATACACTGAAAGGATTGTCAGACAGAGTCGTGTTTGTCCTTTGGGCGCATGGCTTTGAGCTTACATC
AATGAAGTACTTTGTCAAGATTGGACC"&amp;"TGAAAGAACGTGCTGTCTGTGTGACAAACGTGCAACTTGCTTT
TCTACTTCATCAGATACTTATGCCTGCTGGAATCATTCTGTGGGTTTTGACTATGTCTACAACCCATTTA
TGATTGATGTTCAGCAGTGGGGTTTTACGGGTAACCTTCAGAGTAACCACGACCAACATTGTCAAGTGCA
TGGAAATGCACATGTGGCTAGTTGTGATGCTATCATGACTAGATGCTTGGCGGTCCATGAGTGCTTTGT"&amp;"T
AAGCGCGTTGATTGGTCTGTTGAATACCCCATTATAGGAGATGAACTGAAGATTAATTCTGCTTGCAGAA
AAGTACAGCATATGGTTGTAAAGTCTGCATTGCTTGCTGATAAGTTTCCAGTTCTTCATGACATTGGAAA
TCCAAAGGCTATCAAGTGTGTGCCTCAGGCTGAAGTAGAGTGGAAGTTCTATGACGCTCAGCCATGCAGT
GACAAAGCCTACAAAATAGAGGAACTTTTCTATTCTTATG"&amp;"CTACACATCATGATAAATTCACTGATGGTG
TTTGTTTGTTTTGGAACTGTAACGTCGATCGTTACCCAGCCAATGCAATTGTGTGTAGGTTTGACACGAG
AGTTTTGTCAAACTTGAACTTACCAGGTTGTGATGGTGGTAGTTTGTATGTGAATAAGCATGCATTCCAC
ACTCCAGCTTTTGATAAAAGTGCATTTACCAATTTAAAGCAATTGCCTTTCTTTTATTATTCTGATAGTC
CTTGTGAGTCT"&amp;"CATGGCAAACAAGTAGTGTCAGATATTGATTATGTACCACTTAAATCAGCTACGTGTAT
TACACGTTGCAATTTGGGTGGTGCTGTTTGCAGACACCATGCAAATGAGTACCGACAGTACTTAGATGCA
TACAACATGATGATTTCTGCTGGATTTAGCCTATGGATTTACAAACAGTTTGATACTTATAACCTGTGGA
ATACATTTACCAGGTTACAAAGTTTAGAAAATGTGGCTTACAACGTTGTTAAT"&amp;"AAAGGACACTTTGATGG
ACAAGCTGGTGAAGCGCCTGTTTCCATCATCAATAATGCTGTTTACACAAAGGTAGATGGTGTTGATGTA
GAAATCTTTGAAAACAAGACAACACTTCCTGTTAATGTTGCATTTGAGCTTTGGGCTAAGCGTAACATTA
AACCAGTGCCAGAGATTAAGATACTCAATAATTTGGGTGTCGACATCGCTGCTAATACTGTGGTCTGGGA
CTACAAGAGAGAAGCACCAGCACA"&amp;"TATGTCAACAATAGGTGTCTGCACAATGACTGACATTGCTAAGAAA
CCTACTGAGAGTGCTTGTTCCTCGCTTACTGTCTTATTTGATGGTAGAGTGGAAGGACAGGTAGACCTTT
TTAGAAATGCCCGTAATGGTGTTTTAATAACAGAAGGTTCAGTTAAAGGTTTAACACCTTCAAAAGGACC
AGCACAAGCTAGTGTCAATGGAGTCACATTAATTGGAGAATCAGTAAAAACACAGTTCAACTATTT"&amp;"TAAG
AAAGTAGATGGCATTATTCAACAGTTGCCTGAAACCTACTTTACTCAGAGCCGAGACTTAGAGGATTTCA
AGCCCAGATCACAAATGGAAACTGACTTTCTTGAGCTCGCTATGGATGAATTCATACAGCGGTATAAGCT
AGAGGGTTATGCCTTCGAACATATCGTTTATGGGGATTTCAGTCATGGACAACTTGGCGGCCTTCATCTA
ATGATTGGTTTAGCCAAGCGCTCACAAGATTCACCGC"&amp;"TTAAATTAGAGGATTTTATCCCTATGGATAGCA
CAGTGAAAAATTACTTCATAACAGACGCACAAACAGGTTCATCAAAATGTGTGTGTTCTGTTATTGACCT
CTTACTCGATGACTTTGTTGAGATAATAAAGTCACAGGATTTGTCAGTAATCTCTAAGGTAGTCAAGGTT
ACAATTGACTACGCTGAGATTTCATTCATGCTTTGGTGTAAAGATGGTCATGTCGAAACCTTCTACCCAA
AATTACAA"&amp;"GCAAGTCAAGCGTGGCAACCGGGGGTTGCAATGCCTAACTTGTACAAGATGCAAAGAATGCT
TCTTGAAAAGTGTGACCTTCAGAATTATGGTGAAAATGCTGTCATACCAAAAGGAATAATGATGAATGTC
GCAAAATACACTCAACTGTGTCAATACTTAAATACACTTACTTTAGCTGTACCCTACAACATGAGAGTTA
TTCACTTTGGTGCGGGCTCTGATAAAGGAGTCGCACCTGGTACAGCTGTA"&amp;"CTCAGACAATGGTTGCCAAC
TGGCACACTACTTGTCGATTCAGACCTTAATGACTTCGTCTCTGACGCGGATTCTACTTTAATTGGAGAC
TGTGCAACAGTACATACGGCTAATAAATGGGACCTCATTATTAGCGATATGTATGACCCTAAGACCAAAC
ATGTGACAAAAGAGAATGACTCAAAAGAAGGGTTTTTCACTTACCTGTGTGGATTTATAAAGCAAAAACT
AGCCTTGGGTGGTTCTGTAGC"&amp;"TATAAAGATAACAGAGCATTCTTGGAATGCTGATCTTTACAAGCTTATG
GGACATTTCTCGTGGTGGACAGCTTTTGTTACAAATGTAAATGCATCATCATCAGAAGCATTTTTAATTG
GTGCTAACTATCTTGGCAAGCCGAAGGAACAAATTGACGGCTATACCATGCATGCTAACTACATTTTCTG
GAGGAACACAAATCCTATTCAATTGTCTTCCTATTCACTCTTTGACATGAGTAAATTTCCTCT"&amp;"TAAGTTA
AGGGGGACTGCTGTCATGTCATTAAAAGAGAATCAGATCAATGATATGATTTATTCCCTGCTCGAAAAAG
GTAGACTTATCATTAGGGAAAACAACAGAGTTGTGGTCTCAAGTGATGTTCTTGTTAATAACTAAACGAA
CATGAAAATCTTAATTTTTGCTTTTCTAGTTACGCTAGTTAAAGCACAGGAAGGATGCGGCCTTATCAGC
AGAAAACCGCAGCCAAAAATGGCACAAGTTTCCT"&amp;"CTTCCCGTCGAGGTGTATACTATAATGATGACATTT
TTCGTTCTGATGTACTACACCTCACTCAGGATTACTTCCTTCCCTTTGATTCAAATTTAACACAGTACTT
TTCTCTTAATGTTGATTCAGATAGGTATACCTATTTTGATAACCCTATTTTAGACTTTGGTGATGGCGTT
TATTTCGCCGCTACTGAAAAGTCTAATGTAATCAGAGGCTGGATTTTTGGTTCCACTTTTGACAATACTA
CTCAG"&amp;"TCAGCTGTCATAGTTAACAATTCCACACACATTATTATACGTGTGTGCAATTTTAACCTATGTAA
AGAACCCATGTACACAGTGTCTCGTGGCACACAACAATCATCTTGGGTTTATCAGAGTGCGTTCAATTGC
ACATATGACAGAGTGGAGAGAAGTTTTCAGCTCGATACCGCTCCTAAAACTGGAAATTTTAAAGACTTAC
GTGAGTATGTCTTTAAGAATCGGGATGGTTTTCTTAGTGTTTACCAA"&amp;"ACTTATACAGCTGTTAATTTACC
TAGGGGATTACCTACTGGGTTTTCAGTTTTGAGGCCAATCCTCAAACTGCCCTTTGGAATTAACATTACA
TCTTATAGAGTTGTTATGGCTATGTTTAGTCAAACTACTTCTAATTTCTTACCAGAAAGTGCTGCTTATT
ATGTTGGTAATCTAAAATATACCACCTTTATGCTTAGTTTTAATGAAAATGGGACTATCACTGATGCTAT
TGACTGCGCCCAAAATCC"&amp;"ACTTGCTGAATTAAAATGCACCATTAAAAATTTTAATGTCAGTAAAGGAATC
TACCAAACATCTAACTTCAGAGTTTCACCAACTCAGGAAGTTATTAGGTTCCCTAACATTACAAATCGTT
GTCCTTTCGACAAAGTTTTTAATGCTAGTCGCTTTCCCAATGTTTATGCTTGGGAAAGAACAAAAATTTC
TGATTGTGTTGCTGATTACACTGTTCTCTACAACTCAACTTCATTTTCAACTTTTAAATG"&amp;"TTATGGAGTT
TCTCCCTCTAAGTTGATTGATTTGTGCTTTACAAGTGTGTATGCTGATACATTCTTGATAAGATCTTCAG
AAGTAAGGCAAGTTGCACCAGGTGAAACTGGTGTTATTGCTGACTATAACTACAAACTGCCTGATGACTT
TACAGGCTGTGTCATAGCTTGGAACACTGCTAAACAAGATCAGGGCCAGTATTATTATAGATCCTCCAGA
AAAACAAAACTTAAACCTTTTGAGAGGGATC"&amp;"TATCTTCTGACGAAAATGGTGTACGTACTCTTAGTACTT
ATGACTTCTATCCTACTGTGCCTATTGAATATCAGGCTACTAGGGTTGTTGTGCTTTCATTTGAGCTTTT
AAATGCACCTGCTACAGTTTGTGGACCTAAACTATCCACAGGACTTGTTAAGAACCAGTGTGTCAATTTC
AATTTTAACGGACTCAAAGGTACTGGTGTTCTGACTGATTCTTCAAAGAGATTTCAGTCATTTCAACAAT
TT"&amp;"GGAAGAGATATGTCGGATTTCACTGATTCCGTTCGTGACCCGCAAACATTGCAGATACTTGACATTAC
ACCATGTTCTTTTGGTGGTGTGAGTGTAATAACACCTGGAACAAATGCTTCATCCGAAGTGGCTGTTCTT
TACCAAGATGTAAACTGCACCGATGTCCCAACGGCCATACGTGCTGATCAATTAACACCAGCGTGGCGCG
TTTACTCCACTGGAATAAATGTTTTTCAAACACAAGCGGGCTGT"&amp;"CTTATTGGGGCTGAACATGTCAATGC
TTCCTATGAGTGTGACATCCCTATTGGTGCTGGCATTTGTGCTAGCTACCATACAGCCTCTACTTTACGT
AGTGTAGGTCAGAAATCCATTGTGGCTTACACTATGTCTTTGGGTGCAGAAAATTCTATTGCTTACGCTA
ATAACTCAATTGCCATACCTACAAATTTTTCAATTAGTGTCACGACTGAAGTGATGCCAGTTTCAATGTC
TAAGACATCAGTAGA"&amp;"TTGTACAATGTACATCTGTGGTGACTCTCAGGAGTGCAGTAATTTACTTCTTCAA
TACGGAAGTTTCTGCACGCAATTAAATCGTGCTCTTACGGGCATTGCCATAGAACAGGACAAAAATACAC
AGGAGGTTTTTGCCCAGGTTAAACAAATGTACAAGACACCAGCCATAAAGGATTTTGGCGGTTTCAATTT
TTCACAAATATTGCCTGACCCTTCTAAGCCAACAAAGAGATCATTTATTGAAGATTT"&amp;"ACTTTTCAACAAG
GTGACTCTCGCTGATGCTGGCTTTATGAAGCAGTATGGCGAATGCCTAGGTGATATTAATGCTAGAGACC
TCATCTGTGCACAAAAGTTCAATGGCCTTACTGTCTTGCCACCTTTACTCACGGATGACATGATTGCTGC
ATACACTGCTGCCCTAGTCAGTGGTACTGCTACTGCTGGCTGGACCTTCGGTGCTGGTGCTGCTCTTCAA
ATACCTTTTGCTATGCAGATGGCATATA"&amp;"GGTTCAATGGCATTGGAGTTACTCAAAACGTTCTCTATGAGA
ATCAAAAACAGATCGCCAATCAATTCAACAAGGCGATCAGTCAAATTCAAGAATCACTTACAACAACATC
AACTGCATTGGGCAAGCTGCAAGACGTTGTCAACCAGAACGCTCAAGCATTGAATACACTTGTTAAACAG
CTTAGCTCTAATTTTGGTGCAATTTCAAGTGTGCTAAATGACATTCTTTCACGACTAGACAAGGTCGAGG"&amp;"
CAGAGGTGCAAATTGACAGGTTGATCACAGGCAGATTGCAAAGCCTTCAAACCTATGTAACACAACAACT
AATCAGAGCTGCTGAAATCAGAGCTTCTGCTAATCTTGCTGCTACTAAAATGTCTGAGTGTGTTCTTGGA
CAATCAAAAAGAGTTGATTTCTGTGGAAGAGGCTATCATCTTATGTCCTTTCCTCAGGCCGCTCCGCATG
GTGTTGTTTTCTTACATGTCACATATGTGCCATCGCAGGAG"&amp;"AAAAACTTCACCACAGCTCCAGCAATTTG
TCATGAAGGCAAAGCATACTTCCCGCGTGAAGGTGTTTTTGTATCTAATGGCACTTCTTGGTTCATTACA
CAGAGGAATTTTTATTCACCACAAATAATCACAACAGATAATACATTTGTTGCCGGAAATTGTGATGTCG
TAATTGGCATCATTAACAATACAGTCTATGATCCTCTGCAACCTGAGCTTGACTCATTTAAAGAAGAGCT
GGACAAGTACTT"&amp;"TAAAAATCACACATCACCTGATGTTGATCTTGGCGACATTTCAGGCATTAATGCTTCT
GTCGTCAATATTCAAAAAGAAATTGACCGCCTCAATGAGGTTGCCAAAAATCTAAATGAATCGCTCATTG
ACCTTCAAGAACTTGGTAAATATGAGCAATACATCAAATGGCCATGGTATGTTTGGCTCGGCTTCATTGC
TGGACTGATTGCTATCGTCATGGCCACTATACTGCTTTGTTGCATGACCAGCTG"&amp;"TTGCAGTTGCCTCAAG
GGTGCATGCTCTTGTGGTTCTTGCTGCAAATTTGATGAGGACGACTCTGAGCCTGTGCTCAAAGGAGTCA
AATTACACTACACATAAACGAACTTAATGGATTTGTTTATGAGTATTTTCACGCTTGGATCAATCACACG
TCAACCAAGTAAGATTGAAAATGCTTCTCCTGCAAGTACTGTTCATGCTACTGCAACGATACCGTTACAA
GCCTCACTCCCTTTCGGATGGCTTG"&amp;"TTGTTGGCGTTGCACTTCTTGCTGTTTTTCAAAGCGCTTCCAAAG
TGATTGCGCTTCATAAGAGGTGGCAGCTCGCTATGTACAAAGGCATTCAGCTTGTTTGCAATTTGCTGCT
ACTCTTTGTAACAATTTACTCACACCTTTTACTTTTAGCTGCTGGCATGGAGGCACAATTTTTGTACATC
TATGCTCTGATTTATATTCTGCAAGCTGTGAGCTTCTGCAGATTTATCATGAGATGTTGGCTTTGTT"&amp;"GGA
AGTGCAAATCCAAAAACCCATTACTCTATGATGCCAACTACTTTGTTTGCTGGCATACACATAACTATGA
CTACTGTATACCATACAACAGTGTCACAGATACAATTGTCGTTACTGCAGGTGACGGCATTTCAACACCA
AAACTCAAAGAAGACTACCAAATTGGTGGTTATTCTGAGGATTGGCACTCAGGTGTTAAAGACTATGTCG
TTGTACATGGCTATTTCACCGAAGTTTACTACCAGCTT"&amp;"GAGTCTACACAAATTACTACAGACACTGGTAT
TGAAAATGCTACATTCTTCATCTTTAACAAGCTTGTTAAAGATCCACCGAATGTGCAAATACACACAATC
GACGGCTCTTCAGGAGTTGTAAATCCAGCAATGGATCCAATTTATGATGAGCCGACGACGACTACTAGCG
TGCCTTTGTAAGCACAAGAAAGTGAGTACGAACTTATGTACTCATTTGTTTCGGAAGAAACAGGTACGTT
AATAGTTAA"&amp;"TAGCGTACTTCTTTTTCTTGCTTTCGTGGTATTCTTGCTAGTCACACTAGCCATCCTTACT
GCGCTTCGATTGTGTGCGTACTGCTGCAATATTGTTAACGTGAGTTTAGTAAAACCAACGGTTTACGTCT
ACTCGCGTGTTAAAAATCTGAACTCTTCTGAAGGAGTTCCTGATCTTCTGGTCTAAACGAACTAACTATT
ATTATTATTCTGTTTGGAACTTTAACATTGCTTGTCATGGCTGACAACGGT"&amp;"ACTATTACTGTTGAGGAGC
TTAAACAACTCCTGGAACAATGGAACCTAGTAATAGGTTTCCTATTCCTAGCCTGGATTATGTTACTACA
ATTTGCCTATTCTAATCGGAACAGGTTTTTGTACATAATAAAGCTTGTTTTTCTCTGGCTCTTGTGGCCA
GTAACACTTGCTTGCTTTGTGCTTGCTGCTGTTTACAGAATTAATTGGGTGACTGGCGGGATTGCGATTG
CAATGGCTTGTATCGTAGGCTT"&amp;"GATGTGGCTTAGCTACTTCGTTGCTTCCTTCAGGCTGTTTGCTCGCAC
CCGCTCAATGTGGTCATTCAATCCAGAAACAAATATCCTTCTCAATGTGCCTCTCAGGGGGACAATTGTG
ACCAGACCGCTCATGGAAAGTGAACTTGTCATAGGCGCTGTGATCATTCGTGGTCACTTGCGAATGGCTG
GACACTCCCTAGGGCGCTGCGACATCAAGGACCTGCCAAAAGAGATCACTGTGGCTACATCACG"&amp;"AACGCT
TTCTTATTACAAATTAGGAGCGTCGCAGCGTGTAGGCACTGATTCAGGTTTTGCTGCATACAACCGCTAC
CGTATTGGAAATTACAAATTAAATACAGACCACGCCGGTAGCAACGACAATATTGCTTTGCTAGTACAGT
AAGTGACAACAGATGTTTCATCTTGTTGACTTCCAGGTTACAATAGCAGAGATATTGATTATCATTATGA
GGACTTTCAGGATTGCCATATGGAATCTTGATGTG"&amp;"ATAATAAGTTCAATAGTGAGACAATTATTTAAGCC
TCTAACTAAGAAGAAATATTCTGAGTTAGATGATGAAGAACCTATGGAGTTAGATTATCCATAAAACGAA
CATGAAAATTATTCTCTTCCTGACATTGATTGCACTTGCATCCTGCGAGCTATATCACTATCAGGAGTGT
GTTAGAGGTACAACTGTACTACTAAAAGAACCTTGCCCATCTGGAACTTACGAGGGCAATTCACCATTTC
ATCCTC"&amp;"TTGCTGATAACAAATTTGCACTAACTTGCACTAGCACTCATTTTGCTTTTGCTTGTGCTGACGG
TACTAGACATACTTATCAGCTTCGTGCAAGATCAGTTTCACCAAAACTTTTCATCAGACAAGAGGAAGTT
CATCAAGAGCTCTACTCGCCGCTTTTTCTCATTGTTGCTGCTCTAGTATTTATAATACTTTGCTTCACCA
TTAAGAGAAAGACAGAATGAATGAGCTCACCTTAATTGACTTCTATTT"&amp;"GTGCTTTTTAGCCTTTCTGCTA
TTCCTTGTTCTAATAATGCTTATTATATTTTGGTTTTCACTTGAACTCCAGGATATAGAAGAACCTTGTA
ACAAAGTCTAAACGAACATGAAACTTCTCATTGTTTTAGGACTCTTAACTTCAGTGTATTGCATGCATAA
AGAATGCAGTATACAAGAATGTTGTGAAAATCAACCATTCCAACTTGAAGACCCATGTCCAATACATTAC
TATTCGGACTGGTTTGTAA"&amp;"AAATTGGACCTCGTAAGTCTGCTCGCCTAGTACAACTTTGTGCTGGTGAAT
ATGGACATAGAGTTCCAATACATTACGAAATGTTTGGCAATTACACTATTTCATGTGAACCACTTGAAAT
AAATTGTCAAAACCCACCAGTTGGAAGTCTCATTGTACGTTGTTCATATGATGTTGACTTTATGGAGTAT
CACGACGTTCGTGTTGTTCTAGATTTCATCTAAACGAACAAACTAAAATGTCTGATAATGG"&amp;"ACCCCAATC
AAACCAGCGTAGTGCCCCCCGCATTACATTTGGTGGACCCACAGATTCAACTGACAATAACCAGAATGGA
GGACGCAATGGGGCAAGGCCAAAACAACGCCGACCCCAAGGTTTACCCAATAATACTGCGTCTTGGTTCA
CAGCTCTCACTCAGCATGGCAAGGAGGAACTTAGATTCCCTCGAGGCCAGGGCGTTCCAATCAACACCAA
TAGTGGTCCAGATGACCAAATTGGCTACTACC"&amp;"GAAGAGCTACCCGACGAGTTCGTGGTGGTGACGGCAAA
ATGAAAGAGCTCAGCCCCAGATGGTACTTCTATTACCTAGGAACTGGCCCAGAAGCTTCACTTCCCTACG
GCGCTAACAAAGAAGGCATCGTATGGGTCGCAACTGAGGGAGCCTTGAACACACCTAAAGACCACATTGG
CACCCGCAATCCTAATAACAATGCTGCCACCGTGCTACAACTTCCTCAAGGAACAACATTGCCAAAAGGC
TTC"&amp;"TACGCAGAGGGGAGCAGAGGCGGCAGTCAAGCCTCTTCTCGCTCCTCATCACGTAGTCGCGGTAATT
CAAGAAATTCAACTCCTGGCAGCAGTAGGGGAAATTCTCCTGCTCGAATGGCTAGCGGAGGTGGTGAAAC
TGCCCTCGCGCTATTGCTGCTAGACAGATTGAACCAGCTTGAGAGCAAAGTTTCTGGTAAAGGCCAACAA
CAACAAGGCCAAACTGTCACTAAGAAATCTGCTGCTGAGGCATCT"&amp;"AAAAAGCCTCGTCAAAAACGTACTG
CCACCAAGGCGTACAACGTCACTCAAGCATTTGGGAGGCGTGGTCCAGAACAAACCCAAGGAAACTTCGG
GGACCAAGACCTAATCAGACAAGGAACTGATTACAAACATTGGCCGCAAATTGCACAATTTGCTCCAAGT
GCCTCTGCATTCTTCGGAATGTCACGCATTGGCATGGAAGTCACACCTTCGGGAACATGGCTGACTTATC
ATGGAGCCATTAAATT"&amp;"GGATGACAAAGATCCACAATTTAAAGACAATGTCATACTGCTGAACAAGCACAT
TGACGCATACAAAACATTCCCACCAACAGAGCCTAAAAAGGACAAAAAGAAAAAGACTGATGAAGCTCAG
CCTTTACCGCAGAGACAAAAGAAGCAGCCCACTGTGACTCTTCTTCCTGCGGCTGACATGGATGATTTCT
CCAGACAACTTCAAAATTCCATGAGTGGAGCTTCTGCTGATTCAACTCAGGCATAAAC"&amp;"ACTCATGATGAC
CACACAAGGCAGATGGGCTATGTAAACGTTTTCGCAATTCCGTTTACGATACATAGTCTACTCTTGTGCA
GAATGAATTCTCGTAGCTAAACAGCACAAGTAGGTTTAGTTAACTTTAATCTCACATAGCAATCTTTAAT
CAATGTGTAACATTAGGGAGGACTTGAAAGAGCCACCACATTTTCACCGAGGCCACGCGGAGTACGATCG
AGGGTACAGTGAATAATGCTAGGGAGAGC"&amp;"TGCCTATATGGAAGAGCCCTAATGTGTAAAATTAATTTTAG
TAGTGCTATCCCCATGTGATTTTAATAGCTTCTTAGGAGAATGACAAAAAAAAAAAAAAAA")</f>
        <v>&gt;BtRs4237 KY417147.1_genome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TTGGTGTCAACGAGAAAACACACGTCCAACTCAGTTTGCCTGTTCTTCAGGTTAGAGACGTGCTAGTGCG
TGGCTTCGGGGACTCTGTGGAAGAGGCCCTATCGGAGGCACGTGAACATCTTAAAAATGGCACTTGTGGT
TTAGTGGAGCTGGAAAAAGGCGTACTGCCCCAGCTTGAACAGCCCTATGTGTTCATTAAACGTTCTGATG
CCTTAAGCACCAATCACGGCCACAAGGTCGTTGAGCTGGTTGCAGAATTGGACGGCATTCAGTACGGTCG
TAGCGGTATAACTCTGGGAGTACTCGTGCCACATGTGGGCGAAACCCCAATCGCATACCGCAATGTTCTT
CTTCGTAAGAACGGTAATAAGGGAGCCGGTGGCCATAGCTTTGGCATCGATCTAAAGTCTTATGACTTAG
GTGACAAGCTTGGCACTGATCCCATTGAAGATTACGAACAAAACTGGAACACTAAGCATGGCAGTGGTGC
ACTCCGTGAACTCACTCGTGAGCTCAATGGAGGCGCAGTTACTCGCTATGTCGATAACAACTTTTGTGGC
CCAGATGGGTACCCTCTTGATTGCATTAAAGATTTTCTCGCTCGCGCGGGCAAGTCAATGTGCACTCTTT
CTGAACAACTTGATTACATCGAGTCGAAGAGAGGTGTCTACTGCTGCCGTGACCATGAGCATGAAGTTGC
TTGGTTCACTGAGCGCTCTGATAAGAGCTATGAGCATCAGACACCCTTCGAAATTAAGAGTGCCAAGAAA
TTTGACACCTTCAAAGGGGAATGCCCAAAGTTTGTATTTCCTCTCGATTCAAAAGTCAAAGTCATTCAAC
CACGTGTTGAAAAGAAAAAGACTGAAGGTTTCATGGGGCGCATACGCTCTGTGTACCCTGTTGCATCTCC
ACAGGAGTGTAACAACATGCACTTGTCTACCTTGATGAAATGTAATCATTGCGATGAAGTTTCATGGCAG
ACGTGCGATTTTCTGAAAGCCACTTGTGAACATTGTGGCACTGAAAACTCAGTCACAGAAGGACCTACTA
CATGTGGGTACCTACCTACTAATGCTGTAGTGAAAATGCCATGTCCCGCCTGTCAAGACCCGGAGATTGG
ACCTGAGCATAGTGTCGCAGATTATCACAACCACTCAAACATTGAAACTCGACTCCGCAAGGGAGGTAGG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ACAAGTCTTTCAAAGCCATTGTTGAGTCCTGCGGTAACTACAAAGTTACCAAGGGAAAGCCCGTAAAAGG
TGCTTGGAACATTGGACAACAGAGATCAGTTTTAACACCACTGTGTGGTTTCCCCTCACAGGCTGCTGGT
GTTATTAGATCAATTTTTGCACGCACACTTGATGCAGCAAACCACTCAATTCCTGATTTGCAAAGAGCAG
CTGTCACCATACTTGATGGTATTTCTGAACAGTCATTACGTCTTGTCGACGCCATGGTTTATACCTCAGA
CCTGCTTACCAACAGTGTCATCATTATGGCATATGTAACTGGTGGTCTTGTACAACAGACTTCTCAGTGG
TTGTCTAATTTGTTGGGCACTACTGTTGAAAAACTCAGGCCCATCTTTGCGTGGATTGAGGCGAAACTTA
GTGCAGGAGTTGAATTTCTCAAGGATGCTTGGGAGATTCTCAAATTTCTCATTACAGGTGTTTTTGACAT
CGTCAAGGGTCAAATACAGGTTGCTTCAGATAACATCAAGGATTGTGTAAAATGCTTCATTGATGTTGTT
AATAAAGCACTCGAAATGTGCATTGACCAAGTCACTATCGCTGGCGCTAAGTTGCGATCACTCAACTTAG
GTGAAGTCTTCATCGCTCAAAGCAAGGGACTTTACCGTCAGTGTATACGTGGCAAGGAACAGCTGCAACT
ACTCATGCCTCTTAAGGCACCAAAAGAAGTCACCTTTCTTGAAGGTGATTCACATGACACAGTACTTACC
TCTGAGGAGGTTGTTCTCAAGAACGGTGAACTCGAAGCACTCGAGGCGCCCGTTGATAGCTTCACAAAGG
GAGCTGTAGTTGGCACACCAGTCTGTGTAAATGGCCTCATGCTCTTAGAGATCAAGGACAAAGAACAATA
CTGCGCATTGTCTCCTGGTTTACTGGCTACAAACAATGTCTTTCGCCTAAAAGGAGGTGCACCAACTAAA
GGTGTAACCTTTGGAGAAGATACTGTTTTGGAAGTTCAAGGTTACAAGAATGTGAGAATCACATTTGAGC
TTGACGAACGTGTAGACAAAGTGCTTAATGAAAAGTGCTCTGTCTACACTGTTGAATCCGGTACCGAAGT
TACTGAGTTTGCATGTGTTGTAGCAGAGGCTGTTGTGAAGACTTTACAACCAGTTTCTGATCTTCTTACC
AATATGGGTATTGATCTTGATGAATGGAGTGTGGCTACATTCTATTTGTTTGATGATGCTGGTGAAGAAA
AACTTTCTTCACGTATGTACTGTTCCTTTTATCCTCCTGATGATGAGGAGGATTGTGATGAGTATGAGGA
AGAAGAGGAAGTCCTGGAAGAATCCTGTGCGCATGAATACGGTACAGAAGAAGATTACCAAGGTCTTCCA
CTGGAATTTGGTGCCTCAACTGAAATGCAAGTTGAAGAAGAAGAAGAAGAGGACTGGCTTGGTGATGCTA
CTGAATTATCGGAGCATGAACCTGAACCAGAACTAACACCTGAAGAACCAGTTAACCAGTTTACTGGTTA
TTTAAAACTTACTGACAATGTTGCCATTAAGTGTGTGGACATCGTGAAGGAGGCGCAAAACGCTAACCCC
ACGGTGATTGTAAATGCTGCTAACATACATCTGAAACATGGTGGTGGTGTAGCAGGTGCACTCAACAAGG
CAACCAACGGTGCCATGCAAAAAGAGAGCGATGATTACATTAAGCTAAATGGTCCTCTCGTAGTGGGAGG
TTCATGTTTGCTTTCTGGACATAATCTTGCTAAGAAGTGTCTGCATGTTGTTGGACCTAACCTAAATGCA
GGTGAGGACATCCAGCTTCTTAAGGCAGCATATGAAAATTTTAATTCACAGGACACTTTACTTGCACCAT
TGTTGTCAGCAGGCATATTTGGTGCTAAACCACTTCAGTCTTTACAAGTGTGCGTGCAGACAGTTCGTAC
ACAGGTTTACATTGCAGTCAATGACAAAGCTCTTTATGAGCAGGTTGTCATGGATTACCTTGATAGCCTG
AAGCCTAGAGTGGAAGCACCTAAACAAGAGGAGCCACCAAGGACAGAAGATCCTAAAATTGAGGAGAAAT
CTGTCGTACAGAAGCCTATCGATGTGAAGCCAAAAATTAAGGCTTGCATTGATGAGGTTACCACAACACT
GGAAGAAACTAAGTTTCTTACCAATAAGTTACTCTTGTTTGCTGACATCAATGGTAAGCTTTACCATGAT
TCTCACAACATGCTTAGAGGTGAAGATATGTCTTTCCTTGAGAAGGATGCACCTTACGTGGTAGGTGATG
TTATCACTAGTGGTGATATCACTTGTGTTGTAATACCCTCCAAAAAGGCTGGTGGCACTACAGAGATGCT
CTCAAGAGCTTTGAAGAAAGTGCCAGTTGATGAGTATATAACCACATACCCTGGACAAGGATGTGCTGGT
TATACACTTGAGGAAGCTAAGACTGCTCTTAAGAAATGCAAATCTGCATTTTACGTGTTACCTTCAGAAA
CACCTAATGCTAAGGAAGAGATTCTAGGAACTGTGTCCTGGAATTTGAGAGAAATGCTTGCTCATGCTGA
AGAGACAAGAAAATTAATGCCTATATGCATGGATGTTAGAGCCATAATGGCCACCATCCAACGCAAGTAC
AAAGGAATTAAAGTTCAAGAAGGCATTGTTGACTATGGAGTCCGATTCTTCTTTTATACTAGTAAAGAGC
CTGTAGCTTCTATCATTACGAAGCTGAACTCTCTAAATGAGCCACTTGTCACAATGCCAATTGGTTATGT
GACACATGGTTTTAATCTTGAAGAGGCTGCGCGCTGTATGCGTTCTCTTAAAGCTCCTGCCGTAGTGTCA
GTATCATCACCAGATGCTGTTACTACATATAATGGATACCTCACTTCGTCATCAAAGACATCTGAGGAGC
ACTTTGTGGAAACAGTTTCTTTGGCTGGTTCTTACAGAGATTGGTCCTATTCAGGACAGCGTACAGAGTT
AGGTGTTGAATTTCTTAAGCGTGGTGACAAAATTGTGTACCACACTTTGGAGAGTCCCGTCGAGTTTCAT
CTTGACGGTGAGGTTCTTCCACTTGACAAACTAAAGAGTCTTTTATCCCTACGGGAGGTTAAGACTATAA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TTAAGACAGGTGTTTCCATTCCATGTGTGTGTGGTCGCGATGCTACACAATATCTAGTACAACAAGAGTC
TTCTTTTGTTATGATGTCTGCACCACCTGCTGAATATAAATTACAGCAAGGTACATTTTTATGTGCGAAT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TCAAATGACAGGCTTCACAAAGCCAGCTTCGCGAGAGTTATATGTCACATTCTTTCCAGACTTGAATGGC
GATGTAGTGGCTATTGACTATAGACACTATTCAGCGAGTTTCAAGAAAGGTGCTAAATTACTGCATAAGC
CAATTGTTTGGCATATCAATCAGGCTACAACCAAGACAACGTTTAAACCAAACACTTGGTGTTTACGTTG
TCTTTGGAGTACAAAGCCAGTAGATACTTCAAATTCATTTGAAGTTCTGGCAGTAGAAGACACACGAGGA
ATGGACAATCTTGCTTGTGAAAGTCAACAACCCACCTCTGAAGAAGTAGTGGAAAATCCTACCATACAGA
AGGAAGTCATAGAGTGTGACGTGAAAACTACCGAAGTTGTAGGCAATGTCATACTTAAACCATCAGATGA
AGGTGTTAAAGTAACACAAGAGTTGGATCATGAGGATCTTATGGCTGCTTATGTGGAAAATACAAGCATT
ACCATTAAGAAACCTAATGAGCTTTCACTAGCCTTAGGTTTAAAAACAATTGTCACTCATGGTATTGCTG
CAATTAATAGTGTGCCTTGGAGTAAAATTTTGGCTTATGTCAAACCATTCTTAGGACAAGCAGCAATTAC
AACATCAAATTGCGCTAAGAGATTAGCACAACGTGTGTTTAACAATTATATGCCTTATGTGCTTACACTA
TTGTTTCAATTGTGTACTTTTACAAAAAGTACAAATTCTAGAATTAGAGCTTCACTACCTACGACTATTG
CTAAAAATAGTGTTAGGGGTGTTGCTAGATTATGTTTGGATGCTGGCATTAATTATGTAAAGTCACCCAA
ATTTTCTAAATTGTTCACTATTGCAATGTGGCTATTATTGTTAAGCATTTGCTTAGGTTCACTAATCTAT
GTAACTGCAGCTTTAGGTGTATTATTGTCCAACTTTGGAGCTCCTTCTTATTGTAGTGGCGTTAGAGAAT
CATACCTCAATTCCTCTAATGTTACTACTATGGATTTCTGTGAAGGTTCTTTTCCTTGCAGTGTTTGTTT
AAGTGGATTAGACTCTCTTGATTCCTATCCAGCTCTTGAAACCATCCAGGTGACGATCTCATCGTACAAG
CTAGACTTGACAATTTTAGGTCTGGCTGCTGAGTGGTTTTTGGCATATATGTTGTTCACAAAATTCTTTT
ATTTACTAGGTCTTTCAGCTATAATGCAGGTGTTCTTTGGCTATTTTGCTAGTCATTTCATCAGCAATTC
TTGGCTCATGTGGTTTATCATTAGTATTGTACAAATGGCACCCGTTTCTGCAATGGTTAGGATGTACATT
TTCTTCGCTTCTTTTTACTACATATGGAAGAGCTATGTTCATATTATGGATGGTTGTACCTCTTCGACTT
GCATGATGTGCTATAAGCGCAATCGTGCCACACGCGTTGAGTGTACAACTATTGTTAATGGCATGAAGAG
ATCTTTCTATGTCTATGCAAATGGAGGCCGTGGCTTCTGCAAGACTCACAATTGGAATTGTCTCAATTGT
GACACATTTTGCACTGGTAGTACATTCATTAGTGATGAAGTTGCTCGTGATTTGTCACTCCAGTTTAAAA
GACCAATTAACCCTACTGACCAGTCATCGTATATTGTTGATAGTGTTGCTGTGAAAAATGGCGCACTTCA
CCTCTACTTTGACAAGGCTGGTCAAAAGACTTATGAGAGACACCCACTCTCCCATTTTGTCAATTTAGAC
AATTTGAGAGCTAACAACACTAAAGGTTCACTACCTATTAATGTCATAGTCTTTGATGGCAAGTCCAAAT
GCGACGAGTCTGCTGCTAGGTCTGCATCTGTGTACTACAGTCAGCTAATGTGCCAACCTATTCTGTTGCT
TGACCAAGCTCTCGTATCAGATGTTGGAGATAGTACTGAAGTTTCTGTTAAGATGTTTGATGCTTATGTC
GACACCTTTTCAGCAACTTTTAGTGTTCCTATGGAAAAACTTAAGGTACTCGTTGCTACAGCTCATAGCG
AGCTGGCAAAGGGTGTAGCTTTAGATGGTGTCCTTTCTACATTTGTGTCAGCTGCTCGTCAAGGTGTTGT
TGATACTGATGTTGACACAAAGGATGTCATTGAATGTCTCAAACTTTCACATCACTCCGACTTGGAAGTG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AACAACATACCTTTTAGACTAACTTGTGCTACAACTAGACAGGTTGTCAATGTCATAACTACTAAAATCT
CACTCAAGGGTGGTAAGATTGTTAGTACTTGGTTTAAACTTATGCTTAAGGCCACATTATTGTGCGTTTT
TGCTGCACTGGTCTGTTACATCGTTATGCCAGTACATACATTGTCTGCTCATGATGGTTATACAAATGAA
ATCATTGGTTACAAAGCCATTCAGGATGGTGTCACTCGTGACATCGTTTCTACTGATGATTGTTTTGCAA
ACAAACATGCTGGTTTTGACTCATGGTTTAGCCAGCGTGGTGGTTCATACAAAAATGACAAAAGCTGCCC
TGTAGTAGCTGCTATCATTACAAGAGAGATTGGTTTCATAGTGCCTGGCTTACCAGGTACTGTGTTGAGA
GCAATCAATGGTGACTTCTTGCATTTTCTACCTCGTGTCTTTAGTGCTGTTGGCAACATTTGCTACACAC
CTTCCAAACTCATTGAGTATAGTGATTTTGCTACCTCTGCTTGCGTTCTTGCTGCTGAGTGTACAATTTT
TAAGGATGCTATGGGCAAACCTGTGCCATATTGTTATGACACTAATTTGCTAGAGGGTTCTATTTCTTAT
AGTGAGCTTCGTCCAGACACTCGTTATGTCCTTATGGATGGTTCTATCATACAGTTTCCTAACACTTACC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GTGCTTTAGATGTGTCTGCTTCAGTAGTGGCTGGTGGTATTATTGCCATATTAGTGACTTGTGCTGCCTA
CTACTTTATGAAATTCAGACGTGCTTTTGGTGAGTACAACCATGTTGTTGCTGCTAATGCACTTTTGTTT
TTGATGTCTTTCACTATACTCTGTCTGGCACCAGCTTATAGCTTTTTGCCAGGAGTCTACTCAGTCTTTT
ACTTGTACTTGACATTCTATTTCACTAATGATGTTTCATTCTTGGCTCACCTTCAATGGTTTGCCATGTT
TTCTCCTATTGTGCCTTTTTGGATAACAGCAATCTATGTATTCTGTATTTCTCTGAAGCACTGCCATTGG
TTCTTTAACAACTATCTTAGGAAAAGAGTCATGTTTAATGGAGTTACATTTAGTACCTTCGAGGAGGCTG
CTTTGTGTACCTTTCTGCTCAATAAGGAAATGTACCTAAAATTGCGTAGTGAGACACTGTTGCCACTGAC
ACAGTACAACAGGTATCTTGCTCTATATAACAAGTACAAGTATTTTAGTGGAGCCTTAGACACTACCAGC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ATCAGTGTGCCATGAGACCTAATCATACCATTAAAGGTTCTTTCCTTAATGGATCATGTGGTAGTGTTGG
TTTTAACATTGATTATGATTGCGTGTCTTTCTGCTATATGCATCATATGGAGCTTCCAACAGGAGTACAC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CTGCTTTGAAAGAGTTGCTGCAGAATGGTATGAATGGTCGTACTATCCTTGGTAGCACTATTTTAGAAGA
TGAGTTTACACCATTTGATGTTGTTAGACAATGCTCTGGTGTTACCTTCCAAGGTAAGTTCAAGAAAATT
GTTAAAGGCACTCATCATTGGCTGCTTTTAACTTTCTTGACATCACTATTGATTCTTGTTCAGAGTACAC
AGTGGTCACTGTTTTTCTTTGTTTACGAGAATGCTTTCTTGCCATTTACTCTTGGTATTATGGCAATTGC
TGCATGTGCTATGCTGCTTGTTAAGCATAAGCACGCATTCTTGTGCTTGTTTCTGTTACCTTCTCTTGCA
ACAGTTGCTTACTTTAATATGGTCTACATGCCTGCTAGTTGGGTGATGCGTATTATGACATGGCTTGAAT
TGGCTGACACTAGCTTGTCTGGTTATCGGCTTAAGGACTGTGTTATGTATGCTTCAGCTTTAGTTTTGCT
TATTCTCATGACAGCTCGTACTGTTTATGATGATGCTGCTAGACGTGTTTGGACACTGATGAATGTCATT
ACACTTGTTTACAAAGTCTACTATGGTAATGCTTTAGACCAAGCTATTTCCATGTGGGCCCTAGTTATTT
CTGTAACCTCTAACTATTCTGGTGTCGTTACGACTATCATGTTTTTAGCTAGAGCTATAGTGTTTGTGTG
TGTTGAGTATTACCCATTGTTATTTATTACTGGTAACACCTTACAGTGTATCATGCTTGTTTATTGTTTC
TTAGGTTATTGTTGCTGCTGCTACTTTGGCCTTTTCTGTTTACTCAACCGTTACTTCAGGCTTACTCTTG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GACATTAGCAAGTTGTGCGAGGAAATGCTCGACAACCGTGCTACTCTTCAGGCTATTGCTTCAGAATTTA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GCTGTCAAACTACAGAATAATGAACTAAGTCCAGTAGCACTACGACAGATGTCCTGTGCGGCTGGTACCA
CACAAACAGCTTGTACTGATGACAATGCACTTGCCTACTATAACAATTCGAAGGGAGGTAGGTTTGTGCT
GGCATTATTATCAGACCAACAAGATCTCAAATGGGCTAGATTCCCTAAGAGTGATGGTACAGGTACAATT
TATACAGAACTGGAACCACCTTGTAGGTTTGTTACAGACACACCAAAAGGGCCTAAAGTGAAATACTTGT
ATTTCATCAAGGGCTTAAATAACCTAAATAGAGGTATGGTGCTGGGCAGTTTAGCTGCTACAGTACGTCT
TCAGGCTGGAAATGCTACAGAAGTACCTGCCAATTCAACTGTGCTTTCTTTCTGTGCTTTTGCAGTGGAC
CCTGCTAAAGCATATAAGGACTACCTAGCAAGTGGAGGACAACCAATCACCAACTGCGTGAAGATGTTGT
GCACACACACTGGTACGGGACAGGCAATTACTGTAACACCAGAAGCCAACATGGACCAAGAGTCCTTTGG
TGGTGCTTCATGCTGTCTGTATTGTAGGTGCCACATTGACCATCCAAATCCTAAAGGATTTTGTGACTTG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GTTCCTAAAAACTAATTGCTGCCGCTTCCAGGAAAAGGATGAGGAAGGCAATTTATTAGACTCTTACTTT
GTAGTTAAGAGGCATACTATGTCTAACTACCAACATGAAGAGACTATTTATAACTTGGTTAAAGATTGTC
CAGCGGTTGCTGTTCATGACTTTTTCAAGTTTAGAGTAGATGGTGACATGGTACCACATATATCACGTCA
GCGTCTAACTAAATACACAATGGCTGATTTAGTCTATGCTCTACGTCATTTTGATGAGGGTAATTGTGAT
ACATTAAAGGAAATACTCGTCACATACAATTGTTGTGATGATGATTATTTCAATAAGAAGGATTGGTATG
ACTTCGTAGAGAATCCTGATATCTTACGCGTATATGCTAACTTAGGTGAGCGTGTACGCCAAGCATTATT
AAAGACTGTACAATTCTGCGATGCTATGCGTAATGCGGGCATTGTAGGTGTACTGACATTAGATAATCAG
GATCTTAATGGGAACTGGTACGATTTCGGTGATTTCGTACAAGTAGCACCAGGCTGCGGAGTTCCTATTG
TGGATTCATATTACTCATTGCTGATGCCCATCCTCACTCTGACTAGGGCATTGGCTGCTGAATCCCATAT
GGATGCTGATCTCGCAAAACCACTTATTAAGTGGGATTTGCTGAAATATGATTTTACGGAAGAGAGACTT
TGTCTCTTCGACCGTTATTTTAAATATTGGGACCAGACATACCATCCCAACTGTATTAACTGTTTGGATG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GGTAGCTGCACTAACAAACAATGTTGCTTTTCAAACTGTCAAACCCGGTAATTTTAATAAAGACTTTTAT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ACAGCCAATGTAAATGCACTCCTTTCAACTGATGGTAACAAGATAGCTGACAAGTATGTCCGCAATCTAC
AACACAGGCTTTATGAGTGTCTCTATAGAAATAGGGATGTTGATCATGAATTCGTGAATGAGTTTTACGC
TTACCTGCGTAAACATTTCTCCATGATGATTCTTTCTGATGACGCCGTTGTGTGCTACAACAGTAACTAC
GCGGCTCAAGGTTTAGTAGCTAGCATTAAGAACTTTAAGGCAGTTCTTTATTATCAAAATAATGTGTTCA
TGTCTGAGGCAAAATGCTGGACTGAGACTGACCTTACTAAAGGACCTCACGAATTTTGCTCACAGCATAC
AATGCTAGTTAAACAAGGAGACGATTACGTGTACCTGCCTTACCCAGACCCATCAAGAATATTAGGCGCA
GGCTGTTTTGTCGATGATATTGTCAAAACAGATGGTACACTTATGATTGAGAGGTTTGTGTCATTAGCTA
TTGATGCCTACCCCCTTACTAAACATCCTAATCAGGAGTATGCTGATGTCTTTCACTTGTATTTACAATA
CATTAGGAAGTTACATGATGAGCTTACTGGTCACATGCTAGACATGTATTCTGTAATGCTAACTAATGAT
AACACCTCACGGTACTGGGAACCTGAGTTTTATGAAGCTATGTACACACCACACACAGTCTTGCAGGCTG
TAGGTGCTTGTGTATTGTGTAATTCACAGACTTCACTTCGTTGCGGCGCCTGCATTAGGAGACCATTCCT
GTGTTGCAAGTGCTGCTATGATCATGTCATTTCAACATCGCATAAATTAGTGTTGTCTGTTAATCCCTAT
GTTTGCAATGCTCCAGGTTGTGATGTCACTGATGTGACACAACTATATCTAGGAGGTATGAGCTATTATT
GCAAGTCACATAAGCCTCCCATTAGTTTTCCATTGTGTGCTAATGGTCAGGTTTTTGGTTTATATAAGAA
CACATGTGTAGGTAGTGACAATGTCACTGACTTCAATGCGATAGCAACATGTGATTGGACTAATGCTGGC
GATTATATACTTGCCAACACTTGTACTGAGAGACTCAAGCTCTTTGCAGCAGAAACGCTCAAAGCTACTG
AGGAAACATTTAAGCTGTCATATGGTATTGCCACTGTACGTGAAGTACTCTCTGACAGAGAATTGCATCT
TTCATGGGAGGTTGGAAAACCTAGACCACCGTTGAATAGAAATTATGTCTTTACTGGTTACCGTGTAACT
AAAAATAGTAAAGTACAGATTGGAGAGTACACTTTTGAAAAGGGTGACTACGGTGATGCTGTTGTGTATA
GAGGTACTACAACATACAAATTGAATGTTGGTGATTACTTTGTGTTAACATCTCACACTGTAATGCCACT
TAGTGCACCTACTCTAGTGCCACAAGAGCACTATGTGAGAATTACTGGCTTGTACCCAACACTCAACATT
TCAGATGAGTTTTCTAGCAATGTTGCAAATTATCAAAAGGTCGGTATGCAAAAGTACTCTACACTCCAAG
GACCACCAGGTACTGGTAAGAGTCATTTTGCTATCGGACTTGCTCTCTACTACCCATCTGCTCGCATAGT
GTATACGGCTTGCTCTCATGCAGCTGTTGATGCTCTATGCGAAAAGGCATTAAAATACTTGCCCATAGAT
AAATGTAGTAGAATCATACCTGCGCGTGCGCGCGTAGAGTGTTTTGATAAATTCAAAGTGAATTCAACAC
TAGAACAGTATGTTTTCTGCACTGTAAATGCATTGCCAGAAACAACTGCTGACATTGTGGTCTTTGATGA
AATCTCTATGGCCACTAATTATGACTTGAGTGTTGTCAATGCTAGACTTCGTGCAAAACACTACGTCTAT
ATTGGCGATCCTGCTCAATTACCAGCTCCCCGCACATTGCTGACTAAAGGCACACTAGAACCAGAATACT
TTAATTCAGTGTGCAGACTTATGAAAACAATAGGTCCAGACATGTTCCTTGGAACTTGTCGCCGTTGTCC
TGCTGAAATTGTCGACACTGTGAGTGCTTTAGTTTATGATAATAAGCTAAAAGCACACAAGGATAAGTCA
GCTCAATGCTTCAAAATGTTTTACAAAGGTGTTATTACACATGATGTTTCATCTGCAATTAATAGACCTC
AAATAGGTGTTGTAAGAGAATTTCTTACACGCAATCCTGCTTGGAGAAAAGCTGTTTTTATCTCACCTTA
TAATTCACAGAATGCTGTAGCTTCAAAAATCTTAGGATTGCCTACGCAGACTGTTGATTCCTCACAGGGT
TCTGAGTATGACTATGTCATATTCACACAAACTACCGAAACAGCACACTCTTGTAATGTTAACCGCTTTA
ATGTGGCTATCACAAGAGCAAAAATTGGCATTTTGTGCATAATGTCTGATAGAGATCTTTATGACAAACT
GCAATTCACAAGTCTAGAAGTACCACGCCGTAATGTGGCTACATTACAGGCAGAAAATGTAACTGGACTT
TTTAAGGACTGTAGTAAGATCATTAACGGTCTTCATCCAACACAGGCACCTACACACCTCAGCGTTGATA
CAAAATTTAAGACTGAGGGACTATGTGTTGACATACCAGGCATACCAAAGGACATGACCTATCGTAGACT
CATCTCTATGATGGGTTTCAAAATGAATTACCAAGTCAATGGTTACCCTAACATGTTTATCACCCGCGAA
GAAGCTATTCGTCACGTTCGTGCATGGATTGGCTTCGACGTAGAGGGCTGTCATGCAACTAGAGATGCTG
TGGGTACTAACCTACCTCTCCAGCTAGGATTTTCTACAGGTGTTAACTTAGTAGCTGTACCGACTGGCTA
TGTTGACACTGAAAATAACACAGAATTCACCAGAGTTAATGCAAAACCTCCACCAGGTGACCAGTTTAAA
CATCTTATACCACTCATGTACAAAGGCTTGCCCTGGAATGTAGTGCGTATTAAGATAGTACAAATGCTCA
GTGATACACTGAAAGGATTGTCAGACAGAGTCGTGTTTGTCCTTTGGGCGCATGGCTTTGAGCTTACATC
AATGAAGTACTTTGTCAAGATTGGACCTGAAAGAACGTGCTGTCTGTGTGACAAACGTGCAACTTGCTTT
TCTACTTCATCAGATACTTATGCCTGCTGGAATCATTCTGTGGGTTTTGACTATGTCTACAACCCATTTA
TGATTGATGTTCAGCAGTGGGGTTTTACGGGTAACCTTCAGAGTAACCACGACCAACATTGTCAAGTGCA
TGGAAATGCACATGTGGCTAGTTGTGATGCTATCATGACTAGATGCTTGGCGGTCCATGAGTGCTTTGTT
AAGCGCGTTGATTGGTCTGTTGAATACCCCATTATAGGAGATGAACTGAAGATTAATTCTGCTTGCAGAA
AAGTACAGCATATGGTTGTAAAGTCTGCATTGCTTGCTGATAAGTTTCCAGTTCTTCATGACATTGGAAA
TCCAAAGGCTATCAAGTGTGTGCCTCAGGCTGAAGTAGAGTGGAAGTTCTATGACGCTCAGCCATGCAGT
GACAAAGCCTACAAAATAGAGGAACTTTTCTATTCTTATGCTACACATCATGATAAATTCACTGATGGTG
TTTGTTTGTTTTGGAACTGTAACGTCGATCGTTACCCAGCCAATGCAATTGTGTGTAGGTTTGACACGAG
AGTTTTGTCAAACTTGAACTTACCAGGTTGTGATGGTGGTAGTTTGTATGTGAATAAGCATGCATTCCAC
ACTCCAGCTTTTGATAAAAGTGCATTTACCAATTTAAAGCAATTGCCTTTCTTTTATTATTCTGATAGTC
CTTGTGAGTCTCATGGCAAACAAGTAGTGTCAGATATTGATTATGTACCACTTAAATCAGCTACGTGTAT
TACACGTTGCAATTTGGGTGGTGCTGTTTGCAGACACCATGCAAATGAGTACCGACAGTACTTAGATGCA
TACAACATGATGATTTCTGCTGGATTTAGCCTATGGATTTACAAACAGTTTGATACTTATAACCTGTGGA
ATACATTTACCAGGTTACAAAGTTTAGAAAATGTGGCTTACAACGTTGTTAATAAAGGACACTTTGATGG
ACAAGCTGGTGAAGCGCCTGTTTCCATCATCAATAATGCTGTTTACACAAAGGTAGATGGTGTTGATGTA
GAAATCTTTGAAAACAAGACAACACTTCCTGTTAATGTTGCATTTGAGCTTTGGGCTAAGCGTAACATTA
AACCAGTGCCAGAGATTAAGATACTCAATAATTTGGGTGTCGACATCGCTGCTAATACTGTGGTCTGGGA
CTACAAGAGAGAAGCACCAGCACATATGTCAACAATAGGTGTCTGCACAATGACTGACATTGCTAAGAAA
CCTACTGAGAGTGCTTGTTCCTCGCTTACTGTCTTATTTGATGGTAGAGTGGAAGGACAGGTAGACCTTT
TTAGAAATGCCCGTAATGGTGTTTTAATAACAGAAGGTTCAGTTAAAGGTTTAACACCTTCAAAAGGACC
AGCACAAGCTAGTGTCAATGGAGTCACATTAATTGGAGAATCAGTAAAAACACAGTTCAACTATTTTAAG
AAAGTAGATGGCATTATTCAACAGTTGCCTGAAACCTACTTTACTCAGAGCCGAGACTTAGAGGATTTCA
AGCCCAGATCACAAATGGAAACTGACTTTCTTGAGCTCGCTATGGATGAATTCATACAGCGGTATAAGCT
AGAGGGTTATGCCTTCGAACATATCGTTTATGGGGATTTCAGTCATGGACAACTTGGCGGCCTTCATCTA
ATGATTGGTTTAGCCAAGCGCTCACAAGATTCACCGCTTAAATTAGAGGATTTTATCCCTATGGATAGCA
CAGTGAAAAATTACTTCATAACAGACGCACAAACAGGTTCATCAAAATGTGTGTGTTCTGTTATTGACCT
CTTACTCGATGACTTTGTTGAGATAATAAAGTCACAGGATTTGTCAGTAATCTCTAAGGTAGTCAAGGTT
ACAATTGACTACGCTGAGATTTCATTCATGCTTTGGTGTAAAGATGGTCATGTCGAAACCTTCTACCCAA
AATTACAAGCAAGTCAAGCGTGGCAACCGGGGGTTGCAATGCCTAACTTGTACAAGATGCAAAGAATGCT
TCTTGAAAAGTGTGACCTTCAGAATTATGGTGAAAATGCTGTCATACCAAAAGGAATAATGATGAATGTC
GCAAAATACACTCAACTGTGTCAATACTTAAATACACTTACTTTAGCTGTACCCTACAACATGAGAGTTA
TTCACTTTGGTGCGGGCTCTGATAAAGGAGTCGCACCTGGTACAGCTGTACTCAGACAATGGTTGCCAAC
TGGCACACTACTTGTCGATTCAGACCTTAATGACTTCGTCTCTGACGCGGATTCTACTTTAATTGGAGAC
TGTGCAACAGTACATACGGCTAATAAATGGGACCTCATTATTAGCGATATGTATGACCCTAAGACCAAAC
ATGTGACAAAAGAGAATGACTCAAAAGAAGGGTTTTTCACTTACCTGTGTGGATTTATAAAGCAAAAACT
AGCCTTGGGTGGTTCTGTAGCTATAAAGATAACAGAGCATTCTTGGAATGCTGATCTTTACAAGCTTATG
GGACATTTCTCGTGGTGGACAGCTTTTGTTACAAATGTAAATGCATCATCATCAGAAGCATTTTTAATTG
GTGCTAACTATCTTGGCAAGCCGAAGGAACAAATTGACGGCTATACCATGCATGCTAACTACATTTTCTG
GAGGAACACAAATCCTATTCAATTGTCTTCCTATTCACTCTTTGACATGAGTAAATTTCCTCTTAAGTTA
AGGGGGACTGCTGTCATGTCATTAAAAGAGAATCAGATCAATGATATGATTTATTCCCTGCTCGAAAAAG
GTAGACTTATCATTAGGGAAAACAACAGAGTTGTGGTCTCAAGTGATGTTCTTGTTAATAACTAAACGAA
CATGAAAATCTTAATTTTTGCTTTTCTAGTTACGCTAGTTAAAGCACAGGAAGGATGCGGCCTTATCAGC
AGAAAACCGCAGCCAAAAATGGCACAAGTTTCCTCTTCCCGTCGAGGTGTATACTATAATGATGACATTT
TTCGTTCTGATGTACTACACCTCACTCAGGATTACTTCCTTCCCTTTGATTCAAATTTAACACAGTACTT
TTCTCTTAATGTTGATTCAGATAGGTATACCTATTTTGATAACCCTATTTTAGACTTTGGTGATGGCGTT
TATTTCGCCGCTACTGAAAAGTCTAATGTAATCAGAGGCTGGATTTTTGGTTCCACTTTTGACAATACTA
CTCAGTCAGCTGTCATAGTTAACAATTCCACACACATTATTATACGTGTGTGCAATTTTAACCTATGTAA
AGAACCCATGTACACAGTGTCTCGTGGCACACAACAATCATCTTGGGTTTATCAGAGTGCGTTCAATTGC
ACATATGACAGAGTGGAGAGAAGTTTTCAGCTCGATACCGCTCCTAAAACTGGAAATTTTAAAGACTTAC
GTGAGTATGTCTTTAAGAATCGGGATGGTTTTCTTAGTGTTTACCAAACTTATACAGCTGTTAATTTACC
TAGGGGATTACCTACTGGGTTTTCAGTTTTGAGGCCAATCCTCAAACTGCCCTTTGGAATTAACATTACA
TCTTATAGAGTTGTTATGGCTATGTTTAGTCAAACTACTTCTAATTTCTTACCAGAAAGTGCTGCTTATT
ATGTTGGTAATCTAAAATATACCACCTTTATGCTTAGTTTTAATGAAAATGGGACTATCACTGATGCTAT
TGACTGCGCCCAAAATCCACTTGCTGAATTAAAATGCACCATTAAAAATTTTAATGTCAGTAAAGGAATC
TACCAAACATCTAACTTCAGAGTTTCACCAACTCAGGAAGTTATTAGGTTCCCTAACATTACAAATCGTT
GTCCTTTCGACAAAGTTTTTAATGCTAGTCGCTTTCCCAATGTTTATGCTTGGGAAAGAACAAAAATTTC
TGATTGTGTTGCTGATTACACTGTTCTCTACAACTCAACTTCATTTTCAACTTTTAAATGTTATGGAGTT
TCTCCCTCTAAGTTGATTGATTTGTGCTTTACAAGTGTGTATGCTGATACATTCTTGATAAGATCTTCAG
AAGTAAGGCAAGTTGCACCAGGTGAAACTGGTGTTATTGCTGACTATAACTACAAACTGCCTGATGACTT
TACAGGCTGTGTCATAGCTTGGAACACTGCTAAACAAGATCAGGGCCAGTATTATTATAGATCCTCCAGA
AAAACAAAACTTAAACCTTTTGAGAGGGATCTATCTTCTGACGAAAATGGTGTACGTACTCTTAGTACTT
ATGACTTCTATCCTACTGTGCCTATTGAATATCAGGCTACTAGGGTTGTTGTGCTTTCATTTGAGCTTTT
AAATGCACCTGCTACAGTTTGTGGACCTAAACTATCCACAGGACTTGTTAAGAACCAGTGTGTCAATTTC
AATTTTAACGGACTCAAAGGTACTGGTGTTCTGACTGATTCTTCAAAGAGATTTCAGTCATTTCAACAAT
TTGGAAGAGATATGTCGGATTTCACTGATTCCGTTCGTGACCCGCAAACATTGCAGATACTTGACATTAC
ACCATGTTCTTTTGGTGGTGTGAGTGTAATAACACCTGGAACAAATGCTTCATCCGAAGTGGCTGTTCTT
TACCAAGATGTAAACTGCACCGATGTCCCAACGGCCATACGTGCTGATCAATTAACACCAGCGTGGCGCG
TTTACTCCACTGGAATAAATGTTTTTCAAACACAAGCGGGCTGTCTTATTGGGGCTGAACATGTCAATGC
TTCCTATGAGTGTGACATCCCTATTGGTGCTGGCATTTGTGCTAGCTACCATACAGCCTCTACTTTACGT
AGTGTAGGTCAGAAATCCATTGTGGCTTACACTATGTCTTTGGGTGCAGAAAATTCTATTGCTTACGCTA
ATAACTCAATTGCCATACCTACAAATTTTTCAATTAGTGTCACGACTGAAGTGATGCCAGTTTCAATGTC
TAAGACATCAGTAGATTGTACAATGTACATCTGTGGTGACTCTCAGGAGTGCAGTAATTTACTTCTTCAA
TACGGAAGTTTCTGCACGCAATTAAATCGTGCTCTTACGGGCATTGCCATAGAACAGGACAAAAATACAC
AGGAGGTTTTTGCCCAGGTTAAACAAATGTACAAGACACCAGCCATAAAGGATTTTGGCGGTTTCAATTT
TTCACAAATATTGCCTGACCCTTCTAAGCCAACAAAGAGATCATTTATTGAAGATTTACTTTTCAACAAG
GTGACTCTCGCTGATGCTGGCTTTATGAAGCAGTATGGCGAATGCCTAGGTGATATTAATGCTAGAGACC
TCATCTGTGCACAAAAGTTCAATGGCCTTACTGTCTTGCCACCTTTACTCACGGATGACATGATTGCTGC
ATACACTGCTGCCCTAGTCAGTGGTACTGCTACTGCTGGCTGGACCTTCGGTGCTGGTGCTGCTCTTCAA
ATACCTTTTGCTATGCAGATGGCATATAGGTTCAATGGCATTGGAGTTACTCAAAACGTTCTCTATGAGA
ATCAAAAACAGATCGCCAATCAATTCAACAAGGCGATCAGTCAAATTCAAGAATCACTTACAACAACATC
AACTGCATTGGGCAAGCTGCAAGACGTTGTCAACCAGAACGCTCAAGCATTGAATACACTTGTTAAACAG
CTTAGCTCTAATTTTGGTGCAATTTCAAGTGTGCTAAATGACATTCTTTCACGACTAGACAAGGTCGAGG
CAGAGGTGCAAATTGACAGGTTGATCACAGGCAGATTGCAAAGCCTTCAAACCTATGTAACACAACAACT
AATCAGAGCTGCTGAAATCAGAGCTTCTGCTAATCTTGCTGCTACTAAAATGTCTGAGTGTGTTCTTGGA
CAATCAAAAAGAGTTGATTTCTGTGGAAGAGGCTATCATCTTATGTCCTTTCCTCAGGCCGCTCCGCATG
GTGTTGTTTTCTTACATGTCACATATGTGCCATCGCAGGAGAAAAACTTCACCACAGCTCCAGCAATTTG
TCATGAAGGCAAAGCATACTTCCCGCGTGAAGGTGTTTTTGTATCTAATGGCACTTCTTGGTTCATTACA
CAGAGGAATTTTTATTCACCACAAATAATCACAACAGATAATACATTTGTTGCCGGAAATTGTGATGTCG
TAATTGGCATCATTAACAATACAGTCTATGATCCTCTGCAACCTGAGCTTGACTCATTTAAAGAAGAGCT
GGACAAGTACTTTAAAAATCACACATCACCTGATGTTGATCTTGGCGACATTTCAGGCATTAATGCTTCT
GTCGTCAATATTCAAAAAGAAATTGACCGCCTCAATGAGGTTGCCAAAAATCTAAATGAATCGCTCATTG
ACCTTCAAGAACTTGGTAAATATGAGCAATACATCAAATGGCCATGGTATGTTTGGCTCGGCTTCATTGC
TGGACTGATTGCTATCGTCATGGCCACTATACTGCTTTGTTGCATGACCAGCTGTTGCAGTTGCCTCAAG
GGTGCATGCTCTTGTGGTTCTTGCTGCAAATTTGATGAGGACGACTCTGAGCCTGTGCTCAAAGGAGTCA
AATTACACTACACATAAACGAACTTAATGGATTTGTTTATGAGTATTTTCACGCTTGGATCAATCACACG
TCAACCAAGTAAGATTGAAAATGCTTCTCCTGCAAGTACTGTTCATGCTACTGCAACGATACCGTTACAA
GCCTCACTCCCTTTCGGATGGCTTGTTGTTGGCGTTGCACTTCTTGCTGTTTTTCAAAGCGCTTCCAAAG
TGATTGCGCTTCATAAGAGGTGGCAGCTCGCTATGTACAAAGGCATTCAGCTTGTTTGCAATTTGCTGCT
ACTCTTTGTAACAATTTACTCACACCTTTTACTTTTAGCTGCTGGCATGGAGGCACAATTTTTGTACATC
TATGCTCTGATTTATATTCTGCAAGCTGTGAGCTTCTGCAGATTTATCATGAGATGTTGGCTTTGTTGGA
AGTGCAAATCCAAAAACCCATTACTCTATGATGCCAACTACTTTGTTTGCTGGCATACACATAACTATGA
CTACTGTATACCATACAACAGTGTCACAGATACAATTGTCGTTACTGCAGGTGACGGCATTTCAACACCA
AAACTCAAAGAAGACTACCAAATTGGTGGTTATTCTGAGGATTGGCACTCAGGTGTTAAAGACTATGTCG
TTGTACATGGCTATTTCACCGAAGTTTACTACCAGCTTGAGTCTACACAAATTACTACAGACACTGGTAT
TGAAAATGCTACATTCTTCATCTTTAACAAGCTTGTTAAAGATCCACCGAATGTGCAAATACACACAATC
GACGGCTCTTCAGGAGTTGTAAATCCAGCAATGGATCCAATTTATGATGAGCCGACGACGACTACTAGCG
TGCCTTTGTAAGCACAAGAAAGTGAGTACGAACTTATGTACTCATTTGTTTCGGAAGAAACAGGTACGTT
AATAGTTAATAGCGTACTTCTTTTTCTTGCTTTCGTGGTATTCTTGCTAGTCACACTAGCCATCCTTACT
GCGCTTCGATTGTGTGCGTACTGCTGCAATATTGTTAACGTGAGTTTAGTAAAACCAACGGTTTACGTCT
ACTCGCGTGTTAAAAATCTGAACTCTTCTGAAGGAGTTCCTGATCTTCTGGTCTAAACGAACTAACTATT
ATTATTATTCTGTTTGGAACTTTAACATTGCTTGTCATGGCTGACAACGGTACTATTACTGTTGAGGAGC
TTAAACAACTCCTGGAACAATGGAACCTAGTAATAGGTTTCCTATTCCTAGCCTGGATTATGTTACTACA
ATTTGCCTATTCTAATCGGAACAGGTTTTTGTACATAATAAAGCTTGTTTTTCTCTGGCTCTTGTGGCCA
GTAACACTTGCTTGCTTTGTGCTTGCTGCTGTTTACAGAATTAATTGGGTGACTGGCGGGATTGCGATTG
CAATGGCTTGTATCGTAGGCTTGATGTGGCTTAGCTACTTCGTTGCTTCCTTCAGGCTGTTTGCTCGCAC
CCGCTCAATGTGGTCATTCAATCCAGAAACAAATATCCTTCTCAATGTGCCTCTCAGGGGGACAATTGTG
ACCAGACCGCTCATGGAAAGTGAACTTGTCATAGGCGCTGTGATCATTCGTGGTCACTTGCGAATGGCTG
GACACTCCCTAGGGCGCTGCGACATCAAGGACCTGCCAAAAGAGATCACTGTGGCTACATCACGAACGCT
TTCTTATTACAAATTAGGAGCGTCGCAGCGTGTAGGCACTGATTCAGGTTTTGCTGCATACAACCGCTAC
CGTATTGGAAATTACAAATTAAATACAGACCACGCCGGTAGCAACGACAATATTGCTTTGCTAGTACAGT
AAGTGACAACAGATGTTTCATCTTGTTGACTTCCAGGTTACAATAGCAGAGATATTGATTATCATTATGA
GGACTTTCAGGATTGCCATATGGAATCTTGATGTGATAATAAGTTCAATAGTGAGACAATTATTTAAGCC
TCTAACTAAGAAGAAATATTCTGAGTTAGATGATGAAGAACCTATGGAGTTAGATTATCCATAAAACGAA
CATGAAAATTATTCTCTTCCTGACATTGATTGCACTTGCATCCTGCGAGCTATATCACTATCAGGAGTGT
GTTAGAGGTACAACTGTACTACTAAAAGAACCTTGCCCATCTGGAACTTACGAGGGCAATTCACCATTTC
ATCCTCTTGCTGATAACAAATTTGCACTAACTTGCACTAGCACTCATTTTGCTTTTGCTTGTGCTGACGG
TACTAGACATACTTATCAGCTTCGTGCAAGATCAGTTTCACCAAAACTTTTCATCAGACAAGAGGAAGTT
CATCAAGAGCTCTACTCGCCGCTTTTTCTCATTGTTGCTGCTCTAGTATTTATAATACTTTGCTTCACCA
TTAAGAGAAAGACAGAATGAATGAGCTCACCTTAATTGACTTCTATTTGTGCTTTTTAGCCTTTCTGCTA
TTCCTTGTTCTAATAATGCTTATTATATTTTGGTTTTCACTTGAACTCCAGGATATAGAAGAACCTTGTA
ACAAAGTCTAAACGAACATGAAACTTCTCATTGTTTTAGGACTCTTAACTTCAGTGTATTGCATGCATAA
AGAATGCAGTATACAAGAATGTTGTGAAAATCAACCATTCCAACTTGAAGACCCATGTCCAATACATTAC
TATTCGGACTGGTTTGTAAAAATTGGACCTCGTAAGTCTGCTCGCCTAGTACAACTTTGTGCTGGTGAAT
ATGGACATAGAGTTCCAATACATTACGAAATGTTTGGCAATTACACTATTTCATGTGAACCACTTGAAAT
AAATTGTCAAAACCCACCAGTTGGAAGTCTCATTGTACGTTGTTCATATGATGTTGACTTTATGGAGTAT
CACGACGTTCGTGTTGTTCTAGATTTCATCTAAACGAACAAACTAAAATGTCTGATAATGGACCCCAATC
AAACCAGCGTAGTGCCCCCCGCATTACATTTGGTGGACCCACAGATTCAACTGACAATAACCAGAATGGA
GGACGCAATGGGGCAAGGCCAAAACAACGCCGACCCCAAGGTTTACCCAATAATACTGCGTCTTGGTTCA
CAGCTCTCACTCAGCATGGCAAGGAGGAACTTAGATTCCCTCGAGGCCAGGGCGTTCCAATCAACACCAA
TAGTGGTCCAGATGACCAAATTGGCTACTACCGAAGAGCTACCCGACGAGTTCGTGGTGGTGACGGCAAA
ATGAAAGAGCTCAGCCCCAGATGGTACTTCTATTACCTAGGAACTGGCCCAGAAGCTTCACTTCCCTACG
GCGCTAACAAAGAAGGCATCGTATGGGTCGCAACTGAGGGAGCCTTGAACACACCTAAAGACCACATTGG
CACCCGCAATCCTAATAACAATGCTGCCACCGTGCTACAACTTCCTCAAGGAACAACATTGCCAAAAGGC
TTCTACGCAGAGGGGAGCAGAGGCGGCAGTCAAGCCTCTTCTCGCTCCTCATCACGTAGTCGCGGTAATT
CAAGAAATTCAACTCCTGGCAGCAGTAGGGGAAATTCTCCTGCTCGAATGGCTAGCGGAGGTGGTGAAAC
TGCCCTCGCGCTATTGCTGCTAGACAGATTGAACCAGCTTGAGAGCAAAGTTTCTGGTAAAGGCCAACAA
CAACAAGGCCAAACTGTCACTAAGAAATCTGCTGCTGAGGCATCTAAAAAGCCTCGTCAAAAACGTACTG
CCACCAAGGCGTACAACGTCACTCAAGCATTTGGGAGGCGTGGTCCAGAACAAACCCAAGGAAACTTCGG
GGACCAAGACCTAATCAGACAAGGAACTGATTACAAACATTGGCCGCAAATTGCACAATTTGCTCCAAGT
GCCTCTGCATTCTTCGGAATGTCACGCATTGGCATGGAAGTCACACCTTCGGGAACATGGCTGACTTATC
ATGGAGCCATTAAATTGGATGACAAAGATCCACAATTTAAAGACAATGTCATACTGCTGAACAAGCACAT
TGACGCATACAAAACATTCCCACCAACAGAGCCTAAAAAGGACAAAAAGAAAAAGACTGATGAAGCTCAG
CCTTTACCGCAGAGACAAAAGAAGCAGCCCACTGTGACTCTTCTTCCTGCGGCTGACATGGATGATTTCT
CCAGACAACTTCAAAATTCCATGAGTGGAGCTTCTGCTGATTCAACTCAGGCATAAACACTCATGATGAC
CACACAAGGCAGATGGGCTATGTAAACGTTTTCGCAATTCCGTTTACGATACATAGTCTACTCTTGTGCA
GAATGAATTCTCGTAGCTAAACAGCACAAGTAGGTTTAGTTAACTTTAATCTCACATAGCAATCTTTAAT
CAATGTGTAACATTAGGGAGGACTTGAAAGAGCCACCACATTTTCACCGAGGCCACGCGGAGTACGATCG
AGGGTACAGTGAATAATGCTAGGGAGAGCTGCCTATATGGAAGAGCCCTAATGTGTAAAATTAATTTTAG
TAGTGCTATCCCCATGTGATTTTAATAGCTTCTTAGGAGAATGACAAAAAAAAAAAAAAAA</v>
      </c>
      <c r="AU33" s="114" t="str">
        <f t="shared" si="20"/>
        <v>&gt;BtRs4237 K</v>
      </c>
      <c r="AV33" s="114">
        <f t="shared" si="21"/>
        <v>1</v>
      </c>
      <c r="AW33" s="115" t="str">
        <f t="shared" si="22"/>
        <v>&gt;BtRs4237 KY417147.1_genome</v>
      </c>
      <c r="AX33" s="38"/>
      <c r="AY33" s="38"/>
      <c r="AZ33" s="38"/>
      <c r="BA33" s="38"/>
      <c r="BB33" s="38"/>
      <c r="BC33" s="38"/>
      <c r="BD33" s="38"/>
      <c r="BE33" s="38"/>
      <c r="BF33" s="38"/>
      <c r="BG33" s="38"/>
      <c r="BH33" s="38"/>
      <c r="BI33" s="38"/>
      <c r="BJ33" s="38"/>
      <c r="BK33" s="38"/>
      <c r="BL33" s="38"/>
      <c r="BM33" s="38"/>
      <c r="BN33" s="38"/>
      <c r="BO33" s="38"/>
      <c r="BP33" s="38"/>
      <c r="BQ33" s="38"/>
      <c r="BR33" s="38"/>
    </row>
    <row r="34" ht="15.75" customHeight="1">
      <c r="A34" s="87">
        <v>7.0</v>
      </c>
      <c r="B34" s="122" t="s">
        <v>133</v>
      </c>
      <c r="C34" s="96" t="s">
        <v>362</v>
      </c>
      <c r="D34" s="90" t="str">
        <f t="shared" si="8"/>
        <v>BtRs4247</v>
      </c>
      <c r="E34" s="91" t="s">
        <v>135</v>
      </c>
      <c r="F34" s="91" t="s">
        <v>135</v>
      </c>
      <c r="G34" s="91" t="s">
        <v>135</v>
      </c>
      <c r="H34" s="91" t="s">
        <v>135</v>
      </c>
      <c r="I34" s="91"/>
      <c r="J34" s="98"/>
      <c r="K34" s="98"/>
      <c r="L34" s="92" t="s">
        <v>26</v>
      </c>
      <c r="M34" s="93"/>
      <c r="N34" s="94"/>
      <c r="O34" s="95"/>
      <c r="P34" s="93" t="s">
        <v>362</v>
      </c>
      <c r="Q34" s="96"/>
      <c r="R34" s="97">
        <v>2.0</v>
      </c>
      <c r="S34" s="98"/>
      <c r="T34" s="91"/>
      <c r="U34" s="98" t="s">
        <v>363</v>
      </c>
      <c r="V34" s="98"/>
      <c r="W34" s="99" t="s">
        <v>364</v>
      </c>
      <c r="X34" s="99"/>
      <c r="Y34" s="100">
        <v>1242.0</v>
      </c>
      <c r="Z34" s="101" t="s">
        <v>365</v>
      </c>
      <c r="AA34" s="102">
        <f t="shared" si="9"/>
        <v>1242</v>
      </c>
      <c r="AB34" s="103" t="str">
        <f t="shared" si="10"/>
        <v>yes</v>
      </c>
      <c r="AC34" s="104" t="str">
        <f t="shared" si="11"/>
        <v>&gt;BtRs4247 ATO98181.1</v>
      </c>
      <c r="AD34" s="104" t="str">
        <f>IFERROR(__xludf.DUMMYFUNCTION("if (REGEXMATCH(AC34, ""^&gt;""),AC34 &amp; ""
"" &amp; Z34, """")"),"&gt;BtRs4247 ATO98181.1
MKILIFAFLVTLVKAQEGCGIISRKPQPKMAQVSSSRRGVYYNDDIFRSDVLHLTQDYFLPFDSNLTQYFSLNVDSDRYTYFDNPILDFGDGVYFAATEKSNVIRGWIFGSTFDNTTQSAVIVNNSTHIIIRVCNFNLCKEPMYTVSRGTQQSSWVYQSAFNCTYDRVERSFQLDTAPKTGNFKDLREYVFKNRDGFLSVYQTYTAVNLPRGLPTGFSVLRPILKLPFGINITS"&amp;"YRVVMAMFSQTTSNFLPESAAYYVGNLKYTTFMLSFNENGTITDAIDCAQNPLAELKCTIKNFNVSKGIYQTSNFRVSPTQEVIRFPNITNRCPFDKVFNASRFPNVYAWERTKISDCVADYTVLYNSTSFSTFKCYGVSPSKLIDLCFTSVYADTFLIRSSEVRQVAPGETGVIADYNYKLPDDFTGCVIAWNTAKQDTGHYYYRSHRKTKLKPFERDLSSDDGNGVYTLSTYDFNPNVPVAYQATRVVVLSFE"&amp;"LLNAPATVCGPKLSTQLVKNQCVNFNFNGLKGTGVLTDSSKRFQSFQQFGRDTSDFTDSVRDPQTLEILDITPCSFGGVSVITPGTNASSEVAVLYQDVNCTDVPTAIRADQLTPAWRVYSTGINVFQTQAGCLIGAEHVNASYECDIPIGAGICASYHTASTLRSVGQKSIVAYTMSLGAENSIAYANNSIAIPTNFSISVTTEVMPVSMSKTSVDCTMYICGDSQECSNLLLQYGSFCTQLNRALTGIAIEQD"&amp;"KNTQEVFAQVKQMYKTPAIKDFGGFNFSQILPDPSKPTKRSFIEDLLFNKVTLADAGFMKQYGECLGDINARDLICAQKFNGLTVLPPLLTDDMIAAYTAALVSGTATAGWTFGAGAALQIPFAMQMAYRFNGIGVTQNVLYENQKQIANQFNKAISQIQESLTTTSTALGKLQDVVNQNAQALNTLVKQLSSNFGAISSVLNDILSRLDKVEAEVQIDRLITGRLQSLQTYVTQQLIRAAEIRASANLAATKMS"&amp;"ECVLGQSKRVDFCGRGYHLMSFPQAAPHGVVFLHVTYVPSQEKNFTTAPAICHEGKAYFPREGVFVSNGTSWFITQRNFYSPQIITTDNTFVAGNCDVVIGIINNTVYDPLQPELDSFKEELDKYFKNHTSPDVDLGDISGINASVVNIQKEIDRLNEVAKNLNESLIDLQELGKYEQYIKWPWYVWLGFIAGLIAIVMATILLCCMTSCCSCLKGACSCGSCCKFDEDDSEPVLKGVKLHYT")</f>
        <v>&gt;BtRs4247 ATO98181.1
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v>
      </c>
      <c r="AE34" s="98" t="s">
        <v>341</v>
      </c>
      <c r="AF34" s="105" t="str">
        <f t="shared" si="12"/>
        <v>https://www.ncbi.nlm.nih.gov/protein/ATO98181.1</v>
      </c>
      <c r="AG34" s="128" t="s">
        <v>366</v>
      </c>
      <c r="AH34" s="110">
        <v>29743.0</v>
      </c>
      <c r="AI34" s="108" t="str">
        <f t="shared" si="13"/>
        <v>21492</v>
      </c>
      <c r="AJ34" s="108" t="str">
        <f t="shared" si="14"/>
        <v>25220</v>
      </c>
      <c r="AK34" s="109" t="str">
        <f>IFERROR(__xludf.DUMMYFUNCTION("if(AI34&gt;0, right(left( REGEXREPLACE( REGEXREPLACE(AQ34, ""&gt;.*\n"", """"), ""\n"" , """"), AJ34), AJ34-AI34+1))"),"ATGAAAATCTTAATTTTTGCTTTTCTAGTTACGCTAGTTAAAGCACAGGAAGGATGCGGCATTATCAGCAGAAAACCGCAGCCAAAAATGGCACAAGTTTCCTCTTCCCGTCGAGGTGTATATTATAATGATGATATTTTTCGTTCTGATGTACTACATCTCACTCAGGATTACTTCCTGCCCTTTGATTCAAATTTAACACAGTACTTTTCTCTTAATGTTGATTCAGATAGGTATACCTATTTTGATAACCCT"&amp;"ATTTTAGACTTTGGTGATGGCGTTTATTTCGCCGCTACTGAAAAGTCTAATGTAATCAGAGGCTGGATTTTTGGTTCCACTTTTGACAATACTACTCAGTCAGCTGTCATAGTTAACAATTCCACACACATTATTATACGTGTGTGCAATTTTAACCTATGTAAAGAACCCATGTACACAGTGTCTCGTGGCACACAACAATCATCTTGGGTTTATCAGAGTGCGTTCAATTGCACATATGACAGAGTGGAGAGA"&amp;"AGTTTTCAGCTCGATACCGCTCCTAAAACTGGAAATTTTAAAGACTTACGTGAGTATGTCTTTAAGAATCGGGATGGTTTTCTTAGTGTTTACCAAACTTATACAGCTGTTAATTTACCTAGGGGATTACCTACTGGGTTTTCAGTTTTGAGGCCAATCCTCAAACTGCCCTTTGGAATTAACATTACATCTTATAGAGTTGTTATGGCTATGTTTAGTCAAACTACTTCTAATTTCTTACCAGAAAGTGCTGCT"&amp;"TATTATGTTGGTAATCTAAAATATACCACCTTTATGCTTAGTTTTAATGAAAATGGGACTATCACTGATGCTATTGACTGCGCCCAAAATCCACTTGCTGAATTAAAATGCACCATTAAAAATTTTAATGTCAGTAAAGGAATCTACCAAACATCTAACTTCAGAGTTTCACCAACTCAGGAAGTTATTAGGTTCCCTAACATTACAAATCGTTGTCCTTTTGACAAAGTTTTTAATGCTAGTCGCTTTCCCAAT"&amp;"GTTTACGCTTGGGAAAGAACAAAAATTTCTGATTGTGTTGCTGATTACACTGTTCTCTACAACTCAACTTCATTTTCAACTTTTAAATGTTATGGAGTTTCTCCCTCTAAGTTGATTGATTTGTGCTTTACAAGTGTGTATGCTGATACATTCTTGATAAGATCTTCAGAAGTAAGGCAAGTTGCACCAGGTGAAACTGGTGTTATTGCTGACTACAATTACAAGCTGCCTGATGATTTCACTGGCTGTGTAATA"&amp;"GCCTGGAATACTGCTAAGCAGGACACTGGCCATTATTATTATAGATCTCACCGTAAGACTAAGCTCAAGCCTTTTGAGAGAGATCTATCGTCTGATGATGGTAATGGTGTATACACACTTAGTACTTATGACTTCAACCCTAACGTACCAGTAGCATATCAGGCCACTAGAGTTGTTGTTCTTTCTTTTGAACTTCTTAATGCACCCGCAACAGTTTGTGGACCTAAATTGTCTACACAACTAGTTAAGAACCAG"&amp;"TGTGTTAATTTTAACTTCAATGGACTCAAGGGCACTGGTGTTTTGACTGACTCATCAAAGAGGTTTCAGTCTTTTCAACAATTTGGTCGTGACACTTCTGACTTTACGGATTCAGTGCGTGACCCACAAACACTAGAAATACTTGACATTACACCATGTTCTTTTGGTGGTGTGAGTGTAATAACACCTGGAACAAATGCTTCATCTGAAGTGGCTGTTCTTTACCAAGATGTAAATTGCACTGATGTCCCAACG"&amp;"GCCATACGTGCTGATCAATTAACACCAGCTTGGCGCGTTTACTCCACTGGAATAAATGTTTTTCAAACACAAGCGGGCTGTCTTATTGGGGCTGAACATGTCAATGCTTCTTACGAGTGTGACATCCCTATTGGTGCTGGCATTTGTGCTAGCTACCATACAGCCTCTACTTTACGTAGTGTAGGTCAGAAATCCATTGTGGCTTACACTATGTCTTTGGGTGCAGAAAATTCTATTGCTTACGCTAATAACTCA"&amp;"ATTGCCATACCTACAAATTTTTCAATTAGTGTCACGACTGAAGTGATGCCAGTTTCAATGTCTAAGACATCAGTAGATTGTACAATGTACATCTGTGGTGACTCTCAGGAGTGCAGTAATTTACTTCTTCAATACGGAAGTTTCTGCACGCAATTAAATCGTGCTCTTACGGGCATTGCCATAGAACAGGATAAAAATACACAGGAGGTTTTTGCCCAGGTTAAACAAATGTACAAGACACCAGCCATAAAGGAT"&amp;"TTTGGCGGTTTCAATTTTTCACAAATATTGCCCGATCCTTCAAAGCCAACAAAGAGATCATTTATTGAAGACCTACTCTTCAACAAGGTGACTCTCGCTGATGCTGGCTTTATGAAGCAATATGGCGAATGCCTAGGTGATATTAATGCTAGAGATCTCATTTGTGCGCAGAAGTTCAATGGACTTACAGTGTTGCCACCTCTACTCACAGATGACATGATTGCTGCATACACTGCTGCCCTTGTCAGTGGTACT"&amp;"GCTACTGCTGGTTGGACGTTCGGTGCTGGTGCTGCTCTTCAAATACCTTTTGCTATGCAGATGGCATATAGGTTTAATGGCATTGGAGTTACTCAAAATGTTCTCTATGAGAATCAAAAACAGATCGCCAATCAATTCAACAAGGCGATCAGTCAAATTCAAGAATCACTTACAACAACATCAACTGCATTGGGCAAGCTGCAAGACGTTGTCAACCAGAACGCTCAAGCATTGAATACACTTGTTAAACAGCTT"&amp;"AGCTCTAATTTTGGTGCAATTTCAAGTGTGCTAAATGACATTCTTTCACGACTAGACAAGGTCGAGGCAGAGGTGCAAATTGACAGGTTGATCACAGGCAGATTGCAAAGCCTTCAAACCTATGTAACACAACAACTAATCAGAGCTGCTGAAATCAGAGCTTCTGCTAATCTTGCTGCTACTAAAATGTCTGAGTGTGTTCTTGGACAATCAAAAAGAGTTGATTTCTGTGGAAGAGGCTATCATCTTATGTCC"&amp;"TTTCCTCAGGCCGCTCCGCATGGTGTTGTTTTCTTACATGTCACATATGTGCCATCGCAGGAGAAAAACTTCACCACAGCTCCAGCAATTTGTCATGAAGGCAAAGCATACTTCCCGCGTGAAGGTGTTTTTGTATCTAATGGCACTTCTTGGTTCATTACACAGAGGAATTTTTATTCACCACAAATAATCACAACAGATAATACATTTGTTGCCGGAAATTGTGATGTCGTAATTGGCATCATTAACAACACA"&amp;"GTCTATGATCCTCTGCAACCTGAGCTTGACTCATTTAAAGAAGAGCTGGACAAGTACTTTAAAAATCACACATCACCCGATGTTGATCTTGGCGACATTTCAGGCATTAATGCTTCTGTCGTCAATATTCAAAAAGAAATTGACCGCCTCAATGAGGTTGCCAAAAATCTAAATGAATCGCTCATTGACCTTCAAGAACTTGGTAAATATGAGCAATACATCAAATGGCCATGGTACGTTTGGCTCGGCTTCATT"&amp;"GCTGGACTGATTGCTATCGTCATGGCCACTATACTGCTTTGTTGCATGACCAGCTGTTGCAGTTGCCTCAAGGGTGCATGCTCTTGTGGTTCTTGCTGCAAATTTGATGAGGATGACTCTGAGCCTGTGCTCAAGGGAGTCAAATTACACTACACATAA")</f>
        <v>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v>
      </c>
      <c r="AL34" s="109">
        <f t="shared" si="15"/>
        <v>3729</v>
      </c>
      <c r="AM34" s="109" t="str">
        <f t="shared" si="16"/>
        <v>&gt;BtRs4247_Sgene
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v>
      </c>
      <c r="AN34" s="110" t="s">
        <v>367</v>
      </c>
      <c r="AO34" s="111" t="str">
        <f t="shared" si="17"/>
        <v>https://www.ncbi.nlm.nih.gov/nuccore/KY417148.1</v>
      </c>
      <c r="AP34" s="111" t="str">
        <f t="shared" si="18"/>
        <v>https://www.ncbi.nlm.nih.gov/nuccore/KY417148.1?report=fasta&amp;log$=seqview&amp;format=text</v>
      </c>
      <c r="AQ34" s="112" t="s">
        <v>368</v>
      </c>
      <c r="AR34" s="113">
        <f>IFERROR(__xludf.DUMMYFUNCTION("len(REGEXREPLACE(REGEXREPLACE(AT34, ""&gt;.*\n"", """"), ""\n"", """"))"),29743.0)</f>
        <v>29743</v>
      </c>
      <c r="AS34" s="113" t="str">
        <f t="shared" si="19"/>
        <v>yes</v>
      </c>
      <c r="AT34" s="109" t="str">
        <f>IFERROR(__xludf.DUMMYFUNCTION("if(AQ34="""","""", REGEXREPLACE(AQ34, ""&gt;.*\n"", AW34 &amp; ""
""))"),"&gt;BtRs4247 KY417148.1_genome
ATATTAGGTTTTTACCTACCCAGGAAAAGCCAACCAACCTCGATCTCTTGTAGATCTGTTCTCTAAACGA
ACTTTAAAATCTGTGTAGCTGTCGCTCGGCTGCATGCCTAGTGCACCTACGCAGTATAAACAATAATAAA
TTTTACTGTCGTTGACAAGAAACGAGTAACTCGTCCCTCTTCTGCAGACTGCTTACGGTTTCGTCCGTGT
TGCAGTCGATCATC"&amp;"AGCATACCTAGGTTTCGTCCGGGTGTGACCGAAAGGTAAGATGGAGAGCCTTGTTC
TTGGTGTCAACGAGAAAACACACGTCCAACTCAGTTTGCCTGTTCTTCAGGTTAGAGACGTGCTAGTGCG
TGGCTTCGGGGACTCCGTGGAAGAGGCCCTATCGGAGGCACGTGAACATCTTAAAAATGGCACTTGTGGT
TTAGTAGAGCTGGAAAAAGGCGTACTGCCCCAGCTTGAACAGCCCTATGTGTTCAT"&amp;"TAAACGTTCTGATG
CCTTAAGCACCAATCACGGCCACAAGGTCGTAGAGCTGGTTGCAGAATTGGATGGCGTTCAGTACGGTCG
TAGCGGTATAACTCTGGGAGTGCTCGTGCCACATGTGGGCGAAACCCCAATCGCATACCGCAATGTTCTT
CTTCGTAAGAACGGTAATAAGGGAGCCGGTGGCCATAGCTTTGGCATCGATCTAAAGTCTTATGACTTAG
GTGACGAGCTTGGCACTGATCCCATTG"&amp;"AAGATTATGAACAAAACTGGAACACTAAGCATGGCAGTGGTGC
ACTCCGTGAACTCACTCGTGAGCTCAATGGAGGTGCAGTCACTCGCTATGTCGACAACAACTTCTGTGGC
CCAGATGGGTACCCTCTTGATTGCATCAAAGATTTTCTCGCTCGCGCGGGTAAGTCAATGTGCACTCTTT
CTGAACAACTTGATTACATCGAGTCGAAGAGAGGTGTCTACTGCTGCCGTGACCATGATCATGAAATTG"&amp;"C
CTGGTTCACTGAGCGCTCTGATAAGAGCTATGAGCATCAGACACCCTTCGAAATTAAGAGTGCCAAGAAA
TTTGACACCTTCAAAGGGGAATGCCCAAAGTTTGTATTTCCTCTCAACTCAAAAGTCAAAGTCATTCAAC
CACGTGTTGAAAAGAAAAAGACTGAGGGTTTCATGGGGCGCATACGCTCTGTGTACCCTGTTGCATCTCC
ACAGGAGTGTAACAACATGCACTTGTCTACCTTGATGAAA"&amp;"TGTAATCATTGCGATGAAGTTTCATGGCAG
ACGTGCGACTTTTTGAAAGCCACTTGTGAACATTGTGGCACTGAAAATTCAATCACTGAAGGACCTACTA
CATGTGGGTACCTACCTACTAATGCTGTAGTGAAAATGCCATGTCCTGCCTGTCAAGACCCAGAGATTGG
ACCTGAGCATAGTGTTGCAGATTATCACAACCACTCAAACATTGAAACTCGACTCCGCAAGGGAGGTAGG
ACTAGATGTTT"&amp;"TGGAGGCTGTGTGTTTGCCTATGTCGGCTGCTACAACAAGCGTGCCTACTGGGTTCCTC
GTGCTAGTGCTGATATTGGTTCAGGCCATACTGGCATTACTGGTGACAACGTGGAGACCTTGAATGAGGA
TCTCCTTGAGATACTGAGTCGTGAACGTGTTAATATTAACATTGTTGGCGATTTTCAGTTGAATGAAGAG
GTTGCCATCATCTTGGCATCTTTCTCTGCTTCTACAAGTGCCTTTATTGACAC"&amp;"TATAAAGAGTCTTGATT
ACAAGTCTTTCAAATCCATTGTTGAGTCTTGCGGTAACTACCAAGTTACCAAGGGAAAGTCCGTAAAAGG
TGCTTGGAACATTGGACAACAGAGATCAGTCTTAACACCACTGTGTGGTTTTCCCTCACAGGCTGCTGGT
GTTATTAGATCAATCTTTGCACGCACACTTGATGCAGCAAACCACTCAATTCCTGATTTGCAGAGAGCAG
CTGTCACCATACTTGATGGTATTT"&amp;"CTGAACAGTCATTGCGTCTTGTTGATGCCATGGTCTACACCTCAGA
CCTGCTCACCAACAGTGTCATCATTATGGCATATGTAACTGGTGGTCTTGTACAACAGACTTCTCAGTGG
TTGTCTAATCTATTAGGCACTACTGTTGAAAAACTCAGGCCCATCTTTGCATGGATTGAGGCAAAACTTA
GTGCAGGAGTTGAATTTCTTAAGGATGCTTGGGAGATTCTCAAATTTCTCATTACAGGTGTTTTTG"&amp;"ACAT
CGTCAAGGGTCAAATACAGGTCGTTTCAGATAACATCAAGGATTGTGTAAAATGCTTCATTGATGTTGTT
AACAAGGCACTCGAAATGTGCATTGACCAGGTCACTATCGCTGGCACTAAGTTGCGATCACTCAACTTGG
GTGAAGTCTTCATCGCTCAAAGCAAGGGACTTTACCGTCAGTGTATACGTGGCAAGGAACAGCTGCAACT
ACTCATGCCTCTTAAGGCACCAAAAGAAGTCACCTTT"&amp;"CTTGAAGGTGATTCACATGACACAGTACTTACC
TCTGAGGAGGTTGTTCTCAAGAACGGTGAACTCGAAGCACTCGAGGCGCCCGTTGATAGCTTCACAAATG
GAGCTGTCGTTGGCACACCAGTCTGTGTAAATGGCCTCATGCTCTTGGAGATTAAGGACAAAGAACAATA
CTGCGCATTGTCTCCTGGTTTACTGGCTACAAACAATGTCTTTCGCCTAAAGGGAGGTGCACCAACTAAA
GGTGTAAC"&amp;"CTTTGGAGAAGATACTGTTTTGGAAGTTCAAGGCTACAAGAATGTGAGAATCACATTTGAGC
TTGATGAACGTGTAGACAAAGTGCTTAATGAAAAGTGCTCTGTCTACACTGTTGAATCCGGTACCGAAGT
TACTGAGTTTGCATGTGTTGTAGCAGAGGCTGTTGTGAAGACTTTACAACCAGTTTCTGATCTTCTTACC
AATATGGGTATTGATCTTGATGAATGGAGTGTGGCTACATTCTATTTGTT"&amp;"TGATGATGCTGGTGAAGAAA
AACTTTCTTCACGTATGTACTGTTCCTTCTATCCTCCTGATGATGAGGAGGATTGTGATGAGTATGAGGA
AGAAGAGGAAGTCCCGGAAGAATCCTGTGCGCATGAATACGGTACAGAAGAAGACTACCAAGGTCTTCCA
CTGGAATTTGGTGCCTCAACTGAAATGCAAGTTGAAGAAGAAGAAGAAGAGGACTGGCTTGGTGATGCTA
CCGAATTATCAGAGCATGAAC"&amp;"CTGAACCAGAACTAACACCTGAAGAACCAGTTAACCAGTTTACTGGTTA
TTTAAAACTTACTGACAATGTTGCCATTAAGTGTGTGGACATCGTGAAGGAGGCGCAAAACGCTAACCCC
ACGGTGATTGTAAATGCTGCTAACATACATCTGAAACATGGTGGTGGTGTAGCAGGTGCACTCAATAAGG
CAACCAACGGTGCCATGCAAAAAGAGAGCGATGATTACATTAAGCTAAATGGCCCTCTCACAG"&amp;"TGGGAGG
TTCATGTTTGCTTTCTGGACACAACCTTGCTAAGAAGTGTCTGCATGTTGTTGGACCTAACCTAAATGCA
GGTGAGGACATCCAGCTTCTTAAGGCAGCATATGAAAATTTCAATTCACAGGACACCTTACTTGCACCAC
TGTTGTCAGCAGGCATATTTGGTGCTAAACCACTTCATTCTTTACAAGTGTGCGTGCAGACAGTTCGTAC
ACAGGTTTATATTGCAGTCAATGATAAAGCTCTT"&amp;"TATGAGCAGGTTGTCATGGATTACCTTGATAGCCTG
AAGCCCAGAGTGGAAGCACCTAAACAAGAGGAGCCACCAAAGACAGAAGATCCTAAAATTGAGGAGAAAT
CTGTCGTACAGAAGCCTGTCGATGTGAAGCCAAAAATTAAGGCTTGCATTGATGAGGTTACCACAACACT
GGAAGAAACTAAGTTTCTTACCAATAAGTTACTCTTGTTTGCTGACATCAATGGTAAGCTTTACCATGAT
TCTCA"&amp;"CAACATGCTTAGAGGTGAAGATATGTCTTTCCTTGAGAAGGATGCACCTTACATGGTAGGTGATG
TTATCACTAGTGGTGATATCACTTGTGTTGTAATACCCTCCAAAAAGGCTGGTGGCACTACAGAGATGCT
CTCAAGAGCTTTGAAGAAGGTGCCAGTTGATGAGTATATAACCACATACCCTGGACAAGGATGTGCTGGT
TATACACTTGAGGAAGCTAAGACTGCTCTTAAGAAATGCAAATCTGC"&amp;"ATTTTACGTGTTACCTTCAGAAA
CACCTAATGCTAAGGAAGAGATTCTAGGAACTGTATCCTGGAATTTGAGAGAGATGCTTGCTCATGCTGA
AGAGACAAGAAAATTAATGCCTATCTGCATGGATGTTAGAGCCATAATGGCCACCATCCAACGCAAGTAC
AAAGGAATTAAAATTCAAGAAGGTATTGTTGACTATGGAGTCCGATTCTTCTTTTATACTAGTAAAGAAC
CTGTAGCTTCTATCATTA"&amp;"CGAAGTTGAACTCTCTAAATGAGCCACTTGTCACAATGCCAATTGGTTATGT
GACACATGGTTTTAATCTTGAAGAGGCTGCGCGCTGTATGCGTTCTCTTAAAGCTCCTGCCGTAGTGTCA
GTATCATCACCAGATGCTGTTACTACATATAATGGATACCTCACTTCGTCATCAAAGACATCTGAGGAGC
ACTTTGTGGAAACAGTTTCTTTGGCTGGCTCTTACAGAGATTGGTCCTATTCAGGACAGC"&amp;"GTACAGAGTT
AGGTGTTGAATTTCTTAAGCGTGGTGACAAAATTGTGTACCACACTTTAGAGAGCCCCGTCGAGTTTCAT
CTTGACGGTGAGGTTCTTCCACTTGACAAACTAAAGAGTCTTTTATCCCTGCGGGAGGTTAAGACTATAA
AAGTGTTCACAACTGTGGACAACACTAATCTCCACACACAGCTTGTGGATATGTCTATGACATATGGACA
GCAGTTTGGTCCAACATACTTGGATGGTGCT"&amp;"GATGTTACAAAAATTAAACCCCATGTAAATCATGAGGGT
AAGACTTTCTTTGTACTACCTAGTGATGACACACTACGTAGTGAAGCTTTCGAGTACTACCACACTCTTG
ATGAGAGTTTTCTTGGTAGGTACATGTCTGCTTTAAACCACACAAAGAAATGGAAATTTCCTCAAGTTGG
TGGTTTAACTTCAATTAAATGGGCTGATAACAATTGTTATTTGTCTAGTGTTTTATTAACACTTCAACAG
AT"&amp;"TGAAGTCAAATTCAATGCACCAGCACTTCAAGAGGCTTATTATAGAGCCCGTGCTGGTGATGCTGCTA
ACTTTTGTGCACTCATACTCGCTTACAGTAATAAAACTGTTGGCGAGCTCGGTGATGTCAGAGAAACTAT
GACCCATCTTCTACAGCATGCTAATTTGGAATCCGCAAAGCGAGTTCTTAATGTGGTGTGTAAACATTGC
GGTCAGAAAACTACCACCTTAACGGGTGTAGAAGCCGTGATGTA"&amp;"TATGGGTACTCTATCTTATGATAATC
TTAAGACAGGTGTTTCCATTCCATGTGTGTGTGGTCGTGATGCTACACAATATCTAGTACAACAAGAGTC
TTCTTTTGTTATGATGTCTGCACCACCTGCTGAATATAAATTACAGCAAGGTACATTTTTGTGTGCGAAT
GAGTACACTGGTAACTATCAGTGTGGTCATTACACTCATATAACTGCTAAGGAGACCCTCTATCGTATTG
ATGGAGCTCACCTTA"&amp;"CAAAGATGTCAGAGTACAAAGGACCAGTGACTGACGTTTTCTATAAGGAAACATC
TTACACTACAACCATCAAGCCTGTGTCGTATAAACTCGATGGAGTTACTTACACAGAGATTGAACCAAAA
TTGGATGGGTATTATAAAAAGGATAATGCTTACTATACAGAGCAGCCTATAGACCTTGTACCAACTCAAC
CACTACCAAATGCGAGTTTTGACAATTTCAAACTCACATGTTCTAATACAAAATTTG"&amp;"CTGATGATTTAAA
TCAAATGACAGGCTTCACAAAGCCAGCTTCACGAGAGTTATCTGTCACATTCTTTCCAGACTTGAATGGC
GATGTAGTGGCTATTGACTATAGACACTATTCAGCGAGTTTCAAGAAAGGTGCTAAATTACTGCATAAGC
CAATTGTTTGGCATATCAATCAGGCTACAACCAAGACAACGTTTAAACCAAACACTTGGTGTTTACGTTG
TCTTTGGAGTACAAAGCCAGTAGATACT"&amp;"TCAAATTCATTTGAAGTTCTGGCAGTAGAAGACACACAAGGA
ATGGACAATCTTGCTTGTGAAAGTCAACAACCCACCTCTGAAGAAGTAGTGGAAAATCCTACCATACAGA
AGGAAGTCATAGAGTGTGACGTGAAAACTACCGAAGTTGTAGGCAATGTCATACTTAAACCATCAGATGA
AGGTGTTAAAGTAACACAAGAGTTGGATCATGAGGATCTTATGGCTGCTTATGTGGAAAATACAAGCATT"&amp;"
ACCATTAAGAAACCTAATGAGCTTTCACTAGCCTTAGGTTTAAAAACAATTGCCACTCATGGTATTGCTG
CAATTAATAGTGTGCCTTGGAGTAAAATTTTGGCATATGTCAAACCATTCTTAGGACAGGCAGCAGTTAC
AACATCAAACTGCGCTAAGAGATTGGTGCAGCGTATGTTTAACAACTATATGCCCTATGTGCTTACACTA
CTGTTCCAATTGTGTACCTTTACCAAGAGTACAAATTCTAG"&amp;"AATTAGAGCTTCACTACCTACGACTATTG
CTAAAAATAGTGTTAGGGGTGTTGCTAGATTATGTTTGGATGCTGGCATTAATTATGTAAAGTCACCCAA
ATTTTCTAAATTGTTCACTATTGCAATGTGGCTATTATTGTTAAGCATTTGCTTAGGTTCACTAATCTAT
GTAACTGCAGCTTTAGGTGTATTATTGTCCAACTTTGGAGCTCCTTCTTATTGTAGTGGCGTTAGAGAAT
CATACCTCAATT"&amp;"CCTCTAATGTTACTACTATGGATTTCTGTGAAGGTTCTTTTCCTTGCAGTGTTTGTTT
AAGTGGATTAGACTCTCTTGATTCCTATCCAGCTCTTGAAACCATCCAGGTGACGATCTCATCGTACAAG
CTAGACTTGACAATTTTAGGTCTGGCTGCTGAGTGGTTTTTGGCATATATGTTGTTTACAAAATTCTTTT
ATTTACTAGGTCTTTCAGCTATAATGCAGGTGTTCTTTGGCTATTTTGCTAGTC"&amp;"ATTTCATCAGCAATTC
TTGGCTCATGTGGTTTATCATTAGCATTGTACAAATGGCACCCGTTTCTGCAATGGTTAGGATGTACATC
TTCTTTGCTTCTTTTTACTACATATGGAAGAGCTATGTTCATATTATGGATGGTTGTACCTCTTCAACTT
GCATGATGTGCTATAAGCGCAATCGTGCCACACGCGTTGAGTGTACAACTATTGTTAATGGCATGAAGAG
ATCTTTCTATGTCTATGCAAATGGA"&amp;"GGCCGTGGCTTCTGCAAGACTCACAATTGGAATTGTCTCAATTGT
GACACATTTTGCACTGGTAGTACATTCATTAGTGATGAAGTTGCTCGTGATTTGTCACTCCAGTTTAAAA
GACCAATTAACCCTACTGACCAGTCATCGTATATTGTTGATAGTGTTGCTGTGAAAAATGGCGCACTTCA
CCTCTACTTTGACAAGGCTGGTCAAAAGACTTATGAGAGACACCCACTCTCCCATTTTGTCAATTTA"&amp;"GAC
AATTTGAGAGCTAACAACACTAAAGGTTCACTACCTATTAATGTCATAGTCTTTGATGGCAAGTCAAAAT
GCGACGAGTCTGCTGCTAGGTCTGCTTCTGTGTACTACAGTCAGCTAATGTGCCAACCTATTCTGTTGCT
TGACCAAACTCTCGTATCAGATGTTGGAGATAGTACTGAAGTTTCTGTTAAGATGTTTGATGCTTATGTC
GACACCTTTTCAGCAACTTTTAGTGTTCCTATGGAAAA"&amp;"ACTTAAGGCACTTGTTGCTACAGCTCATAGCG
AGCTGGCAAAGGGTGTAGCTTTAGATGGCGTCCTTTCTACATTTGTGTCCGCAGCCCGTCAAGGTGTTGT
AGACACTGATGTTGACACAAAGGATGTCATTGAATGTCTCAAACTTTCACATCACTCCGACTTGGAAGTG
ACAGGTGACAGTTGTAACAACTTCATGCTCACCTATAACAAAGTTGAAAACATGACGCCTAGAGATCTTG
GCGCATGTA"&amp;"TTGATTGTAATGCAAGGCATATTAATGCCCAAGTAGCAAAAAGTCACAATGTTTCACTCAT
CTGGAATGTAAAAGACTATATGTCTTTATCTGAACAGCTGCGTAAACAAATTCGTAGTGCTGCTAAGAAG
AACAACATACCTTTTAGACTAACTTGTGCTACAACTAGACAGGTTGTCAATGTCATAACTACTAAAATCT
CACTCAAGGGTGGTAAGATTGTTAGTACTTGGTTTAAACTTATGCTTAAGG"&amp;"CCACATTATTGTGCGTTTT
TGCTGCACTGGTCTGTTACATCGTTATGCCAGTACATACATTGTCTGCTCATGATGGTTATACAAATGAA
ATCATTGGTTACAAAGCCATTCAGGATGGTGTCACTCGTGACATCGTTTCTACTGATGATTGTTTTGCAA
ACAAACATGCTGGTTTTGACTCATGGTTTAGCCAGCGTGGTGGTTCATACAAAAATGACAAAAGCTGCCC
TGTAGTAGCTGCTATCATTACA"&amp;"AGAGAGATTGGTTTCATAGTGCCTGGCTTACCAGGTACTGTGTTGAGA
GCAATCAATGGTGACTTCTTGCATTTTCTACCTCGTGTCTTTAGTGCTGTTGGCAACATTTGCTACACAC
CTTCCAAACTCATTGAGTATAGTGATTTTGCTACCTCTGCTTGCGTTCTTGCTGCTGAGTGTACAATTTT
TAAGGATGCTATGGGCAAACCTGTGCCATATTGTTATGACACTAATTTGCTAGAGGGTTCTATT"&amp;"TCTTAT
AGTGAGCTTCGTCCAGACACTCGTTATGTCCTTATGGATGGTTCTATCATACAGTTTCCTAACACTTACC
TGGAGGGTTCTGTTAGAGTGGTAACAACTTTTGATGCTGAGTACTGTAGACATGGTACATGCGAAAGGTC
AGAAGCTGGTATTTGCTTATCTACCAGTGGTAGATGGGTTCTTAATAATGAACATTATAGAGCTCTACCT
GGAGTATTCTGTGGTGTTGATGCAATGAATCTTAT"&amp;"AGCAAACATCTTTACTCCCCTTGTGCAACCTGTGG
GTGCTTTAGATGTGTCTGCTTCAGTAGTGGCTGGTGGTATTATTGCCATATTAGTGACTTGTGCTGCCTA
CTACTTTATGAAATTCAGACGTGCTTTTGGTGAGTACAACCATGTTGTTGCTGCTAATGCACTTTTGTTT
TTGATGTCTTTCACTATACTCTGTCTGGCACCAGCTTATAGCTTTTTGCCAGGAGTCTACTCAGTCTTTT
ACTTGT"&amp;"ACTTGACATTCTATTTCACTAATGATGTTTCATTCTTGGCTCACCTTCAATGGTTTGCCATGTT
TTCTCCTATTGTGCCTTTTTGGATAACAGCAATCTATGTATTCTGTATTTCTCTGAAGCACTGCCATTGG
TTCTTTAACAACTATCTTAGGAAAAGAGTCATGTTTAATGGAGTTACATTTAGTACCTTCGAGGAGGCTG
CTTTGTGTACCTTTCTGCTCAATAAGGAAATGTACCTAAAATTGCGTA"&amp;"GTGAGACACTGTTGCCACTGAC
ACAGTACAACAGGTATCTTGCTCTATATAACAAGTACAAGTATTTTAGTGGAGCCTTAGACACTACCAGC
TATCGTGAAGCAGCTTGCTGCCACTTAGCAAAGGCTCTAAATGACTTTAGCAATTCAGGTGCTGATGTTC
TCTACCAACCACCACAGACATCAATCACTTCTGCTGTTCTGCAGAGTGGTTTTAGGAAAATGGCATTCCC
ATCAGGCAAAGTTGAAGGG"&amp;"TGCATGGTACAAGTAACCTGTGGAACTACAACTCTTAATGGATTGTGGTTA
GATGACACAGTATACTGTCCAAGACATGTCATTTGCACAGCAGAAGACATGCTTAATCCTAACTATGAAG
ATCTGCTCATTCGCAAATCCAACCATAGCTTCCTTGTTCAGGCTGGCAATGTACAACTCCGAGTTATCGG
CCATTCTATGCAAAATTGTCTGCTTAGGCTTAAAGTTGATACCTCTAACCCTAAGACACCC"&amp;"AAGTATAAA
TTTGTCCGTATTCAACCTGGTCAAACATTTTCAGTTCTAGCATGCTACAATGGTTCACCATCTGGTGTTT
ATCAGTGTGCCATGAGACCTAATCATACCATTAAAGGTTCTTTCCTTAATGGATCATGTGGTAGTGTTGG
TTTTAACATTGATTATGATTGCGTGTCTTTCTGCTATATGCATCATATGGAGCTTCCAACAGGAGTACAC
GCTGGTACTGACTTAGAAGGTAAATTCTATGG"&amp;"TCCATTTGTTGACAGACAAACTGCACAGGCTGCAGGTA
CAGACACAACCATAACATTAAATGTTTTGGCATGGCTGTATGCTGCTGTTATCAATGGTGATAGGTGGTT
TCTTAATAGATTCACCACTACTTTGAATGACTTTAACCTTGTGGCAATGAAGTACAACTATGAACCTTTG
ACACAAGATCATGTTGACATATTGGGACCTCTTTCTGCTCAAACAGGAATTGCCGTCTTAGATATGTGTG
CTG"&amp;"CTTTGAAAGAGTTGCTGCAGAATGGTATGAATGGTCGTACTATCCTTGGTAGCACTATTTTAGAAGA
TGAGTTTACACCATTTGATGTTGTTAGACAATGCTCTGGTGTTACCTTCCAAGGTAAGTTCAAGAAAATT
GTTAAAGGCACTCATCATTGGCTGCTTTTAACTTTCTTGACATCACTATTGATTCTTGTTCAGAGTACAC
AGTGGTCACTGTTTTTCTTTGTTTACGAGAATGCTTTCTTGCCAT"&amp;"TTACTCTTGGTATTATGGCAATTGC
TGCATGTGCTATGCTGCTTGTTAAGCATAAGCACGCATTCTTGTGCTTGTTTCTGTTACCTTCTCTTGCA
ACAGTTGCTTACTTTAATATGGTCTACATGCCTGCTAGTTGGGTGATGCGTATTATGACATGGCTTGAAT
TGGCTGACACTAGCTTGTCTGGTTATCGGCTTAAGGACTGTGTTATGTATGCTTCAGCTTTAGTTTTGCT
TATTCTCATGACAGCT"&amp;"CGTACTGTTTATGATGATGCTGCTAGACGTGTTTGGACACTGATGAATGTCATT
ACACTTGTTTACAAAGTCTACTATGGTAATGCTTTAGACCAAGCTATTTCCATGTGGGCCCTAGTTATTT
CTGTAACCTCTAACTATTCTGGTGTCGTTACGACTATCATGTTTTTAGCTAGAGCTATAGTGTTTGTGTG
TGTTGAGTATTACCCATTGTTATTTATTACTGGTAACACCTTACAGTGTATCATGCTT"&amp;"GTTTATTGTTTC
TTAGGTTATTGTTGCTGCTGCTACTTTGGCCTTTTCTGTTTACTCAACCGTTACTTCAGGCTTACTCTTG
GTGTTTATGACTACTTGGTCTCTACACAAGAATTTAGGTATATGAACTCCCAGGGGCTTTTGCCTCCTAA
GAGTAGTATTGATGCTTTCAAGCTTAACATTAAGTTGTTGGGTATTGGAGGTAAACCATGTATCAAGGTT
GCTACTGTACAGTCTAAAATGTCTGACGT"&amp;"AAAGTGCACATCTGTGGTACTGCTCTCGGTTCTTCAACAAC
TTAGAGTAGAGTCATCTTCTAAATTGTGGGCACAATGTGTACAACTCCACAATGATATTCTTCTTGCAAA
AGACACAACTGAAGCTTTCGAGAAGATGGTTTCTCTTTTGTCTGTTTTGCTATCCATGCAGGGTGCTGTA
GACATTAGCAAGTTGTGCGAGGAAATGCTCGACAACCGTGCTACTCTTCAGGCTATTGCTTCAGAATTTA
"&amp;"GTTCTTTACCATCATATGCCGCTTATGCCACTGCCCAAGAGGCCTATGAGCAGGCTGTAGCTAATGGTGA
TTCTGAAGTCGTTCTCAAAAAGTTAAAGAAATCTTTGAATGTGGCTAAATCTGAGTTTGACCGTGATGCT
GCCATGCAACGCAAGTTGGAAAAGATGGCAGATCAGGCTATGACCCAAATGTACAAACAGGCAAGATCTG
AGGACAAGAGGGCAAAAGTAACTAGTGCTATGCAAACAATGC"&amp;"TTTTCACTATGCTTAGGAAGCTTGATAA
TGATGCACTTAACAACATTATCAACAATGCGCGTGATGGTTGTGTTCCACTCAACATCATACCATTGACT
ACAGCAGCCAAACTTATGGTTGTTGTCCCTGATTATGGTACCTACAAGAACACTTGTGATGGTAACACCT
TTACATATGCATCTGCACTCTGGGAAATCCAGCAAGTTGTTGATGCAGATAGTAAGATTGTTCAACTTAG
TGAAATTAACATG"&amp;"GATAATTCACCAAATTTGGCTTGGCCTCTTATTGTTACAGCTCTAAGAGCCAACTCA
GCTGTCAAACTACAGAATAATGAACTAAGTCCAGTAGCACTACGACAGATGTCCTGTGCGGCTGGTACCA
CACAAACAGCTTGTACTGATGACAATGCACTTGCCTACTATAACAATTCGAAGGGAGGTAGGTTTGTGCT
GGCATTATTATCAGACCAACAAGATCTCAAATGGGCTAGATTCCCTAAGAGTGAT"&amp;"GGTACAGGTACAATT
TATACAGAACTGGAACCACCTTGTAGGTTTGTTACAGACACACCAAAAGGGCCTAAAGTGAAATACTTGT
ATTTCATCAAGGGCTTAAATAACCTAAATAGAGGTATGGTGCTGGGCAGTTTAGCTGCTACAGTACGTCT
TCAGGCTGGAAATGCTACAGAAGTACCTGCCAATTCAACTGTGCTTTCTTTCTGTGCTTTTGCAGTGGAC
CCTGCTAAAGCATATAAGGACTACCT"&amp;"AGCAAGTGGAGGACAACCAATCACCAACTGCGTGAAGATGTTGT
GCACACACACTGGTACGGGACAGGCAATTACTGTAACACCAGAAGCCAACATGGACCAAGAGTCCTTTGG
TGGTGCTTCATGCTGTCTGTATTGTAGGTGCCACATTGACCATCCAAATCCTAAAGGATTTTGTGACTTG
AAAGGTAAGTACGTCCAAATACCTACCACTTGTGCTAATGACCCAGTGGGTTTTACACTTAGAAACAC"&amp;"AG
TCTGTACCGTCTGCGGAATGTGGAAAGGTTATGGCTGTAGTTGTGATCAACTCCGCGAACCCATGATGCA
GTCTGCGGATGCGTCAACGTTTTTAAACGGGTTTGCGGTGTAAGTGCAGCCCGTCTTACACCGTGCGGCA
CAGGCACTAGCACTGATGTCGTCTACAGGGCTTTTGATATTTACAACGAAAAAGTTGCTGGTTTTGCAAA
GTTCCTAAAAACTAATTGCTGCCGCTTCCAGGAAAAGGA"&amp;"TGAGGAAGGCAATTTATTAGACTCTTACTTT
GTAGTTAAGAGGCATACTATGTCTAACTACCAACATGAAGAGACTATTTATAACTTGGTTAAAGATTGTC
CAGCGGTTGCTGTTCATGACTTTTTCAAGTTTAGAGTAGATGGTGACATGGTACCACATATATCACGTCA
GCGTCTAACTAAATACACAATGGCTGATTTAGTCTATGCTCTACGTCATTTTGATGAGGGTAATTGTGAT
ACATTAAAGG"&amp;"AAATACTCGTCACATACAATTGTTGTGATGATGATTATTTCAATAAGAAGGATTGGTATG
ACTTCGTAGAGAATCCTGATATCTTACGCGTATATGCTAACTTAGGTGAGCGTGTACGCCAAGCATTATT
AAAGACTGTACAATTCTGCGATGCTATGCGTAATGCGGGCATTGTAGGTGTACTGACATTAGATAATCAG
GATCTTAATGGGAACTGGTACGATTTCGGTGATTTCGTACAAGTAGCACCAG"&amp;"GCTGCGGAGTTCCTATTG
TGGATTCATATTACTCATTGCTGATGCCCATCCTCACTCTGACTAGGGCATTGGCTGCTGAATCCCATAT
GGATGCTGATCTCGCAAAACCACTTATTAAGTGGGATTTGCTGAAATATGATTTTACGGAAGAGAGACTT
TGTCTCTTCGACCGTTATTTTAAATATTGGGACCAGACATACCATCCCAACTGTATTAACTGTTTGGATG
ATAGGTGTATCCTTCATTGTGCA"&amp;"AACTTTAATGTGTTATTTTCTACTGTGTTTCCACCTACAAGTTTTGG
ACCACTAGTAAGAAAAATATTTGTAGATGGTGTTCCTTTTGTTGTTTCAACTGGATACCATTTTCGTGAG
TTAGGAGTTGTACATAATCAGGATGTAAACTTACATAGCTCGCGTCTCAGTTTCAAGGAACTTTTAGTGT
ATGCTGCTGATCCAGCCATGCATGCAGCTTCTGGCAATTTATTGCTAGATAAACGCACTACATGC"&amp;"TTTTC
GGTAGCTGCACTAACAAACAATGTTGCTTTTCAAACTGTCAAACCCGGTAATTTTAATAAAGACTTTTAT
GACTTTGCTGTGTCTAAAGGTTTCTTTAAGGAAGGAAGTTCTGTTGAACTAAAACACTTCTTCTTTGCTC
AGGATGGCAATGCTGCTATCAGTGATTATGACTATTATCGTTATAATCTGCCAACAATGTGTGATATCAG
ACAACTCCTATTCGTAGTTGAAGTTGTTGATAAATA"&amp;"CTTTGATTGTTACGATGGTGGCTGTATTAATGCC
AACCAAGTAATCGTTAACAATCTGGACAAATCAGCTGGTTTCCCATTTAATAAATGGGGTAAGGCTAGAC
TTTATTATGACTCAATGAGTTATGAGGATCAAGATGCACTTTTCGCGTATACTAAGCGTAATGTCATCCC
TACTATAACTCAAATGAATCTTAAGTATGCCATTAGTGCAAAGAATAGAGCTCGCACCGTAGCTGGTGTC
TCTATCT"&amp;"GTAGTACTATGACAAATAGACAGTTTCATCAGAAATTATTGAAGTCAATAGCCGCCACTAGAG
GAGCTACTGTGGTAATTGGAACAAGCAAATTTTACGGTGGCTGGCATAATATGTTAAAAACTGTTTACAG
TGATGTAGAAACTCCACACCTTATGGGTTGGGATTATCCAAAATGTGACAGAGCCATGCCTAACATGCTT
AGGATAATGGCCTCTCTTGTTCTTGCTCGCAAACATAGCACTTGCTGTA"&amp;"ACTTATCACACCGTTTCTACA
GGTTAGCTAACGAGTGTGCGCAAGTATTAAGTGAGATGGTCATGTGTGGCGGCTCACTATATGTTAAACC
AGGTGGAACATCATCCGGTGATGCTACAACTGCTTATGCTAATAGTGTCTTTAACATTTGTCAAGCTGTT
ACAGCCAACGTAAATGCACTTCTTTCAACTGATGGTAATAAGATAGCTGACAAGTATGTCCGCAATCTAC
AACACAGGCTCTATGAGTGT"&amp;"CTCTATAGAAATAGGGATGTTGATCATGAATTCGTGGATGAGTTTTACGC
TTACCTGCGTAAACATTTCTCCATGATGATTCTTTCTGATGATGCCGTTGTGTGCTATAACAGTAACTAT
GCGGCTCAAGGTTTAGTAGCTAGCATTAAGAACTTTAAGGCAGTTCTTTATTATCAAAATAATGTGTTCA
TGTCTGAGGCAAAATGTTGGACTGAGACTGACCTTACTAAAGGACCTCACGAATTTTGCTCA"&amp;"CAGCATAC
AATGCTAGTTAAACAAGGAGATGATTACGTGTACCTGCCTTACCCAGATCCGTCAAGAATATTAGGCGCA
GGCTGTTTTGTCGATGATATTGTCAAAACAGATGGTACACTTATGATTGAGAGGTTCGTGTCATTAGCTA
TTGACGCTTACCCTCTTACTAAACATCCTAATCAGGAGTATGCTGATGTCTTTCACTTGTATTTACAATA
CATTAGGAAGTTACATGATGAGCTTACTGGTCA"&amp;"CATGCTAGACATGTATTCTGTAATGCTAACTAATGAT
AACACCTCACGGTATTGGGAACCTGAGTTTTATGAAGCTATGTACACACCACACACAGTCTTGCAGGCTG
TAGGTGCTTGTGTATTGTGTAATTCACAGACTTCACTTCGTTGCGGCGCCTGCATTAGGAGACCATTCCT
GTGTTGCAAGTGCTGCTATGATCATGTCATTTCAACATCACATAAATTAGTGTTGTCTGTTAATCCCTAT
GTTT"&amp;"GCAATGCACCAGGTTGTGATGTCACTGACGTGACACAACTATATCTAGGAGGTATGAGCTATTACT
GCAAGTCACATAAGCCTCCCATTAGTTTTCCATTGTGTGCTAATGGTCAGGTTTTTGGTTTATACAAGAA
CACATGTGTAGGTAGTGACAATGTCACTGACTTCAATGCGATAGCAACATGTGATTGGACTAATGCTGGC
GATTACATACTTGCCAACACTTGTACTGAGAGACTCAAGCTCTTTG"&amp;"CAGCAGAAACGCTCAAAGCTACTG
AGGAAACATTCAAGCTGTCATATGGTATTGCCACTGTACGTGAAGTACTCTCTGACAGAGAATTGCATCT
TTCATGGGAGGTTGGAAAACCTAGACCACCATTGAATAGAAATTATGTCTTTACTGGTTACCGTGTAACT
AAAAATAGTAAAGTACAGATTGGAGAGTACACTTTTGAAAAGGGTGACTACGGTGACGCTGTTGTGTACA
GAGGTACTACAACATAC"&amp;"AAATTGAATGTTGGTGATTACTTTGTGTTAACATCTCACACTGTAATGCCACT
CAGTGCACCTACTCTAGTGCCACAAGAGCACTATGTTAGAATTACTGGCTTGTACCCAACACTCAACATC
TCAGATGAGTTTTCTAGCAATGTTGCAAATTACCAAAAGGTCGGTATGCAAAAGTACTCTACACTCCAAG
GACCACCAGGTACTGGTAAGAGTCATTTTGCCATTGGACTTGCTCTCTACTACCCATCT"&amp;"GCTCGCATAGT
GTATACAGCTTGCTCTCATGCAGCTGTTGATGCCCTATGCGAAAAGGCATTAAAATACTTGCCTATAGAT
AAATGTAGTAGGATTATACCTGCGCGTGCGCGCGTAGAGTGTTTTGACAAATTCAAAGTGAATTCAACAT
TAGAACAGTATGTTTTCTGCACTGTAAATGCATTGCCAGAAACAACTGCTGACATTGTAGTCTTTGATGA
AATCTCTATGGCTACCAATTATGACTTGAG"&amp;"TGTCGTCAATGCTAGACTTCGTGCAAAACACTATGTCTAC
ATTGGTGATCCTGCTCAACTACCAGCTCCTCGCACGTTGCTAACTAAGGGCACACTAGAACCAGAATATT
TCAATTCAGTGTGCAGACTTATGAAAACAATAGGTCCAGACATGTTCCTTGGAACTTGTCGCCGTTGTCC
TGCTGAAATTGTCGACACTGTGAGTGCTTTAGTTTATGATAATAAGCTAAAAGCACACAAGGAGAAGTCA
G"&amp;"CTCAATGCTTCAAAATGTTTTACAAAGGTGTTATTACACATGATGTTTCATCTGCAATTAATAGACCTC
AAATAGGCGTTGTAAGAGAATTTCTTACACGCAACCCTGCTTGGAGAAAAGCTGTTTTTATCTCACCTTA
CAATTCACAGAATGCTGTAGCTTCAAAAATCTTAGGATTGCCTACGCAGACTGTTGATTCCTCCCAGGGT
TCTGAGTATGACTATGTCATATTCACACAAACTACTGAAACAG"&amp;"CACACTCTTGCAATGTCAACCGCTTTA
ATGTGGCTATCACAAGAGCAAAAATTGGCATTTTGTGCATAATGTCCGATAGAGATCTTTATGACAAACT
GCAATTCACAAGTCTAGAAGTACCACGCCGTAATGTGGCTACATTACAAGCAGAAAATGTAACTGGACTT
TTTAAGGACTGTAGTAAGATCATTACCGGTCTTCATCCAACACAGGCACCTACACACCTCAGCGTTGATA
CAAAATTCAAGACT"&amp;"GAGGGACTATGTGTTGACATACCAGGCATACCAAAGGACATGACCTACCGTAGACT
CATCTCTATGATGGGTTTCAAAATGAATTACCAAGTCAATGGTTACCCTAACATGTTTATCACCCGCGAA
GAAGCTATTCGTCACGTTCGTGCATGGATTGGCTTCGATGTAGAGGGCTGTCATGCAACTAGAGATGCTG
TGGGTACTAACCTACCTCTCCAGCTAGGATTTTCTACAGGTGTTAACTTAGTAGCT"&amp;"GTACCGACTGGCTA
TGTTGACACTGAAAATAACACAGAATTCACCAGAGTTAATGCAAAACCTCCACCAGGTGACCAGTTTAAA
CATCTTATACCACTCATGTACAAAGGCTTGCCTTGGAATGTAGTGCGTATTAAGATAGTACAAATGCTTA
GTGATACACTGAAAGGATTGTCAGACAGAGTCGTGTTTGTCCTTTGGGCGCATGGCTTTGAGCTTACATC
AATGAAGTACTTTGTCAAGATTGGACC"&amp;"TGAAAGAACGTGTTGTCTGTGTGACAAACGTGCAACTTGCTTT
TCTACTTCATCAGATACTTATGCCTGCTGGAATCATTCTGTGGGTTTTGACTATGTCTATAACCCATTTA
TGATTGATGTTCAGCAGTGGGGTTTTACGGGTAACCTTCAGAGTAACCATGACCAACATTGCCAGGTGCA
TGGAAATGCACATGTGGCTAGTTGTGATGCTATCATGACTAGATGCTTGGCAGTCCATGAGTGCTTTGT"&amp;"T
AAGCGCGTTGACTGGTCTGTTGAATACCCTATTATAGGAGATGAACTAAAGATTAATTCCGCTTGCAGAA
AAGTACAGCATATGGTTGTAAAGTCTGCATTGCTTGCTGATAAGTTTCCAGTTCTTCATGACATTGGAAA
TCCAAAGGCTATTAAGTGTGTACCTCAGGCTGAAGTAGAATGGAAGTTCTATGATGCTCAGCCATGCAGT
GACAAAGCCTATAAAATAGAGGAACTTTTCTATTCTTATG"&amp;"CTACACATCATGATAAATTCACTGATGGTG
TTTGTTTGTTTTGGAACTGTAACGTTGATCGTTACCCAGCCAATGCAATTGTGTGTAGGTTTGACACGAG
AGTTTTGTCAAACTTGAACTTACCAGGTTGCGATGGTGGTAGTTTGTATGTGAATAAGCATGCATTCCAC
ACTCCAGCTTTTGATAAAAGTGCATTTACTAATTTAAAGCAACTGCCTTTCTTTTATTATTCTGATAGTC
CTTGTGAGTCT"&amp;"CATGGCAAACAAGTAGTGTCAGATATTGATTATGTACCTCTTAAATCTGCTACGTGTAT
TACGCGGTGCAATTTGGGAGGTGCTGTTTGCAGACACCATGCAAATGAGTACCGACAGTACTTAGATGCA
TATAACATGATGATTTCTGCTGGATTTAGCCTATGGATTTACAAACAGTTTGACACTTATAATCTGTGGA
ATACATTCACCAGGTTACAGAGTTTAGAAAATGTGGCTTACAATGTTGTTAAC"&amp;"AAAGGACACTTCGATGG
ACAAGCTGGTGAAGCACCTGTTTCCATCATTAATAATGCTGTTTACACAAAGGTAGATGGTGTTGATGTA
GAGATCTTTGAAAACAAGACAACACTTCCTGTTAATGTTGCATTTGAGCTTTGGGCTAAGCGTAACATTA
AACCAGTGCCAGAGATTAAGATACTCAATAACTTGGGTGTCGATATCGCTGCTAATACTGTGGTCTGGGA
CTACAAGAGAGAAGCACCAGCACA"&amp;"TATGTCAACAATAGGTGTCTGCACAATGACCGACATTGCTAAGAAA
CCTACTGAGAGTGCTTGTTCCTCGCTTACTGTCTTATTTGATGGTAGAGTGGAAGGACAGGTAGACCTTT
TTAGAAACGCCCGTAATGGTGTTTTAATAACAGAAGGTTCAGTTAAAGGTTTAATACCTTCAAAGGGACC
AGTACAAGCCAGTGTCAATGGAGTCACATTAATTGGAGAATCAGTAAAAACACAGTTCAACTATTT"&amp;"TAAG
AAAGTAGATGGCATTATTCAACAGTTGCCTGAAACCTACTTTACTCAAAGCAGAGACCTAGAGGATTTTA
AGCCCAGATCACAAATGGAAACTGACTTTCTCGAGCTCGCTATGGATGAATTCATACAACGGTATAAGTT
AGAGGGTTATGCCTTCGAGCATATCGTTTATGGGGATTTCAGTCATGGACAACTTGGCGGCCTTCATTTA
ATGATTGGTTTAGCCAAGCGTTCACAAGATTCACCGC"&amp;"TCAAATTAGAGGATTTTATCCCTATGGATAGCA
CAGTGAAAAATTATTTCATAACAGATGCACAAACAGGTTCATCAAAATGTGTGTGTTCTGTCATTGACCT
CTTGCTTGACGACTTTGTTGAGATAATAAAGTCACAGGATTTGTCAGTAATCTCTAAGGTAGTCAAGGTT
ACAATTGACTACGCTGAGATTTCATTCATGCTTTGGTGTAAAGATGGTCATGTCGAAACCTTCTACCCAA
AATTACAG"&amp;"GCAAGTCAAGCATGGCAACCGGGAGTTGCGATGCCTAATTTGTATAAGATGCAAAGAATGCT
TCTTGAAAAATGTGACCTTCAGAATTATGGTGAAAATGCTGTCATACCAAAGGGAATAATGATGAATGTT
GCAAAATACACTCAACTGTGTCAATATTTAAATACACTTACTTTAGCTGTACCCTACAACATGAGAGTTA
TTCACTTTGGTGCTGGCTCTGATAAAGGAGTTGCACCAGGTACAGCTGTA"&amp;"CTCAGACAATGGTTGCCAAC
TGGCACACTACTTGTCGATTCAGATCTTAATGACTTCGTCTCTGACGCAGATTCTACATTAATTGGAGAC
TGTGCAACGGTACATACGGCTAATAAATGGGATCTCATTATTAGCGATATGTATGACCCTAAGACAAAAC
ATGTGACAAAAGAGAATGACTCAAAAGAAGGGTTTTTCACTTACCTGTGTGGATTTATAAAGCAAAAACT
AGCCTTGGGTGGTTCTGTAGC"&amp;"TATAAAGATAACAGAGCATTCTTGGAATGCTGATCTTTACAAGCTTATG
GGACATTTCTCGTGGTGGACAGCTTTTGTTACAAATGTAAATGCATCATCATCAGAAGCATTTTTAATTG
GTGCTAACTATCTTGGCAAGCCGAAGGAACAAATTGACGGCTATACCATGCATGCTAACTACATTTTCTG
GAGGAACACAAATCCTATTCAATTGTCTTCCTATTCACTCTTTGACATGAGTAAATTTCCTCT"&amp;"TAAGTTA
AGGGGGACTGCTGTCATGTCATTAAAAGAGAATCAGATCAATGATATGATTTATTCCCTGCTCGAAAAAG
GTAGACTTATCATTAGGGAAAACAACAGAGTTGTGGTCTCAAGTGATGTTCTTGTTAATAACTAAACGAA
CATGAAAATCTTAATTTTTGCTTTTCTAGTTACGCTAGTTAAAGCACAGGAAGGATGCGGCATTATCAGC
AGAAAACCGCAGCCAAAAATGGCACAAGTTTCCT"&amp;"CTTCCCGTCGAGGTGTATATTATAATGATGATATTT
TTCGTTCTGATGTACTACATCTCACTCAGGATTACTTCCTGCCCTTTGATTCAAATTTAACACAGTACTT
TTCTCTTAATGTTGATTCAGATAGGTATACCTATTTTGATAACCCTATTTTAGACTTTGGTGATGGCGTT
TATTTCGCCGCTACTGAAAAGTCTAATGTAATCAGAGGCTGGATTTTTGGTTCCACTTTTGACAATACTA
CTCAG"&amp;"TCAGCTGTCATAGTTAACAATTCCACACACATTATTATACGTGTGTGCAATTTTAACCTATGTAA
AGAACCCATGTACACAGTGTCTCGTGGCACACAACAATCATCTTGGGTTTATCAGAGTGCGTTCAATTGC
ACATATGACAGAGTGGAGAGAAGTTTTCAGCTCGATACCGCTCCTAAAACTGGAAATTTTAAAGACTTAC
GTGAGTATGTCTTTAAGAATCGGGATGGTTTTCTTAGTGTTTACCAA"&amp;"ACTTATACAGCTGTTAATTTACC
TAGGGGATTACCTACTGGGTTTTCAGTTTTGAGGCCAATCCTCAAACTGCCCTTTGGAATTAACATTACA
TCTTATAGAGTTGTTATGGCTATGTTTAGTCAAACTACTTCTAATTTCTTACCAGAAAGTGCTGCTTATT
ATGTTGGTAATCTAAAATATACCACCTTTATGCTTAGTTTTAATGAAAATGGGACTATCACTGATGCTAT
TGACTGCGCCCAAAATCC"&amp;"ACTTGCTGAATTAAAATGCACCATTAAAAATTTTAATGTCAGTAAAGGAATC
TACCAAACATCTAACTTCAGAGTTTCACCAACTCAGGAAGTTATTAGGTTCCCTAACATTACAAATCGTT
GTCCTTTTGACAAAGTTTTTAATGCTAGTCGCTTTCCCAATGTTTACGCTTGGGAAAGAACAAAAATTTC
TGATTGTGTTGCTGATTACACTGTTCTCTACAACTCAACTTCATTTTCAACTTTTAAATG"&amp;"TTATGGAGTT
TCTCCCTCTAAGTTGATTGATTTGTGCTTTACAAGTGTGTATGCTGATACATTCTTGATAAGATCTTCAG
AAGTAAGGCAAGTTGCACCAGGTGAAACTGGTGTTATTGCTGACTACAATTACAAGCTGCCTGATGATTT
CACTGGCTGTGTAATAGCCTGGAATACTGCTAAGCAGGACACTGGCCATTATTATTATAGATCTCACCGT
AAGACTAAGCTCAAGCCTTTTGAGAGAGATC"&amp;"TATCGTCTGATGATGGTAATGGTGTATACACACTTAGTA
CTTATGACTTCAACCCTAACGTACCAGTAGCATATCAGGCCACTAGAGTTGTTGTTCTTTCTTTTGAACT
TCTTAATGCACCCGCAACAGTTTGTGGACCTAAATTGTCTACACAACTAGTTAAGAACCAGTGTGTTAAT
TTTAACTTCAATGGACTCAAGGGCACTGGTGTTTTGACTGACTCATCAAAGAGGTTTCAGTCTTTTCAAC
AA"&amp;"TTTGGTCGTGACACTTCTGACTTTACGGATTCAGTGCGTGACCCACAAACACTAGAAATACTTGACAT
TACACCATGTTCTTTTGGTGGTGTGAGTGTAATAACACCTGGAACAAATGCTTCATCTGAAGTGGCTGTT
CTTTACCAAGATGTAAATTGCACTGATGTCCCAACGGCCATACGTGCTGATCAATTAACACCAGCTTGGC
GCGTTTACTCCACTGGAATAAATGTTTTTCAAACACAAGCGGGC"&amp;"TGTCTTATTGGGGCTGAACATGTCAA
TGCTTCTTACGAGTGTGACATCCCTATTGGTGCTGGCATTTGTGCTAGCTACCATACAGCCTCTACTTTA
CGTAGTGTAGGTCAGAAATCCATTGTGGCTTACACTATGTCTTTGGGTGCAGAAAATTCTATTGCTTACG
CTAATAACTCAATTGCCATACCTACAAATTTTTCAATTAGTGTCACGACTGAAGTGATGCCAGTTTCAAT
GTCTAAGACATCAGT"&amp;"AGATTGTACAATGTACATCTGTGGTGACTCTCAGGAGTGCAGTAATTTACTTCTT
CAATACGGAAGTTTCTGCACGCAATTAAATCGTGCTCTTACGGGCATTGCCATAGAACAGGATAAAAATA
CACAGGAGGTTTTTGCCCAGGTTAAACAAATGTACAAGACACCAGCCATAAAGGATTTTGGCGGTTTCAA
TTTTTCACAAATATTGCCCGATCCTTCAAAGCCAACAAAGAGATCATTTATTGAAGA"&amp;"CCTACTCTTCAAC
AAGGTGACTCTCGCTGATGCTGGCTTTATGAAGCAATATGGCGAATGCCTAGGTGATATTAATGCTAGAG
ATCTCATTTGTGCGCAGAAGTTCAATGGACTTACAGTGTTGCCACCTCTACTCACAGATGACATGATTGC
TGCATACACTGCTGCCCTTGTCAGTGGTACTGCTACTGCTGGTTGGACGTTCGGTGCTGGTGCTGCTCTT
CAAATACCTTTTGCTATGCAGATGGCAT"&amp;"ATAGGTTTAATGGCATTGGAGTTACTCAAAATGTTCTCTATG
AGAATCAAAAACAGATCGCCAATCAATTCAACAAGGCGATCAGTCAAATTCAAGAATCACTTACAACAAC
ATCAACTGCATTGGGCAAGCTGCAAGACGTTGTCAACCAGAACGCTCAAGCATTGAATACACTTGTTAAA
CAGCTTAGCTCTAATTTTGGTGCAATTTCAAGTGTGCTAAATGACATTCTTTCACGACTAGACAAGGTCG"&amp;"
AGGCAGAGGTGCAAATTGACAGGTTGATCACAGGCAGATTGCAAAGCCTTCAAACCTATGTAACACAACA
ACTAATCAGAGCTGCTGAAATCAGAGCTTCTGCTAATCTTGCTGCTACTAAAATGTCTGAGTGTGTTCTT
GGACAATCAAAAAGAGTTGATTTCTGTGGAAGAGGCTATCATCTTATGTCCTTTCCTCAGGCCGCTCCGC
ATGGTGTTGTTTTCTTACATGTCACATATGTGCCATCGCAG"&amp;"GAGAAAAACTTCACCACAGCTCCAGCAAT
TTGTCATGAAGGCAAAGCATACTTCCCGCGTGAAGGTGTTTTTGTATCTAATGGCACTTCTTGGTTCATT
ACACAGAGGAATTTTTATTCACCACAAATAATCACAACAGATAATACATTTGTTGCCGGAAATTGTGATG
TCGTAATTGGCATCATTAACAACACAGTCTATGATCCTCTGCAACCTGAGCTTGACTCATTTAAAGAAGA
GCTGGACAAGTA"&amp;"CTTTAAAAATCACACATCACCCGATGTTGATCTTGGCGACATTTCAGGCATTAATGCT
TCTGTCGTCAATATTCAAAAAGAAATTGACCGCCTCAATGAGGTTGCCAAAAATCTAAATGAATCGCTCA
TTGACCTTCAAGAACTTGGTAAATATGAGCAATACATCAAATGGCCATGGTACGTTTGGCTCGGCTTCAT
TGCTGGACTGATTGCTATCGTCATGGCCACTATACTGCTTTGTTGCATGACCAG"&amp;"CTGTTGCAGTTGCCTC
AAGGGTGCATGCTCTTGTGGTTCTTGCTGCAAATTTGATGAGGATGACTCTGAGCCTGTGCTCAAGGGAG
TCAAATTACACTACACATAAACGAACTTAATGGATTTGTTTATGAGTATTTTCACGCTTGGATCAATCAC
ACGTCAACCGAGTAAGATTGAAAATGCTTCTCCTGCAAGTACTGTTCATGCTACTGCAACGATACCGCTA
CAAGCCTCACTCCCTTTCGGATGGC"&amp;"TTGTTGTTGGCGTTGCACTTCTTGCTGTTTTTCAGAGCGCTTCCA
AAGTGATTGCGCTTCATAAGAGATGGCAGCTCGCTTTGTGTAAAGGCATGCAGCTTGTTTGCAATTTGCT
GCTACTCTTTGTGACAATTTATTCACACCTCTTACTTTTAGCTGCTGGCATGGAGGCACAATTTTTGTAC
ATCTATGCTCTGATTTATATTCTGCAAGTTGTGTGCTTCTGCAGATTTATTATGAGATGCTGGCTTT"&amp;"GCT
GGAAGTGCAAATCCAAAAACCCATTACTCTATGATGCCAACTACTTTGTTTGCTGGCATACACATAACTA
TGACTACTGTATACCATACAACAGTGTCACAGATACAATTGTCGTTACTGCAGGTGACGGCATTTCAACA
CCAAAACTCAAAGAAGACTACCAAATTGGTGGTTATTCTGAGGATTGGCACTCAGGTGTTAAAGACTATG
TCGTTGTACATGGCTATTTCACCGAAGTTTACTACCAG"&amp;"CTTGAGTCTACACAAATTACTACAGACACTGG
TATTGAAAATGCTACATTCTTCATCTTTAACAAGCTTGTTAAAGATCCACCGAATGTGCAAATACACACA
ATCGACGGCTCTTCAGGAGTTGTAAATCCAGCAATGGATCCAATTTATGATGAGCCGACGACGACTACTA
GCGTGCCTTTGTAAGCACAAGAAAGTGAGTACGAACTTATGTACTCATTCGTTTCGGAAGAAACAGGTAC
GTTAATAGT"&amp;"TAATAGCGTACTTCTTTTTCTTGCTTTCGTGGTATTCTTGCTAGTCACACTAGCCATCCTT
ACTGCGCTTCGATTGTGTGCGTACTGCTGCAATATTGTTAACGTGAGTTTAGTAAAACCAACGGTTTACG
TCTACTCGCGTGTTAAAAATCTGAACTCTTCTGAAGGAGTTCTTGATCTTCTGGTCTAAACGAACTAACT
ATTATTATTATTCTGTTTGGAACTTTAACATTGCTTATCATGGCTGAGAAC"&amp;"GGGACTATTTCCGTTGAGG
AGCTTAAAAGACTCCTTGAACAATGGAACCTAGTAATAGGTTTCCTTTTCCTCGCCTGGATTATGCTACT
ACAATTTGCCTATTCTAACCGGAACAGGTTTTTGTACATAATAAAGCTTGTTTTCCTCTGGCTCTTGTGG
CCAGTAACACTTGCTTGCTTTGTGCTTGCTGCTGTTTACAGAATCAATTGGGTGACTGGTGGGATTGCGA
TTGCAATGGCTTGTATTGTAGG"&amp;"CTTGATGTGGCTTAGCTACTTCGTTGCTTCCTTCAGGCTGTTTGCTCG
TACCCGCTCAATGTGGTCATTCAACCCAGAAACAAACATTCTTCTCAATGTGCCTCTTCGAGGGACAATT
GTGACCAGACCGCTCCTGGAAAGTGAACTTGTCATTGGCGCTGTGATCATTCGTGGTCACTTGCGAATGG
CTGGACACTCCCTTGGGCGCTGTGACATTAAGGACCTGCCAAAAGAGATCACTGTGGCTACATC"&amp;"ACGAAC
GCTTTCTTATTACAAATTAGGAGCGTCGCAGCGTGTAGGCACTGATTCAGGTTTTGCTGCATACAACCGC
TACCGTATTGGAAATTACAAATTAAATACAGACCACGCCGGTAGCAACGACAATATTGCTTTGCTAGTAC
AGTAAGTGACAACAGATGTTTCATCTTGTTGACTTCCAGGTTACAATAGCAGAGATATTGATTATCATTA
TGAGGACTTTCAGGATTGCCATATGGAATCTTGAT"&amp;"ATAATAATAAGTTCAATAGTGAGACAATTATTTAA
GCCTCTAACTAAGAAGAATTATTCTGAGTTAGATGATGAAGAACCTATGGAGTTAGATTATCCATAAACG
AACATGAAAATTATTCTCTTCCTGACATTGATTGCACTTGCATCTTGCGAGCTATATCACTATCAGGAGT
GTGTTAGAGGTACAACTGTACTACTAAAAGAACCTTGCCCATCTGGAACTTACGAGGGCAATTCACCATT
TCATCC"&amp;"TCTTGCCGATAACAAATTTGCACTAACTTGCACTAGCACCCACTTTGCTTTTGCTTGTGCTGAC
GGTACTAGACATACCTATCAGCTTCGTGCAAGATCAGTTTCACCAAAACTTTTCATCAGACAAGAGGAAG
TTCACCAAGAGCTCTACTCACCGCTTTTTCTCATTGTTGCTGTTCTAGTATTTATAATACTTTGCTTCAC
CATTAAGAGAAAGACAGAATGAATGAGCTCACTTTAATTGACTTCTAT"&amp;"TTGTGCTTTTTAGCCTTTCTGC
TATTCCTTGTTCTAATAATGCTTATTATATTTTGGTTTTCACTTGAACTCCAGGATATAGAAGAACCTTG
TAACAAAGTCTAAACGAACATGAAACTTCTCATTGTTTTAGGACTCTTAACATCAGTGTATTGCATGCAT
AAAGAATGCAGTATACAAGAATGTTGTGAAAATCAACCATTCCAACCTGAAGACCCATGTCCAATACATT
ATTATTCGGACTGGTTTGT"&amp;"AAAAATTGGACCTCGCAAGTCTGCTCGCCTAGTACAACTTTGTGCTGGTGA
ATATGGACACAGAGTTCCAATACATTATGAAATGTTTGGCAATTATACTATTTCATGTGAACCACTTGAA
ATAAATTGTCAAAACCCACCAGTTGGAAGTCTCATTGTACGTTGTTCATATGATGTTGACTTTATGGATT
ATCACGACGTTCGTGTTGTTCTAGATTTCATCTAAACGAACAAACTAAAATGTCTGATAAT"&amp;"GGACCCCAA
CCAAATCAGCGTAGTGCCCCCCGCATTACATTTGGTGGACCCACAGATTCAACTGACAATAACCAGAATG
GAGGACGCAATGGGGCAAGGCCAAAACAGCGCCGACCCCAAGGTTTACCCAATAATACTGCGTCTTGGTT
CACAGCTCTCACTCAGCATGGCAAGGAGGAACTTAGATTCCCTCGAGGCCAGGGCGTTCCAATCAACACC
AATAGTGGTCCAGATGACCAAATTGGCTACTA"&amp;"CCGAAGAGCTACCCGACGAGTTCGTGGTGGTGACGGCA
AAATGAAAGAGCTCAGCCCCAGATGGTACTTCTATTACCTAGGAACTGGCCCAGAAGCTTCACTTCCCTA
CGGCGCTAACAAAGAAGGCATCGTATGGGTCGCAACTGAGGGAGCCTTGAATACACCGAAAGATCACATC
GGCACCCGCAATCCTAATAACAATGCTGCCACCGTGCTACAACTTCCTCAAGGAACAACATTGCCAAAAG
GCT"&amp;"TCTACGCAGAGGGGAGCAGAGGCGGCAGTCAAGCCTCTTCTCGCTCTTCGTCACGTAGTCGCGGTAA
TTCAAGAAATTCAACTCCTGGCAGCAGTAGGGGAAATTCTCCTGCTCGAATGGCTAGCGGAGGTGGTGAA
ACTGCCCTCGCGCTATTGCTGCTAGACAGATTGAACCAGCTTGAGAGCAAAGTTTCTGGTAAAGGCCAAC
AACAACAAGGCCAAACTGTCACTAAGAAATCTGCTGCTGAGGCAT"&amp;"CTAAAAAGCCTCGCCAAAAACGTAC
TGCTACAAAACAGTACAACGTCACTCAAGCATTTGGGAGACGTGGTCCAGAACAAACCCAAGGAAACTTC
GGGGACCAAGACCTAATCAGACAAGGAACTGATTATAAACATTGGCCGCAAATTGCACAATTTGCTCCAA
GTGCCTCTGCATTCTTCGGAATGTCACGCATTGGCATGGAAGTCACACCTTCGGGAACATGGCTGACTTA
TCATGGAGCCATTAAA"&amp;"TTGGATGACAAAGATCCACAATTCAAAGACAACGTCATACTGCTGAATAAGCAC
ATTGACGCATACAAAACATTCCCACCAACAGAGCCTAAAAAGGACAAAAAGAAAAAGACTGATGAAGCTC
AGCCTTTACCGCAGAGACAAAAGAAGCAGCCCACTGTGACTCTTCTTCCTGCGGCTGACATGGATGATTT
CTCTAGACAACTTCAAAATTCCATGAGTGGAGCTTCTGCTGATTCAACTCAGGCATAA"&amp;"ACACTCATGATG
ACCACACAAGGCAGATGGGCTATGTAAACGTTTTCGCAATTCCGTTTACGATACATAGTCTACTCTTGTG
CAGAATGAATTCTCGTAGCTAAACAGCACAAGTAGGTTTAGTTAACTTTAATCTCACATAGCAATCTTTA
ATCAATGTGTAACATTAGGGAGGACTTGAAAGAGCCACCACATTTTCACCGAGGCCACGCGGAGTACGAT
CGAGGGTACAGTGAATAATGCTAGGGAGA"&amp;"GCTGCCTATATGGAAGAGCCCTAATGTGTAAAATTAATTTT
AGTAGTGCTATCCCCATGTGATTTTAATAGCTTCTTAGGAGAATGACAAAAAAAAAAAAAAAA")</f>
        <v>&gt;BtRs4247 KY417148.1_genome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TGGCTTCGGGGACTCCGTGGAAGAGGCCCTATCGGAGGCACGTGAACATCTTAAAAATGGCACTTGTGGT
TTAGTAGAGCTGGAAAAAGGCGTACTGCCCCAGCTTGAACAGCCCTATGTGTTCATTAAACGTTCTGATG
CCTTAAGCACCAATCACGGCCACAAGGTCGTAGAGCTGGTTGCAGAATTGGATGGCGTTCAGTACGGTCG
TAGCGGTATAACTCTGGGAGTGCTCGTGCCACATGTGGGCGAAACCCCAATCGCATACCGCAATGTTCTT
CTTCGTAAGAACGGTAATAAGGGAGCCGGTGGCCATAGCTTTGGCATCGATCTAAAGTCTTATGACTTAG
GTGACGAGCTTGGCACTGATCCCATTGAAGATTATGAACAAAACTGGAACACTAAGCATGGCAGTGGTGC
ACTCCGTGAACTCACTCGTGAGCTCAATGGAGGTGCAGTCACTCGCTATGTCGACAACAACTTCTGTGGC
CCAGATGGGTACCCTCTTGATTGCATCAAAGATTTTCTCGCTCGCGCGGGTAAGTCAATGTGCACTCTTT
CTGAACAACTTGATTACATCGAGTCGAAGAGAGGTGTCTACTGCTGCCGTGACCATGATCATGAAATTGC
CTGGTTCACTGAGCGCTCTGATAAGAGCTATGAGCATCAGACACCCTTCGAAATTAAGAGTGCCAAGAAA
TTTGACACCTTCAAAGGGGAATGCCCAAAGTTTGTATTTCCTCTCAACTCAAAAGTCAAAGTCATTCAAC
CACGTGTTGAAAAGAAAAAGACTGAGGGTTTCATGGGGCGCATACGCTCTGTGTACCCTGTTGCATCTCC
ACAGGAGTGTAACAACATGCACTTGTCTACCTTGATGAAATGTAATCATTGCGATGAAGTTTCATGGCAG
ACGTGCGACTTTTTGAAAGCCACTTGTGAACATTGTGGCACTGAAAATTCAATCACTGAAGGACCTACTA
CATGTGGGTACCTACCTACTAATGCTGTAGTGAAAATGCCATGTCCTGCCTGTCAAGACCCAGAGATTGG
ACCTGAGCATAGTGTTGCAGATTATCACAACCACTCAAACATTGAAACTCGACTCCGCAAGGGAGGTAGG
ACTAGATGTTTTGGAGGCTGTGTGTTTGCCTATGTCGGCTGCTACAACAAGCGTGCCTACTGGGTTCCTC
GTGCTAGTGCTGATATTGGTTCAGGCCATACTGGCATTACTGGTGACAACGTGGAGACCTTGAATGAGGA
TCTCCTTGAGATACTGAGTCGTGAACGTGTTAATATTAACATTGTTGGCGATTTTCAGTTGAATGAAGAG
GTTGCCATCATCTTGGCATCTTTCTCTGCTTCTACAAGTGCCTTTATTGACACTATAAAGAGTCTTGATT
ACAAGTCTTTCAAATCCATTGTTGAGTCTTGCGGTAACTACCAAGTTACCAAGGGAAAGTCCGTAAAAGG
TGCTTGGAACATTGGACAACAGAGATCAGTCTTAACACCACTGTGTGGTTTTCCCTCACAGGCTGCTGGT
GTTATTAGATCAATCTTTGCACGCACACTTGATGCAGCAAACCACTCAATTCCTGATTTGCAGAGAGCAG
CTGTCACCATACTTGATGGTATTTCTGAACAGTCATTGCGTCTTGTTGATGCCATGGTCTACACCTCAGA
CCTGCTCACCAACAGTGTCATCATTATGGCATATGTAACTGGTGGTCTTGTACAACAGACTTCTCAGTGG
TTGTCTAATCTATTAGGCACTACTGTTGAAAAACTCAGGCCCATCTTTGCATGGATTGAGGCAAAACTTA
GTGCAGGAGTTGAATTTCTTAAGGATGCTTGGGAGATTCTCAAATTTCTCATTACAGGTGTTTTTGACAT
CGTCAAGGGTCAAATACAGGTCGTTTCAGATAACATCAAGGATTGTGTAAAATGCTTCATTGATGTTGTT
AACAAGGCACTCGAAATGTGCATTGACCAGGTCACTATCGCTGGCACTAAGTTGCGATCACTCAACTTGG
GTGAAGTCTTCATCGCTCAAAGCAAGGGACTTTACCGTCAGTGTATACGTGGCAAGGAACAGCTGCAACT
ACTCATGCCTCTTAAGGCACCAAAAGAAGTCACCTTTCTTGAAGGTGATTCACATGACACAGTACTTACC
TCTGAGGAGGTTGTTCTCAAGAACGGTGAACTCGAAGCACTCGAGGCGCCCGTTGATAGCTTCACAAATG
GAGCTGTCGTTGGCACACCAGTCTGTGTAAATGGCCTCATGCTCTTGGAGATTAAGGACAAAGAACAATA
CTGCGCATTGTCTCCTGGTTTACTGGCTACAAACAATGTCTTTCGCCTAAAGGGAGGTGCACCAACTAAA
GGTGTAACCTTTGGAGAAGATACTGTTTTGGAAGTTCAAGGCTACAAGAATGTGAGAATCACATTTGAGC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CCGAATTATCAGAGCATGAACCTGAACCAGAACTAACACCTGAAGAACCAGTTAACCAGTTTACTGGTTA
TTTAAAACTTACTGACAATGTTGCCATTAAGTGTGTGGACATCGTGAAGGAGGCGCAAAACGCTAACCCC
ACGGTGATTGTAAATGCTGCTAACATACATCTGAAACATGGTGGTGGTGTAGCAGGTGCACTCAATAAGG
CAACCAACGGTGCCATGCAAAAAGAGAGCGATGATTACATTAAGCTAAATGGCCCTCTCACAGTGGGAGG
TTCATGTTTGCTTTCTGGACACAACCTTGCTAAGAAGTGTCTGCATGTTGTTGGACCTAACCTAAATGCA
GGTGAGGACATCCAGCTTCTTAAGGCAGCATATGAAAATTTCAATTCACAGGACACCTTACTTGCACCAC
TGTTGTCAGCAGGCATATTTGGTGCTAAACCACTTCATTCTTTACAAGTGTGCGTGCAGACAGTTCGTAC
ACAGGTTTATATTGCAGTCAATGATAAAGCTCTTTATGAGCAGGTTGTCATGGATTACCTTGATAGCCTG
AAGCCCAGAGTGGAAGCACCTAAACAAGAGGAGCCACCAAAGACAGAAGATCCTAAAATTGAGGAGAAAT
CTGTCGTACAGAAGCCTGTCGATGTGAAGCCAAAAATTAAGGCTTGCATTGATGAGGTTACCACAACACT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CTCAAGAGCTTTGAAGAAGGTGCCAGTTGATGAGTATATAACCACATACCCTGGACAAGGATGTGCTGGT
TATACACTTGAGGAAGCTAAGACTGCTCTTAAGAAATGCAAATCTGCATTTTACGTGTTACCTTCAGAAA
CACCTAATGCTAAGGAAGAGATTCTAGGAACTGTATCCTGGAATTTGAGAGAGATGCTTGCTCATGCTGA
AGAGACAAGAAAATTAATGCCTATCTGCATGGATGTTAGAGCCATAATGGCCACCATCCAACGCAAGTAC
AAAGGAATTAAAATTCAAGAAGGTATTGTTGACTATGGAGTCCGATTCTTCTTTTATACTAGTAAAGAAC
CTGTAGCTTCTATCATTACGAAGTTGAACTCTCTAAATGAGCCACTTGTCACAATGCCAATTGGTTATGT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AGGTGTTGAATTTCTTAAGCGTGGTGACAAAATTGTGTACCACACTTTAGAGAGCCCCGTCGAGTTTCAT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TGGTTTAACTTCAATTAAATGGGCTGATAACAATTGTTATTTGTCTAGTGTTTTATTAACACTTCAACAG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TTCTTTTGTTATGATGTCTGCACCACCTGCTGAATATAAATTACAGCAAGGTACATTTTTGTGTGCGAAT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TCAAATGACAGGCTTCACAAAGCCAGCTTCACGAGAGTTATCTGTCACATTCTTTCCAGACTTGAATGGC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AGGTGTTAAAGTAACACAAGAGTTGGATCATGAGGATCTTATGGCTGCTTATGTGGAAAATACAAGCATT
ACCATTAAGAAACCTAATGAGCTTTCACTAGCCTTAGGTTTAAAAACAATTGCCACTCATGGTATTGCTG
CAATTAATAGTGTGCCTTGGAGTAAAATTTTGGCATATGTCAAACCATTCTTAGGACAGGCAGCAGTTAC
AACATCAAACTGCGCTAAGAGATTGGTGCAGCGTATGTTTAACAACTATATGCCCTATGTGCTTACACTA
CTGTTCCAATTGTGTACCTTTACCAAGAGTACAAATTCTAGAATTAGAGCTTCACTACCTACGACTATTG
CTAAAAATAGTGTTAGGGGTGTTGCTAGATTATGTTTGGATGCTGGCATTAATTATGTAAAGTCACCCAA
ATTTTCTAAATTGTTCACTATTGCAATGTGGCTATTATTGTTAAGCATTTGCTTAGGTTCACTAATCTAT
GTAACTGCAGCTTTAGGTGTATTATTGTCCAACTTTGGAGCTCCTTCTTATTGTAGTGGCGTTAGAGAAT
CATACCTCAATTCCTCTAATGTTACTACTATGGATTTCTGTGAAGGTTCTTTTCCTTGCAGTGTTTGTTT
AAGTGGATTAGACTCTCTTGATTCCTATCCAGCTCTTGAAACCATCCAGGTGACGATCTCATCGTACAAG
CTAGACTTGACAATTTTAGGTCTGGCTGCTGAGTGGTTTTTGGCATATATGTTGTTTACAAAATTCTTTT
ATTTACTAGGTCTTTCAGCTATAATGCAGGTGTTCTTTGGCTATTTTGCTAGTCATTTCATCAGCAATTC
TTGGCTCATGTGGTTTATCATTAGCATTGTACAAATGGCACCCGTTTCTGCAATGGTTAGGATGTACATC
TTCTTTGCTTCTTTTTACTACATATGGAAGAGCTATGTTCATATTATGGATGGTTGTACCTCTTCAACTT
GCATGATGTGCTATAAGCGCAATCGTGCCACACGCGTTGAGTGTACAACTATTGTTAATGGCATGAAGAG
ATCTTTCTATGTCTATGCAAATGGAGGCCGTGGCTTCTGCAAGACTCACAATTGGAATTGTCTCAATTGT
GACACATTTTGCACTGGTAGTACATTCATTAGTGATGAAGTTGCTCGTGATTTGTCACTCCAGTTTAAAA
GACCAATTAACCCTACTGACCAGTCATCGTATATTGTTGATAGTGTTGCTGTGAAAAATGGCGCACTTCA
CCTCTACTTTGACAAGGCTGGTCAAAAGACTTATGAGAGACACCCACTCTCCCATTTTGTCAATTTAGAC
AATTTGAGAGCTAACAACACTAAAGGTTCACTACCTATTAATGTCATAGTCTTTGATGGCAAGTCAAAAT
GCGACGAGTCTGCTGCTAGGTCTGCTTCTGTGTACTACAGTCAGCTAATGTGCCAACCTATTCTGTTGCT
TGACCAAACTCTCGTATCAGATGTTGGAGATAGTACTGAAGTTTCTGTTAAGATGTTTGATGCTTATGTC
GACACCTTTTCAGCAACTTTTAGTGTTCCTATGGAAAAACTTAAGGCACTTGTTGCTACAGCTCATAGCG
AGCTGGCAAAGGGTGTAGCTTTAGATGGCGTCCTTTCTACATTTGTGTCCGCAGCCCGTCAAGGTGTTGT
AGACACTGATGTTGACACAAAGGATGTCATTGAATGTCTCAAACTTTCACATCACTCCGACTTGGAAGTG
ACAGGTGACAGTTGTAACAACTTCATGCTCACCTATAACAAAGTTGAAAACATGACGCCTAGAGATCTTG
GCGCATGTATTGATTGTAATGCAAGGCATATTAATGCCCAAGTAGCAAAAAGTCACAATGTTTCACTCAT
CTGGAATGTAAAAGACTATATGTCTTTATCTGAACAGCTGCGTAAACAAATTCGTAGTGCTGCTAAGAAG
AACAACATACCTTTTAGACTAACTTGTGCTACAACTAGACAGGTTGTCAATGTCATAACTACTAAAATCT
CACTCAAGGGTGGTAAGATTGTTAGTACTTGGTTTAAACTTATGCTTAAGGCCACATTATTGTGCGTTTT
TGCTGCACTGGTCTGTTACATCGTTATGCCAGTACATACATTGTCTGCTCATGATGGTTATACAAATGAA
ATCATTGGTTACAAAGCCATTCAGGATGGTGTCACTCGTGACATCGTTTCTACTGATGATTGTTTTGCAA
ACAAACATGCTGGTTTTGACTCATGGTTTAGCCAGCGTGGTGGTTCATACAAAAATGACAAAAGCTGCCC
TGTAGTAGCTGCTATCATTACAAGAGAGATTGGTTTCATAGTGCCTGGCTTACCAGGTACTGTGTTGAGA
GCAATCAATGGTGACTTCTTGCATTTTCTACCTCGTGTCTTTAGTGCTGTTGGCAACATTTGCTACACAC
CTTCCAAACTCATTGAGTATAGTGATTTTGCTACCTCTGCTTGCGTTCTTGCTGCTGAGTGTACAATTTT
TAAGGATGCTATGGGCAAACCTGTGCCATATTGTTATGACACTAATTTGCTAGAGGGTTCTATTTCTTAT
AGTGAGCTTCGTCCAGACACTCGTTATGTCCTTATGGATGGTTCTATCATACAGTTTCCTAACACTTACC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GTGCTTTAGATGTGTCTGCTTCAGTAGTGGCTGGTGGTATTATTGCCATATTAGTGACTTGTGCTGCCTA
CTACTTTATGAAATTCAGACGTGCTTTTGGTGAGTACAACCATGTTGTTGCTGCTAATGCACTTTTGTTT
TTGATGTCTTTCACTATACTCTGTCTGGCACCAGCTTATAGCTTTTTGCCAGGAGTCTACTCAGTCTTTT
ACTTGTACTTGACATTCTATTTCACTAATGATGTTTCATTCTTGGCTCACCTTCAATGGTTTGCCATGTT
TTCTCCTATTGTGCCTTTTTGGATAACAGCAATCTATGTATTCTGTATTTCTCTGAAGCACTGCCATTGG
TTCTTTAACAACTATCTTAGGAAAAGAGTCATGTTTAATGGAGTTACATTTAGTACCTTCGAGGAGGCTG
CTTTGTGTACCTTTCTGCTCAATAAGGAAATGTACCTAAAATTGCGTAGTGAGACACTGTTGCCACTGAC
ACAGTACAACAGGTATCTTGCTCTATATAACAAGTACAAGTATTTTAGTGGAGCCTTAGACACTACCAGC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ATCAGTGTGCCATGAGACCTAATCATACCATTAAAGGTTCTTTCCTTAATGGATCATGTGGTAGTGTTGG
TTTTAACATTGATTATGATTGCGTGTCTTTCTGCTATATGCATCATATGGAGCTTCCAACAGGAGTACAC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CTGCTTTGAAAGAGTTGCTGCAGAATGGTATGAATGGTCGTACTATCCTTGGTAGCACTATTTTAGAAGA
TGAGTTTACACCATTTGATGTTGTTAGACAATGCTCTGGTGTTACCTTCCAAGGTAAGTTCAAGAAAATT
GTTAAAGGCACTCATCATTGGCTGCTTTTAACTTTCTTGACATCACTATTGATTCTTGTTCAGAGTACAC
AGTGGTCACTGTTTTTCTTTGTTTACGAGAATGCTTTCTTGCCATTTACTCTTGGTATTATGGCAATTGC
TGCATGTGCTATGCTGCTTGTTAAGCATAAGCACGCATTCTTGTGCTTGTTTCTGTTACCTTCTCTTGCA
ACAGTTGCTTACTTTAATATGGTCTACATGCCTGCTAGTTGGGTGATGCGTATTATGACATGGCTTGAAT
TGGCTGACACTAGCTTGTCTGGTTATCGGCTTAAGGACTGTGTTATGTATGCTTCAGCTTTAGTTTTGCT
TATTCTCATGACAGCTCGTACTGTTTATGATGATGCTGCTAGACGTGTTTGGACACTGATGAATGTCATT
ACACTTGTTTACAAAGTCTACTATGGTAATGCTTTAGACCAAGCTATTTCCATGTGGGCCCTAGTTATTT
CTGTAACCTCTAACTATTCTGGTGTCGTTACGACTATCATGTTTTTAGCTAGAGCTATAGTGTTTGTGTG
TGTTGAGTATTACCCATTGTTATTTATTACTGGTAACACCTTACAGTGTATCATGCTTGTTTATTGTTTC
TTAGGTTATTGTTGCTGCTGCTACTTTGGCCTTTTCTGTTTACTCAACCGTTACTTCAGGCTTACTCTTG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GACATTAGCAAGTTGTGCGAGGAAATGCTCGACAACCGTGCTACTCTTCAGGCTATTGCTTCAGAATTTA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GCTGTCAAACTACAGAATAATGAACTAAGTCCAGTAGCACTACGACAGATGTCCTGTGCGGCTGGTACCA
CACAAACAGCTTGTACTGATGACAATGCACTTGCCTACTATAACAATTCGAAGGGAGGTAGGTTTGTGCT
GGCATTATTATCAGACCAACAAGATCTCAAATGGGCTAGATTCCCTAAGAGTGATGGTACAGGTACAATT
TATACAGAACTGGAACCACCTTGTAGGTTTGTTACAGACACACCAAAAGGGCCTAAAGTGAAATACTTGT
ATTTCATCAAGGGCTTAAATAACCTAAATAGAGGTATGGTGCTGGGCAGTTTAGCTGCTACAGTACGTCT
TCAGGCTGGAAATGCTACAGAAGTACCTGCCAATTCAACTGTGCTTTCTTTCTGTGCTTTTGCAGTGGAC
CCTGCTAAAGCATATAAGGACTACCTAGCAAGTGGAGGACAACCAATCACCAACTGCGTGAAGATGTTGT
GCACACACACTGGTACGGGACAGGCAATTACTGTAACACCAGAAGCCAACATGGACCAAGAGTCCTTTGG
TGGTGCTTCATGCTGTCTGTATTGTAGGTGCCACATTGACCATCCAAATCCTAAAGGATTTTGTGACTTG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GTTCCTAAAAACTAATTGCTGCCGCTTCCAGGAAAAGGATGAGGAAGGCAATTTATTAGACTCTTACTTT
GTAGTTAAGAGGCATACTATGTCTAACTACCAACATGAAGAGACTATTTATAACTTGGTTAAAGATTGTC
CAGCGGTTGCTGTTCATGACTTTTTCAAGTTTAGAGTAGATGGTGACATGGTACCACATATATCACGTCA
GCGTCTAACTAAATACACAATGGCTGATTTAGTCTATGCTCTACGTCATTTTGATGAGGGTAATTGTGAT
ACATTAAAGGAAATACTCGTCACATACAATTGTTGTGATGATGATTATTTCAATAAGAAGGATTGGTATG
ACTTCGTAGAGAATCCTGATATCTTACGCGTATATGCTAACTTAGGTGAGCGTGTACGCCAAGCATTATT
AAAGACTGTACAATTCTGCGATGCTATGCGTAATGCGGGCATTGTAGGTGTACTGACATTAGATAATCAG
GATCTTAATGGGAACTGGTACGATTTCGGTGATTTCGTACAAGTAGCACCAGGCTGCGGAGTTCCTATTG
TGGATTCATATTACTCATTGCTGATGCCCATCCTCACTCTGACTAGGGCATTGGCTGCTGAATCCCATAT
GGATGCTGATCTCGCAAAACCACTTATTAAGTGGGATTTGCTGAAATATGATTTTACGGAAGAGAGACTT
TGTCTCTTCGACCGTTATTTTAAATATTGGGACCAGACATACCATCCCAACTGTATTAACTGTTTGGATG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GGTAGCTGCACTAACAAACAATGTTGCTTTTCAAACTGTCAAACCCGGTAATTTTAATAAAGACTTTTAT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ACAGCCAACGTAAATGCACTTCTTTCAACTGATGGTAATAAGATAGCTGACAAGTATGTCCGCAATCTAC
AACACAGGCTCTATGAGTGTCTCTATAGAAATAGGGATGTTGATCATGAATTCGTGGATGAGTTTTACGC
TTACCTGCGTAAACATTTCTCCATGATGATTCTTTCTGATGATGCCGTTGTGTGCTATAACAGTAACTAT
GCGGCTCAAGGTTTAGTAGCTAGCATTAAGAACTTTAAGGCAGTTCTTTATTATCAAAATAATGTGTTCA
TGTCTGAGGCAAAATGTTGGACTGAGACTGACCTTACTAAAGGACCTCACGAATTTTGCTCACAGCATAC
AATGCTAGTTAAACAAGGAGATGATTACGTGTACCTGCCTTACCCAGATCCGTCAAGAATATTAGGCGCA
GGCTGTTTTGTCGATGATATTGTCAAAACAGATGGTACACTTATGATTGAGAGGTTCGTGTCATTAGCTA
TTGACGCTTACCCTCTTACTAAACATCCTAATCAGGAGTATGCTGATGTCTTTCACTTGTATTTACAATA
CATTAGGAAGTTACATGATGAGCTTACTGGTCACATGCTAGACATGTATTCTGTAATGCTAACTAATGAT
AACACCTCACGGTATTGGGAACCTGAGTTTTATGAAGCTATGTACACACCACACACAGTCTTGCAGGCTG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CAGTGCACCTACTCTAGTGCCACAAGAGCACTATGTTAGAATTACTGGCTTGTACCCAACACTCAACATC
TCAGATGAGTTTTCTAGCAATGTTGCAAATTACCAAAAGGTCGGTATGCAAAAGTACTCTACACTCCAAG
GACCACCAGGTACTGGTAAGAGTCATTTTGCCATTGGACTTGCTCTCTACTACCCATCTGCTCGCATAGT
GTATACAGCTTGCTCTCATGCAGCTGTTGATGCCCTATGCGAAAAGGCATTAAAATACTTGCCTATAGAT
AAATGTAGTAGGATTATACCTGCGCGTGCGCGCGTAGAGTGTTTTGACAAATTCAAAGTGAATTCAACAT
TAGAACAGTATGTTTTCTGCACTGTAAATGCATTGCCAGAAACAACTGCTGACATTGTAGTCTTTGATGA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AAATAGGCGTTGTAAGAGAATTTCTTACACGCAACCCTGCTTGGAGAAAAGCTGTTTTTATCTCACCTTA
CAATTCACAGAATGCTGTAGCTTCAAAAATCTTAGGATTGCCTACGCAGACTGTTGATTCCTCCCAGGGT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CATCTCTATGATGGGTTTCAAAATGAATTACCAAGTCAATGGTTACCCTAACATGTTTATCACCCGCGAA
GAAGCTATTCGTCACGTTCGTGCATGGATTGGCTTCGATGTAGAGGGCTGTCATGCAACTAGAGATGCTG
TGGGTACTAACCTACCTCTCCAGCTAGGATTTTCTACAGGTGTTAACTTAGTAGCTGTACCGACTGGCTA
TGTTGACACTGAAAATAACACAGAATTCACCAGAGTTAATGCAAAACCTCCACCAGGTGACCAGTTTAAA
CATCTTATACCACTCATGTACAAAGGCTTGCCTTGGAATGTAGTGCGTATTAAGATAGTACAAATGCTTA
GTGATACACTGAAAGGATTGTCAGACAGAGTCGTGTTTGTCCTTTGGGCGCATGGCTTTGAGCTTACATC
AATGAAGTACTTTGTCAAGATTGGACCTGAAAGAACGTGTTGTCTGTGTGACAAACGTGCAACTTGCTTT
TCTACTTCATCAGATACTTATGCCTGCTGGAATCATTCTGTGGGTTTTGACTATGTCTATAACCCATTTA
TGATTGATGTTCAGCAGTGGGGTTTTACGGGTAACCTTCAGAGTAACCATGACCAACATTGCCAGGTGCA
TGGAAATGCACATGTGGCTAGTTGTGATGCTATCATGACTAGATGCTTGGCAGTCCATGAGTGCTTTGTT
AAGCGCGTTGACTGGTCTGTTGAATACCCTATTATAGGAGATGAACTAAAGATTAATTCCGCTTGCAGAA
AAGTACAGCATATGGTTGTAAAGTCTGCATTGCTTGCTGATAAGTTTCCAGTTCTTCATGACATTGGAAA
TCCAAAGGCTATTAAGTGTGTACCTCAGGCTGAAGTAGAATGGAAGTTCTATGATGCTCAGCCATGCAGT
GACAAAGCCTATAAAATAGAGGAACTTTTCTATTCTTATGCTACACATCATGATAAATTCACTGATGGTG
TTTGTTTGTTTTGGAACTGTAACGTTGATCGTTACCCAGCCAATGCAATTGTGTGTAGGTTTGACACGAG
AGTTTTGTCAAACTTGAACTTACCAGGTTGCGATGGTGGTAGTTTGTATGTGAATAAGCATGCATTCCAC
ACTCCAGCTTTTGATAAAAGTGCATTTACTAATTTAAAGCAACTGCCTTTCTTTTATTATTCTGATAGTC
CTTGTGAGTCTCATGGCAAACAAGTAGTGTCAGATATTGATTATGTACCTCTTAAATCTGCTACGTGTAT
TACGCGGTGCAATTTGGGAGGTGCTGTTTGCAGACACCATGCAAATGAGTACCGACAGTACTTAGATGCA
TATAACATGATGATTTCTGCTGGATTTAGCCTATGGATTTACAAACAGTTTGACACTTATAATCTGTGGA
ATACATTCACCAGGTTACAGAGTTTAGAAAATGTGGCTTACAATGTTGTTAACAAAGGACACTTCGATGG
ACAAGCTGGTGAAGCACCTGTTTCCATCATTAATAATGCTGTTTACACAAAGGTAGATGGTGTTGATGTA
GAGATCTTTGAAAACAAGACAACACTTCCTGTTAATGTTGCATTTGAGCTTTGGGCTAAGCGTAACATTA
AACCAGTGCCAGAGATTAAGATACTCAATAACTTGGGTGTCGATATCGCTGCTAATACTGTGGTCTGGGA
CTACAAGAGAGAAGCACCAGCACATATGTCAACAATAGGTGTCTGCACAATGACCGACATTGCTAAGAAA
CCTACTGAGAGTGCTTGTTCCTCGCTTACTGTCTTATTTGATGGTAGAGTGGAAGGACAGGTAGACCTTT
TTAGAAACGCCCGTAATGGTGTTTTAATAACAGAAGGTTCAGTTAAAGGTTTAATACCTTCAAAGGGACC
AGTACAAGCCAGTGTCAATGGAGTCACATTAATTGGAGAATCAGTAAAAACACAGTTCAACTATTTTAAG
AAAGTAGATGGCATTATTCAACAGTTGCCTGAAACCTACTTTACTCAAAGCAGAGACCTAGAGGATTTTA
AGCCCAGATCACAAATGGAAACTGACTTTCTCGAGCTCGCTATGGATGAATTCATACAACGGTATAAGTT
AGAGGGTTATGCCTTCGAGCATATCGTTTATGGGGATTTCAGTCATGGACAACTTGGCGGCCTTCATTTA
ATGATTGGTTTAGCCAAGCGTTCACAAGATTCACCGCTCAAATTAGAGGATTTTATCCCTATGGATAGCA
CAGTGAAAAATTATTTCATAACAGATGCACAAACAGGTTCATCAAAATGTGTGTGTTCTGTCATTGACCT
CTTGCTTGACGACTTTGTTGAGATAATAAAGTCACAGGATTTGTCAGTAATCTCTAAGGTAGTCAAGGTT
ACAATTGACTACGCTGAGATTTCATTCATGCTTTGGTGTAAAGATGGTCATGTCGAAACCTTCTACCCAA
AATTACAGGCAAGTCAAGCATGGCAACCGGGAGTTGCGATGCCTAATTTGTATAAGATGCAAAGAATGCT
TCTTGAAAAATGTGACCTTCAGAATTATGGTGAAAATGCTGTCATACCAAAGGGAATAATGATGAATGTT
GCAAAATACACTCAACTGTGTCAATATTTAAATACACTTACTTTAGCTGTACCCTACAACATGAGAGTTA
TTCACTTTGGTGCTGGCTCTGATAAAGGAGTTGCACCAGGTACAGCTGTACTCAGACAATGGTTGCCAAC
TGGCACACTACTTGTCGATTCAGATCTTAATGACTTCGTCTCTGACGCAGATTCTACATTAATTGGAGAC
TGTGCAACGGTACATACGGCTAATAAATGGGATCTCATTATTAGCGATATGTATGACCCTAAGACAAAAC
ATGTGACAAAAGAGAATGACTCAAAAGAAGGGTTTTTCACTTACCTGTGTGGATTTATAAAGCAAAAACT
AGCCTTGGGTGGTTCTGTAGCTATAAAGATAACAGAGCATTCTTGGAATGCTGATCTTTACAAGCTTATG
GGACATTTCTCGTGGTGGACAGCTTTTGTTACAAATGTAAATGCATCATCATCAGAAGCATTTTTAATTG
GTGCTAACTATCTTGGCAAGCCGAAGGAACAAATTGACGGCTATACCATGCATGCTAACTACATTTTCTG
GAGGAACACAAATCCTATTCAATTGTCTTCCTATTCACTCTTTGACATGAGTAAATTTCCTCTTAAGTTA
AGGGGGACTGCTGTCATGTCATTAAAAGAGAATCAGATCAATGATATGATTTATTCCCTGCTCGAAAAAG
GTAGACTTATCATTAGGGAAAACAACAGAGTTGTGGTCTCAAGTGATGTTCTTGTTAATAACTAAACGAA
CATGAAAATCTTAATTTTTGCTTTTCTAGTTACGCTAGTTAAAGCACAGGAAGGATGCGGCATTATCAGC
AGAAAACCGCAGCCAAAAATGGCACAAGTTTCCTCTTCCCGTCGAGGTGTATATTATAATGATGATATTT
TTCGTTCTGATGTACTACATCTCACTCAGGATTACTTCCTGCCCTTTGATTCAAATTTAACACAGTACTT
TTCTCTTAATGTTGATTCAGATAGGTATACCTATTTTGATAACCCTATTTTAGACTTTGGTGATGGCGTT
TATTTCGCCGCTACTGAAAAGTCTAATGTAATCAGAGGCTGGATTTTTGGTTCCACTTTTGACAATACTA
CTCAGTCAGCTGTCATAGTTAACAATTCCACACACATTATTATACGTGTGTGCAATTTTAACCTATGTAA
AGAACCCATGTACACAGTGTCTCGTGGCACACAACAATCATCTTGGGTTTATCAGAGTGCGTTCAATTGC
ACATATGACAGAGTGGAGAGAAGTTTTCAGCTCGATACCGCTCCTAAAACTGGAAATTTTAAAGACTTAC
GTGAGTATGTCTTTAAGAATCGGGATGGTTTTCTTAGTGTTTACCAAACTTATACAGCTGTTAATTTACC
TAGGGGATTACCTACTGGGTTTTCAGTTTTGAGGCCAATCCTCAAACTGCCCTTTGGAATTAACATTACA
TCTTATAGAGTTGTTATGGCTATGTTTAGTCAAACTACTTCTAATTTCTTACCAGAAAGTGCTGCTTATT
ATGTTGGTAATCTAAAATATACCACCTTTATGCTTAGTTTTAATGAAAATGGGACTATCACTGATGCTAT
TGACTGCGCCCAAAATCCACTTGCTGAATTAAAATGCACCATTAAAAATTTTAATGTCAGTAAAGGAATC
TACCAAACATCTAACTTCAGAGTTTCACCAACTCAGGAAGTTATTAGGTTCCCTAACATTACAAATCGTT
GTCCTTTTGACAAAGTTTTTAATGCTAGTCGCTTTCCCAATGTTTACGCTTGGGAAAGAACAAAAATTTC
TGATTGTGTTGCTGATTACACTGTTCTCTACAACTCAACTTCATTTTCAACTTTTAAATGTTATGGAGTT
TCTCCCTCTAAGTTGATTGATTTGTGCTTTACAAGTGTGTATGCTGATACATTCTTGATAAGATCTTCAG
AAGTAAGGCAAGTTGCACCAGGTGAAACTGGTGTTATTGCTGACTACAATTACAAGCTGCCTGATGATTT
CACTGGCTGTGTAATAGCCTGGAATACTGCTAAGCAGGACACTGGCCATTATTATTATAGATCTCACCGT
AAGACTAAGCTCAAGCCTTTTGAGAGAGATCTATCGTCTGATGATGGTAATGGTGTATACACACTTAGTA
CTTATGACTTCAACCCTAACGTACCAGTAGCATATCAGGCCACTAGAGTTGTTGTTCTTTCTTTTGAACT
TCTTAATGCACCCGCAACAGTTTGTGGACCTAAATTGTCTACACAACTAGTTAAGAACCAGTGTGTTAAT
TTTAACTTCAATGGACTCAAGGGCACTGGTGTTTTGACTGACTCATCAAAGAGGTTTCAGTCTTTTCAAC
AATTTGGTCGTGACACTTCTGACTTTACGGATTCAGTGCGTGACCCACAAACACTAGAAATACTTGACAT
TACACCATGTTCTTTTGGTGGTGTGAGTGTAATAACACCTGGAACAAATGCTTCATCTGAAGTGGCTGTT
CTTTACCAAGATGTAAATTGCACTGATGTCCCAACGGCCATACGTGCTGATCAATTAACACCAGCTTGGC
GCGTTTACTCCACTGGAATAAATGTTTTTCAAACACAAGCGGGCTGTCTTATTGGGGCTGAACATGTCAA
TGCTTCTTACGAGTGTGACATCCCTATTGGTGCTGGCATTTGTGCTAGCTACCATACAGCCTCTACTTTA
CGTAGTGTAGGTCAGAAATCCATTGTGGCTTACACTATGTCTTTGGGTGCAGAAAATTCTATTGCTTACG
CTAATAACTCAATTGCCATACCTACAAATTTTTCAATTAGTGTCACGACTGAAGTGATGCCAGTTTCAAT
GTCTAAGACATCAGTAGATTGTACAATGTACATCTGTGGTGACTCTCAGGAGTGCAGTAATTTACTTCTT
CAATACGGAAGTTTCTGCACGCAATTAAATCGTGCTCTTACGGGCATTGCCATAGAACAGGATAAAAATA
CACAGGAGGTTTTTGCCCAGGTTAAACAAATGTACAAGACACCAGCCATAAAGGATTTTGGCGGTTTCAA
TTTTTCACAAATATTGCCCGATCCTTCAAAGCCAACAAAGAGATCATTTATTGAAGACCTACTCTTCAAC
AAGGTGACTCTCGCTGATGCTGGCTTTATGAAGCAATATGGCGAATGCCTAGGTGATATTAATGCTAGAG
ATCTCATTTGTGCGCAGAAGTTCAATGGACTTACAGTGTTGCCACCTCTACTCACAGATGACATGATTGC
TGCATACACTGCTGCCCTTGTCAGTGGTACTGCTACTGCTGGTTGGACGTTCGGTGCTGGTGCTGCTCTT
CAAATACCTTTTGCTATGCAGATGGCATATAGGTTTAATGGCATTGGAGTTACTCAAAATGTTCTCTATG
AGAATCAAAAACAGATCGCCAATCAATTCAACAAGGCGATCAGTCAAATTCAAGAATCACTTACAACAAC
ATCAACTGCATTGGGCAAGCTGCAAGACGTTGTCAACCAGAACGCTCAAGCATTGAATACACTTGTTAAA
CAGCTTAGCTCTAATTTTGGTGCAATTTCAAGTGTGCTAAATGACATTCTTTCACGACTAGACAAGGTCG
AGGCAGAGGTGCAAATTGACAGGTTGATCACAGGCAGATTGCAAAGCCTTCAAACCTATGTAACACAACA
ACTAATCAGAGCTGCTGAAATCAGAGCTTCTGCTAATCTTGCTGCTACTAAAATGTCTGAGTGTGTTCTT
GGACAATCAAAAAGAGTTGATTTCTGTGGAAGAGGCTATCATCTTATGTCCTTTCCTCAGGCCGCTCCGC
ATGGTGTTGTTTTCTTACATGTCACATATGTGCCATCGCAGGAGAAAAACTTCACCACAGCTCCAGCAAT
TTGTCATGAAGGCAAAGCATACTTCCCGCGTGAAGGTGTTTTTGTATCTAATGGCACTTCTTGGTTCATT
ACACAGAGGAATTTTTATTCACCACAAATAATCACAACAGATAATACATTTGTTGCCGGAAATTGTGATG
TCGTAATTGGCATCATTAACAACACAGTCTATGATCCTCTGCAACCTGAGCTTGACTCATTTAAAGAAGA
GCTGGACAAGTACTTTAAAAATCACACATCACCCGATGTTGATCTTGGCGACATTTCAGGCATTAATGCT
TCTGTCGTCAATATTCAAAAAGAAATTGACCGCCTCAATGAGGTTGCCAAAAATCTAAATGAATCGCTCA
TTGACCTTCAAGAACTTGGTAAATATGAGCAATACATCAAATGGCCATGGTACGTTTGGCTCGGCTTCAT
TGCTGGACTGATTGCTATCGTCATGGCCACTATACTGCTTTGTTGCATGACCAGCTGTTGCAGTTGCCTC
AAGGGTGCATGCTCTTGTGGTTCTTGCTGCAAATTTGATGAGGATGACTCTGAGCCTGTGCTCAAGGGAG
TCAAATTACACTACACATAAACGAACTTAATGGATTTGTTTATGAGTATTTTCACGCTTGGATCAATCAC
ACGTCAACCGAGTAAGATTGAAAATGCTTCTCCTGCAAGTACTGTTCATGCTACTGCAACGATACCGCTA
CAAGCCTCACTCCCTTTCGGATGGCTTGTTGTTGGCGTTGCACTTCTTGCTGTTTTTCAGAGCGCTTCCA
AAGTGATTGCGCTTCATAAGAGATGGCAGCTCGCTTTGTGTAAAGGCATGCAGCTTGTTTGCAATTTGCT
GCTACTCTTTGTGACAATTTATTCACACCTCTTACTTTTAGCTGCTGGCATGGAGGCACAATTTTTGTAC
ATCTATGCTCTGATTTATATTCTGCAAGTTGTGTGCTTCTGCAGATTTATTATGAGATGCTGGCTTTGCT
GGAAGTGCAAATCCAAAAACCCATTACTCTATGATGCCAACTACTTTGTTTGCTGGCATACACATAACTA
TGACTACTGTATACCATACAACAGTGTCACAGATACAATTGTCGTTACTGCAGGTGACGGCATTTCAACA
CCAAAACTCAAAGAAGACTACCAAATTGGTGGTTATTCTGAGGATTGGCACTCAGGTGTTAAAGACTATG
TCGTTGTACATGGCTATTTCACCGAAGTTTACTACCAGCTTGAGTCTACACAAATTACTACAGACACTGG
TATTGAAAATGCTACATTCTTCATCTTTAACAAGCTTGTTAAAGATCCACCGAATGTGCAAATACACACA
ATCGACGGCTCTTCAGGAGTTGTAAATCCAGCAATGGATCCAATTTATGATGAGCCGACGACGACTACTA
GCGTGCCTTTGTAAGCACAAGAAAGTGAGTACGAACTTATGTACTCATTCGTTTCGGAAGAAACAGGTAC
GTTAATAGTTAATAGCGTACTTCTTTTTCTTGCTTTCGTGGTATTCTTGCTAGTCACACTAGCCATCCTT
ACTGCGCTTCGATTGTGTGCGTACTGCTGCAATATTGTTAACGTGAGTTTAGTAAAACCAACGGTTTACG
TCTACTCGCGTGTTAAAAATCTGAACTCTTCTGAAGGAGTTCTTGATCTTCTGGTCTAAACGAACTAACT
ATTATTATTATTCTGTTTGGAACTTTAACATTGCTTATCATGGCTGAGAACGGGACTATTTCCGTTGAGG
AGCTTAAAAGACTCCTTGAACAATGGAACCTAGTAATAGGTTTCCTTTTCCTCGCCTGGATTATGCTACT
ACAATTTGCCTATTCTAACCGGAACAGGTTTTTGTACATAATAAAGCTTGTTTTCCTCTGGCTCTTGTGG
CCAGTAACACTTGCTTGCTTTGTGCTTGCTGCTGTTTACAGAATCAATTGGGTGACTGGTGGGATTGCGA
TTGCAATGGCTTGTATTGTAGGCTTGATGTGGCTTAGCTACTTCGTTGCTTCCTTCAGGCTGTTTGCTCG
TACCCGCTCAATGTGGTCATTCAACCCAGAAACAAACATTCTTCTCAATGTGCCTCTTCGAGGGACAATT
GTGACCAGACCGCTCCTGGAAAGTGAACTTGTCATTGGCGCTGTGATCATTCGTGGTCACTTGCGAATGG
CTGGACACTCCCTTGGGCGCTGTGACATTAAGGACCTGCCAAAAGAGATCACTGTGGCTACATCACGAAC
GCTTTCTTATTACAAATTAGGAGCGTCGCAGCGTGTAGGCACTGATTCAGGTTTTGCTGCATACAACCGC
TACCGTATTGGAAATTACAAATTAAATACAGACCACGCCGGTAGCAACGACAATATTGCTTTGCTAGTAC
AGTAAGTGACAACAGATGTTTCATCTTGTTGACTTCCAGGTTACAATAGCAGAGATATTGATTATCATTA
TGAGGACTTTCAGGATTGCCATATGGAATCTTGATATAATAATAAGTTCAATAGTGAGACAATTATTTAA
GCCTCTAACTAAGAAGAATTATTCTGAGTTAGATGATGAAGAACCTATGGAGTTAGATTATCCATAAACG
AACATGAAAATTATTCTCTTCCTGACATTGATTGCACTTGCATCTTGCGAGCTATATCACTATCAGGAGT
GTGTTAGAGGTACAACTGTACTACTAAAAGAACCTTGCCCATCTGGAACTTACGAGGGCAATTCACCATT
TCATCCTCTTGCCGATAACAAATTTGCACTAACTTGCACTAGCACCCACTTTGCTTTTGCTTGTGCTGAC
GGTACTAGACATACCTATCAGCTTCGTGCAAGATCAGTTTCACCAAAACTTTTCATCAGACAAGAGGAAG
TTCACCAAGAGCTCTACTCACCGCTTTTTCTCATTGTTGCTGTTCTAGTATTTATAATACTTTGCTTCAC
CATTAAGAGAAAGACAGAATGAATGAGCTCACTTTAATTGACTTCTATTTGTGCTTTTTAGCCTTTCTGC
TATTCCTTGTTCTAATAATGCTTATTATATTTTGGTTTTCACTTGAACTCCAGGATATAGAAGAACCTTG
TAACAAAGTCTAAACGAACATGAAACTTCTCATTGTTTTAGGACTCTTAACATCAGTGTATTGCATGCAT
AAAGAATGCAGTATACAAGAATGTTGTGAAAATCAACCATTCCAACCTGAAGACCCATGTCCAATACATT
ATTATTCGGACTGGTTTGTAAAAATTGGACCTCGCAAGTCTGCTCGCCTAGTACAACTTTGTGCTGGTGA
ATATGGACACAGAGTTCCAATACATTATGAAATGTTTGGCAATTATACTATTTCATGTGAACCACTTGAA
ATAAATTGTCAAAACCCACCAGTTGGAAGTCTCATTGTACGTTGTTCATATGATGTTGACTTTATGGATT
ATCACGACGTTCGTGTTGTTCTAGATTTCATCTAAACGAACAAACTAAAATGTCTGATAATGGACCCCAA
CCAAATCAGCGTAGTGCCCCCCGCATTACATTTGGTGGACCCACAGATTCAACTGACAATAACCAGAATG
GAGGACGCAATGGGGCAAGGCCAAAACAGCGCCGACCCCAAGGTTTACCCAATAATACTGCGTCTTGGTT
CACAGCTCTCACTCAGCATGGCAAGGAGGAACTTAGATTCCCTCGAGGCCAGGGCGTTCCAATCAACACC
AATAGTGGTCCAGATGACCAAATTGGCTACTACCGAAGAGCTACCCGACGAGTTCGTGGTGGTGACGGCA
AAATGAAAGAGCTCAGCCCCAGATGGTACTTCTATTACCTAGGAACTGGCCCAGAAGCTTCACTTCCCTA
CGGCGCTAACAAAGAAGGCATCGTATGGGTCGCAACTGAGGGAGCCTTGAATACACCGAAAGATCACATC
GGCACCCGCAATCCTAATAACAATGCTGCCACCGTGCTACAACTTCCTCAAGGAACAACATTGCCAAAAG
GCTTCTACGCAGAGGGGAGCAGAGGCGGCAGTCAAGCCTCTTCTCGCTCTTCGTCACGTAGTCGCGGTAA
TTCAAGAAATTCAACTCCTGGCAGCAGTAGGGGAAATTCTCCTGCTCGAATGGCTAGCGGAGGTGGTGAA
ACTGCCCTCGCGCTATTGCTGCTAGACAGATTGAACCAGCTTGAGAGCAAAGTTTCTGGTAAAGGCCAAC
AACAACAAGGCCAAACTGTCACTAAGAAATCTGCTGCTGAGGCATCTAAAAAGCCTCGCCAAAAACGTAC
TGCTACAAAACAGTACAACGTCACTCAAGCATTTGGGAGACGTGGTCCAGAACAAACCCAAGGAAACTTC
GGGGACCAAGACCTAATCAGACAAGGAACTGATTATAAACATTGGCCGCAAATTGCACAATTTGCTCCAA
GTGCCTCTGCATTCTTCGGAATGTCACGCATTGGCATGGAAGTCACACCTTCGGGAACATGGCTGACTTA
TCATGGAGCCATTAAATTGGATGACAAAGATCCACAATTCAAAGACAACGTCATACTGCTGAATAAGCAC
ATTGACGCATACAAAACATTCCCACCAACAGAGCCTAAAAAGGACAAAAAGAAAAAGACTGATGAAGCTC
AGCCTTTACCGCAGAGACAAAAGAAGCAGCCCACTGTGACTCTTCTTCCTGCGGCTGACATGGATGATTT
CTCTAGACAACTTCAAAATTCCATGAGTGGAGCTTCTGCTGATTCAACTCAGGCATAAACACTCATGATG
ACCACACAAGGCAGATGGGCTATGTAAACGTTTTCGCAATTCCGTTTACGATACATAGTCTACTCTTGTG
CAGAATGAATTCTCGTAGCTAAACAGCACAAGTAGGTTTAGTTAACTTTAATCTCACATAGCAATCTTTA
ATCAATGTGTAACATTAGGGAGGACTTGAAAGAGCCACCACATTTTCACCGAGGCCACGCGGAGTACGAT
CGAGGGTACAGTGAATAATGCTAGGGAGAGCTGCCTATATGGAAGAGCCCTAATGTGTAAAATTAATTTT
AGTAGTGCTATCCCCATGTGATTTTAATAGCTTCTTAGGAGAATGACAAAAAAAAAAAAAAAA</v>
      </c>
      <c r="AU34" s="114" t="str">
        <f t="shared" si="20"/>
        <v>&gt;BtRs4247 K</v>
      </c>
      <c r="AV34" s="114">
        <f t="shared" si="21"/>
        <v>1</v>
      </c>
      <c r="AW34" s="115" t="str">
        <f t="shared" si="22"/>
        <v>&gt;BtRs4247 KY417148.1_genome</v>
      </c>
      <c r="AX34" s="38"/>
      <c r="AY34" s="38"/>
      <c r="AZ34" s="38"/>
      <c r="BA34" s="38"/>
      <c r="BB34" s="38"/>
      <c r="BC34" s="38"/>
      <c r="BD34" s="38"/>
      <c r="BE34" s="38"/>
      <c r="BF34" s="38"/>
      <c r="BG34" s="38"/>
      <c r="BH34" s="38"/>
      <c r="BI34" s="38"/>
      <c r="BJ34" s="38"/>
      <c r="BK34" s="38"/>
      <c r="BL34" s="38"/>
      <c r="BM34" s="38"/>
      <c r="BN34" s="38"/>
      <c r="BO34" s="38"/>
      <c r="BP34" s="38"/>
      <c r="BQ34" s="38"/>
      <c r="BR34" s="38"/>
    </row>
    <row r="35" ht="15.75" customHeight="1">
      <c r="A35" s="87">
        <v>8.0</v>
      </c>
      <c r="B35" s="88" t="s">
        <v>133</v>
      </c>
      <c r="C35" s="129" t="s">
        <v>369</v>
      </c>
      <c r="D35" s="90" t="str">
        <f t="shared" si="8"/>
        <v>BtRs4874</v>
      </c>
      <c r="E35" s="91" t="s">
        <v>135</v>
      </c>
      <c r="F35" s="91" t="s">
        <v>136</v>
      </c>
      <c r="G35" s="91" t="s">
        <v>136</v>
      </c>
      <c r="H35" s="91" t="s">
        <v>135</v>
      </c>
      <c r="I35" s="91"/>
      <c r="J35" s="98"/>
      <c r="K35" s="152" t="s">
        <v>178</v>
      </c>
      <c r="L35" s="92" t="s">
        <v>26</v>
      </c>
      <c r="M35" s="190"/>
      <c r="N35" s="191"/>
      <c r="O35" s="192"/>
      <c r="P35" s="190" t="s">
        <v>370</v>
      </c>
      <c r="Q35" s="123"/>
      <c r="R35" s="97">
        <v>2.0</v>
      </c>
      <c r="S35" s="98"/>
      <c r="T35" s="91"/>
      <c r="U35" s="98" t="s">
        <v>371</v>
      </c>
      <c r="V35" s="98"/>
      <c r="W35" s="99" t="s">
        <v>372</v>
      </c>
      <c r="X35" s="99"/>
      <c r="Y35" s="100">
        <v>1255.0</v>
      </c>
      <c r="Z35" s="101" t="s">
        <v>373</v>
      </c>
      <c r="AA35" s="102">
        <f t="shared" si="9"/>
        <v>1255</v>
      </c>
      <c r="AB35" s="103" t="str">
        <f t="shared" si="10"/>
        <v>yes</v>
      </c>
      <c r="AC35" s="104" t="str">
        <f t="shared" si="11"/>
        <v>&gt;BtRs4874 ATO98205.1</v>
      </c>
      <c r="AD35" s="104" t="str">
        <f>IFERROR(__xludf.DUMMYFUNCTION("if (REGEXMATCH(AC35, ""^&gt;""),AC35 &amp; ""
"" &amp; Z35, """")"),"&gt;BtRs4874 ATO98205.1
MFIFLFFLTLTSGSDLESCTTFDDVQAPNYPQHSSSRRGVYYPDEIFRSDTLYLTQDLFLPFYSNVTGFHTINHRFDNPVIPFKDGVYFAATEKSNVVRGWVFGSTMNNKSQSVIIINNSTNVVIRACNFELCDNPFFAVSKPTGTQTHTMIFDNAFNCTFEYISDSFSLDVAEKSGNFKHLREFVFKNKDGFLYVYKGYQPIDVVRDLPSGFNILKPIFKLPLGINITNFRAI"&amp;"LTAFLPAQDTWGTSAAAYFVGYLKPATFMLKYDENGTITDAVDCSQNPLAELKCSVKSFEIDKGIYQTSNFRVAPSKEVVRFPNITNLCPFGEVFNATTFPSVYAWERKRISNCVADYSVLYNSTSFSTFKCYGVSATKLNDLCFSNVYADSFVVKGDDVRQIAPGQTGVIADYNYKLPDDFTGCVLAWNTRNIDATQTGNYNYKYRSLRHGKLRPFERDISNVPFSPDGKPCTPPAFNCYWPLNDYGFYITNGI"&amp;"GYQPYRVVVLSFELLNAPATVCGPKLSTDLIKNQCVNFNFNGLTGTGVLTPSSKRFQPFQQFGRDVSDFTDSVRDPKTSEILDISPCSFGGVSVITPGTNTSSEVAVLYQDVNCTDVPVAIHADQLTPSWRVYSTGNNVFQTQAGCLIGAEHVDTSYECDIPIGAGICASYHTVSSLRSTSQKSIVAYTMSLGADSSIAYSNNTIAIPTNFSISITTEVMPVSMAKTSVDCNMYICGDSTECANLLLQYGSFCTQ"&amp;"LNRALSGIAVEQDRNTREVFAQVKQMYKTPTLKDFGGFNFSQILPDPLKPTKRSFIEDLLFNKVTLADAGFMKQYGECLGDINARDLICAQKFNGLTVLPPLLTDDMIAAYTAALVSGTATAGWTFGAGAALQIPFAMQMAYRFNGIGVTQNVLYENQKQIANQFNKAISQIQESLTTTSTALGKLQDVVNQNAQALNTLVKQLSSNFGAISSVLNDILSRLDKVEAEVQIDRLITGRLQSLQTYVTQQLIRAAE"&amp;"IRASANLAATKMSECVLGQSKRVDFCGKGYHLMSFPQAAPHGVVFLHVTYVPSQERNFTTAPAICHEGKAYFPREGVFVFNGTSWFITQRNFFSPQIITTDNTFVSGSCDVVIGIINNTVYDPLQPELDSFKEELDKYFKNHTSPDVDLGDISGINASVVNIQKEIDRLNEVAKNLNESLIDLQELGKYEQYIKWPWYVWLGFIAGLIAIVMVTILLCCMTSCCSCLKGACSCGSCCKFDEDDSEPVLKGVKLHY"&amp;"T")</f>
        <v>&gt;BtRs4874 ATO98205.1
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v>
      </c>
      <c r="AE35" s="98" t="s">
        <v>341</v>
      </c>
      <c r="AF35" s="105" t="str">
        <f t="shared" si="12"/>
        <v>https://www.ncbi.nlm.nih.gov/protein/ATO98205.1</v>
      </c>
      <c r="AG35" s="106" t="s">
        <v>374</v>
      </c>
      <c r="AH35" s="107">
        <v>30311.0</v>
      </c>
      <c r="AI35" s="108" t="str">
        <f t="shared" si="13"/>
        <v>21493</v>
      </c>
      <c r="AJ35" s="108" t="str">
        <f t="shared" si="14"/>
        <v>25260</v>
      </c>
      <c r="AK35" s="109" t="str">
        <f>IFERROR(__xludf.DUMMYFUNCTION("if(AI35&gt;0, right(left( REGEXREPLACE( REGEXREPLACE(AQ35, ""&gt;.*\n"", """"), ""\n"" , """"), AJ35), AJ35-AI35+1))"),"ATGTTTATTTTCTTATTCTTTCTCACTCTCACTAGTGGTAGTGACCTTGAGAGTTGTACCACTTTTGATGATGTTCAAGCCCCTAATTACCCTCAACACTCTTCATCCAGGAGAGGGGTTTATTATCCTGATGAAATCTTTAGATCAGACACTCTTTATTTAACTCAGGATCTATTTCTTCCATTCTATTCTAATGTCACAGGGTTTCATACTATTAATCATAGGTTTGACAACCCTGTCATACCTTTTAAGGAT"&amp;"GGTGTTTATTTTGCTGCCACTGAGAAATCAAATGTTGTCCGTGGTTGGGTTTTTGGCTCTACCATGAACAACAAGTCTCAGTCGGTGATTATCATCAATAATTCTACTAATGTTGTTATACGAGCATGTAATTTTGAGTTGTGTGACAACCCTTTCTTTGCTGTCTCTAAACCTACGGGAACACAGACACACACTATGATATTCGACAATGCATTTAATTGCACTTTCGAATACATATCAGACTCCTTTTCGCTC"&amp;"GATGTTGCTGAAAAGTCAGGTAATTTTAAACACTTACGAGAGTTTGTGTTTAAAAATAAGGATGGGTTTCTCTATGTTTACAAGGGTTATCAACCTATAGACGTAGTCCGTGATCTACCATCTGGCTTTAATATTTTGAAACCTATTTTTAAGTTACCTCTTGGTATTAACATTACAAATTTTAGAGCCATTCTTACAGCATTTTTGCCTGCTCAAGACACTTGGGGTACATCAGCTGCTGCTTATTTTGTTGGC"&amp;"TATTTAAAGCCAGCTACATTCATGCTTAAGTATGATGAAAATGGTACAATCACAGATGCTGTTGATTGTTCTCAAAATCCCCTTGCTGAACTCAAATGTTCTGTTAAAAGTTTTGAGATTGATAAAGGAATTTACCAAACCTCCAATTTTAGGGTAGCACCCTCAAAGGAAGTTGTGAGGTTCCCTAATATTACAAACCTGTGTCCTTTTGGGGAGGTTTTTAATGCTACTACATTTCCTTCTGTCTATGCATGG"&amp;"GAGAGGAAAAGAATTTCTAATTGTGTTGCTGATTACTCTGTACTCTACAACTCAACATCTTTTTCAACTTTTAAGTGTTATGGCGTTTCTGCCACTAAGCTGAATGATCTTTGCTTCTCCAATGTCTATGCAGATTCATTTGTAGTCAAAGGAGACGATGTAAGGCAAATAGCACCAGGACAGACCGGTGTTATTGCTGATTATAATTACAAATTGCCAGATGATTTCACGGGTTGTGTCCTTGCTTGGAATACT"&amp;"AGGAACATTGATGCTACTCAAACTGGTAATTATAATTATAAATATAGATCTCTCAGACATGGCAAGCTTAGGCCTTTTGAGAGAGATATTTCTAATGTGCCTTTCTCTCCTGATGGCAAACCTTGTACCCCACCTGCTTTTAATTGTTATTGGCCATTAAATGATTATGGTTTTTACATCACTAATGGCATAGGCTACCAACCTTATAGAGTTGTAGTTCTTTCTTTTGAACTTCTAAATGCACCTGCTACGGTT"&amp;"TGTGGACCAAAATTGTCCACTGACCTTATTAAAAATCAATGTGTCAATTTTAACTTTAATGGACTCACTGGTACTGGTGTGTTAACTCCTTCTTCAAAGAGATTTCAACCATTTCAACAATTTGGTCGTGATGTTTCGGATTTCACTGATTCAGTTCGAGATCCGAAGACGTCTGAAATATTAGACATTTCACCTTGCTCTTTTGGCGGTGTAAGTGTAATCACACCTGGAACAAATACTTCATCAGAAGTTGCT"&amp;"GTTCTATATCAAGATGTTAACTGCACTGATGTTCCTGTAGCAATCCATGCAGACCAACTCACACCTTCTTGGCGCGTATACTCTACTGGAAATAATGTATTTCAAACCCAGGCAGGCTGTCTTATAGGAGCTGAGCATGTCGACACTTCTTATGAGTGCGACATTCCTATTGGAGCTGGCATTTGTGCTAGTTACCATACAGTTTCTTCATTACGTAGTACTAGCCAAAAATCTATTGTGGCTTATACTATGTCT"&amp;"TTAGGTGCTGATAGTTCAATTGCTTACTCTAATAACACCATTGCTATACCTACTAACTTTTCAATTAGCATTACTACAGAAGTAATGCCTGTTTCTATGGCTAAAACCTCTGTAGATTGTAATATGTACATCTGCGGAGATTCTACTGAATGTGCTAATTTGCTTCTCCAATATGGTAGCTTTTGCACACAACTAAATCGTGCACTCTCAGGTATTGCTGTTGAACAGGATCGCAACACACGTGAAGTGTTCGCT"&amp;"CAAGTCAAACAAATGTACAAAACCCCAACTTTGAAAGATTTTGGTGGTTTTAATTTTTCACAAATATTACCTGACCCTCTAAAGCCAACTAAGAGGTCTTTTATTGAGGACTTGCTCTTTAATAAGGTGACACTCGCTGATGCTGGCTTTATGAAGCAATATGGCGAATGCCTAGGTGATATTAATGCTAGAGATCTCATTTGTGCGCAGAAGTTCAATGGACTTACAGTGCTGCCACCTCTGCTCACTGATGAT"&amp;"ATGATTGCTGCCTACACTGCTGCTCTAGTTAGTGGTACTGCCACTGCTGGATGGACATTCGGTGCTGGCGCTGCTCTTCAAATACCTTTTGCTATGCAAATGGCATATAGGTTCAATGGCATTGGAGTTACTCAAAATGTTCTCTATGAGAACCAAAAACAAATCGCCAATCAATTTAACAAGGCGATCAGCCAAATTCAAGAATCACTCACAACAACATCCACTGCATTGGGCAAGCTGCAAGATGTCGTCAAC"&amp;"CAGAATGCTCAAGCATTAAACACACTTGTTAAACAACTTAGCTCCAATTTTGGTGCGATTTCAAGTGTGCTAAATGATATCCTTTCGCGACTTGATAAAGTCGAGGCAGAGGTACAAATTGACAGGTTAATTACAGGCAGACTGCAAAGCCTTCAAACCTATGTAACACAACAACTAATCAGGGCTGCTGAAATCAGGGCTTCTGCTAATCTTGCTGCTACTAAAATGTCTGAGTGTGTTCTTGGACAATCAAAA"&amp;"AGAGTTGACTTTTGCGGAAAGGGCTACCATCTTATGTCCTTCCCACAAGCAGCCCCGCATGGTGTTGTCTTCCTACATGTCACATATGTGCCATCTCAAGAGAGAAACTTCACCACAGCGCCAGCAATTTGTCATGAAGGCAAAGCATACTTCCCTCGTGAAGGTGTTTTTGTGTTTAATGGCACTTCGTGGTTTATTACACAGAGGAACTTCTTTTCTCCACAAATAATTACTACAGACAATACATTTGTCTCC"&amp;"GGAAGTTGTGATGTCGTAATTGGCATCATTAACAATACAGTTTATGATCCTCTGCAACCTGAGCTTGACTCATTCAAAGAAGAGCTGGACAAGTACTTCAAAAATCACACATCACCAGATGTTGATCTTGGCGACATTTCAGGCATTAACGCTTCTGTCGTCAACATTCAAAAAGAAATTGACCGCCTCAATGAGGTCGCTAAAAATTTAAATGAATCACTCATTGACCTTCAAGAATTGGGAAAATATGAGCAA"&amp;"TATATTAAATGGCCTTGGTATGTTTGGCTCGGCTTCATTGCTGGACTAATTGCCATCGTCATGGTTACAATCTTGCTTTGTTGCATGACTAGTTGTTGCAGTTGCCTCAAGGGTGCATGCTCTTGTGGTTCTTGCTGCAAGTTTGATGAGGATGACTCTGAGCCAGTTCTCAAGGGTGTCAAATTACATTACACATAA")</f>
        <v>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L35" s="109">
        <f t="shared" si="15"/>
        <v>3768</v>
      </c>
      <c r="AM35" s="109" t="str">
        <f t="shared" si="16"/>
        <v>&gt;BtRs4874_Sgene
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N35" s="110" t="s">
        <v>355</v>
      </c>
      <c r="AO35" s="111" t="str">
        <f t="shared" si="17"/>
        <v>https://www.ncbi.nlm.nih.gov/nuccore/KY417150.1</v>
      </c>
      <c r="AP35" s="111" t="str">
        <f t="shared" si="18"/>
        <v>https://www.ncbi.nlm.nih.gov/nuccore/KY417150.1?report=fasta&amp;log$=seqview&amp;format=text</v>
      </c>
      <c r="AQ35" s="112" t="s">
        <v>375</v>
      </c>
      <c r="AR35" s="113">
        <f>IFERROR(__xludf.DUMMYFUNCTION("len(REGEXREPLACE(REGEXREPLACE(AT35, ""&gt;.*\n"", """"), ""\n"", """"))"),30311.0)</f>
        <v>30311</v>
      </c>
      <c r="AS35" s="113" t="str">
        <f t="shared" si="19"/>
        <v>yes</v>
      </c>
      <c r="AT35" s="109" t="str">
        <f>IFERROR(__xludf.DUMMYFUNCTION("if(AQ35="""","""", REGEXREPLACE(AQ35, ""&gt;.*\n"", AW35 &amp; ""
""))"),"&gt;BtRs4874 KY417150.1_genome
ATATTAGGTTTTTACCTACCCAGGAAAAGCCAACCAACCTCGATCTCTTGTAGATCTGTTCTCTAAACGA
ACTTTAAAATCTGTGTAGCTGTCGCTCGGCTGCATGCCTAGTGCACCTACGCAGTATAAACAATAATAAA
TTTTACTGTCGTTGACAAGAAACGAGTAACTCGTCCCTCTTCTGCAGACTGCTTACGGTTCCGTCCGTGT
TGCAGTCGATCATC"&amp;"AGCATACCTAGGTTTCGTCCGGGTGTGACCGAAAGGTAAGATGGAGAGCCTTGTTC
TTGGTGTCAACGAGAAAACACACGTCCAACTCAGTTTGCCTGTTCTCCAGGTTAGAGACGTGCTAGTGCG
TGGCTTCGGGGACTCTGTGGAAGAGGCCCTATCGGAGGCACGTGAACATCTTAAAAATGGCACTTGTGGT
TTAGTAGAGCTGGAAAAAGGCGTACTGCCCCAGCTTGAACAGCCCTATGTGTTCAT"&amp;"TAAACGTTCTGATG
CCTTAAGCACCAATCACGGCCACAAGGTCGTTGAGCTGGTTGCAGAATTGGACGGCATTCAGTACGGTCG
TAGCGGTATAACTCTGGGAGTACTCGTGCCACATGTGGGCGAAACCCCAATCGCATACCGCAATGTTCTT
CTTCGTAAGAACGGTAATAAGGGAGCCGGTGGCCATAGCTTTGGCATCGATTTAAAGTCTTATGACTTAG
GTGACGAGCTTGGTACTGATCCCATTG"&amp;"AAGATTATGAACAAAACTGGAACACTAAGCATGGCAGTGGTGT
ACTCCGTGAACTCACTCGTGAGCTCAATGGAGGTGCAGTTACTCGCTATGTCGACAACAACTTCTGTGGC
CCAGATGGGTACCCTCTTGATTGCATCAAAGATTTTCTCGCTCGCGCGGGTAAGTCAATGTGCACTCTTT
CTGAACAACTTGATTACATCGAGTCGAAGAGAGGTGTCTACTGCTGCCGTGACCACGAGCATGAAATTG"&amp;"C
CTGGTTCACTGAGCGCTCTGATAAGAGCTATGAGCATCAGACACCCTTCGAAATTAAGAGTGCCAAGAAA
TTTGACACCTTCAAAGGGGAATGCCCAAAGTTTGTATTTCCTCTCAATTCAAAAGTCAAAGTCATTCAAC
CACGTGTTGAAAAGAAAAAGACTGAAGGTTTCATGGGGCGCATACGCTCTGTGTACCCTGTTGCATCTCC
GCAGGAGTGTAACAACATGCACTTGTCTACCTTGATGAAA"&amp;"TGTAATCATTGCGATGAAGTTTCATGGCAG
ACGTGCGATTTTCTGAAAGCCACTTGTGAACATTGTGGCACTGAAAACGCAGTCACTGAAGGACCTACTA
CATGTGGGTATCTACCTACTAATGCTGTAGTGAAAATGCCATGTCCTGCCTGTCAAGACCAGGAGATTGG
ACCTGAGCATAGTGTTGCAGATTATCACAACCACTCAAACATTGAAACTCGACTCCGCAAGGGAGGTAGG
ACTAGATGTTT"&amp;"TGGAGGCTGTGTGTTTGCCTATGTCGGCTGCTACAACAAGCGTGCCTACTGGGTTCCTC
GTGCTAGTGCTGATATTGGTTCAGGCCATACTGGCATTACTGGTGACAACGTGGAGACCTTGAATGAGGA
TCTCCTTGAGATACTGAGTCGTGAACGTGTTAATATTAACATTGTTGGCGATTTTCAGTTGAATGAAGAG
GTGGCCATCATTTTGGCATCTTTTTCTGCTTCTACAAGTGCCTTTATTGACAC"&amp;"TATAAGGAGTCTTGATT
ACAAGTCTTTCAAAGCCATTGTTGAGTCCTGCGGTAACTACAAAGTTACCAAGGGGAAGCCCGTAAAAGG
TGCTTGGAACATTGGACAACAGAGATCAGTTTTAACACCACTGTGTGGTTTCCCCTCACAGGCTGCTGGT
GTTATCAGATCAATCTTTGCACGCACACTTGATGCAGCAAACCACTCAATTCCTGATTTGCAAAGAGCAG
CTGTCACCATACTTGATGGTATTT"&amp;"CTGAACAGTCATTACGTCTTGTCGACGCCATGGTTTACACCTCAGA
CCTGATCACCAACAGTGTCATTATTATGGCATATGTAACCGGTGGTCTTGTACAACAGATTTCTCAGTGG
TTGTCTAATCTGTTGGGCACTACTGTTGAAAAACTCAGGCCCATCTTTGCATGGATTGAGGCGAAACTTA
GTGCAGGAGTTGAATTTCTCAAGGATGCTTGGGAGATTCTCAAATTTCTCATTACAGGTGTTTTTG"&amp;"ACAT
CGTTAAGGGTCAAATACAGGTTGCTTCAGATAACATCAAGGATTGTGTAAAATGCTTCATTGATGTTGTT
AACAAAGCACTCGAAATGTGCATTGACCAAGTCACTATCGCTGGCGCAAAGTTGCGATCACTCAACTTGG
GTGAAGTCTTCATCGCTCAAAGCAAGGGACTTTACCGTCAGTGTATACGTGGCAAGGAACAGCTGCAACT
ACTCATGCCTCTTAAGGCACCAAAAGAAGTCACCTTT"&amp;"CTTGAAGGTGATTCACATGACACAGTACTTACC
TCTGAGGAGGTTGTTCTCAAGAACGGTGAACTCGAAGCACTCGAGGCGCCCGTTGATAGCTTCACAAATG
GAGCTGTCGTTGGCACACCAGTCTGTGTAAATGGCCTCATGCTCTTGGAGATTAAGGACAAAGAACAATA
CTGCGCATTGTCTCCTGGTTTACTGGCTACAAACAATGTCTTTCGCCTAAAGGGAGGTGCACCAACTAAA
GGTGTAAC"&amp;"CTTTGGAGAAGATACTGTTTTGGAAGTTCAAGGCTACAAGAATGTGAGAATCACATTTGAGC
TTGATGAACGTGTAGACAAAGTGCTTAATGAAAAGTGCTCTGTCTACACTGTTGAATCCGGTACCGAAGT
TACTGAGTTTGCATGTGTTGTAGCAGAGGCTGTTGTGAAGACTTTACAACCAGTTTCTGATCTTCTTACC
AATATGGGTATTGATCTTGATGAATGGAGTGTGGCTACATTCTATTTGTT"&amp;"TGATGATGCTGGTGAAGAAA
AACTTTCTTCACGTATGTACTGTTCCTTCTATCCTCCTGATGATGAGGAGGATTGTGATGAGTATGAGGA
AGAAGAGGAAGTCCCGGAAGAATCCTGTGCGCATGAATACGGTACAGAAGAAGACTACCAAGGTCTTCCA
CTGGAATTTGGTGCCTCAACTGAAATGCAAGTTGAAGAAGAAGAAGAAGAGGACTGGCTTGGTGATGCTA
CCGAATTATCGGAGCATGAAC"&amp;"CTGAACCAGAACTAACACTTGAAGAACCAGTTAACCAGTTTACTGGTTA
TTTAAAACTTACTGACAATGTTGCCATTAAGTGTGTGGACATCGTGAAGGAGGCGCAAAACGCTAACCCC
ACGGTGATTGTAAATGCTGCTAACATACATCTGAAACATGGTGGTGGTGTAGCAGGTGCACTCAATAAGG
CAACCAACGGTGCCATGCAAAAAGAGAGCGATGATTACATTAAGCTAAATGGCCCTCTCACAG"&amp;"TGGGAGG
TTCATGTTTGCTTTCTGGACACAACCTTGCTAAGAAGTGTCTGCATGTTGTTGGACCTAACCTAAATGCA
GGTGAGGACATCCAGCTTCTTAAGGCAGCATATGAAAATTTCAATTCACAGGACACCTTACTTGCACCAC
TGTTGTCAGCAGGCATATTTGGTGCTAAACCACTTCATTCTTTACAAGTGTGCGTGCAGACAGTTCGTAC
ACAGGTTTATATTGCAGTCAATGATAAAGCTCTT"&amp;"TATGAGCAGGTTGTCATGGATTACCTTGATAGCCTG
AAGCCCAGAGTGGAAGCACCTAAACAAGAGGAGCCACCAAAGACAGAAGATCCTAAAATTGAGGAGAAAT
CTGTCGTACAGAAGCCTGTCGATGTGAAGCCAAAAATTAAGGCTTGCATTGATGAGGTTACCACAACACT
GGAAGAAACTAAGTTTCTTACCAATAAGTTACTCTTGTTTGCTGACATCAATGGTAAGCTTTACCATGAT
TCTCA"&amp;"CAACATGCTTAGAGGTGAAGATATGTCTTTCCTTGAGAAGGATGCACCTTACATGGTAGGTGATG
TTATCACTAGTGGTGATATCACTTGTGTTGTAATACCCTCCAAAAAGGCTGGTGGCACTACAGAGATGCT
CTCAAGAGCTTTGAAGAAGGTGCCAGTTGATGAGTATATAACCACATACCCTGGACAAGGATGTGCTGGT
TATACACTTGAGGAAGCTAAGACTGCTCTTAAGAAATGCAAATCTGC"&amp;"ATTTTACGTGTTACCTTCAGAAA
CACCTAATGCTAAGGAAGAGATTCTAGGAACTGTATCCTGGAATTTGAGAGAGATGCTTGCTCATGCTGA
AGAGACAAGAAAATTAATGCCTATCTGCATGGATGTTAGAGCCATAATGGCCACCATCCAACGCAAGTAC
AAAGGAATTAAAATTCAAGAAGGTATTGTTGACTATGGAGTCCGATTCTTCTTTTATACTAGTAAAGAAT
CTGTAGCTTCTATCATTA"&amp;"CGAAGTTGAACTCTCTAAATGAGCCACTTGTCACAATGCCAATTGGTTATGT
GACACATGGTTTTAATCTTGAAGAGGCTGCGCGCTGTATGCGTTCTCTTAAAGCTCCTGCCGTAGTGTCA
GTATCATCACCAGATGCTGTTACTACATATAATGGATACCTCACTTCGTCATCAAAGACATCTGAGGAGC
ACTTTGTGGAAACAGTTTCTTTGGCTGGCTCTTACAGAGATTGGTCCTATTCAGGACAGC"&amp;"GTACAGAGTT
AGGTGTTGAATTTCTTAAGCGTGGTGACAAAATTGTGTACCACACTTTAGAGGGCCCCGTCGAGTTTCAT
CTTGACGGTGAGGTTCTTCCACTTGACAAACTAAAGAGTCTTTTATCCCTGCGGGAGGTTAAGACTATAA
AAGTGTTCACAACTGTGGACAACACTAATCTCCACACACAGCTTGTGGATATGTCTATGACATATGGACA
GCAGTTTGGTCCAACATACTTGGATGGTGCT"&amp;"GATGTTACAAAAATTAAACCCCATGTAAATCATGAGGGT
AAGACTTTCTTTGTACTACCTAGTGATGACACACTACGTAGTGAAGCTTTCGAGTACTACCACACTCTTG
ATGAGAGTTTTCTTGGTAGGTACATGTCTGCTTTAAACCACACAAAGAAATGGAAATTTCCTCAAGTTGG
TGGTTTAACTTCAATTAAATGGGCTGATAACAATTGTTATTTGTCTAGTGTTTTATTAGCACTTCAACAG
AT"&amp;"TGAAGTCAAATTCAATGCACCAGCACTTCAAGAGGCTTATTATAGAGCCCGTGCTGGTGATGCTGCTA
ACTTTTGTGCACTCATACTCGCTTACAGTAATAAAACTGTTGGCGAGCTCGGTGATGTCAGAGAAACTAT
GACCCATCTTCTACAGCATGCTAATTTGGAATCCGCAAAGCGAGTTCTTAATGTGGTGTGTAAACATTGC
GGTCAGAAAACTACCACCTTAACGGGTGTAGAAGCCGTGATGTA"&amp;"TATGGGTACTCTATCTTATGATAATC
TTAAGACAGGTGTTTCCATTCCATGTGTGTGTGGTCGTGATGCTACACAATATCTAGTACAACAAGAGTC
TTCTTTTGTTATGATGTCTGCACCACCTGCTGAATATAAATTACAGCAAGGTACATTTTTGTGTGCGAAT
GAGTACACTGGTAACTATCAGTGTGGTCATTACACTCATATAACTGCTAAGGAGACCCTCTATCGTATTG
ATGGAGCTCACCTTA"&amp;"CAAAGATGTCAGAGTACAAAGGACCAGTGACTGACGTTTTCTATAAGGAAACATC
TTACACTACAACCATCAAGCCTGTGTCGTATAAACTCGATGGAGTTACTTACACAGAGATTGAACCAAAA
TTGGATGGGTATTATAAAAAGGATAATGCTTACTATACAGAGCAGCCTATAGACCTTGTACCAACTCAAC
CACTACCAAATGCGAGTTTTGACAATTTCAAACTCACATGTTCTAATACAAAATTTG"&amp;"CTGATGATTTAAA
TCAAATGACAGGCTTCACAAAGCCAGCTTCACGAGAGTTATCTGTCACATTCTTTCCAGACTTGAATGGC
GATGTAGTGGCTATTGACTATAGACACTATTCAGCGAGTTTCAAGAAAGGTGCTAAATTACTGCATAAGC
CAATTGTTTGGCATATCAATCAGGCTACAACCAAGACAACGTTTAAACCAAACACTTGGTGTTTACGTTG
TCTTTGGAGTACAAAGCCAGTAGATACT"&amp;"TCAAATTCATTTGAAGTTCTGGCAGTAGAAGACACACAAGGA
ATGGACAATCTTGCTTGTGAAAGTCAACAACCCACCTCTGAAGAAGTAGTGGAAAATCCTACCATACAGA
AGGAAGTCATAGAGTGTGACGTGAAAACTACCGAAGTTGTAGGCAATGTCATACTTAAACCATCAGATGA
AGGTGTTAAAGTAACACAAGAGTTGGATCATGAGGATCTTATGGCTGCTTATGTGGAAAATACAAGCATT"&amp;"
ACCATTAAGAAACCTAATGAGCTTTCACTAGCCTTAGGTTTAAAAACAATTGCCACTCATGGTATTGCTG
CAATTAATAGTGTGCCTTGGAGTAAAATTTTGGCATATGTCAAACCATTCTTAGGACAGGCAGCAGTTAC
AACATCAAACTGCGCTAAGAGATTGGTGCAGCGTATGTTTAACAACTATATGCCCTATGTGCTTACACTA
CTGTTCCAATTGTGTACTTTTACTAAAAGTACAAATTCTAG"&amp;"AATTAGAGCTTCACTACCTACGACTATTG
CTAAAAATAGTGTTAAGGGTGTAGCTAGATTATGTTTGGATGCTGGCATCAATTATGTAAAGTCACCCAA
ATTTTCTAAATTGTTCACTGTTGCAATGTGGCTATTATTGTTAAGCATTTGCTTAGGTTCACTAATCTAT
GTAACTGCAGCTTTAGGTGTATTATTGTCCAACTTTGGAGCTCCTTCTTATTGTAGTGGCGTTAGAGAAT
CGTACCTCAATT"&amp;"CCTCTAATGTTACTACTATGGATTTCTGTGAAGGTTCTTTTCCTTGCAGTGTTTGTTT
AAGTGGATTAGATTCGCTTGATTCCTATCCAGCTCTTGAAACCATTCAGGTGACGATCTCATCGTACAAG
CTAGACTTGACAATTTTAGGCCTGGCTGCTGAGTGGTTTTTGGCATATATGTTGTTCACAAAATTCTTTT
ATTTACTAGGTCTTTCAGCTATAATGCAGGTGTTCTTTGGCTATTTTGCTAGTC"&amp;"ATTTCATCAGCAATTC
TTGGCTCATGTGGTTTATCATTAGCATTGTACAAATGGCACCCGTTTCTGCAATGGTTAGGATGTACATC
TTCTTTGCTTCTTTTTACTACATTTGGAAGAGCTATGTTCATATTATGGATGGTTGTACCTCTTCGACTT
GCATGATGTGCTATAAGCGCAATCGTGCCACACGCGTAGAGTGTACAACTATTGTTAATGGCATGAAGAG
ATCTTTCTATGTCTATGCAAATGGA"&amp;"GGCCGTGGCTTCTGCAAGACGCACAATTGGAATTGTCTCAATTGT
GACACATTTTGCACTGGTAGTACATTCATTAGTGATGAAGTTGCTCGTGACTTGTCACTCCAGTTTAAAA
GACCAATCAACCCTACTGACCAGTCATCGTATATTGTTGATAGTGTTGCTGTGAAAAATGGCGCGCTTCA
CCTCTACTTTGACAAGGCTGGTCAAAAGACTTATGAGAGACACCCACTCTCCCATTTTGTCAATTTA"&amp;"GAC
AATTTGAGAGCTAACAACACTAAAGGTTCACTACCTATTAATGTCATAGTCTTTGATGGCAAGTCAAAAT
GCGACGAGTCTGCTGCTAGGTCTGCTTCTGTGTACTACAGTCAGCTAATGTGCCAACCTATTCTGTTGCT
TGACCAAACTCTCGTATCAGATGTTGGAGATAGTACTGAAGTTTCTGTTAAGATGTTTGATGCTTATGTC
GACACCTTTTCAGCAACTTTTAGTGTTCCTATGGAAAA"&amp;"ACTTAAGGCACTTGTTGCTACAGCTCATAGCG
AGCTGGCAAAGGGTGTAGCTTTAGATGGCGTCCTTTCTACATTTGTGTCCGCAGCCCGTCAAGGTGTTGT
AGACACTGATGTTGACACAAAGGATGTCATTGAATGTCTCAAACTTTCACATCACTCCGACTTGGAAGTG
ACAGGTGACAGTTGTAACAACTTCATGCTCACCTATAACAAAGTTGAAAACATGACGCCTAGAGATCTTG
GCGCATGTA"&amp;"TTGATTGTAATGCAAGGCATATTAATGCCCAAGTGGCAAAAAGTCACAATGTTTCACTCAT
CTGGAATGTAAAAGACTATATGTCTTTATCTGAACAGCTGCGTAAACAAATTCGTAGTGCTGCTAAGAAG
AACAACATACCTTTTAGACTAACTTGTGCTACAACTAGACAGGTTGTCAATGTCATAACTACTAAAATCT
CACTCAAGGGTGGTAAGATTGTTAGTACTTGGTTTAAACTTATGTTTAAGG"&amp;"CCACATTATTGTGCGTTTT
TGCTGCATTGGTCTGTTACATCGTTATGCCAGTACATACATTGTCTGCTCATGATGGTTACACAAATGAA
ATCATTGGTTACAAAGCCATTCAGGATGGTGTCACTCGTGACATCGTTTCCACTGATGATTGTTTTGCAA
ACAAACATGCTGGTTTTGACTCATGGTTTAGCCAGCGTGGTGGTTCATACAAAAATGACAAAAGCTGCCC
TGTAGTAGCTGCTATCATTACA"&amp;"AGAGAGATTGGTTTTATAGTGCCTGGCTTACCAGGTACTGTGTTGAGA
GCAATCAATGGTGACTTCTTGCATTTTCTACCTCGTGTCTTTAGTGCTGTAGGCAACATTTGCTACACAC
CTTCCAAACTCATTGAGTATAGTGATTTTGCTACCTCTGCTTGCGTTCTTGCTGCTGAGTGTACAATTTT
TAAGGATGCTATGGGCAAACCTGTGCCATATTGTTATGACACTAATTTGCTAGAGGGTTCTATT"&amp;"TCTTAT
AGTGAGCTTCGTCCAGACACTCGTTATGTCCTTATGGATGGTTCCATCATACAGTTTCCTAACACTTACC
TGGAGGGTTCTGTTAGAGTGGTAACAACTTTTGATGCTGAGTACTGTAGACATGGTACATGCGAAAGGTC
AGAAGCTGGTATTTGCTTATCTACCAGTGGTAGATGGGTTCTTAATAATGAACATTATAGAGCTCTACCT
GGAGTATTCTGTGGTGTTGATGCAATGAATCTTAT"&amp;"AGCAAACATCTTTACTCCCCTTGTGCAACCTGTGG
GTGCTTTAGATGTGTCTGCTTCAGTAGTGGCTGGTGGTATTATTGCCATATTGGTGACTTGTGCTGCCTA
CTACTTTATGAAATTCAGACGTGCTTTTGGTGAGTACAACCATGTTGTTGCTGCTAATGCACTTTTGTTT
TTGATGTCTTTCACTATACTCTGTCTGGCACCAGCTTATAGCTTTTTGCCAGGAGTCTACTCAGTCTTTT
ACTTGT"&amp;"ACTTGACATTCTATTTCACTAATGATGTTTCGTTCTTGGCTCACCTTCAATGGTTTGCCATGTT
TTCTCCTATTGTGCCTTTTTGGATAACAGTAATCTATGTATTCTGTATTTCTCTGAAGCACTGCCATTGG
TTCTTTAACAACTATCTTAGGAAAAGAGTCATGTTTAATGGAGTTACATTTAGTACCTTCGAGGAGGCTG
CTTTGTGTACCTTTTTGCTCAATAAGGAAATGTACCTAAAATTGCGTA"&amp;"GTGAGACACTGTTGCCACTTAC
ACAGTACAATAGGTATCTTGCTCTATATAACAAGTACAAGTATTTCAGTGGAGCCTTAGATACTACCAGC
TATCGTGAAGCAGCTTGCTGCCACTTAGCAAAGGCTCTAAATGACTTTAGCAATTCAGGTGCTGATGTTC
TCTACCAACCACCACAGACGTCAATCACTTCTGCTGTTCTGCAGAGTGGTTTTAGGAAAATGGCATTCCC
ATCAGGCAAAGTTGAAGGG"&amp;"TGCATGGTACAAGTAACCTGTGGAACTACAACTCTTAATGGATTGTGGTTA
GATGACACAGTATACTGTCCAAGACATGTCATTTGCACAGCAGAGGACATGCTTAACCCTAACTATGAAG
ATCTGCTCATTCGCAAATCTAACCATAGCTTCCTTGTTCAGGCTGGCAATGTACAACTCCGAGTTATCGG
CCATTCTATGCAAAATTGTCTGCTTAGGCTTAAAGTTGATACCTCTAACCCTAAGACACCC"&amp;"AAGTATAAA
TTTGTCCGTATTCAACCTGGTCAAACATTCTCAGTTTTAGCATGCTACAATGGTTCACCATCTGGTGTTT
ATCAGTGTGCCATGAGACCTAACCATACCATTAAAGGTTCTTTCCTTAATGGATCATGTGGTAGTGTTGG
TTTTAACATTGACTATGATTGCGTGTCTTTCTGCTATATGCATCATATGGAGCTTCCAACAGGAGTACAC
GCTGGTACTGACTTAGAAGGTAAATTCTATGG"&amp;"TCCATTTGTTGACAGACAAACTGCACAGGCTGCAGGTA
CAGACACAACCATAACATTAAATGTTTTGGCATGGCTGTATGCTGCTGTTATCAATGGTGATAGGTGGTT
TCTTAATAGATTCACCACTACTTTGAATGACTTTAACCTTGTGGCAATGAAGTACAACTATGAACCTTTG
ACACAAGATCATGTTGACATATTGGGACCTCTTTCTGCTCAAACAGGAATTGCCGTCTTAGATATGTGTG
CTG"&amp;"CTTTGAAAGAGCTGCTGCAGAATGGTATGAATGGTCGTACTATCCTTGGTAGCACTATTTTAGAAGA
TGAGTTTACACCATTTGATGTTGTTAGACAATGCTCTGGTGTTACCTTCCAAGGTACGTTCAAGAAAATT
GTTAAAGGCACTCATCATTGGCTGCTTTTAACTTTCTTGACATCACTATTGATTCTTGTTCAGAGTACAC
AGTGGTCACTGTTTTTCTTTGTTTACGAGAATGCTTTCTTGCCAT"&amp;"TTACTCTTGGTATTATGGCAATTGC
TGCATGTGCTATGCTGCTTGTTAAGCATAAGCACGCATTCTTGTGCTTGTTTCTGTTACCTTCTCTTGCA
ACAGTTGCTTACTTTAATATGGTCTACATGCCTGCTAGCTGGGTGATGCGTATTATGACATGGCTTGAAT
TGGCTGACACTAGCTTGTCTGGTTATCGGCTTAAGGACTGTGTTATGTATGCTTCAGCTTTAGTTTTGCT
TATTCTCATGACAGCT"&amp;"CGTACTGTTTATGATGATGCTGCTAGACGTGTTTGGACACTGATGAATGTCATT
ACACTTGTTTACAAAGTCTACTATGGTAATGCTTTAGACCAAGCTATTTCCATGTGGGCCCTAGTTATTT
CTGTAACCTCTAACTATTCTGGTGTCGTCACGACTATCATGTTTTTAGCTAGAGCTATAGTGTTTGTGTG
TGTTGAGTATTACCCATTGTTATTTATTACTGGCAACACCTTACAGTGTATCATGCTT"&amp;"GTTTATTGTTTC
TTAGGCTATTGTTGCTGCTGCTATTTTGGCCTTTTCTGTTTACTCAACCGTTACTTCAGGCTTACTCTTG
GTGTTTATGACTACTTGGTCTCTACACAAGAATTTAGGTATATGAACTCCCAGGGGCTTTTGCCTCCTAA
GAGTAGTATTGATGCTTTCAAGCTTAACATTAAGTTGTTGGGTATTGGAGGTAAACCATGTATCAAGGTT
GCTACTGTACAGTCTAAAATGTCTGATGT"&amp;"AAAGTGCACATCTGTGGTACTGCTCTCGGTTCTTCAACAAC
TTAGAGTAGAATCATCTTCTAAATTGTGGGCACAATGTGTACAACTCCACAACGATATTCTTCTTGCAAA
AGACACAACTGAAGCATTCGAAAAGATGGTTTCTCTTTTGTCTGTCTTGCTATCCATGCAGGGTGCTGTA
GACATTAATAAGTTGTGCGAGGAAATGCTCGACAACCGTGCTACTCTCCAGGCTATTGCTTCAGAATTTA
"&amp;"GTTCTTTACCATCATATGCCGCTTATGCCACTGCCCAAGAGGCCTATGAGCAGGCTGTAGCTAATGGTGA
TTCTGAAGTCGTTCTTAAAAAGTTAAAGAAATCTTTGAATGTGGCTAAATCTGAGTTTGACCGTGATGCT
GCCATGCAACGCAAGTTGGAAAAGATGGCAGATCAGGCTATGACCCAAATGTACAAACAGGCAAGATCTG
AGGACAAGAGGGCAAAAGTAACTAGTGCTATGCAAACAATGC"&amp;"TTTTCACTATGCTTAGGAAGCTTGATAA
TGATGCACTTAACAACATTATCAATAATGCGCGTGATGGTTGTGTCCCACTCAACATCATACCATTGACT
ACAGCAGCCAAACTCATGGTTGTTGTCCCTGATTATGGTACCTACAAGAACACTTGTGATGGTAACACTT
TTACGTATGCGTCTGCACTCTGGGAAATCCAGCAAGTTGTTGATGCAGATAGCAAGATTGTTCAACTTAG
TGAAATTAACATG"&amp;"GACAATTCACCAAATTTGGCTTGGCCTCTTATTGTTACAGCTCTAAGGGCCAATTCA
GCTGTCAAACTACAGAATAATGAACTGAGTCCAGTAGCACTACGACAGATGTCATGTGCGGCTGGTACCA
CACAAACAGCTTGTACTGATGACAATGCACTTGCCTACTATAACAACTCAAAGGGAGGTAGATTTGTGCT
AGCATTACTATCAGACCACCAAGATCTCAAATGGGCTAGATTCCCTAAGAGTGAT"&amp;"GGTACAGGTACAATT
TACACAGAACTGGAACCACCTTGTAGGTTTGTTACAGACACACCAAAAGGGCCTAAAGTGAAATACTTGT
ATTTCATCAAGGGCTTAAATAACCTAAATAGAGGTATGGTGCTGGGCAGTTTAGCTGCTACAGTACGTCT
TCAGGCTGGAAATGCTACAGAAGTACCTGCCAATTCAACTGTGCTTTCTTTCTGTGCTTTTGCAGTAGAC
CCTGCTAAAGCGTACAAGGATTACCT"&amp;"AGCAAGTGGAGGACAACCAATCACCAACTGTGTGAAGATGTTGT
GTACACACACTGGTACAGGACAGGCAATTACTGTAACACCAGAAGCCAATATGGACCAAGAGTCCTTTGG
TGGTGCTTCATGCTGTCTGTATTGTAGATGCCACATTGACCACCCAAATCCTAAAGGATTTTGTGACTTG
AAAGGTAAGTACGTCCAAATACCTACCACTTGTGCTAATGACCCAGTGGGTTTTACACTTAGAAACAC"&amp;"AG
TCTGTACCGTCTGCGGAATGTGGAAAGGTTATGGCTGTAGTTGTGATCAACTCCGCGAACCCATGATGCA
GTCTGCGGATGCGTCAACGTTTTTAAACGGGTTTGCGGTGTAAGTGCAGCCCGTCTTACACCGTGCGGCA
CAGGCACTAGCACTGATGTCGTCTACAGGGCTTTTGATATTTACAATGAAAAAGTTGCTGGTTTTGCAAA
GTTCCTAAAAACTAATTGCTGCCGCTTCCAAGAGAAGGA"&amp;"TGAGGAAGGCAATTTATTAGACTCTTACTTT
GTAGTTAAGAGGCATACTATGTCTAACTACCAACATGAAGAGGCTATTTATAACTTGGTTAAAGATTGTC
CAGCGGTTGCTGTTCATGACTTTTTCAAGTTTAGAGTAGATGGTGACATGGTACCACATATATCACGTCA
GCGTCTAACTAAATACACAATGGCTGATTTAGTCTATGCTCTACGTCATTTTGATGAGGGTAATTGTGAT
ACATTAAAGG"&amp;"AAATACTCGTCACATACAATTGTTGTGATGATGATTATTTCAATAAGAAGGATTGGTATG
ATTTCGTAGAGAATCCTGACATCTTACGCGTATATGCTAACTTAGGTGAGCGTGTACGCCAAGCATTATT
AAAGACTGTACAATTCTGCGATGCTATGCGTGATGCAGGCATTGTAGGCGTACTGACATTAGATAATCAG
GATCTTAATGGGAATTGGTATGATTTCGGTGATTTCGTACAAGTAGCACAAG"&amp;"GCTGCGGAGTTCCTATTG
TGGATTCATATTACTCATTGCTGATGCCCATCCTCACTCTGACTAGGGCATTGGCTGCTGAGTCCCATAT
GGATGCTGATCTCGCAAAACCACTTATTAAGTGGGATTTGCTGAAATATGATTTTACGGAAGAGAGACTT
TGTCTCTTCGACCGTTATTTTAAATATTGGGACCAGACATACCATCCCAATTGTATTAACTGTTTGGATG
ATAGGTGTATCCTTCATTGTGCA"&amp;"AACTTTAATGTGTTATTTTCTACTGTGTTTCCACCTACAAGTTTTGG
ACCACTAGTAAGAAAAATATTTGTAGATGGTGTTCCTTTTGTTGTTTCAACTGGATACCATTTTCGTGAG
TTAGGAGTTGTACATAATCAGGATGTAAACTTACATAGCTCGCGTCTCAGTTTCAAGGAACTTTTAGTGT
ATGCTGCTGATCCAGCCATGCATGCAGCTTCTGGCAATTTATTGCTAGATAAACGCACTACATGC"&amp;"TTTTC
AGTAGCTGCACTAACAAACAATGTTGCTTTTCAAACTGTCAAACCCGGTAATTTTAACAAAGACTTTTAT
GACTTTGCTGTGTCTAAAGGTTTCTTTAAGGAAGGAAGTTCTGTTGAACTAAAACACTTCTTCTTTGCTC
AGGATGGCAATGCTGCTATCAGTGATTATGACTATTATCGTTATAATCTGCCAACAATGTGTGATATCAG
ACAACTCCTATTCGTAGTTGAAGTTGTTGACAAATA"&amp;"CTTTGATTGTTACGATGGTGGCTGTATTAATGCC
AACCAAGTAATCGTTAACAATCTGGACAAATCAGCTGGTTTCCCATTTAATAAATGGGGTAAGGCTAGAC
TTTATTATGACTCAATGAGTTATGAGGATCAAGATGCACTTTTCGCGTATACTAAGCGTAATGTCATCCC
TACCATAACTCAAATGAATCTTAAGTACGCCATTAGTGCAAAGAATAGAGCTCGCACCGTAGCTGGTGTC
TCTATCT"&amp;"GTAGTACTATGACAAATAGACAGTTTCATCAGAAATTATTGAAGTCAATAGCCGCCACTAGAG
GAGCTACTGTGGTAATTGGAACAAGCAAATTTTACGGTGGCTGGCATAACATGTTAAAAACTGTTTACAG
TGATGTAGAAACTCCACACCTTATGGGTTGGGATTATCCAAAATGTGACAGAGCCATGCCTAACATGCTT
AGGATAATGGCCTCTCTTGTTCTTGCTCGCAAACATAGCACTTGCTGTA"&amp;"ACTTGTCACACCGTTTCTACA
GGTTAGCTAATGAGTGTGCGCAAGTATTAAGTGAGATGGTCATGTGTGGCGGCTCACTATATGTTAAACC
AGGTGGAACATCATCCGGTGATGCTACAACTGCTTATGCTAATAGTGTCTTTAACATTTGTCAAGCTGTT
ACAGCTAATGTAAATGCACTCCTTTCAACTGATGGTAACAAGATAGCTGACAAGTACGTCCGCAATCTAC
AACACAGGCTTTATGAGTGT"&amp;"CTCTATAGAAACAGGGATGTTGATCATGAATTCGTGGATGAGTTTTACGC
ATACCTGCGTAAACATTTCTCCATGATGATTCTTTCTGATGATGCCGTTGTGTGCTATAACAGTAACTAT
GCGGCTCAAGGTTTAGTAGCTAGCATTAAGAACTTTAAGGCAGTTCTTTATTATCAAAATAATGTGTTCA
TGTCTGAGGCAAAATGTTGGACTGAGACTGACCTTACTAAAGGACCTCACGAATTTTGCTCA"&amp;"CAGCATAC
AATGCTAGTTAAACAAGGAGATGATTACGTGTACCTGCCTTACCCAGACCCATCTAGAATATTAGGCGCA
GGCTGTTTTGTCGATGATATTGTCAAAACAGATGGTACACTTATGATTGAGAGGTTTGTGTCATTAGCTA
TTGATGCCTACCCCCTTACTAAACATCCTAATCAGGAGTATGCTGATGTCTTTCACTTGTATTTACAATA
CATTAGGAAGTTACATGATGAGCTTACTGGTCA"&amp;"CATGCTAGACATGTATTCTGTAATGCTAACTAATGAT
AATACCTCACGGTATTGGGAACCTGAGTTTTATGAAGCTATGTACACACCACACACGGTCTTGCAGGCTG
TAGGTGCTTGTGTATTGTGTAATTCACAGACTTCACTTCGTTGCGGCGCCTGCATTAGGAGACCATTCCT
GTGTTGCAAGTGCTGCTATGATCATGTCATTTCAACATCACATAAATTAGTGTTGTCTGTTAATCCCTAT
GTTT"&amp;"GCAATGCACCAGGTTGTGATGTCACTGACGTGACACAACTATATCTAGGAGGTATGAGCTATTACT
GCAAGTCACATAAGCCTCCCATTAGTTTTCCATTGTGTGCTAATGGTCAGGTTTTTGGTTTATACAAGAA
TACATGTGTAGGTAGTGACAATGTCACTGACTTCAATGCGATAGCAACATGTGATTGGACTAGAGCTAGC
GAGTTAATACTTGCCAACACTTGTACTGAGAGACTCAAGCTCTTTG"&amp;"CAGCAGAAACGCTCAAAGCTACTG
AGGAAACATTCAAGCTGTCATATGGTATTGCCACTGTACGTGAAGTACTCTCTGACAGAGAATTGCATCT
TTCATGGGAGGTTGGAAAACCTAGACCACCATTGAATAGAAATTATGTCTTTACTGGTTACCGTGTAACT
AAAAATAGTAAAGTACAGATTGGAGAGTACACTTTTGAAAAGGGTGACTACGGTGACGCTGTTGTGTACA
GAGGTACTACAACATAC"&amp;"AAATTGAATGTTGGTGATTACTTTGTGTTAACATCTCACACTGTAATGCCACT
TAGTGCACCTACTCTAGTGCCACAAGAGCACTATGTTAGAATTACTGGCTTGTACCCAACACTCAATATC
TCAGATGAGTTTTCTAGCAATGTTGCAAATTACCAAAAGGTCGGTATGCAAAAGTACTCTACACTCCAAG
GACCACCAGGTACTGGTAAGAGTCATTTTGCCATTGGACTTGCTCTCTACTACCCATCT"&amp;"GCTCGCATAGT
GTATACAGCTTGCTCTCATGCAGCTGTTGATGCCCTATGCGAAAAGGCATTAAAATACTTGCCTATAGAT
AAATGTAGTAGGATTATACCTGCGCGTGCGCGCGTAGAGTGTTTTGACAAATTCAAAGTGAATTCAACAC
TAGAACAGTACGTTTTCTGCACTGTAAATGCATTGCCAGAAACAACTGCTGACATTGTAGTCTTTGATGA
AATCTCTATGGCTACCAATTATGACTTGAG"&amp;"TGTCGTCAATGCTAGACTTCGTGCAAAACACTATGTCTAC
ATTGGTGATCCTGCTCAACTACCAGCTCCTCGCACGTTGCTAACTAAGGGCACACTAGAACCAGAATATT
TCAATTCAGTGTGCAGACTTATGAAAACAATAGGTCCAGACATGTTCCTTGGAACTTGTCGCCGTTGTCC
TGCTGAAATTGTCGACACTGTGAGTGCTTTAGTTTATGATAATAAGCTAAAAGCACACAAGGAGAAGTCA
G"&amp;"CTCAATGCTTCAAAATGTTTTACAAAGGTGTTATTACACATGATGTTTCATCTGCAATTAATAGACCTC
AAATAGGCGTTGTAAGAGAATTTCTTACACGCAACCCTGCTTGGAGAAAAGCTGTTTTTATCTCACCTTA
TAATTCACAGAATGCTGTAGCTTCAAAAATCTTAGGATTGCCTACGCAGACTGTTGATTCCTCCCAGGGT
TCTGAGTATGACTATGTCATATTCACACAAACTACTGAAACAG"&amp;"CACACTCTTGCAATGTCAACCGCTTTA
ATGTGGCTATCACAAGAGCAAAAATTGGCATTTTGTGCATAATGTCCGATAGAGATCTTTATGACAAACT
GCAATTCACAAGTCTAGAAGTACCACGCCGTAATGTGGCTACATTACAAGCAGAAAATGTAACTGGACTT
TTTAAGGACTGTAGTAAGATCATTACCGGTCTTCATCCAACACAGGCACCTACACACCTCAGCGTTGATA
CAAAATTCAAGACT"&amp;"GAGGGACTATGTGTTGACATACCAGGCATACCAAAGGACATGACCTACCGTAGACT
CATCTCTATGATGGGTTTCAAAATGAATTACCAAGTTAATGGTTACCCTAACATGTTTATCACCCGCGAA
GAAGCTATTCGTCACGTTCGTGCATGGATTGGCTTCGACGTAGAGGGCTGTCATGCAACTAGAGATGCTG
TGGGTACTAACCTACCTCTCCAGCTAGGATTTTCTACAGGTGTTAACTTAGTAGCT"&amp;"GTACCGACTGGCTA
TGTTGACACTGAAAATAACACAGAATTCACCAGAGTTAATGCAAAACCTCCACCAGGTGATCAGTTTAAA
CATCTTATACCACTCATGTACAAAGGCTTGCCTTGGAATATAGTGCGTATTAAGATAGTACAAATGCTTA
GTGATACACTGAAAGGATTGTCAGACAGAGTCGTGTTTGTCCTTTGGGCACATGGCTTTGAGCTTACATC
AATGAAGTACTTTGTCAAGATTGGACC"&amp;"TGAAAGAACGTGTTGTCTGTGTGACAAACGTGCAACTTGCTTT
TCTACTTCATCAGATACTTATGCCTGCTGGAATCATTCTGTGGGTTTTGACTATGTCTATAACCCATTTA
TGATTGATGTTCAGCAGTGGGGTTTTACGGGTAACCTTCAGAGTAACCATGACCAACATTGCCAGGTGCA
TGGAAATGCACATGTGGCTAGTTGTGATGCTATCATGACTAGATGCTTGGCAGTCCATGAGTGCTTTGT"&amp;"T
AAGCGCGTTGACTGGTCTGTTGAATACCCTATTATAGGAGAAGAACTGAAGATTAATTCCGCTTGCAGAA
AAGTACAGCATATGGTTGTAAAGTCTGCATTGCTTGCTGATAAGTTTCCAGTTCTTCATGACATTGGAAA
TCCAAAGGCTATTAAGTGTGTACCTCAGGCTGAAGTAGAATGGAAGTTCTATGATGCTCAGCCATGCAGT
GACAAAGCCTATAAAATAGAGGAACTTTTCTATTCTTATG"&amp;"CTACACATCATGATAAATTCACTGATGGTG
TTTGTTTGTTTTGGAACTGTAACGTTGATCGTTACCCAGCCAATGCAATTGTGTGTAGGTTTGACACGAG
AGTTTTGTCAAACTTAAACTTACCAGGTTGCGATGGTGGTAGTTTGTATGTGAATAAGCATGCATTCCAC
ACTCCAGCTTTTGATAAAAGTGCATTTACTAATTTAAAGCAACTGCCTTTCTTTTATTATTCTGATAGTC
CTTGTGAGTCT"&amp;"CATGGCAAACAAGTAGTGTCAGATATTGATTATGTACCACTTAAATCTGCTACGTGTAT
TACACGGTGCAATTTGGGAGGTGCTGTTTGCAGACACCATGCAAATGAGTACCGACAGTACTTAGATGCA
TACAATATGATGATTTCTGCTGGGTTTAGCCTATGGATTTACAAACAGTTTGACACTTATAACCTGTGGA
ATACATTTACCAGGTTACAAAGTTTAGAAAATGTGGCTTACAACGTTGTTAAC"&amp;"AAAGGACACTTTGATGG
ACAAGCTGGCGAAGCACCTGTTTCCATCATTAATAATGCTGTTTACACAAAGGTAGATGGTATTGATGTG
GAGATCTTTGAGAATAAGACAACACTTCCTGTTAATGTTGCATTTGAGCTTTGGGCTAAGCGTAACATTA
AACCAGTGCCAGAGATTAAGATACTCAATAATTTGGGTGTCGATATCGCTGCTAATACTGTAATCTGGGA
TTACAAGAGAGAAGCACCAGCACA"&amp;"TATGTCAACAATAGGTGTCTGCACAATGACTGACATTGCCAAGAAA
CCTACTGAGAGTGCTTGTTCCTCGCTTACTGTCTTATTTGATGGTAGAGTGGAAGGACAGGTAGACCTTT
TTAGAAATGCCCGTAATGGTGTTTTAATAACAGAAGGTTCAGTTAAAGGTTTAATACCTTCAAAGGGACC
AGTACAAGCCAGTGTCAATGGAGTCACATTAATTGGAGAATCAGTAAAAACACAGTTCAACTATTT"&amp;"TAAG
AAAGTAGATGGCATTATTCAACAGTTGCCTGAAACCTACTTTACTCAAAGCAGAGACCTAGAGGATTTTA
GGCCCAGATCACAAATGGAAACTGACTTTCTCGAGCTCGCTATGGATGAATTCATACAACGGTATAAGTT
AGAGGGTTATGCCTTCGAGCATATCGTTTATGGGGATTTCAGTCATGGACAACTTGGCGGCCTTCATTTA
ATGATTGGTTTAGCCAAGCGTTCACAAGATTCACCGC"&amp;"TCAAATTAGAGGATTTTATCCCTATGGATAGCA
CAGTGAAAAATTATTTCATAACGGATGCACAAACAGGTTCATCAAAATGTGTGTGTTCTGTCATTGACCT
CTTGCTTGACGACTTTGTTGAGATAATAAAGTCACAGGATTTGTCAGTAATCTCTAAGGTAGTCAAGGTT
ACAATTGATTACGCTGAGATTTCATTCATGCTTTGGTGTAAAGATGGTCATGTCGAAACCTTCTACCCAA
AATTACAG"&amp;"GCAAGTCAAGCATGGCAACCGGGAGTTGCGATGCCTAATTTGTATAAGATGCAAAGAATGCT
TCTTGAAAAATGTGACCTTCGGAATTATGGTGAAAATGCTGTCATACCAAAAGGAATAATGATGAATGTC
GCAAAATACACTCAACTGTGTCAATATTTAAATACACTTACTTTAGCTGTACCCTACAACATGAGAGTTA
TTCACTTTGGTGCTGGCTCTGATAAAGGAGTTGCACCAGGTACAGCTGTA"&amp;"CTCAGACAATGGTTGCCAAC
GGGCACACTACTTGTCGATTCAGACCTTAATGACTTCGTCTCTGACGCGGATTCTACCTTAATTGGAGAC
TGTGCAACAGTACATACGGCTAATAAATGGGATCTCATTATTAGTGACATGTATGACCCTAAAACCAAAC
ATGTGACAAGAGAGAATGACTCAAAAGAAGGGTTTTTCACTTACCTGTGTGGGTTTATAAAGCAAAAGCT
AGCCCTGGGTGGCTCTGTGGC"&amp;"TGTGAAGATAACAGAGCATTCTTGGAATGCTGATCTTTACAAGCTTATG
GGACATTTCTCATGGTGGACAGCTTTTGTTACTAATGTAAATGCGTCATCATCAGAAGCATTTCTAATTG
GAGCTAACTATCTTGGTAAGCCGAAGGAACAAATTGATGGCTATACCATGCATGCTAACTACATCTTTTG
GAGGAACACAAATCCTATTCAATTGTCTTCCTATTCACTTTTTGACATGAGCAAATTTCCCCT"&amp;"CAAATTA
AGAGGGACTGCTGTTATGTCTTTAAAAGAGAATCAAATCAACGATATGATTTATTCCCTGCTTGAAAAAG
GTAGACTTATCATTAGAGAAAACAACAGAGTTGTGGTCTCAAGTGATATTCTTGTTAATAACTAAAACGA
ACATGTTTATTTTCTTATTCTTTCTCACTCTCACTAGTGGTAGTGACCTTGAGAGTTGTACCACTTTTGA
TGATGTTCAAGCCCCTAATTACCCTCAACACTCT"&amp;"TCATCCAGGAGAGGGGTTTATTATCCTGATGAAATC
TTTAGATCAGACACTCTTTATTTAACTCAGGATCTATTTCTTCCATTCTATTCTAATGTCACAGGGTTTC
ATACTATTAATCATAGGTTTGACAACCCTGTCATACCTTTTAAGGATGGTGTTTATTTTGCTGCCACTGA
GAAATCAAATGTTGTCCGTGGTTGGGTTTTTGGCTCTACCATGAACAACAAGTCTCAGTCGGTGATTATC
ATCAA"&amp;"TAATTCTACTAATGTTGTTATACGAGCATGTAATTTTGAGTTGTGTGACAACCCTTTCTTTGCTG
TCTCTAAACCTACGGGAACACAGACACACACTATGATATTCGACAATGCATTTAATTGCACTTTCGAATA
CATATCAGACTCCTTTTCGCTCGATGTTGCTGAAAAGTCAGGTAATTTTAAACACTTACGAGAGTTTGTG
TTTAAAAATAAGGATGGGTTTCTCTATGTTTACAAGGGTTATCAACC"&amp;"TATAGACGTAGTCCGTGATCTAC
CATCTGGCTTTAATATTTTGAAACCTATTTTTAAGTTACCTCTTGGTATTAACATTACAAATTTTAGAGC
CATTCTTACAGCATTTTTGCCTGCTCAAGACACTTGGGGTACATCAGCTGCTGCTTATTTTGTTGGCTAT
TTAAAGCCAGCTACATTCATGCTTAAGTATGATGAAAATGGTACAATCACAGATGCTGTTGATTGTTCTC
AAAATCCCCTTGCTGAAC"&amp;"TCAAATGTTCTGTTAAAAGTTTTGAGATTGATAAAGGAATTTACCAAACCTC
CAATTTTAGGGTAGCACCCTCAAAGGAAGTTGTGAGGTTCCCTAATATTACAAACCTGTGTCCTTTTGGG
GAGGTTTTTAATGCTACTACATTTCCTTCTGTCTATGCATGGGAGAGGAAAAGAATTTCTAATTGTGTTG
CTGATTACTCTGTACTCTACAACTCAACATCTTTTTCAACTTTTAAGTGTTATGGCGTTT"&amp;"CTGCCACTAA
GCTGAATGATCTTTGCTTCTCCAATGTCTATGCAGATTCATTTGTAGTCAAAGGAGACGATGTAAGGCAA
ATAGCACCAGGACAGACCGGTGTTATTGCTGATTATAATTACAAATTGCCAGATGATTTCACGGGTTGTG
TCCTTGCTTGGAATACTAGGAACATTGATGCTACTCAAACTGGTAATTATAATTATAAATATAGATCTCT
CAGACATGGCAAGCTTAGGCCTTTTGAGAGA"&amp;"GATATTTCTAATGTGCCTTTCTCTCCTGATGGCAAACCT
TGTACCCCACCTGCTTTTAATTGTTATTGGCCATTAAATGATTATGGTTTTTACATCACTAATGGCATAG
GCTACCAACCTTATAGAGTTGTAGTTCTTTCTTTTGAACTTCTAAATGCACCTGCTACGGTTTGTGGACC
AAAATTGTCCACTGACCTTATTAAAAATCAATGTGTCAATTTTAACTTTAATGGACTCACTGGTACTGGT
GT"&amp;"GTTAACTCCTTCTTCAAAGAGATTTCAACCATTTCAACAATTTGGTCGTGATGTTTCGGATTTCACTG
ATTCAGTTCGAGATCCGAAGACGTCTGAAATATTAGACATTTCACCTTGCTCTTTTGGCGGTGTAAGTGT
AATCACACCTGGAACAAATACTTCATCAGAAGTTGCTGTTCTATATCAAGATGTTAACTGCACTGATGTT
CCTGTAGCAATCCATGCAGACCAACTCACACCTTCTTGGCGCGT"&amp;"ATACTCTACTGGAAATAATGTATTTC
AAACCCAGGCAGGCTGTCTTATAGGAGCTGAGCATGTCGACACTTCTTATGAGTGCGACATTCCTATTGG
AGCTGGCATTTGTGCTAGTTACCATACAGTTTCTTCATTACGTAGTACTAGCCAAAAATCTATTGTGGCT
TATACTATGTCTTTAGGTGCTGATAGTTCAATTGCTTACTCTAATAACACCATTGCTATACCTACTAACT
TTTCAATTAGCATTA"&amp;"CTACAGAAGTAATGCCTGTTTCTATGGCTAAAACCTCTGTAGATTGTAATATGTA
CATCTGCGGAGATTCTACTGAATGTGCTAATTTGCTTCTCCAATATGGTAGCTTTTGCACACAACTAAAT
CGTGCACTCTCAGGTATTGCTGTTGAACAGGATCGCAACACACGTGAAGTGTTCGCTCAAGTCAAACAAA
TGTACAAAACCCCAACTTTGAAAGATTTTGGTGGTTTTAATTTTTCACAAATATTAC"&amp;"CTGACCCTCTAAA
GCCAACTAAGAGGTCTTTTATTGAGGACTTGCTCTTTAATAAGGTGACACTCGCTGATGCTGGCTTTATG
AAGCAATATGGCGAATGCCTAGGTGATATTAATGCTAGAGATCTCATTTGTGCGCAGAAGTTCAATGGAC
TTACAGTGCTGCCACCTCTGCTCACTGATGATATGATTGCTGCCTACACTGCTGCTCTAGTTAGTGGTAC
TGCCACTGCTGGATGGACATTCGGTGCT"&amp;"GGCGCTGCTCTTCAAATACCTTTTGCTATGCAAATGGCATAT
AGGTTCAATGGCATTGGAGTTACTCAAAATGTTCTCTATGAGAACCAAAAACAAATCGCCAATCAATTTA
ACAAGGCGATCAGCCAAATTCAAGAATCACTCACAACAACATCCACTGCATTGGGCAAGCTGCAAGATGT
CGTCAACCAGAATGCTCAAGCATTAAACACACTTGTTAAACAACTTAGCTCCAATTTTGGTGCGATTTCA"&amp;"
AGTGTGCTAAATGATATCCTTTCGCGACTTGATAAAGTCGAGGCAGAGGTACAAATTGACAGGTTAATTA
CAGGCAGACTGCAAAGCCTTCAAACCTATGTAACACAACAACTAATCAGGGCTGCTGAAATCAGGGCTTC
TGCTAATCTTGCTGCTACTAAAATGTCTGAGTGTGTTCTTGGACAATCAAAAAGAGTTGACTTTTGCGGA
AAGGGCTACCATCTTATGTCCTTCCCACAAGCAGCCCCGCA"&amp;"TGGTGTTGTCTTCCTACATGTCACATATG
TGCCATCTCAAGAGAGAAACTTCACCACAGCGCCAGCAATTTGTCATGAAGGCAAAGCATACTTCCCTCG
TGAAGGTGTTTTTGTGTTTAATGGCACTTCGTGGTTTATTACACAGAGGAACTTCTTTTCTCCACAAATA
ATTACTACAGACAATACATTTGTCTCCGGAAGTTGTGATGTCGTAATTGGCATCATTAACAATACAGTTT
ATGATCCTCTGC"&amp;"AACCTGAGCTTGACTCATTCAAAGAAGAGCTGGACAAGTACTTCAAAAATCACACATC
ACCAGATGTTGATCTTGGCGACATTTCAGGCATTAACGCTTCTGTCGTCAACATTCAAAAAGAAATTGAC
CGCCTCAATGAGGTCGCTAAAAATTTAAATGAATCACTCATTGACCTTCAAGAATTGGGAAAATATGAGC
AATATATTAAATGGCCTTGGTATGTTTGGCTCGGCTTCATTGCTGGACTAATTG"&amp;"CCATCGTCATGGTTAC
AATCTTGCTTTGTTGCATGACTAGTTGTTGCAGTTGCCTCAAGGGTGCATGCTCTTGTGGTTCTTGCTGC
AAGTTTGATGAGGATGACTCTGAGCCAGTTCTCAAGGGTGTCAAATTACATTACACATAAACGAACTTAT
GGATTTGTTTATGAGAATTTTTACTCTTGGATCAATTACTGCACAGCCAGGAAAAATTGACAATGCTTCT
CCTGCAAGTACTGTTCATGCTACAG"&amp;"CAACGATACCGCTACAAGCCTCACTCCCTTTCGGATGGCTTGTTA
TTGGCGTTGCATTTCTTGCTGTTTTTCAGAGCGCTACCAAAATAATTTCGCTCAATAAAAGATGGCAGCT
AGCCCTTTATAAGGGCTTCCAGTTCATTTGCAATTTACTGCTGCTATTTGTTACCATCTATTCACATCTT
TTGCTTGTCGCTGCAGGTATGGAGGCGCAATTTTTGTACCTCTATGCCTTGATATATTTTCTACAAT"&amp;"GCA
TCAACGCATGTAGAATTATCATGAGATGTTGGCTTTGTTGGAAGTGCAAATCCAAGAACCCATTACTTTA
TGATGCCAACTACTTTGTTTGCTGGCACACACATAACTATGACTACTGTATACCGTATAACAGTGTCACA
GATACAATTGTCGTTACTGCAGGTGACGGCATTTCAACACCAAAACTCAAAGAAGACTACCAAATTGGTG
GTTATTCTGAGAATTGGCACTCAGGTGTTAAAGACTAT"&amp;"GTCGTTGTACATGGCTATTTCACCGAAGTTTA
CTACCAGCTTGAGTCTACACAAATTACTACAGACACTGGTATTGAAAATGCTACATTCTTCATCTTTAAC
AAGCTTGTTAAAGACCCACCGAATGTGCAAATACACACAATCGACGGCTCTTCAGGAGTTGTAAATCCAG
CAATGGATCCAATTTATGATGAGCCGACGACGACTACTAGCGTGCCTTTGTAAGCACAAGAAAGTGAGTA
CGAACTTAT"&amp;"GTACTCATTCGTTTCGGAAGAAACAGGTACGTTAATAGTTAATAGCGTACTTCTTTTTCTT
GCTTTCGTGGTATTCTTGCTAGTCACACTAGCCATCCTTACTGCGCTTCGATTGTGTGCGTACTGCTGCA
ATATTGTTAACGTGAGTTTAGTAAAACCAACTGTTTACGTTTACTCGCGTGTTAAAAATCTGAACTCTTC
TGAAGGAGTTCCTGATCTTCTGGTCTAAACGAACTAACTATTATTATTATT"&amp;"CTGTTTGGAACTTTAACAT
TGCTTATCATGGCTGAGAACGGGACTATTTCCGTTGAGGAGCTTAAAAGACTCCTGGAACAATGGAACCT
AGTAATAGGTTTCCTATTCCTAGCCTGGATTATGTTACTACAATTTGCCTATTCTAATCGGAACAGGTTT
TTGTACATAATAAAGCTTGTTTTCCTGTGGCTCTTGTGGCCAGTAACACTTGCTTGCTTTGTGCTTGCTG
TTGTTTACAGAATTAATTGGGT"&amp;"GACTGGCGGGATTGCGATTGCAATGGCTTGTATTGTAGGCTTGATGTG
GCTTAGCTACTTCATTGCTTCCTTCAGGCTATTTGCTCGTACCCGCTCAATGTGGTCATTCAACCCAGAA
ACAAACATTCTTCTCAATGTGCCTCTTCGAGGGACAATTGTGACCAGACCGCTCATGGAAAGTGAACTTG
TCATTGGCGCTGTGATCATTCGTGGTCACTTGCGCATGGCTGGACACTCCCTAGGGCGCTGTGA"&amp;"CATCAA
GGACCTGCCAAAAGAGATCACTGTGGCTACATCACGAACGCTTTCTTATTACAAATTAGGAGCGTCGCAG
CGTGTAGGCACTGATTCAGGTTTTGCTGCATACAACCGCTACCGTATTGGAAACTACAAATTAAATACAG
ACCACGCCGGTAGCAACGACAATATTGCTTTGCTAGTACAGTAAGTGACAACAGATGTTTCATCTTGTTG
ACTTCCAGGTTACAATAGCAGAGATATTGATTATC"&amp;"ATTATGAGGACTTTCAGGATTGCTATTTGGAATCT
TGACATGATAATAAGTTCAATAGTGAGACAATTATTTAAGCCTCTAACTAAGAATAAATATTCAGAGTTA
GATGATGAAGAACCTATGGAGATAGATTATCCTTGATAAACGAACCACTATGTTACTTTTAGTAACATTG
TTTGGTTTAGCATCAGGGTGCAGCTTACCACTTACGGTTAGCTGCCCTAGAGGCCTACCTTTCACTCTAC
AGATTA"&amp;"ACACTACTAGTGTTACTGTGGAGTGGTATCGGGTATCTCCTGCATCAATGCAAGGTCTTACAAA
GATAAATACTGGCAGCACTATTTTTGATAACAACTTTAGTGTAGTCAATAATAATTTGTACTTCAAACAG
TGTTTTGGAGGCTTTTTTACAGCACGCTGTTACCGCCAGGGTAAGCATGACGGTGCTATAGTAGATAATT
CTCAACCTGTCTTTGTGGATGCTAGGAATTATGTACCAACTACTGCAC"&amp;"CATTAGTCTCATCGCAGGGCAT
TGTGCAGCCAAAAAGTTCCAATGTGTTAGCTATAGTGTTACCTATAGCCCTTGTTGGTATTTGTCTTTTT
ATTCTTTTACTTTGGTATCTGTTTTCTAAGCAAAACAAAATTTACCAACAGGCCACGCAATCAGTCTAAA
CGAACATGAAAATTATTCTCTTCCTGACATTGATTGCACTTGCATCTTGCGAGCTATATCACTATCAGGA
GTGTGTTAGAGGTACAACT"&amp;"GTACTACTAAAAGAACCTTGCCTGTCTGGAACTTACGAGGGCAATTCACCA
TTTCATCCTCTTGCTGATAACAAATTTGCACTAACTTGCACTAGCACTCATTTTGCTTTTGCTTGTGCTG
ACGGTACTAGACATACCTATCAGCTTCGTGCAAGATCAGTTTCACCAAAACTTTTCATCAGACAAGAGGA
AGTTCACCAGGAGCTCTACTCACCGCTTTTTCTCATTGTTGCTGCTCTAGTATTTATAATA"&amp;"CTTTGCTTC
ACCATTAAGAGAAAGACAGAATGAATGAGCTCACTTTAATTGACTTCTATTTGTGCTTTTTAGCCTTTCT
GCTATTCCTTGTTCTAATAATGCTTATTATATTTTGGTTTTCACTTGAACTCCAGGATATAGAAGAACCT
TGTAACAAAGTCTAAACGAACATGAAACTTCTCATTGTTTTAGGACTCTTAACATCAGTGTATTGCATGC
ATAAAGAATGCAGTATACAAGAATGTTGTGAA"&amp;"AATCAACCATTCCAACCTGAAGACCCATGTCCAATACA
TTATTATTCGGACTGGTTTGTAAAAATTGGACCTCGCAAGTCTGCTCGCCTAGTACAACTTTGTGCTGGT
GAATATGGACACAGAGTTCCAATACATTATGAAATGTTTGGCAATTATACTATTTCATGTGAACCACTTG
AAATAAATTGTCAAAACCCACCAGTTGGAAGTCTCATTGTACGTTGTTCATATGATGTTGACTTTATGGA
GTA"&amp;"TCACGACGTTCGTGTTGTTCTAGATTTCATCTAAACGAACAAACTAAAATGTCTGATAATGGACCCC
AACCAAATCAGCGTAGTGCCCCCCGCATTACATTTGGTGGACCCACAGATTCAATTGACAATAACCAGAA
TGGAGGACGCAATGGGGCAAGGCCAAAACAGCGCCGACCCCAAGGTTTACCCAATAATACTGCGTCTTGG
TTCACAGCTCTCACTCAGCATGGCAAGGAGGAACTTAGATTCCCT"&amp;"CGAGGCCAGGGCGTTCCAATCAACA
CCAATAGTGGTCCAGATGACCAAATTGGCTACTACCGAAGAGCTACCCGACGAGTTCGTGGTGGTGACGG
CAAAATGAAAGAGCTCAGCCCCAGATGGTACTTTTATTACCTAGGAACCGGCCCAGAAGCTTCACTTCCC
TACGGCGCTAACAAAGAAGGCATCGTATGGGTCGCAACTGAGGGAGCCTTGAATACACCGAAAGATCACA
TCGGCACCCGCAATCC"&amp;"TAATAACAATGCTGCCACCGTGCTACAACTTCCTCAAGGAACAACATTGCCAAA
AGGCTTCTACGCAGAGGGGAGCAGAGGCGGCAGTCAAGCCTCTTCTCGCTCTTCGTCACGTAGTCGCGGT
AATTCAAGAAATTCAACTCCTGGCAGCAGTAGGGGAAATTCTCCTGCTCGAATGGCTAGCGGAGGTGGTG
AAACTGCCCTCGCGCTATTGCTGCTAGACAGATTGAACCAGCTTGAGAGCAAAGTTTC"&amp;"TGGTAAAGGCCA
ACAACAACAAGGCCAAACTGTCACTAAGAAATCTGCTGCTGAGGCATCTAAAAAGCCTCGCCAAAAACGT
ACTGCTACAAAACAGTACAACGTCACTCAAGCATTTGGGAGACGTGGTCCAGAACAAACCCAAGGAAACT
TCGGGGACCAAGACCTAATCAGACAAGGAACTGATTATAAACATTGGCCGCAAATTGCACAATTTGCTCC
AAGTGCCTCTGCATTCTTCGGAATGTCAC"&amp;"GCATTGGCATGGAAGTCACACCTTCGGGAACATGGCTGACT
TATCATGGAGCCATTAAATTGGATGACAAAGATCCACAATTCAAAGACAACGTCATACTGCTGAATAAGC
ACATTGACGCATACAAAACATTCCCACCAACAGAGCCTAAAAAGGACAAAAAGAAAAAGACTGATGAAGC
TCAGCCTTTACCGCAGAGACAAAAGAAGCAGCCCACTGTGACTCTTCTTCCTGCGGCTGACATGGATGAT
"&amp;"TTCTCCAGACAACTTCAAAATTCCATGAGTGGAGCTTCTGCTGATTCAACTCAGGCATAAACACTCATGA
TGACCACACAAGGCAGATGGGCTATGTAAACGTTTTCGCAATTCCGTTTACGATACATAGTCTACTCTTG
TGCAGAATGAATTCTCGTAGCTAAACAGCACAAGTAGGTTTAGTTAACTTTAATCTCACATAGCAATCTT
TAATCAATGTGTAACATTAGGGAGGACTTGAAAGAGCCACCA"&amp;"CATTTTCACCGAGGCCACGCGGAGTACG
ATCGAGGGTACAGTGAATAATGCTAGGGAGAGCTGCCTATATGGAAGAGCCCTAATGTGTAAAATTAATT
TTAGTAGTGCTATCCCCATGTGATTTTAATAGCTTCTTAGGAGAATGACAAAAAAAAAAAAAAAAAAAAA
A")</f>
        <v>&gt;BtRs4874 KY417150.1_genome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TTGGTGTCAACGAGAAAACACACGTCCAACTCAGTTTGCCTGTTCTCCAGGTTAGAGACGTGCTAGTGCG
TGGCTTCGGGGACTCTGTGGAAGAGGCCCTATCGGAGGCACGTGAACATCTTAAAAATGGCACTTGTGGT
TTAGTAGAGCTGGAAAAAGGCGTACTGCCCCAGCTTGAACAGCCCTATGTGTTCATTAAACGTTCTGATG
CCTTAAGCACCAATCACGGCCACAAGGTCGTTGAGCTGGTTGCAGAATTGGACGGCATTCAGTACGGTCG
TAGCGGTATAACTCTGGGAGTACTCGTGCCACATGTGGGCGAAACCCCAATCGCATACCGCAATGTTCTT
CTTCGTAAGAACGGTAATAAGGGAGCCGGTGGCCATAGCTTTGGCATCGATTTAAAGTCTTATGACTTAG
GTGACGAGCTTGGTACTGATCCCATTGAAGATTATGAACAAAACTGGAACACTAAGCATGGCAGTGGTGT
ACTCCGTGAACTCACTCGTGAGCTCAATGGAGGTGCAGTTACTCGCTATGTCGACAACAACTTCTGTGGC
CCAGATGGGTACCCTCTTGATTGCATCAAAGATTTTCTCGCTCGCGCGGGTAAGTCAATGTGCACTCTTT
CTGAACAACTTGATTACATCGAGTCGAAGAGAGGTGTCTACTGCTGCCGTGACCACGAGCATGAAATTGC
CTGGTTCACTGAGCGCTCTGATAAGAGCTATGAGCATCAGACACCCTTCGAAATTAAGAGTGCCAAGAAA
TTTGACACCTTCAAAGGGGAATGCCCAAAGTTTGTATTTCCTCTCAATTCAAAAGTCAAAGTCATTCAAC
CACGTGTTGAAAAGAAAAAGACTGAAGGTTTCATGGGGCGCATACGCTCTGTGTACCCTGTTGCATCTCC
GCAGGAGTGTAACAACATGCACTTGTCTACCTTGATGAAATGTAATCATTGCGATGAAGTTTCATGGCAG
ACGTGCGATTTTCTGAAAGCCACTTGTGAACATTGTGGCACTGAAAACGCAGTCACTGAAGGACCTACTA
CATGTGGGTATCTACCTACTAATGCTGTAGTGAAAATGCCATGTCCTGCCTGTCAAGACCAGGAGATTGG
ACCTGAGCATAGTGTTGCAGATTATCACAACCACTCAAACATTGAAACTCGACTCCGCAAGGGAGGTAGG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ACAAGTCTTTCAAAGCCATTGTTGAGTCCTGCGGTAACTACAAAGTTACCAAGGGGAAGCCCGTAAAAGG
TGCTTGGAACATTGGACAACAGAGATCAGTTTTAACACCACTGTGTGGTTTCCCCTCACAGGCTGCTGGT
GTTATCAGATCAATCTTTGCACGCACACTTGATGCAGCAAACCACTCAATTCCTGATTTGCAAAGAGCAG
CTGTCACCATACTTGATGGTATTTCTGAACAGTCATTACGTCTTGTCGACGCCATGGTTTACACCTCAGA
CCTGATCACCAACAGTGTCATTATTATGGCATATGTAACCGGTGGTCTTGTACAACAGATTTCTCAGTGG
TTGTCTAATCTGTTGGGCACTACTGTTGAAAAACTCAGGCCCATCTTTGCATGGATTGAGGCGAAACTTA
GTGCAGGAGTTGAATTTCTCAAGGATGCTTGGGAGATTCTCAAATTTCTCATTACAGGTGTTTTTGACAT
CGTTAAGGGTCAAATACAGGTTGCTTCAGATAACATCAAGGATTGTGTAAAATGCTTCATTGATGTTGTT
AACAAAGCACTCGAAATGTGCATTGACCAAGTCACTATCGCTGGCGCAAAGTTGCGATCACTCAACTTGG
GTGAAGTCTTCATCGCTCAAAGCAAGGGACTTTACCGTCAGTGTATACGTGGCAAGGAACAGCTGCAACT
ACTCATGCCTCTTAAGGCACCAAAAGAAGTCACCTTTCTTGAAGGTGATTCACATGACACAGTACTTACC
TCTGAGGAGGTTGTTCTCAAGAACGGTGAACTCGAAGCACTCGAGGCGCCCGTTGATAGCTTCACAAATG
GAGCTGTCGTTGGCACACCAGTCTGTGTAAATGGCCTCATGCTCTTGGAGATTAAGGACAAAGAACAATA
CTGCGCATTGTCTCCTGGTTTACTGGCTACAAACAATGTCTTTCGCCTAAAGGGAGGTGCACCAACTAAA
GGTGTAACCTTTGGAGAAGATACTGTTTTGGAAGTTCAAGGCTACAAGAATGTGAGAATCACATTTGAGC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CCGAATTATCGGAGCATGAACCTGAACCAGAACTAACACTTGAAGAACCAGTTAACCAGTTTACTGGTTA
TTTAAAACTTACTGACAATGTTGCCATTAAGTGTGTGGACATCGTGAAGGAGGCGCAAAACGCTAACCCC
ACGGTGATTGTAAATGCTGCTAACATACATCTGAAACATGGTGGTGGTGTAGCAGGTGCACTCAATAAGG
CAACCAACGGTGCCATGCAAAAAGAGAGCGATGATTACATTAAGCTAAATGGCCCTCTCACAGTGGGAGG
TTCATGTTTGCTTTCTGGACACAACCTTGCTAAGAAGTGTCTGCATGTTGTTGGACCTAACCTAAATGCA
GGTGAGGACATCCAGCTTCTTAAGGCAGCATATGAAAATTTCAATTCACAGGACACCTTACTTGCACCAC
TGTTGTCAGCAGGCATATTTGGTGCTAAACCACTTCATTCTTTACAAGTGTGCGTGCAGACAGTTCGTAC
ACAGGTTTATATTGCAGTCAATGATAAAGCTCTTTATGAGCAGGTTGTCATGGATTACCTTGATAGCCTG
AAGCCCAGAGTGGAAGCACCTAAACAAGAGGAGCCACCAAAGACAGAAGATCCTAAAATTGAGGAGAAAT
CTGTCGTACAGAAGCCTGTCGATGTGAAGCCAAAAATTAAGGCTTGCATTGATGAGGTTACCACAACACT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CTCAAGAGCTTTGAAGAAGGTGCCAGTTGATGAGTATATAACCACATACCCTGGACAAGGATGTGCTGGT
TATACACTTGAGGAAGCTAAGACTGCTCTTAAGAAATGCAAATCTGCATTTTACGTGTTACCTTCAGAAA
CACCTAATGCTAAGGAAGAGATTCTAGGAACTGTATCCTGGAATTTGAGAGAGATGCTTGCTCATGCTGA
AGAGACAAGAAAATTAATGCCTATCTGCATGGATGTTAGAGCCATAATGGCCACCATCCAACGCAAGTAC
AAAGGAATTAAAATTCAAGAAGGTATTGTTGACTATGGAGTCCGATTCTTCTTTTATACTAGTAAAGAAT
CTGTAGCTTCTATCATTACGAAGTTGAACTCTCTAAATGAGCCACTTGTCACAATGCCAATTGGTTATGT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AGGTGTTGAATTTCTTAAGCGTGGTGACAAAATTGTGTACCACACTTTAGAGGGCCCCGTCGAGTTTCAT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TTCTTTTGTTATGATGTCTGCACCACCTGCTGAATATAAATTACAGCAAGGTACATTTTTGTGTGCGAAT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TCAAATGACAGGCTTCACAAAGCCAGCTTCACGAGAGTTATCTGTCACATTCTTTCCAGACTTGAATGGC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AGGTGTTAAAGTAACACAAGAGTTGGATCATGAGGATCTTATGGCTGCTTATGTGGAAAATACAAGCATT
ACCATTAAGAAACCTAATGAGCTTTCACTAGCCTTAGGTTTAAAAACAATTGCCACTCATGGTATTGCTG
CAATTAATAGTGTGCCTTGGAGTAAAATTTTGGCATATGTCAAACCATTCTTAGGACAGGCAGCAGTTAC
AACATCAAACTGCGCTAAGAGATTGGTGCAGCGTATGTTTAACAACTATATGCCCTATGTGCTTACACTA
CTGTTCCAATTGTGTACTTTTACTAAAAGTACAAATTCTAGAATTAGAGCTTCACTACCTACGACTATTG
CTAAAAATAGTGTTAAGGGTGTAGCTAGATTATGTTTGGATGCTGGCATCAATTATGTAAAGTCACCCAA
ATTTTCTAAATTGTTCACTGTTGCAATGTGGCTATTATTGTTAAGCATTTGCTTAGGTTCACTAATCTAT
GTAACTGCAGCTTTAGGTGTATTATTGTCCAACTTTGGAGCTCCTTCTTATTGTAGTGGCGTTAGAGAAT
CGTACCTCAATTCCTCTAATGTTACTACTATGGATTTCTGTGAAGGTTCTTTTCCTTGCAGTGTTTGTTT
AAGTGGATTAGATTCGCTTGATTCCTATCCAGCTCTTGAAACCATTCAGGTGACGATCTCATCGTACAAG
CTAGACTTGACAATTTTAGGCCTGGCTGCTGAGTGGTTTTTGGCATATATGTTGTTCACAAAATTCTTTT
ATTTACTAGGTCTTTCAGCTATAATGCAGGTGTTCTTTGGCTATTTTGCTAGTCATTTCATCAGCAATTC
TTGGCTCATGTGGTTTATCATTAGCATTGTACAAATGGCACCCGTTTCTGCAATGGTTAGGATGTACATC
TTCTTTGCTTCTTTTTACTACATTTGGAAGAGCTATGTTCATATTATGGATGGTTGTACCTCTTCGACTT
GCATGATGTGCTATAAGCGCAATCGTGCCACACGCGTAGAGTGTACAACTATTGTTAATGGCATGAAGAG
ATCTTTCTATGTCTATGCAAATGGAGGCCGTGGCTTCTGCAAGACGCACAATTGGAATTGTCTCAATTGT
GACACATTTTGCACTGGTAGTACATTCATTAGTGATGAAGTTGCTCGTGACTTGTCACTCCAGTTTAAAA
GACCAATCAACCCTACTGACCAGTCATCGTATATTGTTGATAGTGTTGCTGTGAAAAATGGCGCGCTTCA
CCTCTACTTTGACAAGGCTGGTCAAAAGACTTATGAGAGACACCCACTCTCCCATTTTGTCAATTTAGAC
AATTTGAGAGCTAACAACACTAAAGGTTCACTACCTATTAATGTCATAGTCTTTGATGGCAAGTCAAAAT
GCGACGAGTCTGCTGCTAGGTCTGCTTCTGTGTACTACAGTCAGCTAATGTGCCAACCTATTCTGTTGCT
TGACCAAACTCTCGTATCAGATGTTGGAGATAGTACTGAAGTTTCTGTTAAGATGTTTGATGCTTATGTC
GACACCTTTTCAGCAACTTTTAGTGTTCCTATGGAAAAACTTAAGGCACTTGTTGCTACAGCTCATAGCG
AGCTGGCAAAGGGTGTAGCTTTAGATGGCGTCCTTTCTACATTTGTGTCCGCAGCCCGTCAAGGTGTTGT
AGACACTGATGTTGACACAAAGGATGTCATTGAATGTCTCAAACTTTCACATCACTCCGACTTGGAAGTG
ACAGGTGACAGTTGTAACAACTTCATGCTCACCTATAACAAAGTTGAAAACATGACGCCTAGAGATCTTG
GCGCATGTATTGATTGTAATGCAAGGCATATTAATGCCCAAGTGGCAAAAAGTCACAATGTTTCACTCAT
CTGGAATGTAAAAGACTATATGTCTTTATCTGAACAGCTGCGTAAACAAATTCGTAGTGCTGCTAAGAAG
AACAACATACCTTTTAGACTAACTTGTGCTACAACTAGACAGGTTGTCAATGTCATAACTACTAAAATCT
CACTCAAGGGTGGTAAGATTGTTAGTACTTGGTTTAAACTTATGTTTAAGGCCACATTATTGTGCGTTTT
TGCTGCATTGGTCTGTTACATCGTTATGCCAGTACATACATTGTCTGCTCATGATGGTTACACAAATGAA
ATCATTGGTTACAAAGCCATTCAGGATGGTGTCACTCGTGACATCGTTTCCACTGATGATTGTTTTGCAA
ACAAACATGCTGGTTTTGACTCATGGTTTAGCCAGCGTGGTGGTTCATACAAAAATGACAAAAGCTGCCC
TGTAGTAGCTGCTATCATTACAAGAGAGATTGGTTTTATAGTGCCTGGCTTACCAGGTACTGTGTTGAGA
GCAATCAATGGTGACTTCTTGCATTTTCTACCTCGTGTCTTTAGTGCTGTAGGCAACATTTGCTACACAC
CTTCCAAACTCATTGAGTATAGTGATTTTGCTACCTCTGCTTGCGTTCTTGCTGCTGAGTGTACAATTTT
TAAGGATGCTATGGGCAAACCTGTGCCATATTGTTATGACACTAATTTGCTAGAGGGTTCTATTTCTTAT
AGTGAGCTTCGTCCAGACACTCGTTATGTCCTTATGGATGGTTCCATCATACAGTTTCCTAACACTTACC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TTCTCCTATTGTGCCTTTTTGGATAACAGTAATCTATGTATTCTGTATTTCTCTGAAGCACTGCCATTGG
TTCTTTAACAACTATCTTAGGAAAAGAGTCATGTTTAATGGAGTTACATTTAGTACCTTCGAGGAGGCTG
CTTTGTGTACCTTTTTGCTCAATAAGGAAATGTACCTAAAATTGCGTAGTGAGACACTGTTGCCACTTAC
ACAGTACAATAGGTATCTTGCTCTATATAACAAGTACAAGTATTTCAGTGGAGCCTTAGATACTACCAGC
TATCGTGAAGCAGCTTGCTGCCACTTAGCAAAGGCTCTAAATGACTTTAGCAATTCAGGTGCTGATGTTC
TCTACCAACCACCACAGACGTCAATCACTTCTGCTGTTCTGCAGAGTGGTTTTAGGAAAATGGCATTCCC
ATCAGGCAAAGTTGAAGGGTGCATGGTACAAGTAACCTGTGGAACTACAACTCTTAATGGATTGTGGTTA
GATGACACAGTATACTGTCCAAGACATGTCATTTGCACAGCAGAGGACATGCTTAACCCTAACTATGAAG
ATCTGCTCATTCGCAAATCTAACCATAGCTTCCTTGTTCAGGCTGGCAATGTACAACTCCGAGTTATCGG
CCATTCTATGCAAAATTGTCTGCTTAGGCTTAAAGTTGATACCTCTAACCCTAAGACACCCAAGTATAAA
TTTGTCCGTATTCAACCTGGTCAAACATTCTCAGTTTTAGCATGCTACAATGGTTCACCATCTGGTGTTT
ATCAGTGTGCCATGAGACCTAACCATACCATTAAAGGTTCTTTCCTTAATGGATCATGTGGTAGTGTTGG
TTTTAACATTGACTATGATTGCGTGTCTTTCTGCTATATGCATCATATGGAGCTTCCAACAGGAGTACAC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TGAGTTTACACCATTTGATGTTGTTAGACAATGCTCTGGTGTTACCTTCCAAGGTACGTTCAAGAAAATT
GTTAAAGGCACTCATCATTGGCTGCTTTTAACTTTCTTGACATCACTATTGATTCTTGTTCAGAGTACAC
AGTGGTCACTGTTTTTCTTTGTTTACGAGAATGCTTTCTTGCCATTTACTCTTGGTATTATGGCAATTGC
TGCATGTGCTATGCTGCTTGTTAAGCATAAGCACGCATTCTTGTGCTTGTTTCTGTTACCTTCTCTTGCA
ACAGTTGCTTACTTTAATATGGTCTACATGCCTGCTAGCTGGGTGATGCGTATTATGACATGGCTTGAAT
TGGCTGACACTAGCTTGTCTGGTTATCGGCTTAAGGACTGTGTTATGTATGCTTCAGCTTTAGTTTTGCT
TATTCTCATGACAGCTCGTACTGTTTATGATGATGCTGCTAGACGTGTTTGGACACTGATGAATGTCATT
ACACTTGTTTACAAAGTCTACTATGGTAATGCTTTAGACCAAGCTATTTCCATGTGGGCCCTAGTTATTT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GCTACTGTACAGTCTAAAATGTCTGATGTAAAGTGCACATCTGTGGTACTGCTCTCGGTTCTTCAACAAC
TTAGAGTAGAATCATCTTCTAAATTGTGGGCACAATGTGTACAACTCCACAACGATATTCTTCTTGCAAA
AGACACAACTGAAGCATTCGAAAAGATGGTTTCTCTTTTGTCTGTCTTGCTATCCATGCAGGGTGCTGTA
GACATTAATAAGTTGTGCGAGGAAATGCTCGACAACCGTGCTACTCTCCAGGCTATTGCTTCAGAATTTA
GTTCTTTACCATCATATGCCGCTTATGCCACTGCCCAAGAGGCCTATGAGCAGGCTGTAGCTAATGGTGA
TTCTGAAGTCGTTCTTAAAAAGTTAAAGAAATCTTTGAATGTGGCTAAATCTGAGTTTGACCGTGATGCT
GCCATGCAACGCAAGTTGGAAAAGATGGCAGATCAGGCTATGACCCAAATGTACAAACAGGCAAGATCTG
AGGACAAGAGGGCAAAAGTAACTAGTGCTATGCAAACAATGCTTTTCACTATGCTTAGGAAGCTTGATAA
TGATGCACTTAACAACATTATCAATAATGCGCGTGATGGTTGTGTCCCACTCAACATCATACCATTGACT
ACAGCAGCCAAACTCATGGTTGTTGTCCCTGATTATGGTACCTACAAGAACACTTGTGATGGTAACACTT
TTACGTATGCGTCTGCACTCTGGGAAATCCAGCAAGTTGTTGATGCAGATAGCAAGATTGTTCAACTTAG
TGAAATTAACATGGACAATTCACCAAATTTGGCTTGGCCTCTTATTGTTACAGCTCTAAGGGCCAATTCA
GCTGTCAAACTACAGAATAATGAACTGAGTCCAGTAGCACTACGACAGATGTCATGTGCGGCTGGTACCA
CACAAACAGCTTGTACTGATGACAATGCACTTGCCTACTATAACAACTCAAAGGGAGGTAGATTTGTGCT
AGCATTACTATCAGACCACCAAGATCTCAAATGGGCTAGATTCCCTAAGAGTGATGGTACAGGTACAATT
TACACAGAACTGGAACCACCTTGTAGGTTTGTTACAGACACACCAAAAGGGCCTAAAGTGAAATACTTGT
ATTTCATCAAGGGCTTAAATAACCTAAATAGAGGTATGGTGCTGGGCAGTTTAGCTGCTACAGTACGTCT
TCAGGCTGGAAATGCTACAGAAGTACCTGCCAATTCAACTGTGCTTTCTTTCTGTGCTTTTGCAGTAGAC
CCTGCTAAAGCGTACAAGGATTACCTAGCAAGTGGAGGACAACCAATCACCAACTGTGTGAAGATGTTGT
GTACACACACTGGTACAGGACAGGCAATTACTGTAACACCAGAAGCCAATATGGACCAAGAGTCCTTTGG
TGGTGCTTCATGCTGTCTGTATTGTAGATGCCACATTGACCACCCAAATCCTAAAGGATTTTGTGACTTG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CAGGCACTAGCACTGATGTCGTCTACAGGGCTTTTGATATTTACAATGAAAAAGTTGCTGGTTTTGCAAA
GTTCCTAAAAACTAATTGCTGCCGCTTCCAAGAGAAGGATGAGGAAGGCAATTTATTAGACTCTTACTTT
GTAGTTAAGAGGCATACTATGTCTAACTACCAACATGAAGAGGCTATTTATAACTTGGTTAAAGATTGTC
CAGCGGTTGCTGTTCATGACTTTTTCAAGTTTAGAGTAGATGGTGACATGGTACCACATATATCACGTCA
GCGTCTAACTAAATACACAATGGCTGATTTAGTCTATGCTCTACGTCATTTTGATGAGGGTAATTGTGAT
ACATTAAAGGAAATACTCGTCACATACAATTGTTGTGATGATGATTATTTCAATAAGAAGGATTGGTATG
ATTTCGTAGAGAATCCTGACATCTTACGCGTATATGCTAACTTAGGTGAGCGTGTACGCCAAGCATTATT
AAAGACTGTACAATTCTGCGATGCTATGCGTGATGCAGGCATTGTAGGCGTACTGACATTAGATAATCAG
GATCTTAATGGGAATTGGTATGATTTCGGTGATTTCGTACAAGTAGCACAAGGCTGCGGAGTTCCTATTG
TGGATTCATATTACTCATTGCTGATGCCCATCCTCACTCTGACTAGGGCATTGGCTGCTGAGTCCCATAT
GGATGCTGATCTCGCAAAACCACTTATTAAGTGGGATTTGCTGAAATATGATTTTACGGAAGAGAGACTT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AGTAGCTGCACTAACAAACAATGTTGCTTTTCAAACTGTCAAACCCGGTAATTTTAACAAAGACTTTTAT
GACTTTGCTGTGTCTAAAGGTTTCTTTAAGGAAGGAAGTTCTGTTGAACTAAAACACTTCTTCTTTGCTC
AGGATGGCAATGCTGCTATCAGTGATTATGACTATTATCGTTATAATCTGCCAACAATGTGTGATATCAG
ACAACTCCTATTCGTAGTTGAAGTTGTTGACAAATACTTTGATTGTTACGATGGTGGCTGTATTAATGCC
AACCAAGTAATCGTTAACAATCTGGACAAATCAGCTGGTTTCCCATTTAATAAATGGGGTAAGGCTAGAC
TTTATTATGACTCAATGAGTTATGAGGATCAAGATGCACTTTTCGCGTATACTAAGCGTAATGTCATCCC
TACCATAACTCAAATGAATCTTAAGTACGCCATTAGTGCAAAGAATAGAGCTCGCACCGTAGCTGGTGTC
TCTATCTGTAGTACTATGACAAATAGACAGTTTCATCAGAAATTATTGAAGTCAATAGCCGCCACTAGAG
GAGCTACTGTGGTAATTGGAACAAGCAAATTTTACGGTGGCTGGCATAACATGTTAAAAACTGTTTACAG
TGATGTAGAAACTCCACACCTTATGGGTTGGGATTATCCAAAATGTGACAGAGCCATGCCTAACATGCTT
AGGATAATGGCCTCTCTTGTTCTTGCTCGCAAACATAGCACTTGCTGTAACTTGTCACACCGTTTCTACA
GGTTAGCTAATGAGTGTGCGCAAGTATTAAGTGAGATGGTCATGTGTGGCGGCTCACTATATGTTAAACC
AGGTGGAACATCATCCGGTGATGCTACAACTGCTTATGCTAATAGTGTCTTTAACATTTGTCAAGCTGTT
ACAGCTAATGTAAATGCACTCCTTTCAACTGATGGTAACAAGATAGCTGACAAGTACGTCCGCAATCTAC
AACACAGGCTTTATGAGTGTCTCTATAGAAACAGGGATGTTGATCATGAATTCGTGGATGAGTTTTACGC
ATACCTGCGTAAACATTTCTCCATGATGATTCTTTCTGATGATGCCGTTGTGTGCTATAACAGTAACTAT
GCGGCTCAAGGTTTAGTAGCTAGCATTAAGAACTTTAAGGCAGTTCTTTATTATCAAAATAATGTGTTCA
TGTCTGAGGCAAAATGTTGGACTGAGACTGACCTTACTAAAGGACCTCACGAATTTTGCTCACAGCATAC
AATGCTAGTTAAACAAGGAGATGATTACGTGTACCTGCCTTACCCAGACCCATCTAGAATATTAGGCGCA
GGCTGTTTTGTCGATGATATTGTCAAAACAGATGGTACACTTATGATTGAGAGGTTTGTGTCATTAGCTA
TTGATGCCTACCCCCTTACTAAACATCCTAATCAGGAGTATGCTGATGTCTTTCACTTGTATTTACAATA
CATTAGGAAGTTACATGATGAGCTTACTGGTCACATGCTAGACATGTATTCTGTAATGCTAACTAATGAT
AATACCTCACGGTATTGGGAACCTGAGTTTTATGAAGCTATGTACACACCACACACGGTCTTGCAGGCTG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TACATGTGTAGGTAGTGACAATGTCACTGACTTCAATGCGATAGCAACATGTGATTGGACTAGAGCTAGC
GAGTTAATACTTGCCAACACTTGTACTGAGAGACTCAAGCTCTTTGCAGCAGAAACGCTCAAAGCTACTG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TAGTGCACCTACTCTAGTGCCACAAGAGCACTATGTTAGAATTACTGGCTTGTACCCAACACTCAATATC
TCAGATGAGTTTTCTAGCAATGTTGCAAATTACCAAAAGGTCGGTATGCAAAAGTACTCTACACTCCAAG
GACCACCAGGTACTGGTAAGAGTCATTTTGCCATTGGACTTGCTCTCTACTACCCATCTGCTCGCATAGT
GTATACAGCTTGCTCTCATGCAGCTGTTGATGCCCTATGCGAAAAGGCATTAAAATACTTGCCTATAGAT
AAATGTAGTAGGATTATACCTGCGCGTGCGCGCGTAGAGTGTTTTGACAAATTCAAAGTGAATTCAACAC
TAGAACAGTACGTTTTCTGCACTGTAAATGCATTGCCAGAAACAACTGCTGACATTGTAGTCTTTGATGA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AAATAGGCGTTGTAAGAGAATTTCTTACACGCAACCCTGCTTGGAGAAAAGCTGTTTTTATCTCACCTTA
TAATTCACAGAATGCTGTAGCTTCAAAAATCTTAGGATTGCCTACGCAGACTGTTGATTCCTCCCAGGGT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CATCTCTATGATGGGTTTCAAAATGAATTACCAAGTTAATGGTTACCCTAACATGTTTATCACCCGCGAA
GAAGCTATTCGTCACGTTCGTGCATGGATTGGCTTCGACGTAGAGGGCTGTCATGCAACTAGAGATGCTG
TGGGTACTAACCTACCTCTCCAGCTAGGATTTTCTACAGGTGTTAACTTAGTAGCTGTACCGACTGGCTA
TGTTGACACTGAAAATAACACAGAATTCACCAGAGTTAATGCAAAACCTCCACCAGGTGATCAGTTTAAA
CATCTTATACCACTCATGTACAAAGGCTTGCCTTGGAATATAGTGCGTATTAAGATAGTACAAATGCTTA
GTGATACACTGAAAGGATTGTCAGACAGAGTCGTGTTTGTCCTTTGGGCACATGGCTTTGAGCTTACATC
AATGAAGTACTTTGTCAAGATTGGACCTGAAAGAACGTGTTGTCTGTGTGACAAACGTGCAACTTGCTTT
TCTACTTCATCAGATACTTATGCCTGCTGGAATCATTCTGTGGGTTTTGACTATGTCTATAACCCATTTA
TGATTGATGTTCAGCAGTGGGGTTTTACGGGTAACCTTCAGAGTAACCATGACCAACATTGCCAGGTGCA
TGGAAATGCACATGTGGCTAGTTGTGATGCTATCATGACTAGATGCTTGGCAGTCCATGAGTGCTTTGTT
AAGCGCGTTGACTGGTCTGTTGAATACCCTATTATAGGAGAAGAACTGAAGATTAATTCCGCTTGCAGAA
AAGTACAGCATATGGTTGTAAAGTCTGCATTGCTTGCTGATAAGTTTCCAGTTCTTCATGACATTGGAAA
TCCAAAGGCTATTAAGTGTGTACCTCAGGCTGAAGTAGAATGGAAGTTCTATGATGCTCAGCCATGCAGT
GACAAAGCCTATAAAATAGAGGAACTTTTCTATTCTTATGCTACACATCATGATAAATTCACTGATGGTG
TTTGTTTGTTTTGGAACTGTAACGTTGATCGTTACCCAGCCAATGCAATTGTGTGTAGGTTTGACACGAG
AGTTTTGTCAAACTTAAACTTACCAGGTTGCGATGGTGGTAGTTTGTATGTGAATAAGCATGCATTCCAC
ACTCCAGCTTTTGATAAAAGTGCATTTACTAATTTAAAGCAACTGCCTTTCTTTTATTATTCTGATAGTC
CTTGTGAGTCTCATGGCAAACAAGTAGTGTCAGATATTGATTATGTACCACTTAAATCTGCTACGTGTAT
TACACGGTGCAATTTGGGAGGTGCTGTTTGCAGACACCATGCAAATGAGTACCGACAGTACTTAGATGCA
TACAATATGATGATTTCTGCTGGGTTTAGCCTATGGATTTACAAACAGTTTGACACTTATAACCTGTGGA
ATACATTTACCAGGTTACAAAGTTTAGAAAATGTGGCTTACAACGTTGTTAACAAAGGACACTTTGATGG
ACAAGCTGGCGAAGCACCTGTTTCCATCATTAATAATGCTGTTTACACAAAGGTAGATGGTATTGATGTG
GAGATCTTTGAGAATAAGACAACACTTCCTGTTAATGTTGCATTTGAGCTTTGGGCTAAGCGTAACATTA
AACCAGTGCCAGAGATTAAGATACTCAATAATTTGGGTGTCGATATCGCTGCTAATACTGTAATCTGGGA
TTACAAGAGAGAAGCACCAGCACATATGTCAACAATAGGTGTCTGCACAATGACTGACATTGCCAAGAAA
CCTACTGAGAGTGCTTGTTCCTCGCTTACTGTCTTATTTGATGGTAGAGTGGAAGGACAGGTAGACCTTT
TTAGAAATGCCCGTAATGGTGTTTTAATAACAGAAGGTTCAGTTAAAGGTTTAATACCTTCAAAGGGACC
AGTACAAGCCAGTGTCAATGGAGTCACATTAATTGGAGAATCAGTAAAAACACAGTTCAACTATTTTAAG
AAAGTAGATGGCATTATTCAACAGTTGCCTGAAACCTACTTTACTCAAAGCAGAGACCTAGAGGATTTTA
GGCCCAGATCACAAATGGAAACTGACTTTCTCGAGCTCGCTATGGATGAATTCATACAACGGTATAAGTT
AGAGGGTTATGCCTTCGAGCATATCGTTTATGGGGATTTCAGTCATGGACAACTTGGCGGCCTTCATTTA
ATGATTGGTTTAGCCAAGCGTTCACAAGATTCACCGCTCAAATTAGAGGATTTTATCCCTATGGATAGCA
CAGTGAAAAATTATTTCATAACGGATGCACAAACAGGTTCATCAAAATGTGTGTGTTCTGTCATTGACCT
CTTGCTTGACGACTTTGTTGAGATAATAAAGTCACAGGATTTGTCAGTAATCTCTAAGGTAGTCAAGGTT
ACAATTGATTACGCTGAGATTTCATTCATGCTTTGGTGTAAAGATGGTCATGTCGAAACCTTCTACCCAA
AATTACAGGCAAGTCAAGCATGGCAACCGGGAGTTGCGATGCCTAATTTGTATAAGATGCAAAGAATGCT
TCTTGAAAAATGTGACCTTCGGAATTATGGTGAAAATGCTGTCATACCAAAAGGAATAATGATGAATGTC
GCAAAATACACTCAACTGTGTCAATATTTAAATACACTTACTTTAGCTGTACCCTACAACATGAGAGTTA
TTCACTTTGGTGCTGGCTCTGATAAAGGAGTTGCACCAGGTACAGCTGTACTCAGACAATGGTTGCCAAC
GGGCACACTACTTGTCGATTCAGACCTTAATGACTTCGTCTCTGACGCGGATTCTACCTTAATTGGAGAC
TGTGCAACAGTACATACGGCTAATAAATGGGATCTCATTATTAGTGACATGTATGACCCTAAAACCAAAC
ATGTGACAAGAGAGAATGACTCAAAAGAAGGGTTTTTCACTTACCTGTGTGGGTTTATAAAGCAAAAGCT
AGCCCTGGGTGGCTCTGTGGCTGTGAAGATAACAGAGCATTCTTGGAATGCTGATCTTTACAAGCTTATG
GGACATTTCTCATGGTGGACAGCTTTTGTTACTAATGTAAATGCGTCATCATCAGAAGCATTTCTAATTG
GAGCTAACTATCTTGGTAAGCCGAAGGAACAAATTGATGGCTATACCATGCATGCTAACTACATCTTTTG
GAGGAACACAAATCCTATTCAATTGTCTTCCTATTCACTTTTTGACATGAGCAAATTTCCCCTCAAATTA
AGAGGGACTGCTGTTATGTCTTTAAAAGAGAATCAAATCAACGATATGATTTATTCCCTGCTTGAAAAAG
GTAGACTTATCATTAGAGAAAACAACAGAGTTGTGGTCTCAAGTGATATTCTTGTTAATAACTAAAACGA
ACATGTTTATTTTCTTATTCTTTCTCACTCTCACTAGTGGTAGTGACCTTGAGAGTTGTACCACTTTTGA
TGATGTTCAAGCCCCTAATTACCCTCAACACTCTTCATCCAGGAGAGGGGTTTATTATCCTGATGAAATC
TTTAGATCAGACACTCTTTATTTAACTCAGGATCTATTTCTTCCATTCTATTCTAATGTCACAGGGTTTC
ATACTATTAATCATAGGTTTGACAACCCTGTCATACCTTTTAAGGATGGTGTTTATTTTGCTGCCACTGA
GAAATCAAATGTTGTCCGTGGTTGGGTTTTTGGCTCTACCATGAACAACAAGTCTCAGTCGGTGATTATC
ATCAATAATTCTACTAATGTTGTTATACGAGCATGTAATTTTGAGTTGTGTGACAACCCTTTCTTTGCTG
TCTCTAAACCTACGGGAACACAGACACACACTATGATATTCGACAATGCATTTAATTGCACTTTCGAATA
CATATCAGACTCCTTTTCGCTCGATGTTGCTGAAAAGTCAGGTAATTTTAAACACTTACGAGAGTTTGTG
TTTAAAAATAAGGATGGGTTTCTCTATGTTTACAAGGGTTATCAACCTATAGACGTAGTCCGTGATCTAC
CATCTGGCTTTAATATTTTGAAACCTATTTTTAAGTTACCTCTTGGTATTAACATTACAAATTTTAGAGC
CATTCTTACAGCATTTTTGCCTGCTCAAGACACTTGGGGTACATCAGCTGCTGCTTATTTTGTTGGCTAT
TTAAAGCCAGCTACATTCATGCTTAAGTATGATGAAAATGGTACAATCACAGATGCTGTTGATTGTTCTC
AAAATCCCCTTGCTGAACTCAAATGTTCTGTTAAAAGTTTTGAGATTGATAAAGGAATTTACCAAACCTC
CAATTTTAGGGTAGCACCCTCAAAGGAAGTTGTGAGGTTCCCTAATATTACAAACCTGTGTCCTTTTGGG
GAGGTTTTTAATGCTACTACATTTCCTTCTGTCTATGCATGGGAGAGGAAAAGAATTTCTAATTGTGTTG
CTGATTACTCTGTACTCTACAACTCAACATCTTTTTCAACTTTTAAGTGTTATGGCGTTTCTGCCACTAA
GCTGAATGATCTTTGCTTCTCCAATGTCTATGCAGATTCATTTGTAGTCAAAGGAGACGATGTAAGGCAA
ATAGCACCAGGACAGACCGGTGTTATTGCTGATTATAATTACAAATTGCCAGATGATTTCACGGGTTGTG
TCCTTGCTTGGAATACTAGGAACATTGATGCTACTCAAACTGGTAATTATAATTATAAATATAGATCTCT
CAGACATGGCAAGCTTAGGCCTTTTGAGAGAGATATTTCTAATGTGCCTTTCTCTCCTGATGGCAAACCT
TGTACCCCACCTGCTTTTAATTGTTATTGGCCATTAAATGATTATGGTTTTTACATCACTAATGGCATAG
GCTACCAACCTTATAGAGTTGTAGTTCTTTCTTTTGAACTTCTAAATGCACCTGCTACGGTTTGTGGACC
AAAATTGTCCACTGACCTTATTAAAAATCAATGTGTCAATTTTAACTTTAATGGACTCACTGGTACTGGT
GTGTTAACTCCTTCTTCAAAGAGATTTCAACCATTTCAACAATTTGGTCGTGATGTTTCGGATTTCACTG
ATTCAGTTCGAGATCCGAAGACGTCTGAAATATTAGACATTTCACCTTGCTCTTTTGGCGGTGTAAGTGT
AATCACACCTGGAACAAATACTTCATCAGAAGTTGCTGTTCTATATCAAGATGTTAACTGCACTGATGTT
CCTGTAGCAATCCATGCAGACCAACTCACACCTTCTTGGCGCGTATACTCTACTGGAAATAATGTATTTC
AAACCCAGGCAGGCTGTCTTATAGGAGCTGAGCATGTCGACACTTCTTATGAGTGCGACATTCCTATTGG
AGCTGGCATTTGTGCTAGTTACCATACAGTTTCTTCATTACGTAGTACTAGCCAAAAATCTATTGTGGCT
TATACTATGTCTTTAGGTGCTGATAGTTCAATTGCTTACTCTAATAACACCATTGCTATACCTACTAACT
TTTCAATTAGCATTACTACAGAAGTAATGCCTGTTTCTATGGCTAAAACCTCTGTAGATTGTAATATGTA
CATCTGCGGAGATTCTACTGAATGTGCTAATTTGCTTCTCCAATATGGTAGCTTTTGCACACAACTAAAT
CGTGCACTCTCAGGTATTGCTGTTGAACAGGATCGCAACACACGTGAAGTGTTCGCTCAAGTCAAACAAA
TGTACAAAACCCCAACTTTGAAAGATTTTGGTGGTTTTAATTTTTCACAAATATTACCTGACCCTCTAAA
GCCAACTAAGAGGTCTTTTATTGAGGACTTGCTCTTTAATAAGGTGACACTCGCTGATGCTGGCTTTATG
AAGCAATATGGCGAATGCCTAGGTGATATTAATGCTAGAGATCTCATTTGTGCGCAGAAGTTCAATGGAC
TTACAGTGCTGCCACCTCTGCTCACTGATGATATGATTGCTGCCTACACTGCTGCTCTAGTTAGTGGTAC
TGCCACTGCTGGATGGACATTCGGTGCTGGCGCTGCTCTTCAAATACCTTTTGCTATGCAAATGGCATAT
AGGTTCAATGGCATTGGAGTTACTCAAAATGTTCTCTATGAGAACCAAAAACAAATCGCCAATCAATTTA
ACAAGGCGATCAGCCAAATTCAAGAATCACTCACAACAACATCCACTGCATTGGGCAAGCTGCAAGATGT
CGTCAACCAGAATGCTCAAGCATTAAACACACTTGTTAAACAACTTAGCTCCAATTTTGGTGCGATTTCA
AGTGTGCTAAATGATATCCTTTCGCGACTTGATAAAGTCGAGGCAGAGGTACAAATTGACAGGTTAATTA
CAGGCAGACTGCAAAGCCTTCAAACCTATGTAACACAACAACTAATCAGGGCTGCTGAAATCAGGGCTTC
TGCTAATCTTGCTGCTACTAAAATGTCTGAGTGTGTTCTTGGACAATCAAAAAGAGTTGACTTTTGCGGA
AAGGGCTACCATCTTATGTCCTTCCCACAAGCAGCCCCGCATGGTGTTGTCTTCCTACATGTCACATATG
TGCCATCTCAAGAGAGAAACTTCACCACAGCGCCAGCAATTTGTCATGAAGGCAAAGCATACTTCCCTCG
TGAAGGTGTTTTTGTGTTTAATGGCACTTCGTGGTTTATTACACAGAGGAACTTCTTTTCTCCACAAATA
ATTACTACAGACAATACATTTGTCTCCGGAAGTTGTGATGTCGTAATTGGCATCATTAACAATACAGTTT
ATGATCCTCTGCAACCTGAGCTTGACTCATTCAAAGAAGAGCTGGACAAGTACTTCAAAAATCACACATC
ACCAGATGTTGATCTTGGCGACATTTCAGGCATTAACGCTTCTGTCGTCAACATTCAAAAAGAAATTGAC
CGCCTCAATGAGGTCGCTAAAAATTTAAATGAATCACTCATTGACCTTCAAGAATTGGGAAAATATGAGC
AATATATTAAATGGCCTTGGTATGTTTGGCTCGGCTTCATTGCTGGACTAATTGCCATCGTCATGGTTAC
AATCTTGCTTTGTTGCATGACTAGTTGTTGCAGTTGCCTCAAGGGTGCATGCTCTTGTGGTTCTTGCTGC
AAGTTTGATGAGGATGACTCTGAGCCAGTTCTCAAGGGTGTCAAATTACATTACACATAAACGAACTTAT
GGATTTGTTTATGAGAATTTTTACTCTTGGATCAATTACTGCACAGCCAGGAAAAATTGACAATGCTTCT
CCTGCAAGTACTGTTCATGCTACAGCAACGATACCGCTACAAGCCTCACTCCCTTTCGGATGGCTTGTTA
TTGGCGTTGCATTTCTTGCTGTTTTTCAGAGCGCTACCAAAATAATTTCGCTCAATAAAAGATGGCAGCT
AGCCCTTTATAAGGGCTTCCAGTTCATTTGCAATTTACTGCTGCTATTTGTTACCATCTATTCACATCTT
TTGCTTGTCGCTGCAGGTATGGAGGCGCAATTTTTGTACCTCTATGCCTTGATATATTTTCTACAATGCA
TCAACGCATGTAGAATTATCATGAGATGTTGGCTTTGTTGGAAGTGCAAATCCAAGAACCCATTACTTTA
TGATGCCAACTACTTTGTTTGCTGGCACACACATAACTATGACTACTGTATACCGTATAACAGTGTCACA
GATACAATTGTCGTTACTGCAGGTGACGGCATTTCAACACCAAAACTCAAAGAAGACTACCAAATTGGTG
GTTATTCTGAGAATTGGCACTCAGGTGTTAAAGACTATGTCGTTGTACATGGCTATTTCACCGAAGTTTA
CTACCAGCTTGAGTCTACACAAATTACTACAGACACTGGTATTGAAAATGCTACATTCTTCATCTTTAAC
AAGCTTGTTAAAGACCCACCGAATGTGCAAATACACACAATCGACGGCTCTTCAGGAGTTGTAAATCCAG
CAATGGATCCAATTTATGATGAGCCGACGACGACTACTAGCGTGCCTTTGTAAGCACAAGAAAGTGAGTA
CGAACTTATGTACTCATTCGTTTCGGAAGAAACAGGTACGTTAATAGTTAATAGCGTACTTCTTTTTCTT
GCTTTCGTGGTATTCTTGCTAGTCACACTAGCCATCCTTACTGCGCTTCGATTGTGTGCGTACTGCTGCA
ATATTGTTAACGTGAGTTTAGTAAAACCAACTGTTTACGTTTACTCGCGTGTTAAAAATCTGAACTCTTC
TGAAGGAGTTCCTGATCTTCTGGTCTAAACGAACTAACTATTATTATTATTCTGTTTGGAACTTTAACAT
TGCTTATCATGGCTGAGAACGGGACTATTTCCGTTGAGGAGCTTAAAAGACTCCTGGAACAATGGAACCT
AGTAATAGGTTTCCTATTCCTAGCCTGGATTATGTTACTACAATTTGCCTATTCTAATCGGAACAGGTTT
TTGTACATAATAAAGCTTGTTTTCCTGTGGCTCTTGTGGCCAGTAACACTTGCTTGCTTTGTGCTTGCTG
TTGTTTACAGAATTAATTGGGTGACTGGCGGGATTGCGATTGCAATGGCTTGTATTGTAGGCTTGATGTG
GCTTAGCTACTTCATTGCTTCCTTCAGGCTATTTGCTCGTACCCGCTCAATGTGGTCATTCAACCCAGAA
ACAAACATTCTTCTCAATGTGCCTCTTCGAGGGACAATTGTGACCAGACCGCTCATGGAAAGTGAACTTG
TCATTGGCGCTGTGATCATTCGTGGTCACTTGCGCATGGCTGGACACTCCCTAGGGCGCTGTGACATCAA
GGACCTGCCAAAAGAGATCACTGTGGCTACATCACGAACGCTTTCTTATTACAAATTAGGAGCGTCGCAG
CGTGTAGGCACTGATTCAGGTTTTGCTGCATACAACCGCTACCGTATTGGAAACTACAAATTAAATACAG
ACCACGCCGGTAGCAACGACAATATTGCTTTGCTAGTACAGTAAGTGACAACAGATGTTTCATCTTGTTG
ACTTCCAGGTTACAATAGCAGAGATATTGATTATCATTATGAGGACTTTCAGGATTGCTATTTGGAATCT
TGACATGATAATAAGTTCAATAGTGAGACAATTATTTAAGCCTCTAACTAAGAATAAATATTCAGAGTTA
GATGATGAAGAACCTATGGAGATAGATTATCCTTGATAAACGAACCACTATGTTACTTTTAGTAACATTG
TTTGGTTTAGCATCAGGGTGCAGCTTACCACTTACGGTTAGCTGCCCTAGAGGCCTACCTTTCACTCTAC
AGATTAACACTACTAGTGTTACTGTGGAGTGGTATCGGGTATCTCCTGCATCAATGCAAGGTCTTACAAA
GATAAATACTGGCAGCACTATTTTTGATAACAACTTTAGTGTAGTCAATAATAATTTGTACTTCAAACAG
TGTTTTGGAGGCTTTTTTACAGCACGCTGTTACCGCCAGGGTAAGCATGACGGTGCTATAGTAGATAATT
CTCAACCTGTCTTTGTGGATGCTAGGAATTATGTACCAACTACTGCACCATTAGTCTCATCGCAGGGCAT
TGTGCAGCCAAAAAGTTCCAATGTGTTAGCTATAGTGTTACCTATAGCCCTTGTTGGTATTTGTCTTTTT
ATTCTTTTACTTTGGTATCTGTTTTCTAAGCAAAACAAAATTTACCAACAGGCCACGCAATCAGTCTAAA
CGAACATGAAAATTATTCTCTTCCTGACATTGATTGCACTTGCATCTTGCGAGCTATATCACTATCAGGA
GTGTGTTAGAGGTACAACTGTACTACTAAAAGAACCTTGCCTGTCTGGAACTTACGAGGGCAATTCACCA
TTTCATCCTCTTGCTGATAACAAATTTGCACTAACTTGCACTAGCACTCATTTTGCTTTTGCTTGTGCTG
ACGGTACTAGACATACCTATCAGCTTCGTGCAAGATCAGTTTCACCAAAACTTTTCATCAGACAAGAGGA
AGTTCACCAGGAGCTCTACTCACCGCTTTTTCTCATTGTTGCTGCTCTAGTATTTATAATACTTTGCTTC
ACCATTAAGAGAAAGACAGAATGAATGAGCTCACTTTAATTGACTTCTATTTGTGCTTTTTAGCCTTTCT
GCTATTCCTTGTTCTAATAATGCTTATTATATTTTGGTTTTCACTTGAACTCCAGGATATAGAAGAACCT
TGTAACAAAGTCTAAACGAACATGAAACTTCTCATTGTTTTAGGACTCTTAACATCAGTGTATTGCATGC
ATAAAGAATGCAGTATACAAGAATGTTGTGAAAATCAACCATTCCAACCTGAAGACCCATGTCCAATACA
TTATTATTCGGACTGGTTTGTAAAAATTGGACCTCGCAAGTCTGCTCGCCTAGTACAACTTTGTGCTGGT
GAATATGGACACAGAGTTCCAATACATTATGAAATGTTTGGCAATTATACTATTTCATGTGAACCACTTG
AAATAAATTGTCAAAACCCACCAGTTGGAAGTCTCATTGTACGTTGTTCATATGATGTTGACTTTATGGA
GTATCACGACGTTCGTGTTGTTCTAGATTTCATCTAAACGAACAAACTAAAATGTCTGATAATGGACCCC
AACCAAATCAGCGTAGTGCCCCCCGCATTACATTTGGTGGACCCACAGATTCAATTGACAATAACCAGAA
TGGAGGACGCAATGGGGCAAGGCCAAAACAGCGCCGACCCCAAGGTTTACCCAATAATACTGCGTCTTGG
TTCACAGCTCTCACTCAGCATGGCAAGGAGGAACTTAGATTCCCTCGAGGCCAGGGCGTTCCAATCAACA
CCAATAGTGGTCCAGATGACCAAATTGGCTACTACCGAAGAGCTACCCGACGAGTTCGTGGTGGTGACGG
CAAAATGAAAGAGCTCAGCCCCAGATGGTACTTTTATTACCTAGGAACCGGCCCAGAAGCTTCACTTCCC
TACGGCGCTAACAAAGAAGGCATCGTATGGGTCGCAACTGAGGGAGCCTTGAATACACCGAAAGATCACA
TCGGCACCCGCAATCCTAATAACAATGCTGCCACCGTGCTACAACTTCCTCAAGGAACAACATTGCCAAA
AGGCTTCTACGCAGAGGGGAGCAGAGGCGGCAGTCAAGCCTCTTCTCGCTCTTCGTCACGTAGTCGCGGT
AATTCAAGAAATTCAACTCCTGGCAGCAGTAGGGGAAATTCTCCTGCTCGAATGGCTAGCGGAGGTGGTG
AAACTGCCCTCGCGCTATTGCTGCTAGACAGATTGAACCAGCTTGAGAGCAAAGTTTCTGGTAAAGGCCA
ACAACAACAAGGCCAAACTGTCACTAAGAAATCTGCTGCTGAGGCATCTAAAAAGCCTCGCCAAAAACGT
ACTGCTACAAAACAGTACAACGTCACTCAAGCATTTGGGAGACGTGGTCCAGAACAAACCCAAGGAAACT
TCGGGGACCAAGACCTAATCAGACAAGGAACTGATTATAAACATTGGCCGCAAATTGCACAATTTGCTCC
AAGTGCCTCTGCATTCTTCGGAATGTCACGCATTGGCATGGAAGTCACACCTTCGGGAACATGGCTGACT
TATCATGGAGCCATTAAATTGGATGACAAAGATCCACAATTCAAAGACAACGTCATACTGCTGAATAAGC
ACATTGACGCATACAAAACATTCCCACCAACAGAGCCTAAAAAGGACAAAAAGAAAAAGACTGATGAAGC
TCAGCCTTTACCGCAGAGACAAAAGAAGCAGCCCACTGTGACTCTTCTTCCTGCGGCTGACATGGATGAT
TTCTCCAGACAACTTCAAAATTCCATGAGTGGAGCTTCTGCTGATTCAACTCAGGCATAAACACTCATGA
TGACCACACAAGGCAGATGGGCTATGTAAACGTTTTCGCAATTCCGTTTACGATACATAGTCTACTCTTG
TGCAGAATGAATTCTCGTAGCTAAACAGCACAAGTAGGTTTAGTTAACTTTAATCTCACATAGCAATCTT
TAATCAATGTGTAACATTAGGGAGGACTTGAAAGAGCCACCACATTTTCACCGAGGCCACGCGGAGTACG
ATCGAGGGTACAGTGAATAATGCTAGGGAGAGCTGCCTATATGGAAGAGCCCTAATGTGTAAAATTAATT
TTAGTAGTGCTATCCCCATGTGATTTTAATAGCTTCTTAGGAGAATGACAAAAAAAAAAAAAAAAAAAAA
A</v>
      </c>
      <c r="AU35" s="114" t="str">
        <f t="shared" si="20"/>
        <v>&gt;BtRs4874 K</v>
      </c>
      <c r="AV35" s="114">
        <f t="shared" si="21"/>
        <v>1</v>
      </c>
      <c r="AW35" s="115" t="str">
        <f t="shared" si="22"/>
        <v>&gt;BtRs4874 KY417150.1_genome</v>
      </c>
      <c r="AX35" s="38"/>
      <c r="AY35" s="38"/>
      <c r="AZ35" s="38"/>
      <c r="BA35" s="38"/>
      <c r="BB35" s="38"/>
      <c r="BC35" s="38"/>
      <c r="BD35" s="38"/>
      <c r="BE35" s="38"/>
      <c r="BF35" s="38"/>
      <c r="BG35" s="38"/>
      <c r="BH35" s="38"/>
      <c r="BI35" s="38"/>
      <c r="BJ35" s="38"/>
      <c r="BK35" s="38"/>
      <c r="BL35" s="38"/>
      <c r="BM35" s="38"/>
      <c r="BN35" s="38"/>
      <c r="BO35" s="38"/>
      <c r="BP35" s="38"/>
      <c r="BQ35" s="38"/>
      <c r="BR35" s="38"/>
    </row>
    <row r="36" ht="15.75" customHeight="1">
      <c r="A36" s="87">
        <v>51.0</v>
      </c>
      <c r="B36" s="122" t="s">
        <v>133</v>
      </c>
      <c r="C36" s="96" t="s">
        <v>376</v>
      </c>
      <c r="D36" s="90" t="str">
        <f t="shared" si="8"/>
        <v>BtRs7327</v>
      </c>
      <c r="E36" s="91" t="s">
        <v>135</v>
      </c>
      <c r="F36" s="91" t="s">
        <v>135</v>
      </c>
      <c r="G36" s="91" t="s">
        <v>135</v>
      </c>
      <c r="H36" s="91" t="s">
        <v>136</v>
      </c>
      <c r="I36" s="91"/>
      <c r="J36" s="98"/>
      <c r="K36" s="98"/>
      <c r="L36" s="116" t="s">
        <v>26</v>
      </c>
      <c r="M36" s="98"/>
      <c r="N36" s="117"/>
      <c r="O36" s="118"/>
      <c r="P36" s="152" t="s">
        <v>377</v>
      </c>
      <c r="Q36" s="101"/>
      <c r="R36" s="97">
        <v>2.0</v>
      </c>
      <c r="S36" s="98"/>
      <c r="T36" s="91"/>
      <c r="U36" s="98"/>
      <c r="V36" s="98"/>
      <c r="W36" s="99" t="s">
        <v>378</v>
      </c>
      <c r="X36" s="99"/>
      <c r="Y36" s="120">
        <v>1256.0</v>
      </c>
      <c r="Z36" s="119" t="s">
        <v>379</v>
      </c>
      <c r="AA36" s="102">
        <f t="shared" si="9"/>
        <v>1256</v>
      </c>
      <c r="AB36" s="103" t="str">
        <f t="shared" si="10"/>
        <v>yes</v>
      </c>
      <c r="AC36" s="104" t="str">
        <f t="shared" si="11"/>
        <v>&gt;BtRs7327 ATO98218</v>
      </c>
      <c r="AD36" s="104" t="str">
        <f>IFERROR(__xludf.DUMMYFUNCTION("if (REGEXMATCH(AC36, ""^&gt;""),AC36 &amp; ""
"" &amp; Z36, """")"),"&gt;BtRs7327 ATO98218
MKLLVLVFATLVSSYTIEKCLDFDDRTPPANTQFLSSHRGVYYPDDIFRSNVLHLVQDHFLPFDSNVTRFITFGLNFDNPIIPFRDGIYFAATEKSNVIRGWVFGSTMNNKSQSVIIMNNSTNLVIRACNFELCDNPFFVVLKSNNTQIPSYIFNNAFNCTFEYVSKDFNLDLGEKPGNFKDLREFVFRNKDGFLHVYSGYQPISAASGLPTGFNALKPIFKLPLGINITNFRTLL"&amp;"TAFPPRPDYWGTSAAAYFVGYLKPTTFMLKYDENGTITDAVDCSQNPLAELKCSVKSFEIDKGIYQTSNFRVAPSKEVVRFPNITNLCPFGEVFNATTFPSVYAWERKRISNCVADYSVLYNSTSFSTFKCYGVSATKLNDLCFSNVYADSFVVKGDDVRQIAPGQTGVIADYNYKLPDDFMGCVLAWNTRNIDATSTGNYNYKYRSLRHGKLRPFERDISNVPFSPDGKPCTPPAFNCYWPLNDYGFFTTNGIG"&amp;"YQPYRVVVLSFELLNAPATVCGPKLSTDLIKNQCVNFNFNGLTGTGVLTSSSKRFQPFQQFGRDVSDFTDSVRDPKTSEILDISPCSFGGVSVITPGTNTSSEVAVLYQDVNCTDVPVAIHADQLTPAWRIYSTGNNVFQTQAGCLIGAEHVDTSYECDIPIGAGICASYHTVSSLRSTSQKSIVAYTMSLGADSSIVYSNNTIAIPTNFSISITTEVMPVSMAKTSVDCNMYICGDSTECANLLLQYGSFCTQL"&amp;"NRALSGIAVEQDRNTREVFAQVKQMYKTPTLKDFGGFNFSQILPDPLKPTKRSFIEDLLFNKVTLADAGFMKQYGECLGDINARDLICAQKFNGLTVLPPLLTDDMIAAYTAALVSGTATAGWTFGAGAALQIPFAMQMAYRFNGIGVTQNVLYENQKQIANQFNKAISQIQESLTTTSTALGKLQDVVNQNAQALNTLVKQLSSNFGAISSVLNDILSRLDKVEAEVQIDRLITGRLQSLQTYVTQQLIRAAEI"&amp;"RASANLAATKMSECVLGQSKRVDFCGKGYHLMSFPQAAPHGVVFLHVTYVPSQERNFTTAPAICHEGKAYFPREGVFVFNGTSWFITQRNFFSPQIITTDNTFVSGNCDVVIGIINNTVYDPLQPELDSFKEELDKYFKNHTSPDVDLGDISGINASVVNIQKEIDRLNEVAKNLNESLIDLQELGKYEQYIKWPWYVWLGFIAGLIAIVMVTILLCCMTSCCSCLKGACSCGSCCKFDEDDSEPVLKGVKLHYT")</f>
        <v>&gt;BtRs7327 ATO98218
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v>
      </c>
      <c r="AE36" s="98" t="s">
        <v>341</v>
      </c>
      <c r="AF36" s="105" t="str">
        <f t="shared" si="12"/>
        <v>https://www.ncbi.nlm.nih.gov/protein/ATO98218</v>
      </c>
      <c r="AG36" s="183" t="s">
        <v>380</v>
      </c>
      <c r="AH36" s="107">
        <v>30307.0</v>
      </c>
      <c r="AI36" s="108" t="str">
        <f t="shared" si="13"/>
        <v>21492</v>
      </c>
      <c r="AJ36" s="108" t="str">
        <f t="shared" si="14"/>
        <v>25262</v>
      </c>
      <c r="AK36" s="109" t="str">
        <f>IFERROR(__xludf.DUMMYFUNCTION("if(AI36&gt;0, right(left( REGEXREPLACE( REGEXREPLACE(AQ36, ""&gt;.*\n"", """"), ""\n"" , """"), AJ36), AJ36-AI36+1))"),"ATGAAATTGTTAGTTTTAGTTTTTGCTACTTTAGTCTCCTCTTACACTATAGAGAAGTGCCTTGATTTTGATGACCGCACCCCACCTGCAAATACTCAATTTTTATCTTCTCACAGAGGTGTTTATTACCCAGATGACATTTTTAGGTCTAATGTCTTGCATTTAGTACAAGATCACTTCCTACCTTTTGACTCCAACGTCACCAGGTTTATAACGTTTGGCCTAAATTTTGATAATCCCATAATACCCTTCAGG"&amp;"GATGGTATTTATTTTGCTGCGACTGAAAAGTCTAATGTTATTAGAGGATGGGTTTTTGGTTCTACAATGAACAACAAATCTCAATCCGTTATAATCATGAACAACTCAACTAATTTAGTCATTAGGGCTTGTAATTTTGAGTTGTGTGACAATCCATTTTTTGTTGTGTTGAAATCTAACAACACTCAAATACCATCTTACATATTTAATAATGCATTCAATTGCACATTTGAATATGTTTCTAAGGATTTTAAC"&amp;"CTAGACCTTGGTGAAAAACCAGGTAATTTCAAGGATCTCAGAGAGTTTGTTTTCAGGAATAAAGATGGTTTTTTGCATGTTTATTCCGGTTACCAACCCATTTCTGCTGCCAGTGGTTTGCCAACTGGTTTTAATGCACTTAAACCTATTTTTAAGTTACCTCTGGGTATTAATATTACTAATTTCAGAACACTTCTGACTGCTTTTCCGCCTAGACCTGATTATTGGGGTACTTCAGCTGCAGCTTATTTTGTA"&amp;"GGATATTTAAAGCCAACTACATTCATGCTTAAGTATGATGAAAATGGTACAATCACAGATGCTGTCGATTGTTCTCAAAATCCACTTGCTGAACTCAAATGCTCTGTTAAAAGTTTTGAGATTGACAAAGGAATTTACCAAACCTCCAATTTTAGGGTAGCACCCTCAAAGGAAGTTGTGAGGTTCCCTAATATTACAAACCTGTGTCCTTTTGGAGAGGTTTTTAATGCTACTACATTTCCTTCTGTCTATGCA"&amp;"TGGGAGAGGAAAAGAATTTCTAATTGTGTTGCTGATTACTCTGTACTCTACAACTCAACATCTTTTTCAACTTTTAAGTGTTATGGCGTTTCTGCCACTAAGCTGAATGATCTTTGCTTCTCTAATGTCTATGCAGATTCATTCGTAGTCAAAGGAGATGATGTAAGGCAAATAGCACCAGGACAGACCGGTGTTATTGCTGATTATAATTATAAATTGCCAGATGATTTTATGGGTTGTGTCCTTGCTTGGAAT"&amp;"ACTAGGAACATTGATGCTACTTCAACTGGTAATTATAATTATAAATATAGATCTCTCAGACATGGCAAGCTTAGGCCCTTTGAGAGAGACATTTCTAATGTGCCTTTCTCCCCTGACGGCAAACCATGTACCCCACCTGCTTTCAACTGTTACTGGCCATTAAATGATTATGGTTTTTTCACTACTAATGGCATAGGCTATCAACCCTATAGAGTTGTAGTACTTTCTTTTGAACTTTTAAATGCACCTGCTACA"&amp;"GTCTGTGGACCAAAATTATCCACTGACCTTATTAAAAACCAGTGTGTCAATTTTAACTTTAATGGACTCACTGGTACTGGTGTGTTAACTTCTTCTTCAAAGAGATTTCAACCATTTCAACAATTTGGTCGTGATGTTTCGGATTTCACTGACTCAGTTCGAGATCCTAAAACGTCTGAAATATTAGACATTTCACCTTGCTCTTTTGGCGGTGTAAGTGTAATTACACCTGGAACAAATACTTCATCAGAAGTT"&amp;"GCTGTTCTATATCAAGATGTTAACTGCACTGATGTTCCTGTAGCAATCCATGCAGACCAACTCACACCTGCTTGGCGCATATACTCCACTGGAAATAATGTATTTCAAACTCAGGCAGGCTGTCTTATAGGAGCTGAGCATGTCGATACTTCTTATGAGTGCGACATTCCTATTGGAGCTGGCATTTGTGCTAGTTACCACACAGTTTCTTCACTACGTAGTACTAGCCAAAAATCTATTGTGGCTTATACTATG"&amp;"TCTTTAGGTGCTGATAGTTCAATTGTTTACTCTAATAACACCATTGCTATACCTACTAACTTTTCAATTAGCATTACTACAGAAGTAATGCCTGTTTCTATGGCTAAAACCTCCGTAGATTGTAATATGTACATCTGCGGAGATTCTACTGAATGTGCTAATTTGCTTCTCCAATATGGTAGCTTTTGCACACAACTAAATCGTGCACTCTCAGGTATTGCTGTTGAACAGGATCGCAACACACGTGAAGTGTTC"&amp;"GCTCAAGTCAAACAAATGTACAAAACCCCAACTTTGAAAGATTTTGGTGGTTTTAATTTTTCACAAATATTACCTGACCCTCTAAAGCCAACTAAGAGGTCTTTTATTGAGGACTTGCTCTTTAATAAGGTGACACTCGCTGATGCTGGCTTTATGAAGCAATATGGCGAATGCCTAGGTGATATTAATGCTAGAGATCTCATTTGTGCGCAGAAGTTCAATGGACTTACAGTGTTGCCACCTCTGCTCACTGAT"&amp;"GATATGATTGCTGCCTACACTGCTGCTCTAGTTAGTGGTACTGCCACTGCTGGATGGACATTTGGTGCTGGCGCTGCTCTTCAAATACCTTTTGCTATGCAAATGGCATATAGGTTCAATGGCATTGGAGTTACCCAAAATGTTCTCTATGAGAACCAAAAACAAATCGCCAACCAATTTAACAAGGCGATCAGTCAAATTCAAGAATCACTTACAACAACATCAACTGCATTGGGCAAGCTGCAAGACGTTGTT"&amp;"AACCAGAATGCTCAAGCATTAAACACACTTGTTAAACAACTTAGCTCTAATTTTGGTGCAATTTCAAGTGTGCTAAATGATATCCTTTCGCGACTTGATAAAGTTGAGGCGGAGGTACAAATTGACAGGTTAATTACAGGCAGACTTCAAAGCCTTCAAACCTATGTAACACAACAACTAATCAGGGCTGCTGAAATCAGGGCTTCTGCTAATCTTGCTGCTACTAAAATGTCTGAGTGTGTTCTTGGACAATCA"&amp;"AAAAGAGTTGACTTTTGCGGAAAGGGATACCACCTTATGTCCTTCCCACAAGCAGCCCCGCATGGTGTTGTCTTCCTACATGTCACGTATGTGCCATCCCAGGAGAGGAACTTCACCACAGCGCCAGCAATTTGTCATGAAGGCAAAGCATACTTCCCTCGTGAAGGTGTTTTTGTGTTTAATGGCACTTCTTGGTTTATTACACAGAGGAACTTCTTTTCTCCACAAATAATTACTACAGACAATACATTTGTC"&amp;"TCCGGAAATTGTGATGTCGTTATTGGCATCATTAACAACACAGTTTATGACCCTCTGCAACCTGAGCTTGACTCATTCAAAGAAGAGCTGGACAAGTACTTCAAAAATCACACATCACCAGATGTTGATCTTGGCGACATTTCAGGCATTAACGCTTCTGTCGTCAACATTCAAAAAGAAATTGACCGCCTCAATGAGGTCGCTAAAAATTTAAATGAATCACTCATTGACCTTCAAGAATTGGGAAAATATGAG"&amp;"CAATATATTAAATGGCCGTGGTATGTTTGGCTCGGCTTCATTGCTGGACTAATTGCCATCGTCATGGTTACAATCTTGCTTTGTTGCATGACTAGTTGTTGCAGTTGCCTCAAGGGTGCATGCTCTTGTGGTTCTTGCTGCAAGTTTGATGAGGATGACTCTGAGCCAGTTCTCAAGGGTGTTAAATTACATTACACATAA")</f>
        <v>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v>
      </c>
      <c r="AL36" s="109">
        <f t="shared" si="15"/>
        <v>3771</v>
      </c>
      <c r="AM36" s="109" t="str">
        <f t="shared" si="16"/>
        <v>&gt;BtRs7327_Sgene
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v>
      </c>
      <c r="AN36" s="110" t="s">
        <v>335</v>
      </c>
      <c r="AO36" s="111" t="str">
        <f t="shared" si="17"/>
        <v>https://www.ncbi.nlm.nih.gov/nuccore/KY417151.1</v>
      </c>
      <c r="AP36" s="111" t="str">
        <f t="shared" si="18"/>
        <v>https://www.ncbi.nlm.nih.gov/nuccore/KY417151.1?report=fasta&amp;log$=seqview&amp;format=text</v>
      </c>
      <c r="AQ36" s="112" t="s">
        <v>381</v>
      </c>
      <c r="AR36" s="113">
        <f>IFERROR(__xludf.DUMMYFUNCTION("len(REGEXREPLACE(REGEXREPLACE(AT36, ""&gt;.*\n"", """"), ""\n"", """"))"),30307.0)</f>
        <v>30307</v>
      </c>
      <c r="AS36" s="113" t="str">
        <f t="shared" si="19"/>
        <v>yes</v>
      </c>
      <c r="AT36" s="109" t="str">
        <f>IFERROR(__xludf.DUMMYFUNCTION("if(AQ36="""","""", REGEXREPLACE(AQ36, ""&gt;.*\n"", AW36 &amp; ""
""))"),"&gt;BtRs7327 KY417151.1_genome
ATATTAGGTTTTTACCTACCCAGGAAAAGCCAACCAACCTCGATCTCTTGTAGATCTGTTCTCTAAACGA
ACTTTAAAATCTGTGTAGCTGTCGCTCGGCTGCATGCCTAGTGCACCTACGCAGTATAAACAATAATAAA
TTTTACTGTCGTTGACAAGAAACGAGTAACTCGTCCCTCTTCTGCAGACTGCTTACGGTTTCGTCCGTGT
TGCAGTCGATCATC"&amp;"AGCATACCTAGGTTTCGTCCGGGTGTGACCGAAAGGTAAGATGGAGAGCCTTGTTC
TTGGTGTCAACGAGAAAACACACGTCCAACTCAGTTTGCCTGTTCTTCAGGTTAGAGACGTGCTAGTGCG
TGGCTTCGGGGACTCTGTGGAAGAGGCCCTATCGGAGGCACGTGAACATCTTAAAAATGGCACTTGTGGT
TTAGTAGAGCTGGAAAAAGGCGTATTGCCCCAGCTTGAACAGCCCTATGTGTTCAT"&amp;"TAAACGTTCTGATG
CCTTAAGCACCAATCATGGCCACAAGGTCGTTGAGCTGGTTGCAGAATTGGACGGCATTCAGTACGGTCG
TAGCGGTATAACTCTGGGAGTGCTCGTGCCACATGTGGGCGAAACCCCAATCGCATACCGCAATGTTCTT
CTTCGTAAGAACGGTAATAAGGGAGCCGGTGGCCATAGCTTTGGCATCGATCTAAAGTCTTATGACTTAG
GTGACGAGCTTGGCACTGATCCCATCG"&amp;"AAGATTATGAACAAAACTGGAACACTAAGCATGGCAGTGGTGC
ACTCCGTGAACTCACTCGTGAGCTCAATGGAGGTGCATTCACTCGCTATGTCGACAACAACTTCTGTGGC
CCAGATGGGTACCCTCTTGATTGCATCAAGGATTTTCTCGCTCGCGCGGGCAAGTCAATGTGCACTCTTT
CTGAACAACTTGATTACATTGAGTCGAAGAGAGGTGTCTACTGCTGCCGTGACCATGAGCATGAAGTTG"&amp;"C
CTGGTTCACTGAGCGCTCTGATAAGAGCTATGAGCATCAGACACCCTTCGAAATTAAGAGTGCCAAGAAA
TTTGACACCTTCAAAGGGGAATGCCCAAAGTTTGTATTTCCTCTCAATTCAAAAGTCAAAGTCATTCAAC
CACGTGTTGAAAAGAAAAAGACTGAAGGTTTCATGGGGCGTATACGCTCTGTGTACCCTGTTGCATCTCC
ACAGGAGTGTAACAACATGCACTTGTCTACCTTGATGAAA"&amp;"TGTAATCATTGCGATGAAGTTTCATGGCAG
ACGTGCGACTTTCTGAAAGCCACTTGTGAACATTGTGGCACTGAAAATTTAGTCACTGAAGGACCTACTA
CATGTGGGTACCTACCTACTAATGCTGTAGTGAAAATGCCATGTCCTGCCTGTCAAGACCCAGAGATTGG
ACCTGAGCATAGTGTTGCAGATTATCACAACCACTCAAACATTGAAACTCGACTCCGCAAGGGAGGTAGG
ACTAGATGTTT"&amp;"TGGAGGCTGCGTGTTTGCCTACGTCGGCTGCTATAACAAGCGTGCCTACTGGGTTCCTC
GTGCTAGTGCTGATATTGGTTCAGGCCATACCGGCATTACTGGTGACAACGTGGAGACCCTGAATGAGGA
TCTCCTTGAGATACTGAGTCGTGAACGTGTTAACATTAACATTGTTGGCGATTTTCAGTTGACTGAAGAG
GTTGCCATCATTTTGGCATCTTTTTCCGCTTCTACAAGTGCCTTTATTGGCAC"&amp;"TATAAAGAGTCTTGATT
ACAAGTCTTTCAAAGCCATTGTTGAGTCCTGCGGTAACTACAAAGTCACTAAGGGAAAGCCCGTAAAAGG
TGCTTGGAACATAGGACAACAGAGATCAGTTTTAACACCACTGTGTGGTTTCCCCTCACAGGCTGCTGGT
GTTATCAGATCAATTTTTGCACGCACACTTGATGCAGCAAACCACTCAATTCCTGATTTGCAAAGAGCAG
CTGTCACCATACTTGATGGTATTT"&amp;"CTGAACAGTCATTACGTCTTGTCGACGCCATGGTTTATACCTCAGA
CCTGATCACCAACAGTGTCATTATTATGGCATATGTAACTGGTGGTCTTGTACAACAGATTTCTCAGTGG
TTGTCTAATCTGTTGGGCACTACTGTTGAAAAACTCAGGCCCATCTTTGCATGGATTGAGGCGAAATTTA
GTGCAGGAGTTGAATTTCTCAAGGATGCTTGGGAGATTCTCAAATTTCTCATTACAGGTGTTTTTG"&amp;"ACAT
CGTCAAGGGTCAAATACAGGTTGCTTCAGATAACATCAAGGATTGTGTAAAATGCTTCATTGATGTTGTT
AACAAAGCACTCGAAATGTGCATTGACCAAGTCACTATCGCTGGCGTAAAGTTGCGATCACTCAACTTGG
GTGAAGTCTTCATCGCTCAAAGCAAGGGACTTTACCGTCAGTGTATACGTGGCAAGGAACAGCTGCAACT
ACTCATGCCTCTTAAGGCACCAAAAGAAGTCACCTTT"&amp;"CTTGAAGGTGATTCACATGACACAGTACTTACC
TCTGAGGAGGTTGTTCTCAAGAACGGTGAACTCGAAGTACTCGAGACGCCCGTTGATAGCTTCACAAATG
GAGCTGTCGTTGGCACACCAGTCTGTGTAAATGGCCTCATGCTCTTAGAGATCAAGGACAAAGAACAATA
TTGCGCATTGTCTCCTGGTTTACTGGCTACAAACAATGTCTTTCGCCTAAAGGGAGGTGCACCAATTAAA
GGTGTAAC"&amp;"CTTTGGAGAAGATACTGTTTTGGAAGTTCAAGGCTACAAGAATGTGAGAATCACATTTGAGC
TTGATGAACGTGTAGACAAAGTGCTTAATGAAAAGTGTTCTGTCTACACTGTTGAATCCGGTACCGAAGT
TACTGAGTTTGCATGTGTTGTAGCAGAGGCTGTTGTGAAGACTTTACAACCAGTTTCTGATCTTCTTACC
AATATGGGTATTGATCTTGATGAATGGAGTGTGGCTACATTCTATTTGTT"&amp;"TGATGATGCTGGTGAAGAAA
AACTTTCTTCACGTATGTACTGTTCCTTCTATCCTCCTGATGATGAGGAGGATTGTGATGAGTATGAGGA
AGAAGAGGAAGTCCCGGAAGAATCCTGTGCGCATGAATACGGTACAGAAGAAGACTACCAAGGTCTTCCA
CTGGAATTTGGTGCCTCAACTGAAATGCAAGTTGAAGAAGAAGAAGAAGAGGACTGGCTTGGTGATGCTA
CCGAATTATCGGAGCATGAAC"&amp;"CAGAACCAGAACTAACACCTGAAGAACCAGTTAACCAGTTTACTGGTTA
TTTAAAACTTACTGACAATGTTGCCATTAAGTGTGTGGACATCGTGAAGGAGGCGCAAAACGCTAACCCC
ACGGTGATTGTAAATGCTGCTAACATACATCTGAAACATGGTGGTGGTGTAGCAGGTGCACTCAACAAGG
CAACCAATGGTGCCATGCAAAAAGAGAGCGATGATTACATTAAGCTAAATGGCCCTCTCACAG"&amp;"TGGGGGG
TTCATGTTTGCTTTCTGGACATAACCTTGCTAAGAAGTGTCTGCATGTTGTTGGACCTAACCTAAATGCA
GGTGAGGACATCCAGCTTCTTAAGGCAGCATATGAAAATTTCAATTCACAGGACACCTTACTTGCACCAT
TGTTGTCAGCAGGCATATTTGGTGCTAAACCACTTCAGTCTTTACAAGTGTGCGTGCAGACAGTTCGTAC
ACAGGTTTACATTGCAGTCAATGACAAAGCTCTT"&amp;"TATGAGCAGGTTGTCATGGATTACCTTGATAGCCTG
AAGCCTAGAGTGGAAGCACCTAAACAAGAGGAGCCACCAAAGACAGAAGATCCTGAAATTGAGGAGAAAT
TTGTCGTACAGAAGCCTGTCGATGTGAAGCCAAAGATTAAGGCTTGCATTGATGAGGTTACTACAACACT
GGAAGAAACTAAGTTTCTTACCAATAAGTTACTCTTGTTTGCTGACATCAATGGTAAGCTTTACCATGAT
TCTCA"&amp;"GAACATGCTTAGAGGTGAAGATATGTCTTTCCTTGAGAAGGACGCACCTTACATGGTAGGTGATG
TTATCACTAGTGGTGATATCACTTGTGTTGTAATACCCTCCAAAAAGGCTGGCGGCACTACTGAGATGCT
CTCAAGAGCTTTGAAGAAAGTGCCAGTTGATGAGTATATAACCACATACCCTGGACAAGGATGTGCTGGT
TATACACTTGAGGAAGCTAAGACTGCTCTTAAGAAATGCAAATCTGC"&amp;"ATTTTACGTGCTACCTTCAGAAA
CACCTAATGCTAAGGAAGAGATTCTAGGAACCGTATCCTGGAATTTGAGAGAAATGCTTGCTCATGCTGA
AGAGACAAGAAAATTAATGCCTATCTGCATGGATGTTAGAGCTATAATGGCCACCATCCAACGCAAGTAC
AAAGGAATTAAAATTCAAGAAGGCATCGTTGACTATGGTGTCCGATTCTTCTTTTATACTAGTAAAGAGC
CTGTAGCTTCTATTATTA"&amp;"CGAAGCTGAACTCTCTAAATGAGCCACTTGTCACAATGCCAATTGGTTATGT
GACACATGGTTTTAATCTTGAAGAGGCTGCGCGCTGTATGCGTTCTCTTAAAGCTCCTGCCGTAGTGTCA
GTATCATCACCAGATGCTGTTACTACATATAATGGATACCTCACTTCGTCATCAAAGACATCTGAGGAGC
ACTTTGTGGAAACAGTTTCTTTGGCTGGCTCTTACAGAGATTGGTCCTATTCAGGACAGC"&amp;"GTACAGAGTT
AGGTGTTGAATTTCTTAAGCGTGGTGACAAAATTGTGTACCACACTTTGGAGAGCCCCGTCGAGTTTCAT
CTTGACGGTGAGGTTCTTCCACTTGACAAACTAAAGAGTCTCTTATCCCTACGGGAGGTTAAGACTATAA
AAGTGTTCACAACTGTGGACAACACCAATCTCCACACACAGCTTGTGGATATGTCTATGACATATGGACA
GCAGTTTGGTCCAACATACTTGGATGGTGCT"&amp;"GATGTTACAAAAATCAAACCTCATGTAAATCATGAGGGT
AAGACTTTCTTTGTACTACCTAGTGATGACACACTACGTAGTGAAGCTTTCGAGTACTACCACACTCTTG
ATGAGAGTTTTCTTGGTAGGTACATGTCTGCTTTAAACCACACAAAGAAATGGAAATTTCCTCAAGTTGG
TGGTTTAACTTCAATTAAATGGGCTGATAACAACTGTTATTTGTCCAGTGTTTTATTAGCACTTCAACAG
AT"&amp;"TGAAGTCAAATTCAATGCACCAGCACTTCAAGAGGCCTATTATAGAGCCCGTGCTGGTGATGCTGCTA
ACTTTTGTGCACTCATACTCGCTTACAGTAATAAAACTGTTGGCGAGCTTGGTGATGTCAGAGAAACTAT
GACCCATCTTCTACAGCATGCTAATTTGGAATCTGCAAAGCGAGTTCTTAATGTGGTGTGTAAGCATTGC
GGTCAGAAAACTACTACCTTAACGGGTGTAGAAGCTGTGATGTA"&amp;"TATGGGTACTCTATCTTATGATAATC
TTAAGACAGGTGTTTCCATTCCATGTGTGTGTGGTCGTGATGCTACACAATATCTAGTACAACAAGAGTC
TTCTTTTGTTATGATGTCTGCACCACCTGCTGAATATAAATTACAGCAAGGTACATTCCTATGTGCGAAT
GAGTACACTGGTAACTATCAGTGTGGTCATTACACTCATATAACTGCTAAGGAGACCCTCTATCGTATTG
ATGGAGCTCACCTTA"&amp;"CAAAGATGTCGGAGTACAAAGGACCAGTGACTGATGTTTTCTACAAGGAAACATC
TTACACTACAACCATTAGGCCTGTGTCATATAAACTCGATGGAGTTACTTACACAGAGATTGAACCAAAA
TTGGATGGGTATTATAAAAAGGATAATGCTTACTATACAGAGCAGCCTATAGACCTTGTACCAACTCAAC
CACTACCAAATGCGAGTTTTGACAATTTCAAACTCACATGTTCTAATACAAAATTCG"&amp;"CTGATGACTTAAA
TCAAATGACAGGCTTCACAAAGCCAGCTTCACGAGAGCTATCTGTCACATTCTTCCCAGACTTGAATGGC
GATGTAGTGGCTATTGACTATAGACACTATTCAGCGAGTTTCAAGAAAGGTGCTAAATTACTGCATAAGC
CAATTGTTTGGCACATTAATCAGGCTACAACCAAGACAACGTTTAAACCAAACACTTGGTGTTTACGTTG
TCTTTGGAGTACAAAGCCAGTAGATACT"&amp;"TCAAATTCATTTGAAGTTCTGGCAGTAGAAGACACACAAGGA
ATGGACAATCTTGCTTGTGAAAGTCAACAACCCACCTCTGAAGAAGTAGTGGAAAATCCTACCATACAGA
AGGAAGTCATAGAGTGTGACGTGAAAACTACCGAAGTTGTAGGCAATGTCATACTTAAACCATCAGATGA
AGGTGTTAAAGTAACACAGGAGTTAGGTCATGAGGATCTTATGGCTGCCTATGTGGAAAACACAAGCATT"&amp;"
ACCATTAAGAAACCTAATGAGCTTTCACTAGCCTTAGGTTTAAAAACAATTGCCACTCATGGTATTGCTG
CAATTAATAGTGTTCCTTGGAGTAAAATTTTGGCTTATGTCAAACCATTCTTAGGACAAGCAGCAATTAC
AACATCAAATTGCGCCAAGAGATTAGCACAACGTGTGTTTAACAATTATATGCCTTATGTGCTTACACTA
TTGTTTCAATTGTGTACTTTTACAAAAAGTACAAATTCTAG"&amp;"AATTAGAGCTTCACTACCTACGACTATTG
CTAAGAATAGTGTTAGGGGTGTTGCTAGATTATGTTTGGATGCTGGCATTAATTATGTAAAGTCACCCAA
ATTTTCTAAATTGTTCACTATTGCAATGTGGCTATTATTGTTAAGCATTTGCTTAGGTTCACTAATCTAT
GTAACTGCAGCTTTAGGTGTATTATTGTCCAACTTTGGAGCTCCTTCTTATTGTAGTGGCGTTAGAGAAT
CATACCTTAATT"&amp;"CCTCTAATGTTACTACTATGGATTTCTGTGAAGGTTCTTTTCCTTGCAGTGTTTGTTT
AAGTGGATTAGATTCTCTTGATTCCTATCCAGCTCTTGAAACCATCCAGGTGACGATTTCATCGTACAAG
CTAGACTTGACAATTTTAGGTCTGGCTGCTGAGTGGTTTTTGGCATATATGTTGTTCACAAAATTCTTTT
ATTTATTAGGTCTTTCAGCTATAATGCAGGTGTTCTTTGGCTATTTTGCTAGTC"&amp;"ATTTCATCAGCAATTC
TTGGCTCATGTGGTTTATCATTAGCATTGTACAAATGGCACCCGTTTCTGCAATGGTTAGGATGTACATC
TTTTTTGCTTCTTTTTACTACATATGGAAGAGCTATGTTCATATTATGGATGGTTGTACCTCTTCGACTT
GCATGATGTGCTATAAGCGCAATCGTGCCACACGCGTAGAGTGTACAACTATTGTTAATGGCATGAAGAG
ATCTTTCTATGTCTATGCAAATGGA"&amp;"GGCCGTGGCTTCTGCAAGACGCACAATTGGAATTGTCTCAATTGT
GACACATTTTGCACTGGTAGTACATTCATTAGTGATGAAGTTGCTCGTGATTTGTCACTCCAGTTTAAAA
GACCAATCAACCCTACTGACCAGTCATCGTATATTGTTGATAGTGTTGCTGTGAAAAATGGCGCACTTCA
CCTCTACTTTGACAAGGCTGGTCAAAAGACTTATGAGAGACACCCACTCTCTCATTTTGTCAATTTA"&amp;"GAC
TATTTGAGAGCTAACAACACTAAAGGTTCACTACCTATTAATGTCATAGTTTTTGATGGCAAGTCCAAAT
GGGACGAGTCTGCTGCTAAATCTGCTTCTGTGTACTACAGTCAGTTAATGTGCCAACCTATTCTGTTGCT
CGACCAAGCTCTTGTGTCAGATGTTGGAGATAGTACTGAAGTTTCTGTCAAGATGTTTGATGCCTATGTC
GACACTTTCTCAGCAACTTTTAGTGTTCCTATGGAAAA"&amp;"ACTTAAGGCACTTGTTGCTACTGCTCATAGCG
AGCTAGCAAAGGGTGTAGCTTTAGATGGTGTCCTTTCTACATTTGTGTCCGCAGCCCGTCAAGGTGTTGT
AGATACTGATGTTGATACAAAGGATGTCATTGAATGTCTCAAGCTTTCACATCACTCCGACTTGGAAGTG
ACAGGTGATAGTTGTAATAACTTCATGCTCACCTATAATAAAGTTGAAAACATGACGCCTAGAGATCTTG
GCGCATGTA"&amp;"TTGATTGTAATGCAAGGCATATCAATGCTCAAGTAGCAAAGAGTCACAATGTTTCACTCAT
CTGGAATGTAAAAGACTACATGTCTTTATCTGAACAGCTGCGTAAACAAATTCGTAGTGCTGCTAAGAAG
AACAACATACCTTTTAGACTAACTTGTGCTACAACTAGACAGGTTGTCAATGTTATAACTACTAAAATCT
CACTCAAGGGTGGTAAGATTGTTAGTACTTGGTTTAAACTCATGCTTAAGG"&amp;"CCACATTATTGTGCGTCAT
TGCTGCATTGGTCTGTTACATCGTTATGCCAGTACATACATTGTCTGCTCATGATGGTTACACAAATGAA
ATCATTGGTTACAAAGCCATTCAGGATGGTGTCACTCGTGACATCGTTTCTACTGATGATTGTTTTGCAA
ACAAACATGCTGGTTTTGACTCGTGGTTTAGCCAGCGTGGTGGTTCATACAAAAATGACAAAAGCTGCCC
TGTAGTAGCTGCTATCATTACA"&amp;"AGAGAGATTGGCTTCATAGTGCCTGGCTTACCAGGTACTGTGTTGAGA
GCAATCAATGGTGACTTCTTGCATTTTCTACCTCGTGTCTTTAGTGCTGTTGGCAACATTTGCTACACAC
CTTCCAAACTCATTGAGTATAGTGATTTTGCTACCTCAGCTTGCGTTCTTGCTGCTGAGTGTACAATTTT
TAAGGATGCTATGGGCAAACCTGTGCCATATTGTTATGACACTAATTTGCTAGAGGGTTCTATT"&amp;"TCTTAT
AGTGAGCTTCGTCCAGACACTCGTTATGTCCTTATGGATGGTTCCATCATACAGTTTCCTAACACTTACC
TGGAGGGTTCTGTTAGAGTAGTAACAACTTTTGATGCTGAGTACTGTAGACATGGTACATGTGAAAGATC
AGAAGCTGGTATTTGCTTATCTACCAGTGGTAGATGGGTTCTTAACAATGAACATTATAGAGCTCTACCT
GGAGTATTCTGTGGTGTTGATGCAATGAATCTTAT"&amp;"AGCAAACATCTTTACTCCCCTTGTGCAACCTGTGG
GTGCTTTAGATGTGTCTGCTTCAGTAGTGGCTGGTGGTATTATTGCCATATTGGTGACTTGTGCTGCCTA
CTACTTTATGAAATTCAGACGTGCTTTTGGTGAGTACAACCATGTTGTTGCTGCTAATGCACTTTTGTTT
TTGATGTCTTTCACTATACTCTGTCTGGCACCAGCTTATAGCTTTTTGCCAGGAGTCTACTCAGTCTTTT
ACTTGT"&amp;"ACTTGACATTCTATTTCACTAATGATGTTTCGTTCTTGGCTCACCTTCAATGGTTTGCCATGTT
TTCTCCTATTGTGCCTTTTTGGATAACAGCAATCTATGTATTCTGTATTTCTCTGAAGCACTGCCATTGG
TTCTTTAACAACTATCTTAGGAAAAGAGTCATGTTTAATGGAGTTACATTTAGTACCTTCGAGGAGGCTG
CTTTGTGTACCTTTTTGCTCAATAAGGAAATGTACCTAAAATTGCGTA"&amp;"GTGAGACACTGTTGCCACTTAC
ACAGTACAACAGGTATCTTGCTCTATATAACAAGTACAAGTATTTCAGTGGAGCCTTAGATACTACCAGC
TATCGTGAAGCAGCTTGCTGCCACTTAGCAAAGGCTCTAAATGACTTTAGCAATTCAGGTGCTGATGTTC
TCTACCAACCACCACAGACATCAATCACTTCTGCTGTTCTGCAGAGTGGTTTTAGGAAAATGGCATTCCC
ATCAGGCAAAGTTGAAGGG"&amp;"TGCATGGTACAAGTAACCTGTGGAACTACAACTCTTAATGGATTGTGGTTA
GATGACACAGTATACTGTCCAAGACATGTCATTTGCACAGCAGAAGACATGCTTAATCCTAACTATGAAG
ATCTGCTCATTCGCAAATCCAACCATAGCTTCCTTGTTCAGGCTGGCAATGTACAACTCCGAGTTATCGG
CCATTCTATGCAAAATTGTCTGCTTAGGCTTAAAGTTGATACCTCTAACCCTAAGACACCC"&amp;"AAGTATAAA
TTTGTCCGTATTCAACCTGGTCAAACATTTTCAGTTCTAGCATGCTACAATGGTTCACCATCAGGTGTTT
ATCAGTGTGCCATGAGACCTAACCATACCATTAAAGGTTCTTTCCTTAATGGATCATGTGGTAGTGTTGG
TTTTAACATTGATTATGATTGCGTGTCTTTCTGCTATATGCATCACATGGAGCTTCCAACAGGAGTACAC
GCTGGTACTGACTTAGAAGGTAAATTCTATGG"&amp;"TCCATTTGTTGACAGACAAACTGCACAGGCTGCAGGTA
CAGACACAACCATAACATTAAATGTTTTGGCATGGCTGTATGCTGCTGTTATCAATGGTGATAGGTGGTT
TCTTAATAGATTCACCACTACTTTGAATGACTTTAACCTTGTGGCAATGAAGTACAACTATGAACCTTTG
ACACAAGATCATGTTGACATATTGGGACCTCTTTCTGCTCAAACAGGAATTGCTGTCTTAGATATGTGTG
CTG"&amp;"CTTTGAAAGAGCTGCTGCAGAATGGTATGAATGGTCGTACTATCCTTGGTAGCACTATTTTAGAAGA
TGAGTTTACACCATTTGATGTTGTTAGACAATGCTCTGGTGTTACCTTCCAAGGTAAGTTCAAGAAAATT
GTTAAGGGCACTCATCATTGGATGCTTTTAACTTTCTTGACATCACTATTGATTCTTGTCCAAAGTACTC
AGTGGTCACTGTTTTTCTTTGTTTATGAGAATGCTTTCTTGCCAT"&amp;"TTACTCTTGGTATTATGGCAATTGC
TGCATGTGCTATGCTGCTTGTTAAGCATAAGCACGCATTCTTGTGCTTGTTTCTGTTACCTTCTCTTGCA
ACAGTTGCTTACTTTAATATGGTCTACATGCCTGCTAGCTGGGTGATGCGTATTATGACATGGCTTGAAT
TGGCTGACACTAGCTTGTCTGGTTATCGGCTTAAGGACTGTGTTATGTATGCTTCAGCTTTAGTTTTGCT
TATTCTCATGACAGCT"&amp;"CGCACTGTTTATGATGATGCTGCTAGACGTGTTTGGACACTGATGAATGTCATT
ACACTTGTTTACAAAGTCTACTATGGTAATGCTTTAGATCAAGCTATTTCCATGTGGGCCTTAGTTATTT
CTGTAACCTCTAACTATTCTGGTGTCGTCACGACTATCATGTTTTTAGCTAGAGCTATAGTGTTTGTGTG
TGTTGAGTATTACCCATTGTTATTTATTACTGGCAACACCTTACAGTGTATCATGCTT"&amp;"GTTTATTGTTTC
TTAGGCTATTGTTGCTGCTGCTATTTTGGCCTTTTCTGTTTACTCAACCGTTACTTCAGGCTTACTCTTG
GTGTTTATGACTACTTGGTCTCTACACAAGAATTTAGGTATATGAACTCCCAGGGGCTTTTGCCTCCTAA
GAGTAGTATTGATGCTTTCAAGCTTAACATTAAGTTGTTAGGTATTGGAGGTAAACCATGTATCAAGGTT
GCTACTGTACAGTCTAAAATGTCTGACGT"&amp;"AAAGTGCACATCTGTGGTACTGCTCTCGGTTCTTCAACAAC
TTAGAGTAGAGTCATCTTCTAAATTGTGGGCACAATGTGTACAACTCCACAATGATATTCTTCTTGCAAA
AGACACAACTGAAGCTTTCGAGAAGATGGTTTCTCTTTTGTCTGTTTTGCTATCCATGCAGGGTGCTGTA
GACATTAACAAGTTGTGCGAGGAAATGCTCGACAACCGTGCTACTCTTCAGGCTATTGCTTCAGAATTTA
"&amp;"GTTCTTTACCATCATATGCCGCTTATGCCACTGCCCAAGAGGCCTATGAGCAGGCTGTAGCTAATGGTGA
TTCTGAAGTCGTTCTCAAAAAGTTAAAGAAATCTTTGAATGTGGCTAAATCTGAGTTTGACCGTGATGCT
GCCATGCAACGCAAGTTGGAAAAGATGGCAGATCAGGCTATGACCCAAATGTACAAACAGGCAAGATCTG
AGGACAAGAGGGCAAAAGTAACTAGTGCTATGCAAACAATGC"&amp;"TTTTCACTATGCTTAGGAAGCTTGATAA
TGATGCACTTAACAACATTATCAACAATGCGCGTGATGGTTGTGTTCCACTCAACATCATACCATTGACT
ACAGCAGCCAAACTTATGGTTGTTGTCCCTGATTATGGTACCTACAAGAACACTTGTGATGGTAACACTT
TTACATATGCATCTGCACTCTGGGAAATCCAGCAAGTTGTTGATGCAGATAGTAAGATTGTTCAACTTAG
TGAAATTAACATG"&amp;"GATAATTCACCAAATTTGGCTTGGCCTCTTATTGTTACAGCTCTAAGAGCCAACTCA
GCTGTCAAACTACAGAATAATGAACTGAGTCCGGTAGCACTACGACAGATGTCTTGTGCGGCTGGTACCA
CACAAACAGCTTGTACTGATGACAATGCACTTGCCTACTATAACAATTCGAAGGGAGGTAGGTTTGTGCT
GGCATTACTATCAGACCACCAAGATCTCAAATGGGCTAGATTCCCTAAGAGTGAT"&amp;"GGTACAGGTACAATT
TACACAGAACTGGAACCACCTTGTAGGTTTGTTACAGACACACCAAAAGGGCCTAAAGTGAAATACTTGT
ACTTCATCAAAGGCTTAAATAACCTAAATAGAGGTATGGTTCTGGGCAGTTTAGCTGCTACAGTACGTCT
TCAGGCTGGAAATGCTACAGAAGTACCTGCCAATTCAACTGTGCTTTCCTTCTGTGCCTTTGCAGTAGAC
CCTGCTAAAGCATATAAGGATTACCT"&amp;"AGCAAGTGGAGGACAACCAATCACCAACTGTGTGAAGATGTTGT
GTACACACACTGGTACAGGACAGGCAATTACTGTAACACCAGAAGCTAACATGGACCAAGAGTCCTTTGG
TGGTGCTTCATGCTGTCTGTATTGTAGATGCCACATTGATCATCCAAATCCTAAAGGATTTTGTGACTTG
AAAGGTAAGTACGTCCAAATACCTACCACTTGTGCTAATGACCCAGTGGGTTTTACACTTAGAAACAC"&amp;"AG
TCTGTACCGTCTGCGGAATGTGGAAAGGTTATGGCTGTAGTTGTGATCAACTCCGCGAACCCATGATGCA
GTCTGCGGATGCGTCAACGTTTTTAAACGGGTTTGCGGTGTAAGTGCAGCCCGTCTTACACCGTGCGGCA
CAGGCACTAGCACTGATGTCGTCTACAGGGCTTTTGATATTTACAACGAAAAAGTTGCTGGTTTTGCAAA
GTTCCTAAAAACTAATTGCTGCCGCTTCCAGGAGAAGGA"&amp;"TGAGGAAGGCAATTTATTAGACTCTTACTTT
GTAGTTAAGAGGCATACTATGTCTAACTACCAACATGAAGAGACTATTTACAACTTGGTTAAAAATTGTC
CATCGGTTGCTGTTCATGATTTTTTCAAGTTTAGAGTAGATGGTGACATGGTACCACATATATCACGTCA
GCGTCTAACTAAATACACAATGGCTGATTTAGTCTATGCTCTACGTCATTTTGACGAGGGTAATTGTGAC
ACATTAAAAG"&amp;"AAATACTCGTCACATACAATTGTTGTGATGATGATTATTTCAATAAGAAGGATTGGTATG
ACTTCGTAGAGAATCCTGACATCTTACGCGTATATGCTAACTTAGGTGAACGTGTACGCCAAGCATTATT
AAAGACTGTACAATTCTGCGATGCTATGCGTGATGCAGGCATTGTAGGCGTACTGACATTAGACAATCAG
GATCTTAATGGGAACTGGTACGACTTCGGTGATTTCGTACAAGTAGCACCAG"&amp;"GCTGCGGAGTTCCTATTG
TGGATTCATACTACTCATTGCTGATGCCCATCCTCACTCTGACTAGGGCATTGGCTGCTGAGTCCCATAT
GGATGCTGATCTCGCAAAACCACTTATTAAGTGGGATTTGCTGAAATATGATTTTACGGAAGAGAGACTT
TGTCTCTTCGACCGTTACTTTAAATATTGGGACCAGACATACCATCCCAATTGTATTAACTGTTTGGATG
ATAGGTGTATCCTTCATTGTGCA"&amp;"AACTTTAATGTGTTATTTTCTACTGTGTTTCCACCTACAAGTTTTGG
ACCACTAGTAAGAAAAATATTTGTAGATGGTGTTCCTTTTGTTGTTTCAACTGGATACCATTTTCGTGAG
TTAGGAGTTGTACATAATCAGGATGTAAACTTACATAGCTCGCGTCTCAGTTTCAAGGAACTTTTAGTGT
ATGCTGCTGATCCCGCCATGCATGCAGCTTCTGGCAATTTATTGCTAGATAAACGCACTACATGC"&amp;"TTTTC
AGTAGCTGCACTAACAAACAATGTTGCTTTTCAAACTGTTAAACCCGGTAATTTTAACAAAGACTTTTAT
GACTTTGCTGTGTCTAAAGGTTTCTTTAAGGAAGGAAGTTCTGTTGAACTAAAACACTTCTTCTTTGCTC
AGGATGGCAATGCTGCTATCAGTGATTATGACTATTATCGTTATAATCTGCCAACAATGTGTGATATCAG
ACAACTCCTATTCGTAGTTGAAGTTGTTGATAAATA"&amp;"CTTTGATTGTTACGATGGTGGCTGTATTAATGCC
AACCAAGTAATCGTTAACAATCTGGACAAATCAGCTGGTTTCCCATTTAATAAATGGGGTAAGGCTAGAC
TTTATTATGACTCAATGAGTTATGAGGATCAAGATGCACTTTTCGCGTACACTAAGCGTAATGTCATCCC
TACTATAACTCAAATGAATCTTAAGTATGCCATTAGTGCAAAGAATAGAGCTCGCACCGTAGCTGGTGTC
TCTATCT"&amp;"GTAGTACTATGACAAATAGACAGTTTCATCAGAAATTATTGAAGTCAATAGCCGCCACTAGAG
GAGCTACTGTGGTAATTGGAACAAGCAAATTTTACGGTGGCTGGCATAATATGTTAAAAACTGTTTACAG
TGATGTAGAAACTCCACACCTTATGGGTTGGGATTATCCAAAATGTGACAGAGCCATGCCTAACATGCTT
AGGATAATGGCCTCTCTTGTTCTTGCTCGCAAACATAGCACTTGCTGTA"&amp;"ACTTGTCACACCGTTTCTACA
GGTTAGCTAATGAGTGTGCGCAAGTATTAAGTGAGATGGTCATGTGTGGCGGCTCACTATATGTTAAACC
AGGTGGAACATCATCCGGTGATGCTACAACTGCTTATGCTAATAGTGTCTTTAACATTTGTCAAGCTGTT
ACAGCCAATGTAAATGCACTCCTTTCAACTGATGGTAACAAGATAGCTGACAAGTACGTCCGCAATCTAC
AACACAGGCTTTATGAGTGT"&amp;"CTCTATAGAAATAGGGATGTTGATCATGAATTCGTGGATGAGTTTTACGC
TTACCTGCGTAAACATTTCTCTATGATGATTCTTTCTGATGATGCCGTTGTGTGCTATAACAGTAACTAT
GCGGCTCAAGGTTTAGTAGCTAGCATTAAGAACTTTAAGGCAGTTCTTTATTATCAAAATAATGTGTTCA
TGTCTGAGGCAAAATGTTGGACTGAGACTGACCTTACTAAAGGACCTCACGAATTTTGCTCA"&amp;"CAGCATAC
AATGCTAGTTAAACAAGGAGATGATTACGTGTACCTGCCTTACCCAGATCCGTCAAGAATATTAGGCGCA
GGCTGTTTTGTCGATGATATTGTCAAAACAGATGGTACACTTATGATTGAGAGGTTCGTGTCATTAGCTA
TTGATGCTTACCCTCTTACTAAACATCCTAATCAGGAGTATGCTGATGTCTTTCACTTGTATTTACAATA
CATTAGAAAGTTACATGATGAGCTTACCGGTCA"&amp;"CATGTTAGACATGTATTCTGTAATGCTAACTAATGAT
AACACCTCACGTTATTGGGAACCTGAGTTTTATGAAGCTATGTACACACCACACACAGTCTTGCAGGCTG
TAGGTGCTTGTGTATTGTGTAATTCACAGACTTCACTTCGTTGCGGTGCCTGCATTAGGAGACCATTCCT
GTGCTGCAAGTGCTGCTATGACCATGTCATTTCAACATCACATAAATTAGTGTTGTCTGTTAATCCCTAT
GTTT"&amp;"GCAATGCACCAGGTTGTGATGTCACTGATGTGACACAACTATATCTAGGAGGTATGAGTTATTACT
GCAAGTCACATAAGCCTCCCATTAGTTTTCCATTGTGTGCTAATGGTCAGGTTTTTGGTTTATACAAGAA
CACATGTGTAGGTAGTGACAATGTCACTGACTTTAATGCGATAGCAACATGTGATTGGACTAATGCTGGC
GATTACATACTTGCCAACACCTGTACTGAGAGAATCAAACTCTTTG"&amp;"CAGCAGAAACACTCAAAGCTACTG
AGGAAACATTCAAGCTGTCATATGGTATTGCCACTGTACGTGAAGTACTCTCTGACAGAGAATTGCATCT
TTCATGGGAGGTTGGAAAACCTAGACCACCATTGAATAGAAATTATGTCTTTACTGGTTACCGTGTAACT
AAAAATAGTAAAGTACAGATTGGAGAGTACACCTTTGAAAAAGGTGACTATGGTGATGCTGTTGTGTACA
GAGGTACTACGACATAC"&amp;"AAATTGAATGTTGGTGATTACTTTGTGTTGACATCTCACACTGTAATGCCACT
TAGTGCACCTACTCTAGTGCCACAAGAGCACTATGTGAGAATTACTGGCTTGTACCCAACACTCAACATC
TCAGATGAGTTTTCTAGCAATGTTGCAAATTATCAAAAGGTCGGTATGCAAAAGTACTCTACACTCCAAG
GACCACCTGGTACTGGTAAGAGTCATTTTGCCATCGGACTTGCTCTCTACTACCCATCT"&amp;"GCTCGCATAGT
GTATACAGCTTGCTCTCATGCAGCTGTTGATGCCCTATGCGAAAAGGCATTAAAATACTTGCCCATAGAT
AAATGTAGTAGAATCATACCTGCGCGTGCTCGCGTAGAGTGTTTTGACAAATTCAAAGTTAATTCAACAC
TAGAACAGTATGTTTTCTGCACTGTAAATGCATTGCCAGAAACAACTGCTGATATTGTAGTCTTTGATGA
AATCTCTATGGCTACTAATTATGACTTGAG"&amp;"TGTTGTCAATGCTAGACTTCGTGCAAAACACTACGTCTAT
ATTGGCGATCCTGCTCAATTACCAGCCCCGCGCACATTGCTGACCAAAGGCACACTAGAACCAGAATACT
TCAATTCAGTGTGCAGACTTATGAAAACAATAGGTCCAGACATGTTCCTTGGAACTTGTCGCCGTTGTCC
TGCTGAAATTGTCGACACTGTGAGTGCTTTAGTTTATGATAATAAGCTAAAGGCACACAAGGAGAAGTCA
G"&amp;"CTCAATGCTTCAAAATGTTTTACAAGGGTGTTATTACACATGATGTTTCATCTGCAATTAACAGACCTC
AAATAGGCGTTGTAAGAGAATTTCTTACACGCAATCCTGCTTGGAGAAAAGCTGTTTTTATCTCACCTTA
TAATTCACAGAATGCTGTAGCTTCAAAAATCTTAGGATTGCCTACGCAGACTGTTGATTCCTCACAGGGT
TCTGAGTATGACTATGTCATATTCACGCAAACTACCGAAACAG"&amp;"CACACTCTTGCAATGTTAACCGCTTTA
ATGTGGCTATCACAAGAGCAAAAATTGGCATTTTGTGCATAATGTCTGATAGAGATCTTTATGACAAACT
GCAATTTACAAGTCTAGAAGTACCACGCCGCAATGTGGCTACATTACAGGCAGAAAATGTAACTGGACTT
TTTAAGGACTGTAGTAAGATCATCACCGGTCTTCATCCAACACAGGCACCTACACACCTCAGCGTTGATA
CAAAATTTAAGACT"&amp;"GAGGGACTATGTGTTGACATACCAGGCATACCAAAGGACATGACCTACCGTAGACT
CATCTCTATGATGGGTTTCAAAATGAATTACCAAGTTAATGGTTACCCTAATATGTTTATTACCCGCGAG
GAAGCTATTCGTCACGTTCGTGCATGGATTGGCTTCGACGTAGAGGGCTGTCATGCAACTAGAGATGCTG
TGGGTACTAACCTACCTCTCCAGCTAGGATTTTCTACAGGTGTTAATTTAGTAGCT"&amp;"GTACCAACTGGCTA
TGTTGACACTGAAAATAACACAGAATTCACCAGAGTTAATGCAAAACCTCCACCAGGTGATCAATTTAAA
CATCTTATACCACTCATGTACAAAGGCTTGCCCTGGAATGTAGTGCGTATTAAGATAGTACAAATGCTCA
GTGATACACTGAAAGGATTGTCAGACAGAGTCGTGTTTGTCCTCTGGGCGCATGGCTTTGAGCTTACATC
AATGAAGTACTTTGTCAAGATTGGACC"&amp;"TGAGAGAACGTGTTGTCTGTGCGACAAACGTGCAACTTGCTTT
TCTACTTCATCAGACACTTATGCCTGCTGGAATCATTCTGTGGGTTTTGACTATGTCTACAACCCATTTA
TGATTGATGTTCAGCAGTGGGGTTTTACGGGTAACCTTCAGAGTAACCACGACCAACATTGTCAAGTGCA
TGGAAATGCACATGTGGCTAGTTGTGATGCTATCATGACTAGATGCTTGGCAGTCCATGAGTGCTTTGT"&amp;"T
AAGCGCGTTGATTGGTCTGTTGAATACCCTATTATAGGAGATGAACTGAAGATTAATTCTGCTTGCAGAA
AAGTACAGCATATGGTTGTAAAGTCTGCATTGCTTGCTGATAAGTTTCCAGTTCTTCATGACATTGGAAA
TCCAAAGGCTATCAAGTGTGTGCCTCAGGCTGAAGTAGAATGGAAGTTCTATGACGCTCAGCCATGCAGT
GACAAAGCCTACAAAATAGAGGAACTCTTCTATTCTTATG"&amp;"CTACACATCATGATAAATTCACTGATGGTG
TTTGTTTGTTTTGGAACTGTAACGTTGATCGTTACCCAGCCAATGCAATTGTGTGTAGGTTTGACACCAG
AGTTTTGTCAAACTTGAACTTACCGGGTTGTGATGGTGGTAGTTTGTATGTGAACAAGCATGCATTCCAC
ACCCCAGCTTTTGATAAAAGTGCATTTACTAATTTAAAGCAATTGCCTTTCTTTTATTATTCTGATAGTC
CTTGTGAGTCT"&amp;"CATGGCAAACAAGTAGTGTCAGATATTGATTACGTACCACTTAAATCAGCTACGTGTAT
TACACGTTGCAATTTGGGTGGTGCTGTTTGCAGACACCATGCAAATGAGTACCGACAGTACTTAGATGCA
TACAACATGATGATTTCTGCTGGATTTAGCCTATGGATTTACAAACAGTTTGATACTTATAACCTGTGGA
ATACATTTACCAGGTTACAAAGCTTAGAAAATGTGGCTTACAATGTTGTTAAT"&amp;"AAAGGACACTTCGATGG
ACAAGCTGGTGAAGCACCTGTTTCCATCATCAATAATGCTGTTTACACAAAGGTAGATGGTGTTGATGTA
GAGATCTTTGAAAACAAGACAACACTTCCTGTTAATGTTGCATTTGAGCTTTGGGCTAAGCGTAACATTA
AACCAGTGCCAGAGATTAAGATACTCAATAATTTGGGTGTCGATATCGCTGCTAATACTGTGGTCTGGGA
CTATAAGAGAGAAGCACCAGCACA"&amp;"TATGTCAACAATAGGTGTCTGCACAATGACTGACATTGCTAAGAAA
CCTACTGAGAGTGCTTGTTCCTCGCTTACTGTCTTATTTGATGGTAGAGTGGAAGGACAGGTAGACCTTT
TTAGAAATGCCCGTAATGGTGTTTTAATAACAGAAGGTTCAGTTAAAGGTTTAACACCTTCAAAGGGGCC
AGCACAAGCTAGTGTCAATGGAGTCACATTAATTGGAGAATCAGTAAAAACACAGTTCAACTATTT"&amp;"TAAG
AAAGTAGATGGCATTATTCAACAGCTGCCTGAAACCTACTTTACTCAGAGCCGAGACTTAGAGGATTTTA
AGCCCAGATCACAAATGGAAACTGACTTTCTCGAGCTCGCTATGGATGAATTCATACAACGGTATAAGTT
AGAGGGTTATGCCTTCGAGCATATCGTTTATGGGGATTTCAGTCATGGACAACTTGGCGGCCTTCATTTA
ATGATTGGTTTAGCCAAGCGTTCACAAGATTCACCGC"&amp;"TCAAATTAGAGGATTTTATCCCTATGGATAGCA
CAGTGAAAAATTATTTCATAACAGATGCACAAACAGGTTCATCAAAATGTGTGTGTTCTGTCATTGACCT
CTTGCTTGACGACTTTGTTGAGATAATAAAGTCACAGGATTTGTCAGTAATCTCTAAGGTAGTCAAGGTT
ACAATTGACTACGCTGAGATTTCATTCATGCTTTGGTGTAAAGATGGTCATGTCGAAACCTTCTACCCAA
AATTACAG"&amp;"GCAAGTCAAGCATGGCAACCGGGAGTTGCGATGCCTAATTTGTATAAGATGCAAAGAATGCT
TCTTGAAAAATGTGACCTTCAGAATTATGGTGAAAATGCTGTCATACCAAAGGGAATAATGATGAATGTC
GCAAAATACACTCAACTGTGTCAATACTTAAACACACTTACTTTAGCTGTACCCTACAACATGAGAGTTA
TTCACTTTGGTGCTGGCTCTGATAAAGGAGTTGCACCTGGTACAGCTGTA"&amp;"CTCAGGCAGTGGTTGCCAAC
TGGCACACTACTTGTCGACTCAGACCTTAATGACTTCGTCTCTGACGCAGATTCTACTTTAATTGGAGAC
TGTGCAACAGTACATACGGCTAATAAATGGGACCTCATTATTAGCGATATGTATGACCCTAAGACAAAAC
ATGTGACAAAAGAGAATGACTCAAAAGAAGGGTTTTTCACTTACCTGTGTGGATTTATAAAGCAAAAGCT
AGCCTTGGGTGGCTCTGTGGC"&amp;"TGTGAAGATAACAGAGCATTCTTGGAATGCTGATCTTTACAAGCTTATG
GGATACTTCTCATGGTGGACAGCTTTTGTTACAAATGTAAATGCATCATCATCAGAAGCATTTCTAATTG
GGGTTAACTATCTAGGCAAGCCAAAGGAACAAATTGATGGCTATACCATGCATGCTAACTACATCTTTTG
GAGGAATACAAATCCTATTCAATTGTCTTCCTATTCACTTTTTGACATGAGCAAATTTCCTCT"&amp;"CAAGTTA
AGAGGGACTGCTGTTATGTCTTTAAAGGAGAATCAGATCAATGACATGATTTATTCTCTACTTGAGAAAG
GTAGACTTATCATTAGAGAGAGTAACAAAGTTGTGGTGTCTAGTGATATTTTAGTTAATAACTAAACGAA
CATGAAATTGTTAGTTTTAGTTTTTGCTACTTTAGTCTCCTCTTACACTATAGAGAAGTGCCTTGATTTT
GATGACCGCACCCCACCTGCAAATACTCAATTTT"&amp;"TATCTTCTCACAGAGGTGTTTATTACCCAGATGACA
TTTTTAGGTCTAATGTCTTGCATTTAGTACAAGATCACTTCCTACCTTTTGACTCCAACGTCACCAGGTT
TATAACGTTTGGCCTAAATTTTGATAATCCCATAATACCCTTCAGGGATGGTATTTATTTTGCTGCGACT
GAAAAGTCTAATGTTATTAGAGGATGGGTTTTTGGTTCTACAATGAACAACAAATCTCAATCCGTTATAA
TCATG"&amp;"AACAACTCAACTAATTTAGTCATTAGGGCTTGTAATTTTGAGTTGTGTGACAATCCATTTTTTGT
TGTGTTGAAATCTAACAACACTCAAATACCATCTTACATATTTAATAATGCATTCAATTGCACATTTGAA
TATGTTTCTAAGGATTTTAACCTAGACCTTGGTGAAAAACCAGGTAATTTCAAGGATCTCAGAGAGTTTG
TTTTCAGGAATAAAGATGGTTTTTTGCATGTTTATTCCGGTTACCAA"&amp;"CCCATTTCTGCTGCCAGTGGTTT
GCCAACTGGTTTTAATGCACTTAAACCTATTTTTAAGTTACCTCTGGGTATTAATATTACTAATTTCAGA
ACACTTCTGACTGCTTTTCCGCCTAGACCTGATTATTGGGGTACTTCAGCTGCAGCTTATTTTGTAGGAT
ATTTAAAGCCAACTACATTCATGCTTAAGTATGATGAAAATGGTACAATCACAGATGCTGTCGATTGTTC
TCAAAATCCACTTGCTGA"&amp;"ACTCAAATGCTCTGTTAAAAGTTTTGAGATTGACAAAGGAATTTACCAAACC
TCCAATTTTAGGGTAGCACCCTCAAAGGAAGTTGTGAGGTTCCCTAATATTACAAACCTGTGTCCTTTTG
GAGAGGTTTTTAATGCTACTACATTTCCTTCTGTCTATGCATGGGAGAGGAAAAGAATTTCTAATTGTGT
TGCTGATTACTCTGTACTCTACAACTCAACATCTTTTTCAACTTTTAAGTGTTATGGCGT"&amp;"TTCTGCCACT
AAGCTGAATGATCTTTGCTTCTCTAATGTCTATGCAGATTCATTCGTAGTCAAAGGAGATGATGTAAGGC
AAATAGCACCAGGACAGACCGGTGTTATTGCTGATTATAATTATAAATTGCCAGATGATTTTATGGGTTG
TGTCCTTGCTTGGAATACTAGGAACATTGATGCTACTTCAACTGGTAATTATAATTATAAATATAGATCT
CTCAGACATGGCAAGCTTAGGCCCTTTGAGA"&amp;"GAGACATTTCTAATGTGCCTTTCTCCCCTGACGGCAAAC
CATGTACCCCACCTGCTTTCAACTGTTACTGGCCATTAAATGATTATGGTTTTTTCACTACTAATGGCAT
AGGCTATCAACCCTATAGAGTTGTAGTACTTTCTTTTGAACTTTTAAATGCACCTGCTACAGTCTGTGGA
CCAAAATTATCCACTGACCTTATTAAAAACCAGTGTGTCAATTTTAACTTTAATGGACTCACTGGTACTG
GT"&amp;"GTGTTAACTTCTTCTTCAAAGAGATTTCAACCATTTCAACAATTTGGTCGTGATGTTTCGGATTTCAC
TGACTCAGTTCGAGATCCTAAAACGTCTGAAATATTAGACATTTCACCTTGCTCTTTTGGCGGTGTAAGT
GTAATTACACCTGGAACAAATACTTCATCAGAAGTTGCTGTTCTATATCAAGATGTTAACTGCACTGATG
TTCCTGTAGCAATCCATGCAGACCAACTCACACCTGCTTGGCGC"&amp;"ATATACTCCACTGGAAATAATGTATT
TCAAACTCAGGCAGGCTGTCTTATAGGAGCTGAGCATGTCGATACTTCTTATGAGTGCGACATTCCTATT
GGAGCTGGCATTTGTGCTAGTTACCACACAGTTTCTTCACTACGTAGTACTAGCCAAAAATCTATTGTGG
CTTATACTATGTCTTTAGGTGCTGATAGTTCAATTGTTTACTCTAATAACACCATTGCTATACCTACTAA
CTTTTCAATTAGCAT"&amp;"TACTACAGAAGTAATGCCTGTTTCTATGGCTAAAACCTCCGTAGATTGTAATATG
TACATCTGCGGAGATTCTACTGAATGTGCTAATTTGCTTCTCCAATATGGTAGCTTTTGCACACAACTAA
ATCGTGCACTCTCAGGTATTGCTGTTGAACAGGATCGCAACACACGTGAAGTGTTCGCTCAAGTCAAACA
AATGTACAAAACCCCAACTTTGAAAGATTTTGGTGGTTTTAATTTTTCACAAATATT"&amp;"ACCTGACCCTCTA
AAGCCAACTAAGAGGTCTTTTATTGAGGACTTGCTCTTTAATAAGGTGACACTCGCTGATGCTGGCTTTA
TGAAGCAATATGGCGAATGCCTAGGTGATATTAATGCTAGAGATCTCATTTGTGCGCAGAAGTTCAATGG
ACTTACAGTGTTGCCACCTCTGCTCACTGATGATATGATTGCTGCCTACACTGCTGCTCTAGTTAGTGGT
ACTGCCACTGCTGGATGGACATTTGGTG"&amp;"CTGGCGCTGCTCTTCAAATACCTTTTGCTATGCAAATGGCAT
ATAGGTTCAATGGCATTGGAGTTACCCAAAATGTTCTCTATGAGAACCAAAAACAAATCGCCAACCAATT
TAACAAGGCGATCAGTCAAATTCAAGAATCACTTACAACAACATCAACTGCATTGGGCAAGCTGCAAGAC
GTTGTTAACCAGAATGCTCAAGCATTAAACACACTTGTTAAACAACTTAGCTCTAATTTTGGTGCAATTT"&amp;"
CAAGTGTGCTAAATGATATCCTTTCGCGACTTGATAAAGTTGAGGCGGAGGTACAAATTGACAGGTTAAT
TACAGGCAGACTTCAAAGCCTTCAAACCTATGTAACACAACAACTAATCAGGGCTGCTGAAATCAGGGCT
TCTGCTAATCTTGCTGCTACTAAAATGTCTGAGTGTGTTCTTGGACAATCAAAAAGAGTTGACTTTTGCG
GAAAGGGATACCACCTTATGTCCTTCCCACAAGCAGCCCCG"&amp;"CATGGTGTTGTCTTCCTACATGTCACGTA
TGTGCCATCCCAGGAGAGGAACTTCACCACAGCGCCAGCAATTTGTCATGAAGGCAAAGCATACTTCCCT
CGTGAAGGTGTTTTTGTGTTTAATGGCACTTCTTGGTTTATTACACAGAGGAACTTCTTTTCTCCACAAA
TAATTACTACAGACAATACATTTGTCTCCGGAAATTGTGATGTCGTTATTGGCATCATTAACAACACAGT
TTATGACCCTCT"&amp;"GCAACCTGAGCTTGACTCATTCAAAGAAGAGCTGGACAAGTACTTCAAAAATCACACA
TCACCAGATGTTGATCTTGGCGACATTTCAGGCATTAACGCTTCTGTCGTCAACATTCAAAAAGAAATTG
ACCGCCTCAATGAGGTCGCTAAAAATTTAAATGAATCACTCATTGACCTTCAAGAATTGGGAAAATATGA
GCAATATATTAAATGGCCGTGGTATGTTTGGCTCGGCTTCATTGCTGGACTAAT"&amp;"TGCCATCGTCATGGTT
ACAATCTTGCTTTGTTGCATGACTAGTTGTTGCAGTTGCCTCAAGGGTGCATGCTCTTGTGGTTCTTGCT
GCAAGTTTGATGAGGATGACTCTGAGCCAGTTCTCAAGGGTGTTAAATTACATTACACATAAACGAACTT
ATGGATTTGTTTATGAGAATTTTTACTCTTGGATCAATTACTGCACAGCCAGGAAAAATTGACAATGCTT
CTCCTGCAAGTACTGTTCATGCTAC"&amp;"AGCAACGATACCACTACAAGCCTCACTCCCTTTCGGATGGCTTGT
TATTGGCGTTGCATTTCTTGCTGTTTTTCAGAGCGCTACCAAAATAATTGCGCTCAATAAAAGATGGCAG
CTAGCCCTTTATAAGGGCTTCCAGTTCATTTGCAATTTATTGCTGCTATTTGTTACCATCTATTCACATC
TTTTGCTTGTCGCTGCAGGTATGGAGGCGCAATTTTTGTACCTCTATGCCTTAATATATTTTCTACA"&amp;"ATG
CATCAACGCATGTAGAATTATCATGAGATGTTGGCTTTGTTGGAAGTGCAAATCCAAGAACCCATTACTT
TATGATGCCAACTACTTTGTTTGCTGGCACACACATAACTATGACTACTGTATACCATATAACAGTGTCA
CAGATACAATTGTCGTTACTGCAGGTGACGGCATTTCAACACCAAAACTCAAAGAAGACTACCAAATTGG
TGGTTATTCTGAGAATTGGCACTCAGGTGTTAAAGACT"&amp;"ATGTCGTCGTACATGGCTATTTCACCGAAGTT
TACTACCAGCTTGAGTCTACACAAATTACTACAGACACTGGTATTGAAAATGCTACATTCTTCATCTTTA
ACAAGCTTGTTAAAGACCCACCGAATGTGCAAATACACACAATCGACGGCTCTTCAGGAGTTGCAAATCC
AGCAATGGATCCAATTTATGATGAGCCGACGACGACTACTAGCGTGCCTTTGTAAGCACAAGAAAGTGAG
TACGAACTT"&amp;"ATGTACTCATTCGTTTCGGAAGAAACAGGTACGTTAATAGTTAATAGCGTACTTCTTTTTC
TTGCTTTCGTGGTATTCTTGCTAGTCACACTAGCCATCCTTACTGCGCTTCGATTGTGTGCGTACTGCTG
CAATATTGTTAACGTGAGTTTAGTAAAACCAACTGTTTACGTCTACTCGCGTGTTAAAAATCTGAACTCT
TCTGAAGGAGTTCCTGATCTTCTGGTCTAAACGAACTAACTATTATTATTA"&amp;"TTCTGTTTGGAACTTTAAC
ATTGCTTATCATGGCTGAGAACGGGACTATTTCCGTTGAGGAGCTTAAAAGACTCCTGGAACAATGGAAC
CTAGTAATAGGTTTCCTATTCCTAGCCTGGATTATGTTACTACAATTTGCCTATTCTAATCGGAACAGGT
TTTTGTACATAATAAAGCTTGTTTTCCTGTGGCTCTTGTGGCCAGTAACACTTGCTTGCTTTGTGCTTGC
TGCTGTTTACAGAATTAATTGG"&amp;"GTGACTGGCGGGATTGCGATTGCAATGGCTTGTATTGTAGGCTTGATG
TGGCTTAGCTACTTCATTGCTTCCTTCAGGCTATTTGCTCGTACCCGCTCAATGTGGTCATTCAACCCAG
AAACAAACATTCTTCTCAATGTGCCTCTTCGAGGGACAATTGTGACCAGACCGCTCATGGAAAGTGAACT
TGTCATTGGCGCTGTGATCATTCGTGGTCACTTGCGCATGGCTGGACACTCCCTAGGGCGCTGT"&amp;"GACATC
AAGGACCTGCCAAAAGAGATCACTGTGGCTACATCACGAACGCTTTCTTATTACAAATTAGGAGCGTCGC
AGCGTGTAGGCACTGATTCAGGTTTTGCTGCATACAACCGCTACCGTATTGGAAACTACAAATTAAATAC
AGACCACGCCGGTAGCAACGACAATATTGCTTTGCTAGTACAGTAAGTGACAACAGATGTTTCATCTTGT
TGACTTCCAGGTTACAATAGCAGAGATATTGATTA"&amp;"TCATTATGAGGACTTTCAGGATTGCTATTTGGAAT
CTTGACATGATAATAAGTTCAATAGTGAGACAATTATTCAAGCCTCTAACTAAGAATAAATATTCAGAGT
TAGATGATGAAGAACCTATGGAGATAGATTATCCTTGATAAACGAACCACTATGTTACTTTTAGTAACAT
TGTTTGGTTTAGCATCAGGGTGCAGCTTACCACTTACGGTTAGCTGCCCTAGAGGCCTACCTTTCACTCT
ACAGAT"&amp;"TAACACTACTAGTGTTACTGTGGAGTGGTATCGGGTATCTCCTGCATCAATGCAAGGTCTTACG
AAGATAAATACTGGCAGCACTATTTTTGATAACAACTTTAGTGTAGTCAATAATAATTTGTACTTCAAAC
AGTGTTTTGGAGGCTTTTTTACAGCACGCTGTTACCTCCAGGGTAAGCATGACGGTGCTATAGTAGATAA
TTCTCAACCTGTCTTTGTGGATGCTAGGAATTATGTACCAACTACTGC"&amp;"ACCATTAGTCTCATCGCAGGGC
ATTGTGCAGCTAAAAAGTTCCAATGTGTTAGCTATAGTGTTACCTATAGCCCTTGTTGGTATTTGTCTTT
TTATTCTTTTACTTTGGTATCTGTTTTCTAAGCAAAACAAAATTTACCAACAGGCCACGCAATCAGTCTA
AACGAACATGAAAATTATTCTCTTCCTGACATTGATTGCACTTGCATCTTGCGAGCTATATCACTATCAG
GAGTGTGTTAGAGGTACAA"&amp;"CTGTACTACTAAAAGAACCTTGCCCATCTGGAACTTACGAGGGCAATTCAC
CATTTCATCCTCTTGCCGATAACAAATTTGCACTAACTTGCACTAGCACTCGCTTTGCTTTTGCTTGTGC
TGACGGTACTAGACATACCTATCAGCTTCGTGCAAGATCAGTTTCGCCAAAACTTTTCATCAGACAAGAG
GAAGTTCACCAAGAGCTCTACTCACCGCTTTTTCTCATTGTTGCTGCTCTAGTATTTATAA"&amp;"TACTTTGCT
TCACCATTAAGAGAAAGACAGAATGAATGAGCTCACTTTAATTGACTTCTATTTGTGCTTTTTAGCCTTT
CTGCTATTCCTTGTTCTAATAATGCTTATTATATTTTGGTTTTCACTTGAACTCCAGGATATAGAAGAAC
CTTGTAACAAAGTCTAAACGAACATGAAACTTCTCATTGTTTTAGGACTCTTAACATCAGTGTATTGCAT
GCATAAAGAATGCAGTATACAAGAATGTTGTG"&amp;"AAAATCAATCATTCCAACTTGAAGACCCATGTCCAATA
CATTACTATTCGGACTGGTTTGTAAAAATTGGACCTCGCAAGTCTGCGCGCCTAGTACAACTTTGTGCTG
GTGAATATGGACATAGAGTTCCAATACATTATGAAATGTTTGGCAATTATACTATCTCATGTGAACCACT
TGAAATAAATTGTCAAAACCCACCAGTTGGAAGTCTCATCGTACGTTGTTCATATGATGTTGACTTTATG
GAG"&amp;"TATCACGACGTTCGTGTTGTTCTAGATTTCATCTAAACGAACAAACTAAAATGTCTGATAATGGACC
CCAACCAAACCAGCGTAGTGCCCCCCGCATTACATTTGGTGGACCCACAGATTCAACTGACAATAACCAG
AATGGAGGACGCAATGGGGCAAGGCCAAAACAGCGCCGACCCCAAGGTTTACCCAATAATACTGCGTCTT
GGTTCACAGCTCTCACTCAGCATGGCAAGGAGGAACTTAGATTCC"&amp;"CTCGAGGCCAGGGCGTTCCAATCAA
CACCAATAGTGGTCCAGATGACCAAATTGGCTACTACCGAAGAGCTACCCGACGAGTTCGTGGTGGTGAC
GGCAAAATGAAAGAGCTCAGCCCCAGATGGTATTTCTATTACCTAGGAACTGGCCCAGAAGCTTCACTTC
CCTACGGCGCTAACAAAGAAGGCATCGTATGGGTCGCAACTGAGGGAGCCTTGAATACACCGAAAGATCA
CATCGGCACCCGCAAT"&amp;"CCTAATAACAATGCTGCCACCGTGCTACAACTTCCTCAAGGAACAACATTGCCA
AAAGGCTTCTACGCAGAGGGGAGCAGAGGCGGCAGTCAAGCCTCTTCTCGCTCTTCATCACGTAGTCGCG
GTAATTCAAGAAATTCAACTCCTGGCAGCAGTAGGGGAAATTCTCCTGCTCGAATGGCTAGCGGAGGTGG
TGAAACTGCCCTCGCGCTATTGCTGCTAGACAGATTGAACCAGCTTGAGAGCAAAGTT"&amp;"TCTGGTAAAGGC
CAACAACAACAAGGCCAAACTGTCACTAAGAAATCTGCTGCTGAGGCATCCAAAAAGCCTCGCCAAAAAC
GTACTGCTACAAAACAGTACAACGTCACTCAAGCATTTGGGAGGCGTGGTCCAGAACAAACCCAAGGAAA
CTTCGGGGACCAAGACCTAATCAGACAAGGAACTGATTACAAACATTGGCCGCAAATTGCACAATTTGCT
CCGAGTGCCTCTGCATTCTTCGGAATGTC"&amp;"ACGCATTGGCATGGAAGTCACACCTTCGGGAACATGGCTGA
CTTATCATGGAGCCATTAAATTGGATGACAAAGATCCACAATTCAAAGACAGCGTCATACTGCTGAACAA
GCACATTGACGCATACAAAACATTCCCACCAACAGAGCCTAAAAAGGACAAAAAGAAAAAGACTGATGAA
GCTCAGCCTTTACCGCAGAGACAAAAGAAGCAGCCCACTGTGACTCTTCTTCCTGCGGCTGACATGGATG
"&amp;"ATTTCTCCAGACAACTTCAAAATTCCATGAGTGGAGCTTCTGCTGATTCAACTCAGGCATAAACACTCAT
GATGACCACACAAGGCAGATGGGCTATGTAAACGTTTTCGCAATTCCGTTTACGATACATAGTCTACTCT
TGTGCAGAATGAATTCTCGTAGCTAAACAGCACAAGTAGGTTTAGTTAACTTTAATCTCACATAGCAATC
TTTAATCAATGTGTAACATTAGGGAGGACTTGAAAGAGCCAC"&amp;"CACATTTTCACCGAGGCCACGCGGAGTA
CGATCGAGGGTACAGTGAATAATGCTAGGGAGAGCTGCCTATATGGAAGAGCCCTAATGTGTAAAATTAA
TTTTAGTAGTGCTATCCCCATGTGATTTTAATAGCTTCTTAGGAGAATGACAAAAAAAAAAAAAAAA
")</f>
        <v>&gt;BtRs7327 KY417151.1_genome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TTGGTGTCAACGAGAAAACACACGTCCAACTCAGTTTGCCTGTTCTTCAGGTTAGAGACGTGCTAGTGCG
TGGCTTCGGGGACTCTGTGGAAGAGGCCCTATCGGAGGCACGTGAACATCTTAAAAATGGCACTTGTGGT
TTAGTAGAGCTGGAAAAAGGCGTATTGCCCCAGCTTGAACAGCCCTATGTGTTCATTAAACGTTCTGATG
CCTTAAGCACCAATCATGGCCACAAGGTCGTTGAGCTGGTTGCAGAATTGGACGGCATTCAGTACGGTCG
TAGCGGTATAACTCTGGGAGTGCTCGTGCCACATGTGGGCGAAACCCCAATCGCATACCGCAATGTTCTT
CTTCGTAAGAACGGTAATAAGGGAGCCGGTGGCCATAGCTTTGGCATCGATCTAAAGTCTTATGACTTAG
GTGACGAGCTTGGCACTGATCCCATCGAAGATTATGAACAAAACTGGAACACTAAGCATGGCAGTGGTGC
ACTCCGTGAACTCACTCGTGAGCTCAATGGAGGTGCATTCACTCGCTATGTCGACAACAACTTCTGTGGC
CCAGATGGGTACCCTCTTGATTGCATCAAGGATTTTCTCGCTCGCGCGGGCAAGTCAATGTGCACTCTTT
CTGAACAACTTGATTACATTGAGTCGAAGAGAGGTGTCTACTGCTGCCGTGACCATGAGCATGAAGTTGC
CTGGTTCACTGAGCGCTCTGATAAGAGCTATGAGCATCAGACACCCTTCGAAATTAAGAGTGCCAAGAAA
TTTGACACCTTCAAAGGGGAATGCCCAAAGTTTGTATTTCCTCTCAATTCAAAAGTCAAAGTCATTCAAC
CACGTGTTGAAAAGAAAAAGACTGAAGGTTTCATGGGGCGTATACGCTCTGTGTACCCTGTTGCATCTCC
ACAGGAGTGTAACAACATGCACTTGTCTACCTTGATGAAATGTAATCATTGCGATGAAGTTTCATGGCAG
ACGTGCGACTTTCTGAAAGCCACTTGTGAACATTGTGGCACTGAAAATTTAGTCACTGAAGGACCTACTA
CATGTGGGTACCTACCTACTAATGCTGTAGTGAAAATGCCATGTCCTGCCTGTCAAGACCCAGAGATTGG
ACCTGAGCATAGTGTTGCAGATTATCACAACCACTCAAACATTGAAACTCGACTCCGCAAGGGAGGTAGG
ACTAGATGTTTTGGAGGCTGCGTGTTTGCCTACGTCGGCTGCTATAACAAGCGTGCCTACTGGGTTCCTC
GTGCTAGTGCTGATATTGGTTCAGGCCATACCGGCATTACTGGTGACAACGTGGAGACCCTGAATGAGGA
TCTCCTTGAGATACTGAGTCGTGAACGTGTTAACATTAACATTGTTGGCGATTTTCAGTTGACTGAAGAG
GTTGCCATCATTTTGGCATCTTTTTCCGCTTCTACAAGTGCCTTTATTGGCACTATAAAGAGTCTTGATT
ACAAGTCTTTCAAAGCCATTGTTGAGTCCTGCGGTAACTACAAAGTCACTAAGGGAAAGCCCGTAAAAGG
TGCTTGGAACATAGGACAACAGAGATCAGTTTTAACACCACTGTGTGGTTTCCCCTCACAGGCTGCTGGT
GTTATCAGATCAATTTTTGCACGCACACTTGATGCAGCAAACCACTCAATTCCTGATTTGCAAAGAGCAG
CTGTCACCATACTTGATGGTATTTCTGAACAGTCATTACGTCTTGTCGACGCCATGGTTTATACCTCAGA
CCTGATCACCAACAGTGTCATTATTATGGCATATGTAACTGGTGGTCTTGTACAACAGATTTCTCAGTGG
TTGTCTAATCTGTTGGGCACTACTGTTGAAAAACTCAGGCCCATCTTTGCATGGATTGAGGCGAAATTTA
GTGCAGGAGTTGAATTTCTCAAGGATGCTTGGGAGATTCTCAAATTTCTCATTACAGGTGTTTTTGACAT
CGTCAAGGGTCAAATACAGGTTGCTTCAGATAACATCAAGGATTGTGTAAAATGCTTCATTGATGTTGTT
AACAAAGCACTCGAAATGTGCATTGACCAAGTCACTATCGCTGGCGTAAAGTTGCGATCACTCAACTTGG
GTGAAGTCTTCATCGCTCAAAGCAAGGGACTTTACCGTCAGTGTATACGTGGCAAGGAACAGCTGCAACT
ACTCATGCCTCTTAAGGCACCAAAAGAAGTCACCTTTCTTGAAGGTGATTCACATGACACAGTACTTACC
TCTGAGGAGGTTGTTCTCAAGAACGGTGAACTCGAAGTACTCGAGACGCCCGTTGATAGCTTCACAAATG
GAGCTGTCGTTGGCACACCAGTCTGTGTAAATGGCCTCATGCTCTTAGAGATCAAGGACAAAGAACAATA
TTGCGCATTGTCTCCTGGTTTACTGGCTACAAACAATGTCTTTCGCCTAAAGGGAGGTGCACCAATTAAA
GGTGTAACCTTTGGAGAAGATACTGTTTTGGAAGTTCAAGGCTACAAGAATGTGAGAATCACATTTGAGC
TTGATGAACGTGTAGACAAAGTGCTTAATGAAAAGTGTTCTGTCTACACTGTTGAATCCGGTACCGAAGT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AGAAGAGGAAGTCCCGGAAGAATCCTGTGCGCATGAATACGGTACAGAAGAAGACTACCAAGGTCTTCCA
CTGGAATTTGGTGCCTCAACTGAAATGCAAGTTGAAGAAGAAGAAGAAGAGGACTGGCTTGGTGATGCTA
CCGAATTATCGGAGCATGAACCAGAACCAGAACTAACACCTGAAGAACCAGTTAACCAGTTTACTGGTTA
TTTAAAACTTACTGACAATGTTGCCATTAAGTGTGTGGACATCGTGAAGGAGGCGCAAAACGCTAACCCC
ACGGTGATTGTAAATGCTGCTAACATACATCTGAAACATGGTGGTGGTGTAGCAGGTGCACTCAACAAGG
CAACCAATGGTGCCATGCAAAAAGAGAGCGATGATTACATTAAGCTAAATGGCCCTCTCACAGTGGGGGG
TTCATGTTTGCTTTCTGGACATAACCTTGCTAAGAAGTGTCTGCATGTTGTTGGACCTAACCTAAATGCA
GGTGAGGACATCCAGCTTCTTAAGGCAGCATATGAAAATTTCAATTCACAGGACACCTTACTTGCACCAT
TGTTGTCAGCAGGCATATTTGGTGCTAAACCACTTCAGTCTTTACAAGTGTGCGTGCAGACAGTTCGTAC
ACAGGTTTACATTGCAGTCAATGACAAAGCTCTTTATGAGCAGGTTGTCATGGATTACCTTGATAGCCTG
AAGCCTAGAGTGGAAGCACCTAAACAAGAGGAGCCACCAAAGACAGAAGATCCTGAAATTGAGGAGAAAT
TTGTCGTACAGAAGCCTGTCGATGTGAAGCCAAAGATTAAGGCTTGCATTGATGAGGTTACTACAACACT
GGAAGAAACTAAGTTTCTTACCAATAAGTTACTCTTGTTTGCTGACATCAATGGTAAGCTTTACCATGAT
TCTCAGAACATGCTTAGAGGTGAAGATATGTCTTTCCTTGAGAAGGACGCACCTTACATGGTAGGTGATG
TTATCACTAGTGGTGATATCACTTGTGTTGTAATACCCTCCAAAAAGGCTGGCGGCACTACTGAGATGCT
CTCAAGAGCTTTGAAGAAAGTGCCAGTTGATGAGTATATAACCACATACCCTGGACAAGGATGTGCTGGT
TATACACTTGAGGAAGCTAAGACTGCTCTTAAGAAATGCAAATCTGCATTTTACGTGCTACCTTCAGAAA
CACCTAATGCTAAGGAAGAGATTCTAGGAACCGTATCCTGGAATTTGAGAGAAATGCTTGCTCATGCTGA
AGAGACAAGAAAATTAATGCCTATCTGCATGGATGTTAGAGCTATAATGGCCACCATCCAACGCAAGTAC
AAAGGAATTAAAATTCAAGAAGGCATCGTTGACTATGGTGTCCGATTCTTCTTTTATACTAGTAAAGAGC
CTGTAGCTTCTATTATTACGAAGCTGAACTCTCTAAATGAGCCACTTGTCACAATGCCAATTGGTTATGT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AGGTGTTGAATTTCTTAAGCGTGGTGACAAAATTGTGTACCACACTTTGGAGAGCCCCGTCGAGTTTCAT
CTTGACGGTGAGGTTCTTCCACTTGACAAACTAAAGAGTCTCTTATCCCTACGGGAGGTTAAGACTATAA
AAGTGTTCACAACTGTGGACAACACCAATCTCCACACACAGCTTGTGGATATGTCTATGACATATGGACA
GCAGTTTGGTCCAACATACTTGGATGGTGCTGATGTTACAAAAATCAAACCTCATGTAAATCATGAGGGT
AAGACTTTCTTTGTACTACCTAGTGATGACACACTACGTAGTGAAGCTTTCGAGTACTACCACACTCTTG
ATGAGAGTTTTCTTGGTAGGTACATGTCTGCTTTAAACCACACAAAGAAATGGAAATTTCCTCAAGTTGG
TGGTTTAACTTCAATTAAATGGGCTGATAACAACTGTTATTTGTCCAGTGTTTTATTAGCACTTCAACAG
ATTGAAGTCAAATTCAATGCACCAGCACTTCAAGAGGCCTATTATAGAGCCCGTGCTGGTGATGCTGCTA
ACTTTTGTGCACTCATACTCGCTTACAGTAATAAAACTGTTGGCGAGCTTGGTGATGTCAGAGAAACTAT
GACCCATCTTCTACAGCATGCTAATTTGGAATCTGCAAAGCGAGTTCTTAATGTGGTGTGTAAGCATTGC
GGTCAGAAAACTACTACCTTAACGGGTGTAGAAGCTGTGATGTATATGGGTACTCTATCTTATGATAATC
TTAAGACAGGTGTTTCCATTCCATGTGTGTGTGGTCGTGATGCTACACAATATCTAGTACAACAAGAGTC
TTCTTTTGTTATGATGTCTGCACCACCTGCTGAATATAAATTACAGCAAGGTACATTCCTATGTGCGAAT
GAGTACACTGGTAACTATCAGTGTGGTCATTACACTCATATAACTGCTAAGGAGACCCTCTATCGTATTG
ATGGAGCTCACCTTACAAAGATGTCGGAGTACAAAGGACCAGTGACTGATGTTTTCTACAAGGAAACATC
TTACACTACAACCATTAGGCCTGTGTCATATAAACTCGATGGAGTTACTTACACAGAGATTGAACCAAAA
TTGGATGGGTATTATAAAAAGGATAATGCTTACTATACAGAGCAGCCTATAGACCTTGTACCAACTCAAC
CACTACCAAATGCGAGTTTTGACAATTTCAAACTCACATGTTCTAATACAAAATTCGCTGATGACTTAAA
TCAAATGACAGGCTTCACAAAGCCAGCTTCACGAGAGCTATCTGTCACATTCTTCCCAGACTTGAATGGC
GATGTAGTGGCTATTGACTATAGACACTATTCAGCGAGTTTCAAGAAAGGTGCTAAATTACTGCATAAGC
CAATTGTTTGGCACATTAATCAGGCTACAACCAAGACAACGTTTAAACCAAACACTTGGTGTTTACGTTG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AGGTGTTAAAGTAACACAGGAGTTAGGTCATGAGGATCTTATGGCTGCCTATGTGGAAAACACAAGCATT
ACCATTAAGAAACCTAATGAGCTTTCACTAGCCTTAGGTTTAAAAACAATTGCCACTCATGGTATTGCTG
CAATTAATAGTGTTCCTTGGAGTAAAATTTTGGCTTATGTCAAACCATTCTTAGGACAAGCAGCAATTAC
AACATCAAATTGCGCCAAGAGATTAGCACAACGTGTGTTTAACAATTATATGCCTTATGTGCTTACACTA
TTGTTTCAATTGTGTACTTTTACAAAAAGTACAAATTCTAGAATTAGAGCTTCACTACCTACGACTATTG
CTAAGAATAGTGTTAGGGGTGTTGCTAGATTATGTTTGGATGCTGGCATTAATTATGTAAAGTCACCCAA
ATTTTCTAAATTGTTCACTATTGCAATGTGGCTATTATTGTTAAGCATTTGCTTAGGTTCACTAATCTAT
GTAACTGCAGCTTTAGGTGTATTATTGTCCAACTTTGGAGCTCCTTCTTATTGTAGTGGCGTTAGAGAAT
CATACCTTAATTCCTCTAATGTTACTACTATGGATTTCTGTGAAGGTTCTTTTCCTTGCAGTGTTTGTTT
AAGTGGATTAGATTCTCTTGATTCCTATCCAGCTCTTGAAACCATCCAGGTGACGATTTCATCGTACAAG
CTAGACTTGACAATTTTAGGTCTGGCTGCTGAGTGGTTTTTGGCATATATGTTGTTCACAAAATTCTTTT
ATTTATTAGGTCTTTCAGCTATAATGCAGGTGTTCTTTGGCTATTTTGCTAGTCATTTCATCAGCAATTC
TTGGCTCATGTGGTTTATCATTAGCATTGTACAAATGGCACCCGTTTCTGCAATGGTTAGGATGTACATC
TTTTTTGCTTCTTTTTACTACATATGGAAGAGCTATGTTCATATTATGGATGGTTGTACCTCTTCGACTT
GCATGATGTGCTATAAGCGCAATCGTGCCACACGCGTAGAGTGTACAACTATTGTTAATGGCATGAAGAG
ATCTTTCTATGTCTATGCAAATGGAGGCCGTGGCTTCTGCAAGACGCACAATTGGAATTGTCTCAATTGT
GACACATTTTGCACTGGTAGTACATTCATTAGTGATGAAGTTGCTCGTGATTTGTCACTCCAGTTTAAAA
GACCAATCAACCCTACTGACCAGTCATCGTATATTGTTGATAGTGTTGCTGTGAAAAATGGCGCACTTCA
CCTCTACTTTGACAAGGCTGGTCAAAAGACTTATGAGAGACACCCACTCTCTCATTTTGTCAATTTAGAC
TATTTGAGAGCTAACAACACTAAAGGTTCACTACCTATTAATGTCATAGTTTTTGATGGCAAGTCCAAAT
GGGACGAGTCTGCTGCTAAATCTGCTTCTGTGTACTACAGTCAGTTAATGTGCCAACCTATTCTGTTGCT
CGACCAAGCTCTTGTGTCAGATGTTGGAGATAGTACTGAAGTTTCTGTCAAGATGTTTGATGCCTATGTC
GACACTTTCTCAGCAACTTTTAGTGTTCCTATGGAAAAACTTAAGGCACTTGTTGCTACTGCTCATAGCG
AGCTAGCAAAGGGTGTAGCTTTAGATGGTGTCCTTTCTACATTTGTGTCCGCAGCCCGTCAAGGTGTTGT
AGATACTGATGTTGATACAAAGGATGTCATTGAATGTCTCAAGCTTTCACATCACTCCGACTTGGAAGTG
ACAGGTGATAGTTGTAATAACTTCATGCTCACCTATAATAAAGTTGAAAACATGACGCCTAGAGATCTTG
GCGCATGTATTGATTGTAATGCAAGGCATATCAATGCTCAAGTAGCAAAGAGTCACAATGTTTCACTCAT
CTGGAATGTAAAAGACTACATGTCTTTATCTGAACAGCTGCGTAAACAAATTCGTAGTGCTGCTAAGAAG
AACAACATACCTTTTAGACTAACTTGTGCTACAACTAGACAGGTTGTCAATGTTATAACTACTAAAATCT
CACTCAAGGGTGGTAAGATTGTTAGTACTTGGTTTAAACTCATGCTTAAGGCCACATTATTGTGCGTCAT
TGCTGCATTGGTCTGTTACATCGTTATGCCAGTACATACATTGTCTGCTCATGATGGTTACACAAATGAA
ATCATTGGTTACAAAGCCATTCAGGATGGTGTCACTCGTGACATCGTTTCTACTGATGATTGTTTTGCAA
ACAAACATGCTGGTTTTGACTCGTGGTTTAGCCAGCGTGGTGGTTCATACAAAAATGACAAAAGCTGCCC
TGTAGTAGCTGCTATCATTACAAGAGAGATTGGCTTCATAGTGCCTGGCTTACCAGGTACTGTGTTGAGA
GCAATCAATGGTGACTTCTTGCATTTTCTACCTCGTGTCTTTAGTGCTGTTGGCAACATTTGCTACACAC
CTTCCAAACTCATTGAGTATAGTGATTTTGCTACCTCAGCTTGCGTTCTTGCTGCTGAGTGTACAATTTT
TAAGGATGCTATGGGCAAACCTGTGCCATATTGTTATGACACTAATTTGCTAGAGGGTTCTATTTCTTAT
AGTGAGCTTCGTCCAGACACTCGTTATGTCCTTATGGATGGTTCCATCATACAGTTTCCTAACACTTACC
TGGAGGGTTCTGTTAGAGTAGTAACAACTTTTGATGCTGAGTACTGTAGACATGGTACATGTGAAAGATC
AGAAGCTGGTATTTGCTTATCTACCAGTGGTAGATGGGTTCTTAACAATGAACATTATAGAGCTCTACCT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TTCTCCTATTGTGCCTTTTTGGATAACAGCAATCTATGTATTCTGTATTTCTCTGAAGCACTGCCATTGG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TTTGTCCGTATTCAACCTGGTCAAACATTTTCAGTTCTAGCATGCTACAATGGTTCACCATCAGGTGTTT
ATCAGTGTGCCATGAGACCTAACCATACCATTAAAGGTTCTTTCCTTAATGGATCATGTGGTAGTGTTGG
TTTTAACATTGATTATGATTGCGTGTCTTTCTGCTATATGCATCACATGGAGCTTCCAACAGGAGTACAC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TGAGTTTACACCATTTGATGTTGTTAGACAATGCTCTGGTGTTACCTTCCAAGGTAAGTTCAAGAAAATT
GTTAAGGGCACTCATCATTGGATGCTTTTAACTTTCTTGACATCACTATTGATTCTTGTCCAAAGTACTC
AGTGGTCACTGTTTTTCTTTGTTTATGAGAATGCTTTCTTGCCATTTACTCTTGGTATTATGGCAATTGC
TGCATGTGCTATGCTGCTTGTTAAGCATAAGCACGCATTCTTGTGCTTGTTTCTGTTACCTTCTCTTGCA
ACAGTTGCTTACTTTAATATGGTCTACATGCCTGCTAGCTGGGTGATGCGTATTATGACATGGCTTGAAT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GAGTAGTATTGATGCTTTCAAGCTTAACATTAAGTTGTTAGGTATTGGAGGTAAACCATGTATCAAGGTT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ACAGCAGCCAAACTTATGGTTGTTGTCCCTGATTATGGTACCTACAAGAACACTTGTGATGGTAACACTT
TTACATATGCATCTGCACTCTGGGAAATCCAGCAAGTTGTTGATGCAGATAGTAAGATTGTTCAACTTAG
TGAAATTAACATGGATAATTCACCAAATTTGGCTTGGCCTCTTATTGTTACAGCTCTAAGAGCCAACTCA
GCTGTCAAACTACAGAATAATGAACTGAGTCCGGTAGCACTACGACAGATGTCTTGTGCGGCTGGTACCA
CACAAACAGCTTGTACTGATGACAATGCACTTGCCTACTATAACAATTCGAAGGGAGGTAGGTTTGTGCT
GGCATTACTATCAGACCACCAAGATCTCAAATGGGCTAGATTCCCTAAGAGTGATGGTACAGGTACAATT
TACACAGAACTGGAACCACCTTGTAGGTTTGTTACAGACACACCAAAAGGGCCTAAAGTGAAATACTTGT
ACTTCATCAAAGGCTTAAATAACCTAAATAGAGGTATGGTTCTGGGCAGTTTAGCTGCTACAGTACGTCT
TCAGGCTGGAAATGCTACAGAAGTACCTGCCAATTCAACTGTGCTTTCCTTCTGTGCCTTTGCAGTAGAC
CCTGCTAAAGCATATAAGGATTACCTAGCAAGTGGAGGACAACCAATCACCAACTGTGTGAAGATGTTGT
GTACACACACTGGTACAGGACAGGCAATTACTGTAACACCAGAAGCTAACATGGACCAAGAGTCCTTTGG
TGGTGCTTCATGCTGTCTGTATTGTAGATGCCACATTGATCATCCAAATCCTAAAGGATTTTGTGACTTG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GTTCCTAAAAACTAATTGCTGCCGCTTCCAGGAGAAGGATGAGGAAGGCAATTTATTAGACTCTTACTTT
GTAGTTAAGAGGCATACTATGTCTAACTACCAACATGAAGAGACTATTTACAACTTGGTTAAAAATTGTC
CATCGGTTGCTGTTCATGATTTTTTCAAGTTTAGAGTAGATGGTGACATGGTACCACATATATCACGTCA
GCGTCTAACTAAATACACAATGGCTGATTTAGTCTATGCTCTACGTCATTTTGACGAGGGTAATTGTGAC
ACATTAAAAGAAATACTCGTCACATACAATTGTTGTGATGATGATTATTTCAATAAGAAGGATTGGTATG
ACTTCGTAGAGAATCCTGACATCTTACGCGTATATGCTAACTTAGGTGAACGTGTACGCCAAGCATTATT
AAAGACTGTACAATTCTGCGATGCTATGCGTGATGCAGGCATTGTAGGCGTACTGACATTAGACAATCAG
GATCTTAATGGGAACTGGTACGACTTCGGTGATTTCGTACAAGTAGCACCAGGCTGCGGAGTTCCTATTG
TGGATTCATACTACTCATTGCTGATGCCCATCCTCACTCTGACTAGGGCATTGGCTGCTGAGTCCCATAT
GGATGCTGATCTCGCAAAACCACTTATTAAGTGGGATTTGCTGAAATATGATTTTACGGAAGAGAGACTT
TGTCTCTTCGACCGTTACTTTAAATATTGGGACCAGACATACCATCCCAATTGTATTAACTGTTTGGATG
ATAGGTGTATCCTTCATTGTGCAAACTTTAATGTGTTATTTTCTACTGTGTTTCCACCTACAAGTTTTGG
ACCACTAGTAAGAAAAATATTTGTAGATGGTGTTCCTTTTGTTGTTTCAACTGGATACCATTTTCGTGAG
TTAGGAGTTGTACATAATCAGGATGTAAACTTACATAGCTCGCGTCTCAGTTTCAAGGAACTTTTAGTGT
ATGCTGCTGATCCCGCCATGCATGCAGCTTCTGGCAATTTATTGCTAGATAAACGCACTACATGCTTTTC
AGTAGCTGCACTAACAAACAATGTTGCTTTTCAAACTGTTAAACCCGGTAATTTTAACAAAGACTTTTAT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TTTATTATGACTCAATGAGTTATGAGGATCAAGATGCACTTTTCGCGTACACTAAGCGTAATGTCATCCC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AGGATAATGGCCTCTCTTGTTCTTGCTCGCAAACATAGCACTTGCTGTAACTTGTCACACCGTTTCTACA
GGTTAGCTAATGAGTGTGCGCAAGTATTAAGTGAGATGGTCATGTGTGGCGGCTCACTATATGTTAAACC
AGGTGGAACATCATCCGGTGATGCTACAACTGCTTATGCTAATAGTGTCTTTAACATTTGTCAAGCTGTT
ACAGCCAATGTAAATGCACTCCTTTCAACTGATGGTAACAAGATAGCTGACAAGTACGTCCGCAATCTAC
AACACAGGCTTTATGAGTGTCTCTATAGAAATAGGGATGTTGATCATGAATTCGTGGATGAGTTTTACGC
TTACCTGCGTAAACATTTCTCTATGATGATTCTTTCTGATGATGCCGTTGTGTGCTATAACAGTAACTAT
GCGGCTCAAGGTTTAGTAGCTAGCATTAAGAACTTTAAGGCAGTTCTTTATTATCAAAATAATGTGTTCA
TGTCTGAGGCAAAATGTTGGACTGAGACTGACCTTACTAAAGGACCTCACGAATTTTGCTCACAGCATAC
AATGCTAGTTAAACAAGGAGATGATTACGTGTACCTGCCTTACCCAGATCCGTCAAGAATATTAGGCGCA
GGCTGTTTTGTCGATGATATTGTCAAAACAGATGGTACACTTATGATTGAGAGGTTCGTGTCATTAGCTA
TTGATGCTTACCCTCTTACTAAACATCCTAATCAGGAGTATGCTGATGTCTTTCACTTGTATTTACAATA
CATTAGAAAGTTACATGATGAGCTTACCGGTCACATGTTAGACATGTATTCTGTAATGCTAACTAATGAT
AACACCTCACGTTATTGGGAACCTGAGTTTTATGAAGCTATGTACACACCACACACAGTCTTGCAGGCTG
TAGGTGCTTGTGTATTGTGTAATTCACAGACTTCACTTCGTTGCGGTGCCTGCATTAGGAGACCATTCCT
GTGCTGCAAGTGCTGCTATGACCATGTCATTTCAACATCACATAAATTAGTGTTGTCTGTTAATCCCTAT
GTTTGCAATGCACCAGGTTGTGATGTCACTGATGTGACACAACTATATCTAGGAGGTATGAGTTATTACT
GCAAGTCACATAAGCCTCCCATTAGTTTTCCATTGTGTGCTAATGGTCAGGTTTTTGGTTTATACAAGAA
CACATGTGTAGGTAGTGACAATGTCACTGACTTTAATGCGATAGCAACATGTGATTGGACTAATGCTGGC
GATTACATACTTGCCAACACCTGTACTGAGAGAATCAAACTCTTTGCAGCAGAAACACTCAAAGCTACTG
AGGAAACATTCAAGCTGTCATATGGTATTGCCACTGTACGTGAAGTACTCTCTGACAGAGAATTGCATCT
TTCATGGGAGGTTGGAAAACCTAGACCACCATTGAATAGAAATTATGTCTTTACTGGTTACCGTGTAACT
AAAAATAGTAAAGTACAGATTGGAGAGTACACCTTTGAAAAAGGTGACTATGGTGATGCTGTTGTGTACA
GAGGTACTACGACATACAAATTGAATGTTGGTGATTACTTTGTGTTGACATCTCACACTGTAATGCCACT
TAGTGCACCTACTCTAGTGCCACAAGAGCACTATGTGAGAATTACTGGCTTGTACCCAACACTCAACATC
TCAGATGAGTTTTCTAGCAATGTTGCAAATTATCAAAAGGTCGGTATGCAAAAGTACTCTACACTCCAAG
GACCACCTGGTACTGGTAAGAGTCATTTTGCCATCGGACTTGCTCTCTACTACCCATCTGCTCGCATAGT
GTATACAGCTTGCTCTCATGCAGCTGTTGATGCCCTATGCGAAAAGGCATTAAAATACTTGCCCATAGAT
AAATGTAGTAGAATCATACCTGCGCGTGCTCGCGTAGAGTGTTTTGACAAATTCAAAGTTAATTCAACAC
TAGAACAGTATGTTTTCTGCACTGTAAATGCATTGCCAGAAACAACTGCTGATATTGTAGTCTTTGATGA
AATCTCTATGGCTACTAATTATGACTTGAGTGTTGTCAATGCTAGACTTCGTGCAAAACACTACGTCTAT
ATTGGCGATCCTGCTCAATTACCAGCCCCGCGCACATTGCTGACCAAAGGCACACTAGAACCAGAATACT
TCAATTCAGTGTGCAGACTTATGAAAACAATAGGTCCAGACATGTTCCTTGGAACTTGTCGCCGTTGTCC
TGCTGAAATTGTCGACACTGTGAGTGCTTTAGTTTATGATAATAAGCTAAAGGCACACAAGGAGAAGTCA
GCTCAATGCTTCAAAATGTTTTACAAGGGTGTTATTACACATGATGTTTCATCTGCAATTAACAGACCTC
AAATAGGCGTTGTAAGAGAATTTCTTACACGCAATCCTGCTTGGAGAAAAGCTGTTTTTATCTCACCTTA
TAATTCACAGAATGCTGTAGCTTCAAAAATCTTAGGATTGCCTACGCAGACTGTTGATTCCTCACAGGGT
TCTGAGTATGACTATGTCATATTCACGCAAACTACCGAAACAGCACACTCTTGCAATGTTAACCGCTTTA
ATGTGGCTATCACAAGAGCAAAAATTGGCATTTTGTGCATAATGTCTGATAGAGATCTTTATGACAAACT
GCAATTTACAAGTCTAGAAGTACCACGCCGCAATGTGGCTACATTACAGGCAGAAAATGTAACTGGACTT
TTTAAGGACTGTAGTAAGATCATCACCGGTCTTCATCCAACACAGGCACCTACACACCTCAGCGTTGATA
CAAAATTTAAGACTGAGGGACTATGTGTTGACATACCAGGCATACCAAAGGACATGACCTACCGTAGACT
CATCTCTATGATGGGTTTCAAAATGAATTACCAAGTTAATGGTTACCCTAATATGTTTATTACCCGCGAG
GAAGCTATTCGTCACGTTCGTGCATGGATTGGCTTCGACGTAGAGGGCTGTCATGCAACTAGAGATGCTG
TGGGTACTAACCTACCTCTCCAGCTAGGATTTTCTACAGGTGTTAATTTAGTAGCTGTACCAACTGGCTA
TGTTGACACTGAAAATAACACAGAATTCACCAGAGTTAATGCAAAACCTCCACCAGGTGATCAATTTAAA
CATCTTATACCACTCATGTACAAAGGCTTGCCCTGGAATGTAGTGCGTATTAAGATAGTACAAATGCTCA
GTGATACACTGAAAGGATTGTCAGACAGAGTCGTGTTTGTCCTCTGGGCGCATGGCTTTGAGCTTACATC
AATGAAGTACTTTGTCAAGATTGGACCTGAGAGAACGTGTTGTCTGTGCGACAAACGTGCAACTTGCTTT
TCTACTTCATCAGACACTTATGCCTGCTGGAATCATTCTGTGGGTTTTGACTATGTCTACAACCCATTTA
TGATTGATGTTCAGCAGTGGGGTTTTACGGGTAACCTTCAGAGTAACCACGACCAACATTGTCAAGTGCA
TGGAAATGCACATGTGGCTAGTTGTGATGCTATCATGACTAGATGCTTGGCAGTCCATGAGTGCTTTGTT
AAGCGCGTTGATTGGTCTGTTGAATACCCTATTATAGGAGATGAACTGAAGATTAATTCTGCTTGCAGAA
AAGTACAGCATATGGTTGTAAAGTCTGCATTGCTTGCTGATAAGTTTCCAGTTCTTCATGACATTGGAAA
TCCAAAGGCTATCAAGTGTGTGCCTCAGGCTGAAGTAGAATGGAAGTTCTATGACGCTCAGCCATGCAGT
GACAAAGCCTACAAAATAGAGGAACTCTTCTATTCTTATGCTACACATCATGATAAATTCACTGATGGTG
TTTGTTTGTTTTGGAACTGTAACGTTGATCGTTACCCAGCCAATGCAATTGTGTGTAGGTTTGACACCAG
AGTTTTGTCAAACTTGAACTTACCGGGTTGTGATGGTGGTAGTTTGTATGTGAACAAGCATGCATTCCAC
ACCCCAGCTTTTGATAAAAGTGCATTTACTAATTTAAAGCAATTGCCTTTCTTTTATTATTCTGATAGTC
CTTGTGAGTCTCATGGCAAACAAGTAGTGTCAGATATTGATTACGTACCACTTAAATCAGCTACGTGTAT
TACACGTTGCAATTTGGGTGGTGCTGTTTGCAGACACCATGCAAATGAGTACCGACAGTACTTAGATGCA
TACAACATGATGATTTCTGCTGGATTTAGCCTATGGATTTACAAACAGTTTGATACTTATAACCTGTGGA
ATACATTTACCAGGTTACAAAGCTTAGAAAATGTGGCTTACAATGTTGTTAATAAAGGACACTTCGATGG
ACAAGCTGGTGAAGCACCTGTTTCCATCATCAATAATGCTGTTTACACAAAGGTAGATGGTGTTGATGTA
GAGATCTTTGAAAACAAGACAACACTTCCTGTTAATGTTGCATTTGAGCTTTGGGCTAAGCGTAACATTA
AACCAGTGCCAGAGATTAAGATACTCAATAATTTGGGTGTCGATATCGCTGCTAATACTGTGGTCTGGGA
CTATAAGAGAGAAGCACCAGCACATATGTCAACAATAGGTGTCTGCACAATGACTGACATTGCTAAGAAA
CCTACTGAGAGTGCTTGTTCCTCGCTTACTGTCTTATTTGATGGTAGAGTGGAAGGACAGGTAGACCTTT
TTAGAAATGCCCGTAATGGTGTTTTAATAACAGAAGGTTCAGTTAAAGGTTTAACACCTTCAAAGGGGCC
AGCACAAGCTAGTGTCAATGGAGTCACATTAATTGGAGAATCAGTAAAAACACAGTTCAACTATTTTAAG
AAAGTAGATGGCATTATTCAACAGCTGCCTGAAACCTACTTTACTCAGAGCCGAGACTTAGAGGATTTTA
AGCCCAGATCACAAATGGAAACTGACTTTCTCGAGCTCGCTATGGATGAATTCATACAACGGTATAAGTT
AGAGGGTTATGCCTTCGAGCATATCGTTTATGGGGATTTCAGTCATGGACAACTTGGCGGCCTTCATTTA
ATGATTGGTTTAGCCAAGCGTTCACAAGATTCACCGCTCAAATTAGAGGATTTTATCCCTATGGATAGCA
CAGTGAAAAATTATTTCATAACAGATGCACAAACAGGTTCATCAAAATGTGTGTGTTCTGTCATTGACCT
CTTGCTTGACGACTTTGTTGAGATAATAAAGTCACAGGATTTGTCAGTAATCTCTAAGGTAGTCAAGGTT
ACAATTGACTACGCTGAGATTTCATTCATGCTTTGGTGTAAAGATGGTCATGTCGAAACCTTCTACCCAA
AATTACAGGCAAGTCAAGCATGGCAACCGGGAGTTGCGATGCCTAATTTGTATAAGATGCAAAGAATGCT
TCTTGAAAAATGTGACCTTCAGAATTATGGTGAAAATGCTGTCATACCAAAGGGAATAATGATGAATGTC
GCAAAATACACTCAACTGTGTCAATACTTAAACACACTTACTTTAGCTGTACCCTACAACATGAGAGTTA
TTCACTTTGGTGCTGGCTCTGATAAAGGAGTTGCACCTGGTACAGCTGTACTCAGGCAGTGGTTGCCAAC
TGGCACACTACTTGTCGACTCAGACCTTAATGACTTCGTCTCTGACGCAGATTCTACTTTAATTGGAGAC
TGTGCAACAGTACATACGGCTAATAAATGGGACCTCATTATTAGCGATATGTATGACCCTAAGACAAAAC
ATGTGACAAAAGAGAATGACTCAAAAGAAGGGTTTTTCACTTACCTGTGTGGATTTATAAAGCAAAAGCT
AGCCTTGGGTGGCTCTGTGGCTGTGAAGATAACAGAGCATTCTTGGAATGCTGATCTTTACAAGCTTATG
GGATACTTCTCATGGTGGACAGCTTTTGTTACAAATGTAAATGCATCATCATCAGAAGCATTTCTAATTG
GGGTTAACTATCTAGGCAAGCCAAAGGAACAAATTGATGGCTATACCATGCATGCTAACTACATCTTTTG
GAGGAATACAAATCCTATTCAATTGTCTTCCTATTCACTTTTTGACATGAGCAAATTTCCTCTCAAGTTA
AGAGGGACTGCTGTTATGTCTTTAAAGGAGAATCAGATCAATGACATGATTTATTCTCTACTTGAGAAAG
GTAGACTTATCATTAGAGAGAGTAACAAAGTTGTGGTGTCTAGTGATATTTTAGTTAATAACTAAACGAA
CATGAAATTGTTAGTTTTAGTTTTTGCTACTTTAGTCTCCTCTTACACTATAGAGAAGTGCCTTGATTTT
GATGACCGCACCCCACCTGCAAATACTCAATTTTTATCTTCTCACAGAGGTGTTTATTACCCAGATGACA
TTTTTAGGTCTAATGTCTTGCATTTAGTACAAGATCACTTCCTACCTTTTGACTCCAACGTCACCAGGTT
TATAACGTTTGGCCTAAATTTTGATAATCCCATAATACCCTTCAGGGATGGTATTTATTTTGCTGCGACT
GAAAAGTCTAATGTTATTAGAGGATGGGTTTTTGGTTCTACAATGAACAACAAATCTCAATCCGTTATAA
TCATGAACAACTCAACTAATTTAGTCATTAGGGCTTGTAATTTTGAGTTGTGTGACAATCCATTTTTTGT
TGTGTTGAAATCTAACAACACTCAAATACCATCTTACATATTTAATAATGCATTCAATTGCACATTTGAA
TATGTTTCTAAGGATTTTAACCTAGACCTTGGTGAAAAACCAGGTAATTTCAAGGATCTCAGAGAGTTTG
TTTTCAGGAATAAAGATGGTTTTTTGCATGTTTATTCCGGTTACCAACCCATTTCTGCTGCCAGTGGTTT
GCCAACTGGTTTTAATGCACTTAAACCTATTTTTAAGTTACCTCTGGGTATTAATATTACTAATTTCAGA
ACACTTCTGACTGCTTTTCCGCCTAGACCTGATTATTGGGGTACTTCAGCTGCAGCTTATTTTGTAGGAT
ATTTAAAGCCAACTACATTCATGCTTAAGTATGATGAAAATGGTACAATCACAGATGCTGTCGATTGTTC
TCAAAATCCACTTGCTGAACTCAAATGCTCTGTTAAAAGTTTTGAGATTGACAAAGGAATTTACCAAACC
TCCAATTTTAGGGTAGCACCCTCAAAGGAAGTTGTGAGGTTCCCTAATATTACAAACCTGTGTCCTTTTG
GAGAGGTTTTTAATGCTACTACATTTCCTTCTGTCTATGCATGGGAGAGGAAAAGAATTTCTAATTGTGT
TGCTGATTACTCTGTACTCTACAACTCAACATCTTTTTCAACTTTTAAGTGTTATGGCGTTTCTGCCACT
AAGCTGAATGATCTTTGCTTCTCTAATGTCTATGCAGATTCATTCGTAGTCAAAGGAGATGATGTAAGGC
AAATAGCACCAGGACAGACCGGTGTTATTGCTGATTATAATTATAAATTGCCAGATGATTTTATGGGTTG
TGTCCTTGCTTGGAATACTAGGAACATTGATGCTACTTCAACTGGTAATTATAATTATAAATATAGATCT
CTCAGACATGGCAAGCTTAGGCCCTTTGAGAGAGACATTTCTAATGTGCCTTTCTCCCCTGACGGCAAAC
CATGTACCCCACCTGCTTTCAACTGTTACTGGCCATTAAATGATTATGGTTTTTTCACTACTAATGGCAT
AGGCTATCAACCCTATAGAGTTGTAGTACTTTCTTTTGAACTTTTAAATGCACCTGCTACAGTCTGTGGA
CCAAAATTATCCACTGACCTTATTAAAAACCAGTGTGTCAATTTTAACTTTAATGGACTCACTGGTACTG
GTGTGTTAACTTCTTCTTCAAAGAGATTTCAACCATTTCAACAATTTGGTCGTGATGTTTCGGATTTCAC
TGACTCAGTTCGAGATCCTAAAACGTCTGAAATATTAGACATTTCACCTTGCTCTTTTGGCGGTGTAAGT
GTAATTACACCTGGAACAAATACTTCATCAGAAGTTGCTGTTCTATATCAAGATGTTAACTGCACTGATG
TTCCTGTAGCAATCCATGCAGACCAACTCACACCTGCTTGGCGCATATACTCCACTGGAAATAATGTATT
TCAAACTCAGGCAGGCTGTCTTATAGGAGCTGAGCATGTCGATACTTCTTATGAGTGCGACATTCCTATT
GGAGCTGGCATTTGTGCTAGTTACCACACAGTTTCTTCACTACGTAGTACTAGCCAAAAATCTATTGTGG
CTTATACTATGTCTTTAGGTGCTGATAGTTCAATTGTTTACTCTAATAACACCATTGCTATACCTACTAA
CTTTTCAATTAGCATTACTACAGAAGTAATGCCTGTTTCTATGGCTAAAACCTCCGTAGATTGTAATATG
TACATCTGCGGAGATTCTACTGAATGTGCTAATTTGCTTCTCCAATATGGTAGCTTTTGCACACAACTAA
ATCGTGCACTCTCAGGTATTGCTGTTGAACAGGATCGCAACACACGTGAAGTGTTCGCTCAAGTCAAACA
AATGTACAAAACCCCAACTTTGAAAGATTTTGGTGGTTTTAATTTTTCACAAATATTACCTGACCCTCTA
AAGCCAACTAAGAGGTCTTTTATTGAGGACTTGCTCTTTAATAAGGTGACACTCGCTGATGCTGGCTTTA
TGAAGCAATATGGCGAATGCCTAGGTGATATTAATGCTAGAGATCTCATTTGTGCGCAGAAGTTCAATGG
ACTTACAGTGTTGCCACCTCTGCTCACTGATGATATGATTGCTGCCTACACTGCTGCTCTAGTTAGTGGT
ACTGCCACTGCTGGATGGACATTTGGTGCTGGCGCTGCTCTTCAAATACCTTTTGCTATGCAAATGGCAT
ATAGGTTCAATGGCATTGGAGTTACCCAAAATGTTCTCTATGAGAACCAAAAACAAATCGCCAACCAATT
TAACAAGGCGATCAGTCAAATTCAAGAATCACTTACAACAACATCAACTGCATTGGGCAAGCTGCAAGAC
GTTGTTAACCAGAATGCTCAAGCATTAAACACACTTGTTAAACAACTTAGCTCTAATTTTGGTGCAATTT
CAAGTGTGCTAAATGATATCCTTTCGCGACTTGATAAAGTTGAGGCGGAGGTACAAATTGACAGGTTAAT
TACAGGCAGACTTCAAAGCCTTCAAACCTATGTAACACAACAACTAATCAGGGCTGCTGAAATCAGGGCT
TCTGCTAATCTTGCTGCTACTAAAATGTCTGAGTGTGTTCTTGGACAATCAAAAAGAGTTGACTTTTGCG
GAAAGGGATACCACCTTATGTCCTTCCCACAAGCAGCCCCGCATGGTGTTGTCTTCCTACATGTCACGTA
TGTGCCATCCCAGGAGAGGAACTTCACCACAGCGCCAGCAATTTGTCATGAAGGCAAAGCATACTTCCCT
CGTGAAGGTGTTTTTGTGTTTAATGGCACTTCTTGGTTTATTACACAGAGGAACTTCTTTTCTCCACAAA
TAATTACTACAGACAATACATTTGTCTCCGGAAATTGTGATGTCGTTATTGGCATCATTAACAACACAGT
TTATGACCCTCTGCAACCTGAGCTTGACTCATTCAAAGAAGAGCTGGACAAGTACTTCAAAAATCACACA
TCACCAGATGTTGATCTTGGCGACATTTCAGGCATTAACGCTTCTGTCGTCAACATTCAAAAAGAAATTG
ACCGCCTCAATGAGGTCGCTAAAAATTTAAATGAATCACTCATTGACCTTCAAGAATTGGGAAAATATGA
GCAATATATTAAATGGCCGTGGTATGTTTGGCTCGGCTTCATTGCTGGACTAATTGCCATCGTCATGGTT
ACAATCTTGCTTTGTTGCATGACTAGTTGTTGCAGTTGCCTCAAGGGTGCATGCTCTTGTGGTTCTTGCT
GCAAGTTTGATGAGGATGACTCTGAGCCAGTTCTCAAGGGTGTTAAATTACATTACACATAAACGAACTT
ATGGATTTGTTTATGAGAATTTTTACTCTTGGATCAATTACTGCACAGCCAGGAAAAATTGACAATGCTT
CTCCTGCAAGTACTGTTCATGCTACAGCAACGATACCACTACAAGCCTCACTCCCTTTCGGATGGCTTGT
TATTGGCGTTGCATTTCTTGCTGTTTTTCAGAGCGCTACCAAAATAATTGCGCTCAATAAAAGATGGCAG
CTAGCCCTTTATAAGGGCTTCCAGTTCATTTGCAATTTATTGCTGCTATTTGTTACCATCTATTCACATC
TTTTGCTTGTCGCTGCAGGTATGGAGGCGCAATTTTTGTACCTCTATGCCTTAATATATTTTCTACAATG
CATCAACGCATGTAGAATTATCATGAGATGTTGGCTTTGTTGGAAGTGCAAATCCAAGAACCCATTACTT
TATGATGCCAACTACTTTGTTTGCTGGCACACACATAACTATGACTACTGTATACCATATAACAGTGTCA
CAGATACAATTGTCGTTACTGCAGGTGACGGCATTTCAACACCAAAACTCAAAGAAGACTACCAAATTGG
TGGTTATTCTGAGAATTGGCACTCAGGTGTTAAAGACTATGTCGTCGTACATGGCTATTTCACCGAAGTT
TACTACCAGCTTGAGTCTACACAAATTACTACAGACACTGGTATTGAAAATGCTACATTCTTCATCTTTA
ACAAGCTTGTTAAAGACCCACCGAATGTGCAAATACACACAATCGACGGCTCTTCAGGAGTTGCAAATCC
AGCAATGGATCCAATTTATGATGAGCCGACGACGACTACTAGCGTGCCTTTGTAAGCACAAGAAAGTGAG
TACGAACTTATGTACTCATTCGTTTCGGAAGAAACAGGTACGTTAATAGTTAATAGCGTACTTCTTTTTC
TTGCTTTCGTGGTATTCTTGCTAGTCACACTAGCCATCCTTACTGCGCTTCGATTGTGTGCGTACTGCTG
CAATATTGTTAACGTGAGTTTAGTAAAACCAACTGTTTACGTCTACTCGCGTGTTAAAAATCTGAACTCT
TCTGAAGGAGTTCCTGATCTTCTGGTCTAAACGAACTAACTATTATTATTATTCTGTTTGGAACTTTAAC
ATTGCTTATCATGGCTGAGAACGGGACTATTTCCGTTGAGGAGCTTAAAAGACTCCTGGAACAATGGAAC
CTAGTAATAGGTTTCCTATTCCTAGCCTGGATTATGTTACTACAATTTGCCTATTCTAATCGGAACAGGT
TTTTGTACATAATAAAGCTTGTTTTCCTGTGGCTCTTGTGGCCAGTAACACTTGCTTGCTTTGTGCTTGC
TGCTGTTTACAGAATTAATTGGGTGACTGGCGGGATTGCGATTGCAATGGCTTGTATTGTAGGCTTGATG
TGGCTTAGCTACTTCATTGCTTCCTTCAGGCTATTTGCTCGTACCCGCTCAATGTGGTCATTCAACCCAG
AAACAAACATTCTTCTCAATGTGCCTCTTCGAGGGACAATTGTGACCAGACCGCTCATGGAAAGTGAACT
TGTCATTGGCGCTGTGATCATTCGTGGTCACTTGCGCATGGCTGGACACTCCCTAGGGCGCTGTGACATC
AAGGACCTGCCAAAAGAGATCACTGTGGCTACATCACGAACGCTTTCTTATTACAAATTAGGAGCGTCGC
AGCGTGTAGGCACTGATTCAGGTTTTGCTGCATACAACCGCTACCGTATTGGAAACTACAAATTAAATAC
AGACCACGCCGGTAGCAACGACAATATTGCTTTGCTAGTACAGTAAGTGACAACAGATGTTTCATCTTGT
TGACTTCCAGGTTACAATAGCAGAGATATTGATTATCATTATGAGGACTTTCAGGATTGCTATTTGGAAT
CTTGACATGATAATAAGTTCAATAGTGAGACAATTATTCAAGCCTCTAACTAAGAATAAATATTCAGAGT
TAGATGATGAAGAACCTATGGAGATAGATTATCCTTGATAAACGAACCACTATGTTACTTTTAGTAACAT
TGTTTGGTTTAGCATCAGGGTGCAGCTTACCACTTACGGTTAGCTGCCCTAGAGGCCTACCTTTCACTCT
ACAGATTAACACTACTAGTGTTACTGTGGAGTGGTATCGGGTATCTCCTGCATCAATGCAAGGTCTTACG
AAGATAAATACTGGCAGCACTATTTTTGATAACAACTTTAGTGTAGTCAATAATAATTTGTACTTCAAAC
AGTGTTTTGGAGGCTTTTTTACAGCACGCTGTTACCTCCAGGGTAAGCATGACGGTGCTATAGTAGATAA
TTCTCAACCTGTCTTTGTGGATGCTAGGAATTATGTACCAACTACTGCACCATTAGTCTCATCGCAGGGC
ATTGTGCAGCTAAAAAGTTCCAATGTGTTAGCTATAGTGTTACCTATAGCCCTTGTTGGTATTTGTCTTT
TTATTCTTTTACTTTGGTATCTGTTTTCTAAGCAAAACAAAATTTACCAACAGGCCACGCAATCAGTCTA
AACGAACATGAAAATTATTCTCTTCCTGACATTGATTGCACTTGCATCTTGCGAGCTATATCACTATCAG
GAGTGTGTTAGAGGTACAACTGTACTACTAAAAGAACCTTGCCCATCTGGAACTTACGAGGGCAATTCAC
CATTTCATCCTCTTGCCGATAACAAATTTGCACTAACTTGCACTAGCACTCGCTTTGCTTTTGCTTGTGC
TGACGGTACTAGACATACCTATCAGCTTCGTGCAAGATCAGTTTCGCCAAAACTTTTCATCAGACAAGAG
GAAGTTCACCAAGAGCTCTACTCACCGCTTTTTCTCATTGTTGCTGCTCTAGTATTTATAATACTTTGCT
TCACCATTAAGAGAAAGACAGAATGAATGAGCTCACTTTAATTGACTTCTATTTGTGCTTTTTAGCCTTT
CTGCTATTCCTTGTTCTAATAATGCTTATTATATTTTGGTTTTCACTTGAACTCCAGGATATAGAAGAAC
CTTGTAACAAAGTCTAAACGAACATGAAACTTCTCATTGTTTTAGGACTCTTAACATCAGTGTATTGCAT
GCATAAAGAATGCAGTATACAAGAATGTTGTGAAAATCAATCATTCCAACTTGAAGACCCATGTCCAATA
CATTACTATTCGGACTGGTTTGTAAAAATTGGACCTCGCAAGTCTGCGCGCCTAGTACAACTTTGTGCTG
GTGAATATGGACATAGAGTTCCAATACATTATGAAATGTTTGGCAATTATACTATCTCATGTGAACCACT
TGAAATAAATTGTCAAAACCCACCAGTTGGAAGTCTCATCGTACGTTGTTCATATGATGTTGACTTTATG
GAGTATCACGACGTTCGTGTTGTTCTAGATTTCATCTAAACGAACAAACTAAAATGTCTGATAATGGACC
CCAACCAAACCAGCGTAGTGCCCCCCGCATTACATTTGGTGGACCCACAGATTCAACTGACAATAACCAG
AATGGAGGACGCAATGGGGCAAGGCCAAAACAGCGCCGACCCCAAGGTTTACCCAATAATACTGCGTCTT
GGTTCACAGCTCTCACTCAGCATGGCAAGGAGGAACTTAGATTCCCTCGAGGCCAGGGCGTTCCAATCAA
CACCAATAGTGGTCCAGATGACCAAATTGGCTACTACCGAAGAGCTACCCGACGAGTTCGTGGTGGTGAC
GGCAAAATGAAAGAGCTCAGCCCCAGATGGTATTTCTATTACCTAGGAACTGGCCCAGAAGCTTCACTTC
CCTACGGCGCTAACAAAGAAGGCATCGTATGGGTCGCAACTGAGGGAGCCTTGAATACACCGAAAGATCA
CATCGGCACCCGCAATCCTAATAACAATGCTGCCACCGTGCTACAACTTCCTCAAGGAACAACATTGCCA
AAAGGCTTCTACGCAGAGGGGAGCAGAGGCGGCAGTCAAGCCTCTTCTCGCTCTTCATCACGTAGTCGCG
GTAATTCAAGAAATTCAACTCCTGGCAGCAGTAGGGGAAATTCTCCTGCTCGAATGGCTAGCGGAGGTGG
TGAAACTGCCCTCGCGCTATTGCTGCTAGACAGATTGAACCAGCTTGAGAGCAAAGTTTCTGGTAAAGGC
CAACAACAACAAGGCCAAACTGTCACTAAGAAATCTGCTGCTGAGGCATCCAAAAAGCCTCGCCAAAAAC
GTACTGCTACAAAACAGTACAACGTCACTCAAGCATTTGGGAGGCGTGGTCCAGAACAAACCCAAGGAAA
CTTCGGGGACCAAGACCTAATCAGACAAGGAACTGATTACAAACATTGGCCGCAAATTGCACAATTTGCT
CCGAGTGCCTCTGCATTCTTCGGAATGTCACGCATTGGCATGGAAGTCACACCTTCGGGAACATGGCTGA
CTTATCATGGAGCCATTAAATTGGATGACAAAGATCCACAATTCAAAGACAGCGTCATACTGCTGAACAA
GCACATTGACGCATACAAAACATTCCCACCAACAGAGCCTAAAAAGGACAAAAAGAAAAAGACTGATGAA
GCTCAGCCTTTACCGCAGAGACAAAAGAAGCAGCCCACTGTGACTCTTCTTCCTGCGGCTGACATGGATG
ATTTCTCCAGACAACTTCAAAATTCCATGAGTGGAGCTTCTGCTGATTCAACTCAGGCATAAACACTCAT
GATGACCACACAAGGCAGATGGGCTATGTAAACGTTTTCGCAATTCCGTTTACGATACATAGTCTACTCT
TGTGCAGAATGAATTCTCGTAGCTAAACAGCACAAGTAGGTTTAGTTAACTTTAATCTCACATAGCAATC
TTTAATCAATGTGTAACATTAGGGAGGACTTGAAAGAGCCACCACATTTTCACCGAGGCCACGCGGAGTA
CGATCGAGGGTACAGTGAATAATGCTAGGGAGAGCTGCCTATATGGAAGAGCCCTAATGTGTAAAATTAA
TTTTAGTAGTGCTATCCCCATGTGATTTTAATAGCTTCTTAGGAGAATGACAAAAAAAAAAAAAAAA
</v>
      </c>
      <c r="AU36" s="114" t="str">
        <f t="shared" si="20"/>
        <v>&gt;BtRs7327 K</v>
      </c>
      <c r="AV36" s="114">
        <f t="shared" si="21"/>
        <v>1</v>
      </c>
      <c r="AW36" s="115" t="str">
        <f t="shared" si="22"/>
        <v>&gt;BtRs7327 KY417151.1_genome</v>
      </c>
      <c r="AX36" s="38"/>
      <c r="AY36" s="38"/>
      <c r="AZ36" s="38"/>
      <c r="BA36" s="38"/>
      <c r="BB36" s="38"/>
      <c r="BC36" s="38"/>
      <c r="BD36" s="38"/>
      <c r="BE36" s="38"/>
      <c r="BF36" s="38"/>
      <c r="BG36" s="38"/>
      <c r="BH36" s="38"/>
      <c r="BI36" s="38"/>
      <c r="BJ36" s="38"/>
      <c r="BK36" s="38"/>
      <c r="BL36" s="38"/>
      <c r="BM36" s="38"/>
      <c r="BN36" s="38"/>
      <c r="BO36" s="38"/>
      <c r="BP36" s="38"/>
      <c r="BQ36" s="38"/>
      <c r="BR36" s="38"/>
    </row>
    <row r="37" ht="15.75" customHeight="1">
      <c r="A37" s="87">
        <v>5.0</v>
      </c>
      <c r="B37" s="122" t="s">
        <v>133</v>
      </c>
      <c r="C37" s="96" t="s">
        <v>382</v>
      </c>
      <c r="D37" s="90" t="str">
        <f t="shared" si="8"/>
        <v>BtRsSHC014</v>
      </c>
      <c r="E37" s="91" t="s">
        <v>135</v>
      </c>
      <c r="F37" s="91" t="s">
        <v>135</v>
      </c>
      <c r="G37" s="91" t="s">
        <v>135</v>
      </c>
      <c r="H37" s="91" t="s">
        <v>135</v>
      </c>
      <c r="I37" s="91"/>
      <c r="J37" s="98"/>
      <c r="K37" s="98"/>
      <c r="L37" s="92" t="s">
        <v>26</v>
      </c>
      <c r="M37" s="93"/>
      <c r="N37" s="94"/>
      <c r="O37" s="95"/>
      <c r="P37" s="93" t="s">
        <v>382</v>
      </c>
      <c r="Q37" s="96"/>
      <c r="R37" s="97">
        <v>2.0</v>
      </c>
      <c r="S37" s="98"/>
      <c r="T37" s="91"/>
      <c r="U37" s="98" t="s">
        <v>383</v>
      </c>
      <c r="V37" s="98"/>
      <c r="W37" s="99" t="s">
        <v>384</v>
      </c>
      <c r="X37" s="99"/>
      <c r="Y37" s="100">
        <v>1256.0</v>
      </c>
      <c r="Z37" s="101" t="s">
        <v>385</v>
      </c>
      <c r="AA37" s="102">
        <f t="shared" si="9"/>
        <v>1256</v>
      </c>
      <c r="AB37" s="103" t="str">
        <f t="shared" si="10"/>
        <v>yes</v>
      </c>
      <c r="AC37" s="104" t="str">
        <f t="shared" si="11"/>
        <v>&gt;BtRsSHC014 AGZ48806.1</v>
      </c>
      <c r="AD37" s="104" t="str">
        <f>IFERROR(__xludf.DUMMYFUNCTION("if (REGEXMATCH(AC37, ""^&gt;""),AC37 &amp; ""
"" &amp; Z37, """")"),"&gt;BtRsSHC014 AGZ48806.1
MKLLVLVFATLVSSYTIEKCLDFDDRTPPANTQFLSSHRGVYYPDDIFRSNVLHLVQDHFLPFDSNVTRFITFGLNFDNPIIPFRDGIYFAATEKSNVIRGWVFGSTMNNKSQSVIIMNNSTNLVIRACNFELCDNPFFVVLKSNNTQIPSYIFNNAFNCTFEYVSKDFNLDLGEKPGNFKDLREFVFRNKDGFLHVYSGYQPISAASGLPTGFNALKPIFKLPLGINITNF"&amp;"RTLLTAFPPRPDYWGTSAAAYFVGYLKPTTFMLKYDENGTITDAVDCSQNPLAELKCSVKSFEIDKGIYQTSNFRVAPSKEVVRFPNITNLCPFGEVFNATTFPSVYAWERKRISNCVADYSVLYNSTSFSTFKCYGVSATKLNDLCFSNVYADSFVVKGDDVRQIAPGQTGVIADYNYKLPDDFLGCVLAWNTNSKDSSTSGNYNYLYRWVRRSKLNPYERDLSNDIYSPGGQSCSAVGPNCYNPLRPYGFFTT"&amp;"AGVGHQPYRVVVLSFELLNAPATVCGPKLSTDLIKNQCVNFNFNGLTGTGVLTPSSKRFQPFQQFGRDVSDFTDSVRDPKTSEILDISPCSFGGVSVITPGTNTSSEVAVLYQDVNCTDVPVAIHADQLTPSWRVYSTGNNVFQTQAGCLIGAEHVDTSYECDIPIGAGICASYHTVSSLRSTSQKSIVAYTMSLGADSSIAYSNNTIAIPTNFSISITTEVMPVSMAKTSVDCNMYICGDSTECANLLLQYGSF"&amp;"CTQLNRALSGIAVEQDRNTREVFAQVKQMYKTPTLKDFGGFNFSQILPDPLKPTKRSFIEDLLFNKVTLADAGFMKQYGECLGDINARDLICAQKFNGLTVLPPLLTDDMIAAYTAALVSGTATAGWTFGAGAALQIPFAMQMAYRFNGIGVTQNVLYENQKQIANQFNKAISQIQESLTTTSTALGKLQDVVNQNAQALNTLVKQLSSNFGAISSVLNDILSRLDKVEAEVQIDRLITGRLQSLQTYVTQQLIR"&amp;"AAEIRASANLAATKMSECVLGQSKRVDFCGKGYHLMSFPQAAPHGVVFLHVTYVPSQERNFTTAPAICHEGKAYFPREGVFVFNGTSWFITQRNFFSPQIITTDNTFVSGSCDVVIGIINNTVYDPLQPELDSFKEELDKYFKNHTSPDVDLGDISGINASVVNIQKEIDRLNEVAKNLNESLIDLQELGKYEQYIKWPWYVWLGFIAGLIAIVMVTILLCCMTSCCSCLKGACSCGSCCKFDEDDSEPVLKGVK"&amp;"LHYT")</f>
        <v>&gt;BtRsSHC014 AGZ48806.1
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v>
      </c>
      <c r="AE37" s="98" t="s">
        <v>386</v>
      </c>
      <c r="AF37" s="105" t="str">
        <f t="shared" si="12"/>
        <v>https://www.ncbi.nlm.nih.gov/protein/AGZ48806.1</v>
      </c>
      <c r="AG37" s="183" t="s">
        <v>387</v>
      </c>
      <c r="AH37" s="107">
        <v>29787.0</v>
      </c>
      <c r="AI37" s="108" t="str">
        <f t="shared" si="13"/>
        <v>21492</v>
      </c>
      <c r="AJ37" s="108" t="str">
        <f t="shared" si="14"/>
        <v>25262</v>
      </c>
      <c r="AK37" s="109" t="str">
        <f>IFERROR(__xludf.DUMMYFUNCTION("if(AI37&gt;0, right(left( REGEXREPLACE( REGEXREPLACE(AQ37, ""&gt;.*\n"", """"), ""\n"" , """"), AJ37), AJ37-AI37+1))"),"ATGAAATTGTTAGTTTTAGTTTTTGCTACTCTAGTCTCCTCTTACACTATAGAGAAGTGCCTTGATTTTGATGACCGCACTCCACCTGCAAATACTCAATTTTTATCTTCTCACAGAGGTGTTTATTACCCAGATGACATTTTTAGGTCTAATGTCTTGCATTTAGTACAAGATCATTTCCTACCTTTTGACTCTAACGTCACCAGGTTTATAACGTTTGGCCTAAATTTTGATAATCCCATAATACCCTTCAGG"&amp;"GATGGTATTTATTTTGCTGCGACTGAAAAGTCTAATGTTATTAGAGGATGGGTTTTTGGTTCTACAATGAACAACAAATCTCAATCCGTTATAATAATGAACAACTCAACTAATTTAGTCATTAGGGCTTGTAATTTTGAGTTGTGTGACAATCCATTTTTTGTTGTGTTGAAATCTAACAACACTCAAATACCATCTTACATATTTAATAATGCATTCAATTGCACATTTGAATATGTTTCTAAGGATTTTAAC"&amp;"CTAGACCTTGGTGAAAAACCAGGTAATTTCAAGGATCTCAGAGAGTTTGTTTTCAGGAATAAAGATGGTTTTTTGCATGTTTATTCCGGTTACCAACCCATTTCTGCTGCCAGTGGTTTGCCAACTGGTTTTAATGCACTCAAACCTATTTTCAAGTTACCTCTGGGTATTAATATTACTAATTTCAGAACACTTCTGACTGCTTTTCCGCCTAGACCTGATTATTGGGGTACTTCAGCTGCAGCTTATTTTGTA"&amp;"GGATATTTAAAACCAACTACATTCATGCTCAAGTATGATGAAAATGGTACAATCACAGATGCTGTCGATTGTTCTCAAAATCCACTTGCTGAACTCAAATGCTCTGTTAAAAGTTTTGAGATTGACAAAGGAATTTATCAAACCTCCAATTTTAGGGTAGCACCCTCAAAGGAAGTTGTGAGGTTCCCTAATATTACAAACCTGTGTCCTTTTGGGGAGGTTTTTAATGCTACTACATTTCCTTCTGTCTATGCA"&amp;"TGGGAGAGGAAAAGAATTTCTAATTGTGTTGCTGATTACTCTGTACTCTACAACTCAACATCTTTTTCAACTTTTAAGTGTTATGGCGTTTCTGCCACTAAGCTGAATGACCTTTGCTTCTCCAACGTCTATGCAGATTCATTCGTAGTCAAAGGAGATGATGTAAGGCAAATAGCACCAGGACAGACCGGTGTTATTGCTGATTATAATTACAAATTACCAGATGACTTCTTGGGTTGTGTCCTAGCATGGAAC"&amp;"ACCAATTCTAAAGATTCTTCCACTTCCGGTAATTATAATTATTTATATAGATGGGTTAGAAGGTCTAAGCTTAACCCTTATGAGCGCGACTTATCTAACGACATCTATTCACCTGGAGGTCAGTCTTGCTCAGCTGTAGGTCCTAATTGTTATAACCCCTTACGTCCATATGGCTTTTTTACAACAGCTGGTGTTGGACACCAACCTTATAGAGTTGTAGTACTTTCTTTTGAACTTTTAAATGCACCCGCTACA"&amp;"GTCTGTGGACCAAAATTATCCACCGACCTTATTAAAAATCAATGTGTCAATTTTAACTTTAATGGACTCACTGGTACTGGTGTGTTAACTCCTTCTTCAAAGAGATTTCAACCATTTCAACAATTTGGTCGTGATGTTTCGGATTTCACTGATTCAGTTCGAGATCCGAAGACGTCTGAAATATTAGACATTTCACCTTGCTCTTTTGGCGGTGTAAGTGTAATCACACCTGGAACAAATACTTCATCAGAAGTT"&amp;"GCTGTTCTATATCAAGATGTTAACTGCACTGATGTTCCTGTAGCAATCCATGCAGACCAACTCACACCTTCTTGGCGCGTATACTCTACTGGAAATAATGTATTTCAAACCCAGGCAGGCTGTCTTATAGGAGCTGAGCATGTCGACACTTCTTATGAGTGCGACATTCCTATTGGAGCTGGCATTTGTGCTAGTTACCATACAGTTTCTTCATTACGTAGTACTAGCCAAAAATCTATTGTGGCTTATACTATG"&amp;"TCTTTAGGTGCTGATAGTTCAATTGCTTACTCTAATAACACCATTGCTATACCTACTAACTTTTCAATTAGCATTACTACAGAAGTAATGCCTGTTTCTATGGCTAAAACCTCTGTAGATTGTAATATGTACATCTGCGGAGATTCTACTGAATGTGCTAATTTGCTTCTCCAATATGGTAGCTTTTGCACACAACTAAATCGTGCACTCTCAGGTATTGCTGTTGAACAGGATCGCAACACACGTGAAGTGTTC"&amp;"GCTCAAGTCAAACAAATGTACAAAACCCCAACTTTGAAAGATTTTGGTGGTTTTAATTTTTCACAAATATTACCTGACCCTCTAAAGCCAACTAAGAGGTCTTTTATTGAGGACTTGCTCTTTAATAAGGTGACACTCGCTGATGCTGGCTTTATGAAGCAATATGGCGAATGCCTAGGTGATATTAATGCTAGAGATCTCATTTGTGCGCAGAAGTTCAATGGACTTACAGTGCTGCCACCTCTGCTCACTGAT"&amp;"GATATGATTGCTGCCTACACTGCTGCTCTAGTTAGTGGTACTGCCACTGCTGGATGGACATTCGGTGCTGGCGCTGCTCTTCAAATACCTTTTGCTATGCAAATGGCATATAGGTTCAATGGCATTGGAGTTACTCAAAATGTTCTCTATGAGAACCAAAAACAAATCGCCAATCAATTTAACAAGGCGATCAGCCAAATTCAAGAATCACTCACAACAACATCCACTGCATTGGGCAAGCTGCAAGATGTCGTC"&amp;"AACCAGAATGCTCAAGCATTAAACACACTTGTTAAACAACTTAGCTCCAATTTTGGTGCGATTTCAAGTGTGCTAAATGATATCCTTTCGCGACTTGATAAAGTCGAGGCAGAGGTACAAATTGACAGGTTAATTACAGGCAGACTGCAAAGCCTTCAAACCTATGTAACACAACAACTAATCAGGGCTGCTGAAATCAGGGCTTCTGCTAATCTTGCTGCTACTAAAATGTCTGAGTGTGTTCTTGGACAATCA"&amp;"AAAAGAGTTGACTTTTGCGGAAAGGGCTACCATCTTATGTCCTTCCCACAAGCAGCCCCGCATGGTGTTGTCTTCCTACATGTCACATATGTGCCATCTCAAGAGAGAAACTTCACCACAGCGCCAGCAATTTGTCATGAAGGCAAAGCATACTTCCCTCGTGAAGGTGTTTTTGTGTTTAATGGCACTTCGTGGTTTATTACACAGAGGAACTTCTTTTCTCCACAAATAATTACTACAGACAATACATTTGTC"&amp;"TCCGGAAGTTGTGATGTCGTAATTGGCATCATTAACAACACAGTTTATGATCCTCTGCAACCTGAGCTTGACTCATTCAAAGAAGAGCTGGACAAGTACTTCAAAAATCACACATCACCAGATGTTGATCTTGGCGACATTTCAGGCATTAACGCTTCTGTCGTCAACATTCAAAAAGAAATTGACCGCCTCAATGAGGTCGCTAAAAATTTAAATGAATCACTCATTGACCTTCAAGAATTGGGAAAATATGAG"&amp;"CAATATATTAAATGGCCTTGGTATGTTTGGCTCGGCTTCATTGCTGGACTAATTGCCATCGTCATGGTTACAATCTTGCTTTGTTGCATGACTAGTTGTTGCAGTTGCCTCAAGGGTGCATGCTCTTGTGGTTCTTGCTGCAAGTTTGATGAGGATGACTCTGAGCCAGTTCTCAAGGGTGTCAAATTACATTACACATAA")</f>
        <v>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L37" s="109">
        <f t="shared" si="15"/>
        <v>3771</v>
      </c>
      <c r="AM37" s="109" t="str">
        <f t="shared" si="16"/>
        <v>&gt;BtRsSHC014_Sgene
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N37" s="110" t="s">
        <v>335</v>
      </c>
      <c r="AO37" s="111" t="str">
        <f t="shared" si="17"/>
        <v>https://www.ncbi.nlm.nih.gov/nuccore/KC881005.1</v>
      </c>
      <c r="AP37" s="111" t="str">
        <f t="shared" si="18"/>
        <v>https://www.ncbi.nlm.nih.gov/nuccore/KC881005.1?report=fasta&amp;log$=seqview&amp;format=text</v>
      </c>
      <c r="AQ37" s="112" t="s">
        <v>388</v>
      </c>
      <c r="AR37" s="113">
        <f>IFERROR(__xludf.DUMMYFUNCTION("len(REGEXREPLACE(REGEXREPLACE(AT37, ""&gt;.*\n"", """"), ""\n"", """"))"),29787.0)</f>
        <v>29787</v>
      </c>
      <c r="AS37" s="113" t="str">
        <f t="shared" si="19"/>
        <v>yes</v>
      </c>
      <c r="AT37" s="109" t="str">
        <f>IFERROR(__xludf.DUMMYFUNCTION("if(AQ37="""","""", REGEXREPLACE(AQ37, ""&gt;.*\n"", AW37 &amp; ""
""))"),"&gt;BtRsSHC014 KC881005.1_genome
ATATTAGGTTTTTACCTACCCAGGAAAAGCCAACCAACCTCGATCTCTTGTAGATCTGTTCTCTAAACGA
ACTTTAAAATCTGTGTAGCTGTCGCTCGGCTGCATGCCTAGTGCACCTACGCAGTATAAACAATAATAAA
TTTTACTGTCGTTGACAAGAAACGAGTAACTCGTCCCTCTTCTGCAGACTGCTTACGGTTCCGTCCGTGT
TGCAGTCGATCA"&amp;"TCAGCATACCTAGGTTTCGTCCGGGTGTGACCGAAAGGTAAGATGGAGAGCCTTGTTC
TTGGTGTCAACGAGAAAACACACGTCCAACTCAGTTTGCCTGTTCTTCAGGTTAGAGACGTGCTAGTGCG
TGGCTTCGGGGACTCTGTGGAAGAGGCCCTATCGGAGGCACGTGAACATCTTAAAAATGGCACTTGTGGT
TTAGTAGAGCTGGAAAAAGGCGTACTGCCCCAGCTTGAACAGCCCTATGTGTTC"&amp;"ATTAAACGTTCTGATG
CCTTAAGCACCAATCACGGCCATAAGGTCGTTGAGCTGGTTGCAGAATTGGACGGCATTCAGTACGGTCG
TAGCGGTATAACTCTGGGAGTACTCGTGCCACATGTGGGCGAAACCCCAATCGCATACCGCAATGTTCTT
CTTCGTAAGAACGGTAATAAGGGAGCCGGTGGCCATAGCTTTGGCATCGATCTAAAGTCTTATGACTTAG
GTGACGAGCTTGGTACTGATCCCAT"&amp;"TGAAGATTATGAACAAAACTGGAACACTAAGCATGGCAGTGGTGT
ACTCCGTGAACTCACTCGTGAGCTCAATGGAGGTGCAGTTACTCGCTATGTCGACAACAACTTCTGTGGC
CCAGATGGGTACCCTCTTGATTGCATCAAAGATTTTCTCGCTCGCGCGGGTAAGTCAATGTGCACTCTTT
CTGAACAACTTGATTACATTGAGTCGAAAAGAGGTGTCTACTGCTGCCGTGACCATGAGCATGAAAT"&amp;"TGC
CTGGTTCACTGAGCGCTCTGATAAGAGCTATGAGCATCAGACACCCTTCGAAATTAAGAGTGCCAAGAAA
TTTGACACCTTCAAAGGGGAATGCCCAAAGTTTGTATTTCCTCTCAATTCAAAAGTCAAAGTCATTCAAC
CACGCGTTGAAAAGAAAAAGACTGAGGGTTTCATGGGGCGCATACGTTCTGTGTACCCTGTTGCATCTCC
ACAGGAGTGTAACAACATGCACTTGTCTACCTTGATGA"&amp;"AATGTAATCATTGCGATGAAGTTTCATGGCAG
ACGTGCGATTTTCTGAAAGCCACTTGTGAACATTGTGGCACTGAAAATTCAGTCACTGAAGGACCTACTA
CATGTGGGTACCTACCTACTAATGCTGTAGTGAAAATGCCATGTCCTGCCTGTCAAGACCCAGAGATTGG
ACCTGAGCATAGTGTTGTAGATTATCACAACCACTCAAACATTGAAACTCGACTCCGCAAGGGAGGTAGG
ACTAGATGT"&amp;"TTTGGAGGCTGTGTGTTTGCCTATGTTGGCTGCTATAACAAGCGTGCCTACTGGGTTCCTC
GTGCTAGTGCTGATATTGGTTCAGGCCATACCGGCATTACTGGTGACAACGTGGAGACCCTGAATGAGGA
TCTCCTTGAGATACTGAGTCGTGAACGTGTTAACATTAACATTGTTGGCGATTTTCAGTTGACTGAAGAG
GTTGCCATCATTTTGGCATCTTTTTCCGCTTCTACAAGTGCCTTTATTGAC"&amp;"ACTATAAAGAGTCTTGATT
ACAAGTCTTTCAAAGCCATTGTTGAGTCTTGCGGTAACTACAAAGTCACCAAGGGAAAGCCCGTAAAAGG
TGCTTGGAACATTGGACAACAGAGATCAGTTTTAACACCACTGTGTGGTTTTCCCTCGCAGGCTGCTGGT
GTTATCAGATCAATCTTTGCACGCACACTTGATGCAGCAAATCACTCAATTCCTGACTTGCAAAGAGCAG
CTGTCACCATACTTGATGGTAT"&amp;"TTCTGAACAGTCATTGCGTCTTGTCGATGCCATGGTTTATACCTCAGA
CCTGCTCACCAACAGTGTCATCATTATGGCATATGTAACTGGTGGTCTTGTACAACAGACTTCTCAGTGG
TTGTCTAATTTGTTGGGCACTACTGTTGAAAAACTCAGGCCCATCTTTGCATGGGTTGAGGCAAAACTTA
GTGCAGGAGTTGAATTTCTCAAGGATGCTTGGGAGATTCTCAAATTTCTCATTACAGGTGTTTT"&amp;"TGACAT
CGTCAAGGGTCAAATACAGGTCGCTTTAGATAACATCAAGGATTGTGTAAAATGCTTCATTGATGTTGTT
AACAAGGCACTTGAAATGTGCATTGACCAAGTCACTATCGCTGGCGCAAAGTTGCGATCACTCAACTTAG
GTGAAGTCTTCATCGCTCAAAGCAAGGGACTTTACCGTCAGTGTATACGTGGCAAGGAACAGCTGCAACT
ACTTATGCCTCTTAAGGCACCAAAAGAAGTCACCT"&amp;"TTCTTGAAGGTGATTCACATGACACAGTACTTACC
TCTGAGGAGGTTGTTCTTAAGAACGGTGAACTCGAAGCACTCGAGACGCCTGTTGATAGCTTCACAAATG
GAGCTGTCGTTGGCACACCAGTTTGTGTGAATGGCCTCATGCTCTTAGAGATCAAAGACAAAGAACAATA
CTGTGCATTGTCTCCTGGTTTACTGGCTACAAACAATGTCTTTCGCCTAAAAGGAGGTGCACCAATTAAA
GGTGTA"&amp;"ACCTTTGGAGAAGATACTGTTTTGGAAGTTCAAGGTTACAAGAATGTGAGAATCACATTTGAGC
TTGATGAACGTGTTGACAAAGTGCTTAATGAAAAGTGCTCTGTCTACACTGTTGAATCCGGTACCGAAGT
TACTGAGTTTGCATGTGTTGTAGCGGAGGCTGTTGTGAAGACTTTACAACCAGTTTCTGATCTTCTTACC
AACATGGGTATTGATCTTGATGAATGGAGTGTGGCTACATTCTATTTG"&amp;"TTTGATGATGCTGGTGAAGAAA
AACTTTCTTCACGTATGTACTGTTCCTTTTATCCTCCTGATGATGAGGAGGATTGTGATGAGTGTGAGGA
AGAAGAGGAAGTCCTGGAAGAATCCTGTGCGCATGAATACGGTACAGAAGAAGACTACCAAGGTCTTCCA
CTGGAATTTGGTGCCTCAACTGAAATGCAAGTTGAGGAAGAAGAAGAAGAGGACTGGCTTGGTGATGCTA
CCGAATTATCGGAGCATGA"&amp;"ACTAGAATCAGAACCAACACCTGAGGAACCAGTTAACCAGTTTACTGGTTA
TTTAAAACTTACTGACAATGTTGCCATTAAGTGTGTGGACATCGTGAAGGAGGCGCAAAATGCTAACCCC
ACGGTGATTGTAAATGCTGCTAACATACATCTGAAACATGGTGGTGGTGTAGCAGGTGCACTCAACAAGG
CAACCAACGGTGCCATGCAAAAAGAGAGCGATGATTACATTAAGCTAAATGGTCCTCTCGC"&amp;"AGTTGGAGG
TTCATGTTTGCTTTCTGGACATAATCTTGCTAAGAAGTGTCTGCATGTTGTTGGACCTAACCTAAATGCA
GGTGAGGACATCCAGCTTCTTAAGGCAGCATACGAAAATTTCAATTCACAGGACACTTTACTTGCACCAT
TGTTGTCAGCAGGCATATTTGGTGCTAAACCACTTCAGTCTTTACAAGTGTGCGTGCAGACAGTTCGTAC
ACAGGTTTATATTGCAGTCAATGACAAAGCTC"&amp;"TTTATGAGCAGGTTGTCATGGATTACCTTGATAGCCTG
AAGCCTAGAGTGGAAGCACCTAAACAAGAGGAGCCACCAAGGACAGAAGATCCTAAAATTGAGGAGAAAT
CTGTCGTACAGAAGCCTATCGATGTGAAGCCAAAAATTAAGGCTTGCATTGATGAGGTTACCACAACACT
GGAAGAAACTAAGTTTCTTACCAATAAGTTACTCTTGTTTGCTGACATCAATGGTAAGCTTTACCATGAT
TCT"&amp;"CACAACATGCTTAGAGGTGAAGATATGTCTTTCCTTGAGAAGGATGCACCTTACATGGTAGGTGATG
TTATCACTAGTGGTGATATCACTTGTGTTGTAATACCCTCCAAAAAGGCTGGTGGCACTACAGAGATGCT
CTCAAGAGCTTTGAAGAAAGTGCCAGTTGATGAGTATATAACCACATACCCTGGACAAGGATGTGCTGGT
TATACACTTGAGGAAGCTAAGACTGCTCTTAAGAAATGCAAATCT"&amp;"GCATTTTACGTGTTACCTTCAGAAA
CACCTAATGCTAAGGAAGAGATTCTAGGAACTGTGTCCTGGAATTTGAGAGAAATGCTTGCTCATGCTGA
AGAGACAAGAAAATTAATGCCTATATGCATGGATGTTAGAGCCATAATGGCCACCATCCAACGCAAGTAC
AAAGGAATTAAAGTTCAAGAAGGCATTGTTGACTATGGAGTCCGATTCTTCTTTTATACTAGTAAAGAGC
CTGTAGCTTCTATCAT"&amp;"TATGAAGCTGAACTCTCTAAATGAGCCACTTGTCACAATGCCAATTGGTTATGT
GACACATGGTTTTAATCTTGAAGAGGCTGCGCGCTGTATGCGTTCTCTTAAAGCTCCTGCCGTAGTGTCA
GTATCATCACCAGATGCTGTTACTACATATAATGGATACCTCACTTCGTCATCAAAGACACCTGAGGAGC
ACTTTGTGGAAACAGTTTCTTTGGCTGGTTCTTACAGAGATTGGTCCTATTCAGGACA"&amp;"GCGTACAGAGTT
AGGTGTTGAATTTCTTAAGCGTGGTGACAAAATTGTGTACCACACTTTGGAGAGCCCCGTCGAGTTTCAT
CTTGACGGCGAGGTTCTTCCACTTGACAAACTAAAGAGTCTCTTATCCCTACGGGAGGTTAAGACTATAA
AAGTGTTCACAACTGTGGACAACACTAATCTCCACACACAGCTTGTGGATATGTCTATGACATATGGACA
GCAGTTTGGTCCAACATACTTGGATGGTG"&amp;"CTGATGTTACAAAAATTAAACCTCATGTAAATCATGAGGGT
AAGACTTTCTTTGTACTACCTAGTGATGACACACTACGTAGTGAAGCTTTCGAGTACTACCACACTCTTG
ATGAGAGTTTTCTTGGTAGRTACATGTCTGCTTTAAACCACACAAAGAAATGGAAATTTCCTCAAGTTGG
TGGTTTAACTTCAATTAAATGGGCTGATAACAATTGTTATTTGTCTAGTGTTTTATTAGCGCTTCAACAG
"&amp;"ATTGAAGTCAAATTCAATGCACCAGCACTTCAAGAGGCCTATTATAGAGCCCGTGCTGGTGATGCTGCTA
ACTTTTGTGCACTCATACTCGCTTACAGTAATAAAACTGTTGGCGAGCTTGGTGATGTCAGAGAGACTAT
GACCCATCTTCTACAGCATGCTAATTTGGAATCTGCAAAGCGAGTTCTTAATGTGGTGTGTAAACATTGC
GGTCAGAAAACTACTACCTTAACGGGTGTAGAAGCTGTGATG"&amp;"TATATGGGTACTCTATCTTATGATAATC
TTAAGACAGGTGTTTCCATTCCATGTGTGTGTGGTCGTGATGCTACACAATATCTAGTACAACAAGAGTC
TTCTTTTGTTATGATGTCTGCACCACCTGCTGAATATAAATTACAGCAAGGTACATTTTTATGTGCGAAT
GAGTACACTGGTAATTATCAGTGTGGTCATTATACTCATATAACTGCTAAGGAGACCCTCTATCGTATTG
ATGGAGCTCACCT"&amp;"TACAAAGATGTCAGAGTACAAAGGACCAGTGACTGATGTTTTCTATAAGGAAACATC
TTACACTACAACCATTAAGCCTGTGTCATATAAACTCGATGGAGTTACTTACACAGAGATTGAACCAAAA
TTGGATGGGTATTATAAAAAGGATAATGCTTACTATACAGAGCAGCCTATAGACCTCGTACCAACTCAAC
CACTACCAAATGCGAGTTTTGACAATTTCAAACTCACATGTTCTAACACAAAATT"&amp;"TGCTGATAATTTAAA
TCAAATGACAGGCTTCACAAAGCCAGCTTCACGAGAGCTATCTGTCACATTCTTCCCAGACTTGAATGGC
GATGTAGTGGCTATTGACTATAGACACTATTCAGCGAGTTTCAAGAAAGGTGCTAAATTACTGCATAAGC
CAATTGTTTGGCACATTAATCAGGCTACGACCAAGACAACGTTTAAACCAAACACTTGGTGTTTACGTTG
TCTTTGGAGTACAAAGCCAGTAGATA"&amp;"CTTCAAATTCATTTGAAGTTCTGGCAGTAGAAGACACACAAGGA
ATGGACAATCTTGCTTGTGAAAGTCAACAACCCACCTCTGAAGCAGTAGTGGAAAATCCTACCATACAGA
AGGAAGTCCTAGAGTGTGACGTGAAAACTACCGAAGTTGTAGGCAATGTCATACTTAAACCATCAGATGA
AGGTGTTAAAGTAACACAAGAGTTAGGTCATGAGGACCTTATGGCTGCCTACGTGGAAAACACAAGCA"&amp;"TT
ACCATTAAGAAACCTAATGAGCTTTCATTAGCCCTAGGTTTAAAAACAATTGCTACTCATGGTATTGCTG
CAATTAATAGTGTTCCTTGGAGTAAAATTTTGGCATATGTCAAACCATTCTTAGGACAGGCAGCAGTTAC
AACATCAAACTGCGCTAAGAGATTGGTGCAGCGTATGTTTAACAACTATATGCCCTATGTGCTTACACTA
CTGTTCCAATTGTGTACTTTTACCAAAAGTACAAATTCT"&amp;"AGAATTAGAGCTTCACTACCTACGACTATTG
CTAAAAATAGTGTTAAGGGTGTAGCTAGATTATGTTTGGATGCTGGCATCAATTATGTAAAGTCACCCAA
ATTTTCTAAATTGTTCACTATTGCAATGTGGCTATTATTGTTAAGCATTTGCTTAGGTTCACTAATCTAT
GTAACTGCAGCTTTAGGTGTATTATTGTCCAACGTTGGAGCTCCTTCTTATTGTAGTGGCGTTAGAGAAT
CGTACCTCAA"&amp;"TTCCTCTAATGTTACTACTATGGATTTCTGTGAAGGTTCTTTTCCCTGCAGTGTTTGTTT
AAGTGGATTAGATTCGCTTGATTCCTATCCCGCTCTTGAAACCATTCAGGTGACGATCTCATCGTACAAG
CTAGACTTGACAATTTTAGGTCTGGCTGCTGAGTGGGTTTTGGCATATATGTTGTTCACAAAATTCTTTT
ATTTATTAGGTCTTTCAGCTATAATGCAGGTGTTCTTTGGCTATTTTGCTAG"&amp;"TCATTTCATCAGCAATTC
TTGGCTCATGTGGTTTATCATTAGTATTGTACAAATGGCACCCGTTTCTGCAATGGTTAGGATGTACATT
TTCTTCGCTTCTTTCTACTACATATGGAAAAGCTATGTTCATATTATGGATGGTTGCACCTCTTCGACTT
GCATGATGTGCTATAAGCGCAATCGTGCCACACGCGTTGAGTGTACAACTATTGTTAATGGCATGAAGAG
ATCTTTCTATGTCTATGCAAATG"&amp;"GAGGCCGTGGCTTCTGCAAGACTCACAATTGGAATTGTCTCAATTGT
GATACATTTTGCACTGGTAGTACATTCATTAGTGATGAAGTTGCTCGTGATTTGTCACTCCAGTTTAAAA
GACCAATCAACCCTACCGACCAGTCATCGTATGTCGTTGATAGTGTTGCTGTGAAAAACGGTGCACTTCA
CCTCTACTTTGACAAGGCTGGTCAAAAGACTTATGAGAGACACCCACTCTCCCATTTTGTCAATT"&amp;"TAGAC
AATTTGAGAGCTAACAACACTAAAGGTTCACTACCTATTAATGTCATAGTCTTTGATGGCAAGTCCAAAT
GCGACGAGTCTGCTGCTAGGTCTGCATCTGTGTACTACAGTCAGCTAATGTGCCAACCTATTCTGTTGCT
TGACCAAGTTCTCGTATCAGATGTTGGAGGTAGTACTGAAGTTTCTGTTAAGATGTTTGATGCTTATGTC
GACACCTTTTCAGCAACTTTTAGTGTTCCTATGGAA"&amp;"AAACTTAAGGCACTCGTTGCTACAGCTCATAGCG
AGCTGGCAAAGGGTGTAGCTTTAGATGGTGTCCTTTCTACATTTGTGTCAGCTGCTCGTCAAGGTGTTGT
TGATACTGATGTAGACACAAAGGATGTCATTGAATGTCTCAAACTTTCACATCACTCCGACTTGGAAGTG
ACAGGTGACAGTTGTAACAACTTCATGCTCACCTATAACAAAGTTGAAAACATGACGCCTAGAGATCTTG
GCGCATG"&amp;"TATTGATTGTAATGCAAGGCATATTAATGCTCAAGTAGCAAAAAGTCACAATGTTTCACTCAT
CTGGAATGTAAAAGACTATATGTCTTTATCTGAACAGCTGCGTAAACAAATTCGTAGTGCTGCTAAGAAG
AACAACATACCTTTTAGACTAACTTGTGCTACAACTAGACAGGTAGTCAATGTCATAACTACTAAAATCT
CACTCAAGGGTGGTAAGATTGTTAGTACTTGGTTTAAACTTATGCTTAA"&amp;"GGCCACATTATTGTGCGTCTT
TGCTGCATTGGTCTGTTACATCGTTATGCCAGTACATACATTGTCTGCTCATGATGGTTACACAAATGAA
ATCATTGGTTACAAAGCCATTCAGGATGGTGTCACTCGTGACATCATTTCTACTGATGATTGTTTTGCAA
ACAAACACGCTGGTTTTGACTCATGGTTTAGCCAGCGTGGTGGTTCATACAAAAATGACAAAAGCTGCCC
TGTAGTAGCTGCTATCATTA"&amp;"CAAGAGAGATTGGTTTCATAGTGCCTGGCTTACCAGGTACTGTGTTGAGA
GCAATCAATGGTGACTTCTTGCATTTTCTACCTCGTGTCTTTAGTGCTGTTGGCAACATTTGCTACACAC
CTTCTAAACTCATTGAGTATAGTGATTTTGCTACCTCTGCTTGCGTTCTTGCTGCTGAGTGTACAATTTT
TAAGGATGCTATGGGCAAACCTGTGCCATATTGTTATGACACTAATTTGCTAGAGGGTTCTA"&amp;"TTTCTTAT
AGTGAGCTTCGTCCAGACACTCGTTATGTCCTTATGGATGGTTCCATCATACAGTTTCCTAACACTTACC
TGGAGGGTTCTGTTAGAGTAGTAACAACTTTTGATGCTGAGTACTGTAGACATGGTACATGTGAAAGATC
AGAAGCTGGTATTTGCTTATCTACCAGTGGTAGATGGGTTCTTAACAATGAACATTATAGAGCTCTACCT
GGAGTATTCTGTGGTGTTGATGCAATGAATCTT"&amp;"ATAGCAAACATCTTTACTCCCCTTGTGCAACCTGTGG
GTGCTTTAGATGTGTCTGCTTCAGTAGTGGCTGGTGGTATTATTGCCATATTGGTGACTTGTGCTGCCTA
CTACTTTATGAAATTCAGACGTGCTTTTGGTGAGTACAACCATGTTGTTGCTGCTAATGCACTTTTGTTT
TTGATGTCTTTCACTATACTCTGTCTGGCACCAGCTTATAGCTTTTTGCCAGGAGTCTACTCAGTCTTTT
ACTT"&amp;"GTACTTGACATTCTATTTCACTAATGATGTTTCGTTCTTGGCTCACCTTCAATGGTTTGCCATGTT
TTCTCCTATTGTGCCTTTTTGGATAACAGCAATCTATGTATTCTGTATTTCTCTGAAGCACTGCCATTGG
TTCTTTAACAACTATCTTAGGAAAAGAGTCATGTTTAATGGAGTTACATTTAGTACCTTCGAGGAGGCTG
CTTTGTGTACCTTTTTGCTCAATAAGGAAATGTACCTAAAATTGCG"&amp;"TAGTGAGACACTGTTGCCACTTAC
ACAGTACAACAGGTATCTTGCTCTATATAACAAGTACAAGTATTTCAGTGGAGCCTTAGATACTACCAGC
TATCGTGAAGCAGCTTGCTGCCACTTAGCAAAGGCTCTAAATGACTTTAGCAATTCAGGTGCTGATGTTC
TCTACCAACCACCACAGACATCAATCACTTCTGCTGTTCTGCAGAGTGGTTTTAGGAAAATGGCATTCCC
ATCAGGCAAAGTTGAAG"&amp;"GGTGCATGGTACAAGTAACCTGTGGAACTACAACTCTTAATGGATTGTGGTTA
GATGACACAGTATACTGTCCAAGACATGTCATTTGCACAGCAGAAGACATGCTTAATCCTAACTATGAAG
ATCTGCTCATTCGCAAATCCAACCATAGCTTCCTTGTTCAGGCTGGCAATGTACAACTCCGAGTTATCGG
CCATTCTATGCAAAATTGTCTGCTTAGGCTTAAAGTTGATACCTCTAACCCTAAGACAC"&amp;"CCAAGTATAAA
TTTGTCCGTATTCAACCTGGTCAAACATTTTCAGTTCTAGCATGCTACAATGGTTCACCATCTGGTGTTT
ATCAGTGTGCCATGAGACCTAACCATACCATTAAAGGTTCTTTCCTTAATGGATCATGTGGTAGTGTTGG
TTTTAACATTGATTATGATTGCGTGTCTTTCTGCTATATGCATCACATGGAGCTTCCAACAGGAGTACAC
GCTGGTACTGACTTAGAAGGTAAATTCTAT"&amp;"GGTCCATTTGTTGACAGACAAACTGCACAGGCTGCAGGTA
CAGACACAGCCATAACATTAAATGTTTTGGCATGGCTGTATGCTGCTGTTATCAATGGTGATAGGTGGTT
TCTTAATAGATTCACCACTACTTTGAATGACTTTAACCTTGTGGCAATGAAGTACAACTATGAACCTTTG
ACACAAGATCATGTTGACATATTGGGACCTCTTTCTGCTCAAACAGGAATTGCTGTCTTAGATATGTGTG
C"&amp;"TGCTTTGAAAGAGCTGCTGCAGAATGGTATGAATGGTCGTACTATCCTTGGTAGCACTATTTTAGAAGA
TGAGTTTACACCATTTGATGTTGTTAGACAATGCTCTGGTGTTACCTTCCAAGGTAAGTTCAAGAAAATT
GTTAAGGGCACTCATCATTGGATGCTTTTAACTTTCTTGACATCACTATTGATTCTTGTCCAAAGTACTC
AGTGGTCACTGTTTTTCTTTGTTTACGAGAATGCTTTCTTGCC"&amp;"ATTTACTCTTGGTATTATGGCAATTGC
TGCATGTGCTATGCTGCTTGTTAAGCATAAGCACGCATTCTTGTGCTTGTTTCTGTTACCTTCTCTTGCA
ACAGTTGCTTACTTTAATATGGTCTACATGCCTGCCAGCTGGGTGATGCGTATTATGACATGGCTTGAAT
TGGCTGACACTAGCTTGTCTGGTTATCGGCTTAAGGACTGTGTTATGTATGCTTCAGCTTTAGTTTTGCT
TATTCTCATGACAG"&amp;"CTCGCACTGTTTATGATGATGCTGCTAGACGTGTTTGGACACTGATGAATGTCATT
ACACTTGTTTACAAAGTCTACTATGGTAATGCTTTAGATCAAGCTATTTCCATGTGGGCCTTAGTTATTT
CTGTAACCTCTAACTATTCTGGTGTCGTCACGACTATCATGTTTTTAGCTAGAGCTATAGTGTTTGTGTG
TGTTGAGTATTACCCATTGTTATTTATTACTGGCAACACCTTACAGTGTATCATGC"&amp;"TTGTTTATTGTTTC
TTAGGCTATTGTTGCTGCTGCTATTTTGGCCTTTTCTGTTTACTCAACCGTTACTTCAGGCTTACTCTTG
GTGTTTATGACTACTTGGTCTCTACACAAGAATTTAGGTATATGAACTCCCAGGGGCTTTTGCCTCCTAA
GAGTAGTATTGATGCTTTCAAGCTTAACATTAAGTTGTTGGGTATTGGAGGTAAACCATGTATCAAGGTT
GCTACTGTACAGTCTAAAATGTCTGAC"&amp;"GTAAAGTGCACATCTGTGGTACTGCTCTCGGTTCTTCAACAAC
TTAGAGTAGAGTCATCTTCTAAATTGTGGGCACAATGTGTACAACTCCACAATGATATTCTTCTTGCAAA
AGACACAACTGAAGCTTTCGAGAAGATGGTTTCTCTTTTGTCTGTTTTGCTATCCATGCAGGGTGCTGTA
GACATTAACAAGTTGTGCGAGGAAATGCTCGACAACCGTGCTACTCTTCAGGCTATTGCTTCAGAATTT"&amp;"A
GTTCTTTACCATCATATGCCGCTTATGCCACTGCCCAAGAGGCCTATGAGCAGGCTGTAGCTAATGGTGA
TTCTGAAGTCGTTCTCAAAAAGTTAAAGAAATCTTTGAATGTGGCTAAATCTGAGTTTGACCGTGATGCT
GCCATGCAACGCAAGTTGGAAAAGATGGCAGATCAGGCTATGACCCAAATGTACAAACAGGCAAGATCTG
AGGACAAGAGGGCAAAAGTAACTAGTGCTATGCAAACAAT"&amp;"GCTTTTCACTATGCTTAGGAAGCTTGATAA
TGATGCACTTAACAACATTATCAACAATGCGCGTGATGGTTGTGTTCCACTCAACATCATACCATTGACT
ACAGCAGCCAAACTTATGGTTGTTGTCCCTGATTATGGTACCTACAAGAACACTTGTGATGGTAACACCT
TTACATATGCATCTGCACTCTGGGAAATCCAGCAAGTTGTTGATGCAGATAGTAAGATTGTTCAACTTAG
TGAAATTAACA"&amp;"TGGATAATTCACCAAATTTGGCTTGGCCTCTTATTGTTACAGCTCTAAGAGCCAACTCA
GCTGTCAAACTACAGAATAATGAACTGAGTCCGGTAGCACTACGACAGATGTCTTGTGCGGCTGGTACCA
CACAAACAGCTTGTACTGATGACAATGCACTTGCCTACTATAACAATTCGAAGGGAGGTAGGTTTGTGCT
GGCATTACTATCAGACCACCAAGATCTCAAATGGGCTAGATTCCCTAAGAGTG"&amp;"ATGGTACAGGTACAATT
TACACAGAACTGGAACCACCTTGTAGGTTTGTTACAGACACACCAAAAGGGCCTAAAGTGAAATACTTGT
ACTTCATCAAAGGCTTAAATAACCTAAATAGAGGTATGGTTCTGGGCAGTTTAGCTGCTACAGTACGTCT
TCAGGCTGGAAATGCTACAGAAGTACCTGCCAATTCAACTGTGCTTTCCTTCTGTGCCTTTGCAGTAGAC
CCTGCTAAAGCATATAAGGATTAC"&amp;"CTAGCAAGTGGAGGACAACCAATCACCAACTGTGTGAAGATGTTGT
GTACACACACTGGTACAGGACAGGCAATTACTGTAACACCAGAAGCTAACATGGACCAAGAGTCCTTTGG
TGGTGCTTCATGCTGTCTGTATTGTAGATGCCACATTGATCATCCAAATCCTAAAGGATTTTGTGACTTG
AAAGGTAAGTACGTCCAAATACCTACCACTTGTGCTAATGACCCAGTGGGTTTTACACTTAGAAAC"&amp;"ACAG
TCTGTACCGTCTGCGGAATGTGGAAAGGTTATGGCTGTAGTTGTGATCAACTCCGCGAACCCATGATGCA
GTCTGCGGATGCGTCAACGTTTTTAAACGGGTTTGCGGTGTAAGTGCAGCCCGTCTTACACCGTGCGGCA
CAGGCACTAGCACTGATGTCGTCTACAGGGCTTTTGATATTTACAACGAAAAAGTTGCTGGTTTTGCAAA
GTTCCTAAAAACTAATTGCTGCCGCTTCCAGGAGAAG"&amp;"GATGAGGAAGGCAATTTATTAGACTCTTACTTT
GTAGTTAAGAGGCATACTATGTCTAACTACCAACATGAAGAGACTATTTATAACTTGGTTAAAAATTGTC
CAGCGGTTGCTGTTCATGATTTTTTCAAGTTTAGAGTAGATGGTGACATGGTACCACATATATCACGTCA
GCGTCTAACTAAATACACAATGGCTGATTTAGTCTATGCTCTACGTCACTTTGACGAGGGTAATTGTGAC
ACATTAAA"&amp;"AGAAATACTCGTCACATACAATTGTTGTGATGATGATTATTTCAATAAGAAGGATTGGTATG
ACTTCGTAGAGAATCCTGACATCTTACGCGTATATGCTAACTTAGGTGAGCGTGTACGCCAAGCATTATT
AAAGACTGTACAATTCTGCGATGCTATGCGTGATGCAGGCATTGTAGGCGTACTGACATTAGATAATCAG
GATCTTAATGGGAACTGGTACGATTTCGGTGATTTCGTACAAGTAGCACC"&amp;"AGGCTGCGGAGTTCCTATTG
TGGATTCATACTACTCATTGCTGATGCCCATCCTCACTCTGACTAGGGCATTGGCTGCTGAGTCCCATAT
GGATGCTGATCTCGCAAAACCACTTATTAAGTGGGATTTGCTGAAATATGATTTTACGGAAGAGAGACTT
TGTCTCTTCGACCGTTACTTTAAATATTGGGACCAGACATACCATCCCAATTGTATTAACTGTTTGGATG
ATAGGTGTATCCTTCATTGTG"&amp;"CAAACTTTAATGTGTTATTTTCTACTGTGTTTCCACCTACAAGTTTTGG
ACCACTAGTAAGAAAAATATTTGTAGATGGTGTTCCTTTTGTTGTTTCAACTGGATACCATTTTCGTGAG
TTAGGAGTTGTACATAATCAGGATGTAAACTTACATAGCTCGCGTCTCAGTTTCAAGGAACTTTTAGTGT
ATGCTGCTGATCCAGCCATGCATGCAGCTTCTGGCAATTTATTGCTAGATAAACGCACTACAT"&amp;"GCTTTTC
GGTAGCTGCACTAACAAACAATGTTGCTTTTCAAACTGTCAAACCCGGTAATTTTAACAAAGACTTTTAT
GACTTTGCTGTGTCTAAAGGTTTCTTTAAGGAAGGAAGTTCTGTTGAACTAAAACACTTCTTCTTTGCTC
AGGATGGCAATGCTGCTATCAGTGATTATGACTATTATCGTTATAATCTGCCAACAATGTGTGATATCAG
ACAACTCCTATTCGTAGTTGAAGTTGTTGATAAA"&amp;"TACTTTGATTGTTACGATGGTGGCTGTATTAATGCC
AACCAAGTAATCGTTAACAATCTGGACAAATCAGCTGGTTTCCCATTTAATAAATGGGGTAAGGCTAGAC
TTTATTATGACTCAATGAGTTATGAGGATCAAGATGCACTTTTCGCGTATACTAAGCGTAATGTCATCCC
TACTATAACTCAAATGAATCTTAAGTATGCCATTAGTGCAAAGAATAGAGCTCGCACCGTAGCTGGTGTC
TCTAT"&amp;"CTGTAGTACTATGACAAATAGACAGTTTCATCAGAAATTATTGAAGTCAATAGCCGCCACTAGAG
GAGCTACTGTGGTAATTGGAACAAGCAAATTTTACGGTGGCTGGCATAATATGTTAAAAACTGTTTACAG
TGATGTAGAAACTCCACACCTTATGGGTTGGGATTATCCAAAATGTGACAGAGCCATGCCTAACATGCTT
AGGATAATGGCCTCTCTTGTTCTTGCTCGCAAACATAGCACTTGCTG"&amp;"TAACTTATCACACCGTTTCTACA
GGTTAGCTAACGAGTGTGCGCAAGTATTAAGTGAGATGGTCATGTGTGGCGGCTCACTATATGTTAAACC
AGGTGGAACATCATCCGGTGATGCTACAACTGCTTATGCTAATAGTGTCTTTAACATTTGTCAAGCTGTT
ACAGCCAACGTAAATGCACTTCTTTCAACTGATGGTAATAAGATAGCTGACAAGTATGTCCGCAATCTAC
AACACAGGCTCTATGAGT"&amp;"GTCTCTATAGAAATAGGGATGTTGATCACGAATTCGTGGATGAGTTTTACGC
TTACCTGCGTAAACATTTCTCCATGATGATTCTTTCTGATGACGCCGTTGTGTGCTATAACAGTAACTAT
GCGGCTCAAGGTTTAGTAGCTAGCATTAAGAACTTTAAGGCAGTTCTTTATTATCAAAATAATGTGTTCA
TGTCTGAGGCAAAATGTTGGACTGAGACTGACCTTACTAAAGGACCTCACGAATTTTGCT"&amp;"CACAGCATAC
AATGCTAGTTAAACAAGGAGATGACTACGTGTACCTGCCTTACCCAGATCCATCAAGAATATTAGGCGCA
GGCTGTTTTGTCGATGATATTGTCAAAACAGATGGTACACTTATGATTGAGAGGTTTGTGTCATTAGCTA
TTGATGCCTACCCCCTTACTAAACATCCTAATCAGGAGTATGCTGATGTCTTTCACTTGTATTTACAATA
CATTAGGAAGTTACATGATGAGCTTACTGGT"&amp;"CACATGCTAGACATGTATTCTGTAATGCTAACCAATGAC
AACACCTCACGGTATTGGGAACCTGAGTTTTATGAAGCTATGTACACACCACACACAGTCTTGCAGGCTG
TAGGTGCTTGTGTATTGTGTAATTCACAGACTTCACTTCGTTGCGGTGCCTGCATTAGGAGACCATTCCT
GTGCTGCAAGTGCTGCTATGACCATGTCATTTCAACATCACATAAATTAGTGTTGTCTGTTAATCCCTAT
GT"&amp;"TTGCAATGCACCAGGTTGTGATGTCACTGACGTGACACAACTATATCTAGGAGGTATGAGCTATTACT
GCAAGTCACATAAGCCTCCCATTAGTTTTCCATTGTGTGCTAATGGTCAGGTTTTTGGTTTATACAAGAA
CACATGTGTAGGTAGTGACAATGTCACTGACTTCAATGCGATAGCAACATGTGATTGGACTAATGCTGGC
GATTACATACTTGCCAACACTTGTACTGAGAGACTCAAACTCTT"&amp;"TGCAGCAGAAACACTCAAAGCTACTG
AGGAAACATTCAAGCTGTCATATGGTATTGCCACTGTACGTGAAGTACTCTCTGACAGAGAATTGCATCT
TTCATGGGAGGTTGGAAAACCTAGACCACCATTGAATAGAAATTATGTCTTTACTGGTTACCGTGTAACT
AAAAATAGTAAAGTACAGATTGGAGAGTACACCTTTGAAAAAGGTGACTATGGTGATGCTGTTGTGTACA
GAGGTACTACGACAT"&amp;"ACAAATTGAATGTTGGTGATTACTTTGTGTTGACATCTCACACTGTAATGCCACT
TAGTGCACCTACTCTAGTGCCACAAGAGCACTATGTGAGAATTACTGGCTTGTACCCAACACTCAACATC
TCAGATGAGTTTTCTAGCAATGTTGCAAATTATCAAAAGGTCGGTATGCAAAAGTACTCTACACTCCAGG
GACCACCTGGTACTGGTAAGAGTCATTTTGCCATCGGACTTGCTCTCTACTACCCAT"&amp;"CTGCTCGCATAGT
GTATACAGCTTGCTCCCATGCAGCTGTTGATGCCCTATGCGAAAAGGCATTAAAATACTTGCCCATAGAT
AAATGTAGTAGAATCATACCTGCGCGTGCTCGCGTAGAGTGTTTTGACAAATTCAAAGTGAATTCAACAC
TAGAACAGTATGTTTTCTGCACTGTAAATGCATTGCCAGAAACAACTGCTGATATTGTAGTCTTTGATGA
AATCTCTATGGCTACTAATTATGACTTG"&amp;"AGTGTTGTCAATGCTAGACTTCGTGCAAAACACTACGTCTAT
ATTGGCGATCCTGCTCAATTACCAGCCCCGCGCACATTGCTGACCAAAGGCACACTAGAACCAGAATACT
TCAATTCAGTGTGCAGACTTATGAAAACAATAGGTCCAGACATGTTCCTTGGAACTTGTCGCCGTTGTCC
TGCTGAAATTGTCGACACTGTGAGTGCTTTAGTTTATGATAATAAGCTAAAGGCACACAAGGAGAAGTCA"&amp;"
GCTCAATGCTTCAAAATGTTTTACAAGGGTGTTATTACACATGATGTTTCATCTGCAATTAACAGACCTC
AAATAGGCGTTGTAAGAGAATTTCTTACACGCAATCCTGCTTGGAGAAAAGCTGTTTTTATCTCACCTTA
TAATTCACAGAATGCTGTAGCTTCAAAAATCTTAGGATTGCCTACGCAGACTGTTGATTCCTCCCAGGGT
TCTGAGTATGACTATGTCATATTCACACAAACTACTGAAAC"&amp;"AGCACACTCTTGCAATGTTAACCGCTTTA
ATGTGGCTATCACAAGAGCAAAAATTGGCATTTTGTGCATAATGTCTGATAGAGATCTTTATGACAAACT
GCAATTCACAAGTCTAGAAGTACCACGCCGCAATGTGGCTACATTACAGGCAGAAAATGTAACTGGACTT
TTTAAGGACTGTAGTAAGATCATCACCGGTCTTCATCCAACACAGGCACCTACACACCTCAGCGTTGATA
CAAAATTTAAGA"&amp;"CTGAGGGACTATGTGTTGACATACCAGGCATACCAAAGGACATGACCTACCGTAGACT
CATCTCTATGATGGGTTTCAAAATGAATTACCAAGTTAATGGTTACCCTAATATGTTTATTACCCGTGAG
GAAGCTATTCGTCACGTTCGTGCATGGATTGGCTTCGACGTAGAGGGCTGTCATGCAACTAGAGATGCTG
TGGGTACTAACCTACCTCTCCAGCTAGGATTTTCTACAGGTGTTAACTTAGTAG"&amp;"CTGTACCGACTGGCTA
TGTTGACACTGAAAATAACACAGAATTCACCAGAGTTAATGCAAGACCTCCACCAGGTGACCAGTTTAAA
CATCTTATACCACTCATGTAYAAAGGCTTGCCCTGGAATGTAGTGCGTATTAAGATAGTACAAATGCTCA
GTGATACACTGAAAGGATTGTCAGACAGAGTCGTGTTYGTCCTTTGGGCGCATGGCTTTGAGCTTACATC
AATGAAGTACTTTGTCAAGATTGGA"&amp;"CCTGAAAGAACGTGCTGTCTGTGTGACAAACGTGCAACTTGCTTT
TCTACTTCATCAGATACTTATGCCTGCTGGAATCATTCTGTGGGTTTTGACTATGTCTACAACCCATTTA
TGATTGATGTCCAGCAGTGGGGTTTTACGGGTAACCTTCAGAGTAACCACGACCAACATTGTCAAGTGCA
TGGAAATGCACATGTGGCTAGTTGTGATGCTATCATGACTAGATGCTTGGCGGTCCATGAGTGCTTT"&amp;"GTT
AAGCGCGTTGATTGGTCTGTTGAATACCCCATTATAGGAGATGAACTGAAGATTAATTCCGCTTGCAGAA
AAGTACAGCATATGGTTGTAAAGTCTGCATTGCTTGCTGATAAGTTTCCAGTTCTTCATGACATTGGAAA
TCCAAAGGCTATTAAGTGTGTGCCTCAGGCTGAAGTAGAATGGAAGTTCTATGATGCTCAGCCATGCAGT
GACAAAGCCTATAAAATAGAGGAACTTTTCTATTCCTA"&amp;"CGCTACACATCATGATAAATTCACTGATGGTG
TTTGTTTGTTTTGGAACTGTAACGTTGATCGTTACCCAGCCAATGCAATTGTATGTAGGTTTGACACGAG
AGTTTTGTCAAACTTGAATTTACCAGGTTGTGACGGTGGTAGTTTGTATGTGAATAAGCATGCATTCCAC
ACTCCAGCTTTTGATAAAAGTGCATTTACCAATTTAAAGCAATTGCCTTTCTTTTATTATTCTGACAGTC
CTTGTGAGT"&amp;"CTCATGGCAAACAAGTAGTGTCAGATATTGATTATGTACCACTTAAATCTGCTACGTGTAT
TACACGATGCAATTTGGGAGGTGCTGTTTGCAGACACCATGCAAATGAGTACCGACAGTACTTAGATGCA
TATAACATGATGATTTCTGCTGGATTTAGCCTATGGATTTACAAACAGTTTGATACTTATAATCTGTGGA
ATACATTCACCAGGTTACAGAGTTTAGAAAATGTGGCTTACAATGTTGTTA"&amp;"ACAAAGGACACTTCGATGG
ACAAGCTGGTGAAGCACCTGTTTCCATCATTAATAATGCTGTTTACACAAAGGTAGATGGTGTTGATGTA
GAGATCTTTGAAAACAAGACAACACTTCCTGTTAATGTTGCGTTTGAGCTTTGGGCTAAGCGTAACATTA
AACCAGTGCCAGAGATTAAGATACTCAATAACTTGGGTGTCGATATCGCTGCTAATACTGTGGTCTGGGA
CTACAAGAGAGAAGCACCAGCA"&amp;"CATATGTCAACAATAGGTGTCTGCACAATGACCGACATTGCTAAGAAA
CCTACTGAGAGTGCTTGTTCCTCGCTTACTGTCTTATTTGATGGTAGAGTGGAAGGACAGGTAGACCTTT
TTAGAAATGCCCGTAATGGTGTTTTAATAACAGAAGGTTCAGTTAAAGGTTTAACACCTTCAAAGGGGCC
AGCACAAGCTAGTGTCAATGGAGTCACATTAATTGGAGAATCCGTAAAAACACAGTTTAACTAT"&amp;"TTTAAG
AAAGTAGATGGCATTATTCAACAGTTGCCTGAAACCTACTTTACTCAGAGCCGAGACTTAGAGGATTTCA
AGCCCAGATCACAAATGGAAACTGACTTTCTTGAGCTCGCTATGGATGAATTCATACAACGGTATAAGCT
AGAGGGTTATGCCTTCGAACATATCGTTTATGGGGATTTCAGTCATGGACAACTTGGCGGCCTTCATCTA
ATGATTGGTTTAGCCAAGCGCTCACAAGATTCACC"&amp;"GCTTAAATTAGAGGACTTTATCCCTATGGATAGCA
CAGTGAAAAATTACTTCATAACAGATGCACAAACAGGTTCATCAAAATGTGTGTGCTCTGTTATTGACCT
TTTACTTGATGACTTTGTTGAGATAATAAAGTCACAGGATTTGTCAGTAATTTCTAAGGTAGTCAAGGTT
ACAATTGACTACGCTGAGATTTCATTCATGCTTTGGTGTAAAGATGGACACGTTGAAACCTTCTACCCTA
AATTAC"&amp;"AAGCAAGTCAAGCGTGGCAACCGGGGGTTGCAATGCCTAACTTGTACAAGATGCAAAGAATGCT
TCTTGAAAAGTGTGACCTTCAGAATTATGGTGAAAATGCTGTCATACCAAAAGGAATAATGATGAATGTC
GCAAAATACACTCAACTGTGTCAATACTTAAATACACTTACTTTAGCTGTACCCTACAACATGAGAGTTA
TTCACTTTGGTGCTGGATCTGATAAAGGAGTTGCACCAGGTACAGCTG"&amp;"TACTCAGACAATGGTTGCCAAC
TGGCACACTACTTGTCGATTCAGACCTTAATGACTTCGTCTCTGACGCGGATTCTACTTTAATTGGAGAC
TGTGCAACAGTACATACGGCTAATAAATGGGATCTCATTATTAGCGATATGTATGACCCTAAGACAAAAC
ATGTGACAAAAGAGAACGACTCAAAAGAAGGGTTTTTCACTTACCTGTGTGGATTTATAAAGCAAAAGCT
AGCCTTGGGTGGCTCTGTG"&amp;"GCTGTGAAGATAACAGAGCATTCTTGGAATGCTGATCTTTACAAGCTTATG
GGACACTTCTCATGGTGGACAGCTTTTGTTACAAATGTAAATGCATCATCATCAGAAGCATTTCTAATTG
GGGTTAACTATCTAGGCAAGCCAAAGGAACAAATTGATGGCTATACCATGCATGCTAACTACATCTTTTG
GAGGAACACAAATCCTATTCAATTGTCTTCCTATTCACTTTTTGACATGAGCAAGTTTCCT"&amp;"CTCAAATTA
AGAGGGACTGCTGTTATGTATTTAAAGGAGAATCAGATCAATGACATGATTTATTCTCTACTTGAGAAAG
GTAGACTTATCATTAGAGAGAGTAACAAAGTTGTGGTGTCTAGTGATATTTTAGTTAATATCTGAACGAA
CATGAAATTGTTAGTTTTAGTTTTTGCTACTCTAGTCTCCTCTTACACTATAGAGAAGTGCCTTGATTTT
GATGACCGCACTCCACCTGCAAATACTCAATT"&amp;"TTTATCTTCTCACAGAGGTGTTTATTACCCAGATGACA
TTTTTAGGTCTAATGTCTTGCATTTAGTACAAGATCATTTCCTACCTTTTGACTCTAACGTCACCAGGTT
TATAACGTTTGGCCTAAATTTTGATAATCCCATAATACCCTTCAGGGATGGTATTTATTTTGCTGCGACT
GAAAAGTCTAATGTTATTAGAGGATGGGTTTTTGGTTCTACAATGAACAACAAATCTCAATCCGTTATAA
TAA"&amp;"TGAACAACTCAACTAATTTAGTCATTAGGGCTTGTAATTTTGAGTTGTGTGACAATCCATTTTTTGT
TGTGTTGAAATCTAACAACACTCAAATACCATCTTACATATTTAATAATGCATTCAATTGCACATTTGAA
TATGTTTCTAAGGATTTTAACCTAGACCTTGGTGAAAAACCAGGTAATTTCAAGGATCTCAGAGAGTTTG
TTTTCAGGAATAAAGATGGTTTTTTGCATGTTTATTCCGGTTACC"&amp;"AACCCATTTCTGCTGCCAGTGGTTT
GCCAACTGGTTTTAATGCACTCAAACCTATTTTCAAGTTACCTCTGGGTATTAATATTACTAATTTCAGA
ACACTTCTGACTGCTTTTCCGCCTAGACCTGATTATTGGGGTACTTCAGCTGCAGCTTATTTTGTAGGAT
ATTTAAAACCAACTACATTCATGCTCAAGTATGATGAAAATGGTACAATCACAGATGCTGTCGATTGTTC
TCAAAATCCACTTGCT"&amp;"GAACTCAAATGCTCTGTTAAAAGTTTTGAGATTGACAAAGGAATTTATCAAACC
TCCAATTTTAGGGTAGCACCCTCAAAGGAAGTTGTGAGGTTCCCTAATATTACAAACCTGTGTCCTTTTG
GGGAGGTTTTTAATGCTACTACATTTCCTTCTGTCTATGCATGGGAGAGGAAAAGAATTTCTAATTGTGT
TGCTGATTACTCTGTACTCTACAACTCAACATCTTTTTCAACTTTTAAGTGTTATGGC"&amp;"GTTTCTGCCACT
AAGCTGAATGACCTTTGCTTCTCCAACGTCTATGCAGATTCATTCGTAGTCAAAGGAGATGATGTAAGGC
AAATAGCACCAGGACAGACCGGTGTTATTGCTGATTATAATTACAAATTACCAGATGACTTCTTGGGTTG
TGTCCTAGCATGGAACACCAATTCTAAAGATTCTTCCACTTCCGGTAATTATAATTATTTATATAGATGG
GTTAGAAGGTCTAAGCTTAACCCTTATGA"&amp;"GCGCGACTTATCTAACGACATCTATTCACCTGGAGGTCAGT
CTTGCTCAGCTGTAGGTCCTAATTGTTATAACCCCTTACGTCCATATGGCTTTTTTACAACAGCTGGTGT
TGGACACCAACCTTATAGAGTTGTAGTACTTTCTTTTGAACTTTTAAATGCACCCGCTACAGTCTGTGGA
CCAAAATTATCCACCGACCTTATTAAAAATCAATGTGTCAATTTTAACTTTAATGGACTCACTGGTACTG
"&amp;"GTGTGTTAACTCCTTCTTCAAAGAGATTTCAACCATTTCAACAATTTGGTCGTGATGTTTCGGATTTCAC
TGATTCAGTTCGAGATCCGAAGACGTCTGAAATATTAGACATTTCACCTTGCTCTTTTGGCGGTGTAAGT
GTAATCACACCTGGAACAAATACTTCATCAGAAGTTGCTGTTCTATATCAAGATGTTAACTGCACTGATG
TTCCTGTAGCAATCCATGCAGACCAACTCACACCTTCTTGGC"&amp;"GCGTATACTCTACTGGAAATAATGTATT
TCAAACCCAGGCAGGCTGTCTTATAGGAGCTGAGCATGTCGACACTTCTTATGAGTGCGACATTCCTATT
GGAGCTGGCATTTGTGCTAGTTACCATACAGTTTCTTCATTACGTAGTACTAGCCAAAAATCTATTGTGG
CTTATACTATGTCTTTAGGTGCTGATAGTTCAATTGCTTACTCTAATAACACCATTGCTATACCTACTAA
CTTTTCAATTAGC"&amp;"ATTACTACAGAAGTAATGCCTGTTTCTATGGCTAAAACCTCTGTAGATTGTAATATG
TACATCTGCGGAGATTCTACTGAATGTGCTAATTTGCTTCTCCAATATGGTAGCTTTTGCACACAACTAA
ATCGTGCACTCTCAGGTATTGCTGTTGAACAGGATCGCAACACACGTGAAGTGTTCGCTCAAGTCAAACA
AATGTACAAAACCCCAACTTTGAAAGATTTTGGTGGTTTTAATTTTTCACAAATA"&amp;"TTACCTGACCCTCTA
AAGCCAACTAAGAGGTCTTTTATTGAGGACTTGCTCTTTAATAAGGTGACACTCGCTGATGCTGGCTTTA
TGAAGCAATATGGCGAATGCCTAGGTGATATTAATGCTAGAGATCTCATTTGTGCGCAGAAGTTCAATGG
ACTTACAGTGCTGCCACCTCTGCTCACTGATGATATGATTGCTGCCTACACTGCTGCTCTAGTTAGTGGT
ACTGCCACTGCTGGATGGACATTCGG"&amp;"TGCTGGCGCTGCTCTTCAAATACCTTTTGCTATGCAAATGGCAT
ATAGGTTCAATGGCATTGGAGTTACTCAAAATGTTCTCTATGAGAACCAAAAACAAATCGCCAATCAATT
TAACAAGGCGATCAGCCAAATTCAAGAATCACTCACAACAACATCCACTGCATTGGGCAAGCTGCAAGAT
GTCGTCAACCAGAATGCTCAAGCATTAAACACACTTGTTAAACAACTTAGCTCCAATTTTGGTGCGAT"&amp;"TT
CAAGTGTGCTAAATGATATCCTTTCGCGACTTGATAAAGTCGAGGCAGAGGTACAAATTGACAGGTTAAT
TACAGGCAGACTGCAAAGCCTTCAAACCTATGTAACACAACAACTAATCAGGGCTGCTGAAATCAGGGCT
TCTGCTAATCTTGCTGCTACTAAAATGTCTGAGTGTGTTCTTGGACAATCAAAAAGAGTTGACTTTTGCG
GAAAGGGCTACCATCTTATGTCCTTCCCACAAGCAGCCC"&amp;"CGCATGGTGTTGTCTTCCTACATGTCACATA
TGTGCCATCTCAAGAGAGAAACTTCACCACAGCGCCAGCAATTTGTCATGAAGGCAAAGCATACTTCCCT
CGTGAAGGTGTTTTTGTGTTTAATGGCACTTCGTGGTTTATTACACAGAGGAACTTCTTTTCTCCACAAA
TAATTACTACAGACAATACATTTGTCTCCGGAAGTTGTGATGTCGTAATTGGCATCATTAACAACACAGT
TTATGATCCT"&amp;"CTGCAACCTGAGCTTGACTCATTCAAAGAAGAGCTGGACAAGTACTTCAAAAATCACACA
TCACCAGATGTTGATCTTGGCGACATTTCAGGCATTAACGCTTCTGTCGTCAACATTCAAAAAGAAATTG
ACCGCCTCAATGAGGTCGCTAAAAATTTAAATGAATCACTCATTGACCTTCAAGAATTGGGAAAATATGA
GCAATATATTAAATGGCCTTGGTATGTTTGGCTCGGCTTCATTGCTGGACTA"&amp;"ATTGCCATCGTCATGGTT
ACAATCTTGCTTTGTTGCATGACTAGTTGTTGCAGTTGCCTCAAGGGTGCATGCTCTTGTGGTTCTTGCT
GCAAGTTTGATGAGGATGACTCTGAGCCAGTTCTCAAGGGTGTCAAATTACATTACACATAAACGAACTT
ATGGATTTGTTTATGAGAATTTTTACTCTTGGATCAATTACTGCACAGCCAGGAAAAATTGACAATGCTT
CTCCTGCAAGTACTGTTCATGCT"&amp;"ACAGCAACGATACCGCTACAAGCCTCACTCCCTTTCGGATGGCTTGT
TATTGGCGTTGCATTTCTTGCTGTTTTTCAGAGCGCTACCAAAATAATTTCGCTCAATAAAAGATGGCAG
CTAGCCCTTTATAAGGGCTTCCAGTTCATTTGCAATTTACTGCTGCTATTTGTTACCATCTATTCACATC
TTTTGCTTGTCGCTGCAGGTATGGAGGCGCAATTTTTGTACCTCTATGCCTTGATATATTTTCTA"&amp;"CAATG
CATCAACGCATGTAGAATTATCATGAGATGTTGGCTTTGTTGGAAGTGCAAATCCAAGAACCCATTACTT
TATGATGCCAACTACTTTGTTTGCTGGCACACACATAACTATGACTACTGTATACCATATAACAGTGTCA
CAGATACAATTGTCGTTACTGCAGGTGACGGCATTTCAACACCAAAACTCAAAGAAGACTACCAAATTGG
TGGTTATTCTGAGAATTGGCACTCAGGTGTTAAAGA"&amp;"CTATGTCGTTGTACATGGCTATTTCACCGAAGTT
TACTACCAGCTTGAGTCTACACAAATTACTACAGACACTGGTATTGAAAATGCTACATTCTTCATCTTTA
ACAAGCTTGTTAAAGACCCACCGAATGTGCAAATACACACAATCGACGGCTCTTCAGGAGTTGTAAATCC
AGCAATGGATCCAATTTATGATGAGCCGACGACGACTACTAGCGTGCCTTTGTAAGCACAAGAAAGTGAG
TACGAAC"&amp;"TTATGTACTCATTCGTTTCGGAAGAAACAGGTACGTTAATAGTTAATAGCGTACTTCTTTTTC
TTGCTTTCGTGGTATTCTTGCTAGTCACACTAGCCATCCTTACTGCGCTTCGATTGTGTGCGTACTGCTG
CAATATTGTTAACGTGAGTTTAGTAAAACCAACTGTTTACGTTTACTCGCGTGTTAAAAATCTGAACTCT
TCTCAAGGAGTTCCTGATCTTCTGGTCTAAACGAACTAACTATTATTAT"&amp;"TATTCTGTTTGGAACTTTAAC
ATTGCTTATCATGGCTGAGAACGGGACTATTTCCGTTGAGGAGCTTAAAAGACTCCTGGAACAATGGAAC
CTAGTAATAGGTTTCCTATTCCTAGCCTGGATTATGTTACTACAATTTGCCTATTCTAATCGGAACAGGT
TTTTGTACATAATAAAGCTTGTTTTCCTGTGGCTCTTGTGGCCAGTAACACTTGCTTGCTTTGTGCTTGC
TGCTGTTTACAGAATTAATT"&amp;"GGGTGACTGGCGGGATTGCGATTGCAATGGCTTGTATTGTAGGCTTGATG
TGGCTTAGCTACTTCATTGCTTCCTTCAGGCTATTTGCTCGTACCCGCTCAATGTGGTCATTCAACCCAG
AAACAAACATTCTTCTCAATGTGCCTCTTCGAGGGACAATTGTGACCAGACCGCTCATGGAAAGTGAACT
TGTCATTGGCGCTGTGATCATTCGTGGTCACTTGCGCATGGCTGGACACTCCCTAGGGCGCT"&amp;"GTGACATC
AAGGACCTGCCAAAAGAGATCACTGTGGCTACATCACGAACGCTTTCTTATTACAAATTAGGAGCGTCGC
AGCGTGTAGGCACTGATTCAGGTTTTGCTGCATACAACCGCTACCGTATTGGAAACTACAAATTAAATAC
AGACCACGCCGGTAGCAACGACAATATTGCTTTGCTAGTACAGTAAGTGACAACAGATGTTTCATCTTGT
TGACTTCCAGGTTACAATAGCAGAGATATTGAT"&amp;"TATCATTATGAGGACTTTCAGGATTGCTATTTGGAAT
CTTGATATGATAATAAGTTCAATAGTGAGACAATTATTTAAGCCTCTAACTAAGAAGAAATATTCTGAGT
TAGATGATGAAGAACCTATGGAGTTAGATTATCCATAAAACGAACATGAAAATTATTCTCTTCCTGACTT
TGATTGCACTTGCATCTTGCGAGCTATATCACTATCAGGAGTGTGTTAGAGGTACAACTGTACTACTAAA
AGAA"&amp;"CCTTGCCCATCTGGAACTTACGAGGGCAATTCACCATTTCATCCTCTTGCCGATAATAAATTTGCA
CTAACTTGCACTAGCACTCATTTTGCTTTTGCTTGTGCTGACGGTACTAGACATACCTATCAGCTTCGTG
CAAGATCAGTTTCACCAAAACTTTTCATCAGACAAGAGGAAGTTCACCAAGAGCTCTACTCACCGCTTTT
TCTCATTGTTGCTGCTCTAGTATTTATAATACTTTGTTTCACCATT"&amp;"AAGAGAAAGACAGAATGAATGAGC
TCACTTTAATTGACTTCTATTTGTGCTTTTTAGCCTTTCTGCTATTCCTTGTTCTAATAATGCTTATTAT
ATTTTGGTTTTCACTTGAACTCCAGGATATAGAAGAACCTTGTAACAAAGTCTAAACGAACATGAAACTT
CTCATTGTTTTAGGACTCTTAACATCAGTGTATTGCATGCATAAAGAATGCAGTATACAAGAATGTTGTG
AAAATCAACCATTCCAA"&amp;"CTTGAAGACCCATGTCCAATACATTATTATTCGGACTGGTTTATAAAAATTGG
ACCTCGCAAGTCTGCTCGCCTAGTACAACTTTGTGCTGGTGAATATGGACACAGAGTTCCAATACATTAT
GAAATGTTTGGCAATTATACTATTTCATGTGAACCACTTGAAATAAATTGTCAAAACCCACCAGTTGGAA
GTCTCATTGTACGTTGTTCATATGATGTTGACTTTATGGAGTATCACGACGTTCGTGTT"&amp;"GTTCTAGATTT
CATCTAAACGAACAAACTAAAATGTCTGATAATGGACCCCAACCAAACCAGCGTAGTGCCCCCCGCATTA
CATTTGGTGGACCCACAGATCCAACTGACAATAACCAGAATGGAGGACGCAATGGGGCAAGGCCAAAACA
ACGCCGACCCCAAGGTTTACCCAATAATACTGCGTCTTGGTTCACAGCTCTCACTCAGCATGGCAAGGAG
GAACTTAGATTCCCTCGAGGCCAGGGCGTT"&amp;"CCAATCAACACCAATAGTGGTCCAGATGACCAAATTGGCT
ACTACCGAAGAGCTACCCGACGAGTTCGTGGTGGTGACGGCAAAATGAAAGAGCTCAGCCCCAGATGGTA
CTTTTATTACCTAGGAACCGGCCCAGAAGCTTCACTTCCCTACGGCGCTAACAAAGAAGGCATCGTATGG
GTCGCAACTGAGGGAGCCTTGAACACACCTAAAGATCACATTGGCACCCGCAATCCTAATAACAATGCTG
C"&amp;"CACCGTGCTACAACTTCCTCAAGGAACAACATTGCCAAAAGGCTTCTACGCAGAGGGGAGCAGAGGCGG
CAGTCAAGCCTCTTCTCGCTCTTCGTCACGTAGTCGCGGTAATTCAAGAAATTCAACTCCTGGCAGCAGT
AGGGGAAATTCTCCTGCTCGAATGGCTAGCGGAGGTGGTGAAACTGCCCTCGCGCTATTGCTGCTAGACA
GATTGAACCAGCTTGAGAGCAAAGTTTCTGGTAAAGGCCAACA"&amp;"ACAACAAGGCCAAACTGTCACTAAGAA
ATCTGCTGCTGAGGCATCTAAAAAGCCTCGCCAAAAACGTACTGCTACAAAACAGTACAACGTCACTCAA
GCATTTGGGAGACGTGGTCCAGAACAAACCCAAGGAAACTTTGGGGATCAAGACCTAATCAGACAAGGAA
CTGATTACAAACATTGGCCGCAAATTGCACAATTTGCTCCGAGTGCCTCTGCATTCTTCGGAATGTCACG
CATTGGCATGGAAG"&amp;"TCACACCTTCGGGAACATGGCTGACTTATCATGGAGCCATTAAATTGGATGACAAA
GATCCACAATTCAAAGACAACGTCATACTGCTGAACAAGCACATTGACGCATACAAAACATTCCCACCAA
CAGAGCCTAAAAAGGACAAAAAGAAAAAGACTGATGAAGCTCAGCCTTTACCGCAGAGACAAAAGAAGCA
GCCCACTGTGACTCTTCTTCCTGCGGCTGACATGGATGATTTCTCCAGACAACTTC"&amp;"AAAATTCCATGAGT
GGAGCTTCTGCTGATTCAACTCAGGCATAAACACTCATGATGACCACACAAGGCAGATGGGCTATGTAAA
CGTTTTCGCAATTCCGTTTACGATACATAGTCTACTCTTGTGCAGAATGAATTCTCGTAGCTAAACAGCA
CAAGTAGGTTTAGTTAACTTTAATCTCACATAGCAATCTTTAATCAATGTGTAACATTAGGGAGGACTTG
AAAGAGCCACCACATTTTCACCGAGGC"&amp;"CACGCGGAGTACGATCGAGGGTACAGTGAATAATGCTAGGGAG
AGCTGCCTATATGGAAGAGCCCTAATGTGTAAAATTAATTTTAGTAGTGCTATCCCCATGTGATTTTAAT
AGCTTCTTAGGAGAATGACAAAAAAAAAAAAAAAAAA
")</f>
        <v>&gt;BtRsSHC014 KC881005.1_genome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TTGGTGTCAACGAGAAAACACACGTCCAACTCAGTTTGCCTGTTCTTCAGGTTAGAGACGTGCTAGTGCG
TGGCTTCGGGGACTCTGTGGAAGAGGCCCTATCGGAGGCACGTGAACATCTTAAAAATGGCACTTGTGGT
TTAGTAGAGCTGGAAAAAGGCGTACTGCCCCAGCTTGAACAGCCCTATGTGTTCATTAAACGTTCTGATG
CCTTAAGCACCAATCACGGCCATAAGGTCGTTGAGCTGGTTGCAGAATTGGACGGCATTCAGTACGGTCG
TAGCGGTATAACTCTGGGAGTACTCGTGCCACATGTGGGCGAAACCCCAATCGCATACCGCAATGTTCTT
CTTCGTAAGAACGGTAATAAGGGAGCCGGTGGCCATAGCTTTGGCATCGATCTAAAGTCTTATGACTTAG
GTGACGAGCTTGGTACTGATCCCATTGAAGATTATGAACAAAACTGGAACACTAAGCATGGCAGTGGTGT
ACTCCGTGAACTCACTCGTGAGCTCAATGGAGGTGCAGTTACTCGCTATGTCGACAACAACTTCTGTGGC
CCAGATGGGTACCCTCTTGATTGCATCAAAGATTTTCTCGCTCGCGCGGGTAAGTCAATGTGCACTCTTT
CTGAACAACTTGATTACATTGAGTCGAAAAGAGGTGTCTACTGCTGCCGTGACCATGAGCATGAAATTGC
CTGGTTCACTGAGCGCTCTGATAAGAGCTATGAGCATCAGACACCCTTCGAAATTAAGAGTGCCAAGAAA
TTTGACACCTTCAAAGGGGAATGCCCAAAGTTTGTATTTCCTCTCAATTCAAAAGTCAAAGTCATTCAAC
CACGCGTTGAAAAGAAAAAGACTGAGGGTTTCATGGGGCGCATACGTTCTGTGTACCCTGTTGCATCTCC
ACAGGAGTGTAACAACATGCACTTGTCTACCTTGATGAAATGTAATCATTGCGATGAAGTTTCATGGCAG
ACGTGCGATTTTCTGAAAGCCACTTGTGAACATTGTGGCACTGAAAATTCAGTCACTGAAGGACCTACTA
CATGTGGGTACCTACCTACTAATGCTGTAGTGAAAATGCCATGTCCTGCCTGTCAAGACCCAGAGATTGG
ACCTGAGCATAGTGTTGTAGATTATCACAACCACTCAAACATTGAAACTCGACTCCGCAAGGGAGGTAGG
ACTAGATGTTTTGGAGGCTGTGTGTTTGCCTATGTTGGCTGCTATAACAAGCGTGCCTACTGGGTTCCTC
GTGCTAGTGCTGATATTGGTTCAGGCCATACCGGCATTACTGGTGACAACGTGGAGACCCTGAATGAGGA
TCTCCTTGAGATACTGAGTCGTGAACGTGTTAACATTAACATTGTTGGCGATTTTCAGTTGACTGAAGAG
GTTGCCATCATTTTGGCATCTTTTTCCGCTTCTACAAGTGCCTTTATTGACACTATAAAGAGTCTTGATT
ACAAGTCTTTCAAAGCCATTGTTGAGTCTTGCGGTAACTACAAAGTCACCAAGGGAAAGCCCGTAAAAGG
TGCTTGGAACATTGGACAACAGAGATCAGTTTTAACACCACTGTGTGGTTTTCCCTCGCAGGCTGCTGGT
GTTATCAGATCAATCTTTGCACGCACACTTGATGCAGCAAATCACTCAATTCCTGACTTGCAAAGAGCAG
CTGTCACCATACTTGATGGTATTTCTGAACAGTCATTGCGTCTTGTCGATGCCATGGTTTATACCTCAGA
CCTGCTCACCAACAGTGTCATCATTATGGCATATGTAACTGGTGGTCTTGTACAACAGACTTCTCAGTGG
TTGTCTAATTTGTTGGGCACTACTGTTGAAAAACTCAGGCCCATCTTTGCATGGGTTGAGGCAAAACTTA
GTGCAGGAGTTGAATTTCTCAAGGATGCTTGGGAGATTCTCAAATTTCTCATTACAGGTGTTTTTGACAT
CGTCAAGGGTCAAATACAGGTCGCTTTAGATAACATCAAGGATTGTGTAAAATGCTTCATTGATGTTGTT
AACAAGGCACTTGAAATGTGCATTGACCAAGTCACTATCGCTGGCGCAAAGTTGCGATCACTCAACTTAG
GTGAAGTCTTCATCGCTCAAAGCAAGGGACTTTACCGTCAGTGTATACGTGGCAAGGAACAGCTGCAACT
ACTTATGCCTCTTAAGGCACCAAAAGAAGTCACCTTTCTTGAAGGTGATTCACATGACACAGTACTTACC
TCTGAGGAGGTTGTTCTTAAGAACGGTGAACTCGAAGCACTCGAGACGCCTGTTGATAGCTTCACAAATG
GAGCTGTCGTTGGCACACCAGTTTGTGTGAATGGCCTCATGCTCTTAGAGATCAAAGACAAAGAACAATA
CTGTGCATTGTCTCCTGGTTTACTGGCTACAAACAATGTCTTTCGCCTAAAAGGAGGTGCACCAATTAAA
GGTGTAACCTTTGGAGAAGATACTGTTTTGGAAGTTCAAGGTTACAAGAATGTGAGAATCACATTTGAGC
TTGATGAACGTGTTGACAAAGTGCTTAATGAAAAGTGCTCTGTCTACACTGTTGAATCCGGTACCGAAGT
TACTGAGTTTGCATGTGTTGTAGCGGAGGCTGTTGTGAAGACTTTACAACCAGTTTCTGATCTTCTTACC
AACATGGGTATTGATCTTGATGAATGGAGTGTGGCTACATTCTATTTGTTTGATGATGCTGGTGAAGAAA
AACTTTCTTCACGTATGTACTGTTCCTTTTATCCTCCTGATGATGAGGAGGATTGTGATGAGTGTGAGGA
AGAAGAGGAAGTCCTGGAAGAATCCTGTGCGCATGAATACGGTACAGAAGAAGACTACCAAGGTCTTCCA
CTGGAATTTGGTGCCTCAACTGAAATGCAAGTTGAGGAAGAAGAAGAAGAGGACTGGCTTGGTGATGCTA
CCGAATTATCGGAGCATGAACTAGAATCAGAACCAACACCTGAGGAACCAGTTAACCAGTTTACTGGTTA
TTTAAAACTTACTGACAATGTTGCCATTAAGTGTGTGGACATCGTGAAGGAGGCGCAAAATGCTAACCCC
ACGGTGATTGTAAATGCTGCTAACATACATCTGAAACATGGTGGTGGTGTAGCAGGTGCACTCAACAAGG
CAACCAACGGTGCCATGCAAAAAGAGAGCGATGATTACATTAAGCTAAATGGTCCTCTCGCAGTTGGAGG
TTCATGTTTGCTTTCTGGACATAATCTTGCTAAGAAGTGTCTGCATGTTGTTGGACCTAACCTAAATGCA
GGTGAGGACATCCAGCTTCTTAAGGCAGCATACGAAAATTTCAATTCACAGGACACTTTACTTGCACCAT
TGTTGTCAGCAGGCATATTTGGTGCTAAACCACTTCAGTCTTTACAAGTGTGCGTGCAGACAGTTCGTAC
ACAGGTTTATATTGCAGTCAATGACAAAGCTCTTTATGAGCAGGTTGTCATGGATTACCTTGATAGCCTG
AAGCCTAGAGTGGAAGCACCTAAACAAGAGGAGCCACCAAGGACAGAAGATCCTAAAATTGAGGAGAAAT
CTGTCGTACAGAAGCCTATCGATGTGAAGCCAAAAATTAAGGCTTGCATTGATGAGGTTACCACAACACT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CTCAAGAGCTTTGAAGAAAGTGCCAGTTGATGAGTATATAACCACATACCCTGGACAAGGATGTGCTGGT
TATACACTTGAGGAAGCTAAGACTGCTCTTAAGAAATGCAAATCTGCATTTTACGTGTTACCTTCAGAAA
CACCTAATGCTAAGGAAGAGATTCTAGGAACTGTGTCCTGGAATTTGAGAGAAATGCTTGCTCATGCTGA
AGAGACAAGAAAATTAATGCCTATATGCATGGATGTTAGAGCCATAATGGCCACCATCCAACGCAAGTAC
AAAGGAATTAAAGTTCAAGAAGGCATTGTTGACTATGGAGTCCGATTCTTCTTTTATACTAGTAAAGAGC
CTGTAGCTTCTATCATTATGAAGCTGAACTCTCTAAATGAGCCACTTGTCACAATGCCAATTGGTTATGT
GACACATGGTTTTAATCTTGAAGAGGCTGCGCGCTGTATGCGTTCTCTTAAAGCTCCTGCCGTAGTGTCA
GTATCATCACCAGATGCTGTTACTACATATAATGGATACCTCACTTCGTCATCAAAGACACCTGAGGAGC
ACTTTGTGGAAACAGTTTCTTTGGCTGGTTCTTACAGAGATTGGTCCTATTCAGGACAGCGTACAGAGTT
AGGTGTTGAATTTCTTAAGCGTGGTGACAAAATTGTGTACCACACTTTGGAGAGCCCCGTCGAGTTTCAT
CTTGACGGCGAGGTTCTTCCACTTGACAAACTAAAGAGTCTCTTATCCCTACGGGAGGTTAAGACTATAA
AAGTGTTCACAACTGTGGACAACACTAATCTCCACACACAGCTTGTGGATATGTCTATGACATATGGACA
GCAGTTTGGTCCAACATACTTGGATGGTGCTGATGTTACAAAAATTAAACCTCATGTAAATCATGAGGGT
AAGACTTTCTTTGTACTACCTAGTGATGACACACTACGTAGTGAAGCTTTCGAGTACTACCACACTCTTG
ATGAGAGTTTTCTTGGTAGRTACATGTCTGCTTTAAACCACACAAAGAAATGGAAATTTCCTCAAGTTGG
TGGTTTAACTTCAATTAAATGGGCTGATAACAATTGTTATTTGTCTAGTGTTTTATTAGCGCTTCAACAG
ATTGAAGTCAAATTCAATGCACCAGCACTTCAAGAGGCCTATTATAGAGCCCGTGCTGGTGATGCTGCTA
ACTTTTGTGCACTCATACTCGCTTACAGTAATAAAACTGTTGGCGAGCTTGGTGATGTCAGAGAGACTAT
GACCCATCTTCTACAGCATGCTAATTTGGAATCTGCAAAGCGAGTTCTTAATGTGGTGTGTAAACATTGC
GGTCAGAAAACTACTACCTTAACGGGTGTAGAAGCTGTGATGTATATGGGTACTCTATCTTATGATAATC
TTAAGACAGGTGTTTCCATTCCATGTGTGTGTGGTCGTGATGCTACACAATATCTAGTACAACAAGAGTC
TTCTTTTGTTATGATGTCTGCACCACCTGCTGAATATAAATTACAGCAAGGTACATTTTTATGTGCGAAT
GAGTACACTGGTAATTATCAGTGTGGTCATTATACTCATATAACTGCTAAGGAGACCCTCTATCGTATTG
ATGGAGCTCACCTTACAAAGATGTCAGAGTACAAAGGACCAGTGACTGATGTTTTCTATAAGGAAACATC
TTACACTACAACCATTAAGCCTGTGTCATATAAACTCGATGGAGTTACTTACACAGAGATTGAACCAAAA
TTGGATGGGTATTATAAAAAGGATAATGCTTACTATACAGAGCAGCCTATAGACCTCGTACCAACTCAAC
CACTACCAAATGCGAGTTTTGACAATTTCAAACTCACATGTTCTAACACAAAATTTGCTGATAATTTAAA
TCAAATGACAGGCTTCACAAAGCCAGCTTCACGAGAGCTATCTGTCACATTCTTCCCAGACTTGAATGGC
GATGTAGTGGCTATTGACTATAGACACTATTCAGCGAGTTTCAAGAAAGGTGCTAAATTACTGCATAAGC
CAATTGTTTGGCACATTAATCAGGCTACGACCAAGACAACGTTTAAACCAAACACTTGGTGTTTACGTTG
TCTTTGGAGTACAAAGCCAGTAGATACTTCAAATTCATTTGAAGTTCTGGCAGTAGAAGACACACAAGGA
ATGGACAATCTTGCTTGTGAAAGTCAACAACCCACCTCTGAAGCAGTAGTGGAAAATCCTACCATACAGA
AGGAAGTCCTAGAGTGTGACGTGAAAACTACCGAAGTTGTAGGCAATGTCATACTTAAACCATCAGATGA
AGGTGTTAAAGTAACACAAGAGTTAGGTCATGAGGACCTTATGGCTGCCTACGTGGAAAACACAAGCATT
ACCATTAAGAAACCTAATGAGCTTTCATTAGCCCTAGGTTTAAAAACAATTGCTACTCATGGTATTGCTG
CAATTAATAGTGTTCCTTGGAGTAAAATTTTGGCATATGTCAAACCATTCTTAGGACAGGCAGCAGTTAC
AACATCAAACTGCGCTAAGAGATTGGTGCAGCGTATGTTTAACAACTATATGCCCTATGTGCTTACACTA
CTGTTCCAATTGTGTACTTTTACCAAAAGTACAAATTCTAGAATTAGAGCTTCACTACCTACGACTATTG
CTAAAAATAGTGTTAAGGGTGTAGCTAGATTATGTTTGGATGCTGGCATCAATTATGTAAAGTCACCCAA
ATTTTCTAAATTGTTCACTATTGCAATGTGGCTATTATTGTTAAGCATTTGCTTAGGTTCACTAATCTAT
GTAACTGCAGCTTTAGGTGTATTATTGTCCAACGTTGGAGCTCCTTCTTATTGTAGTGGCGTTAGAGAAT
CGTACCTCAATTCCTCTAATGTTACTACTATGGATTTCTGTGAAGGTTCTTTTCCCTGCAGTGTTTGTTT
AAGTGGATTAGATTCGCTTGATTCCTATCCCGCTCTTGAAACCATTCAGGTGACGATCTCATCGTACAAG
CTAGACTTGACAATTTTAGGTCTGGCTGCTGAGTGGGTTTTGGCATATATGTTGTTCACAAAATTCTTTT
ATTTATTAGGTCTTTCAGCTATAATGCAGGTGTTCTTTGGCTATTTTGCTAGTCATTTCATCAGCAATTC
TTGGCTCATGTGGTTTATCATTAGTATTGTACAAATGGCACCCGTTTCTGCAATGGTTAGGATGTACATT
TTCTTCGCTTCTTTCTACTACATATGGAAAAGCTATGTTCATATTATGGATGGTTGCACCTCTTCGACTT
GCATGATGTGCTATAAGCGCAATCGTGCCACACGCGTTGAGTGTACAACTATTGTTAATGGCATGAAGAG
ATCTTTCTATGTCTATGCAAATGGAGGCCGTGGCTTCTGCAAGACTCACAATTGGAATTGTCTCAATTGT
GATACATTTTGCACTGGTAGTACATTCATTAGTGATGAAGTTGCTCGTGATTTGTCACTCCAGTTTAAAA
GACCAATCAACCCTACCGACCAGTCATCGTATGTCGTTGATAGTGTTGCTGTGAAAAACGGTGCACTTCA
CCTCTACTTTGACAAGGCTGGTCAAAAGACTTATGAGAGACACCCACTCTCCCATTTTGTCAATTTAGAC
AATTTGAGAGCTAACAACACTAAAGGTTCACTACCTATTAATGTCATAGTCTTTGATGGCAAGTCCAAAT
GCGACGAGTCTGCTGCTAGGTCTGCATCTGTGTACTACAGTCAGCTAATGTGCCAACCTATTCTGTTGCT
TGACCAAGTTCTCGTATCAGATGTTGGAGGTAGTACTGAAGTTTCTGTTAAGATGTTTGATGCTTATGTC
GACACCTTTTCAGCAACTTTTAGTGTTCCTATGGAAAAACTTAAGGCACTCGTTGCTACAGCTCATAGCG
AGCTGGCAAAGGGTGTAGCTTTAGATGGTGTCCTTTCTACATTTGTGTCAGCTGCTCGTCAAGGTGTTGT
TGATACTGATGTAGACACAAAGGATGTCATTGAATGTCTCAAACTTTCACATCACTCCGACTTGGAAGTG
ACAGGTGACAGTTGTAACAACTTCATGCTCACCTATAACAAAGTTGAAAACATGACGCCTAGAGATCTTG
GCGCATGTATTGATTGTAATGCAAGGCATATTAATGCTCAAGTAGCAAAAAGTCACAATGTTTCACTCAT
CTGGAATGTAAAAGACTATATGTCTTTATCTGAACAGCTGCGTAAACAAATTCGTAGTGCTGCTAAGAAG
AACAACATACCTTTTAGACTAACTTGTGCTACAACTAGACAGGTAGTCAATGTCATAACTACTAAAATCT
CACTCAAGGGTGGTAAGATTGTTAGTACTTGGTTTAAACTTATGCTTAAGGCCACATTATTGTGCGTCTT
TGCTGCATTGGTCTGTTACATCGTTATGCCAGTACATACATTGTCTGCTCATGATGGTTACACAAATGAA
ATCATTGGTTACAAAGCCATTCAGGATGGTGTCACTCGTGACATCATTTCTACTGATGATTGTTTTGCAA
ACAAACACGCTGGTTTTGACTCATGGTTTAGCCAGCGTGGTGGTTCATACAAAAATGACAAAAGCTGCCC
TGTAGTAGCTGCTATCATTACAAGAGAGATTGGTTTCATAGTGCCTGGCTTACCAGGTACTGTGTTGAGA
GCAATCAATGGTGACTTCTTGCATTTTCTACCTCGTGTCTTTAGTGCTGTTGGCAACATTTGCTACACAC
CTTCTAAACTCATTGAGTATAGTGATTTTGCTACCTCTGCTTGCGTTCTTGCTGCTGAGTGTACAATTTT
TAAGGATGCTATGGGCAAACCTGTGCCATATTGTTATGACACTAATTTGCTAGAGGGTTCTATTTCTTAT
AGTGAGCTTCGTCCAGACACTCGTTATGTCCTTATGGATGGTTCCATCATACAGTTTCCTAACACTTACC
TGGAGGGTTCTGTTAGAGTAGTAACAACTTTTGATGCTGAGTACTGTAGACATGGTACATGTGAAAGATC
AGAAGCTGGTATTTGCTTATCTACCAGTGGTAGATGGGTTCTTAACAATGAACATTATAGAGCTCTACCT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TTCTCCTATTGTGCCTTTTTGGATAACAGCAATCTATGTATTCTGTATTTCTCTGAAGCACTGCCATTGG
TTCTTTAACAACTATCTTAGGAAAAGAGTCATGTTTAATGGAGTTACATTTAGTACCTTCGAGGAGGCTG
CTTTGTGTACCTTTTTGCTCAATAAGGAAATGTACCTAAAATTGCGTAGTGAGACACTGTTGCCACTTAC
ACAGTACAACAGGTATCTTGCTCTATATAACAAGTACAAGTATTTCAGTGGAGCCTTAGATACTACCAGC
TATCGTGAAGCAGCTTGCTGCCACTTAGCAAAGGCTCTAAATGACTTTAGCAATTCAGGTGCTGATGTTC
TCTACCAACCACCACAGACATCAATCACTTCTGCTGTTCTGCAGAGTGGTTTTAGGAAAATGGCATTCCC
ATCAGGCAAAGTTGAAGGGTGCATGGTACAAGTAACCTGTGGAACTACAACTCTTAATGGATTGTGGTTA
GATGACACAGTATACTGTCCAAGACATGTCATTTGCACAGCAGAAGACATGCTTAATCCTAACTATGAAG
ATCTGCTCATTCGCAAATCCAACCATAGCTTCCTTGTTCAGGCTGGCAATGTACAACTCCGAGTTATCGG
CCATTCTATGCAAAATTGTCTGCTTAGGCTTAAAGTTGATACCTCTAACCCTAAGACACCCAAGTATAAA
TTTGTCCGTATTCAACCTGGTCAAACATTTTCAGTTCTAGCATGCTACAATGGTTCACCATCTGGTGTTT
ATCAGTGTGCCATGAGACCTAACCATACCATTAAAGGTTCTTTCCTTAATGGATCATGTGGTAGTGTTGG
TTTTAACATTGATTATGATTGCGTGTCTTTCTGCTATATGCATCACATGGAGCTTCCAACAGGAGTACAC
GCTGGTACTGACTTAGAAGGTAAATTCTATGGTCCATTTGTTGACAGACAAACTGCACAGGCTGCAGGTA
CAGACACAGCCATAACATTAAATGTTTTGGCATGGCTGTATGCTGCTGTTATCAATGGTGATAGGTGGTT
TCTTAATAGATTCACCACTACTTTGAATGACTTTAACCTTGTGGCAATGAAGTACAACTATGAACCTTTG
ACACAAGATCATGTTGACATATTGGGACCTCTTTCTGCTCAAACAGGAATTGCTGTCTTAGATATGTGTG
CTGCTTTGAAAGAGCTGCTGCAGAATGGTATGAATGGTCGTACTATCCTTGGTAGCACTATTTTAGAAGA
TGAGTTTACACCATTTGATGTTGTTAGACAATGCTCTGGTGTTACCTTCCAAGGTAAGTTCAAGAAAATT
GTTAAGGGCACTCATCATTGGATGCTTTTAACTTTCTTGACATCACTATTGATTCTTGTCCAAAGTACTC
AGTGGTCACTGTTTTTCTTTGTTTACGAGAATGCTTTCTTGCCATTTACTCTTGGTATTATGGCAATTGC
TGCATGTGCTATGCTGCTTGTTAAGCATAAGCACGCATTCTTGTGCTTGTTTCTGTTACCTTCTCTTGCA
ACAGTTGCTTACTTTAATATGGTCTACATGCCTGCCAGCTGGGTGATGCGTATTATGACATGGCTTGAAT
TGGCTGACACTAGCTTGTCTGGTTATCGGCTTAAGGACTGTGTTATGTATGCTTCAGCTTTAGTTTTGCT
TATTCTCATGACAGCTCGCACTGTTTATGATGATGCTGCTAGACGTGTTTGGACACTGATGAATGTCATT
ACACTTGTTTACAAAGTCTACTATGGTAATGCTTTAGATCAAGCTATTTCCATGTGGGCCTTAGTTATTT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GACATTAACAAGTTGTGCGAGGAAATGCTCGACAACCGTGCTACTCTTCAGGCTATTGCTTCAGAATTTA
GTTCTTTACCATCATATGCCGCTTATGCCACTGCCCAAGAGGCCTATGAGCAGGCTGTAGCTAATGGTGA
TTCTGAAGTCGTTCTCAAAAAGTTAAAGAAATCTTTGAATGTGGCTAAATCTGAGTTTGACCGTGATGCT
GCCATGCAACGCAAGTTGGAAAAGATGGCAGATCAGGCTATGACCCAAATGTACAAACAGGCAAGATCTG
AGGACAAGAGGGCAAAAGTAACTAGTGCTATGCAAACAATGCTTTTCACTATGCTTAGGAAGCTTGATAA
TGATGCACTTAACAACATTATCAACAATGCGCGTGATGGTTGTGTTCCACTCAACATCATACCATTGACT
ACAGCAGCCAAACTTATGGTTGTTGTCCCTGATTATGGTACCTACAAGAACACTTGTGATGGTAACACCT
TTACATATGCATCTGCACTCTGGGAAATCCAGCAAGTTGTTGATGCAGATAGTAAGATTGTTCAACTTAG
TGAAATTAACATGGATAATTCACCAAATTTGGCTTGGCCTCTTATTGTTACAGCTCTAAGAGCCAACTCA
GCTGTCAAACTACAGAATAATGAACTGAGTCCGGTAGCACTACGACAGATGTCTTGTGCGGCTGGTACCA
CACAAACAGCTTGTACTGATGACAATGCACTTGCCTACTATAACAATTCGAAGGGAGGTAGGTTTGTGCT
GGCATTACTATCAGACCACCAAGATCTCAAATGGGCTAGATTCCCTAAGAGTGATGGTACAGGTACAATT
TACACAGAACTGGAACCACCTTGTAGGTTTGTTACAGACACACCAAAAGGGCCTAAAGTGAAATACTTGT
ACTTCATCAAAGGCTTAAATAACCTAAATAGAGGTATGGTTCTGGGCAGTTTAGCTGCTACAGTACGTCT
TCAGGCTGGAAATGCTACAGAAGTACCTGCCAATTCAACTGTGCTTTCCTTCTGTGCCTTTGCAGTAGAC
CCTGCTAAAGCATATAAGGATTACCTAGCAAGTGGAGGACAACCAATCACCAACTGTGTGAAGATGTTGT
GTACACACACTGGTACAGGACAGGCAATTACTGTAACACCAGAAGCTAACATGGACCAAGAGTCCTTTGG
TGGTGCTTCATGCTGTCTGTATTGTAGATGCCACATTGATCATCCAAATCCTAAAGGATTTTGTGACTTG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CAGGCACTAGCACTGATGTCGTCTACAGGGCTTTTGATATTTACAACGAAAAAGTTGCTGGTTTTGCAAA
GTTCCTAAAAACTAATTGCTGCCGCTTCCAGGAGAAGGATGAGGAAGGCAATTTATTAGACTCTTACTTT
GTAGTTAAGAGGCATACTATGTCTAACTACCAACATGAAGAGACTATTTATAACTTGGTTAAAAATTGTC
CAGCGGTTGCTGTTCATGATTTTTTCAAGTTTAGAGTAGATGGTGACATGGTACCACATATATCACGTCA
GCGTCTAACTAAATACACAATGGCTGATTTAGTCTATGCTCTACGTCACTTTGACGAGGGTAATTGTGAC
ACATTAAAAGAAATACTCGTCACATACAATTGTTGTGATGATGATTATTTCAATAAGAAGGATTGGTATG
ACTTCGTAGAGAATCCTGACATCTTACGCGTATATGCTAACTTAGGTGAGCGTGTACGCCAAGCATTATT
AAAGACTGTACAATTCTGCGATGCTATGCGTGATGCAGGCATTGTAGGCGTACTGACATTAGATAATCAG
GATCTTAATGGGAACTGGTACGATTTCGGTGATTTCGTACAAGTAGCACCAGGCTGCGGAGTTCCTATTG
TGGATTCATACTACTCATTGCTGATGCCCATCCTCACTCTGACTAGGGCATTGGCTGCTGAGTCCCATAT
GGATGCTGATCTCGCAAAACCACTTATTAAGTGGGATTTGCTGAAATATGATTTTACGGAAGAGAGACTT
TGTCTCTTCGACCGTTACTTTAAATATTGGGACCAGACATACCATCCCAATTGTATTAACTGTTTGGATG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GGTAGCTGCACTAACAAACAATGTTGCTTTTCAAACTGTCAAACCCGGTAATTTTAACAAAGACTTTTAT
GACTTTGCTGTGTCTAAAGGTTTCTTTAAGGAAGGAAGTTCTGTTGAACTAAAACACTTCTTCTTTGCTC
AGGATGGCAATGCTGCTATCAGTGATTATGACTATTATCGTTATAATCTGCCAACAATGTGTGATATCAG
ACAACTCCTATTCGTAGTTGAAGTTGTTGATAAATACTTTGATTGTTACGATGGTGGCTGTATTAATGCC
AACCAAGTAATCGTTAACAATCTGGACAAATCAGCTGGTTTCCCATTTAATAAATGGGGTAAGGCTAGAC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GAGCTACTGTGGTAATTGGAACAAGCAAATTTTACGGTGGCTGGCATAATATGTTAAAAACTGTTTACAG
TGATGTAGAAACTCCACACCTTATGGGTTGGGATTATCCAAAATGTGACAGAGCCATGCCTAACATGCTT
AGGATAATGGCCTCTCTTGTTCTTGCTCGCAAACATAGCACTTGCTGTAACTTATCACACCGTTTCTACA
GGTTAGCTAACGAGTGTGCGCAAGTATTAAGTGAGATGGTCATGTGTGGCGGCTCACTATATGTTAAACC
AGGTGGAACATCATCCGGTGATGCTACAACTGCTTATGCTAATAGTGTCTTTAACATTTGTCAAGCTGTT
ACAGCCAACGTAAATGCACTTCTTTCAACTGATGGTAATAAGATAGCTGACAAGTATGTCCGCAATCTAC
AACACAGGCTCTATGAGTGTCTCTATAGAAATAGGGATGTTGATCACGAATTCGTGGATGAGTTTTACGC
TTACCTGCGTAAACATTTCTCCATGATGATTCTTTCTGATGACGCCGTTGTGTGCTATAACAGTAACTAT
GCGGCTCAAGGTTTAGTAGCTAGCATTAAGAACTTTAAGGCAGTTCTTTATTATCAAAATAATGTGTTCA
TGTCTGAGGCAAAATGTTGGACTGAGACTGACCTTACTAAAGGACCTCACGAATTTTGCTCACAGCATAC
AATGCTAGTTAAACAAGGAGATGACTACGTGTACCTGCCTTACCCAGATCCATCAAGAATATTAGGCGCA
GGCTGTTTTGTCGATGATATTGTCAAAACAGATGGTACACTTATGATTGAGAGGTTTGTGTCATTAGCTA
TTGATGCCTACCCCCTTACTAAACATCCTAATCAGGAGTATGCTGATGTCTTTCACTTGTATTTACAATA
CATTAGGAAGTTACATGATGAGCTTACTGGTCACATGCTAGACATGTATTCTGTAATGCTAACCAATGAC
AACACCTCACGGTATTGGGAACCTGAGTTTTATGAAGCTATGTACACACCACACACAGTCTTGCAGGCTG
TAGGTGCTTGTGTATTGTGTAATTCACAGACTTCACTTCGTTGCGGTGCCTGCATTAGGAGACCATTCCT
GTGCTGCAAGTGCTGCTATGACCATGTCATTTCAACATCACATAAATTAGTGTTGTCTGTTAATCCCTAT
GTTTGCAATGCACCAGGTTGTGATGTCACTGACGTGACACAACTATATCTAGGAGGTATGAGCTATTACT
GCAAGTCACATAAGCCTCCCATTAGTTTTCCATTGTGTGCTAATGGTCAGGTTTTTGGTTTATACAAGAA
CACATGTGTAGGTAGTGACAATGTCACTGACTTCAATGCGATAGCAACATGTGATTGGACTAATGCTGGC
GATTACATACTTGCCAACACTTGTACTGAGAGACTCAAACTCTTTGCAGCAGAAACACTCAAAGCTACTG
AGGAAACATTCAAGCTGTCATATGGTATTGCCACTGTACGTGAAGTACTCTCTGACAGAGAATTGCATCT
TTCATGGGAGGTTGGAAAACCTAGACCACCATTGAATAGAAATTATGTCTTTACTGGTTACCGTGTAACT
AAAAATAGTAAAGTACAGATTGGAGAGTACACCTTTGAAAAAGGTGACTATGGTGATGCTGTTGTGTACA
GAGGTACTACGACATACAAATTGAATGTTGGTGATTACTTTGTGTTGACATCTCACACTGTAATGCCACT
TAGTGCACCTACTCTAGTGCCACAAGAGCACTATGTGAGAATTACTGGCTTGTACCCAACACTCAACATC
TCAGATGAGTTTTCTAGCAATGTTGCAAATTATCAAAAGGTCGGTATGCAAAAGTACTCTACACTCCAGG
GACCACCTGGTACTGGTAAGAGTCATTTTGCCATCGGACTTGCTCTCTACTACCCATCTGCTCGCATAGT
GTATACAGCTTGCTCCCATGCAGCTGTTGATGCCCTATGCGAAAAGGCATTAAAATACTTGCCCATAGAT
AAATGTAGTAGAATCATACCTGCGCGTGCTCGCGTAGAGTGTTTTGACAAATTCAAAGTGAATTCAACAC
TAGAACAGTATGTTTTCTGCACTGTAAATGCATTGCCAGAAACAACTGCTGATATTGTAGTCTTTGATGA
AATCTCTATGGCTACTAATTATGACTTGAGTGTTGTCAATGCTAGACTTCGTGCAAAACACTACGTCTAT
ATTGGCGATCCTGCTCAATTACCAGCCCCGCGCACATTGCTGACCAAAGGCACACTAGAACCAGAATACT
TCAATTCAGTGTGCAGACTTATGAAAACAATAGGTCCAGACATGTTCCTTGGAACTTGTCGCCGTTGTCC
TGCTGAAATTGTCGACACTGTGAGTGCTTTAGTTTATGATAATAAGCTAAAGGCACACAAGGAGAAGTCA
GCTCAATGCTTCAAAATGTTTTACAAGGGTGTTATTACACATGATGTTTCATCTGCAATTAACAGACCTC
AAATAGGCGTTGTAAGAGAATTTCTTACACGCAATCCTGCTTGGAGAAAAGCTGTTTTTATCTCACCTTA
TAATTCACAGAATGCTGTAGCTTCAAAAATCTTAGGATTGCCTACGCAGACTGTTGATTCCTCCCAGGGT
TCTGAGTATGACTATGTCATATTCACACAAACTACTGAAACAGCACACTCTTGCAATGTTAACCGCTTTA
ATGTGGCTATCACAAGAGCAAAAATTGGCATTTTGTGCATAATGTCTGATAGAGATCTTTATGACAAACT
GCAATTCACAAGTCTAGAAGTACCACGCCGCAATGTGGCTACATTACAGGCAGAAAATGTAACTGGACTT
TTTAAGGACTGTAGTAAGATCATCACCGGTCTTCATCCAACACAGGCACCTACACACCTCAGCGTTGATA
CAAAATTTAAGACTGAGGGACTATGTGTTGACATACCAGGCATACCAAAGGACATGACCTACCGTAGACT
CATCTCTATGATGGGTTTCAAAATGAATTACCAAGTTAATGGTTACCCTAATATGTTTATTACCCGTGAG
GAAGCTATTCGTCACGTTCGTGCATGGATTGGCTTCGACGTAGAGGGCTGTCATGCAACTAGAGATGCTG
TGGGTACTAACCTACCTCTCCAGCTAGGATTTTCTACAGGTGTTAACTTAGTAGCTGTACCGACTGGCTA
TGTTGACACTGAAAATAACACAGAATTCACCAGAGTTAATGCAAGACCTCCACCAGGTGACCAGTTTAAA
CATCTTATACCACTCATGTAYAAAGGCTTGCCCTGGAATGTAGTGCGTATTAAGATAGTACAAATGCTCA
GTGATACACTGAAAGGATTGTCAGACAGAGTCGTGTTYGTCCTTTGGGCGCATGGCTTTGAGCTTACATC
AATGAAGTACTTTGTCAAGATTGGACCTGAAAGAACGTGCTGTCTGTGTGACAAACGTGCAACTTGCTTT
TCTACTTCATCAGATACTTATGCCTGCTGGAATCATTCTGTGGGTTTTGACTATGTCTACAACCCATTTA
TGATTGATGTCCAGCAGTGGGGTTTTACGGGTAACCTTCAGAGTAACCACGACCAACATTGTCAAGTGCA
TGGAAATGCACATGTGGCTAGTTGTGATGCTATCATGACTAGATGCTTGGCGGTCCATGAGTGCTTTGTT
AAGCGCGTTGATTGGTCTGTTGAATACCCCATTATAGGAGATGAACTGAAGATTAATTCCGCTTGCAGAA
AAGTACAGCATATGGTTGTAAAGTCTGCATTGCTTGCTGATAAGTTTCCAGTTCTTCATGACATTGGAAA
TCCAAAGGCTATTAAGTGTGTGCCTCAGGCTGAAGTAGAATGGAAGTTCTATGATGCTCAGCCATGCAGT
GACAAAGCCTATAAAATAGAGGAACTTTTCTATTCCTACGCTACACATCATGATAAATTCACTGATGGTG
TTTGTTTGTTTTGGAACTGTAACGTTGATCGTTACCCAGCCAATGCAATTGTATGTAGGTTTGACACGAG
AGTTTTGTCAAACTTGAATTTACCAGGTTGTGACGGTGGTAGTTTGTATGTGAATAAGCATGCATTCCAC
ACTCCAGCTTTTGATAAAAGTGCATTTACCAATTTAAAGCAATTGCCTTTCTTTTATTATTCTGACAGTC
CTTGTGAGTCTCATGGCAAACAAGTAGTGTCAGATATTGATTATGTACCACTTAAATCTGCTACGTGTAT
TACACGATGCAATTTGGGAGGTGCTGTTTGCAGACACCATGCAAATGAGTACCGACAGTACTTAGATGCA
TATAACATGATGATTTCTGCTGGATTTAGCCTATGGATTTACAAACAGTTTGATACTTATAATCTGTGGA
ATACATTCACCAGGTTACAGAGTTTAGAAAATGTGGCTTACAATGTTGTTAACAAAGGACACTTCGATGG
ACAAGCTGGTGAAGCACCTGTTTCCATCATTAATAATGCTGTTTACACAAAGGTAGATGGTGTTGATGTA
GAGATCTTTGAAAACAAGACAACACTTCCTGTTAATGTTGCGTTTGAGCTTTGGGCTAAGCGTAACATTA
AACCAGTGCCAGAGATTAAGATACTCAATAACTTGGGTGTCGATATCGCTGCTAATACTGTGGTCTGGGA
CTACAAGAGAGAAGCACCAGCACATATGTCAACAATAGGTGTCTGCACAATGACCGACATTGCTAAGAAA
CCTACTGAGAGTGCTTGTTCCTCGCTTACTGTCTTATTTGATGGTAGAGTGGAAGGACAGGTAGACCTTT
TTAGAAATGCCCGTAATGGTGTTTTAATAACAGAAGGTTCAGTTAAAGGTTTAACACCTTCAAAGGGGCC
AGCACAAGCTAGTGTCAATGGAGTCACATTAATTGGAGAATCCGTAAAAACACAGTTTAACTATTTTAAG
AAAGTAGATGGCATTATTCAACAGTTGCCTGAAACCTACTTTACTCAGAGCCGAGACTTAGAGGATTTCA
AGCCCAGATCACAAATGGAAACTGACTTTCTTGAGCTCGCTATGGATGAATTCATACAACGGTATAAGCT
AGAGGGTTATGCCTTCGAACATATCGTTTATGGGGATTTCAGTCATGGACAACTTGGCGGCCTTCATCTA
ATGATTGGTTTAGCCAAGCGCTCACAAGATTCACCGCTTAAATTAGAGGACTTTATCCCTATGGATAGCA
CAGTGAAAAATTACTTCATAACAGATGCACAAACAGGTTCATCAAAATGTGTGTGCTCTGTTATTGACCT
TTTACTTGATGACTTTGTTGAGATAATAAAGTCACAGGATTTGTCAGTAATTTCTAAGGTAGTCAAGGTT
ACAATTGACTACGCTGAGATTTCATTCATGCTTTGGTGTAAAGATGGACACGTTGAAACCTTCTACCCTA
AATTACAAGCAAGTCAAGCGTGGCAACCGGGGGTTGCAATGCCTAACTTGTACAAGATGCAAAGAATGCT
TCTTGAAAAGTGTGACCTTCAGAATTATGGTGAAAATGCTGTCATACCAAAAGGAATAATGATGAATGTC
GCAAAATACACTCAACTGTGTCAATACTTAAATACACTTACTTTAGCTGTACCCTACAACATGAGAGTTA
TTCACTTTGGTGCTGGATCTGATAAAGGAGTTGCACCAGGTACAGCTGTACTCAGACAATGGTTGCCAAC
TGGCACACTACTTGTCGATTCAGACCTTAATGACTTCGTCTCTGACGCGGATTCTACTTTAATTGGAGAC
TGTGCAACAGTACATACGGCTAATAAATGGGATCTCATTATTAGCGATATGTATGACCCTAAGACAAAAC
ATGTGACAAAAGAGAACGACTCAAAAGAAGGGTTTTTCACTTACCTGTGTGGATTTATAAAGCAAAAGCT
AGCCTTGGGTGGCTCTGTGGCTGTGAAGATAACAGAGCATTCTTGGAATGCTGATCTTTACAAGCTTATG
GGACACTTCTCATGGTGGACAGCTTTTGTTACAAATGTAAATGCATCATCATCAGAAGCATTTCTAATTG
GGGTTAACTATCTAGGCAAGCCAAAGGAACAAATTGATGGCTATACCATGCATGCTAACTACATCTTTTG
GAGGAACACAAATCCTATTCAATTGTCTTCCTATTCACTTTTTGACATGAGCAAGTTTCCTCTCAAATTA
AGAGGGACTGCTGTTATGTATTTAAAGGAGAATCAGATCAATGACATGATTTATTCTCTACTTGAGAAAG
GTAGACTTATCATTAGAGAGAGTAACAAAGTTGTGGTGTCTAGTGATATTTTAGTTAATATCTGAACGAA
CATGAAATTGTTAGTTTTAGTTTTTGCTACTCTAGTCTCCTCTTACACTATAGAGAAGTGCCTTGATTTT
GATGACCGCACTCCACCTGCAAATACTCAATTTTTATCTTCTCACAGAGGTGTTTATTACCCAGATGACA
TTTTTAGGTCTAATGTCTTGCATTTAGTACAAGATCATTTCCTACCTTTTGACTCTAACGTCACCAGGTT
TATAACGTTTGGCCTAAATTTTGATAATCCCATAATACCCTTCAGGGATGGTATTTATTTTGCTGCGACT
GAAAAGTCTAATGTTATTAGAGGATGGGTTTTTGGTTCTACAATGAACAACAAATCTCAATCCGTTATAA
TAATGAACAACTCAACTAATTTAGTCATTAGGGCTTGTAATTTTGAGTTGTGTGACAATCCATTTTTTGT
TGTGTTGAAATCTAACAACACTCAAATACCATCTTACATATTTAATAATGCATTCAATTGCACATTTGAA
TATGTTTCTAAGGATTTTAACCTAGACCTTGGTGAAAAACCAGGTAATTTCAAGGATCTCAGAGAGTTTG
TTTTCAGGAATAAAGATGGTTTTTTGCATGTTTATTCCGGTTACCAACCCATTTCTGCTGCCAGTGGTTT
GCCAACTGGTTTTAATGCACTCAAACCTATTTTCAAGTTACCTCTGGGTATTAATATTACTAATTTCAGA
ACACTTCTGACTGCTTTTCCGCCTAGACCTGATTATTGGGGTACTTCAGCTGCAGCTTATTTTGTAGGAT
ATTTAAAACCAACTACATTCATGCTCAAGTATGATGAAAATGGTACAATCACAGATGCTGTCGATTGTTC
TCAAAATCCACTTGCTGAACTCAAATGCTCTGTTAAAAGTTTTGAGATTGACAAAGGAATTTATCAAACC
TCCAATTTTAGGGTAGCACCCTCAAAGGAAGTTGTGAGGTTCCCTAATATTACAAACCTGTGTCCTTTTG
GGGAGGTTTTTAATGCTACTACATTTCCTTCTGTCTATGCATGGGAGAGGAAAAGAATTTCTAATTGTGT
TGCTGATTACTCTGTACTCTACAACTCAACATCTTTTTCAACTTTTAAGTGTTATGGCGTTTCTGCCACT
AAGCTGAATGACCTTTGCTTCTCCAACGTCTATGCAGATTCATTCGTAGTCAAAGGAGATGATGTAAGGC
AAATAGCACCAGGACAGACCGGTGTTATTGCTGATTATAATTACAAATTACCAGATGACTTCTTGGGTTG
TGTCCTAGCATGGAACACCAATTCTAAAGATTCTTCCACTTCCGGTAATTATAATTATTTATATAGATGG
GTTAGAAGGTCTAAGCTTAACCCTTATGAGCGCGACTTATCTAACGACATCTATTCACCTGGAGGTCAGT
CTTGCTCAGCTGTAGGTCCTAATTGTTATAACCCCTTACGTCCATATGGCTTTTTTACAACAGCTGGTGT
TGGACACCAACCTTATAGAGTTGTAGTACTTTCTTTTGAACTTTTAAATGCACCCGCTACAGTCTGTGGA
CCAAAATTATCCACCGACCTTATTAAAAATCAATGTGTCAATTTTAACTTTAATGGACTCACTGGTACTG
GTGTGTTAACTCCTTCTTCAAAGAGATTTCAACCATTTCAACAATTTGGTCGTGATGTTTCGGATTTCAC
TGATTCAGTTCGAGATCCGAAGACGTCTGAAATATTAGACATTTCACCTTGCTCTTTTGGCGGTGTAAGT
GTAATCACACCTGGAACAAATACTTCATCAGAAGTTGCTGTTCTATATCAAGATGTTAACTGCACTGATG
TTCCTGTAGCAATCCATGCAGACCAACTCACACCTTCTTGGCGCGTATACTCTACTGGAAATAATGTATT
TCAAACCCAGGCAGGCTGTCTTATAGGAGCTGAGCATGTCGACACTTCTTATGAGTGCGACATTCCTATT
GGAGCTGGCATTTGTGCTAGTTACCATACAGTTTCTTCATTACGTAGTACTAGCCAAAAATCTATTGTGG
CTTATACTATGTCTTTAGGTGCTGATAGTTCAATTGCTTACTCTAATAACACCATTGCTATACCTACTAA
CTTTTCAATTAGCATTACTACAGAAGTAATGCCTGTTTCTATGGCTAAAACCTCTGTAGATTGTAATATG
TACATCTGCGGAGATTCTACTGAATGTGCTAATTTGCTTCTCCAATATGGTAGCTTTTGCACACAACTAA
ATCGTGCACTCTCAGGTATTGCTGTTGAACAGGATCGCAACACACGTGAAGTGTTCGCTCAAGTCAAACA
AATGTACAAAACCCCAACTTTGAAAGATTTTGGTGGTTTTAATTTTTCACAAATATTACCTGACCCTCTA
AAGCCAACTAAGAGGTCTTTTATTGAGGACTTGCTCTTTAATAAGGTGACACTCGCTGATGCTGGCTTTA
TGAAGCAATATGGCGAATGCCTAGGTGATATTAATGCTAGAGATCTCATTTGTGCGCAGAAGTTCAATGG
ACTTACAGTGCTGCCACCTCTGCTCACTGATGATATGATTGCTGCCTACACTGCTGCTCTAGTTAGTGGT
ACTGCCACTGCTGGATGGACATTCGGTGCTGGCGCTGCTCTTCAAATACCTTTTGCTATGCAAATGGCAT
ATAGGTTCAATGGCATTGGAGTTACTCAAAATGTTCTCTATGAGAACCAAAAACAAATCGCCAATCAATT
TAACAAGGCGATCAGCCAAATTCAAGAATCACTCACAACAACATCCACTGCATTGGGCAAGCTGCAAGAT
GTCGTCAACCAGAATGCTCAAGCATTAAACACACTTGTTAAACAACTTAGCTCCAATTTTGGTGCGATTT
CAAGTGTGCTAAATGATATCCTTTCGCGACTTGATAAAGTCGAGGCAGAGGTACAAATTGACAGGTTAAT
TACAGGCAGACTGCAAAGCCTTCAAACCTATGTAACACAACAACTAATCAGGGCTGCTGAAATCAGGGCT
TCTGCTAATCTTGCTGCTACTAAAATGTCTGAGTGTGTTCTTGGACAATCAAAAAGAGTTGACTTTTGCG
GAAAGGGCTACCATCTTATGTCCTTCCCACAAGCAGCCCCGCATGGTGTTGTCTTCCTACATGTCACATA
TGTGCCATCTCAAGAGAGAAACTTCACCACAGCGCCAGCAATTTGTCATGAAGGCAAAGCATACTTCCCT
CGTGAAGGTGTTTTTGTGTTTAATGGCACTTCGTGGTTTATTACACAGAGGAACTTCTTTTCTCCACAAA
TAATTACTACAGACAATACATTTGTCTCCGGAAGTTGTGATGTCGTAATTGGCATCATTAACAACACAGT
TTATGATCCTCTGCAACCTGAGCTTGACTCATTCAAAGAAGAGCTGGACAAGTACTTCAAAAATCACACA
TCACCAGATGTTGATCTTGGCGACATTTCAGGCATTAACGCTTCTGTCGTCAACATTCAAAAAGAAATTG
ACCGCCTCAATGAGGTCGCTAAAAATTTAAATGAATCACTCATTGACCTTCAAGAATTGGGAAAATATGA
GCAATATATTAAATGGCCTTGGTATGTTTGGCTCGGCTTCATTGCTGGACTAATTGCCATCGTCATGGTT
ACAATCTTGCTTTGTTGCATGACTAGTTGTTGCAGTTGCCTCAAGGGTGCATGCTCTTGTGGTTCTTGCT
GCAAGTTTGATGAGGATGACTCTGAGCCAGTTCTCAAGGGTGTCAAATTACATTACACATAAACGAACTT
ATGGATTTGTTTATGAGAATTTTTACTCTTGGATCAATTACTGCACAGCCAGGAAAAATTGACAATGCTT
CTCCTGCAAGTACTGTTCATGCTACAGCAACGATACCGCTACAAGCCTCACTCCCTTTCGGATGGCTTGT
TATTGGCGTTGCATTTCTTGCTGTTTTTCAGAGCGCTACCAAAATAATTTCGCTCAATAAAAGATGGCAG
CTAGCCCTTTATAAGGGCTTCCAGTTCATTTGCAATTTACTGCTGCTATTTGTTACCATCTATTCACATC
TTTTGCTTGTCGCTGCAGGTATGGAGGCGCAATTTTTGTACCTCTATGCCTTGATATATTTTCTACAATG
CATCAACGCATGTAGAATTATCATGAGATGTTGGCTTTGTTGGAAGTGCAAATCCAAGAACCCATTACTT
TATGATGCCAACTACTTTGTTTGCTGGCACACACATAACTATGACTACTGTATACCATATAACAGTGTCA
CAGATACAATTGTCGTTACTGCAGGTGACGGCATTTCAACACCAAAACTCAAAGAAGACTACCAAATTGG
TGGTTATTCTGAGAATTGGCACTCAGGTGTTAAAGACTATGTCGTTGTACATGGCTATTTCACCGAAGTT
TACTACCAGCTTGAGTCTACACAAATTACTACAGACACTGGTATTGAAAATGCTACATTCTTCATCTTTA
ACAAGCTTGTTAAAGACCCACCGAATGTGCAAATACACACAATCGACGGCTCTTCAGGAGTTGTAAATCC
AGCAATGGATCCAATTTATGATGAGCCGACGACGACTACTAGCGTGCCTTTGTAAGCACAAGAAAGTGAG
TACGAACTTATGTACTCATTCGTTTCGGAAGAAACAGGTACGTTAATAGTTAATAGCGTACTTCTTTTTC
TTGCTTTCGTGGTATTCTTGCTAGTCACACTAGCCATCCTTACTGCGCTTCGATTGTGTGCGTACTGCTG
CAATATTGTTAACGTGAGTTTAGTAAAACCAACTGTTTACGTTTACTCGCGTGTTAAAAATCTGAACTCT
TCTCAAGGAGTTCCTGATCTTCTGGTCTAAACGAACTAACTATTATTATTATTCTGTTTGGAACTTTAAC
ATTGCTTATCATGGCTGAGAACGGGACTATTTCCGTTGAGGAGCTTAAAAGACTCCTGGAACAATGGAAC
CTAGTAATAGGTTTCCTATTCCTAGCCTGGATTATGTTACTACAATTTGCCTATTCTAATCGGAACAGGT
TTTTGTACATAATAAAGCTTGTTTTCCTGTGGCTCTTGTGGCCAGTAACACTTGCTTGCTTTGTGCTTGC
TGCTGTTTACAGAATTAATTGGGTGACTGGCGGGATTGCGATTGCAATGGCTTGTATTGTAGGCTTGATG
TGGCTTAGCTACTTCATTGCTTCCTTCAGGCTATTTGCTCGTACCCGCTCAATGTGGTCATTCAACCCAG
AAACAAACATTCTTCTCAATGTGCCTCTTCGAGGGACAATTGTGACCAGACCGCTCATGGAAAGTGAACT
TGTCATTGGCGCTGTGATCATTCGTGGTCACTTGCGCATGGCTGGACACTCCCTAGGGCGCTGTGACATC
AAGGACCTGCCAAAAGAGATCACTGTGGCTACATCACGAACGCTTTCTTATTACAAATTAGGAGCGTCGC
AGCGTGTAGGCACTGATTCAGGTTTTGCTGCATACAACCGCTACCGTATTGGAAACTACAAATTAAATAC
AGACCACGCCGGTAGCAACGACAATATTGCTTTGCTAGTACAGTAAGTGACAACAGATGTTTCATCTTGT
TGACTTCCAGGTTACAATAGCAGAGATATTGATTATCATTATGAGGACTTTCAGGATTGCTATTTGGAAT
CTTGATATGATAATAAGTTCAATAGTGAGACAATTATTTAAGCCTCTAACTAAGAAGAAATATTCTGAGT
TAGATGATGAAGAACCTATGGAGTTAGATTATCCATAAAACGAACATGAAAATTATTCTCTTCCTGACTT
TGATTGCACTTGCATCTTGCGAGCTATATCACTATCAGGAGTGTGTTAGAGGTACAACTGTACTACTAAA
AGAACCTTGCCCATCTGGAACTTACGAGGGCAATTCACCATTTCATCCTCTTGCCGATAATAAATTTGCA
CTAACTTGCACTAGCACTCATTTTGCTTTTGCTTGTGCTGACGGTACTAGACATACCTATCAGCTTCGTG
CAAGATCAGTTTCACCAAAACTTTTCATCAGACAAGAGGAAGTTCACCAAGAGCTCTACTCACCGCTTTT
TCTCATTGTTGCTGCTCTAGTATTTATAATACTTTGTTTCACCATTAAGAGAAAGACAGAATGAATGAGC
TCACTTTAATTGACTTCTATTTGTGCTTTTTAGCCTTTCTGCTATTCCTTGTTCTAATAATGCTTATTAT
ATTTTGGTTTTCACTTGAACTCCAGGATATAGAAGAACCTTGTAACAAAGTCTAAACGAACATGAAACTT
CTCATTGTTTTAGGACTCTTAACATCAGTGTATTGCATGCATAAAGAATGCAGTATACAAGAATGTTGTG
AAAATCAACCATTCCAACTTGAAGACCCATGTCCAATACATTATTATTCGGACTGGTTTATAAAAATTGG
ACCTCGCAAGTCTGCTCGCCTAGTACAACTTTGTGCTGGTGAATATGGACACAGAGTTCCAATACATTAT
GAAATGTTTGGCAATTATACTATTTCATGTGAACCACTTGAAATAAATTGTCAAAACCCACCAGTTGGAA
GTCTCATTGTACGTTGTTCATATGATGTTGACTTTATGGAGTATCACGACGTTCGTGTTGTTCTAGATTT
CATCTAAACGAACAAACTAAAATGTCTGATAATGGACCCCAACCAAACCAGCGTAGTGCCCCCCGCATTA
CATTTGGTGGACCCACAGATCCAACTGACAATAACCAGAATGGAGGACGCAATGGGGCAAGGCCAAAACA
ACGCCGACCCCAAGGTTTACCCAATAATACTGCGTCTTGGTTCACAGCTCTCACTCAGCATGGCAAGGAG
GAACTTAGATTCCCTCGAGGCCAGGGCGTTCCAATCAACACCAATAGTGGTCCAGATGACCAAATTGGCT
ACTACCGAAGAGCTACCCGACGAGTTCGTGGTGGTGACGGCAAAATGAAAGAGCTCAGCCCCAGATGGTA
CTTTTATTACCTAGGAACCGGCCCAGAAGCTTCACTTCCCTACGGCGCTAACAAAGAAGGCATCGTATGG
GTCGCAACTGAGGGAGCCTTGAACACACCTAAAGATCACATTGGCACCCGCAATCCTAATAACAATGCTG
CCACCGTGCTACAACTTCCTCAAGGAACAACATTGCCAAAAGGCTTCTACGCAGAGGGGAGCAGAGGCGG
CAGTCAAGCCTCTTCTCGCTCTTCGTCACGTAGTCGCGGTAATTCAAGAAATTCAACTCCTGGCAGCAGT
AGGGGAAATTCTCCTGCTCGAATGGCTAGCGGAGGTGGTGAAACTGCCCTCGCGCTATTGCTGCTAGACA
GATTGAACCAGCTTGAGAGCAAAGTTTCTGGTAAAGGCCAACAACAACAAGGCCAAACTGTCACTAAGAA
ATCTGCTGCTGAGGCATCTAAAAAGCCTCGCCAAAAACGTACTGCTACAAAACAGTACAACGTCACTCAA
GCATTTGGGAGACGTGGTCCAGAACAAACCCAAGGAAACTTTGGGGATCAAGACCTAATCAGACAAGGAA
CTGATTACAAACATTGGCCGCAAATTGCACAATTTGCTCCGAGTGCCTCTGCATTCTTCGGAATGTCACG
CATTGGCATGGAAGTCACACCTTCGGGAACATGGCTGACTTATCATGGAGCCATTAAATTGGATGACAAA
GATCCACAATTCAAAGACAACGTCATACTGCTGAACAAGCACATTGACGCATACAAAACATTCCCACCAA
CAGAGCCTAAAAAGGACAAAAAGAAAAAGACTGATGAAGCTCAGCCTTTACCGCAGAGACAAAAGAAGCA
GCCCACTGTGACTCTTCTTCCTGCGGCTGACATGGATGATTTCTCCAGACAACTTCAAAATTCCATGAGT
GGAGCTTCTGCTGATTCAACTCAGGCATAAACACTCATGATGACCACACAAGGCAGATGGGCTATGTAAA
CGTTTTCGCAATTCCGTTTACGATACATAGTCTACTCTTGTGCAGAATGAATTCTCGTAGCTAAACAGCA
CAAGTAGGTTTAGTTAACTTTAATCTCACATAGCAATCTTTAATCAATGTGTAACATTAGGGAGGACTTG
AAAGAGCCACCACATTTTCACCGAGGCCACGCGGAGTACGATCGAGGGTACAGTGAATAATGCTAGGGAG
AGCTGCCTATATGGAAGAGCCCTAATGTGTAAAATTAATTTTAGTAGTGCTATCCCCATGTGATTTTAAT
AGCTTCTTAGGAGAATGACAAAAAAAAAAAAAAAAAA
</v>
      </c>
      <c r="AU37" s="114" t="str">
        <f t="shared" si="20"/>
        <v>&gt;BtRsSHC014</v>
      </c>
      <c r="AV37" s="114">
        <f t="shared" si="21"/>
        <v>1</v>
      </c>
      <c r="AW37" s="115" t="str">
        <f t="shared" si="22"/>
        <v>&gt;BtRsSHC014 KC881005.1_genome</v>
      </c>
      <c r="AX37" s="38"/>
      <c r="AY37" s="38"/>
      <c r="AZ37" s="38"/>
      <c r="BA37" s="38"/>
      <c r="BB37" s="38"/>
      <c r="BC37" s="38"/>
      <c r="BD37" s="38"/>
      <c r="BE37" s="38"/>
      <c r="BF37" s="38"/>
      <c r="BG37" s="38"/>
      <c r="BH37" s="38"/>
      <c r="BI37" s="38"/>
      <c r="BJ37" s="38"/>
      <c r="BK37" s="38"/>
      <c r="BL37" s="38"/>
      <c r="BM37" s="38"/>
      <c r="BN37" s="38"/>
      <c r="BO37" s="38"/>
      <c r="BP37" s="38"/>
      <c r="BQ37" s="38"/>
      <c r="BR37" s="38"/>
    </row>
    <row r="38" ht="15.75" customHeight="1">
      <c r="A38" s="87">
        <v>38.0</v>
      </c>
      <c r="B38" s="88" t="s">
        <v>133</v>
      </c>
      <c r="C38" s="129" t="s">
        <v>389</v>
      </c>
      <c r="D38" s="90" t="str">
        <f t="shared" si="8"/>
        <v>BtSC2018</v>
      </c>
      <c r="E38" s="91" t="s">
        <v>135</v>
      </c>
      <c r="F38" s="91" t="s">
        <v>136</v>
      </c>
      <c r="G38" s="91" t="s">
        <v>135</v>
      </c>
      <c r="H38" s="91" t="s">
        <v>136</v>
      </c>
      <c r="I38" s="91"/>
      <c r="J38" s="98"/>
      <c r="K38" s="98"/>
      <c r="L38" s="116" t="s">
        <v>145</v>
      </c>
      <c r="M38" s="98"/>
      <c r="N38" s="117"/>
      <c r="O38" s="118"/>
      <c r="P38" s="98"/>
      <c r="Q38" s="119"/>
      <c r="R38" s="97"/>
      <c r="S38" s="98"/>
      <c r="T38" s="91"/>
      <c r="U38" s="98"/>
      <c r="V38" s="98"/>
      <c r="W38" s="99" t="s">
        <v>390</v>
      </c>
      <c r="X38" s="99"/>
      <c r="Y38" s="120">
        <v>1241.0</v>
      </c>
      <c r="Z38" s="119" t="s">
        <v>391</v>
      </c>
      <c r="AA38" s="102">
        <f t="shared" si="9"/>
        <v>1241</v>
      </c>
      <c r="AB38" s="103" t="str">
        <f t="shared" si="10"/>
        <v>yes</v>
      </c>
      <c r="AC38" s="104" t="str">
        <f t="shared" si="11"/>
        <v>&gt;BtSC2018 QDF43815</v>
      </c>
      <c r="AD38" s="104" t="str">
        <f>IFERROR(__xludf.DUMMYFUNCTION("if (REGEXMATCH(AC38, ""^&gt;""),AC38 &amp; ""
"" &amp; Z38, """")"),"&gt;BtSC2018 QDF43815
MIILLLFLSSATAQEGCGVISNKPQRTFDQYSSTRRGVYYNDDIFRSDVLHLTQDYFLPFNSNVTRYLSLNADQNRLVYFDNQVVPFLDGIYYAATERSNVIRGWIFGSTFDNRSQSAIIVNNSTHILVKVCNFIICKEPMFTVSQNRHFKSWVYQDARNCTYDVAYPSFQLDVSLNNNVNFKHLREFVFKNVDGFLKVYSSYEPINVLNGIPSGFSVLKPVMSLPLGINITGVRV"&amp;"VMTMFSSTQQNFLTENAAYYIGYLKPRTFMLQFNTNGTIVNAVDCSQDPLSELKCTLKNFNVTKGIYQTSNFRVSPTQEVVRFPNITNRCPFDKVFNASRFPSVYAWERIKISDCVADYTVLYNSTSFSTFKCYGVSPSKLIDLCFTSVYADTFLIRSSEVRQVAPGETGVIADYNYKLPDDFTGCVIAWNTAKQDTGSYYYRSHRKTKLKPFERDLSSDDGNGVYTLSTYDFNPNVPVAYQATRVVVLSFELLN"&amp;"APATVCGPKLSTQLVKNQCVNFNFNGLTGTGVLTPSSKRFQPFQQFGRDVSDFTDSVRDPKTSEILDISPCSFGGVSVITPGTNTSSEVAVLYQDVNCTDVPTAIRADQLTPAWRIYSTGLNVFQTQAGCLIGAEHVNASYECDIPIGAGICASYHTASTLRSTGQKSIVAYTMSLGAENSIAYANNSIAIPTNFSISVTTEVMPVSMSKTSVDCTMYICGDSQECSNLLLQYGSFCTQLNRALTGIAIEQDKNT"&amp;"QEVFAQVKQMYKTPAIKDFGGFNFSQILPDPSKPTKRSFIEDLLFNKVTLADAGFMKQYGECLGDISARDLICAQKFNGLTVLPPLLTDDMIAAYTAALVSGTATAGWTFGAGAALQIPFAMQMAYRFNGIGVTQNVLYENQKQIANQFNKAISQIQESLTTTSTALGKLQDVVNQNAQALNTLVKQLSSNFGAISSVLNDILSRLDKVEAEVQIDRLITGRLQSLQTYVTQQLIRAAEIRASANLAATKMSECV"&amp;"LGQSKRVDFCGRGYHLMSFPQAAPHGVVFLHVTYVPSQERNFTTAPAICHEGKAYFPREGVFVSNGTSWFITQRNFYSPQIITTDNTFVAGNCDVVIGIINNTVYDPLQPELDSFKEELDKYFKNHTSPDVDLGDISGINASVVNIQKEIDRLNEVAKNLNESLIDLQELGKYEQYIKWPWYVWLGFIAGLIAIVMATILLCCMTSCCSCLKGACSCGSCCKFDEDDSEPVLKGVKLHYT")</f>
        <v>&gt;BtSC2018 QDF43815
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v>
      </c>
      <c r="AE38" s="121" t="s">
        <v>392</v>
      </c>
      <c r="AF38" s="105" t="str">
        <f t="shared" si="12"/>
        <v>https://www.ncbi.nlm.nih.gov/protein/QDF43815</v>
      </c>
      <c r="AG38" s="183" t="s">
        <v>393</v>
      </c>
      <c r="AH38" s="107">
        <v>29648.0</v>
      </c>
      <c r="AI38" s="108" t="str">
        <f t="shared" si="13"/>
        <v>21455</v>
      </c>
      <c r="AJ38" s="108" t="str">
        <f t="shared" si="14"/>
        <v>25180</v>
      </c>
      <c r="AK38" s="109" t="str">
        <f>IFERROR(__xludf.DUMMYFUNCTION("if(AI38&gt;0, right(left( REGEXREPLACE( REGEXREPLACE(AQ38, ""&gt;.*\n"", """"), ""\n"" , """"), AJ38), AJ38-AI38+1))"),"ATGATTATACTTCTTCTTTTTCTTTCCTCAGCTACTGCGCAGGAAGGTTGTGGTGTGATATCCAACAAACCACAGCGCACGTTTGACCAATACTCTTCTACTCGTAGAGGTGTTTATTATAATGATGATATCTTTAGGTCAGATGTGCTACATCTCACCCAGGATTATTTCTTACCTTTTAACAGTAACGTTACTAGGTACTTATCTCTGAATGCAGATCAAAACCGGCTCGTCTACTTTGATAACCAAGTAGTG"&amp;"CCATTTTTAGATGGTATTTACTACGCTGCCACGGAACGCTCCAACGTTATCCGTGGCTGGATTTTTGGTTCGACTTTTGACAATAGGTCTCAATCTGCTATTATAGTAAATAACTCTACACACATTCTTGTGAAGGTGTGTAACTTTATTATTTGTAAGGAGCCTATGTTTACTGTGTCTCAAAATAGACACTTTAAGTCTTGGGTTTATCAGGATGCTAGGAATTGCACGTATGATGTAGCATATCCTAGCTTT"&amp;"CAGTTGGATGTCTCTCTCAATAACAATGTTAATTTCAAACATTTGCGAGAGTTCGTCTTTAAAAACGTTGATGGCTTCTTGAAGGTTTATTCTTCTTATGAACCGATCAACGTTCTCAATGGCATACCTAGTGGTTTTTCCGTACTTAAACCAGTAATGAGTTTACCATTAGGTATCAACATTACGGGAGTTCGTGTTGTTATGACTATGTTTAGTAGTACACAGCAGAACTTCCTCACTGAAAATGCCGCTTAT"&amp;"TATATTGGTTATCTCAAACCAAGAACTTTTATGTTACAATTCAACACTAATGGCACTATTGTCAATGCTGTGGATTGTTCTCAGGATCCACTTTCTGAGTTAAAGTGCACACTTAAAAATTTTAATGTTACCAAAGGAATCTACCAAACATCAAACTTCAGAGTTTCACCAACTCAAGAAGTTGTTAGATTTCCAAACATTACAAACCGCTGTCCATTTGACAAAGTTTTTAATGCTTCTAGGTTTCCCTCTGTG"&amp;"TATGCATGGGAGAGAATTAAGATTTCTGATTGTGTTGCTGATTACACCGTCCTCTACAACTCAACCTCTTTCTCAACTTTTAAGTGTTATGGAGTTTCTCCCTCTAAGTTGATTGATTTGTGCTTTACAAGTGTGTATGCAGATACATTCTTGATAAGGTCTTCAGAAGTAAGACAAGTAGCGCCAGGTGAAACAGGTGTCATTGCTGACTATAATTATAAGCTGCCAGATGATTTTACTGGCTGTGTAATAGCC"&amp;"TGGAATACTGCTAAGCAGGATACTGGCTCTTATTATTATAGGTCTCACCGTAAGACTAAGCTTAAACCTTTTGAGAGAGATCTGTCTTCTGATGATGGTAATGGTGTATATACACTTTCAACTTATGACTTCAACCCTAATGTACCGGTGGCATATCAGGCTACTAGAGTTGTTGTTCTTTCATTTGAACTCTTAAATGCGCCTGCTACAGTTTGTGGACCTAAACTATCCACACAACTTGTTAAGAATCAGTGT"&amp;"GTCAATTTCAATTTTAATGGACTCACTGGTACTGGTGTGTTAACTCCTTCTTCAAAGAGATTTCAACCATTTCAACAATTTGGTCGTGATGTTTCGGATTTCACTGATTCAGTTCGAGATCCTAAAACGTCTGAAATATTAGACATTTCACCTTGCTCTTTTGGCGGTGTAAGTGTAATTACACCCGGAACAAATACTTCATCAGAGGTGGCTGTTCTTTACCAAGATGTGAACTGCACCGATGTCCCCACGGCC"&amp;"ATTCGTGCAGATCAATTAACACCAGCGTGGCGCATTTACTCCACTGGATTAAATGTGTTTCAAACACAAGCCGGCTGTCTTATTGGAGCTGAACATGTCAATGCCTCTTATGAGTGTGACATCCCTATTGGTGCTGGCATTTGTGCTAGCTACCATACAGCTTCTACTCTACGTAGTACAGGTCAAAAGTCCATTGTTGCTTATACTATGTCTTTGGGTGCTGAAAATTCTATTGCATATGCTAATAACTCAATT"&amp;"GCCATACCTACAAATTTTTCAATTAGTGTCACTACTGAAGTGATGCCTGTTTCAATGTCTAAAACATCAGTAGATTGTACAATGTACATCTGCGGTGATTCTCAGGAGTGCAGTAACCTACTTCTTCAGTACGGAAGTTTCTGCACGCAACTAAATCGTGCCCTTACGGGCATTGCTATAGAACAGGACAAAAACACTCAGGAGGTTTTTGCCCAAGTTAAACAAATGTACAAGACACCAGCCATAAAGGATTTT"&amp;"GGTGGTTTCAATTTTTCACAAATATTGCCTGATCCTTCTAAGCCAACGAAGAGATCATTTATTGAAGACTTACTTTTCAACAAAGTGACTCTCGCTGATGCTGGCTTTATGAAGCAATATGGCGAATGCCTAGGTGATATTAGTGCTAGAGACCTCATCTGTGCACAAAAGTTCAATGGACTTACTGTCCTACCACCTTTACTCACGGATGACATGATTGCTGCGTACACTGCTGCCCTTGTCAGTGGTACTGCT"&amp;"ACTGCTGGCTGGACCTTCGGTGCTGGTGCTGCTCTTCAAATACCTTTTGCTATGCAAATGGCATATAGGTTCAATGGCATTGGAGTTACTCAAAACGTTCTCTATGAGAATCAAAAACAGATCGCCAATCAATTCAACAAAGCGATCAGTCAAATTCAAGAATCACTTACAACAACATCAACTGCATTGGGCAAGCTGCAAGACGTTGTCAACCAGAATGCTCAAGCACTTAACACACTTGTCAAACAACTTAGT"&amp;"TCCAACTTTGGTGCTATTTCAAGTGTTTTAAATGATATTCTTTCACGACTTGATAAAGTCGAAGCAGAGGTGCAAATTGATAGGTTGATAACAGGCAGATTACAGAGCCTTCAAACCTATGTAACACAACAACTAATCAGAGCTGCAGAAATCAGAGCTTCTGCTAATCTTGCTGCTACTAAAATGTCTGAGTGTGTTCTTGGACAATCAAAAAGAGTTGACTTCTGTGGAAGAGGCTATCATCTTATGTCTTTC"&amp;"CCTCAAGCTGCTCCACATGGTGTTGTCTTCCTGCATGTTACTTATGTTCCGTCGCAGGAAAGAAACTTCACCACAGCCCCAGCGATTTGTCATGAAGGCAAAGCATACTTTCCTCGTGAAGGTGTCTTTGTATCTAATGGCACTTCGTGGTTTATCACACAGAGGAATTTTTACTCACCACAAATAATCACAACAGATAATACATTTGTTGCTGGAAACTGTGATGTCGTAATTGGCATCATTAACAACACAGTC"&amp;"TACGATCCTCTGCAACCTGAGCTTGACTCATTTAAAGAAGAGCTGGACAAGTACTTCAAAAATCACACATCACCTGATGTTGATCTTGGCGACATTTCAGGCATTAATGCTTCTGTCGTCAATATTCAAAAAGAAATTGACCGCCTCAATGAGGTTGCCAAAAATCTAAATGAATCGCTCATTGACCTTCAAGAACTTGGTAAATATGAGCAATACATCAAATGGCCCTGGTACGTTTGGCTTGGCTTCATTGCC"&amp;"GGACTGATTGCTATCGTCATGGCCACTATACTGCTTTGTTGCATGACCAGTTGTTGCAGTTGCCTCAAGGGTGCATGCTCTTGTGGTTCTTGCTGCAAATTTGATGAGGATGACTCTGAGCCTGTGCTTAAGGGAGTCAAATTACATTACACATAA")</f>
        <v>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v>
      </c>
      <c r="AL38" s="109">
        <f t="shared" si="15"/>
        <v>3726</v>
      </c>
      <c r="AM38" s="109" t="str">
        <f t="shared" si="16"/>
        <v>&gt;BtSC2018_Sgene
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v>
      </c>
      <c r="AN38" s="110" t="s">
        <v>394</v>
      </c>
      <c r="AO38" s="111" t="str">
        <f t="shared" si="17"/>
        <v>https://www.ncbi.nlm.nih.gov/nuccore/MK211374.1</v>
      </c>
      <c r="AP38" s="111" t="str">
        <f t="shared" si="18"/>
        <v>https://www.ncbi.nlm.nih.gov/nuccore/MK211374.1?report=fasta&amp;log$=seqview&amp;format=text</v>
      </c>
      <c r="AQ38" s="112" t="s">
        <v>395</v>
      </c>
      <c r="AR38" s="113">
        <f>IFERROR(__xludf.DUMMYFUNCTION("len(REGEXREPLACE(REGEXREPLACE(AT38, ""&gt;.*\n"", """"), ""\n"", """"))"),29648.0)</f>
        <v>29648</v>
      </c>
      <c r="AS38" s="113" t="str">
        <f t="shared" si="19"/>
        <v>yes</v>
      </c>
      <c r="AT38" s="109" t="str">
        <f>IFERROR(__xludf.DUMMYFUNCTION("if(AQ38="""","""", REGEXREPLACE(AQ38, ""&gt;.*\n"", AW38 &amp; ""
""))"),"&gt;BtSC2018 MK211374.1_genome
TTAGGTTTTTACCTACCCAGGAAAAGCCAACCAACTTCGATCTCTTGTAGATCTGTTCTCTAAACGAACT
TTAAAATCTGTGTGGCTGTCGCTTGGCTGTATGCCTAGTGCACCTACGCAGTACAAATATTAATAACTCT
ATTGTCGTTGACAAGAAACGAGTAACTCGTCCTTCTTCTGCAGACTGCTTACGGTTTCGTCCGTGTCGCA
GTCGATCATCAGCA"&amp;"TACCTAGGTTTCGTCCGGGTGTGACCGAAAGGTAAGATGGAGAGCCTTGTTCTTGG
TGTCAACGAGAAAACACACGTCCAACTCAGTTTGCCTGTTCTTCAGGTTAGAGACGTGCTAGTGCGTGGT
TTCGGGGACTCTGTGGAAGAGGCCTTAGCGGAGGCACGTGAACATCTAAAAAATGGCACTTGTGGTTTGG
TTGAGCTGGAGAAAGGCGTACTGCCCCAGCTTGAACAGCCCTATGTGTTCATTAAA"&amp;"CGTTCTGACGCCCA
GAGCACTAATCATGGCCATAAGGTTGTTGAATTGGTTGCTGAGATGGACGGCGTTCAGTACGGTCGTAGC
GGTATAACTTTGGGAGTCCTCGTGCCACATGTGGGCGAAACCCCAATCGCATACCGCAATGTTCTTCTTC
GTAAGAACGGTAATAAGGGAGCTGGTGGTCATAGCTACGGCATCGATCTAAAGTCTTATGACTTAGGTGA
CGAGCTTGGCACTGATCCCATTGAAGA"&amp;"TTATGAACAAAACTGGAACACTAAGCATGGCAGTGGTGCACTC
CGTGAACTCACTCGTGAGCTCAATGGAGGTGTAGTTACTCGCTATGTCGACAACAACTTCTGTGGCCCAG
ATGGGTACCCTCTTGAATGCATTAAAGATCTGCTCGCTCGTGCGGGTAAGTCAATGTGCACTCTTTCTGA
GCAACTTGATTACATCGAGTCTAAGAGAGGTGTCTACTGCTGCCGTGAACACGAGCATGAAATTGTTTG"&amp;"G
TTCACTGAGCGCTCTGAAAAGAGCTATGAGCATCAGACACCATTTGAGATTAAGAGTGCCAATAAATTTG
ACACCTTCAAAGGGGAATGCCCAAAGTTTGTATTTCCTCTCAACTCAAAAGTCAAAGTCATTCAACCACG
TGTTGAAAAGAAAAGGACTGAAGGTTTCATGGGGCGTATACGCTCTGTGTACCCAGTTGCATCTCCTCAG
GAATGTAACGACATGCACTTGTCTACCTTGATGAAATGTA"&amp;"ATCATTGCGATGAATTTTCATGGCAGACGT
GCGATTTTTTAAAAGCCACTTGTGAACAATGTGGTACTGAAAATTCTGTCTGTGAAGGACCCACTACATG
TGGATACCTACCTCCTAATGCTGTAGTTAAAATGCCGTGTCCTGCTTGCCAAGATCCGGAAGTAGGACCT
GAGCATAGTGTTGCCGATTATCACAACTATTCAAATATTGAAACTCGACTCCGCAAGGGAGGTAGGACTA
AATGTTTTGGA"&amp;"GGTTGCGTGTTTTCCTATGTGGGCTGCTATAACAAGCGTGCCTATTGGGTTCCTCGTGC
TAGTGCTAATATTGGTGCAAGCCATACTGGCATTACTGGTGACAGTGTGGAGACTCTGAATGAGGATCTC
CTCGAGATACTGAGTCGCGAACGCGTTAACATTAACATCGTTGGTGACTTTCAGTTGAATGAAGAGATTG
CCATCATCTTGGCGTCTTTTTCTGCTTCTACGAGTGCCTTCATTGACACTGTA"&amp;"AAGAGTCTTGATTACAA
GTCATTTAAAGCCATTGTTGAGTCCTGCGGAAACTACAAAGTTACCAAAGGAAAGCCCGTTAAAGGTGCT
TGGAACATTGGACAACAAAAATCTATCTTGACACCACTGTGTGGATTTCCATCGCAGGCTGCTGGTGTCA
TTAGATCTATCTTTTCTCGCACACTTGATGCAGCAAACCACTCCATTCCAGACTTGCAGAGAGCAGCTGT
TACTATCCTTGATGGTATTTCTGA"&amp;"GCAATCATTGCGTCTTGTAGACGCAATGGTTTACACATCAGACTTG
CTCACCAACAGTGTCATAGTTATGGCATATGTTACTGGTGGTCTTGTGCAGCAAACAACTCAGTGGTTAT
CTAACATGTTAGGCACCACAGTTGACAAACTTAGACCTGTTTTTACATGGGTTGAGACTAAGCTTAATAC
GGGAGTGGAGTTTCTTAAGGATGCTTGGGAAATTCTTAAATTCCTAGTCACAGGTGTGTTTGACAT"&amp;"TGTT
AAAGGTCAAATACAGGTTGCTTTTGATAATCTTAAGGAGTGTGTAAAATCATTCCTTGACGTCATCAATA
AGGCACTTGAAATGTGTATTGACCAAGTTACTGTTGCTGGCACTAAGTTGAGGTCGCTCAACCTTGGTGA
GATCTTTGTTGCGCAAAGCAAAGGACTTTACCGTCAGTGCATTCGTGGCAAAGAACAGCTGCAACTACTC
ATGCCTCTTAAGGCTCCAAAAGAAGTCATCTTCCTTG"&amp;"ATGGTGACTCACACGACACAGTGCTGACCTCGG
AAGAGGTTGTCCTTAAAACTGGTCAACTTGAAGCACTCGAGACACCAGTGGATGGCTTCATTAATGGAGC
TGTAGTAGGCACACCAGTTTGTGTCAATGGACTCATGCTCTTAGAAATTAAAGACAAAGAACAATATTGT
GCTTTGTCCCCTGGTTTGTTAGCCACAAACAATGTCTTCCGCCTAAAAGGGGGTTCACCAGTCAAAGGTG
TAACCTTT"&amp;"GGAGATGACACTGTTGTGGAGGTTCAAGGTTATAAGAATGTAAAAATTACATTCGAGCTTGA
TGAGCGTGTGGACAAGATACTTAATGAGAAGTGCTCTGTTTACACTGTTGAGTCTGGTACTGAAGTTACT
GAATTTGCATGTGTTGTGGCAGAAGCTGTTGTAAAAACTTTGCAACCAGTTTCTGATATTCTTACCAACA
TGGGTATTGATCTTGATGAATGGAGTGTGGCTACATTCTATTTGTTTGAT"&amp;"GATGCTGGTGAAGAAAAACT
TTCTTCACGTATGTACTGTTCCTTCTATCCTCCTGATGATGAGGAGGATTGTGATGAGTATGAGGAAGAA
GAGGAAGTCGCGGAAGAAGCCTGTGATGAATATGGTACAGAAGAAGACTACCAAGGTCTTCCACTGGAAT
TTGGTGCCTCAACTGAAATGCAAGTTGAAGAGGAGGACTGGCTTGTTGATGCTACCGAATCAGAGCACGA
ACTAGAACCAGAACCAACACC"&amp;"TGAGGAACCAGTCAATCAGTTTACTGGTTATTTAAAACTTACTGACAAC
GTCGCCATTAAGTGTGTGGACATCGTTAAGGAGGCACAAAATGCTAATCCTACGGTGATTGTAAATGCTG
CTAACATACATCTGAAACATGGTGGTGGTGTAGCAGGTGCACTCAACAAGGCAACCAACGGTGCCATGCA
AAAAGAGAGCGATGATTACATTAAGCTAAATGGTCCTCTCGCAGTTGGAGGTTCATGTTTGCT"&amp;"TTCTGGA
CATAATCTTGCTAAGAAGTGTCTGCATGTTGTTGGACCTAACCTAAATGCAGGTGAGGACATCCAGCTTC
TTAAGGCAGCATATGAAAATTTCAATTCACAGGAAACCTTACTTGCACCATTGTTATCAGCAGGTATATT
TGGTGCTAAACCACTTCATTCCTTACAGGTGTGCGTGCAAACAGTTCGCACTCAGGTTTATATTGCAGTC
AACGATAAAGCTCTTTACGAGCAGGTTGTTATGG"&amp;"ACTATCTTGACAGCCTGAAACCTAAAGTGGAAATTC
CTCCAAAACTGGAGGAGCCCAAAGTGGAGCAACCAGTTGTAGAAAAATCTATTGATGTCAAGCCTAAAAT
TAAGGCTTGCATTGACGAGGTTACTACAACATTGGAAGAGACTAAATTCCTTACCAATAAATTGCTTCTC
TTTGCGGATATTAACGGTAAACTCTACCAGGATTCTCAGAATATGCTAAGAGGTGAAGATATGTCTTTCT
TAGAA"&amp;"AAAGAAGCACCATACATTGTAGGTGATATCATCACTAGTGGCAACATCACTTGTGCTGTAATACC
TGCTAAGAAAGCTGGTGGTACTACAGAGATGCTTGCAAGGGCATTAAAGAAAGTGCCAGTTGGTGAGTAT
ATAACCACATATCCTGGGCAAGGATGTGCTGGTTACACAATTGAGGAAGCCAAGACTGCACTTAAGAAAT
GCAAGTCTGCATTTTATGTGTTACCCTCAGAAGCACCTAATCAGAAA"&amp;"GAAGAGATTCTAGGAACCGTATC
CTGGAATTTAAGAGAGATGCTTGCTCATGCAGAGGAGACAAGAAAACTAATGCCTATCTGCATGGATGTC
CGCGCTATAATAGCCACTATCCAGCGCAAGTATAAAGGCATTAAAATTCAAGAAGGAATCGTCGACTATG
GCGTCCGATTCTTCTTCTATACTAGTAAAGAATCTGTAGCTTCTATTATTATAAAGCTCAACTCTTTAAA
TGAGCCACTAGTCACAAT"&amp;"GCCAATAGGTTATGTGACACATGGTTTTACTTTAGAAGAGGCTGCGCGTTGT
ATGCGCTCTCTTAAGGTTCCTGCTGTAGTTTCAGTGTCGTCACCAGATGCAGTTACTACATATAATGGGT
ACCTCACATCGTCTTCAAGGACACATGAGGAACACTTCATAGAGACTATTTCTCTTGCAGGCGCGTATAG
GGATTGGTCCTATTCTGGACAACGTACAGAATTAGGTGTTGAATTTCTCAAGCGTGGAGA"&amp;"CAAGATTGTT
TACCACACTATTGAAAGACCCGTCGAGTTTCATTTTGATGGCGAGGTTCTTTCTCTAAACAAACTTAAAA
GTCTTTTGTCTCTTCGTGAGGTTAAGACTATTAAAGTGTTTACCACTGTAGACAATACTAACCTCCACAC
ACAAATTGTGGACATGTCTATGACTTATGGACAACAGTTTGGTCCAACATATTTGGATGGTGCTGATGTC
ACTAAAACCAAACCTCATGTAAATCATGAGG"&amp;"GTAAGACTTTCTTTGTACTACCTAGTGATGATACACTGC
GTAGTGAAGCATTTGAATATTACCATACTCTCGATGAGAGTTTTCTTGGTAGATACATGTCTGCTTTAAA
CCACACAAAGAAATGGAAATTTCCTCAAGTTGGTGGTTTAACTGCAATCAAATGGGCTGATAATAACTGT
TATTTGTCCAGTGTCTTATTAGCGCTACAGCAGATTGAAGTGAAATTTAACGCACCTGCACTACAAGAAG
CC"&amp;"TATTATAGAGCTCGTGCTGGTGATGCTGCTAACTTTTGTGCACTCATACTCGCTTATAGTAATAAGAC
TGTTGGCGAGTTGGGTGATGTCAGAGAAACAATGACCCATCTTTTACAACATGCCAACCTAGAATCCGCT
AGGCGAGTTCTAAATGTGGTGTGTAAACATTGCGGTCAAAAGACTACTACCTTAACAGGTGTGGAGGCTG
TGATGTACATGGGAACTTTGTCTTATGACAATCTTAAGGCAGGT"&amp;"GTCTCAGTTCCATGTGTGTGTGGTCG
CAATGCTACACAATACTTAGTACAACAAGAGTCTTCTTTTGTTATGATGTCTGCACCACCTTCTGAATAC
ACATTACAACAAGGTGCATTTTTATGTGCTAATGAGTATACTGGTAGTTACCAGTGTGGTCATTATACAC
ATGTAACTGCTAAGGAAACGCTTTATCGTATAGATGGGGCGCACCTTACTAAAATGTCAGAATATAAAGG
ACCAGTGACTGATGT"&amp;"TTTCTACAGGGAAACATCTTACACTACGACTATTAAGCCTGTGTCGTATAAGCTC
GATGGAGTTACTTACACAGAGATTGAACCAAAATTAGATGGGTATTACAAGAAGGATAATGCTTACTACA
CAGAGCAACCCATTGATCTTGTGCCAACTCAGCCTTTACCAAATGCGAGTTTTGATAATTTCAAACTCAC
ATGCTCAAACACTAAGTTTGCTGATGATCTTAATCAAATGACAGGCTTCAAAAAGCC"&amp;"AGCTTCACGTGAG
CTATCTGTCACATTCTTTCCAGACTTGAATGGCGATGTAGTGGCTATTGACTATAGACATTACTCAGCGA
GTTTCAAGAAAGGTGCTAAATTGCTACATAAACCAATTATTTGGCATATCAACCGGACTACAAACAAGAC
AACTTATAAACCAAACACTTGGTGTTTACGGTGTCTTTGGAGCACAAGGCCAGTTGAAACTTCAAATTCA
TTTGAAGTTCTGGAGGTAGAAGACACAC"&amp;"AAGGAATGGATAATCTTGCTTGTGAAAGTCAAACACCCACCT
CTGAAGAAGTAGTGGAAAATCCTACCATACAGAAGGAAGTAATAGAGTGTGACGTGAAAACTACCGAAGT
TGTACGCAATGTCATATTAAAACCATCAGAAGAAGGTGTCAAAGTGACACAAGAGTTAGGCCATGAAGAT
CTAATGGCTGCTTATGTAGAAAATACAAGCATTACCATCAAGAAACCTAATGAGCTCTCGTTGGTCTTAG"&amp;"
GTTTAAAAACACTTGCCACCCATGGTGCTGCTGCAATCAATAGTGTCCCTTGGATTAAGATCTTGGCTTA
TGCTAAGCCTTTTCTAGGACAAGCAGCAGTCACAACCTCCAACTGCATGAAGAAGTGTGTGCAGCGTATC
TTTAAAAATTATATGCCCTATGCTATTACATTATTATTCCAGTTGTGCACTTTTACAAAGAGCACTAACT
CGAGGATTAAAGCATCGCTCCCTACAACTATTGTTAAAAAT"&amp;"AGTGTTAAGAGTGTTGCGAAATTATATTC
GGATGTTTGCATTAATTATGTAAAGTCCCCTAAATTTTCTAAATTGTTCACAATTGCAATGTGGCTATTG
TTGTTAAGCATTTGCTTAGGTTCGTTAACCTATGTGACTGCAGCTTTTGGTGTGCTTTTATCTAATTTAG
GCGTCCCTTCTTATTGTGGTGGTGTTAGAGATTTGTATATCAATTCCTCTAATGTAACCATTATGGACTT
CTGTGAGGGTTC"&amp;"TTTTCCTTGTAGTGTTTGTTTAAGTGGGTTGGATTCTCTTGATTCTTACCCCGCTTTA
GAAACTATTCAGGTTACGATTTCATCGTATAAGTTGGACTTAACATTTTTAGGTTTAGCAGCTGAATGGT
TCTTGGCATACATGTTGTTTACAAAATTCTTCTATTTACTTGGTCTCTCTGCTATAATGCAGGTGTTCTT
TGGCTATTTTGCTACTCATTTCATCAGTAATTCATGGCTTATGTGGTTCATCAT"&amp;"TAGCATTGTACAGATG
GCACCCATTTCCGCTATGGTTAGGATGTACATTTTCTTTGCTTTTTTCTATTACGCATGGAAAAGCTATG
TTCATATTATGGATGGCTGCACCTCTTCCACGTGCATGATGTGCTACAAGCGCAATCGCGCTACACGTGT
TGAGTGTACAACCATAGTTAATGGCATGAAAAGATCCTTCTATGTCTACGCAAATGGAGGCCGTGGTTTT
TGTAAGGCTCACAATTGGAATTGTC"&amp;"TTAATTGTGATACATTTTGCGCTGGTAGTACTTTCATTAGCGATG
AAGTTGCTCGTGATTTGTCACTCCAGTTTAAGAGACCAATCAACCCCACAGACCAGTCTTCTTATGTTGT
TGATAGTGTCATTGTCAAGAATGGTGCACTTTATCTCTATTTTGATAAGGCCGGTCAGAAGACTTACGAG
AGACACTCTCTTTCTCATTTTGTTAACTTAGACAACTTGAGAGCTAATAATACTAAGGGTTCACTAC"&amp;"CTA
TTAATGTTATTGTTTTTGACGGCAAGTCCAAATGTGAAGAGTCTGCTGCTAAATCTGCTTCTGTTTATTA
CAGTCAGCTTATGTGCCAACCTATCTTGTTACTTGATCAAGCTCTTGTTTCAGATGTTGGTGATAATACT
GAGGTTTCTGTTAGAATGTTCAATGCTTATGTTGATATATTTTCAGCAACTTTTAATGTTTCTATGGAAA
AACTTAAAGCACTTGTAACCATTGCTCATAGTGAGCTG"&amp;"GTGAAGGGTGTAGCTTTAGATGGTGTCCTATC
TACATTTGTGTCAGCTGCTCGCCAAGGTGTTGTTGATACCGATGTTGATACAAAGGATGTCATTGAGTGT
CTCAAACTTTCTCACCACTCTGATTTAGAAGTGACAAGTGATAGTTGTAATAACTTCATGCTCACCTATA
ATAAAGTTGAAAACATGACGCCTAGAGATGTAGGTGCTTGTATTGACTGTAATGCAAGGCAAGTTAATGC
TCAAGTAGC"&amp;"AAAAAGTCACAATGTTTCACTGATCTGGAACGTCAAGGACTATATGTCTTTGTCAGAACAG
CTTCGTAAACAAATTCGCAGTGCGGCTAAAAAGAATAACATACCTTTTAAGCTTACATGTGCTACTACTA
GGCAGGTTGTCAATGCCATAACTACTAAAATCTCACTTAAAGGTGGTAAGATTGTTAGTACTTGGTTCAA
ATTTATGTTGAAAGTCACACTGTTGTGTGTTCTATCTGCATTATTTTGTTA"&amp;"CATCATTATGCCAGTTCAC
TCATTGTCTGTTCATGATGGCTACACAAATGAAATCATTGGATACAAGGCTATCCAGGACGGTGTCACTC
GTGACATAGTGTCTACTGATGATTGCTTTGCAAACAAACATGCTGGTTTTGACTCTTGGTTTAGCCAGCG
TGGTGGTTCTTATAGGAATGATAAGGGCTGCCCTGTTGTAGCTGCCATCATTACTAGAGAAATTGGTTTC
ATAGTGCCTGGATTACCTGGCA"&amp;"CTGTGTTAAGAGTAATTAATGGTGACTTTTTGCATTTTCTACCTCGTG
TTTTTAGTGCTGTTGGCAATATTTGCTATACACCATCAAAACTCATAGAGTATAGTGATTTTGCTACCTC
TGCTTGTGTCTTAGCTGCTGAGTGTACCATTTTTAAGGACGCTATGGGTAAGCCTGTGCCATATTGTTAT
GACACTAACTTACTTGAGGGTTCTATTTCTTATAGTGAGCTTCGTTCAGACACTCGTTATGTCC"&amp;"TTATGG
ATGGTTCCATCATACAGTTTCCTAACACTTACCTGGAGGGTTCTGTTAGAGTAGTAACAACTTTTGATGC
TGAGTACTGTAGACATGGTACATGTGAAAGGTCAGAAGCAGGTATTTGCCTATCTACCAGTGGTAGATGG
GTTCTTAATAACGAGCATTACAGAGCTCTACCAGGAGTTTTCTGTGGTGTTGATGCAATGAATCTCATAG
CCAACATCTTCACTCCTCTTGTGCAACCTGTGGGT"&amp;"GCTTTAGATGTGTCTGCTTCAGTAGTGGCTGGTGG
TATTATTGCCATATTGGTGACTTGTGCTGCCTACTACTTTATGAAATTCAGACGTGCTTTTGGTGAGTAC
AACCATGTTGTTGCTGCTAATGCACTTTTGTTTTTGATGTCTTTCACTATACTCTGTCTGGCACCAGCGT
ACAGCTTTCTGCCAGGAGTCTACTCAGTCTTTTACTTGTACTTGACATTCTATTTCACCAATGATGTTTC
ATTCTT"&amp;"GGCTCACCTCCAATGGTTTGCCATGTTTTCTCCTATTGTGCCTTTTTGGATAACAGCAATCTAT
GTATTCTGTATTTCTCTGAAGCACTGCCATTGGTTCTTTAGCAACTATCTTAGGAAAAGAGTCATGTTTA
ATGGAGTTACATTTAGTACCTTCGAGGAGGCTGCTTTGTGTACCTTTTTGCTCAATAAGGAAATGTACCT
AAAATTGCGTAGCGAGACACTGTTGCCACTTACACAGTATAACAGGTA"&amp;"TCTTGCTCTATATAACAAGTAC
AAGTATTTCAGTGGAGCCTTAGATACTACCAGCTATCGTGAAGCAGCTTGCTGCCACTTAGCAAAGGCTC
TAAATGACTTTAGCAACTCAGGTGCTGATGTTCTCTACCAACCACCGCAGACATCAATCACTTCTGCTGT
TCTGCAAAGTGGTTTTAGGAAAATGGCATTCCCATCAGGCAAAGTTGAAGGGTGCATGGTACAAGTAACC
TGTGGAACTACAACTCTTA"&amp;"ATGGATTATGGTTGGATGACATAGTATACTGTCCAAGACATGTCATTTGCA
CAGCAGAAGACATGCTTAATCCTAACTATGAAGATCTGCTCATTCGCAAATCCAACCATAGCTTTCTTGT
TCAGGCTGGCAATGTTCAACTTCGTGTTATTGGCCATTCTATGCAAAATTGTCTGCTTAGGCTTAAAGTT
GATACTTCTAACCCTAAGACACCCAAGTATAAATTTGTCCGTATCCAATCTGGTCAGACAT"&amp;"TTTCAGTTC
TAGCATGCTACAATGGTTCACCATCTGGTGTTTATCAGTGTGCCATGAGACCTAATCACACCATTAAAGG
TTCTTTCCTAAATGGATCATGTGGTAGTGTTGGTTTTAATATAGACTATGATTGCGTGTCTTTCTGCTAT
ATGCATCACATGGAACTCCCAACAGGGGTACACGCTGGTACTGACTTAGAAGGCAAATTCTATGGTCCTT
TTGTTGACAGACAAACAGCACAAGCTGCAGGT"&amp;"ACAGACACGACCATAACATTAAATGTGTTGGCATGGCT
GTATGCTGCTGTTATCAATGGTGATAGGTGGTTTCTTAACAGATTCACTACTACTTTGAATGACTTTAAC
CTTGTGGCAATGAAGTACAACTATGAACCTTTGACACAAGACCATGTTGACATATTGGGACCTCTTTCTG
CTCAAACAGGAATTGCCGTCTTAGATATGTGTGCTGCTTTGAAAGAGCTGCTGCAGAATGGTATGAATGG
TCG"&amp;"TACTATCCTTGGTAGCACTATTTTAGAAGATGAGTTTACACCATTTGATGTTGTCAGACAATGCTCT
GGTGTTACCTTCCAAGGTAAGTTCAGGAAAATTGTTAAGGGCACTCATCATTGGATGCTTTTAACTTTCT
TGACATCACTATTGATTCTTGTTCAAAGTACACAGTGGTCACTGTTTTTCTTTGTTTACGAGAATGCTTT
CTTGCCATTTACTCTTGGTATTATGGCAATTGCTGCATGTGCTAT"&amp;"GCTGCTTGTTAAGCATAAGCACGCA
TTTTTGTGCTTGTTTCTGTTACCTTCTCTTGCAACAGTTGCTTACTTTAATATGGTCTACATGCCTGCTA
GCTGGGTGATGCGTATCATGACATGGCTCGAATTGGCTGACACTAGCTTGTCTGGTTATCGGCTTAAGGA
TTGTGTTATGTATGCTTCAGCTTTAGTATTGCTTATTCTCATGACAGCTCGCACTGTTTATGATGATGCT
GCTAGACGTGTTTGGA"&amp;"CACTGATGAATGTCATTACACTTGTTTACAAAGTCTACTATGGTAATGCTTTAG
ATCAAGCTATTTCCATGTGGGCCTTAGTTATTTCTGTAACTTCTAACTATTCTGGTGTCGTTACGACTAT
CATGTTCTTAGCTAGAGCTATAGTGTTTGTGTGTGTTGAGTATTACCCATTGTTATTTATTACTGGCAAC
ACCTTACAGTGTATCATGCTTGTTTATTGTTTCTTAGGCTATTGTTGCTGCTGCTACT"&amp;"TTGGCCTTTTCT
GTTTACTCAACCGTTACTTCAGGCTTACTCTTGGTGTTTATGACTACTTGGTCTCTACACAAGAATTTAG
GTACATGAACTCCCAGGGGCTTTTGCCTCCTAAGAGTAGTATTGATGCTTTCAAGCTTAACATTAAGTTG
TTGGGTATTGGAGGTAAACCATGTATCAAGGTTGCCACTGTACAGTCTAAAATGTCTGACGTAAAGTGCA
CATCTGTAGTACTGCTCTCGGTTCTTCAA"&amp;"CAACTTAGAGTAGAGTCATCTTCTAAATTGTGGGCACAATG
TGTACAACTCCACAATGATATCCTTCTTGCAAAAGACACAACTGAAGCCTTCGAAAAGATGGTTTCTCTT
TTGTCTGTTTTGCTATCCATGCAGGGTGCTGTAGACATTAATAAGTTGTGCGAGGAAATGCTCGATAACC
GTGCTACTCTTCAGGCTATTGCTTCAGAATTTAGTTCTTTACCATCATATGCCGCTTATGCCACTGCCCA
"&amp;"AGAGGCCTACGAGCAGGCTGTAGCTAATGGTGATTCTGAAGTCGTTCTCAAAAAGTTAAAGAAATCTTTG
AATGTGGCTAAATCTGAGTTTGACCGTGATGCTGCCATGCAACGCAAGTTGGAAAAGATGGCAGATCAGG
CTATGACCCAAATGTACAAACAGGCAAGATCTGAGGATAAGAGGGCAAAAGTAACTAGTGCTATGCAAAC
AATGCTCTTCACTATGCTTAGGAAGCTTGATAATGATGCACT"&amp;"TAACAACATTATCAACAATGCGCGTGAT
GGTTGTGTGCCACTCAATATCATACCATTGACTACAGCAGCCAAACTCATGGTTGTTGTCCCTGATTATG
GTACCTACAAGAATACTTGTGATGGTAACACTTTTACATATGCATCTGCACTCTGGGAAATTCAGCAAGT
TGTTGATGCGGATAGCAAGATTGTTCAACTTAGTGAAATTAACATGGACAATTCACCAAATTTGGCTTGG
CCTCTTATTGTTA"&amp;"CAGCTCTAAGAGCCAACTCAGCTGTTAAACTACAGAATAATGAACTGAGTCCAGTAG
CACTACGACAGATGTCCTGTGCGGCTGGTACTACACAAACAGCTTGTACTGATGACAATGCACTTGCCTA
CTATAACAATTCGAAGGGAGGTAGGTTTGTGCTGGCATTACTATCAGACCACCAAGATCTCAAATGGGCT
AGATTCCCTAAGAGTGATGGTACAGGTACAATTTACACAGAACTGGAACCACCTT"&amp;"GTAGGTTTGTTACAG
ACACACCAAAGGGGCCTAAAGTGAAATACTTGTACTTCATCAAAGGCTTAAACAACCTAAATAGAGGTAT
GGTGCTGGGCAGTTTAGCTGCTACAGTACGTCTTCAGGCTGGAAATGCTACAGAAGTACCTGCCAATTCA
ACTGTGCTTTCCTTCTGTGCTTTTGCAGTAGACCCTGCTAAAGCATATAAGGATTATCTAGCAAGTGGAG
GACAACCAATCACCAACTGTGTGAAG"&amp;"ATGTTGTGCACACACACTGGTACAGGACAGGCAATTACTGTAAC
ACCAGAAGCCAACATGGACCAAGAGTCCTTTGGTGGTGCTTCATGTTGTCTGTATTGTAGATGCCACATT
GACCATCCAAATCCTAAAGGATTTTGTGATTTGAAAGGTAAGTACGTCCAAATACCTACCACTTGTGCTA
ATGACCCAGTAGGTTTTACACTTAGAAACACAGTCTGTACCGTCTGCGGAATGTGGAAAGGTTATGGC"&amp;"TG
TAGTTGTGATCAACTCCGCGAACCCATGATGCAGTCTGCGGATGCGTCAACGTTTTTAAACGGGTTTGCG
GTGTAAGTGCAGCCCGTCTTACACCGTGCGGCACAGGCACTAGTACTGATGTCGTCTACAGGGCTTTTGA
TATTTACAACGAAAAAGTTGCTGGTTTTGCAAAGTTCCTAAAAACTAATTGCTGCCGATTCCAGGAGAAG
GATGAGGAAGGCAATTTATTAGACTCTTACTTTGTAGTT"&amp;"AAGAGGCATACTATGTCTAACTACCAACATG
AAGAGACTATTTATAACTTGGTTAAAGATTGTCCAGCGGTTGCTGTTCATGACTTTTTCAAGTTTAGAGT
AGATGGTGACATGGTACCACATATATCACGTCAGCGTCTAACTAAATACACAATGGCTGATTTAGTCTAT
GCCCTACGTCATTTTGATGAGGGTAATTGTGATACATTAAAAGAAATACTCGTCACATACAATTGTTGTG
ATGATGATTA"&amp;"TTTCAATAAGAAGGATTGGTATGACTTCGTAGAGAATCCTGACATCTTACGCGTGTATGC
TAACTTAGGTGAGCGTGTACGCCAAGCATTATTAAAGACTGTACAATTCTGCGATGCTATGCGTGATACA
GGCATTGTAGGCGTACTGACATTAGATAATCAGGATCTTAATGGGAACTGGTACGATTTCGGTGATTTCG
TACAAGTAGCACCAGGCTGCGGAGTTCCTATTGTGGATTCATATTACTCATT"&amp;"GCTGATGCCTATCCTCAC
TCTGACTAGGGCATTGGCTGCTGAGTCCCATATGGATGCTGATTTCGCAAAACCACTTATTAAGTGGGAT
TTGCTGAAATATGATTTTACGGAAGAGAGACTTTGTCTCTTCGACCGTTATTTTAAATATTGGGACCAGA
TATACCATCCCAATTGTATTAACTGTTTGGATGATAGGTGTATCCTTCATTGTGCAAACTTTAATGTGTT
ATTTTCTACTGTGTTTCCACCTA"&amp;"CAAGTTTTGGACCACTAGTAAGAAAAATATTTGTAGATGGTGTTCCT
TTTGTTGTTTCAACTGGATACCACTTTCGTGAGTTAGGAGTTGTACATAATCAGGATGTAAACTTACATA
GCTCGCGTCTCAGTTTCAAGGAACTTTTAGTGTATGCTGCTGATCCAGCCATGCATGCTGCTTCTGGCAA
CTTATTGCTAGACAAACGCACCACATGTTTTTCAGTAGCTGCACTAACAAACAATGTTGCTTTTC"&amp;"AAACT
GTCAAACCCGGTAATTTTAATAAGGACTTTTATGACTTTGCCGTGTCTAAAGGCTTTTTTAAGGAAGGAA
GTTCTGTTGAACTAAAACACTTCTTCTTTGCTCAGGATGGCAATGCTGCTATCAGTGATTATGACTATTA
TCGTTATAATCTGCCAACAATGTGTGATATCAGACAGCTCCTATTTGTAGTTGAAGTTGTTGATAAGTAC
TTTGATTGTTACGATGGTGGCTGTATTAATGCCAAC"&amp;"CAAGTAATCGTTAACAATCTGGACAAATCAGCTG
GTTTCCCATTTAATAAATGGGGTAAGGCTAGACTTTATTATGACTCAATGAGTTATGAGGATCAAGATGC
ACTTTTCGCGTACACTAAGCGTAATGTCATCCCTACAATAACTCAAATGAACCTTAAGTATGCCATTAGT
GCAAAGAATAGAGCTCGCACCGTAGCAGGTGTCTCCATCTGTAGTACTATGACCAACAGACAGTTTCATC
AGAAATT"&amp;"ACTAAAGTCAATAGCCGCCACTAGAGGAGCTACTGTAGTGATTGGAACTAGCAAATTTTATGG
TGGCTGGCATAATATGTTAAAAACTGTTTACAGTGATGTGGAAACACCCCACCTTATGGGTTGGGATTAT
CCAAAATGTGATCGTGCCATGCCTAATATGCTTAGAATCATGGCCTCTCTCGTTCTTGCTCGCAAACATA
GCACTTGTTGTAACTTATCACACCGTTTCTACAGGTTAGCTAACGAGTG"&amp;"TGCGCAAGTATTAAGTGAGAT
GGTCATGTGTGGCGGCTCACTATATGTTAAACCAGGTGGCACATCATCAGGTGATGCTACAACTGCTTAT
GCTAATAGTGTCTTTAACATTTGTCAAGCTGTTACAGCTAATGTAAACGCACTTCTTTCAACTGATGGTA
ATAAGATAGCTGACAAGTATGTCCGCAATCTACAACACAGGCTCTATGAGTGTCTCTATAGAAATAGGGA
TGTTGATCATGAATTCGTGG"&amp;"ATGAGTTTTACGCTTACCTGCGTAAACATTTCTCCATGATGATTCTTTCT
GATGATGCCGTTGTGTGCTATAACAGTAACTATGCGGCTCAAGGTTTAGTAGCTAGCATTAAGAACTTTA
AGGCAGTTCTTTATTATCAAAATAATGTGTTCATGTCTGAGGCAAAATGTTGGACAGAGACTGACCTTAC
TAAAGGACCTCACGAATTTTGCTCACAGCATACAATGTTAGTTAAACAAGGAGATGATTACG"&amp;"TGTACCTG
CCTTATCCAGACCCATCAAGAATATTAGGCGCAGGCTGTTTTGTCGATGATATTGTCAAAACAGATGGTA
CACTTATGATTGAGAGGTTTGTGTCATTAGCTATTGATGCCTACCCCCTTACTAAACATCCTAATCAGGA
GTATGCTGATGTCTTTCACTTGTATTTACAATACATTAGGAAGTTACATGATGAGCTTACTGGTCACATG
CTAGACATGTATTCTGTAATGCTAACTAATGAT"&amp;"AACACCTCACGGTATTGGGAACCTGAGTTTTATGAAG
CTATGTACACACCACACACAGTCTTGCAGGCTGTAGGTGCTTGTGTATTGTGTAATTCACAGACCTCACT
TCGCTGCGGTGCCTGCATTAGGAGACCATTCCTGTGTTGCAAGTGCTGCTATGATCATGTCATTTCAACG
TCACATAAGTTAGTGTTGTCTGTTAATCCCTATGTTTGCAATGCTCCAGGTTGTGACGTCACTGATGTGA
CACA"&amp;"ACTGTATTTAGGAGGTATGAGCTATTACTGCAAGTCACATAAGCCCCCCATTAGTTTTCCATTGTG
TGCTAATGGTCAAGTTTTTGGTTTAAACAAGAACACATGTGTGGGCAGTGACAATGTCACTGACTTCAAT
GCGATAGCAACATGTGACTGGACTAATGCTGGCGATTACATACTTGCCAACACTTGTACTGAGAGACTCA
AGCTCTTTGCAGCAGAAACGCTCAAAGCTACTGAGGAAACATTCAA"&amp;"GCTGTCATATGGTATTGCCACTGT
ACGTGAAGTACTCTCTGACAGAGAATTGCATCTTTCATGGGAGGTTGGAAAACCTAGACCACCATTGAAT
AGAAATTATGTCTTTACTGGTTACCGTGTAACTAAAAATAGTAAAGTACAGATTGGAGAGTACACCTTTG
AAAAGGGTGACTATGGTGATGCTGTTGTGTACAGAGGTACTACAACATACAAATTGAATGTTGGTGATTA
CTTTGTGTTGACATCTC"&amp;"ACACTGTAATGCCACTTAGTGCACCTACTCTAGTGCCACAAGAGCACTATGTG
AGAATTACTGGCTTGTACCCAACACTCAATATCTCTGATGAGTTTTCTAGCAATGTTGCGAATTATCAAA
AGGTCGGTATGCAAAAGTACTCTACACTCCAAGGACCACCTGGTACTGGTAAGAGTCATTTTGCCATCGG
ACTTGCTCTCTATTACCCATCTGCTCGCATAGTGTATACGGCATGCTCCCATGCAGCTG"&amp;"TTGATGCCCTA
TGTGAAAAGGCATTAAAATATTTGCCCATAGATAAATGTAGTAGAATCATACCTGCGCGTGCGCGCGTAG
AGTGTTTTGACAAATTCAAAGTGAATTCAACACTAGAACAGTATGTTTTCTGCACTGTAAATGCATTGCC
AGAAACAACTGCTGACATTGTAGTCTTTGATGAAATCTCTATGGCTACTAATTATGACTTGAGTGTTGTC
AATGCTAGACTTCGTGCAAAACACTACGTC"&amp;"TATATTGGCGATCCTGCTCAATTACCAGCTCCTCGCACAT
TGCTGACTAAAGGCACACTAGAACCAGAATACTTTAATTCAGTGTGCAGACTTATGAAAACAATAGGTCC
AGACATGTTCCTTGGAACTTGTCGCCGTTGTCCCGCTGAAATTGTCGACACTGTGAGTGCTTTAGTTTAT
GATAATAAGCTAAAAGCATACAAGGAGAAGTCAGTTCAATGCTTCAAAATGTTTTACAAGGGTGTTATTA
C"&amp;"ACATGATGTTTCATCTGCAATTAACAGACCTCAAATAGGCGTTGTAAGAGAATTTCTTACACGCAATCC
TGCTTGGAGAAAAGCTGTTTTTATCTCACCTTATAATTCACAGAATGCTGTAGCTTCAAAAATCCTAGGA
TTGCCTACGCAGACTGTTGATTCATCGCAAGGTTCTGAATATGACTATGTCATATTCACACAAACTACTG
AAACAGCACACTCTTGTAATGTTAACCGCTTCAATGTGGCTAT"&amp;"CACAAGGGCAAAAATTGGCATTTTGTG
CATAATGTCTGATAGAGATCTTTATGACAAACTGCAATTTACAAGTCTAGAGGTACCACGCCGCAATGTG
GCTACATTACAAGCAGAAAATGTAACTGGACTCTTTAAGGACTGTAGTAAGATCATTACCGGTCTTCATC
CAACACAGGCGCCTACGCACCTCAGCGTTGATACAAAATTCAAGACTGAGGGATTATGTGTTGACATACC
AGGCATACCAAAGG"&amp;"ACATGACCTACCGTAGACTCATCTCTATGATGGGTTTCAAAATGAATTACCAAGTC
AATGGTTACCCCAATATGTTTATTACCCGCGAAGAAGCTATTCGTCACGTTCGTGCATGGATTGGCTTCG
ACGTAGAGGGCTGTCATGCAACTAGAGATGCTGTGGGTACTAACCTACCTCTCCAATTAGGATTTTCTAC
AGGTGTTAACTTAGTAGCTGTACCCACTGGTTATGTTGACACCGAAAATAACACAG"&amp;"AATTCACCAGAGTT
AATGCAAAACCTCCACCAGGTGACCAGTTTAAACATCTTATACCACTCATGTACAAAGGCTTGCCTTGGA
ATGTGGTGCGTATTAAGATAGTACAAATGCTCAGTGATACACTGAAAGGATTGTCAGACAGAGTCGTGTT
TGTCCTTTGGGCGCATGGCTTTGAGCTTACATCAATGAAGTACTTTGTCAAGATTGGACCTGAAAGAACT
TGTTGTCTGTGTGACAAACGTGCAACT"&amp;"TGTTTTTCTACTTCATCAGATACTTATGCCTGCTGGAATCATT
CTGTGGGTTTTGACTATGTCTATAACCCATTTATGATTGATGTTCAGCAGTGGGGTTTTACGGGTAACCT
TCAGAGTAACCATGACCAACATTGTCAGGTGCATGGAAATGCACATGTGGCTAGTTGTGATGCTATCATG
ACTAGATGCTTGGCAGTCCATGAGTGCTTTGTTAAGCGCGTTGATTGGTCTGTTGAATACCCCATTATA"&amp;"G
GTGATGAACTGAAGATTAATGCTGCTTGCAGAAAAGTACAGCACATGGTTGTTAAATCTGCATTGCTTGC
TGATAAGTTCCCAGTTCTTCATGACATTGGGAATCCAAAGGCTATTAAATGTGTGCCTCAGGCTGAGGTA
GAGTGGAAGTTCTACGATGCCCAGCCGTGCAGTGACAAAGCCTATAAAATAGAGGAACTCTTCTATTCTT
ATGCTACACATCATGACAAGTTCACTGATGGTGTTTGTTT"&amp;"GTTTTGGAATTGTAATGTTGATCATTACCC
GGCCAATGCTATTGTTTGTAGGTTCGATACTAGAGTTCTTTCTAACCTAAACCTACCTGGTTGTGATGGT
GGTAGTCTGTATGTAAACAAGCATGCATTCCACACCCCTGCTTTTGATAAAAGTGCATTTACCCATCTGA
AACAATTGCCCTTCTTTTATTACTCTGACAGTCCTTGTGAGTCTCATGGCAAGCAAGTAGTGTCAGACAT
TGATTATGTAC"&amp;"CACTCAAATCTGCCACGTGTATTACACGATGTAACTTGGGTGGTGCCGTTTGCAGACAT
CATGCGAATGAGTACAGACAGTACCTAGATGCATACAATATGATGATTTCTGCTGGATTTAGCCTCTGGA
TTTACAAACAGTTTGATACTTACAATCTATGGAATACTTTCACTAGGTTGCAAAGCTTAGAAAATGTGGC
GTACAATGTTATAAATAAAGGACACTTTGATGGACAAACTGGTGAGACACCTG"&amp;"TTTCTATTATTAATAAT
GCTGTTTACACTAAAGTAGATGGCAATGATGTGGAGATCTTTGAAAACAAGACTACACTTCCTGTGAATG
TAGCGTTTGAGCTGTGGGCTAAGCGCAACATCAAGCCAGTGCCAGAGATTAAGATACTCAATAATTTGGG
TGTCGATATCGCTGCCAACACAGTTATCTGGGACTACAAGAGAGAAGCTCCAGCATATGTATCTACAATA
GGTGTCTGTACAATGACCGACATT"&amp;"GCTAAGAAACCTACTGATAGTGCTTGTTCACCGCTCACTGTCTTAT
TTGACGGTAGAGTGGAAGGACAAGTAGATCTTTTTAGAAATGCCCGTAATGGCGTTTTAATAGCAGAAGG
TTCAGTCAAAGGTTTAATACCGTCAAGAGGACCTGCACATGCTAGTGTCAATGGAGTCACATTAACTGGG
GAATCAGTAAAAACACAGTTTAATTATTTTAAGAAAGTAGATGGCATTATTCAGCAGTTGCCGGAA"&amp;"ACCT
ACTTTACTCAGAGCAGAGACTTGGAGGATTTTAAGCCCAGATCACAGATGGAAACTGACTTCCTCGAGCT
CGCAATGGATGAATTCATACAACGGTATAAGCTAGAGGGCTATGCTTTCGAGCATATCGTTTATGGAGAT
TTTAGCCATGGACAACTTGGTGGACTTCATTTAATGATTGGTTTAGCCAAGCGTTCACAAGATTCGCCGC
TCAAATTAGAGGATTTTATCCCTATTGATAGTACGGT"&amp;"GAAAAATTATTTCATAACAGATGCTAAAACAGG
TTCATCAAAATGTGTATGCTCTGTTATTGACCTTTTACTTGATGACTTTGTTGAGATAATAAAGTCACAG
GATTTATCAGTAATCTCAAAAGTAGTCAAGGTTACAATCGACTATGCAGAAGTTTCATTCATGCTTTGGT
GTAAAGATGGTCATGTTGAAACTTTTTACCCAAAATTGCAGGCAAGTCAGGCTTGGCAACCGGGAGTTGC
AATGCCTA"&amp;"ACTTGTATAAGATGCAAAGAATGCTTCTTGAAAGATGTGACCTTCAGAATTATGGTGAAAAT
GCTGTCATACCAAGAGGAATAATGATGAATGTCGCAAAGTATACTCAACTGTGTCAATATTTAAACACAC
TTACATTAGCTGTACCCTATAATATGAGGGTTATTCATTTTGGTGCAGGCTCTGACAAAGGAGTAGCACC
TGGTACAGCTGTTCTCAGACAGTGGTTGCCAATTGGCACACTACTTGTCG"&amp;"ATTCTGATCTTAATGACTTC
GTCTCTGACGCAGATTCTACATTAATTGGAGATTGTGCCACAGTACATACAGCCAATAAATGGGACCTCA
TTATTAGCGACATGTACGACCCTAAGACCAAACATGTGACACAGGAGAATAACTCTAAAGAAGGGTTTTT
CACTTATCTGTGTGGATTTATAAAACAAAAACTAGCCTTGGGTGGTTCTGTGGCTGTGAAGATAACAGAG
CATTCTTGGAATGCCGATCTT"&amp;"TATAAGCTTATGGGACACTTCTCATGGTGGACTGCTTTTGTTACAAATG
TAAATGCATCGTCATCAGAGGCATTTTTAATTGGAGTTAATTATCTTGGTAAGCCGAAAGAACAAATTGA
TGGTTATATCATGCATGCTAACTACATTTTCTGGCGGAATACAAATCCCATCCAGCTGTCTTCCTATTCG
CTATTTGACATGAGCAAATTTCCGCTTAAATTAAGAGGAACTGCTGTAATGTCTTTAAAAGAG"&amp;"AATCAAA
TCAATGATATGATTTATTCCCTGCTTGAGAAAGGTAGACTTATCATTAGAGAAAACAACAGAGTTGTGGT
CTCAAGTGACATTCTTGTTAATAACTAAACGAACATGATTATACTTCTTCTTTTTCTTTCCTCAGCTACT
GCGCAGGAAGGTTGTGGTGTGATATCCAACAAACCACAGCGCACGTTTGACCAATACTCTTCTACTCGTA
GAGGTGTTTATTATAATGATGATATCTTTAGGTC"&amp;"AGATGTGCTACATCTCACCCAGGATTATTTCTTACC
TTTTAACAGTAACGTTACTAGGTACTTATCTCTGAATGCAGATCAAAACCGGCTCGTCTACTTTGATAAC
CAAGTAGTGCCATTTTTAGATGGTATTTACTACGCTGCCACGGAACGCTCCAACGTTATCCGTGGCTGGA
TTTTTGGTTCGACTTTTGACAATAGGTCTCAATCTGCTATTATAGTAAATAACTCTACACACATTCTTGT
GAAGG"&amp;"TGTGTAACTTTATTATTTGTAAGGAGCCTATGTTTACTGTGTCTCAAAATAGACACTTTAAGTCT
TGGGTTTATCAGGATGCTAGGAATTGCACGTATGATGTAGCATATCCTAGCTTTCAGTTGGATGTCTCTC
TCAATAACAATGTTAATTTCAAACATTTGCGAGAGTTCGTCTTTAAAAACGTTGATGGCTTCTTGAAGGT
TTATTCTTCTTATGAACCGATCAACGTTCTCAATGGCATACCTAGTG"&amp;"GTTTTTCCGTACTTAAACCAGTA
ATGAGTTTACCATTAGGTATCAACATTACGGGAGTTCGTGTTGTTATGACTATGTTTAGTAGTACACAGC
AGAACTTCCTCACTGAAAATGCCGCTTATTATATTGGTTATCTCAAACCAAGAACTTTTATGTTACAATT
CAACACTAATGGCACTATTGTCAATGCTGTGGATTGTTCTCAGGATCCACTTTCTGAGTTAAAGTGCACA
CTTAAAAATTTTAATGTT"&amp;"ACCAAAGGAATCTACCAAACATCAAACTTCAGAGTTTCACCAACTCAAGAAG
TTGTTAGATTTCCAAACATTACAAACCGCTGTCCATTTGACAAAGTTTTTAATGCTTCTAGGTTTCCCTC
TGTGTATGCATGGGAGAGAATTAAGATTTCTGATTGTGTTGCTGATTACACCGTCCTCTACAACTCAACC
TCTTTCTCAACTTTTAAGTGTTATGGAGTTTCTCCCTCTAAGTTGATTGATTTGTGCTTT"&amp;"ACAAGTGTGT
ATGCAGATACATTCTTGATAAGGTCTTCAGAAGTAAGACAAGTAGCGCCAGGTGAAACAGGTGTCATTGC
TGACTATAATTATAAGCTGCCAGATGATTTTACTGGCTGTGTAATAGCCTGGAATACTGCTAAGCAGGAT
ACTGGCTCTTATTATTATAGGTCTCACCGTAAGACTAAGCTTAAACCTTTTGAGAGAGATCTGTCTTCTG
ATGATGGTAATGGTGTATATACACTTTCAAC"&amp;"TTATGACTTCAACCCTAATGTACCGGTGGCATATCAGGC
TACTAGAGTTGTTGTTCTTTCATTTGAACTCTTAAATGCGCCTGCTACAGTTTGTGGACCTAAACTATCC
ACACAACTTGTTAAGAATCAGTGTGTCAATTTCAATTTTAATGGACTCACTGGTACTGGTGTGTTAACTC
CTTCTTCAAAGAGATTTCAACCATTTCAACAATTTGGTCGTGATGTTTCGGATTTCACTGATTCAGTTCG
AG"&amp;"ATCCTAAAACGTCTGAAATATTAGACATTTCACCTTGCTCTTTTGGCGGTGTAAGTGTAATTACACCC
GGAACAAATACTTCATCAGAGGTGGCTGTTCTTTACCAAGATGTGAACTGCACCGATGTCCCCACGGCCA
TTCGTGCAGATCAATTAACACCAGCGTGGCGCATTTACTCCACTGGATTAAATGTGTTTCAAACACAAGC
CGGCTGTCTTATTGGAGCTGAACATGTCAATGCCTCTTATGAGT"&amp;"GTGACATCCCTATTGGTGCTGGCATT
TGTGCTAGCTACCATACAGCTTCTACTCTACGTAGTACAGGTCAAAAGTCCATTGTTGCTTATACTATGT
CTTTGGGTGCTGAAAATTCTATTGCATATGCTAATAACTCAATTGCCATACCTACAAATTTTTCAATTAG
TGTCACTACTGAAGTGATGCCTGTTTCAATGTCTAAAACATCAGTAGATTGTACAATGTACATCTGCGGT
GATTCTCAGGAGTGC"&amp;"AGTAACCTACTTCTTCAGTACGGAAGTTTCTGCACGCAACTAAATCGTGCCCTTA
CGGGCATTGCTATAGAACAGGACAAAAACACTCAGGAGGTTTTTGCCCAAGTTAAACAAATGTACAAGAC
ACCAGCCATAAAGGATTTTGGTGGTTTCAATTTTTCACAAATATTGCCTGATCCTTCTAAGCCAACGAAG
AGATCATTTATTGAAGACTTACTTTTCAACAAAGTGACTCTCGCTGATGCTGGCTTT"&amp;"ATGAAGCAATATG
GCGAATGCCTAGGTGATATTAGTGCTAGAGACCTCATCTGTGCACAAAAGTTCAATGGACTTACTGTCCT
ACCACCTTTACTCACGGATGACATGATTGCTGCGTACACTGCTGCCCTTGTCAGTGGTACTGCTACTGCT
GGCTGGACCTTCGGTGCTGGTGCTGCTCTTCAAATACCTTTTGCTATGCAAATGGCATATAGGTTCAATG
GCATTGGAGTTACTCAAAACGTTCTCTA"&amp;"TGAGAATCAAAAACAGATCGCCAATCAATTCAACAAAGCGAT
CAGTCAAATTCAAGAATCACTTACAACAACATCAACTGCATTGGGCAAGCTGCAAGACGTTGTCAACCAG
AATGCTCAAGCACTTAACACACTTGTCAAACAACTTAGTTCCAACTTTGGTGCTATTTCAAGTGTTTTAA
ATGATATTCTTTCACGACTTGATAAAGTCGAAGCAGAGGTGCAAATTGATAGGTTGATAACAGGCAGATT"&amp;"
ACAGAGCCTTCAAACCTATGTAACACAACAACTAATCAGAGCTGCAGAAATCAGAGCTTCTGCTAATCTT
GCTGCTACTAAAATGTCTGAGTGTGTTCTTGGACAATCAAAAAGAGTTGACTTCTGTGGAAGAGGCTATC
ATCTTATGTCTTTCCCTCAAGCTGCTCCACATGGTGTTGTCTTCCTGCATGTTACTTATGTTCCGTCGCA
GGAAAGAAACTTCACCACAGCCCCAGCGATTTGTCATGAAG"&amp;"GCAAAGCATACTTTCCTCGTGAAGGTGTC
TTTGTATCTAATGGCACTTCGTGGTTTATCACACAGAGGAATTTTTACTCACCACAAATAATCACAACAG
ATAATACATTTGTTGCTGGAAACTGTGATGTCGTAATTGGCATCATTAACAACACAGTCTACGATCCTCT
GCAACCTGAGCTTGACTCATTTAAAGAAGAGCTGGACAAGTACTTCAAAAATCACACATCACCTGATGTT
GATCTTGGCGAC"&amp;"ATTTCAGGCATTAATGCTTCTGTCGTCAATATTCAAAAAGAAATTGACCGCCTCAATG
AGGTTGCCAAAAATCTAAATGAATCGCTCATTGACCTTCAAGAACTTGGTAAATATGAGCAATACATCAA
ATGGCCCTGGTACGTTTGGCTTGGCTTCATTGCCGGACTGATTGCTATCGTCATGGCCACTATACTGCTT
TGTTGCATGACCAGTTGTTGCAGTTGCCTCAAGGGTGCATGCTCTTGTGGTTCT"&amp;"TGCTGCAAATTTGATG
AGGATGACTCTGAGCCTGTGCTTAAGGGAGTCAAATTACATTACACATAAACGAACTTAATGGATTTGTT
TATGAGTATTTTCACGCTTGGATCAATCACACGTCAACCGAGTAAGATTGAAAATGCTTCTCCTGCAAGT
ACTGTTCATGCTACTGCAACGATACCGCTACAAGCCTCACTCCCTTTCAGATGGCTTGTTGTTGGCGTTG
CACTTTTTGCTGTTCTTCAAAGCGC"&amp;"TTCCAAAGTGATTGCGCTTCATAAGAGGTGGCAGCTCAACCTGTA
TAAAGGCTTTCATCTTGTTTGCAATTTGCTGCTACTTTTTGTGACGATTTACTCACATCTTCTACTTTTG
GCTGCTGGCATGGAGGCACAATTTTTGTACATCTATGCTCTGATTTATATTCTGCAAGTTGTGAGCTTCT
GCAGATTTATTATGAGATGCTGGCTTTGCTGGAAGTGCAAATCCAAAAACCCATTACTCTATGATGC"&amp;"CAA
CTACTTTGTTTGCTGGCATACACATAACTATGACTACTGTATACCATACAACAGTGTCACAGATACAATT
GTCGTTACTGCAGGTGACGGCATTTCAACACCAAAACTCAAAGAAGACTACCAAATTGGTGGTTATGCTG
AGGATTGGCACTCAGGTGTTAAAGACTATGTCGTTGTACATGGCTATTTCACCGAAGTTTACTACCAGCT
TGAGTCTACACAAATTACTACAGACACTGGTATTGAAA"&amp;"ATGCTACATTCTTCATCTTTAACAAGCTTGTT
AAAGATCCACCGAATGTGCAATTACACACAATCGACGGCTCTTCAGGAGTTGTAAATCCAGCAATGGATC
CAATTTATGATGAGCCGACGACGACTACTAGCGTGCCTTTGTAAGCACAAGAAAGTGAGTACGAACTTAT
GTACTCATTCGTTTCGGAAGAAACAGGTACGTTAATAGTTAATAGCGTACTTCTTTTTCTTGCTTTCGTG
GTATTCTTG"&amp;"CTAGTCACACTAGCCATCCTTACTGCGCTTCGATTGTGTGCGTACTGCTGCAATATTGTTA
ACGTGAGTTTAGTAAAACCAACGATTTACGTCTACTCGCGTGTTAAAAATCTGAACTCTTCTGAAGGAGT
TCCTGATCTTTTGGTCTAAACGAACTAACTATTATTATTATTCTGTTTGGAACTTTAACATTGCTTATCA
TGGCAGACAACGGTACTATTACTGTTGAGGAGCTTAAACAACTCCTGGAAC"&amp;"AATGGAACCTAGTAATAGG
TTTCCTATTCCTAGCCTGGATTATGTTATTACAATTTGCCTATTCTAATCGGAACAGGTTTTTGTACATA
ATAAAGCTTGTTTTCCTCTGGCTCTTGTGGCCAGTAACACTTGCTTGCTTTGTGCTTGCTGCTGTTTACA
GAATTAATTGGTTGACTGGCGGGATTGCGATTGCAATGGCTTGTATTGTAGGCTTGATGTGGCTTAGCTA
CTTCGTTGCTTCCTTCAGGCTG"&amp;"TTTGCTCGTACCCGCTCAAGGTGGTCGTTCAACCCAGAAACAAACATT
CTTCTCAATGTGCCTCTTCGGGGGACAATTGTGACCAGACCGCTCATGGAAAGTGAACTTGTCATTGGTG
CTGTGATCATTCGTGGTCACTTGCGAATGGCTGGACACTCCCTGGGGCGCTGTGACATTAAGGACCTGCC
AAAAGAGATCACTGTGGCTACATCACGAACGCTTTCTTATTACAAATTAGGAGCGTCGCAGCGT"&amp;"GTAGGC
ACTGATTCAGGTTTTGCTGCATACAACCGCTACCGTATTGGAAACTACAAATTAAATACAGACCACGCCG
GTAGCAACGACAATATTGCTTTGCTAGTACAGTAAGTGACAACAGATGTTTCATCTTGTTGACTTCCAGG
TTACAATAGCAGAGATATTGATTATCATTATGAGGACTTTCAGGATTGCCATTTGGAATCTTGATGATAA
GTTCAATAGTGAGACAATTATTTAAGCCTCTAACT"&amp;"AAGAAGAATTATTCTGAGTTAGATGATGAAGAACC
TATGGAGTTAGATTATCCATAAAACGAACATGAAAATTATTCTCTTCCTGGCATTGATTGCACTTGCATC
TTGCAAGCTATATCACTACCAAGAGTGTGTTAGAGGTACAACTGTACTACTAAAAGAACCTTGCCTATCT
GGAACTTATGAGGGCAATTCACCATTTCATCCTCTTGCTGATAACAAATTTGCATTAACTTGCATTAGCA
CTCATT"&amp;"TTGCTTTTGCTTGTGCTGACGGTACTAGACATACTTATCAGCTTCGTGCAAGATCAGTTTCACC
AAAACTTTTCATCAGACAAGAGGAAGTTCATCAAGAGCTCTACCCGCCACTTTTTCTCATTGTTGCTGCT
CTAGTATTTATAATACTTTGCTTCACCATTAAGAGAAAGACAGAATGAATGAGCTCACCTTAATTGACTT
CTATTTGTGCTTTTTAGCCTTTCTGCTATTCCTTGTTCTAATAATGCT"&amp;"TATTATATTTTGGTTTTCACTT
GAACTCCAGGATGTAGAAGAACCCTGTAACAAAGTCTAAACGAACATGAAACTTCTCATTGTTTTTGGAC
TCTTGACATCAGTATATTGCATGCATAAAGAATGCAGTATACAAGAATGTTGTGAAAACCAACCATTCCA
ACTCGAAGACCCATGTCCAATACATTACTATTTGGACTGGTTTGTTAAAATTGGGCATCGTAAATCGGCT
CGCCTAGTACAACTTTGTA"&amp;"CAGGTGAGTATGGGCATAAGATCCCAATTCATTATGACATTTTTGGCAATT
ATACTATTTCATGTGAACCACTTGAAATTAATTGTCAAAACCCACCAGTTGGAAGTCTCATCGTACGTTG
TTCATATGATGTTGACTCTATGGAGTATCATGACGTTCATGTTGTTCTAGATTTCATCTAAACGAACAAA
CTAAGATGTCTGATAATGGACCCCAAAACCAGCGTAGTGCCCCCCGCATTACATTTGGTGG"&amp;"ACCCACAGA
TTCAACTGACAATAACCAGGATGGAGGACGCAGTGGTGCACGGCCAAAGCAGCGCCGACCCCAAGGTTTA
CCCAATAATACTGCGTCTTGGTTCACAGCTCTCACTCAGCATGGCAAGGAGGAACTTAAATTCCCTCGAG
GCCAGGGCGTTCCAATCAACACCAATAGTGGTAAAGATGACCAAATTGGCTACTACCGAAGAGCTACCCG
ACGAGTTCGTGGTGGTGATGGTAAAATGAAAG"&amp;"AGCTCAGCCCCAGATGGTACTTCTATTACCTAGGTACT
GGCCCAGAAGCTTCACTTCCCTACGGCGCTAACAAAGAAGGCATCGTATGGGTCGCAACTGAGGGAGCCT
TGAATACACCTAAAGATCACATTGGCACCCGCAATCCTAATAACAATGCTGCCATCGTGCTACAACTTCC
TCAAGGAACAACATTGCCAAAAGGCTTCTACGCAGAGGGGAGCAGAGGCGGCAGTCAAGCCTCTTCTCGC
TCT"&amp;"TCATCACGTAGTCGCGGTAATTCAAGAAATTCAACTCCTGGCAGCAGTAGGGGAAATTCTCCTGCTC
GAATGGCTAGCGGAGGTGGTGAAACTGCCCTCGCGCTATTGCTGCTAGACAGATTGAACCAGCTTGAGAG
CAAAGTTTCTGGTAAAGGCCAACAACAGCAAGGCCAAACTGTCACTAAGAAATCTGCTGCTGAGGCATCC
AAAAAGCCTCGCCAAAAACGTACTGCCACAAAACAGTACAACGTC"&amp;"ACTCAAGCATTTGGGAGGCGTGGTC
CAGAACAAACCCAAGGAAACTTTGGTGACCAAGAATTAATCAGACAAGGGACTGATTACAAACATTGGCC
ACAAATTGCACAATTTGCTCCGAGTGCCTCTGCATTTTTCGGAATGTCACGCATTGGCATGGAAGTCACA
CCTTCGGGAACATGGCTGACTTATCATGGAGCCATTAAATTGGATGATAAAGATCCACAATTCAAAGACA
ACGTCATGCTGTTGAA"&amp;"TAAGCACATTGACGCATACAAAGCATTCCCACCAACAGAGCCTAAAAAGGACAA
AAAGAAAAAGACTGATGAAGCTCAGCCTTTACCGCAGAGACAAAAGAAGCAGCCTACTGTGACTCTTCTT
CCTGCGGCTGACATGGATGATTTCTCCAGACAACTTCAAAATTCCATGAGTGGAGCTTCTGCTGATTCAA
CTCAGGCATAAACACTCATGATGACCACACAAGGCAGATGGGCTATGTAAACGTTTTC"&amp;"GCAATTCCGTTT
ACGATACATAGTCTACTCTTGTGCAGAATGAATTCTCGTAGCTAAACAGCACAAGTAGGTTTAGTTAACT
TTAATCTCACATAGCAATCTTTAATCAATGTGTAACATTAGGGAGGACTTGAAAGAGCCACCACATTTTC
ACCGAGGCCACGCGGAGTACGATCGAGGGTACAGTGAATAATACTAGGGAGAGCTGCCTATATGGAAGAG
CCCTAATGTGTAAAATTAATTTTAGTAGT"&amp;"GCTATCCCC")</f>
        <v>&gt;BtSC2018 MK211374.1_genome
TTAGGTTTTTACCTACCCAGGAAAAGCCAACCAACTTCGATCTCTTGTAGATCTGTTCTCTAAACGAACT
TTAAAATCTGTGTGGCTGTCGCTTGGCTGTATGCCTAGTGCACCTACGCAGTACAAATATTAATAACTCT
ATTGTCGTTGACAAGAAACGAGTAACTCGTCCTTCTTCTGCAGACTGCTTACGGTTTCGTCCGTGTCGCA
GTCGATCATCAGCATACCTAGGTTTCGTCCGGGTGTGACCGAAAGGTAAGATGGAGAGCCTTGTTCTTGG
TGTCAACGAGAAAACACACGTCCAACTCAGTTTGCCTGTTCTTCAGGTTAGAGACGTGCTAGTGCGTGGT
TTCGGGGACTCTGTGGAAGAGGCCTTAGCGGAGGCACGTGAACATCTAAAAAATGGCACTTGTGGTTTGG
TTGAGCTGGAGAAAGGCGTACTGCCCCAGCTTGAACAGCCCTATGTGTTCATTAAACGTTCTGACGCCCA
GAGCACTAATCATGGCCATAAGGTTGTTGAATTGGTTGCTGAGATGGACGGCGTTCAGTACGGTCGTAGC
GGTATAACTTTGGGAGTCCTCGTGCCACATGTGGGCGAAACCCCAATCGCATACCGCAATGTTCTTCTTC
GTAAGAACGGTAATAAGGGAGCTGGTGGTCATAGCTACGGCATCGATCTAAAGTCTTATGACTTAGGTGA
CGAGCTTGGCACTGATCCCATTGAAGATTATGAACAAAACTGGAACACTAAGCATGGCAGTGGTGCACTC
CGTGAACTCACTCGTGAGCTCAATGGAGGTGTAGTTACTCGCTATGTCGACAACAACTTCTGTGGCCCAG
ATGGGTACCCTCTTGAATGCATTAAAGATCTGCTCGCTCGTGCGGGTAAGTCAATGTGCACTCTTTCTGA
GCAACTTGATTACATCGAGTCTAAGAGAGGTGTCTACTGCTGCCGTGAACACGAGCATGAAATTGTTTGG
TTCACTGAGCGCTCTGAAAAGAGCTATGAGCATCAGACACCATTTGAGATTAAGAGTGCCAATAAATTTG
ACACCTTCAAAGGGGAATGCCCAAAGTTTGTATTTCCTCTCAACTCAAAAGTCAAAGTCATTCAACCACG
TGTTGAAAAGAAAAGGACTGAAGGTTTCATGGGGCGTATACGCTCTGTGTACCCAGTTGCATCTCCTCAG
GAATGTAACGACATGCACTTGTCTACCTTGATGAAATGTAATCATTGCGATGAATTTTCATGGCAGACGT
GCGATTTTTTAAAAGCCACTTGTGAACAATGTGGTACTGAAAATTCTGTCTGTGAAGGACCCACTACATG
TGGATACCTACCTCCTAATGCTGTAGTTAAAATGCCGTGTCCTGCTTGCCAAGATCCGGAAGTAGGACCT
GAGCATAGTGTTGCCGATTATCACAACTATTCAAATATTGAAACTCGACTCCGCAAGGGAGGTAGGACTA
AATGTTTTGGAGGTTGCGTGTTTTCCTATGTGGGCTGCTATAACAAGCGTGCCTATTGGGTTCCTCGTGC
TAGTGCTAATATTGGTGCAAGCCATACTGGCATTACTGGTGACAGTGTGGAGACTCTGAATGAGGATCTC
CTCGAGATACTGAGTCGCGAACGCGTTAACATTAACATCGTTGGTGACTTTCAGTTGAATGAAGAGATTG
CCATCATCTTGGCGTCTTTTTCTGCTTCTACGAGTGCCTTCATTGACACTGTAAAGAGTCTTGATTACAA
GTCATTTAAAGCCATTGTTGAGTCCTGCGGAAACTACAAAGTTACCAAAGGAAAGCCCGTTAAAGGTGCT
TGGAACATTGGACAACAAAAATCTATCTTGACACCACTGTGTGGATTTCCATCGCAGGCTGCTGGTGTCA
TTAGATCTATCTTTTCTCGCACACTTGATGCAGCAAACCACTCCATTCCAGACTTGCAGAGAGCAGCTGT
TACTATCCTTGATGGTATTTCTGAGCAATCATTGCGTCTTGTAGACGCAATGGTTTACACATCAGACTTG
CTCACCAACAGTGTCATAGTTATGGCATATGTTACTGGTGGTCTTGTGCAGCAAACAACTCAGTGGTTAT
CTAACATGTTAGGCACCACAGTTGACAAACTTAGACCTGTTTTTACATGGGTTGAGACTAAGCTTAATAC
GGGAGTGGAGTTTCTTAAGGATGCTTGGGAAATTCTTAAATTCCTAGTCACAGGTGTGTTTGACATTGTT
AAAGGTCAAATACAGGTTGCTTTTGATAATCTTAAGGAGTGTGTAAAATCATTCCTTGACGTCATCAATA
AGGCACTTGAAATGTGTATTGACCAAGTTACTGTTGCTGGCACTAAGTTGAGGTCGCTCAACCTTGGTGA
GATCTTTGTTGCGCAAAGCAAAGGACTTTACCGTCAGTGCATTCGTGGCAAAGAACAGCTGCAACTACTC
ATGCCTCTTAAGGCTCCAAAAGAAGTCATCTTCCTTGATGGTGACTCACACGACACAGTGCTGACCTCGG
AAGAGGTTGTCCTTAAAACTGGTCAACTTGAAGCACTCGAGACACCAGTGGATGGCTTCATTAATGGAGC
TGTAGTAGGCACACCAGTTTGTGTCAATGGACTCATGCTCTTAGAAATTAAAGACAAAGAACAATATTGT
GCTTTGTCCCCTGGTTTGTTAGCCACAAACAATGTCTTCCGCCTAAAAGGGGGTTCACCAGTCAAAGGTG
TAACCTTTGGAGATGACACTGTTGTGGAGGTTCAAGGTTATAAGAATGTAAAAATTACATTCGAGCTTGA
TGAGCGTGTGGACAAGATACTTAATGAGAAGTGCTCTGTTTACACTGTTGAGTCTGGTACTGAAGTTACT
GAATTTGCATGTGTTGTGGCAGAAGCTGTTGTAAAAACTTTGCAACCAGTTTCTGATATTCTTACCAACA
TGGGTATTGATCTTGATGAATGGAGTGTGGCTACATTCTATTTGTTTGATGATGCTGGTGAAGAAAAACT
TTCTTCACGTATGTACTGTTCCTTCTATCCTCCTGATGATGAGGAGGATTGTGATGAGTATGAGGAAGAA
GAGGAAGTCGCGGAAGAAGCCTGTGATGAATATGGTACAGAAGAAGACTACCAAGGTCTTCCACTGGAAT
TTGGTGCCTCAACTGAAATGCAAGTTGAAGAGGAGGACTGGCTTGTTGATGCTACCGAATCAGAGCACGA
ACTAGAACCAGAACCAACACCTGAGGAACCAGTCAATCAGTTTACTGGTTATTTAAAACTTACTGACAAC
GTCGCCATTAAGTGTGTGGACATCGTTAAGGAGGCACAAAATGCTAATCCTACGGTGATTGTAAATGCTG
CTAACATACATCTGAAACATGGTGGTGGTGTAGCAGGTGCACTCAACAAGGCAACCAACGGTGCCATGCA
AAAAGAGAGCGATGATTACATTAAGCTAAATGGTCCTCTCGCAGTTGGAGGTTCATGTTTGCTTTCTGGA
CATAATCTTGCTAAGAAGTGTCTGCATGTTGTTGGACCTAACCTAAATGCAGGTGAGGACATCCAGCTTC
TTAAGGCAGCATATGAAAATTTCAATTCACAGGAAACCTTACTTGCACCATTGTTATCAGCAGGTATATT
TGGTGCTAAACCACTTCATTCCTTACAGGTGTGCGTGCAAACAGTTCGCACTCAGGTTTATATTGCAGTC
AACGATAAAGCTCTTTACGAGCAGGTTGTTATGGACTATCTTGACAGCCTGAAACCTAAAGTGGAAATTC
CTCCAAAACTGGAGGAGCCCAAAGTGGAGCAACCAGTTGTAGAAAAATCTATTGATGTCAAGCCTAAAAT
TAAGGCTTGCATTGACGAGGTTACTACAACATTGGAAGAGACTAAATTCCTTACCAATAAATTGCTTCTC
TTTGCGGATATTAACGGTAAACTCTACCAGGATTCTCAGAATATGCTAAGAGGTGAAGATATGTCTTTCT
TAGAAAAAGAAGCACCATACATTGTAGGTGATATCATCACTAGTGGCAACATCACTTGTGCTGTAATACC
TGCTAAGAAAGCTGGTGGTACTACAGAGATGCTTGCAAGGGCATTAAAGAAAGTGCCAGTTGGTGAGTAT
ATAACCACATATCCTGGGCAAGGATGTGCTGGTTACACAATTGAGGAAGCCAAGACTGCACTTAAGAAAT
GCAAGTCTGCATTTTATGTGTTACCCTCAGAAGCACCTAATCAGAAAGAAGAGATTCTAGGAACCGTATC
CTGGAATTTAAGAGAGATGCTTGCTCATGCAGAGGAGACAAGAAAACTAATGCCTATCTGCATGGATGTC
CGCGCTATAATAGCCACTATCCAGCGCAAGTATAAAGGCATTAAAATTCAAGAAGGAATCGTCGACTATG
GCGTCCGATTCTTCTTCTATACTAGTAAAGAATCTGTAGCTTCTATTATTATAAAGCTCAACTCTTTAAA
TGAGCCACTAGTCACAATGCCAATAGGTTATGTGACACATGGTTTTACTTTAGAAGAGGCTGCGCGTTGT
ATGCGCTCTCTTAAGGTTCCTGCTGTAGTTTCAGTGTCGTCACCAGATGCAGTTACTACATATAATGGGT
ACCTCACATCGTCTTCAAGGACACATGAGGAACACTTCATAGAGACTATTTCTCTTGCAGGCGCGTATAG
GGATTGGTCCTATTCTGGACAACGTACAGAATTAGGTGTTGAATTTCTCAAGCGTGGAGACAAGATTGTT
TACCACACTATTGAAAGACCCGTCGAGTTTCATTTTGATGGCGAGGTTCTTTCTCTAAACAAACTTAAAA
GTCTTTTGTCTCTTCGTGAGGTTAAGACTATTAAAGTGTTTACCACTGTAGACAATACTAACCTCCACAC
ACAAATTGTGGACATGTCTATGACTTATGGACAACAGTTTGGTCCAACATATTTGGATGGTGCTGATGTC
ACTAAAACCAAACCTCATGTAAATCATGAGGGTAAGACTTTCTTTGTACTACCTAGTGATGATACACTGC
GTAGTGAAGCATTTGAATATTACCATACTCTCGATGAGAGTTTTCTTGGTAGATACATGTCTGCTTTAAA
CCACACAAAGAAATGGAAATTTCCTCAAGTTGGTGGTTTAACTGCAATCAAATGGGCTGATAATAACTGT
TATTTGTCCAGTGTCTTATTAGCGCTACAGCAGATTGAAGTGAAATTTAACGCACCTGCACTACAAGAAG
CCTATTATAGAGCTCGTGCTGGTGATGCTGCTAACTTTTGTGCACTCATACTCGCTTATAGTAATAAGAC
TGTTGGCGAGTTGGGTGATGTCAGAGAAACAATGACCCATCTTTTACAACATGCCAACCTAGAATCCGCT
AGGCGAGTTCTAAATGTGGTGTGTAAACATTGCGGTCAAAAGACTACTACCTTAACAGGTGTGGAGGCTG
TGATGTACATGGGAACTTTGTCTTATGACAATCTTAAGGCAGGTGTCTCAGTTCCATGTGTGTGTGGTCG
CAATGCTACACAATACTTAGTACAACAAGAGTCTTCTTTTGTTATGATGTCTGCACCACCTTCTGAATAC
ACATTACAACAAGGTGCATTTTTATGTGCTAATGAGTATACTGGTAGTTACCAGTGTGGTCATTATACAC
ATGTAACTGCTAAGGAAACGCTTTATCGTATAGATGGGGCGCACCTTACTAAAATGTCAGAATATAAAGG
ACCAGTGACTGATGTTTTCTACAGGGAAACATCTTACACTACGACTATTAAGCCTGTGTCGTATAAGCTC
GATGGAGTTACTTACACAGAGATTGAACCAAAATTAGATGGGTATTACAAGAAGGATAATGCTTACTACA
CAGAGCAACCCATTGATCTTGTGCCAACTCAGCCTTTACCAAATGCGAGTTTTGATAATTTCAAACTCAC
ATGCTCAAACACTAAGTTTGCTGATGATCTTAATCAAATGACAGGCTTCAAAAAGCCAGCTTCACGTGAG
CTATCTGTCACATTCTTTCCAGACTTGAATGGCGATGTAGTGGCTATTGACTATAGACATTACTCAGCGA
GTTTCAAGAAAGGTGCTAAATTGCTACATAAACCAATTATTTGGCATATCAACCGGACTACAAACAAGAC
AACTTATAAACCAAACACTTGGTGTTTACGGTGTCTTTGGAGCACAAGGCCAGTTGAAACTTCAAATTCA
TTTGAAGTTCTGGAGGTAGAAGACACACAAGGAATGGATAATCTTGCTTGTGAAAGTCAAACACCCACCT
CTGAAGAAGTAGTGGAAAATCCTACCATACAGAAGGAAGTAATAGAGTGTGACGTGAAAACTACCGAAGT
TGTACGCAATGTCATATTAAAACCATCAGAAGAAGGTGTCAAAGTGACACAAGAGTTAGGCCATGAAGAT
CTAATGGCTGCTTATGTAGAAAATACAAGCATTACCATCAAGAAACCTAATGAGCTCTCGTTGGTCTTAG
GTTTAAAAACACTTGCCACCCATGGTGCTGCTGCAATCAATAGTGTCCCTTGGATTAAGATCTTGGCTTA
TGCTAAGCCTTTTCTAGGACAAGCAGCAGTCACAACCTCCAACTGCATGAAGAAGTGTGTGCAGCGTATC
TTTAAAAATTATATGCCCTATGCTATTACATTATTATTCCAGTTGTGCACTTTTACAAAGAGCACTAACT
CGAGGATTAAAGCATCGCTCCCTACAACTATTGTTAAAAATAGTGTTAAGAGTGTTGCGAAATTATATTC
GGATGTTTGCATTAATTATGTAAAGTCCCCTAAATTTTCTAAATTGTTCACAATTGCAATGTGGCTATTG
TTGTTAAGCATTTGCTTAGGTTCGTTAACCTATGTGACTGCAGCTTTTGGTGTGCTTTTATCTAATTTAG
GCGTCCCTTCTTATTGTGGTGGTGTTAGAGATTTGTATATCAATTCCTCTAATGTAACCATTATGGACTT
CTGTGAGGGTTCTTTTCCTTGTAGTGTTTGTTTAAGTGGGTTGGATTCTCTTGATTCTTACCCCGCTTTA
GAAACTATTCAGGTTACGATTTCATCGTATAAGTTGGACTTAACATTTTTAGGTTTAGCAGCTGAATGGT
TCTTGGCATACATGTTGTTTACAAAATTCTTCTATTTACTTGGTCTCTCTGCTATAATGCAGGTGTTCTT
TGGCTATTTTGCTACTCATTTCATCAGTAATTCATGGCTTATGTGGTTCATCATTAGCATTGTACAGATG
GCACCCATTTCCGCTATGGTTAGGATGTACATTTTCTTTGCTTTTTTCTATTACGCATGGAAAAGCTATG
TTCATATTATGGATGGCTGCACCTCTTCCACGTGCATGATGTGCTACAAGCGCAATCGCGCTACACGTGT
TGAGTGTACAACCATAGTTAATGGCATGAAAAGATCCTTCTATGTCTACGCAAATGGAGGCCGTGGTTTT
TGTAAGGCTCACAATTGGAATTGTCTTAATTGTGATACATTTTGCGCTGGTAGTACTTTCATTAGCGATG
AAGTTGCTCGTGATTTGTCACTCCAGTTTAAGAGACCAATCAACCCCACAGACCAGTCTTCTTATGTTGT
TGATAGTGTCATTGTCAAGAATGGTGCACTTTATCTCTATTTTGATAAGGCCGGTCAGAAGACTTACGAG
AGACACTCTCTTTCTCATTTTGTTAACTTAGACAACTTGAGAGCTAATAATACTAAGGGTTCACTACCTA
TTAATGTTATTGTTTTTGACGGCAAGTCCAAATGTGAAGAGTCTGCTGCTAAATCTGCTTCTGTTTATTA
CAGTCAGCTTATGTGCCAACCTATCTTGTTACTTGATCAAGCTCTTGTTTCAGATGTTGGTGATAATACT
GAGGTTTCTGTTAGAATGTTCAATGCTTATGTTGATATATTTTCAGCAACTTTTAATGTTTCTATGGAAA
AACTTAAAGCACTTGTAACCATTGCTCATAGTGAGCTGGTGAAGGGTGTAGCTTTAGATGGTGTCCTATC
TACATTTGTGTCAGCTGCTCGCCAAGGTGTTGTTGATACCGATGTTGATACAAAGGATGTCATTGAGTGT
CTCAAACTTTCTCACCACTCTGATTTAGAAGTGACAAGTGATAGTTGTAATAACTTCATGCTCACCTATA
ATAAAGTTGAAAACATGACGCCTAGAGATGTAGGTGCTTGTATTGACTGTAATGCAAGGCAAGTTAATGC
TCAAGTAGCAAAAAGTCACAATGTTTCACTGATCTGGAACGTCAAGGACTATATGTCTTTGTCAGAACAG
CTTCGTAAACAAATTCGCAGTGCGGCTAAAAAGAATAACATACCTTTTAAGCTTACATGTGCTACTACTA
GGCAGGTTGTCAATGCCATAACTACTAAAATCTCACTTAAAGGTGGTAAGATTGTTAGTACTTGGTTCAA
ATTTATGTTGAAAGTCACACTGTTGTGTGTTCTATCTGCATTATTTTGTTACATCATTATGCCAGTTCAC
TCATTGTCTGTTCATGATGGCTACACAAATGAAATCATTGGATACAAGGCTATCCAGGACGGTGTCACTC
GTGACATAGTGTCTACTGATGATTGCTTTGCAAACAAACATGCTGGTTTTGACTCTTGGTTTAGCCAGCG
TGGTGGTTCTTATAGGAATGATAAGGGCTGCCCTGTTGTAGCTGCCATCATTACTAGAGAAATTGGTTTC
ATAGTGCCTGGATTACCTGGCACTGTGTTAAGAGTAATTAATGGTGACTTTTTGCATTTTCTACCTCGTG
TTTTTAGTGCTGTTGGCAATATTTGCTATACACCATCAAAACTCATAGAGTATAGTGATTTTGCTACCTC
TGCTTGTGTCTTAGCTGCTGAGTGTACCATTTTTAAGGACGCTATGGGTAAGCCTGTGCCATATTGTTAT
GACACTAACTTACTTGAGGGTTCTATTTCTTATAGTGAGCTTCGTTCAGACACTCGTTATGTCCTTATGG
ATGGTTCCATCATACAGTTTCCTAACACTTACCTGGAGGGTTCTGTTAGAGTAGTAACAACTTTTGATGC
TGAGTACTGTAGACATGGTACATGTGAAAGGTCAGAAGCAGGTATTTGCCTATCTACCAGTGGTAGATGG
GTTCTTAATAACGAGCATTACAGAGCTCTACCAGGAGTTTTCTGTGGTGTTGATGCAATGAATCTCATAG
CCAACATCTTCACTCCTCTTGTGCAACCTGTGGGTGCTTTAGATGTGTCTGCTTCAGTAGTGGCTGGTGG
TATTATTGCCATATTGGTGACTTGTGCTGCCTACTACTTTATGAAATTCAGACGTGCTTTTGGTGAGTAC
AACCATGTTGTTGCTGCTAATGCACTTTTGTTTTTGATGTCTTTCACTATACTCTGTCTGGCACCAGCGT
ACAGCTTTCTGCCAGGAGTCTACTCAGTCTTTTACTTGTACTTGACATTCTATTTCACCAATGATGTTTC
ATTCTTGGCTCACCTCCAATGGTTTGCCATGTTTTCTCCTATTGTGCCTTTTTGGATAACAGCAATCTAT
GTATTCTGTATTTCTCTGAAGCACTGCCATTGGTTCTTTAGCAACTATCTTAGGAAAAGAGTCATGTTTA
ATGGAGTTACATTTAGTACCTTCGAGGAGGCTGCTTTGTGTACCTTTTTGCTCAATAAGGAAATGTACCT
AAAATTGCGTAGCGAGACACTGTTGCCACTTACACAGTATAACAGGTATCTTGCTCTATATAACAAGTAC
AAGTATTTCAGTGGAGCCTTAGATACTACCAGCTATCGTGAAGCAGCTTGCTGCCACTTAGCAAAGGCTC
TAAATGACTTTAGCAACTCAGGTGCTGATGTTCTCTACCAACCACCGCAGACATCAATCACTTCTGCTGT
TCTGCAAAGTGGTTTTAGGAAAATGGCATTCCCATCAGGCAAAGTTGAAGGGTGCATGGTACAAGTAACC
TGTGGAACTACAACTCTTAATGGATTATGGTTGGATGACATAGTATACTGTCCAAGACATGTCATTTGCA
CAGCAGAAGACATGCTTAATCCTAACTATGAAGATCTGCTCATTCGCAAATCCAACCATAGCTTTCTTGT
TCAGGCTGGCAATGTTCAACTTCGTGTTATTGGCCATTCTATGCAAAATTGTCTGCTTAGGCTTAAAGTT
GATACTTCTAACCCTAAGACACCCAAGTATAAATTTGTCCGTATCCAATCTGGTCAGACATTTTCAGTTC
TAGCATGCTACAATGGTTCACCATCTGGTGTTTATCAGTGTGCCATGAGACCTAATCACACCATTAAAGG
TTCTTTCCTAAATGGATCATGTGGTAGTGTTGGTTTTAATATAGACTATGATTGCGTGTCTTTCTGCTAT
ATGCATCACATGGAACTCCCAACAGGGGTACACGCTGGTACTGACTTAGAAGGCAAATTCTATGGTCCTT
TTGTTGACAGACAAACAGCACAAGCTGCAGGTACAGACACGACCATAACATTAAATGTGTTGGCATGGCT
GTATGCTGCTGTTATCAATGGTGATAGGTGGTTTCTTAACAGATTCACTACTACTTTGAATGACTTTAAC
CTTGTGGCAATGAAGTACAACTATGAACCTTTGACACAAGACCATGTTGACATATTGGGACCTCTTTCTG
CTCAAACAGGAATTGCCGTCTTAGATATGTGTGCTGCTTTGAAAGAGCTGCTGCAGAATGGTATGAATGG
TCGTACTATCCTTGGTAGCACTATTTTAGAAGATGAGTTTACACCATTTGATGTTGTCAGACAATGCTCT
GGTGTTACCTTCCAAGGTAAGTTCAGGAAAATTGTTAAGGGCACTCATCATTGGATGCTTTTAACTTTCT
TGACATCACTATTGATTCTTGTTCAAAGTACACAGTGGTCACTGTTTTTCTTTGTTTACGAGAATGCTTT
CTTGCCATTTACTCTTGGTATTATGGCAATTGCTGCATGTGCTATGCTGCTTGTTAAGCATAAGCACGCA
TTTTTGTGCTTGTTTCTGTTACCTTCTCTTGCAACAGTTGCTTACTTTAATATGGTCTACATGCCTGCTA
GCTGGGTGATGCGTATCATGACATGGCTCGAATTGGCTGACACTAGCTTGTCTGGTTATCGGCTTAAGGA
TTGTGTTATGTATGCTTCAGCTTTAGTATTGCTTATTCTCATGACAGCTCGCACTGTTTATGATGATGCT
GCTAGACGTGTTTGGACACTGATGAATGTCATTACACTTGTTTACAAAGTCTACTATGGTAATGCTTTAG
ATCAAGCTATTTCCATGTGGGCCTTAGTTATTTCTGTAACTTCTAACTATTCTGGTGTCGTTACGACTAT
CATGTTCTTAGCTAGAGCTATAGTGTTTGTGTGTGTTGAGTATTACCCATTGTTATTTATTACTGGCAAC
ACCTTACAGTGTATCATGCTTGTTTATTGTTTCTTAGGCTATTGTTGCTGCTGCTACTTTGGCCTTTTCT
GTTTACTCAACCGTTACTTCAGGCTTACTCTTGGTGTTTATGACTACTTGGTCTCTACACAAGAATTTAG
GTACATGAACTCCCAGGGGCTTTTGCCTCCTAAGAGTAGTATTGATGCTTTCAAGCTTAACATTAAGTTG
TTGGGTATTGGAGGTAAACCATGTATCAAGGTTGCCACTGTACAGTCTAAAATGTCTGACGTAAAGTGCA
CATCTGTAGTACTGCTCTCGGTTCTTCAACAACTTAGAGTAGAGTCATCTTCTAAATTGTGGGCACAATG
TGTACAACTCCACAATGATATCCTTCTTGCAAAAGACACAACTGAAGCCTTCGAAAAGATGGTTTCTCTT
TTGTCTGTTTTGCTATCCATGCAGGGTGCTGTAGACATTAATAAGTTGTGCGAGGAAATGCTCGATAACC
GTGCTACTCTTCAGGCTATTGCTTCAGAATTTAGTTCTTTACCATCATATGCCGCTTATGCCACTGCCCA
AGAGGCCTACGAGCAGGCTGTAGCTAATGGTGATTCTGAAGTCGTTCTCAAAAAGTTAAAGAAATCTTTG
AATGTGGCTAAATCTGAGTTTGACCGTGATGCTGCCATGCAACGCAAGTTGGAAAAGATGGCAGATCAGG
CTATGACCCAAATGTACAAACAGGCAAGATCTGAGGATAAGAGGGCAAAAGTAACTAGTGCTATGCAAAC
AATGCTCTTCACTATGCTTAGGAAGCTTGATAATGATGCACTTAACAACATTATCAACAATGCGCGTGAT
GGTTGTGTGCCACTCAATATCATACCATTGACTACAGCAGCCAAACTCATGGTTGTTGTCCCTGATTATG
GTACCTACAAGAATACTTGTGATGGTAACACTTTTACATATGCATCTGCACTCTGGGAAATTCAGCAAGT
TGTTGATGCGGATAGCAAGATTGTTCAACTTAGTGAAATTAACATGGACAATTCACCAAATTTGGCTTGG
CCTCTTATTGTTACAGCTCTAAGAGCCAACTCAGCTGTTAAACTACAGAATAATGAACTGAGTCCAGTAG
CACTACGACAGATGTCCTGTGCGGCTGGTACTACACAAACAGCTTGTACTGATGACAATGCACTTGCCTA
CTATAACAATTCGAAGGGAGGTAGGTTTGTGCTGGCATTACTATCAGACCACCAAGATCTCAAATGGGCT
AGATTCCCTAAGAGTGATGGTACAGGTACAATTTACACAGAACTGGAACCACCTTGTAGGTTTGTTACAG
ACACACCAAAGGGGCCTAAAGTGAAATACTTGTACTTCATCAAAGGCTTAAACAACCTAAATAGAGGTAT
GGTGCTGGGCAGTTTAGCTGCTACAGTACGTCTTCAGGCTGGAAATGCTACAGAAGTACCTGCCAATTCA
ACTGTGCTTTCCTTCTGTGCTTTTGCAGTAGACCCTGCTAAAGCATATAAGGATTATCTAGCAAGTGGAG
GACAACCAATCACCAACTGTGTGAAGATGTTGTGCACACACACTGGTACAGGACAGGCAATTACTGTAAC
ACCAGAAGCCAACATGGACCAAGAGTCCTTTGGTGGTGCTTCATGTTGTCTGTATTGTAGATGCCACATT
GACCATCCAAATCCTAAAGGATTTTGTGATTTGAAAGGTAAGTACGTCCAAATACCTACCACTTGTGCTA
ATGACCCAGTAGGTTTTACACTTAGAAACACAGTCTGTACCGTCTGCGGAATGTGGAAAGGTTATGGCTG
TAGTTGTGATCAACTCCGCGAACCCATGATGCAGTCTGCGGATGCGTCAACGTTTTTAAACGGGTTTGCG
GTGTAAGTGCAGCCCGTCTTACACCGTGCGGCACAGGCACTAGTACTGATGTCGTCTACAGGGCTTTTGA
TATTTACAACGAAAAAGTTGCTGGTTTTGCAAAGTTCCTAAAAACTAATTGCTGCCGATTCCAGGAGAAG
GATGAGGAAGGCAATTTATTAGACTCTTACTTTGTAGTTAAGAGGCATACTATGTCTAACTACCAACATG
AAGAGACTATTTATAACTTGGTTAAAGATTGTCCAGCGGTTGCTGTTCATGACTTTTTCAAGTTTAGAGT
AGATGGTGACATGGTACCACATATATCACGTCAGCGTCTAACTAAATACACAATGGCTGATTTAGTCTAT
GCCCTACGTCATTTTGATGAGGGTAATTGTGATACATTAAAAGAAATACTCGTCACATACAATTGTTGTG
ATGATGATTATTTCAATAAGAAGGATTGGTATGACTTCGTAGAGAATCCTGACATCTTACGCGTGTATGC
TAACTTAGGTGAGCGTGTACGCCAAGCATTATTAAAGACTGTACAATTCTGCGATGCTATGCGTGATACA
GGCATTGTAGGCGTACTGACATTAGATAATCAGGATCTTAATGGGAACTGGTACGATTTCGGTGATTTCG
TACAAGTAGCACCAGGCTGCGGAGTTCCTATTGTGGATTCATATTACTCATTGCTGATGCCTATCCTCAC
TCTGACTAGGGCATTGGCTGCTGAGTCCCATATGGATGCTGATTTCGCAAAACCACTTATTAAGTGGGAT
TTGCTGAAATATGATTTTACGGAAGAGAGACTTTGTCTCTTCGACCGTTATTTTAAATATTGGGACCAGA
TATACCATCCCAATTGTATTAACTGTTTGGATGATAGGTGTATCCTTCATTGTGCAAACTTTAATGTGTT
ATTTTCTACTGTGTTTCCACCTACAAGTTTTGGACCACTAGTAAGAAAAATATTTGTAGATGGTGTTCCT
TTTGTTGTTTCAACTGGATACCACTTTCGTGAGTTAGGAGTTGTACATAATCAGGATGTAAACTTACATA
GCTCGCGTCTCAGTTTCAAGGAACTTTTAGTGTATGCTGCTGATCCAGCCATGCATGCTGCTTCTGGCAA
CTTATTGCTAGACAAACGCACCACATGTTTTTCAGTAGCTGCACTAACAAACAATGTTGCTTTTCAAACT
GTCAAACCCGGTAATTTTAATAAGGACTTTTATGACTTTGCCGTGTCTAAAGGCTTTTTTAAGGAAGGAA
GTTCTGTTGAACTAAAACACTTCTTCTTTGCTCAGGATGGCAATGCTGCTATCAGTGATTATGACTATTA
TCGTTATAATCTGCCAACAATGTGTGATATCAGACAGCTCCTATTTGTAGTTGAAGTTGTTGATAAGTAC
TTTGATTGTTACGATGGTGGCTGTATTAATGCCAACCAAGTAATCGTTAACAATCTGGACAAATCAGCTG
GTTTCCCATTTAATAAATGGGGTAAGGCTAGACTTTATTATGACTCAATGAGTTATGAGGATCAAGATGC
ACTTTTCGCGTACACTAAGCGTAATGTCATCCCTACAATAACTCAAATGAACCTTAAGTATGCCATTAGT
GCAAAGAATAGAGCTCGCACCGTAGCAGGTGTCTCCATCTGTAGTACTATGACCAACAGACAGTTTCATC
AGAAATTACTAAAGTCAATAGCCGCCACTAGAGGAGCTACTGTAGTGATTGGAACTAGCAAATTTTATGG
TGGCTGGCATAATATGTTAAAAACTGTTTACAGTGATGTGGAAACACCCCACCTTATGGGTTGGGATTAT
CCAAAATGTGATCGTGCCATGCCTAATATGCTTAGAATCATGGCCTCTCTCGTTCTTGCTCGCAAACATA
GCACTTGTTGTAACTTATCACACCGTTTCTACAGGTTAGCTAACGAGTGTGCGCAAGTATTAAGTGAGAT
GGTCATGTGTGGCGGCTCACTATATGTTAAACCAGGTGGCACATCATCAGGTGATGCTACAACTGCTTAT
GCTAATAGTGTCTTTAACATTTGTCAAGCTGTTACAGCTAATGTAAACGCACTTCTTTCAACTGATGGTA
ATAAGATAGCTGACAAGTATGTCCGCAATCTACAACACAGGCTCTATGAGTGTCTCTATAGAAATAGGGA
TGTTGATCATGAATTCGTGGATGAGTTTTACGCTTACCTGCGTAAACATTTCTCCATGATGATTCTTTCT
GATGATGCCGTTGTGTGCTATAACAGTAACTATGCGGCTCAAGGTTTAGTAGCTAGCATTAAGAACTTTA
AGGCAGTTCTTTATTATCAAAATAATGTGTTCATGTCTGAGGCAAAATGTTGGACAGAGACTGACCTTAC
TAAAGGACCTCACGAATTTTGCTCACAGCATACAATGTTAGTTAAACAAGGAGATGATTACGTGTACCTG
CCTTATCCAGACCCATCAAGAATATTAGGCGCAGGCTGTTTTGTCGATGATATTGTCAAAACAGATGGTA
CACTTATGATTGAGAGGTTTGTGTCATTAGCTATTGATGCCTACCCCCTTACTAAACATCCTAATCAGGA
GTATGCTGATGTCTTTCACTTGTATTTACAATACATTAGGAAGTTACATGATGAGCTTACTGGTCACATG
CTAGACATGTATTCTGTAATGCTAACTAATGATAACACCTCACGGTATTGGGAACCTGAGTTTTATGAAG
CTATGTACACACCACACACAGTCTTGCAGGCTGTAGGTGCTTGTGTATTGTGTAATTCACAGACCTCACT
TCGCTGCGGTGCCTGCATTAGGAGACCATTCCTGTGTTGCAAGTGCTGCTATGATCATGTCATTTCAACG
TCACATAAGTTAGTGTTGTCTGTTAATCCCTATGTTTGCAATGCTCCAGGTTGTGACGTCACTGATGTGA
CACAACTGTATTTAGGAGGTATGAGCTATTACTGCAAGTCACATAAGCCCCCCATTAGTTTTCCATTGTG
TGCTAATGGTCAAGTTTTTGGTTTAAACAAGAACACATGTGTGGGCAGTGACAATGTCACTGACTTCAAT
GCGATAGCAACATGTGACTGGACTAATGCTGGCGATTACATACTTGCCAACACTTGTACTGAGAGACTCA
AGCTCTTTGCAGCAGAAACGCTCAAAGCTACTGAGGAAACATTCAAGCTGTCATATGGTATTGCCACTGT
ACGTGAAGTACTCTCTGACAGAGAATTGCATCTTTCATGGGAGGTTGGAAAACCTAGACCACCATTGAAT
AGAAATTATGTCTTTACTGGTTACCGTGTAACTAAAAATAGTAAAGTACAGATTGGAGAGTACACCTTTG
AAAAGGGTGACTATGGTGATGCTGTTGTGTACAGAGGTACTACAACATACAAATTGAATGTTGGTGATTA
CTTTGTGTTGACATCTCACACTGTAATGCCACTTAGTGCACCTACTCTAGTGCCACAAGAGCACTATGTG
AGAATTACTGGCTTGTACCCAACACTCAATATCTCTGATGAGTTTTCTAGCAATGTTGCGAATTATCAAA
AGGTCGGTATGCAAAAGTACTCTACACTCCAAGGACCACCTGGTACTGGTAAGAGTCATTTTGCCATCGG
ACTTGCTCTCTATTACCCATCTGCTCGCATAGTGTATACGGCATGCTCCCATGCAGCTGTTGATGCCCTA
TGTGAAAAGGCATTAAAATATTTGCCCATAGATAAATGTAGTAGAATCATACCTGCGCGTGCGCGCGTAG
AGTGTTTTGACAAATTCAAAGTGAATTCAACACTAGAACAGTATGTTTTCTGCACTGTAAATGCATTGCC
AGAAACAACTGCTGACATTGTAGTCTTTGATGAAATCTCTATGGCTACTAATTATGACTTGAGTGTTGTC
AATGCTAGACTTCGTGCAAAACACTACGTCTATATTGGCGATCCTGCTCAATTACCAGCTCCTCGCACAT
TGCTGACTAAAGGCACACTAGAACCAGAATACTTTAATTCAGTGTGCAGACTTATGAAAACAATAGGTCC
AGACATGTTCCTTGGAACTTGTCGCCGTTGTCCCGCTGAAATTGTCGACACTGTGAGTGCTTTAGTTTAT
GATAATAAGCTAAAAGCATACAAGGAGAAGTCAGTTCAATGCTTCAAAATGTTTTACAAGGGTGTTATTA
CACATGATGTTTCATCTGCAATTAACAGACCTCAAATAGGCGTTGTAAGAGAATTTCTTACACGCAATCC
TGCTTGGAGAAAAGCTGTTTTTATCTCACCTTATAATTCACAGAATGCTGTAGCTTCAAAAATCCTAGGA
TTGCCTACGCAGACTGTTGATTCATCGCAAGGTTCTGAATATGACTATGTCATATTCACACAAACTACTG
AAACAGCACACTCTTGTAATGTTAACCGCTTCAATGTGGCTATCACAAGGGCAAAAATTGGCATTTTGTG
CATAATGTCTGATAGAGATCTTTATGACAAACTGCAATTTACAAGTCTAGAGGTACCACGCCGCAATGTG
GCTACATTACAAGCAGAAAATGTAACTGGACTCTTTAAGGACTGTAGTAAGATCATTACCGGTCTTCATC
CAACACAGGCGCCTACGCACCTCAGCGTTGATACAAAATTCAAGACTGAGGGATTATGTGTTGACATACC
AGGCATACCAAAGGACATGACCTACCGTAGACTCATCTCTATGATGGGTTTCAAAATGAATTACCAAGTC
AATGGTTACCCCAATATGTTTATTACCCGCGAAGAAGCTATTCGTCACGTTCGTGCATGGATTGGCTTCG
ACGTAGAGGGCTGTCATGCAACTAGAGATGCTGTGGGTACTAACCTACCTCTCCAATTAGGATTTTCTAC
AGGTGTTAACTTAGTAGCTGTACCCACTGGTTATGTTGACACCGAAAATAACACAGAATTCACCAGAGTT
AATGCAAAACCTCCACCAGGTGACCAGTTTAAACATCTTATACCACTCATGTACAAAGGCTTGCCTTGGA
ATGTGGTGCGTATTAAGATAGTACAAATGCTCAGTGATACACTGAAAGGATTGTCAGACAGAGTCGTGTT
TGTCCTTTGGGCGCATGGCTTTGAGCTTACATCAATGAAGTACTTTGTCAAGATTGGACCTGAAAGAACT
TGTTGTCTGTGTGACAAACGTGCAACTTGTTTTTCTACTTCATCAGATACTTATGCCTGCTGGAATCATT
CTGTGGGTTTTGACTATGTCTATAACCCATTTATGATTGATGTTCAGCAGTGGGGTTTTACGGGTAACCT
TCAGAGTAACCATGACCAACATTGTCAGGTGCATGGAAATGCACATGTGGCTAGTTGTGATGCTATCATG
ACTAGATGCTTGGCAGTCCATGAGTGCTTTGTTAAGCGCGTTGATTGGTCTGTTGAATACCCCATTATAG
GTGATGAACTGAAGATTAATGCTGCTTGCAGAAAAGTACAGCACATGGTTGTTAAATCTGCATTGCTTGC
TGATAAGTTCCCAGTTCTTCATGACATTGGGAATCCAAAGGCTATTAAATGTGTGCCTCAGGCTGAGGTA
GAGTGGAAGTTCTACGATGCCCAGCCGTGCAGTGACAAAGCCTATAAAATAGAGGAACTCTTCTATTCTT
ATGCTACACATCATGACAAGTTCACTGATGGTGTTTGTTTGTTTTGGAATTGTAATGTTGATCATTACCC
GGCCAATGCTATTGTTTGTAGGTTCGATACTAGAGTTCTTTCTAACCTAAACCTACCTGGTTGTGATGGT
GGTAGTCTGTATGTAAACAAGCATGCATTCCACACCCCTGCTTTTGATAAAAGTGCATTTACCCATCTGA
AACAATTGCCCTTCTTTTATTACTCTGACAGTCCTTGTGAGTCTCATGGCAAGCAAGTAGTGTCAGACAT
TGATTATGTACCACTCAAATCTGCCACGTGTATTACACGATGTAACTTGGGTGGTGCCGTTTGCAGACAT
CATGCGAATGAGTACAGACAGTACCTAGATGCATACAATATGATGATTTCTGCTGGATTTAGCCTCTGGA
TTTACAAACAGTTTGATACTTACAATCTATGGAATACTTTCACTAGGTTGCAAAGCTTAGAAAATGTGGC
GTACAATGTTATAAATAAAGGACACTTTGATGGACAAACTGGTGAGACACCTGTTTCTATTATTAATAAT
GCTGTTTACACTAAAGTAGATGGCAATGATGTGGAGATCTTTGAAAACAAGACTACACTTCCTGTGAATG
TAGCGTTTGAGCTGTGGGCTAAGCGCAACATCAAGCCAGTGCCAGAGATTAAGATACTCAATAATTTGGG
TGTCGATATCGCTGCCAACACAGTTATCTGGGACTACAAGAGAGAAGCTCCAGCATATGTATCTACAATA
GGTGTCTGTACAATGACCGACATTGCTAAGAAACCTACTGATAGTGCTTGTTCACCGCTCACTGTCTTAT
TTGACGGTAGAGTGGAAGGACAAGTAGATCTTTTTAGAAATGCCCGTAATGGCGTTTTAATAGCAGAAGG
TTCAGTCAAAGGTTTAATACCGTCAAGAGGACCTGCACATGCTAGTGTCAATGGAGTCACATTAACTGGG
GAATCAGTAAAAACACAGTTTAATTATTTTAAGAAAGTAGATGGCATTATTCAGCAGTTGCCGGAAACCT
ACTTTACTCAGAGCAGAGACTTGGAGGATTTTAAGCCCAGATCACAGATGGAAACTGACTTCCTCGAGCT
CGCAATGGATGAATTCATACAACGGTATAAGCTAGAGGGCTATGCTTTCGAGCATATCGTTTATGGAGAT
TTTAGCCATGGACAACTTGGTGGACTTCATTTAATGATTGGTTTAGCCAAGCGTTCACAAGATTCGCCGC
TCAAATTAGAGGATTTTATCCCTATTGATAGTACGGTGAAAAATTATTTCATAACAGATGCTAAAACAGG
TTCATCAAAATGTGTATGCTCTGTTATTGACCTTTTACTTGATGACTTTGTTGAGATAATAAAGTCACAG
GATTTATCAGTAATCTCAAAAGTAGTCAAGGTTACAATCGACTATGCAGAAGTTTCATTCATGCTTTGGT
GTAAAGATGGTCATGTTGAAACTTTTTACCCAAAATTGCAGGCAAGTCAGGCTTGGCAACCGGGAGTTGC
AATGCCTAACTTGTATAAGATGCAAAGAATGCTTCTTGAAAGATGTGACCTTCAGAATTATGGTGAAAAT
GCTGTCATACCAAGAGGAATAATGATGAATGTCGCAAAGTATACTCAACTGTGTCAATATTTAAACACAC
TTACATTAGCTGTACCCTATAATATGAGGGTTATTCATTTTGGTGCAGGCTCTGACAAAGGAGTAGCACC
TGGTACAGCTGTTCTCAGACAGTGGTTGCCAATTGGCACACTACTTGTCGATTCTGATCTTAATGACTTC
GTCTCTGACGCAGATTCTACATTAATTGGAGATTGTGCCACAGTACATACAGCCAATAAATGGGACCTCA
TTATTAGCGACATGTACGACCCTAAGACCAAACATGTGACACAGGAGAATAACTCTAAAGAAGGGTTTTT
CACTTATCTGTGTGGATTTATAAAACAAAAACTAGCCTTGGGTGGTTCTGTGGCTGTGAAGATAACAGAG
CATTCTTGGAATGCCGATCTTTATAAGCTTATGGGACACTTCTCATGGTGGACTGCTTTTGTTACAAATG
TAAATGCATCGTCATCAGAGGCATTTTTAATTGGAGTTAATTATCTTGGTAAGCCGAAAGAACAAATTGA
TGGTTATATCATGCATGCTAACTACATTTTCTGGCGGAATACAAATCCCATCCAGCTGTCTTCCTATTCG
CTATTTGACATGAGCAAATTTCCGCTTAAATTAAGAGGAACTGCTGTAATGTCTTTAAAAGAGAATCAAA
TCAATGATATGATTTATTCCCTGCTTGAGAAAGGTAGACTTATCATTAGAGAAAACAACAGAGTTGTGGT
CTCAAGTGACATTCTTGTTAATAACTAAACGAACATGATTATACTTCTTCTTTTTCTTTCCTCAGCTACT
GCGCAGGAAGGTTGTGGTGTGATATCCAACAAACCACAGCGCACGTTTGACCAATACTCTTCTACTCGTA
GAGGTGTTTATTATAATGATGATATCTTTAGGTCAGATGTGCTACATCTCACCCAGGATTATTTCTTACC
TTTTAACAGTAACGTTACTAGGTACTTATCTCTGAATGCAGATCAAAACCGGCTCGTCTACTTTGATAAC
CAAGTAGTGCCATTTTTAGATGGTATTTACTACGCTGCCACGGAACGCTCCAACGTTATCCGTGGCTGGA
TTTTTGGTTCGACTTTTGACAATAGGTCTCAATCTGCTATTATAGTAAATAACTCTACACACATTCTTGT
GAAGGTGTGTAACTTTATTATTTGTAAGGAGCCTATGTTTACTGTGTCTCAAAATAGACACTTTAAGTCT
TGGGTTTATCAGGATGCTAGGAATTGCACGTATGATGTAGCATATCCTAGCTTTCAGTTGGATGTCTCTC
TCAATAACAATGTTAATTTCAAACATTTGCGAGAGTTCGTCTTTAAAAACGTTGATGGCTTCTTGAAGGT
TTATTCTTCTTATGAACCGATCAACGTTCTCAATGGCATACCTAGTGGTTTTTCCGTACTTAAACCAGTA
ATGAGTTTACCATTAGGTATCAACATTACGGGAGTTCGTGTTGTTATGACTATGTTTAGTAGTACACAGC
AGAACTTCCTCACTGAAAATGCCGCTTATTATATTGGTTATCTCAAACCAAGAACTTTTATGTTACAATT
CAACACTAATGGCACTATTGTCAATGCTGTGGATTGTTCTCAGGATCCACTTTCTGAGTTAAAGTGCACA
CTTAAAAATTTTAATGTTACCAAAGGAATCTACCAAACATCAAACTTCAGAGTTTCACCAACTCAAGAAG
TTGTTAGATTTCCAAACATTACAAACCGCTGTCCATTTGACAAAGTTTTTAATGCTTCTAGGTTTCCCTC
TGTGTATGCATGGGAGAGAATTAAGATTTCTGATTGTGTTGCTGATTACACCGTCCTCTACAACTCAACC
TCTTTCTCAACTTTTAAGTGTTATGGAGTTTCTCCCTCTAAGTTGATTGATTTGTGCTTTACAAGTGTGT
ATGCAGATACATTCTTGATAAGGTCTTCAGAAGTAAGACAAGTAGCGCCAGGTGAAACAGGTGTCATTGC
TGACTATAATTATAAGCTGCCAGATGATTTTACTGGCTGTGTAATAGCCTGGAATACTGCTAAGCAGGAT
ACTGGCTCTTATTATTATAGGTCTCACCGTAAGACTAAGCTTAAACCTTTTGAGAGAGATCTGTCTTCTG
ATGATGGTAATGGTGTATATACACTTTCAACTTATGACTTCAACCCTAATGTACCGGTGGCATATCAGGC
TACTAGAGTTGTTGTTCTTTCATTTGAACTCTTAAATGCGCCTGCTACAGTTTGTGGACCTAAACTATCC
ACACAACTTGTTAAGAATCAGTGTGTCAATTTCAATTTTAATGGACTCACTGGTACTGGTGTGTTAACTC
CTTCTTCAAAGAGATTTCAACCATTTCAACAATTTGGTCGTGATGTTTCGGATTTCACTGATTCAGTTCG
AGATCCTAAAACGTCTGAAATATTAGACATTTCACCTTGCTCTTTTGGCGGTGTAAGTGTAATTACACCC
GGAACAAATACTTCATCAGAGGTGGCTGTTCTTTACCAAGATGTGAACTGCACCGATGTCCCCACGGCCA
TTCGTGCAGATCAATTAACACCAGCGTGGCGCATTTACTCCACTGGATTAAATGTGTTTCAAACACAAGC
CGGCTGTCTTATTGGAGCTGAACATGTCAATGCCTCTTATGAGTGTGACATCCCTATTGGTGCTGGCATT
TGTGCTAGCTACCATACAGCTTCTACTCTACGTAGTACAGGTCAAAAGTCCATTGTTGCTTATACTATGT
CTTTGGGTGCTGAAAATTCTATTGCATATGCTAATAACTCAATTGCCATACCTACAAATTTTTCAATTAG
TGTCACTACTGAAGTGATGCCTGTTTCAATGTCTAAAACATCAGTAGATTGTACAATGTACATCTGCGGT
GATTCTCAGGAGTGCAGTAACCTACTTCTTCAGTACGGAAGTTTCTGCACGCAACTAAATCGTGCCCTTA
CGGGCATTGCTATAGAACAGGACAAAAACACTCAGGAGGTTTTTGCCCAAGTTAAACAAATGTACAAGAC
ACCAGCCATAAAGGATTTTGGTGGTTTCAATTTTTCACAAATATTGCCTGATCCTTCTAAGCCAACGAAG
AGATCATTTATTGAAGACTTACTTTTCAACAAAGTGACTCTCGCTGATGCTGGCTTTATGAAGCAATATG
GCGAATGCCTAGGTGATATTAGTGCTAGAGACCTCATCTGTGCACAAAAGTTCAATGGACTTACTGTCCT
ACCACCTTTACTCACGGATGACATGATTGCTGCGTACACTGCTGCCCTTGTCAGTGGTACTGCTACTGCT
GGCTGGACCTTCGGTGCTGGTGCTGCTCTTCAAATACCTTTTGCTATGCAAATGGCATATAGGTTCAATG
GCATTGGAGTTACTCAAAACGTTCTCTATGAGAATCAAAAACAGATCGCCAATCAATTCAACAAAGCGAT
CAGTCAAATTCAAGAATCACTTACAACAACATCAACTGCATTGGGCAAGCTGCAAGACGTTGTCAACCAG
AATGCTCAAGCACTTAACACACTTGTCAAACAACTTAGTTCCAACTTTGGTGCTATTTCAAGTGTTTTAA
ATGATATTCTTTCACGACTTGATAAAGTCGAAGCAGAGGTGCAAATTGATAGGTTGATAACAGGCAGATT
ACAGAGCCTTCAAACCTATGTAACACAACAACTAATCAGAGCTGCAGAAATCAGAGCTTCTGCTAATCTT
GCTGCTACTAAAATGTCTGAGTGTGTTCTTGGACAATCAAAAAGAGTTGACTTCTGTGGAAGAGGCTATC
ATCTTATGTCTTTCCCTCAAGCTGCTCCACATGGTGTTGTCTTCCTGCATGTTACTTATGTTCCGTCGCA
GGAAAGAAACTTCACCACAGCCCCAGCGATTTGTCATGAAGGCAAAGCATACTTTCCTCGTGAAGGTGTC
TTTGTATCTAATGGCACTTCGTGGTTTATCACACAGAGGAATTTTTACTCACCACAAATAATCACAACAG
ATAATACATTTGTTGCTGGAAACTGTGATGTCGTAATTGGCATCATTAACAACACAGTCTACGATCCTCT
GCAACCTGAGCTTGACTCATTTAAAGAAGAGCTGGACAAGTACTTCAAAAATCACACATCACCTGATGTT
GATCTTGGCGACATTTCAGGCATTAATGCTTCTGTCGTCAATATTCAAAAAGAAATTGACCGCCTCAATG
AGGTTGCCAAAAATCTAAATGAATCGCTCATTGACCTTCAAGAACTTGGTAAATATGAGCAATACATCAA
ATGGCCCTGGTACGTTTGGCTTGGCTTCATTGCCGGACTGATTGCTATCGTCATGGCCACTATACTGCTT
TGTTGCATGACCAGTTGTTGCAGTTGCCTCAAGGGTGCATGCTCTTGTGGTTCTTGCTGCAAATTTGATG
AGGATGACTCTGAGCCTGTGCTTAAGGGAGTCAAATTACATTACACATAAACGAACTTAATGGATTTGTT
TATGAGTATTTTCACGCTTGGATCAATCACACGTCAACCGAGTAAGATTGAAAATGCTTCTCCTGCAAGT
ACTGTTCATGCTACTGCAACGATACCGCTACAAGCCTCACTCCCTTTCAGATGGCTTGTTGTTGGCGTTG
CACTTTTTGCTGTTCTTCAAAGCGCTTCCAAAGTGATTGCGCTTCATAAGAGGTGGCAGCTCAACCTGTA
TAAAGGCTTTCATCTTGTTTGCAATTTGCTGCTACTTTTTGTGACGATTTACTCACATCTTCTACTTTTG
GCTGCTGGCATGGAGGCACAATTTTTGTACATCTATGCTCTGATTTATATTCTGCAAGTTGTGAGCTTCT
GCAGATTTATTATGAGATGCTGGCTTTGCTGGAAGTGCAAATCCAAAAACCCATTACTCTATGATGCCAA
CTACTTTGTTTGCTGGCATACACATAACTATGACTACTGTATACCATACAACAGTGTCACAGATACAATT
GTCGTTACTGCAGGTGACGGCATTTCAACACCAAAACTCAAAGAAGACTACCAAATTGGTGGTTATGCTG
AGGATTGGCACTCAGGTGTTAAAGACTATGTCGTTGTACATGGCTATTTCACCGAAGTTTACTACCAGCT
TGAGTCTACACAAATTACTACAGACACTGGTATTGAAAATGCTACATTCTTCATCTTTAACAAGCTTGTT
AAAGATCCACCGAATGTGCAATTACACACAATCGACGGCTCTTCAGGAGTTGTAAATCCAGCAATGGATC
CAATTTATGATGAGCCGACGACGACTACTAGCGTGCCTTTGTAAGCACAAGAAAGTGAGTACGAACTTAT
GTACTCATTCGTTTCGGAAGAAACAGGTACGTTAATAGTTAATAGCGTACTTCTTTTTCTTGCTTTCGTG
GTATTCTTGCTAGTCACACTAGCCATCCTTACTGCGCTTCGATTGTGTGCGTACTGCTGCAATATTGTTA
ACGTGAGTTTAGTAAAACCAACGATTTACGTCTACTCGCGTGTTAAAAATCTGAACTCTTCTGAAGGAGT
TCCTGATCTTTTGGTCTAAACGAACTAACTATTATTATTATTCTGTTTGGAACTTTAACATTGCTTATCA
TGGCAGACAACGGTACTATTACTGTTGAGGAGCTTAAACAACTCCTGGAACAATGGAACCTAGTAATAGG
TTTCCTATTCCTAGCCTGGATTATGTTATTACAATTTGCCTATTCTAATCGGAACAGGTTTTTGTACATA
ATAAAGCTTGTTTTCCTCTGGCTCTTGTGGCCAGTAACACTTGCTTGCTTTGTGCTTGCTGCTGTTTACA
GAATTAATTGGTTGACTGGCGGGATTGCGATTGCAATGGCTTGTATTGTAGGCTTGATGTGGCTTAGCTA
CTTCGTTGCTTCCTTCAGGCTGTTTGCTCGTACCCGCTCAAGGTGGTCGTTCAACCCAGAAACAAACATT
CTTCTCAATGTGCCTCTTCGGGGGACAATTGTGACCAGACCGCTCATGGAAAGTGAACTTGTCATTGGTG
CTGTGATCATTCGTGGTCACTTGCGAATGGCTGGACACTCCCTGGGGCGCTGTGACATTAAGGACCTGCC
AAAAGAGATCACTGTGGCTACATCACGAACGCTTTCTTATTACAAATTAGGAGCGTCGCAGCGTGTAGGC
ACTGATTCAGGTTTTGCTGCATACAACCGCTACCGTATTGGAAACTACAAATTAAATACAGACCACGCCG
GTAGCAACGACAATATTGCTTTGCTAGTACAGTAAGTGACAACAGATGTTTCATCTTGTTGACTTCCAGG
TTACAATAGCAGAGATATTGATTATCATTATGAGGACTTTCAGGATTGCCATTTGGAATCTTGATGATAA
GTTCAATAGTGAGACAATTATTTAAGCCTCTAACTAAGAAGAATTATTCTGAGTTAGATGATGAAGAACC
TATGGAGTTAGATTATCCATAAAACGAACATGAAAATTATTCTCTTCCTGGCATTGATTGCACTTGCATC
TTGCAAGCTATATCACTACCAAGAGTGTGTTAGAGGTACAACTGTACTACTAAAAGAACCTTGCCTATCT
GGAACTTATGAGGGCAATTCACCATTTCATCCTCTTGCTGATAACAAATTTGCATTAACTTGCATTAGCA
CTCATTTTGCTTTTGCTTGTGCTGACGGTACTAGACATACTTATCAGCTTCGTGCAAGATCAGTTTCACC
AAAACTTTTCATCAGACAAGAGGAAGTTCATCAAGAGCTCTACCCGCCACTTTTTCTCATTGTTGCTGCT
CTAGTATTTATAATACTTTGCTTCACCATTAAGAGAAAGACAGAATGAATGAGCTCACCTTAATTGACTT
CTATTTGTGCTTTTTAGCCTTTCTGCTATTCCTTGTTCTAATAATGCTTATTATATTTTGGTTTTCACTT
GAACTCCAGGATGTAGAAGAACCCTGTAACAAAGTCTAAACGAACATGAAACTTCTCATTGTTTTTGGAC
TCTTGACATCAGTATATTGCATGCATAAAGAATGCAGTATACAAGAATGTTGTGAAAACCAACCATTCCA
ACTCGAAGACCCATGTCCAATACATTACTATTTGGACTGGTTTGTTAAAATTGGGCATCGTAAATCGGCT
CGCCTAGTACAACTTTGTACAGGTGAGTATGGGCATAAGATCCCAATTCATTATGACATTTTTGGCAATT
ATACTATTTCATGTGAACCACTTGAAATTAATTGTCAAAACCCACCAGTTGGAAGTCTCATCGTACGTTG
TTCATATGATGTTGACTCTATGGAGTATCATGACGTTCATGTTGTTCTAGATTTCATCTAAACGAACAAA
CTAAGATGTCTGATAATGGACCCCAAAACCAGCGTAGTGCCCCCCGCATTACATTTGGTGGACCCACAGA
TTCAACTGACAATAACCAGGATGGAGGACGCAGTGGTGCACGGCCAAAGCAGCGCCGACCCCAAGGTTTA
CCCAATAATACTGCGTCTTGGTTCACAGCTCTCACTCAGCATGGCAAGGAGGAACTTAAATTCCCTCGAG
GCCAGGGCGTTCCAATCAACACCAATAGTGGTAAAGATGACCAAATTGGCTACTACCGAAGAGCTACCCG
ACGAGTTCGTGGTGGTGATGGTAAAATGAAAGAGCTCAGCCCCAGATGGTACTTCTATTACCTAGGTACT
GGCCCAGAAGCTTCACTTCCCTACGGCGCTAACAAAGAAGGCATCGTATGGGTCGCAACTGAGGGAGCCT
TGAATACACCTAAAGATCACATTGGCACCCGCAATCCTAATAACAATGCTGCCATCGTGCTACAACTTCC
TCAAGGAACAACATTGCCAAAAGGCTTCTACGCAGAGGGGAGCAGAGGCGGCAGTCAAGCCTCTTCTCGC
TCTTCATCACGTAGTCGCGGTAATTCAAGAAATTCAACTCCTGGCAGCAGTAGGGGAAATTCTCCTGCTC
GAATGGCTAGCGGAGGTGGTGAAACTGCCCTCGCGCTATTGCTGCTAGACAGATTGAACCAGCTTGAGAG
CAAAGTTTCTGGTAAAGGCCAACAACAGCAAGGCCAAACTGTCACTAAGAAATCTGCTGCTGAGGCATCC
AAAAAGCCTCGCCAAAAACGTACTGCCACAAAACAGTACAACGTCACTCAAGCATTTGGGAGGCGTGGTC
CAGAACAAACCCAAGGAAACTTTGGTGACCAAGAATTAATCAGACAAGGGACTGATTACAAACATTGGCC
ACAAATTGCACAATTTGCTCCGAGTGCCTCTGCATTTTTCGGAATGTCACGCATTGGCATGGAAGTCACA
CCTTCGGGAACATGGCTGACTTATCATGGAGCCATTAAATTGGATGATAAAGATCCACAATTCAAAGACA
ACGTCATGCTGTTGAATAAGCACATTGACGCATACAAAGCATTCCCACCAACAGAGCCTAAAAAGGACAA
AAAGAAAAAGACTGATGAAGCTCAGCCTTTACCGCAGAGACAAAAGAAGCAGCCTACTGTGACTCTTCTT
CCTGCGGCTGACATGGATGATTTCTCCAGACAACTTCAAAATTCCATGAGTGGAGCTTCTGCTGATTCAA
CTCAGGCATAAACACTCATGATGACCACACAAGGCAGATGGGCTATGTAAACGTTTTCGCAATTCCGTTT
ACGATACATAGTCTACTCTTGTGCAGAATGAATTCTCGTAGCTAAACAGCACAAGTAGGTTTAGTTAACT
TTAATCTCACATAGCAATCTTTAATCAATGTGTAACATTAGGGAGGACTTGAAAGAGCCACCACATTTTC
ACCGAGGCCACGCGGAGTACGATCGAGGGTACAGTGAATAATACTAGGGAGAGCTGCCTATATGGAAGAG
CCCTAATGTGTAAAATTAATTTTAGTAGTGCTATCCCC</v>
      </c>
      <c r="AU38" s="114" t="str">
        <f t="shared" si="20"/>
        <v>&gt;BtSC2018 M</v>
      </c>
      <c r="AV38" s="114">
        <f t="shared" si="21"/>
        <v>1</v>
      </c>
      <c r="AW38" s="115" t="str">
        <f t="shared" si="22"/>
        <v>&gt;BtSC2018 MK211374.1_genome</v>
      </c>
      <c r="AX38" s="38"/>
      <c r="AY38" s="38"/>
      <c r="AZ38" s="38"/>
      <c r="BA38" s="38"/>
      <c r="BB38" s="38"/>
      <c r="BC38" s="38"/>
      <c r="BD38" s="38"/>
      <c r="BE38" s="38"/>
      <c r="BF38" s="38"/>
      <c r="BG38" s="38"/>
      <c r="BH38" s="38"/>
      <c r="BI38" s="38"/>
      <c r="BJ38" s="38"/>
      <c r="BK38" s="38"/>
      <c r="BL38" s="38"/>
      <c r="BM38" s="38"/>
      <c r="BN38" s="38"/>
      <c r="BO38" s="38"/>
      <c r="BP38" s="38"/>
      <c r="BQ38" s="38"/>
      <c r="BR38" s="38"/>
    </row>
    <row r="39" ht="15.75" customHeight="1">
      <c r="A39" s="87">
        <v>3.0</v>
      </c>
      <c r="B39" s="122" t="s">
        <v>133</v>
      </c>
      <c r="C39" s="96" t="s">
        <v>396</v>
      </c>
      <c r="D39" s="90" t="str">
        <f t="shared" si="8"/>
        <v>BtWIV1</v>
      </c>
      <c r="E39" s="91" t="s">
        <v>135</v>
      </c>
      <c r="F39" s="91" t="s">
        <v>135</v>
      </c>
      <c r="G39" s="91" t="s">
        <v>135</v>
      </c>
      <c r="H39" s="91" t="s">
        <v>135</v>
      </c>
      <c r="I39" s="91"/>
      <c r="J39" s="98"/>
      <c r="K39" s="98"/>
      <c r="L39" s="92" t="s">
        <v>26</v>
      </c>
      <c r="M39" s="93"/>
      <c r="N39" s="94"/>
      <c r="O39" s="95"/>
      <c r="P39" s="93" t="s">
        <v>396</v>
      </c>
      <c r="Q39" s="96"/>
      <c r="R39" s="97">
        <v>2.0</v>
      </c>
      <c r="S39" s="98"/>
      <c r="T39" s="91"/>
      <c r="U39" s="98" t="s">
        <v>397</v>
      </c>
      <c r="V39" s="98"/>
      <c r="W39" s="99" t="s">
        <v>398</v>
      </c>
      <c r="X39" s="99"/>
      <c r="Y39" s="100">
        <v>1256.0</v>
      </c>
      <c r="Z39" s="101" t="s">
        <v>399</v>
      </c>
      <c r="AA39" s="102">
        <f t="shared" si="9"/>
        <v>1256</v>
      </c>
      <c r="AB39" s="103" t="str">
        <f t="shared" si="10"/>
        <v>yes</v>
      </c>
      <c r="AC39" s="104" t="str">
        <f t="shared" si="11"/>
        <v>&gt;BtWIV1 AGZ48828.1</v>
      </c>
      <c r="AD39" s="104" t="str">
        <f>IFERROR(__xludf.DUMMYFUNCTION("if (REGEXMATCH(AC39, ""^&gt;""),AC39 &amp; ""
"" &amp; Z39, """")"),"&gt;BtWIV1 AGZ48828.1
MKLLVLVFATLVSSYTIEKCLDFDDRTPPANTQFLSSHRGVYYPDDIFRSNVLHLVQDHFLPFDSNVTRFITFGLNFDNPIIPFKDGIYFAATEKSNVIRGWVFGSTMNNKSQSVIIMNNSTNLVIRACNFELCDNPFFVVLKSNNTQIPSYIFNNAFNCTFEYVSKDFNLDLGEKPGNFKDLREFVFRNKDGFLHVYSGYQPISAASGLPTGFNALKPIFKLPLGINITNFRTLL"&amp;"TAFPPRPDYWGTSAAAYFVGYLKPTTFMLKYDENGTITDAVDCSQNPLAELKCSVKSFEIDKGIYQTSNFRVAPSKEVVRFPNITNLCPFGEVFNATTFPSVYAWERKRISNCVADYSVLYNSTSFSTFKCYGVSATKLNDLCFSNVYADSFVVKGDDVRQIAPGQTGVIADYNYKLPDDFTGCVLAWNTRNIDATQTGNYNYKYRSLRHGKLRPFERDISNVPFSPDGKPCTPPAFNCYWPLNDYGFYITNGIG"&amp;"YQPYRVVVLSFELLNAPATVCGPKLSTDLIKNQCVNFNFNGLTGTGVLTPSSKRFQPFQQFGRDVSDFTDSVRDPKTSEILDISPCSFGGVSVITPGTNTSSEVAVLYQDVNCTDVPVAIHADQLTPSWRVHSTGNNVFQTQAGCLIGAEHVDTSYECDIPIGAGICASYHTVSSLRSTSQKSIVAYTMSLGADSSIAYSNNTIAIPTNFSISITTEVMPVSMAKTSVDCNMYICGDSTECANLLLQYGSFCTQL"&amp;"NRALSGIAVEQDRNTREVFAQVKQMYKTPTLKDFGGFNFSQILPDPLKPTKRSFIEDLLFNKVTLADAGFMKQYGECLGDINARDLICAQKFNGLTVLPPLLTDDMIAAYTAALVSGTATAGWTFGAGAALQIPFAMQMAYRFNGIGVTQNVLYENQKQIANQFNKAISQIQESLTTTSTALGKLQDVVNQNAQALNTLVKQLSSNFGAISSVLNDILSRLDKVEAEVQIDRLITGRLQSLQTYVTQQLIRAAEI"&amp;"RASANLAATKMSECVLGQSKRVDFCGKGYHLMSFPQAAPHGVVFLHVTYVPSQERNFTTAPAICHEGKAYFPREGVFVFNGTSWFITQRNFFSPQIITTDNTFVSGSCDVVIGIINNTVYDPLQPELDSFKEELDKYFKNHTSPDVDLGDISGINASVVNIQKEIDRLNEVAKNLNESLIDLQELGKYEQYIKWPWYVWLGFIAGLIAIVMVTILLCCMTSCCSCLKGACSCGSCCKFDEDDSEPVLKGVKLHYT")</f>
        <v>&gt;BtWIV1 AGZ48828.1
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v>
      </c>
      <c r="AE39" s="98" t="s">
        <v>400</v>
      </c>
      <c r="AF39" s="105" t="str">
        <f t="shared" si="12"/>
        <v>https://www.ncbi.nlm.nih.gov/protein/AGZ48828.1</v>
      </c>
      <c r="AG39" s="183" t="s">
        <v>401</v>
      </c>
      <c r="AH39" s="41">
        <v>3771.0</v>
      </c>
      <c r="AI39" s="108" t="str">
        <f t="shared" si="13"/>
        <v/>
      </c>
      <c r="AJ39" s="108" t="str">
        <f t="shared" si="14"/>
        <v/>
      </c>
      <c r="AK39" s="109" t="str">
        <f>IFERROR(__xludf.DUMMYFUNCTION("if(AI39&gt;0, right(left( REGEXREPLACE( REGEXREPLACE(AQ39, ""&gt;.*\n"", """"), ""\n"" , """"), AJ39), AJ39-AI39+1))"),"")</f>
        <v/>
      </c>
      <c r="AL39" s="109">
        <f t="shared" si="15"/>
        <v>0</v>
      </c>
      <c r="AM39" s="109" t="str">
        <f t="shared" si="16"/>
        <v/>
      </c>
      <c r="AN39" s="110"/>
      <c r="AO39" s="111" t="str">
        <f t="shared" si="17"/>
        <v>https://www.ncbi.nlm.nih.gov/nuccore/KC881007.1</v>
      </c>
      <c r="AP39" s="111" t="str">
        <f t="shared" si="18"/>
        <v>https://www.ncbi.nlm.nih.gov/nuccore/KC881007.1?report=fasta&amp;log$=seqview&amp;format=text</v>
      </c>
      <c r="AQ39" s="112"/>
      <c r="AR39" s="113">
        <f>IFERROR(__xludf.DUMMYFUNCTION("len(REGEXREPLACE(REGEXREPLACE(AT39, ""&gt;.*\n"", """"), ""\n"", """"))"),0.0)</f>
        <v>0</v>
      </c>
      <c r="AS39" s="113" t="str">
        <f t="shared" si="19"/>
        <v>no</v>
      </c>
      <c r="AT39" s="109" t="str">
        <f>IFERROR(__xludf.DUMMYFUNCTION("if(AQ39="""","""", REGEXREPLACE(AQ39, ""&gt;.*\n"", AW39 &amp; ""
""))"),"")</f>
        <v/>
      </c>
      <c r="AU39" s="114" t="str">
        <f t="shared" si="20"/>
        <v>&gt;BtWIV1 KC8</v>
      </c>
      <c r="AV39" s="114">
        <f t="shared" si="21"/>
        <v>1</v>
      </c>
      <c r="AW39" s="115" t="str">
        <f t="shared" si="22"/>
        <v>&gt;BtWIV1 KC881007.1_genome</v>
      </c>
      <c r="AX39" s="38"/>
      <c r="AY39" s="38"/>
      <c r="AZ39" s="38"/>
      <c r="BA39" s="38"/>
      <c r="BB39" s="38"/>
      <c r="BC39" s="38"/>
      <c r="BD39" s="38"/>
      <c r="BE39" s="38"/>
      <c r="BF39" s="38"/>
      <c r="BG39" s="38"/>
      <c r="BH39" s="38"/>
      <c r="BI39" s="38"/>
      <c r="BJ39" s="38"/>
      <c r="BK39" s="38"/>
      <c r="BL39" s="38"/>
      <c r="BM39" s="38"/>
      <c r="BN39" s="38"/>
      <c r="BO39" s="38"/>
      <c r="BP39" s="38"/>
      <c r="BQ39" s="38"/>
      <c r="BR39" s="38"/>
    </row>
    <row r="40" ht="15.75" customHeight="1">
      <c r="A40" s="87">
        <v>4.0</v>
      </c>
      <c r="B40" s="122" t="s">
        <v>133</v>
      </c>
      <c r="C40" s="123" t="s">
        <v>402</v>
      </c>
      <c r="D40" s="90" t="str">
        <f t="shared" si="8"/>
        <v>BtWIV16_2013</v>
      </c>
      <c r="E40" s="91" t="s">
        <v>135</v>
      </c>
      <c r="F40" s="91" t="s">
        <v>135</v>
      </c>
      <c r="G40" s="91" t="s">
        <v>135</v>
      </c>
      <c r="H40" s="91" t="s">
        <v>135</v>
      </c>
      <c r="I40" s="91"/>
      <c r="J40" s="98"/>
      <c r="K40" s="98"/>
      <c r="L40" s="92" t="s">
        <v>26</v>
      </c>
      <c r="M40" s="152"/>
      <c r="N40" s="193" t="s">
        <v>403</v>
      </c>
      <c r="O40" s="194">
        <v>42382.0</v>
      </c>
      <c r="P40" s="152" t="s">
        <v>370</v>
      </c>
      <c r="Q40" s="101"/>
      <c r="R40" s="97">
        <v>2.0</v>
      </c>
      <c r="S40" s="98"/>
      <c r="T40" s="91"/>
      <c r="U40" s="98" t="s">
        <v>404</v>
      </c>
      <c r="V40" s="98"/>
      <c r="W40" s="99" t="s">
        <v>405</v>
      </c>
      <c r="X40" s="99"/>
      <c r="Y40" s="100">
        <v>1255.0</v>
      </c>
      <c r="Z40" s="101" t="s">
        <v>406</v>
      </c>
      <c r="AA40" s="102">
        <f t="shared" si="9"/>
        <v>1255</v>
      </c>
      <c r="AB40" s="103" t="str">
        <f t="shared" si="10"/>
        <v>yes</v>
      </c>
      <c r="AC40" s="104" t="str">
        <f t="shared" si="11"/>
        <v>&gt;BtWIV16_2013 ALK02457.1</v>
      </c>
      <c r="AD40" s="104" t="str">
        <f>IFERROR(__xludf.DUMMYFUNCTION("if (REGEXMATCH(AC40, ""^&gt;""),AC40 &amp; ""
"" &amp; Z40, """")"),"&gt;BtWIV16_2013 ALK02457.1
MFIFLFFLTLTSGSDLESCTTFDDVQAPNYPQHSSSRRGVYYPDEIFRSDTLYLTQDLFLPFYSNVTGFHTINHRFDNPVIPFKDGVYFAATEKSNVVRGWVFGSTMNNKSQSVIIINNSTNVVIRACNFELCDNPFFAVSKPTGTQTHTMIFDNAFNCTFEYISDSFSLDVAEKSGNFKHLREFVFKNKDGFLYVYKGYQPIDVVRDLPSGFNILKPIFKLPLGINITN"&amp;"FRAILTAFLPAQDTWGTSAAAYFVGYLKPATFMLKYDENGTITDAVDCSQNPLAELKCSVKSFEIDKGIYQTSNFRVAPSKEVVRFPNITNLCPFGEVFNATTFPSVYAWERKRISNCVADYSVLYNSTSFSTFKCYGVSATKLNDLCFSNVYADSFVVKGDDVRQIAPGQTGVIADYNYKLPDDFTGCVLAWNTRNIDATQTGNYNYKYRSLRHGKLRPFERDISNVPFSPDGKPCTPPAFNCYWPLNDYGFYI"&amp;"TNGIGYQPYRVVVLSFELLNAPATVCGPKLSTDLIKNQCVNFNFNGLTGTGVLTPSSKRFQPFQQFGRDVLDFTDSVRDPKTSEILDISPCSFGGVSVITPGTNTSSEVAVLYQDVNCTDVPVAIHADQLTPSWRVYSTGNNVFQTQAGCLIGAEHVDTSYECDIPIGAGICASYHTVSSLRSTSQKSIVAYTMSLGADSSIAYSNNTIAIPTNFSISITTEVMPVSMAKTSVDCNMYICGDSTECANLLLQYGS"&amp;"FCTQLNRALSGIAVEQDRNTREVFAQVKQMYKTPTLKDFGGFNFSQILPDPLKPTKRSFIEDLLFNKVTLADAGFMKQYGECLGDINARDLICAQKFNGLTVLPPLLTDDMIAAYTAALVSGTATAGWTFGAGAALQIPFAMQMAYRFNGIGVTQNVLYENQKQIANQFNKAISQIQESLTTTSTALGKLQDVVNQNAQALNTLVKQLSSNFGAISSVLNDILSRLDKVEAEVQIDRLITGRLQSLQTYVTQQLI"&amp;"RAAEIRASANLAATKMSECVLGQSKRVDFCGKGYHLMSFPQAAPHGVVFLHVTYVPSQERNFTTAPAICHEGKAYFPREGVFVFNGTSWFITQRNFFSPQIITTDNTFVSGSCDVVIGIINNTVYDPLQPELDSFKEELDKYFKNHTSPDVDLGDISGINASVVNIQKEIDRLNEVAKNLNESLIDLQELGKYEQYIKWPWYVWLGFIAGLIAIVMVTILLCCMTSCCSCLKGACSCGSCCKFDEDDSEPVLKGV"&amp;"KLHYT")</f>
        <v>&gt;BtWIV16_2013 ALK02457.1
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v>
      </c>
      <c r="AE40" s="98" t="s">
        <v>407</v>
      </c>
      <c r="AF40" s="105" t="str">
        <f t="shared" si="12"/>
        <v>https://www.ncbi.nlm.nih.gov/protein/ALK02457.1</v>
      </c>
      <c r="AG40" s="183" t="s">
        <v>408</v>
      </c>
      <c r="AH40" s="107">
        <v>30290.0</v>
      </c>
      <c r="AI40" s="108" t="str">
        <f t="shared" si="13"/>
        <v>21492</v>
      </c>
      <c r="AJ40" s="108" t="str">
        <f t="shared" si="14"/>
        <v>25259</v>
      </c>
      <c r="AK40" s="109" t="str">
        <f>IFERROR(__xludf.DUMMYFUNCTION("if(AI40&gt;0, right(left( REGEXREPLACE( REGEXREPLACE(AQ40, ""&gt;.*\n"", """"), ""\n"" , """"), AJ40), AJ40-AI40+1))"),"ATGTTTATTTTCTTATTCTTTCTCACTCTCACTAGTGGTAGTGACCTTGAGAGTTGTACCACTTTTGATGATGTTCAAGCCCCTAATTACCCTCAACACTCTTCATCCAGGAGAGGGGTTTATTATCCTGATGAAATCTTTAGATCAGACACTCTTTATTTAACTCAGGATCTATTTCTTCCATTCTATTCTAATGTCACAGGGTTTCATACTATTAATCATAGGTTTGACAACCCTGTCATACCTTTTAAGGAT"&amp;"GGTGTTTATTTTGCTGCCACTGAGAAATCAAATGTTGTCCGTGGTTGGGTTTTTGGCTCTACCATGAACAACAAGTCTCAGTCGGTGATTATCATCAATAATTCTACTAATGTTGTTATACGAGCATGTAATTTTGAGTTGTGTGACAACCCTTTCTTTGCTGTCTCTAAACCTACGGGAACACAGACACACACTATGATATTCGACAATGCATTTAATTGCACTTTCGAATACATATCAGACTCCTTTTCGCTC"&amp;"GATGTTGCTGAAAAGTCAGGTAATTTTAAACACTTACGAGAGTTTGTGTTTAAAAATAAGGATGGGTTTCTCTATGTTTACAAGGGTTATCAACCTATAGACGTAGTCCGTGATCTACCATCTGGCTTTAATATTTTGAAACCTATTTTTAAGTTACCTCTTGGTATTAACATTACAAATTTTAGAGCCATTCTTACAGCATTTTTGCCTGCTCAAGACACTTGGGGTACATCAGCTGCTGCTTATTTTGTTGGC"&amp;"TATTTAAAGCCAGCTACATTCATGCTTAAGTATGATGAAAATGGTACAATCACAGATGCTGTTGATTGTTCTCAAAATCCCCTTGCTGAACTCAAATGTTCTGTTAAAAGTTTTGAGATTGATAAAGGAATTTACCAAACCTCCAATTTTAGGGTAGCACCCTCAAAGGAAGTTGTGAGGTTCCCTAATATTACAAACCTGTGTCCTTTTGGGGAGGTTTTTAATGCTACTACATTTCCTTCTGTCTATGCATGG"&amp;"GAGAGGAAAAGAATTTCTAATTGTGTTGCTGATTACTCTGTACTCTACAACTCAACATCTTTTTCAACTTTTAAGTGTTATGGCGTTTCTGCCACTAAGCTGAATGATCTTTGCTTCTCCAATGTCTATGCAGATTCATTTGTAGTCAAAGGAGACGATGTAAGGCAAATAGCACCAGGACAGACCGGTGTTATTGCTGATTATAATTACAAATTGCCAGATGATTTCACGGGTTGTGTCCTTGCTTGGAATACT"&amp;"AGGAACATTGATGCTACTCAAACTGGTAATTATAATTATAAATATAGATCTCTCAGACATGGCAAGCTTAGGCCTTTTGAGAGAGATATTTCTAATGTGCCTTTCTCTCCTGATGGCAAACCTTGTACCCCACCTGCTTTTAATTGTTATTGGCCATTAAATGATTATGGTTTTTACATCACTAATGGCATAGGCTACCAACCTTATAGAGTTGTAGTTCTTTCTTTTGAACTTCTAAATGCACCTGCTACGGTT"&amp;"TGTGGACCAAAATTGTCCACTGACCTTATTAAAAATCAATGTGTCAATTTTAACTTTAATGGACTCACTGGTACTGGTGTGTTAACTCCTTCTTCAAAGAGATTTCAACCATTTCAACAATTTGGTCGTGATGTTTTGGATTTCACTGATTCAGTTCGAGATCCGAAGACGTCTGAAATATTAGACATTTCACCTTGCTCTTTTGGCGGTGTAAGTGTAATCACACCTGGAACAAATACTTCATCAGAAGTTGCT"&amp;"GTTCTATATCAAGATGTTAACTGCACTGATGTTCCTGTAGCAATCCATGCAGACCAACTCACACCTTCTTGGCGCGTATACTCTACTGGAAATAATGTATTTCAAACCCAGGCAGGCTGTCTTATAGGAGCTGAGCATGTCGACACTTCTTATGAGTGCGACATTCCTATTGGAGCTGGCATTTGTGCTAGTTACCATACAGTTTCTTCATTACGTAGTACTAGCCAAAAATCTATTGTGGCTTATACTATGTCT"&amp;"TTAGGTGCTGATAGTTCAATTGCTTACTCTAATAACACCATTGCTATACCTACTAACTTTTCAATTAGCATTACTACAGAAGTAATGCCTGTTTCTATGGCTAAAACCTCTGTAGATTGTAATATGTACATCTGCGGAGATTCTACTGAATGTGCTAATTTGCTTCTCCAATATGGTAGCTTTTGCACACAACTAAATCGTGCACTCTCAGGTATTGCTGTTGAACAGGATCGCAACACACGTGAAGTGTTCGCT"&amp;"CAAGTCAAACAAATGTACAAAACCCCAACTTTGAAAGATTTTGGTGGTTTTAATTTTTCACAAATATTACCTGACCCTCTAAAGCCAACTAAGAGGTCTTTTATTGAGGACTTGCTCTTTAATAAGGTGACACTCGCTGATGCTGGCTTTATGAAGCAATATGGCGAATGCCTAGGTGATATTAATGCTAGAGATCTCATTTGTGCGCAGAAGTTCAATGGACTTACAGTGCTGCCACCTCTGCTCACTGATGAT"&amp;"ATGATTGCTGCCTACACTGCTGCTCTAGTTAGTGGTACTGCCACTGCTGGATGGACATTCGGTGCTGGCGCTGCTCTTCAAATACCTTTTGCTATGCAAATGGCATATAGGTTCAATGGCATTGGAGTTACTCAAAATGTTCTCTATGAGAACCAAAAACAAATCGCCAATCAATTTAACAAGGCGATCAGCCAAATTCAAGAATCACTCACAACAACATCCACTGCATTGGGCAAGCTGCAAGATGTCGTCAAC"&amp;"CAGAATGCTCAAGCATTAAACACACTTGTTAAACAACTTAGCTCCAATTTTGGTGCGATTTCAAGTGTGCTAAATGATATCCTTTCGCGACTTGATAAAGTCGAGGCAGAGGTACAAATTGACAGGTTAATTACAGGCAGACTGCAAAGCCTTCAAACCTATGTAACACAACAACTAATCAGGGCTGCTGAAATCAGGGCTTCTGCTAATCTTGCTGCTACTAAAATGTCTGAGTGTGTTCTTGGACAATCAAAA"&amp;"AGAGTTGACTTTTGCGGAAAGGGCTACCATCTTATGTCCTTCCCACAAGCAGCCCCGCATGGTGTTGTCTTCCTACATGTCACATATGTGCCATCTCAAGAGAGAAACTTCACCACAGCGCCAGCAATTTGTCATGAAGGCAAAGCATACTTCCCTCGTGAAGGTGTTTTTGTGTTTAATGGCACTTCGTGGTTTATTACACAGAGGAACTTCTTTTCTCCACAAATAATTACTACAGACAATACATTTGTCTCC"&amp;"GGAAGTTGTGATGTCGTAATTGGCATCATTAACAATACAGTTTATGATCCTCTGCAACCTGAGCTTGACTCATTCAAAGAAGAGCTGGACAAGTACTTCAAAAATCACACATCACCAGATGTTGATCTTGGCGACATTTCAGGCATTAACGCTTCTGTCGTCAACATTCAAAAAGAAATTGACCGCCTCAATGAGGTCGCTAAAAATTTAAATGAATCACTCATTGACCTTCAAGAATTGGGAAAATATGAGCAA"&amp;"TATATTAAATGGCCTTGGTATGTTTGGCTCGGCTTCATTGCTGGACTAATTGCCATCGTCATGGTTACAATCTTGCTTTGTTGCATGACTAGTTGTTGCAGTTGCCTCAAGGGTGCATGCTCTTGTGGTTCTTGCTGCAAGTTTGATGAGGATGACTCTGAGCCAGTTCTCAAGGGTGTCAAATTACATTACACATAA")</f>
        <v>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L40" s="109">
        <f t="shared" si="15"/>
        <v>3768</v>
      </c>
      <c r="AM40" s="109" t="str">
        <f t="shared" si="16"/>
        <v>&gt;BtWIV16_2013_Sgene
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N40" s="110" t="s">
        <v>409</v>
      </c>
      <c r="AO40" s="111" t="str">
        <f t="shared" si="17"/>
        <v>https://www.ncbi.nlm.nih.gov/nuccore/KT444582.1</v>
      </c>
      <c r="AP40" s="111" t="str">
        <f t="shared" si="18"/>
        <v>https://www.ncbi.nlm.nih.gov/nuccore/KT444582.1?report=fasta&amp;log$=seqview&amp;format=text</v>
      </c>
      <c r="AQ40" s="112" t="s">
        <v>410</v>
      </c>
      <c r="AR40" s="113">
        <f>IFERROR(__xludf.DUMMYFUNCTION("len(REGEXREPLACE(REGEXREPLACE(AT40, ""&gt;.*\n"", """"), ""\n"", """"))"),30290.0)</f>
        <v>30290</v>
      </c>
      <c r="AS40" s="113" t="str">
        <f t="shared" si="19"/>
        <v>yes</v>
      </c>
      <c r="AT40" s="109" t="str">
        <f>IFERROR(__xludf.DUMMYFUNCTION("if(AQ40="""","""", REGEXREPLACE(AQ40, ""&gt;.*\n"", AW40 &amp; ""
""))"),"&gt;BtWIV16_2013 KT444582.1_genome
ATATTAGGTTTTTACCTACCCAGGAAAAGCCAACCAACCTCGATCTCTTGTAGATCTGTTCTCTAAACGA
ACTTTAAAATCTGTGTAGCTGTCGCTCGGCTGCATGCCTAGTGCACCTACGCAGTATAAACAATAATAAA
TTTTACTGTCGTTGACAAGAAACGAGTAACTCGTCCCTCTTCTGCAGACTGCTTACGGTTCCGTCCGTGT
TGCAGTCGAT"&amp;"CATCAGCATACCTAGGTTTCGTCCGGGTGTGACCGAAAGGTAAGATGGAGAGCCTTGTTC
TTGGTGTCAACGAGAAAACACACGTCCAACTCAGTTTGCCTGTTCTTCAGGTTAGAGACGTGCTAGTGCG
TGGCTTCGGGGACTCTGTGGAAGAGGCCCTATCGGAGGCACGTGAACATCTTAAAAATGGCACTTGTGGT
TTAGTAGAGCTGGAAAAAGGCGTACTGCCCCAGCTTGAACAGCCCTATGTGT"&amp;"TCATTAAACGTTCTGATG
CCTTAAGCACCAATCACGGCCACAAGGTCGTTGAGCTGGTTGCAGAATTGGACGGCATTCAGTACGGTCG
TAGCGGTATAACTCTGGGAGTACTCGTGCCACATGTGGGCGAAACCCCAATCGCATACCGCAATGTTCTT
CTTCGTAAGAACGGTAATAAGGGAGCCGGTGGCCATAGCTTTGGCATCGATTTAAAGTCTTATGACTTAG
GTGACGAGCTTGGTACTGATCCC"&amp;"ATTGAAGATTATGAACAAAACTGGAACACTAAGCATGGCAGTGGTGT
ACTCCGTGAACTCACTCGTGAGCTCAATGGAGGTGCAGTTACTCGCTATGTCGACAACAACTTCTGTGGC
CCAGATGGGTACCCTCTTGATTGCATCAAAGATTTTCTCGCTCGCGCGGGTAAGTCAATGTGCACTCTTT
CTGAACAACTTGATTACATCGAGTCGAAGAGAGGTGTCTACTGCTGCCGTGACCACGAGCATGAA"&amp;"ATTGC
CTGGTTCACTGAGCGCTCTGATAAGAGCTATGAGCATCAGACACCCTTCGAAATTAAGAGTGCCAAGAAA
TTTGACACCTTCAAAGGGGAATGCCCAAAGTTTGTATTTCCTCTCAATTCAAAAGTCAAAGTCATTCAAC
CACGTGTTGAAAAGAAAAAGACTGAAGGTTTCATGGGGCGCATACGCTCTGTGTACCCTGTTGCATCTCC
GCAGGAGTGTAACAACATGCACTTGTCTACCTTGAT"&amp;"GAAATGTAATCATTGCGATGAAGTTTCATGGCAG
ACGTGCGATTTTCTGAAAGCCACTTGTGAACATTGTGGCACTGAAAACGCAGTCACTGAAGGACCTACTA
CATGTGGGTATCTACCTACTAATGCTGTAGTGAAAATGCCATGTCCTGCCTGTCAAGACCAGGAGATTGG
ACCTGAGCATAGTGTTGCAGATTATCACAACCACTCAAACATTGAAACTCGACTCCGCAAGGGAGGTAGG
ACTAGAT"&amp;"GTTTTGGAGGCTGTGTGTTTGCCTATGTCGGCTGCTACAACAAGCGTGCCTACTGGGTTCCTC
GTGCTAGTGCTGATATTGGTTCAGGCCATACTGGCATTACTGGTGACAACGTGGAGACCTTGAATGAGGA
TCTCCTTGAGATACTGAGTCGTGAACGTGTTAATATTAACATTGTTGGCGATTTTCAGTTGAATGAAGAG
GTGGCCATCATTTTGGCATCTTTTTCTGCTTCTACAAGTGCCTTTATTG"&amp;"ACACTATAAGGAGTCTTGATT
ACAAGTCTTTCAAAGCCATTGTTGAGTCCTGCGGTAACTACAAAGTTACCAAGGGGAAGCCCGTAAAAGG
TGCTTGGAACATTGGACAACAGAGATCAGTTTTAACACCACTGTGTGGTTTCCCCTCACAGGCTGCTGGT
GTTATCAGATCAATCTTTGCACGCACACTTGATGCAGCAAACCACTCAATTCCTGATTTGCAAAGAGCAG
CTGTCACCATACTTGATGGT"&amp;"ATTTCTGAACAGTCATTACGTCTTGTCGACGCCATGGTTTACACCTCAGA
CCTGATCACCAACAGTGTCATTATTATGGCATATGTAACCGGTGGTCTTGTACAACAGATTTCTCAGTGG
TTGTCTAATCTGTTGGGCACTACTGTTGAAAAACTCAGGCCCATCTTTGCATGGATTGAGGCGAAACTTA
GTGCAGGAGTTGAATTTCTCAAGGATGCTTGGGAGATTCTCAAATTTCTCATTACAGGTGTT"&amp;"TTTGACAT
CGTTAAGGGTCAAATACAGGTTGCTTCAGATAACATCAAGGATTGTGTAAAATGCTTCATTGATGTTGTT
AACAAAGCACTCGAAATGTGCATTGACCAAGTCACTATCGCTGGCGCAAAGTTGCGATCACTCAACTTGG
GTGAAGTCTTCATCGCTCAAAGCAAGGGACTTTACCGTCAGTGTATACGTGGCAAGGAACAGCTGCAACT
ACTCATGCCTCTTAAGGCACCAAAAGAAGTCAC"&amp;"CTTTCTTGAAGGTGATTCACATGACACAGTACTTACC
TCTGAGGAGGTTGTTCTCAAGAACGGTGAACTCGAAGCACTCGAGGCGCCCGTTGATAGCTTCACAAATG
GAGCTGTCGTTGGCACACCAGTCTGTGTAAATGGCCTCATGCTCTTGGAGATTAAGGACAAAGAACAATA
CTGCGCATTGTCTCCTGGTTTACTGGCTACAAACAATGTCTTTCGCCTAAAGGGAGGTGCACCAACTAAA
GGTG"&amp;"TAACCTTTGGAGAAGATACTGTTTTGGAAGTTCAAGGCTACAAGAATGTGAGAATCACATTTGAGC
TTGATGAACGTGTAGACAAAGTGCTTAATGAAAAGTGCTCTGTCTACACTGTTGAATCCGGTACCGAAGT
TACTGAGTTTGCATGTGTTGTAGCAGAGGCTGTTGTGAAGACTTTACAACCAGTTTCTGATCTTCTTACC
AATATGGGTATTGATCTTGATGAATGGAGTGTGGCTACATTCTATT"&amp;"TGTTTGATGATGCTGGTGAAGAAA
AACTTTCTTCACGTATGTACTGTTCCTTCTATCCTCCTGATGATGAGGAGGATTGTGATGAGTATGAGGA
AGAAGAGGAAGTCCCGGAAGAATCCTGTGCGCATGAATACGGTACAGAAGAAGACTACCAAGGTCTTCTA
CTGGAATTTGGTGCCTCAACTGAAATGCAAGTTGAAGAAGAAGAAGAAGAGGACTGGCTTGGTGATGCTA
CCGAATTATCGGAGCAT"&amp;"GAACCTGAACCAGAACTAACACTTGAAGAACCAGTTAACCAGTTTACTGGTTA
TTTAAAACTTACTGACAATGTTGCCATTAAGTGTGTGGACATCGTGAAGGAGGCGCAAAACGCTAACCCC
ACGGTGATTGTAAATGCTGCTAACATACATCTGAAACATGGTGGTGGTGTAGCAGGTGCACTCAATAAGG
CAACCAACGGTGCCATGCAAAAAGAGAGCGATGATTACATTAAGCTAAATGGCCCTCTC"&amp;"ACAGTGGGAGG
TTCATGTTTGCTTTCTGGACACAACCTTGCTAAGAAGTGTCTGCATGTTGTTGGACCTAACCTAAATGCA
GGTGAGGACATCCAGCTTCTTAAGGCAGCATATGAAAATTTCAATTCACAGGACACCTTACTTGCACCAC
TGTTGTCAGCAGGCATATTTGGTGCTAAACCACTTCATTCTTTACAAGTGTGCGTGCAGACAGTTCGTAC
ACAGGTTTATATTGCAGTCAATGATAAAGC"&amp;"TCTTTATGAGCAGGTTGTCATGGATTACCTTGATAGCCTG
AAGCCCAGAGTGGAAGCACCTAAACAAGAGGAGCCACCAAAGACAGAAGATCCTAAAATTGAGGAGAAAT
CTGTCGTACAGAAGCCTGTCGATGTGAAGCCAAAAATTAAGGCTTGCATTGATGAGGTTACCACAACACT
GGAAGAAACTAAGTTTCTTACCAATAAGTTACTCTTGTTTGCTGACATCAATGGTAAGCTTTACCATGAT
T"&amp;"CTCACAACATGCTTAGAGGTGAAGATATGTCTTTCCTTGAGAAGGATGCACCTTACATGGTAGGTGATG
TTATCACTAGTGGTGATATCACTTGTGTTGTAATACCCTCCAAAAAGGCTGGTGGCACTACAGAGATGCT
CTCAAGAGCTTTGAAGAAGGTGCCAGTTGATGAGTATATAACCACATACCCTGGACAAGGATGTGCTGGT
TATACACTTGAGGAAGCTAAGACTGCTCTTAAGAAATGCAAAT"&amp;"CTGCATTTTACGTGTTACCTTCAGAAA
CACCTAATGCTAAGGAAGAGATTCTAGGAACTGTATCCTGGAATTTGAGAGAGATGCTTGCTCATGCTGA
AGAGACAAGAAAATTAATGCCTATCTGCATGGATGTTAGAGCCATAATGGCCACCATCCAACGCAAGTAC
AAAGGAATTAAAATTCAAGAAGGTATTGTTGACTATGGAGTCCGATTCTTCTTTTATACTAGTAAAGAAC
CTGTAGCTTCTATC"&amp;"ATTACGAAGTTGAACTCTCTAAATGAGCCACTTGTCACAATGCCAATTGGTTATGT
GACACATGGTTTTAATCTTGAAGAGGCTGCGCGCTGTATGCGTTCTCTTAAAGCTCCTGCCGTAGTGTCA
GTATCATCACCAGATGCTGTTACTACATATAATGGATACCTCACTTCGTCATCAAAGACATCTGAGGAGC
ACTTTGTGGAAACAGTTTCTTTGGCTGGCTCTTACAGAGATTGGTCCTATTCAGGA"&amp;"CAGCGTACAGAGTT
AGGTGTTGAATTTCTTAAGCGTGGTGACAAAATTGTGTACCACACTTTAGAGGGCCCCGTCGAGTTTCAT
CTTGACGGTGAGGTTCTTCCACTTGACAAACTAAAGAGTCTTTTATCCCTGCGGGAGGTTAAGACTATAA
AAGTGTTCACAACTGTGGACAACACTAATCTCCACACACAGCTTGTGGATATGTCTATGACATATGGACA
GCAGTTTGGTCCAACATACTTGGATGG"&amp;"TGCTGATGTTACAAAAATTAAACCCCATGTAAATCATGAGGGT
AAGACTTTCTTTGTACTACCTAGTGATGACACACTACGTAGTGAAGCTTTCGAGTACTACCACACTCTTG
ATGAGAGTTTTCTTGGTAGGTACATGTCTGCTTTAAACCACACAAAGAAATGGAAATTTCCTCAAGTTGG
TGGTTTAACTTCAATTAAATGGGCTGATAACAATTGTTATTTGTCTAGTGTTTTATTAGCACTTCAACA"&amp;"G
ATTGAAGTCAAATTCAATGCACCAGCACTTCAAGAGGCTTATTATAGAGCCCGTGCTGGTGATGCTGCTA
ACTTTTGTGCACTCATACTCGCTTACAGTAATAAAACTGTTGGCGAGCTCGGTGATGTCAGAGAAACTAT
GACCCATCTTCTACAGCATGCTAATTTGGAATCCGCAAAGCGAGTTCTTAATGTGGTGTGTAAACATTGC
GGTCAGAAAACTACCACCTTAACGGGTGTAGAAGCCGTGA"&amp;"TGTATATGGGTACTCTATCTTATGATAATC
TTAAGACAGGTGTTTCCATTCCATGTGTGTGTGGTCGTGATGCTACACAATATCTAGTACAACAAGAGTC
TTCTTTTGTTATGATGTCTGCACCACCTGCTGAATATAAATTACAGCAAGGTACATTTTTGTGTGCGAAT
GAGTACACTGGTAACTATCAGTGTGGTCATTACACTCATATAACTGCTAAGGAGACCCTCTATCGTATTG
ATGGAGCTCAC"&amp;"CTTACAAAGATGTCAGAGTACAAAGGACCAGTGACTGACGTTTTCTATAAGGAAACATC
TTACACTACAACCATCAAGCCTGTGTCGTATAAACTCGATGGAGTTACTTACACAGAGATTGAACCAAAA
TTGGATGGGTATTATAAAAAGGATAATGCTTACTATACAGAGCAGCCTATAGACCTTGTACCAACTCAAC
CACTACCAAATGCGAGTTTTGACAATTTCAAACTCACATGTTCTAATACAAAA"&amp;"TTTGCTGATGATTTAAA
TCAAATGACAGGCTTCACAAAGCCAGCTTCACGAGAGTTATCTGTCACATTCTTTCCAGACTTGAATGGC
GATGTAGTGGCTATTGACTATAGACACTATTCAGCGAGTTTCAAGAAAGGTGCTAAATTACTGCATAAGC
CAATTGTTTGGCATATCAATCAGGCTACAACCAAGACAACGTTTAAACCAAACACTTGGTGTTTACGTTG
TCTTTGGAGTACAAAGCCAGTAGA"&amp;"TACTTCAAATTCATTTGAAGTTCTGGCAGTAGAAGACACACAAGGA
ATGGACAATCTTGCTTGTGAAAGTCAACAACCCACCTCTGAAGAAGTAGTGGAAAATCCTACCATACAGA
AGGAAGTCATAGAGTGTGACGTGAAAACTACCGAAGTTGTAGGCAATGTCATACTTAAACCATCAGATGA
AGGTGTTAAAGTAACACAAGAGTTGGATCATGAGGATCTTATGGCTGCTTATGTGGAAAATACAAG"&amp;"CATT
ACCATTAAGAAACCTAATGAGCTTTCACTAGCCTTAGGTTTAAAAACAATTGCCACTCATGGTATTGCTG
CAATTAATAGTGTGCCTTGGAGTAAAATTTTGGCATATGTCAAACCATTCTTAGGACAGGCAGCAGTTAC
AACATCAAACTGCGCTAAGAGATTGGTGCAGCGTATGTTTAACAACTATATGCCCTATGTGCTTACACTA
CTGTTCCAATTGTGTACTTTTACTAAAAGTACAAATT"&amp;"CTAGAATTAGAGCTTCACTACCTACGACTATTG
CTAAAAATAGTGTTAAGGGTGTAGCTAGATTATGTTTGGATGCTGGCATCAATTATGTAAAGTCACCCAA
ATTTTCTAAATTGTTCACTGTTGCAATGTGGCTATTATTGTTAAGCATTTGCTTAGGTTCACTAATCTAT
GTAACTGCAGCTTTAGGTGTATTATTGTCCAACTTTGGAGCTCCTTCTTATTGTAGTGGCGTTAGAGAAT
CGTACCTC"&amp;"AATTCCTCTAATGTTACTACTATGGATTTCTGTGAAGGTTCTTTTCCTTGCAGTGTTTGTTT
AAGTGGATTAGATTCGCTTGATTCCTATCCAGCTCTTGAAACCATTCAGGTGACGATCTCATCGTACAAG
CTAGACTTGACAATTTTAGGCCTGGCTGCTGAGTGGTTTTTGGCATATATGTTGTTCACAAAATTCTTTT
ATTTACTAGGTCTTTCAGCTATAATGCAGGTGTTCTTTGGCTATTTTGCT"&amp;"AGTCATTTCATCAGCAATTC
TTGGCTCATGTGGTTTATCATTAGCATTGTACAAATGGCACCCGTTTCTGCAATGGTTAGGATGTACATC
TTCTTTGCTTCTTTTTACTACATTTGGAAGAGCTATGTTCATATTATGGATGGTTGTACCTCTTCGACTT
GCATGATGTGCTATAAGCGCAATCGTGCCACACGCGTAGAGTGTACAACTATTGTTAATGGCATGAAGAG
ATCTTTCTATGTCTATGCAAA"&amp;"TGGAGGCCGTGGCTTCTGCAAGACGCACAATTGGAATTGTCTCAATTGT
GACACATTTTGCACTGGTAGTACATTCATTAGTGATGAAGTTGCTCGTGACTTGTCACTCCAGTTTAAAA
GACCAATCAACCCTACTGACCAGTCATCGTATATTGTTGATAGTGTTGCTGTGAAAAATGGCGCGCTTCA
CCTCTACTTTGACAAGGCTGGTCAAAAGACTTATGAGAGACACCCACTCTCCCATTTTGTCAA"&amp;"TTTAGAC
AATTTGAGAGCTAACAACACTAAAGGTTCACTACCTATTAATGTCATAGTCTTTGATGGCAAGTCAAAAT
GCGACGAGTCTGCTGCTAGGTCTGCTTCTGTGTACTACAGTCAGCTAATGTGCCAACCTATTCTGTTGCT
TGACCAAACTCTCGTATCAGATGTTGGAGATAGTACTGAAGTTTCTGTTAAGATGTTTGATGCTTATGTC
GACACCTTTTCAGCAACTTTTAGTGTTCCTATGG"&amp;"AAAAACTTAAGGCACTTGTTGCTACAGCTCATAGCG
AGCTGGCAAAGGGTGTAGCTTTAGATGGCGTCCTTTCTACATTTGTGTCCGCAGCCCGTCAAGGTGTTGT
AGACACTGATGTTGACACAAAGGATGTCATTGAATGTCTCAAACTTTCACATCACTCCGACTTGGAAGTG
ACAGGTGACAGTTGTAACAACTTCATGCTCACCTATAACAAAGTTGAAAACATGACGCCTAGAGATCTTG
GCGCA"&amp;"TGTATTGATTGTAATGCAAGGCATATTAATGCCCAAGTGGCAAAAAGTCACAATGTTTCACTCAT
CTGGAATGTAAAAGACTATATGTCTTTATCTGAACAGCTGCGTAAACAAATTCGTAGTGCTGCTAAGAAG
AACAACATACCTTTTAGACTAACTTGTGCTACAACTAGACAGGTTGTCAATGTCATAACTACTAAAATCT
CACTCAAGGGTGGTAAGATTGTTAGTACTTGGTTTAAACTTATGTTT"&amp;"AAGGCCACATTATTGTGCGTTTT
TGCTGCATTGGTCTGTTACATCGTTATGCCAGTACATACATTGTCTGCTCATGATGGTTACACAAATGAA
ATCATTGGTTACAAAGCCATTCAGGATGGTGTCACTCGTGACATCGTTTCCACTGATGATTGTTTTGCAA
ACAAACATGCTGGTTTTGACTCATGGTTTAGCCAGCGTGGTGGTTCATACAAAAATGACAAAAGCTGCCC
TGTAGTAGCTGCTATCAT"&amp;"TACAAGAGAGATTGGTTTTATAGTGCCTGGCTTACCAGGTACTGTGTTGAGA
GCAATCAATGGTGACTTCTTGCATTTTCTACCTCGTGTCTTTAGTGCTGTAGGCAACATTTGCTACACAC
CTTCCAAACTCATTGAGTATAGTGATTTTGCTACCTCTGCTTGCGTTCTTGCTGCTGAGTGTACAATTTT
TAAGGATGCTATGGGCAAACCTGTGCCATATTGTTATGACACTAATTTGCTAGAGGGTTC"&amp;"TATTTCTTAT
AGTGAGCTTCGTCCAGACACTCGTTATGTCCTTATGGATGGTTCCATCATACAGTTTCCTAACACTTACC
TGGAGGGTTCTGTTAGAGTGGTAACAACTTTTGATGCTGAGTACTGTAGACATGGTACATGCGAAAGGTC
AGAAGCTGGTATTTGCTTATCTACCAGTGGTAGATGGGTTCTTAATAATGAACATTATAGAGCTCTACCT
GGAGTATTCTGTGGTGTTGATGCAATGAATC"&amp;"TTATAGCAAACATCTTTACTCCCCTTGTGCAACCTGTGG
GTGCTTTAGATGTGTCTGCTTCAGTAGTGGCTGGTGGTATTATTGCCATATTGGTGACTTGTGCTGCCTA
CTACTTTATGAAATTCAGACGTGCTTTTGGTGAGTACAACCATGTTGTTGCTGCTAATGCACTTTTGTTT
TTGATGTCTTTCACTATACTCTGTCTGGCACCAGCTTATAGCTTTTTGCCAGGAGTCTACTCAGTCTTTT
AC"&amp;"TTGTACTTGACATTCTATTTCACTAATGATGTTTCGTTCTTGGCTCACCTTCAATGGTTTGCCATGTT
TTCTCCTATTGTGCCTTTTTGGATAACAGTAATCTATGTATTCTGTATTTCTCTGAAGCACTGCCATTGG
TTCTTTAACAACTATCTTAGGAAAAGAGTCATGTTTAATGGAGTTACATTTAGTACCTTCGAGGAGGCTG
CTTTGTGTACCTTTTTGCTCAATAAGGAAATGTACCTAAAATTG"&amp;"CGTAGTGAGACACTGTTGCCACTTAC
ACAGTACAATAGGTATCTTGCTCTATATAACAAGTACAAGTATTTCAGTGGAGCCTTAGATACTACCAGC
TATCGTGAAGCAGCTTGCTGCCACTTAGCAAAGGCTCTAAATGACTTTAGCAATTCAGGTGCTGATGTTC
TCTACCAACCACCACAGACGTCAATCACTTCTGCTGTTCTGCAGAGTGGTTTTAGGAAAATGGCATTCCC
ATCAGGCAAAGTTGA"&amp;"AGGGTGCATGGTACAAGTAACCTGTGGAACTACAACTCTTAATGGATTGTGGTTA
GATGACACAGTATACTGTCCAAGACATGTCATTTGCACAGCAGAGGACATGCTTAACCCTAACTATGAAG
ATCTGCTCATTCGCAAATCTAACCATAGCTTCCTTGTTCAGGCTGGCAATGTACAACTCCGAGTTATCGG
CCATTCTATGCAAAATTGTCTGCTTAGGCTTAAAGTTGATACCTCTAACCCTAAGAC"&amp;"ACCCAAGTATAAA
TTTGTCCGTATTCAACCTGGTCAAACATTCTCAGTTTTAGCATGCTACAATGGTTCACCATCTGGTGTTT
ATCAGTGTGCCATGAGACCTAACCATACCATTAAAGGTTCTTTCCTTAATGGATCATGTGGTAGTGTTGG
TTTTAACATTGACTATGATTGCGTGTCTTTCTGCTATATGCATCATATGGAGCTGCCAACAGGAGTACAC
GCTGGTACTGACTTAGAAGGTAAATTCT"&amp;"ATGGTCCATTTGTTGACAGACAAACTGCACAGGCTGCAGGTA
CAGACACAACCATAACATTAAATGTTTTGGCATGGCTGTATGCTGCTGTTATCAATGGTGATAGGTGGTT
TCTTAATAGATTCACCACTACTTTGAATGACTTTAACCTTGTGGCAATGAAGTACAACTATGAACCTTTG
ACACAAGATCATGTTGACATATTGGGACCTCTTTCTGCTCAAACAGGAATTGCCGTCTTAGATATGTGTG"&amp;"
CTGCTTTGAAAGAGCTGCTGCAGAATGGTATGAATGGTCGTACTATCCTTGGTAGCACTATTTTAGAAGA
TGAGTTTACACCATTTGATGTTGTTAGACAATGCTCTGGTGTTACCTTCCAAGGTACGTTCAAGAAAATT
GTTAAAGGCACTCATCATTGGCTGCTTTTAACTTTCTTGACATCACTATTGATTCTTGTTCAGAGTACAC
AGTGGTCACTGTTTTTCTTTGTTTACGAGAATGCTTTCTTG"&amp;"CCATTTACTCTTGGTATTATGGCAATTGC
TGCATGTGCTATGCTGCTTGTTAAGCATAAGCACGCATTCTTGTGCTTGTTTCTGTTACCTTCTCTTGCA
ACAGTTGCTTACTTTAATATGGTCTACATGCCTGCTAGCTGGGTGATGCGTATTATGACATGGCTTGAAT
TGGCTGACACTAGCTTGTCTGGTTATCGGCTTAAGGACTGTGTTATGTATGCTTCAGCTTTAGTTTTGCT
TATTCTCATGAC"&amp;"AGCTCGCACTGTTTATGATGATGCTGCTAGACGTGTTTGGACACTGATGAATGTCATT
ACACTTGTTTACAAAGTCTACTATGGTAATGCTTTAGACCAAGCTATTTCCATGTGGGCCCTAGTTATTT
CTGTAACCTCTAACTATTCTGGTGTCGTCACGACTATCATGTTTTTAGCTAGAGCTATAGTGTTTGTGTG
TGTTGAGTATTACCCATTGTTATTTATTACTGGCAACACCTTACAGTGTATCAT"&amp;"GCTTGTTTATTGTTTC
TTAGGCTATTGTTGCTGCTGCTATTTTGGCCTTTTCTGTTTACTCAACCGTTACTTCAGGCTTACTCTTG
GTGTTTATGACTACTTGGTCTCTACACAAGAATTTAGGTATATGAACTCCCAGGGGCTTTTGCCTCCTAA
GAGTAGTATTGATGCTTTCAAGCTTAACATTAAGTTGTTGGGTATTGGAGGTAAACCATGTATCAAGGTT
GCTACTGTACAGTCTAAAATGTCTG"&amp;"ATGTAAAGTGCACATCTGTGGTACTGCTCTCGGTTCTTCAACAAC
TTAGAGTAGAATCATCTTCTAAATTGTGGGCACAATGTGTACAACTCCACAACGATATTCTTCTTGCAAA
AGACACAACTGAAGCATTCGAAAAGATGGTTTCTCTTTTGTCTGTCTTGCTATCCATGCAGGGTGCTGTA
GACATTAATAAGTTGTGCGAGGAAATGCTCGACAACCGTGCTACTCTCCAGGCTATTGCTTCAGAAT"&amp;"TTA
GTTCTTTACCATCATATGCCGCTTATGCCACTGCCCAAGAGGCCTATGAGCAGGCTGTAGCTAATGGTGA
TTCTGAAGTCGTTCTTAAAAAGTTAAAGAAATCTTTGAATGTGGCTAAATCTGAGTTTGACCGTGATGCT
GCCATGCAACGCAAGTTGGAAAAGATGGCAGATCAGGCTATGACCCAAATGTACAAACAGGCAAGATCTG
AGGACAAGAGGGCAAAAGTAACTAGTGCTATGCAAACA"&amp;"ATGCTTTTCACTATGCTTAGGAAGCTTGATAA
TGATGCACTTAACAACATTATCAATAATGCGCGTGATGGTTGTGTCCCACTCAACATCATACCATTGACT
ACAGCAGCCAAACTCATGGTTGTTGTCCCTGATTATGGTACCTACAAGAACACTTGTGATGGTAACACTT
TTACGTATGCGTCTGCACTCTGGGAAATCCAGCAAGTTGTTGATGCAGATAGCAAGATTGTTCAACTTAG
TGAAATTAA"&amp;"CATGGACAATTCACCAAATTTGGCTTGGCCTCTTATTGTTACAGCTCTAAGGGCCAATTCA
GCTGTCAAACTACAGAATAATGAACTGAGTCCAGTAGCACTACGACAGATGTCATGTGCGGCTGGTACCA
CACAAACAGCTTGTACTGATGACAATGCACTTGCCTACTATAACAACTCAAAGGGAGGTAGATTTGTGCT
AGCATTACTATCAGACCACCAAGATCTCAAATGGGCTAGATTCCCTAAGAG"&amp;"TGATGGTACAGGTACAATT
TACACAGAACTGGAACCACCTTGTAGGTTTGTTACAGACACACCAAAAGGGCCTAAAGTGAAATACTTGT
ATTTCATCAAGGGCTTAAATAACCTAAATAGAGGTATGGTGCTGGGCAGTTTAGCTGCTACAGTACGTCT
TCAGGCTGGAAATGCTACAGAAGTACCTGCCAATTCAACTGTGCTTTCTTTCTGTGCTTTTGCAGTAGAC
CCTGCTAAAGCGTACAAGGATT"&amp;"ACCTAGCAAGTGGAGGACAACCAATCACCAACTGTGTGAAGATGTTGT
GTACACACACTGGTACAGGACAGGCAATTACTGTAACACCAGAAGCCAATATGGACCAAGAGTCCTTTGG
TGGTGCTTCATGCTGTCTGTATTGTAGATGCCACATTGACCACCCAAATCCTAAAGGATTTTGTGACTTG
AAAGGTAAGTACGTCCAAATACCTACCACTTGTGCTAATGACCCAGTGGGTTTTACACTTAGAA"&amp;"ACACAG
TCTGTACCGTCTGCGGAATGTGGAAAGGTTATGGCTGTAGTTGTGATCAACTCCGCGAACCCATGATGCA
GTCTGCGGATGCGTCAACGTTTTTAAACGGGTTTGCGGTGTAAGTGCAGCCCGTCTTACACCGTGCGGCA
CAGGCACTAGCACTGATGTCGTCTACAGGGCTTTTGATATTTACAATGAAAAAGTTGCTGGTTTTGCAAA
GTTCCTAAAAACTAATTGCTGCCGCTTCCAAGAGA"&amp;"AGGATGAGGAAGGCAATTTATTAGACTCTTACTTT
GTAGTTAAGAGGCATACTATGTCTAACTACCAACATGAAGAGGCTATTTATAACTTGGTTAAAGATTGTC
CAGCGGTTGCTGTTCATGACTTTTTCAAGTTTAGAGTAGATGGTGACATGGTACCACATATATCACGTCA
GCGTCTAACTAAATACACAATGGCTGATTTAGTCTATGCTCTACGTCATTTTGATGAGGGTAATTGTGAT
ACATTA"&amp;"AAGGAAATACTCGTCACATACAATTGTTGTGATGATGATTATTTCAATAAGAAGGATTGGTATG
ATTTCGTAGAGAATCCTGACATCTTACGCGTATATGCTAACTTAGGTGAGCGTGTACGCCAAGCATTATT
AAAGACTGTACAATTCTGCGATGCTATGCGTGATGCAGGCATTGTAGGCGTACTGACATTAGATAATCAG
GATCTTAATGGGAATTGGTATGATTTCGGTGATTTCGTACAAGTAGCA"&amp;"CAAGGCTGCGGAGTTCCTATTG
TGGATTCATATTACTCATTGCTGATGCCCATCCTCACTCTGACTAGGGCATTGGCTGCTGAGTCCCATAT
GGATGCTGATTTCGCAAAACCACTTATTAAGTGGGATTTGCTGAAATATGATTTTACGGAAGAGAGACTT
TGTCTCTTCGACCGTTATTTTAAATATTGGGACCAGACATACCATCCCAATTGTATTAACTGTTTGGATG
ATAGGTGTATCCTTCATTG"&amp;"TGCAAACTTTAATGTGTTATTTTCTACTGTGTTTCCACCTACAAGTTTTGG
ACCACTAGTAAGAAAAATATTTGTAGATGGTGTTCCTTTTGTTGTTTCAACTGGATACCATTTTCGTGAG
TTAGGAGTTGTACATAATCAGGATGTAAACTTACATAGCTCGCGTCTCAGTTTCAAGGAACTTTTAGTGT
ATGCTGCTGATCCAGCCATGCATGCAGCTTCTGGCAATTTATTGCTAGATAAACGCACTAC"&amp;"ATGCTTTTC
AGTAGCTGCACTAACAAACAATGTTGCTTTTCAAACTGTCAAACCCGGTAATTTTAACAAAGACTTTTAT
GACTTTGCTGTGTCTAAAGGTTTCTTTAAGGAAGGAAGTTCTGTTGAACTAAAACACTTCTTCTTTGCTC
AGGATGGCAATGCTGCTATCAGTGATTATGACTATTATCGTTATAATCTGCCAACAATGTGTGATATCAG
ACAACTCCTATTCGTAGTTGAAGTTGTTGACA"&amp;"AATACTTTGATTGTTACGATGGTGGCTGTATTAATGCC
AACCAAGTAATCGTTAACAATCTGGACAAATCAGCTGGTTTCCCATTTAATAAATGGGGTAAGGCTAGAC
TTTATTATGACTCAATGAGTTATGAGGATCAAGATGCACTTTTCGCGTATACTAAGCGTAATGTCATCCC
TACTATAACTCAAATGAATCTTAAGTACGCCATTAGTGCAAAGAATAGAGCTCGCACCGTAGCTGGTGTC
TCT"&amp;"ATCTGTAGTACTATGACAAATAGACAGTTTCATCAGAAATTATTGAAGTCAATAGCCGCCACTAGAG
GAGCTACTGTGGTAATTGGAACAAGCAAATTTTACGGTGGCTGGCATAACATGTTAAAAACTGTTTACAG
TGATGTAGAAACTCCACACCTTATGGGTTGGGATTATCCAAAATGTGACAGAGCCATGCCTAACATGCTT
AGGATAATGGCCTCTCTTGTTCTTGCTCGCAAACATAGCACTTGC"&amp;"TGTAACTTGTCACACCGTTTCTACA
GGTTAGCTAATGAGTGTGCGCAAGTATTAAGTGAGATGGTCATGTGTGGCGGCTCACTATATGTTAAACC
AGGTGGAACATCATCCGGTGATGCTACAACTGCTTATGCTAATAGTGTCTTTAACATTTGTCAAGCTGTT
ACAGCTAATGTAAATGCACTCCTTTCAACTGATGGTAACAAGATAGCTGACAAGTACGTCCGCAATCTAC
AACACAGGCTTTATGA"&amp;"GTGTCTCTATAGAAACAGGGATGTTGATCATGAATTCGTGGATGAGTTTTACGC
ATACCTGCGTAAACATTTCTCCATGATGATTCTTTCTGATGATGCCGTTGTGTGCTATAACAGTAACTAT
GCGGCTCAAGGTTTAGTAGCTAGCATTAAGAACTTTAAGGCAGTTCTTTATTATCAAAATAATGTGTTCA
TGTCTGAGGCAAAATGTTGGACTGAGACTGACCTTACTAAAGGACCTCACGAATTTTG"&amp;"CTCACAGCATAC
AATGCTAGTTAAACAAGGAGATGATTACGTGTACCTGCCTTACCCAGACCCATCTAGAATATTAGGCGCA
GGCTGTTTTGTCGATGATATTGTCAAAACAGATGGTACACTTATGATTGAGAGGTTTGTGTCATTAGCTA
TTGATGCCTACCCCCTTACTAAACATCCTAATCAGGAGTATGCTGATGTCTTTCACTTGTATTTACAATA
CATTAGGAAGTTACATGATGAGCTTACTG"&amp;"GTCACATGCTAGACATGTATTCTGTAATGCTAACTAATGAT
AATACCTCACGGTATTGGGAACCTGAGTTTTATGAAGCTATGTACACACCACACACGGTCTTGCAGGCTG
TAGGTGCTTGTGTATTGTGTAATTCACAGACTTCACTTCGTTGCGGCGCCTGCATTAGGAGACCATTCCT
GTGTTGCAAGTGCTGCTATGATCATGTCATTTCAACATCACATAAATTAGTGTTGTCTGTTAATCCCTAT
"&amp;"GTTTGCAATGCACCAGGTTGTGATGTCACTGACGTGACACAACTATATCTAGGAGGTATGAGCTATTACT
GCAAGTCACATAAGCCTCCCATTAGTTTTCCATTGTGTGCTAATGGTCAGGTTTTTGGTTTATACAAGAA
TACATGTGTAGGTAGTGACAATGTCACTGACTTCAATGCGATAGCAACATGTGATTGGACTAATGCTGGC
GATTACATACTTGCCAACACTTGTACTGAGAGACTCAAGCTC"&amp;"TTTGCAGCAGAAACGCTCAAAGCTACTG
AGGAAACATTCAAGCTGTCATATGGTATTGCCACTGTACGTGAAGTACTCTCTGACAGAGAATTGCATCT
TTCATGGGAGGTTGGAAAACCTAGACCACCATTGAATAGAAATTATGTCTTTACTGGTTACCGTGTAACT
AAAAATAGTAAAGTACAGATTGGAGAGTACACTTTTGAAAAGGGTGACTACGGTGACGCTGTTGTGTACA
GAGGTACTACAAC"&amp;"ATACAAATTGAATGTTGGTGATTACTTTGTGTTAACATCTCACACTGTAATGCCACT
TAGTGCACCTACTCTAGTGCCACAAGAGCACTATGTTAGAATTACTGGCTTGTACCCAACACTCAATATC
TCAGATGAGTTTTCTAGCAATGTTGCAAATTACCAAAAGGTCGGTATGCAAAAGTACTCTACACTCCAAG
GACCACCAGGTACTGGTAAGAGTCATTTTGCCATTGGACTTGCTCTCTACTACCC"&amp;"ATCTGCTCGCATAGT
GTATACAGCTTGCTCTCATGCAGCTGTTGATGCCCTATGCGAAAAGGCATTAAAATACTTGCCTATAGAT
AAATGTAGTAGGATTATACCTGCGCGTGCGCGCGTAGAGTGTTTTGACAAATTCAAAGTGAATTCAACAC
TAGAACAGTACGTTTTCTGCACTGTAAATGCATTGCCAGAAACAACTGCTGACATTGTAGTCTTTGATGA
AATCTCTATGGCTACCAATTATGACT"&amp;"TGAGTGTCGTCAATGCTAGACTTCGTGCAAAACACTATGTCTAC
ATTGGTGATCCTGCTCAACTACCAGCTCCTCGCACGTTGCTAACTAAGGGCACACTAGAACCAGAATATT
TCAATTCAGTGTGCAGACTTATGAAAACAATAGGTCCAGACATGTTCCTTGGAACTTGTCGCCGTTGTCC
TGCTGAAATTGTCGACACTGTGAGTGCTTTAGTTTATGATAATAAGCTAAAAGCACACAAGGAGAAGT"&amp;"CA
GCTCAATGCTTCAAAATGTTTTACAAAGGTGTTATTACACATGATGTTTCATCTGCAATTAATAGACCTC
AAATAGGCGTTGTAAGAGAATTTCTTACACGCAACCCTGCTTGGAGAAAAGCTGTTTTTATCTCACCTTA
TAATTCACAGAATGCTGTAGCTTCAAAAATCTTAGGATTGCCTACGCAGACTGTTGATTCCTCCCAGGGT
TCTGAGTATGACTATGTCATATTCACACAAACTACTGAA"&amp;"ACAGCACACTCTTGCAATGTCAACCGCTTTA
ATGTGGCTATCACAAGAGCAAAAATTGGCATTTTGTGCATAATGTCCGATAGAGATCTTTATGACAAACT
GCAATTCACAAGTCTAGAAGTACCACGCCGTAATGTGGCTACATTACAAGCAGAAAATGTAACTGGACTT
TTTAAGGACTGTAGTAAGATCATTACCGGTCTTCATCCAACACAGGCACCTACACACCTCAGCGTTGATA
CAAAATTCAA"&amp;"GACTGAGGGACTATGTGTTGACATACCAGGCATACCAAAGGACATGACCTACCGTAGACT
CATCTCTATGATGGGTTTCAAAATGAATTACCAAGTTAATGGTTACCCTAACATGTTTATCACCCGCGAA
GAAGCTATTCGTCACGTTCGTGCATGGATTGGCTTCGACGTAGAGGGCTGTCATGCAACTAGAGATGCTG
TGGGTACTAACCTACCTCTCCAGCTAGGATTTTCTACAGGTGTTAACTTAGT"&amp;"AGCTGTACCGACTGGCTA
TGTTGACACTGAAAATAACACAGAATTCACCAGAGTTAATGCAAAACCTCCACCAGGTGATCAGTTTAAA
CATCTTATACCACTCATGTACAAAGGCTTGCCTTGGAATATAGTGCGTATTAAGATAGTACAAATGCTTA
ATGATACACTGAAAGGATTGTCAGACAGAGTCGTGTTTGTCCTTTGGGCACATGGCTTTGAGCTTACATC
AATGAAGTACTTTGTCAAGATTG"&amp;"GACCTGAAAGAACGTGTTGTCTGTGTGACAAACGTGCAACTTGCTTT
TCTACTTCATCAGATACTTATGCCTGCTGGAATCATTCTGTGGGTTTTGACTATGTCTATAACCCATTTA
TGATTGATGTTCAGCAGTGGGGTTTTACGGGTAACCTTCAGAGTAACCATGACCAACATTGCCAGGTGCA
TGGAAATGCACATGTGGCTAGTTGTGATGCTATCATGACTAGATGCTTGGCAGTCCATGAGTGCT"&amp;"TTGTT
AAGCGCGTTGACTGGTCTGTTGAATACCCTATTATAGGAGAAGAACTGAAGATTAATTCCGCTTGCAGAA
AAGTACAGCATATGGTTGTAAAGTCTGCATTGCTTGCTGATAAGTTTCCAGTTCTTCATGACATTGGAAA
TCCAAAGGCTATTAAGTGTGTACCTCAGGCTGAAGTAGAATGGAAGTTCTATGATGCTCAGCCATGCAGT
GACAAAGCCTATAAAATAGAGGAACTTTTCTATTCT"&amp;"TATGCTACACATCATGATAAATTCACTGATGGTG
TTTGTTTGTTTTGGAACTGTAACGTTGATCGTTACCCAGCCAATGCATTTGTGTGTAAGTTTGACACGAG
AGTTTTGTCAAACTTAAACTTACCAGGTTGCGATGGTGGTAGTTTGTATGTGAATAAGCATGCATTCCAC
ACTCCAGCTTTTGATAAAAGTGCATTTACTAATTTAAAGCAACTGCCTTTCTTTTATTATTCTGATAGTC
CTTGTGA"&amp;"GTCTCATGGCAAACAAGTAGTGTCAGATATTGATTATGTACCACTTAAATCTGCTACGTGTAT
TACACGGTGCAATTTGGGAGGTGCTGTTTGCAGACACCATGCAAATGAGTACCGACAGTACTTAGATGCA
TACAATATGATGATTTCTGCTGGGTTTAGCCTATGGATTTACAAACAGTTTGACACTTATAACCTGTGGA
ATACATTTACCAGGTTACAAAGTTTAGAAAATGTGGCTTACAACGTTGT"&amp;"TAACAAAGGACACTTTGATGG
ACAAGCTGGCGAAGCACCTGTTTCCATCATTAATAATGCTGTTTACACAAAGGTAGATGGTATTGATGTG
GAGATCTTTGAGAATAAGACAACACTTCCTGTTAATGTTGCATTTGAGCTTTGGGCTAAGCGTAACATTA
AACCAGTGCCAGAGATTAAGATACTCAATAATTTGGGTGTCGATATCGCTGCTAATACTGTAATCTGGGA
TTACAAGAGAGAAGCACCAG"&amp;"CACATATGTCAACAATAGGTGTCTGCACAATGACTGACATTGCCAAGAAA
CCTACTGAGAGTGCTTGTTCCTCGCTTACTGTCTTATTTGATGGTAGAGTGGAAGGACAGGTAGACCTTT
TTAGAAATGCCCGTAATGGTGTTTTAATAACAGAAGGTTCAGTTAAAGGTTTAATACCTTCAAAGGGACC
AGTACAAGCCAGTGTCAATGGAGTCACATTAATTGGAGAATCAGTAAAAACACAGTTCAACT"&amp;"ATTTTAAG
AAAGTAGATGGCATTATTCAACAGTTGCCTGAAACCTACTTTACTCAAAGCAGAGACCTAGAGGATTTTA
GGCCCAGATCACAAATGGAAACTGACTTTCTCGAGCTCGCTATGGATGAATTCATACAACGGTATAAGTT
AGAGGGTTATGCCTTCGAGCATATCGTTTATGGGGATTTCAGTCATGGACAACTTGGCGGCCTTCATTTA
ATGATTGGTTTAGCCAAGCGTTCACAAGATTCA"&amp;"CCGCTCAAATTAGAGGATTTTATCCCTATGGATAGCA
CAGTGAAAAATTATTTCATAACGGATGCACAAACAGGTTCATCAAAATGTGTGTGTTCTGTCATTGACCT
CTTGCTTGACGACTTTGTTGAGATAATAAAGTCACAGGATTTGTCAGTAATCTCTAAGGTAGTCAAGGTT
ACAATTGATTACGCTGAGATTTCATTCATGCTTTGGTGTAAAGATGGTCATGTCGAAACCTTCTACCCAA
AATT"&amp;"ACAGGCAAGTCAAGCATGGCAACCGGGAGTTGCGATGCCTAATTTGTATAAGATGCAAAGAATGCT
TCTTGAAAAATGTGACCTTCGGAATTATGGTGAAAATGCTGTCATACCAAAAGGAATAATGATGAATGTC
GCAAAATACACTCAACTGTGTCAATATTTAAATACACTTACTTTAGCTGTACCCTACAACATGAGAGTTA
TTCACTTTGGTGCTGGCTCTGATAAAGGAGTTGCACCAGGTACAGC"&amp;"TGTACTCAGACAATGGTTGCCAAC
GGGCACACTACTTGTCGATTCAGACCTTAATGACTTCGTCTCTGACGCGGATTCTACCTTAATTGGAGAC
TGTGCAACAGTACATACGGCTAATAAATGGGATCTCATTATTAGTGACATGTATGACCCTAAAACCAAAC
ATGTGACAAGAGAGAATGACTCAAAAGAAGGGTTTTTCACTTACCTGTGTGGGTTTATAAAGCAAAAGCT
AGCCCTGGGTGGCTCTG"&amp;"TGGCTGTGAAGATAACAGAGCATTCTTGGAATGCTGATCTTTACAAGCTTATG
GGACATTTCTCATGGTGGACAGCTTTTGTTACTAATGTAAATGCGTCATCATCAGAAGCATTTCTAATTG
GAGCTAACTATCTTGGTAAGCCGAAGGAACAAATTGATGGCTATACCATGCATGCTAACTACATCTTTTG
GAGGAACACAAATCCTATTCAATTGTCTTCCTATTCACTTTTTGACATGAGCAAATTTC"&amp;"CCCTCAAATTA
AGAGGGACTGCTGTTATGTCTTTAAAAGAGAATCAAATCAACGATATGATTTATTCCCTGCTTGAAAAAG
GTAGACTTATCATTAGAGAAAACAACAGAGTTGTGGTCTCAAGTGATATTCTTGTTAATAACTAAACGAA
CATGTTTATTTTCTTATTCTTTCTCACTCTCACTAGTGGTAGTGACCTTGAGAGTTGTACCACTTTTGAT
GATGTTCAAGCCCCTAATTACCCTCAACAC"&amp;"TCTTCATCCAGGAGAGGGGTTTATTATCCTGATGAAATCT
TTAGATCAGACACTCTTTATTTAACTCAGGATCTATTTCTTCCATTCTATTCTAATGTCACAGGGTTTCA
TACTATTAATCATAGGTTTGACAACCCTGTCATACCTTTTAAGGATGGTGTTTATTTTGCTGCCACTGAG
AAATCAAATGTTGTCCGTGGTTGGGTTTTTGGCTCTACCATGAACAACAAGTCTCAGTCGGTGATTATCA
T"&amp;"CAATAATTCTACTAATGTTGTTATACGAGCATGTAATTTTGAGTTGTGTGACAACCCTTTCTTTGCTGT
CTCTAAACCTACGGGAACACAGACACACACTATGATATTCGACAATGCATTTAATTGCACTTTCGAATAC
ATATCAGACTCCTTTTCGCTCGATGTTGCTGAAAAGTCAGGTAATTTTAAACACTTACGAGAGTTTGTGT
TTAAAAATAAGGATGGGTTTCTCTATGTTTACAAGGGTTATCA"&amp;"ACCTATAGACGTAGTCCGTGATCTACC
ATCTGGCTTTAATATTTTGAAACCTATTTTTAAGTTACCTCTTGGTATTAACATTACAAATTTTAGAGCC
ATTCTTACAGCATTTTTGCCTGCTCAAGACACTTGGGGTACATCAGCTGCTGCTTATTTTGTTGGCTATT
TAAAGCCAGCTACATTCATGCTTAAGTATGATGAAAATGGTACAATCACAGATGCTGTTGATTGTTCTCA
AAATCCCCTTGCTG"&amp;"AACTCAAATGTTCTGTTAAAAGTTTTGAGATTGATAAAGGAATTTACCAAACCTCC
AATTTTAGGGTAGCACCCTCAAAGGAAGTTGTGAGGTTCCCTAATATTACAAACCTGTGTCCTTTTGGGG
AGGTTTTTAATGCTACTACATTTCCTTCTGTCTATGCATGGGAGAGGAAAAGAATTTCTAATTGTGTTGC
TGATTACTCTGTACTCTACAACTCAACATCTTTTTCAACTTTTAAGTGTTATGGCG"&amp;"TTTCTGCCACTAAG
CTGAATGATCTTTGCTTCTCCAATGTCTATGCAGATTCATTTGTAGTCAAAGGAGACGATGTAAGGCAAA
TAGCACCAGGACAGACCGGTGTTATTGCTGATTATAATTACAAATTGCCAGATGATTTCACGGGTTGTGT
CCTTGCTTGGAATACTAGGAACATTGATGCTACTCAAACTGGTAATTATAATTATAAATATAGATCTCTC
AGACATGGCAAGCTTAGGCCTTTTGAG"&amp;"AGAGATATTTCTAATGTGCCTTTCTCTCCTGATGGCAAACCTT
GTACCCCACCTGCTTTTAATTGTTATTGGCCATTAAATGATTATGGTTTTTACATCACTAATGGCATAGG
CTACCAACCTTATAGAGTTGTAGTTCTTTCTTTTGAACTTCTAAATGCACCTGCTACGGTTTGTGGACCA
AAATTGTCCACTGACCTTATTAAAAATCAATGTGTCAATTTTAACTTTAATGGACTCACTGGTACTGGT"&amp;"G
TGTTAACTCCTTCTTCAAAGAGATTTCAACCATTTCAACAATTTGGTCGTGATGTTTTGGATTTCACTGA
TTCAGTTCGAGATCCGAAGACGTCTGAAATATTAGACATTTCACCTTGCTCTTTTGGCGGTGTAAGTGTA
ATCACACCTGGAACAAATACTTCATCAGAAGTTGCTGTTCTATATCAAGATGTTAACTGCACTGATGTTC
CTGTAGCAATCCATGCAGACCAACTCACACCTTCTTGGCG"&amp;"CGTATACTCTACTGGAAATAATGTATTTCA
AACCCAGGCAGGCTGTCTTATAGGAGCTGAGCATGTCGACACTTCTTATGAGTGCGACATTCCTATTGGA
GCTGGCATTTGTGCTAGTTACCATACAGTTTCTTCATTACGTAGTACTAGCCAAAAATCTATTGTGGCTT
ATACTATGTCTTTAGGTGCTGATAGTTCAATTGCTTACTCTAATAACACCATTGCTATACCTACTAACTT
TTCAATTAGCA"&amp;"TTACTACAGAAGTAATGCCTGTTTCTATGGCTAAAACCTCTGTAGATTGTAATATGTAC
ATCTGCGGAGATTCTACTGAATGTGCTAATTTGCTTCTCCAATATGGTAGCTTTTGCACACAACTAAATC
GTGCACTCTCAGGTATTGCTGTTGAACAGGATCGCAACACACGTGAAGTGTTCGCTCAAGTCAAACAAAT
GTACAAAACCCCAACTTTGAAAGATTTTGGTGGTTTTAATTTTTCACAAATAT"&amp;"TACCTGACCCTCTAAAG
CCAACTAAGAGGTCTTTTATTGAGGACTTGCTCTTTAATAAGGTGACACTCGCTGATGCTGGCTTTATGA
AGCAATATGGCGAATGCCTAGGTGATATTAATGCTAGAGATCTCATTTGTGCGCAGAAGTTCAATGGACT
TACAGTGCTGCCACCTCTGCTCACTGATGATATGATTGCTGCCTACACTGCTGCTCTAGTTAGTGGTACT
GCCACTGCTGGATGGACATTCGGT"&amp;"GCTGGCGCTGCTCTTCAAATACCTTTTGCTATGCAAATGGCATATA
GGTTCAATGGCATTGGAGTTACTCAAAATGTTCTCTATGAGAACCAAAAACAAATCGCCAATCAATTTAA
CAAGGCGATCAGCCAAATTCAAGAATCACTCACAACAACATCCACTGCATTGGGCAAGCTGCAAGATGTC
GTCAACCAGAATGCTCAAGCATTAAACACACTTGTTAAACAACTTAGCTCCAATTTTGGTGCGATT"&amp;"TCAA
GTGTGCTAAATGATATCCTTTCGCGACTTGATAAAGTCGAGGCAGAGGTACAAATTGACAGGTTAATTAC
AGGCAGACTGCAAAGCCTTCAAACCTATGTAACACAACAACTAATCAGGGCTGCTGAAATCAGGGCTTCT
GCTAATCTTGCTGCTACTAAAATGTCTGAGTGTGTTCTTGGACAATCAAAAAGAGTTGACTTTTGCGGAA
AGGGCTACCATCTTATGTCCTTCCCACAAGCAGCCCC"&amp;"GCATGGTGTTGTCTTCCTACATGTCACATATGT
GCCATCTCAAGAGAGAAACTTCACCACAGCGCCAGCAATTTGTCATGAAGGCAAAGCATACTTCCCTCGT
GAAGGTGTTTTTGTGTTTAATGGCACTTCGTGGTTTATTACACAGAGGAACTTCTTTTCTCCACAAATAA
TTACTACAGACAATACATTTGTCTCCGGAAGTTGTGATGTCGTAATTGGCATCATTAACAATACAGTTTA
TGATCCTC"&amp;"TGCAACCTGAGCTTGACTCATTCAAAGAAGAGCTGGACAAGTACTTCAAAAATCACACATCA
CCAGATGTTGATCTTGGCGACATTTCAGGCATTAACGCTTCTGTCGTCAACATTCAAAAAGAAATTGACC
GCCTCAATGAGGTCGCTAAAAATTTAAATGAATCACTCATTGACCTTCAAGAATTGGGAAAATATGAGCA
ATATATTAAATGGCCTTGGTATGTTTGGCTCGGCTTCATTGCTGGACTAA"&amp;"TTGCCATCGTCATGGTTACA
ATCTTGCTTTGTTGCATGACTAGTTGTTGCAGTTGCCTCAAGGGTGCATGCTCTTGTGGTTCTTGCTGCA
AGTTTGATGAGGATGACTCTGAGCCAGTTCTCAAGGGTGTCAAATTACATTACACATAAACGAACTTATG
GATTTGTTTATGAGAATTTTTACTCTTGGATCAATTACTGCACAGCCAGGAAAAATTGACAATGCTTCTC
CTGCAAGTACTGTTCATGCTA"&amp;"CAGCAACGATACCGCTACAAGCCTCACTCCCTTTCGGATGGCTTGTTAT
TGGCGTTGCATTTCTTGCTGTTTTTCAGAGCGCTACCAAAATAATTTCGCTCAATAAAAGATGGCAGCTA
GCCCTTTATAAGGGCTTCCAGTTCATTTGCAATTTACTGCTGCTATTTGTTACCATCTATTCACATCTTT
TGCTTGTCGCTGCAGGTATGGAGGCGCAATTTTTGTACCTCTATGCCTTGATATATTTTCTAC"&amp;"AATGCAT
CAACGCATGTAGAATTATCATGAGATGTTGGCTTTGTTGGAAGTGCAAATCCAAGAACCCATTACTTTAT
GATGCCAACTACTTTGTTTGCTGGCACACACATAACTATGACTACTGTATACCGTATAACAGTGTCACAG
ATACAATTGTCGTTACTGCAGGTGACGGCATTTCAACACCAAAACTCAAAGAAGACTACCAAATTGGTGG
TTATTCTGAGAATTGGCACTCAGGTGTTAAAGAC"&amp;"TATGTCGTTGTACATGGCTATTTCACCGAAGTTTAC
TACCAGCTTGAGTCTACACAAATTACTACAGACACTGGTATTGAAAATGCTACATTCTTCATCTTTAACA
AGCTTGTTAAAGACCCACCGAATGTGCAAATACACACAATCGACGGCTCTTCAGGAGTTGTAAATCCAGC
AATGGATCCAATTTATGATGAGCCGACGACGACTACTAGCGTGCCTTTGTAAGCACAAGAAAGTGAGTAC
GAACT"&amp;"TATGTACTCATTCGTTTCGGAAGAAACAGGTACGTTAATAGTTAATAGCGTACTTCTTTTTCTTG
CTTTCGTGGTATTCTTGCTAGTCACACTAGCCATCCTTACTGCGCTTCGATTGTGTGCGTACTGCTGCAA
TATTGTTAACGTGAGTTTAGTAAAACCAACTGTTTACGTTTACTCGCGTGTTAAAAATCTGAACTCTTCT
GAAGGAGTTCCTGATCTTCTGGTCTAAACGAACTAACTATTATTATT"&amp;"ATTCTGTTTGGAACTTTAACATT
GCTTATCATGGCTGAGAACGGGACTATTTCCGTTGAGGAGCTTAAAAGACTCCTGGAACAATGGAACCTA
GTAATAGGTTTCCTATTCCTAGCCTGGATTATGTTACTACAATTTGCCTATTCTAATCGGAACAGGTTTT
TGTACATAATAAAGCTTGTTTTCCTGTGGCTCTTGTGGCCAGTAACACTTGCTTGCTTTGTGCTTGCTGC
TGTTTACAGAATTAATTG"&amp;"GGTGACTGGCGGGATTGCGATTGCAATGGCTTGTATTGTAGGCTTGATGTGG
CTTAGCTACTTCATTGCTTCCTTCAGGCTATTTGCTCGTACCCGCTCAATGTGGTCATTCAACCCAGAAA
CAAACATTCTTCTCAATGTGCCTCTTCGAGGGACAATTGTGACCAGACCGCTCATGGAAAGTGAACTTGT
CATTGGCGCTGTGATCATTCGTGGTCACTTGCGCATGGCTGGACACTCCCTAGGGCGCTG"&amp;"TGACATCAAG
GACCTGCCAAAAGAGATCACTGTGGCTACATCACGAACGCTTTCTTATTACAAATTAGGAGCGTCGCAGC
GTGTAGGCACTGATTCAGGTTTTGCTGCATACAACCGCTACCGTATTGGAAACTACAAATTAAATACAGA
CCACGCCGGTAGCAACGACAATATTGCTTTGCTAGTACAGTAAGTGACAACAGATGTTTCATCTTGTTAA
CTTCCAGGTTACAATAGCAGAGATATTGATT"&amp;"ATCATTATGAGGACTTTCAGGATTGCTATTTGGAATCTT
GACATGATAATAAGTTCAATAGTGAGACAATTATTTAAGCCTCTAACTAAGAATAAATATTCAGAGTTAG
ATGATGAAGAACCTATGGAGATAGATTATCCTTGATAAACGAACCACTATGTTACTTTTAGTAACATTGT
TTGGTTTAGCATCAGGGTGCAGCTTACCACTTACGGTTAGCTGCCCTAGAGGCCTACCTTTCACTCTACA
GA"&amp;"TTAACACTACTAGTGTTACTGTGGAGTGGTATCGGGTATCTCCTGCATCAATGCAAGGTCTTACAAAG
ATAAATACTGGCAGCACTATTTTTGATAACAACTTTAGTGTAGTCAATAATAATTTGTACTTCAAACAGT
GTTTTGGAGGCTTTTTTTTACAGCACGCTGTTACCGCCAGGGTAAGCATGACGGTGCTATAGTAGATAAT
TCTCAACCTGTCTTTGTGGATGCTAGGAATTATGTACCAACTAC"&amp;"TGCACCATTAGTCTCATCGCAGGGCA
TTGTGCAGCCAAAAAGTTCCAATGTGTTAGCTATAGTGTTACCTATAGCCCTTGTTGGTATTTGTCTTTT
TATTCTTTTACTTTGGTATCTGTTTTCTAAGCAAAACAAAATTTACCAACAGGCCACGCAATCAGTCTAA
ACGAACATGAAAATTATTCTCTTCCTGACATTGATTGCACTTGCATCTTGCGAGCTATATCACTATCAGG
AGTGTGTTAGAGGTA"&amp;"CAACTGTACTACTAAAAGAACCTTGCCTGTCTGGAACTTACGAGGGCAATTCACC
ATTTCATCCTCTTGCTGATAACAAATTTGCACTAACTTGCACTAGCACTCATTTTGCTTTTGCTTGTGCT
GACGGTACTAGACATACCTATCAGCTTCGTGCAAGATCAGTTTCACCAAAACTTTTCATCAGACAAGAGG
AAGTTCACCAGGAGCTCTACTCACCGCTTTTTCTCATTGTTGCTGCTCTAGTATTTA"&amp;"TAATACTTTGCTT
CACCATTAAGAGAAAGACAGAATGAATGAGCTCACTTTAATTGACTTCTATTTGTGCTTTTTAGCCTTTC
TGCTATTCCTTGTTCTAATAATGCTTATTATATTTTGGTTTTCACTTGAACTCCAGGATATAGAAGAACC
TTGTAACAAAGTCTAAACGAACATGAAACTTCTCATTGTTTTAGGACTCTTAACATCAGTGTATTGCATG
CATAAAGAATGCAGTATACAAGAATGTT"&amp;"GTGAAAATCAACCATTCCAACCTGAAGACCCATGTCCAATAC
ATTATTATTCGGACTGGTTTGTAAAAATTGGACCTCGCAAGTCTGCTCGCCTAGTACAACTTTGTGCTGG
TGAATATGGACACAGAGTTCCAATACATTATGAAATGTTTGGCAATTATACTATTTCATGTGAACCACTT
GAAATAAATTGTCAAAACCCACCAGTTGGAAGTCTCATTGTACGTTGTTCATATGATGTTGACTTTATGG"&amp;"
AGTATCACGACGTTCGTGTTGTTCTAGATTTCATCTAAACGAACAAACTAAAATGTCTGATAATGGACCC
CAACCAAATCAGCGTAGTGCCCCCCGCATTACATTTGGTGGACCCACAGATTCAATTGACAATAACCAGA
ATGGAGGACGCAATGGGGCAAGGCCAAAACAGCGCCGACCCCAAGGTTTACCCAATAATACTGCGTCTTG
GTTCACAGCTCTCACTCAGCATGGCAAGGAGGAACTTAGAT"&amp;"TCCCTCGAGGCCAGGGCGTTCCAATCAAC
ACCAATAGTGGTCCAGATGACCAAATTGGCTACTACCGAAGAGCTACCCGACGAGTTCGTGGTGGTGACG
GCAAAATGAAAGAGCTCAGCCCCAGATGGTACTTTTATTACCTAGGAACCGGCCCAGAAGCTTCACTTCC
CTACGGCGCTAACAAAGAAGGCATCGTATGGGTCGCAACTGAGGGAGCCTTGAATACACCGAAAGATCAC
ATCGGCACCCGC"&amp;"AATCCTAATAACAATGCTGCCACCGTGCTACAACTTCCTCAAGGAACAACATTGCCAA
AAGGCTTCTACGCAGAGGGGAGCAGAGGCGGCAGTCAAGCCTCTTCTCGCTCTTCGTCACGTAGTCGCGG
TAATTCAAGAAATTCAACTCCTGGCAGCAGTAGGGGAAATTCTCCTGCTCGAATGGCTAGCGGAGGTGGT
GAAACTGCCCTCGCGCTATTGCTGCTAGACAGATTGAACCAGCTTGAGAGCAAA"&amp;"GTTTCTGGTAAAGGCC
AACAACAACAAGGCCAAACTGTCACTAAGAAATCTGCTGCTGAGGCATCTAAAAAGCCTCGCCAAAAACG
TACTGCTACAAAACAGTACAACGTCACTCAAGCATTTGGGAGACGTGGTCCAGAACAAACCCAAGGAAAC
TTCGGGGACCAAGACCTAATCAGACAAGGAACTGATTATAAACATTGGCCGCAAATTGCACAATTTGCTC
CAAGTGCCTCTGCATTCTTCGGAAT"&amp;"GTCACGCATTGGCATGGAAGTCACACCTTCGGGAACATGGCTGAC
TTATCATGGAGCCATTAAATTGGATGACAAAGATCCACAATTCAAAGACAACGTCATACTGCTGAATAAG
CACATTGACGCATACAAAACATTCCCACCAACAGAGCCTAAAAAGGACAAAAAGAAAAAGACTGATGAAG
CTCAGCCTTTACCGCAGAGACAAAAGAAGCAGCCCACTGTGACTCTTCTTCCTGCGGCTGACATGGA"&amp;"TGA
TTTCTCCAGACAACTTCAAAATTCCATGAGTGGAGCTTCTGCTGATTCAACTCAGGCATAAACACTCATG
ATGACCACACAAGGCAGATGGGCTATGTAAACGTTTTCGCAATTCCGTTTACGATACATAGTCTACTCTT
GTGCAGAATGAATTCTCGTAGCTAAACAGCACAAGTAGGTTTAGTTAACTTTAATCTCACATAGCAATCT
TTAATCAATGTGTAACATTAGGGAGGACTTGAAAGAGC"&amp;"CACCACATTTTCACCGAGGCCACGCGGAGTAC
GATCGAGGGTACAGTGAATAATGCTAGGGAGAGCTGCCTATATGGAAGAGCCCTAATGTGTAAAATTAAT
TTTAGTAGTGCTATCCCCATGTGATTTTAATAGCTTCTTAGGAGAATGAC")</f>
        <v>&gt;BtWIV16_2013 KT444582.1_genome
ATATTAGGTTTTTACCTACCCAGGAAAAGCCAACCAACCTCGATCTCTTGTAGATCTGTTCTCTAAACGA
ACTTTAAAATCTGTGTAGCTGTCGCTCGGCTGCATGCCTAGTGCACCTACGCAGTATAAACAATAATAAA
TTTTACTGTCGTTGACAAGAAACGAGTAACTCGTCCCTCTTCTGCAGACTGCTTACGGTTCCGTCCGTGT
TGCAGTCGATCATCAGCATACCTAGGTTTCGTCCGGGTGTGACCGAAAGGTAAGATGGAGAGCCTTGTTC
TTGGTGTCAACGAGAAAACACACGTCCAACTCAGTTTGCCTGTTCTTCAGGTTAGAGACGTGCTAGTGCG
TGGCTTCGGGGACTCTGTGGAAGAGGCCCTATCGGAGGCACGTGAACATCTTAAAAATGGCACTTGTGGT
TTAGTAGAGCTGGAAAAAGGCGTACTGCCCCAGCTTGAACAGCCCTATGTGTTCATTAAACGTTCTGATG
CCTTAAGCACCAATCACGGCCACAAGGTCGTTGAGCTGGTTGCAGAATTGGACGGCATTCAGTACGGTCG
TAGCGGTATAACTCTGGGAGTACTCGTGCCACATGTGGGCGAAACCCCAATCGCATACCGCAATGTTCTT
CTTCGTAAGAACGGTAATAAGGGAGCCGGTGGCCATAGCTTTGGCATCGATTTAAAGTCTTATGACTTAG
GTGACGAGCTTGGTACTGATCCCATTGAAGATTATGAACAAAACTGGAACACTAAGCATGGCAGTGGTGT
ACTCCGTGAACTCACTCGTGAGCTCAATGGAGGTGCAGTTACTCGCTATGTCGACAACAACTTCTGTGGC
CCAGATGGGTACCCTCTTGATTGCATCAAAGATTTTCTCGCTCGCGCGGGTAAGTCAATGTGCACTCTTT
CTGAACAACTTGATTACATCGAGTCGAAGAGAGGTGTCTACTGCTGCCGTGACCACGAGCATGAAATTGC
CTGGTTCACTGAGCGCTCTGATAAGAGCTATGAGCATCAGACACCCTTCGAAATTAAGAGTGCCAAGAAA
TTTGACACCTTCAAAGGGGAATGCCCAAAGTTTGTATTTCCTCTCAATTCAAAAGTCAAAGTCATTCAAC
CACGTGTTGAAAAGAAAAAGACTGAAGGTTTCATGGGGCGCATACGCTCTGTGTACCCTGTTGCATCTCC
GCAGGAGTGTAACAACATGCACTTGTCTACCTTGATGAAATGTAATCATTGCGATGAAGTTTCATGGCAG
ACGTGCGATTTTCTGAAAGCCACTTGTGAACATTGTGGCACTGAAAACGCAGTCACTGAAGGACCTACTA
CATGTGGGTATCTACCTACTAATGCTGTAGTGAAAATGCCATGTCCTGCCTGTCAAGACCAGGAGATTGG
ACCTGAGCATAGTGTTGCAGATTATCACAACCACTCAAACATTGAAACTCGACTCCGCAAGGGAGGTAGG
ACTAGATGTTTTGGAGGCTGTGTGTTTGCCTATGTCGGCTGCTACAACAAGCGTGCCTACTGGGTTCCTC
GTGCTAGTGCTGATATTGGTTCAGGCCATACTGGCATTACTGGTGACAACGTGGAGACCTTGAATGAGGA
TCTCCTTGAGATACTGAGTCGTGAACGTGTTAATATTAACATTGTTGGCGATTTTCAGTTGAATGAAGAG
GTGGCCATCATTTTGGCATCTTTTTCTGCTTCTACAAGTGCCTTTATTGACACTATAAGGAGTCTTGATT
ACAAGTCTTTCAAAGCCATTGTTGAGTCCTGCGGTAACTACAAAGTTACCAAGGGGAAGCCCGTAAAAGG
TGCTTGGAACATTGGACAACAGAGATCAGTTTTAACACCACTGTGTGGTTTCCCCTCACAGGCTGCTGGT
GTTATCAGATCAATCTTTGCACGCACACTTGATGCAGCAAACCACTCAATTCCTGATTTGCAAAGAGCAG
CTGTCACCATACTTGATGGTATTTCTGAACAGTCATTACGTCTTGTCGACGCCATGGTTTACACCTCAGA
CCTGATCACCAACAGTGTCATTATTATGGCATATGTAACCGGTGGTCTTGTACAACAGATTTCTCAGTGG
TTGTCTAATCTGTTGGGCACTACTGTTGAAAAACTCAGGCCCATCTTTGCATGGATTGAGGCGAAACTTA
GTGCAGGAGTTGAATTTCTCAAGGATGCTTGGGAGATTCTCAAATTTCTCATTACAGGTGTTTTTGACAT
CGTTAAGGGTCAAATACAGGTTGCTTCAGATAACATCAAGGATTGTGTAAAATGCTTCATTGATGTTGTT
AACAAAGCACTCGAAATGTGCATTGACCAAGTCACTATCGCTGGCGCAAAGTTGCGATCACTCAACTTGG
GTGAAGTCTTCATCGCTCAAAGCAAGGGACTTTACCGTCAGTGTATACGTGGCAAGGAACAGCTGCAACT
ACTCATGCCTCTTAAGGCACCAAAAGAAGTCACCTTTCTTGAAGGTGATTCACATGACACAGTACTTACC
TCTGAGGAGGTTGTTCTCAAGAACGGTGAACTCGAAGCACTCGAGGCGCCCGTTGATAGCTTCACAAATG
GAGCTGTCGTTGGCACACCAGTCTGTGTAAATGGCCTCATGCTCTTGGAGATTAAGGACAAAGAACAATA
CTGCGCATTGTCTCCTGGTTTACTGGCTACAAACAATGTCTTTCGCCTAAAGGGAGGTGCACCAACTAAA
GGTGTAACCTTTGGAGAAGATACTGTTTTGGAAGTTCAAGGCTACAAGAATGTGAGAATCACATTTGAGC
TTGATGAACGTGTAGACAAAGTGCTTAATGAAAAGTGCTCTGTCTACACTGTTGAATCCGGTACCGAAGT
TACTGAGTTTGCATGTGTTGTAGCAGAGGCTGTTGTGAAGACTTTACAACCAGTTTCTGATCTTCTTACC
AATATGGGTATTGATCTTGATGAATGGAGTGTGGCTACATTCTATTTGTTTGATGATGCTGGTGAAGAAA
AACTTTCTTCACGTATGTACTGTTCCTTCTATCCTCCTGATGATGAGGAGGATTGTGATGAGTATGAGGA
AGAAGAGGAAGTCCCGGAAGAATCCTGTGCGCATGAATACGGTACAGAAGAAGACTACCAAGGTCTTCTA
CTGGAATTTGGTGCCTCAACTGAAATGCAAGTTGAAGAAGAAGAAGAAGAGGACTGGCTTGGTGATGCTA
CCGAATTATCGGAGCATGAACCTGAACCAGAACTAACACTTGAAGAACCAGTTAACCAGTTTACTGGTTA
TTTAAAACTTACTGACAATGTTGCCATTAAGTGTGTGGACATCGTGAAGGAGGCGCAAAACGCTAACCCC
ACGGTGATTGTAAATGCTGCTAACATACATCTGAAACATGGTGGTGGTGTAGCAGGTGCACTCAATAAGG
CAACCAACGGTGCCATGCAAAAAGAGAGCGATGATTACATTAAGCTAAATGGCCCTCTCACAGTGGGAGG
TTCATGTTTGCTTTCTGGACACAACCTTGCTAAGAAGTGTCTGCATGTTGTTGGACCTAACCTAAATGCA
GGTGAGGACATCCAGCTTCTTAAGGCAGCATATGAAAATTTCAATTCACAGGACACCTTACTTGCACCAC
TGTTGTCAGCAGGCATATTTGGTGCTAAACCACTTCATTCTTTACAAGTGTGCGTGCAGACAGTTCGTAC
ACAGGTTTATATTGCAGTCAATGATAAAGCTCTTTATGAGCAGGTTGTCATGGATTACCTTGATAGCCTG
AAGCCCAGAGTGGAAGCACCTAAACAAGAGGAGCCACCAAAGACAGAAGATCCTAAAATTGAGGAGAAAT
CTGTCGTACAGAAGCCTGTCGATGTGAAGCCAAAAATTAAGGCTTGCATTGATGAGGTTACCACAACACT
GGAAGAAACTAAGTTTCTTACCAATAAGTTACTCTTGTTTGCTGACATCAATGGTAAGCTTTACCATGAT
TCTCACAACATGCTTAGAGGTGAAGATATGTCTTTCCTTGAGAAGGATGCACCTTACATGGTAGGTGATG
TTATCACTAGTGGTGATATCACTTGTGTTGTAATACCCTCCAAAAAGGCTGGTGGCACTACAGAGATGCT
CTCAAGAGCTTTGAAGAAGGTGCCAGTTGATGAGTATATAACCACATACCCTGGACAAGGATGTGCTGGT
TATACACTTGAGGAAGCTAAGACTGCTCTTAAGAAATGCAAATCTGCATTTTACGTGTTACCTTCAGAAA
CACCTAATGCTAAGGAAGAGATTCTAGGAACTGTATCCTGGAATTTGAGAGAGATGCTTGCTCATGCTGA
AGAGACAAGAAAATTAATGCCTATCTGCATGGATGTTAGAGCCATAATGGCCACCATCCAACGCAAGTAC
AAAGGAATTAAAATTCAAGAAGGTATTGTTGACTATGGAGTCCGATTCTTCTTTTATACTAGTAAAGAAC
CTGTAGCTTCTATCATTACGAAGTTGAACTCTCTAAATGAGCCACTTGTCACAATGCCAATTGGTTATGT
GACACATGGTTTTAATCTTGAAGAGGCTGCGCGCTGTATGCGTTCTCTTAAAGCTCCTGCCGTAGTGTCA
GTATCATCACCAGATGCTGTTACTACATATAATGGATACCTCACTTCGTCATCAAAGACATCTGAGGAGC
ACTTTGTGGAAACAGTTTCTTTGGCTGGCTCTTACAGAGATTGGTCCTATTCAGGACAGCGTACAGAGTT
AGGTGTTGAATTTCTTAAGCGTGGTGACAAAATTGTGTACCACACTTTAGAGGGCCCCGTCGAGTTTCAT
CTTGACGGTGAGGTTCTTCCACTTGACAAACTAAAGAGTCTTTTATCCCTGCGGGAGGTTAAGACTATAA
AAGTGTTCACAACTGTGGACAACACTAATCTCCACACACAGCTTGTGGATATGTCTATGACATATGGACA
GCAGTTTGGTCCAACATACTTGGATGGTGCTGATGTTACAAAAATTAAACCCCATGTAAATCATGAGGGT
AAGACTTTCTTTGTACTACCTAGTGATGACACACTACGTAGTGAAGCTTTCGAGTACTACCACACTCTTG
ATGAGAGTTTTCTTGGTAGGTACATGTCTGCTTTAAACCACACAAAGAAATGGAAATTTCCTCAAGTTGG
TGGTTTAACTTCAATTAAATGGGCTGATAACAATTGTTATTTGTCTAGTGTTTTATTAGCACTTCAACAG
ATTGAAGTCAAATTCAATGCACCAGCACTTCAAGAGGCTTATTATAGAGCCCGTGCTGGTGATGCTGCTA
ACTTTTGTGCACTCATACTCGCTTACAGTAATAAAACTGTTGGCGAGCTCGGTGATGTCAGAGAAACTAT
GACCCATCTTCTACAGCATGCTAATTTGGAATCCGCAAAGCGAGTTCTTAATGTGGTGTGTAAACATTGC
GGTCAGAAAACTACCACCTTAACGGGTGTAGAAGCCGTGATGTATATGGGTACTCTATCTTATGATAATC
TTAAGACAGGTGTTTCCATTCCATGTGTGTGTGGTCGTGATGCTACACAATATCTAGTACAACAAGAGTC
TTCTTTTGTTATGATGTCTGCACCACCTGCTGAATATAAATTACAGCAAGGTACATTTTTGTGTGCGAAT
GAGTACACTGGTAACTATCAGTGTGGTCATTACACTCATATAACTGCTAAGGAGACCCTCTATCGTATTG
ATGGAGCTCACCTTACAAAGATGTCAGAGTACAAAGGACCAGTGACTGACGTTTTCTATAAGGAAACATC
TTACACTACAACCATCAAGCCTGTGTCGTATAAACTCGATGGAGTTACTTACACAGAGATTGAACCAAAA
TTGGATGGGTATTATAAAAAGGATAATGCTTACTATACAGAGCAGCCTATAGACCTTGTACCAACTCAAC
CACTACCAAATGCGAGTTTTGACAATTTCAAACTCACATGTTCTAATACAAAATTTGCTGATGATTTAAA
TCAAATGACAGGCTTCACAAAGCCAGCTTCACGAGAGTTATCTGTCACATTCTTTCCAGACTTGAATGGC
GATGTAGTGGCTATTGACTATAGACACTATTCAGCGAGTTTCAAGAAAGGTGCTAAATTACTGCATAAGC
CAATTGTTTGGCATATCAATCAGGCTACAACCAAGACAACGTTTAAACCAAACACTTGGTGTTTACGTTG
TCTTTGGAGTACAAAGCCAGTAGATACTTCAAATTCATTTGAAGTTCTGGCAGTAGAAGACACACAAGGA
ATGGACAATCTTGCTTGTGAAAGTCAACAACCCACCTCTGAAGAAGTAGTGGAAAATCCTACCATACAGA
AGGAAGTCATAGAGTGTGACGTGAAAACTACCGAAGTTGTAGGCAATGTCATACTTAAACCATCAGATGA
AGGTGTTAAAGTAACACAAGAGTTGGATCATGAGGATCTTATGGCTGCTTATGTGGAAAATACAAGCATT
ACCATTAAGAAACCTAATGAGCTTTCACTAGCCTTAGGTTTAAAAACAATTGCCACTCATGGTATTGCTG
CAATTAATAGTGTGCCTTGGAGTAAAATTTTGGCATATGTCAAACCATTCTTAGGACAGGCAGCAGTTAC
AACATCAAACTGCGCTAAGAGATTGGTGCAGCGTATGTTTAACAACTATATGCCCTATGTGCTTACACTA
CTGTTCCAATTGTGTACTTTTACTAAAAGTACAAATTCTAGAATTAGAGCTTCACTACCTACGACTATTG
CTAAAAATAGTGTTAAGGGTGTAGCTAGATTATGTTTGGATGCTGGCATCAATTATGTAAAGTCACCCAA
ATTTTCTAAATTGTTCACTGTTGCAATGTGGCTATTATTGTTAAGCATTTGCTTAGGTTCACTAATCTAT
GTAACTGCAGCTTTAGGTGTATTATTGTCCAACTTTGGAGCTCCTTCTTATTGTAGTGGCGTTAGAGAAT
CGTACCTCAATTCCTCTAATGTTACTACTATGGATTTCTGTGAAGGTTCTTTTCCTTGCAGTGTTTGTTT
AAGTGGATTAGATTCGCTTGATTCCTATCCAGCTCTTGAAACCATTCAGGTGACGATCTCATCGTACAAG
CTAGACTTGACAATTTTAGGCCTGGCTGCTGAGTGGTTTTTGGCATATATGTTGTTCACAAAATTCTTTT
ATTTACTAGGTCTTTCAGCTATAATGCAGGTGTTCTTTGGCTATTTTGCTAGTCATTTCATCAGCAATTC
TTGGCTCATGTGGTTTATCATTAGCATTGTACAAATGGCACCCGTTTCTGCAATGGTTAGGATGTACATC
TTCTTTGCTTCTTTTTACTACATTTGGAAGAGCTATGTTCATATTATGGATGGTTGTACCTCTTCGACTT
GCATGATGTGCTATAAGCGCAATCGTGCCACACGCGTAGAGTGTACAACTATTGTTAATGGCATGAAGAG
ATCTTTCTATGTCTATGCAAATGGAGGCCGTGGCTTCTGCAAGACGCACAATTGGAATTGTCTCAATTGT
GACACATTTTGCACTGGTAGTACATTCATTAGTGATGAAGTTGCTCGTGACTTGTCACTCCAGTTTAAAA
GACCAATCAACCCTACTGACCAGTCATCGTATATTGTTGATAGTGTTGCTGTGAAAAATGGCGCGCTTCA
CCTCTACTTTGACAAGGCTGGTCAAAAGACTTATGAGAGACACCCACTCTCCCATTTTGTCAATTTAGAC
AATTTGAGAGCTAACAACACTAAAGGTTCACTACCTATTAATGTCATAGTCTTTGATGGCAAGTCAAAAT
GCGACGAGTCTGCTGCTAGGTCTGCTTCTGTGTACTACAGTCAGCTAATGTGCCAACCTATTCTGTTGCT
TGACCAAACTCTCGTATCAGATGTTGGAGATAGTACTGAAGTTTCTGTTAAGATGTTTGATGCTTATGTC
GACACCTTTTCAGCAACTTTTAGTGTTCCTATGGAAAAACTTAAGGCACTTGTTGCTACAGCTCATAGCG
AGCTGGCAAAGGGTGTAGCTTTAGATGGCGTCCTTTCTACATTTGTGTCCGCAGCCCGTCAAGGTGTTGT
AGACACTGATGTTGACACAAAGGATGTCATTGAATGTCTCAAACTTTCACATCACTCCGACTTGGAAGTG
ACAGGTGACAGTTGTAACAACTTCATGCTCACCTATAACAAAGTTGAAAACATGACGCCTAGAGATCTTG
GCGCATGTATTGATTGTAATGCAAGGCATATTAATGCCCAAGTGGCAAAAAGTCACAATGTTTCACTCAT
CTGGAATGTAAAAGACTATATGTCTTTATCTGAACAGCTGCGTAAACAAATTCGTAGTGCTGCTAAGAAG
AACAACATACCTTTTAGACTAACTTGTGCTACAACTAGACAGGTTGTCAATGTCATAACTACTAAAATCT
CACTCAAGGGTGGTAAGATTGTTAGTACTTGGTTTAAACTTATGTTTAAGGCCACATTATTGTGCGTTTT
TGCTGCATTGGTCTGTTACATCGTTATGCCAGTACATACATTGTCTGCTCATGATGGTTACACAAATGAA
ATCATTGGTTACAAAGCCATTCAGGATGGTGTCACTCGTGACATCGTTTCCACTGATGATTGTTTTGCAA
ACAAACATGCTGGTTTTGACTCATGGTTTAGCCAGCGTGGTGGTTCATACAAAAATGACAAAAGCTGCCC
TGTAGTAGCTGCTATCATTACAAGAGAGATTGGTTTTATAGTGCCTGGCTTACCAGGTACTGTGTTGAGA
GCAATCAATGGTGACTTCTTGCATTTTCTACCTCGTGTCTTTAGTGCTGTAGGCAACATTTGCTACACAC
CTTCCAAACTCATTGAGTATAGTGATTTTGCTACCTCTGCTTGCGTTCTTGCTGCTGAGTGTACAATTTT
TAAGGATGCTATGGGCAAACCTGTGCCATATTGTTATGACACTAATTTGCTAGAGGGTTCTATTTCTTAT
AGTGAGCTTCGTCCAGACACTCGTTATGTCCTTATGGATGGTTCCATCATACAGTTTCCTAACACTTACC
TGGAGGGTTCTGTTAGAGTGGTAACAACTTTTGATGCTGAGTACTGTAGACATGGTACATGCGAAAGGTC
AGAAGCTGGTATTTGCTTATCTACCAGTGGTAGATGGGTTCTTAATAATGAACATTATAGAGCTCTACCT
GGAGTATTCTGTGGTGTTGATGCAATGAATCTTATAGCAAACATCTTTACTCCCCTTGTGCAACCTGTGG
GTGCTTTAGATGTGTCTGCTTCAGTAGTGGCTGGTGGTATTATTGCCATATTGGTGACTTGTGCTGCCTA
CTACTTTATGAAATTCAGACGTGCTTTTGGTGAGTACAACCATGTTGTTGCTGCTAATGCACTTTTGTTT
TTGATGTCTTTCACTATACTCTGTCTGGCACCAGCTTATAGCTTTTTGCCAGGAGTCTACTCAGTCTTTT
ACTTGTACTTGACATTCTATTTCACTAATGATGTTTCGTTCTTGGCTCACCTTCAATGGTTTGCCATGTT
TTCTCCTATTGTGCCTTTTTGGATAACAGTAATCTATGTATTCTGTATTTCTCTGAAGCACTGCCATTGG
TTCTTTAACAACTATCTTAGGAAAAGAGTCATGTTTAATGGAGTTACATTTAGTACCTTCGAGGAGGCTG
CTTTGTGTACCTTTTTGCTCAATAAGGAAATGTACCTAAAATTGCGTAGTGAGACACTGTTGCCACTTAC
ACAGTACAATAGGTATCTTGCTCTATATAACAAGTACAAGTATTTCAGTGGAGCCTTAGATACTACCAGC
TATCGTGAAGCAGCTTGCTGCCACTTAGCAAAGGCTCTAAATGACTTTAGCAATTCAGGTGCTGATGTTC
TCTACCAACCACCACAGACGTCAATCACTTCTGCTGTTCTGCAGAGTGGTTTTAGGAAAATGGCATTCCC
ATCAGGCAAAGTTGAAGGGTGCATGGTACAAGTAACCTGTGGAACTACAACTCTTAATGGATTGTGGTTA
GATGACACAGTATACTGTCCAAGACATGTCATTTGCACAGCAGAGGACATGCTTAACCCTAACTATGAAG
ATCTGCTCATTCGCAAATCTAACCATAGCTTCCTTGTTCAGGCTGGCAATGTACAACTCCGAGTTATCGG
CCATTCTATGCAAAATTGTCTGCTTAGGCTTAAAGTTGATACCTCTAACCCTAAGACACCCAAGTATAAA
TTTGTCCGTATTCAACCTGGTCAAACATTCTCAGTTTTAGCATGCTACAATGGTTCACCATCTGGTGTTT
ATCAGTGTGCCATGAGACCTAACCATACCATTAAAGGTTCTTTCCTTAATGGATCATGTGGTAGTGTTGG
TTTTAACATTGACTATGATTGCGTGTCTTTCTGCTATATGCATCATATGGAGCTGCCAACAGGAGTACAC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TGAGTTTACACCATTTGATGTTGTTAGACAATGCTCTGGTGTTACCTTCCAAGGTACGTTCAAGAAAATT
GTTAAAGGCACTCATCATTGGCTGCTTTTAACTTTCTTGACATCACTATTGATTCTTGTTCAGAGTACAC
AGTGGTCACTGTTTTTCTTTGTTTACGAGAATGCTTTCTTGCCATTTACTCTTGGTATTATGGCAATTGC
TGCATGTGCTATGCTGCTTGTTAAGCATAAGCACGCATTCTTGTGCTTGTTTCTGTTACCTTCTCTTGCA
ACAGTTGCTTACTTTAATATGGTCTACATGCCTGCTAGCTGGGTGATGCGTATTATGACATGGCTTGAAT
TGGCTGACACTAGCTTGTCTGGTTATCGGCTTAAGGACTGTGTTATGTATGCTTCAGCTTTAGTTTTGCT
TATTCTCATGACAGCTCGCACTGTTTATGATGATGCTGCTAGACGTGTTTGGACACTGATGAATGTCATT
ACACTTGTTTACAAAGTCTACTATGGTAATGCTTTAGACCAAGCTATTTCCATGTGGGCCCTAGTTATTT
CTGTAACCTCTAACTATTCTGGTGTCGTCACGACTATCATGTTTTTAGCTAGAGCTATAGTGTTTGTGTG
TGTTGAGTATTACCCATTGTTATTTATTACTGGCAACACCTTACAGTGTATCATGCTTGTTTATTGTTTC
TTAGGCTATTGTTGCTGCTGCTATTTTGGCCTTTTCTGTTTACTCAACCGTTACTTCAGGCTTACTCTTG
GTGTTTATGACTACTTGGTCTCTACACAAGAATTTAGGTATATGAACTCCCAGGGGCTTTTGCCTCCTAA
GAGTAGTATTGATGCTTTCAAGCTTAACATTAAGTTGTTGGGTATTGGAGGTAAACCATGTATCAAGGTT
GCTACTGTACAGTCTAAAATGTCTGATGTAAAGTGCACATCTGTGGTACTGCTCTCGGTTCTTCAACAAC
TTAGAGTAGAATCATCTTCTAAATTGTGGGCACAATGTGTACAACTCCACAACGATATTCTTCTTGCAAA
AGACACAACTGAAGCATTCGAAAAGATGGTTTCTCTTTTGTCTGTCTTGCTATCCATGCAGGGTGCTGTA
GACATTAATAAGTTGTGCGAGGAAATGCTCGACAACCGTGCTACTCTCCAGGCTATTGCTTCAGAATTTA
GTTCTTTACCATCATATGCCGCTTATGCCACTGCCCAAGAGGCCTATGAGCAGGCTGTAGCTAATGGTGA
TTCTGAAGTCGTTCTTAAAAAGTTAAAGAAATCTTTGAATGTGGCTAAATCTGAGTTTGACCGTGATGCT
GCCATGCAACGCAAGTTGGAAAAGATGGCAGATCAGGCTATGACCCAAATGTACAAACAGGCAAGATCTG
AGGACAAGAGGGCAAAAGTAACTAGTGCTATGCAAACAATGCTTTTCACTATGCTTAGGAAGCTTGATAA
TGATGCACTTAACAACATTATCAATAATGCGCGTGATGGTTGTGTCCCACTCAACATCATACCATTGACT
ACAGCAGCCAAACTCATGGTTGTTGTCCCTGATTATGGTACCTACAAGAACACTTGTGATGGTAACACTT
TTACGTATGCGTCTGCACTCTGGGAAATCCAGCAAGTTGTTGATGCAGATAGCAAGATTGTTCAACTTAG
TGAAATTAACATGGACAATTCACCAAATTTGGCTTGGCCTCTTATTGTTACAGCTCTAAGGGCCAATTCA
GCTGTCAAACTACAGAATAATGAACTGAGTCCAGTAGCACTACGACAGATGTCATGTGCGGCTGGTACCA
CACAAACAGCTTGTACTGATGACAATGCACTTGCCTACTATAACAACTCAAAGGGAGGTAGATTTGTGCT
AGCATTACTATCAGACCACCAAGATCTCAAATGGGCTAGATTCCCTAAGAGTGATGGTACAGGTACAATT
TACACAGAACTGGAACCACCTTGTAGGTTTGTTACAGACACACCAAAAGGGCCTAAAGTGAAATACTTGT
ATTTCATCAAGGGCTTAAATAACCTAAATAGAGGTATGGTGCTGGGCAGTTTAGCTGCTACAGTACGTCT
TCAGGCTGGAAATGCTACAGAAGTACCTGCCAATTCAACTGTGCTTTCTTTCTGTGCTTTTGCAGTAGAC
CCTGCTAAAGCGTACAAGGATTACCTAGCAAGTGGAGGACAACCAATCACCAACTGTGTGAAGATGTTGT
GTACACACACTGGTACAGGACAGGCAATTACTGTAACACCAGAAGCCAATATGGACCAAGAGTCCTTTGG
TGGTGCTTCATGCTGTCTGTATTGTAGATGCCACATTGACCACCCAAATCCTAAAGGATTTTGTGACTTG
AAAGGTAAGTACGTCCAAATACCTACCACTTGTGCTAATGACCCAGTGGGTTTTACACTTAGAAACACAG
TCTGTACCGTCTGCGGAATGTGGAAAGGTTATGGCTGTAGTTGTGATCAACTCCGCGAACCCATGATGCA
GTCTGCGGATGCGTCAACGTTTTTAAACGGGTTTGCGGTGTAAGTGCAGCCCGTCTTACACCGTGCGGCA
CAGGCACTAGCACTGATGTCGTCTACAGGGCTTTTGATATTTACAATGAAAAAGTTGCTGGTTTTGCAAA
GTTCCTAAAAACTAATTGCTGCCGCTTCCAAGAGAAGGATGAGGAAGGCAATTTATTAGACTCTTACTTT
GTAGTTAAGAGGCATACTATGTCTAACTACCAACATGAAGAGGCTATTTATAACTTGGTTAAAGATTGTC
CAGCGGTTGCTGTTCATGACTTTTTCAAGTTTAGAGTAGATGGTGACATGGTACCACATATATCACGTCA
GCGTCTAACTAAATACACAATGGCTGATTTAGTCTATGCTCTACGTCATTTTGATGAGGGTAATTGTGAT
ACATTAAAGGAAATACTCGTCACATACAATTGTTGTGATGATGATTATTTCAATAAGAAGGATTGGTATG
ATTTCGTAGAGAATCCTGACATCTTACGCGTATATGCTAACTTAGGTGAGCGTGTACGCCAAGCATTATT
AAAGACTGTACAATTCTGCGATGCTATGCGTGATGCAGGCATTGTAGGCGTACTGACATTAGATAATCAG
GATCTTAATGGGAATTGGTATGATTTCGGTGATTTCGTACAAGTAGCACAAGGCTGCGGAGTTCCTATTG
TGGATTCATATTACTCATTGCTGATGCCCATCCTCACTCTGACTAGGGCATTGGCTGCTGAGTCCCATAT
GGATGCTGATTTCGCAAAACCACTTATTAAGTGGGATTTGCTGAAATATGATTTTACGGAAGAGAGACTT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TTAGGAGTTGTACATAATCAGGATGTAAACTTACATAGCTCGCGTCTCAGTTTCAAGGAACTTTTAGTGT
ATGCTGCTGATCCAGCCATGCATGCAGCTTCTGGCAATTTATTGCTAGATAAACGCACTACATGCTTTTC
AGTAGCTGCACTAACAAACAATGTTGCTTTTCAAACTGTCAAACCCGGTAATTTTAACAAAGACTTTTAT
GACTTTGCTGTGTCTAAAGGTTTCTTTAAGGAAGGAAGTTCTGTTGAACTAAAACACTTCTTCTTTGCTC
AGGATGGCAATGCTGCTATCAGTGATTATGACTATTATCGTTATAATCTGCCAACAATGTGTGATATCAG
ACAACTCCTATTCGTAGTTGAAGTTGTTGACAAATACTTTGATTGTTACGATGGTGGCTGTATTAATGCC
AACCAAGTAATCGTTAACAATCTGGACAAATCAGCTGGTTTCCCATTTAATAAATGGGGTAAGGCTAGAC
TTTATTATGACTCAATGAGTTATGAGGATCAAGATGCACTTTTCGCGTATACTAAGCGTAATGTCATCCC
TACTATAACTCAAATGAATCTTAAGTACGCCATTAGTGCAAAGAATAGAGCTCGCACCGTAGCTGGTGTC
TCTATCTGTAGTACTATGACAAATAGACAGTTTCATCAGAAATTATTGAAGTCAATAGCCGCCACTAGAG
GAGCTACTGTGGTAATTGGAACAAGCAAATTTTACGGTGGCTGGCATAACATGTTAAAAACTGTTTACAG
TGATGTAGAAACTCCACACCTTATGGGTTGGGATTATCCAAAATGTGACAGAGCCATGCCTAACATGCTT
AGGATAATGGCCTCTCTTGTTCTTGCTCGCAAACATAGCACTTGCTGTAACTTGTCACACCGTTTCTACA
GGTTAGCTAATGAGTGTGCGCAAGTATTAAGTGAGATGGTCATGTGTGGCGGCTCACTATATGTTAAACC
AGGTGGAACATCATCCGGTGATGCTACAACTGCTTATGCTAATAGTGTCTTTAACATTTGTCAAGCTGTT
ACAGCTAATGTAAATGCACTCCTTTCAACTGATGGTAACAAGATAGCTGACAAGTACGTCCGCAATCTAC
AACACAGGCTTTATGAGTGTCTCTATAGAAACAGGGATGTTGATCATGAATTCGTGGATGAGTTTTACGC
ATACCTGCGTAAACATTTCTCCATGATGATTCTTTCTGATGATGCCGTTGTGTGCTATAACAGTAACTAT
GCGGCTCAAGGTTTAGTAGCTAGCATTAAGAACTTTAAGGCAGTTCTTTATTATCAAAATAATGTGTTCA
TGTCTGAGGCAAAATGTTGGACTGAGACTGACCTTACTAAAGGACCTCACGAATTTTGCTCACAGCATAC
AATGCTAGTTAAACAAGGAGATGATTACGTGTACCTGCCTTACCCAGACCCATCTAGAATATTAGGCGCA
GGCTGTTTTGTCGATGATATTGTCAAAACAGATGGTACACTTATGATTGAGAGGTTTGTGTCATTAGCTA
TTGATGCCTACCCCCTTACTAAACATCCTAATCAGGAGTATGCTGATGTCTTTCACTTGTATTTACAATA
CATTAGGAAGTTACATGATGAGCTTACTGGTCACATGCTAGACATGTATTCTGTAATGCTAACTAATGAT
AATACCTCACGGTATTGGGAACCTGAGTTTTATGAAGCTATGTACACACCACACACGGTCTTGCAGGCTG
TAGGTGCTTGTGTATTGTGTAATTCACAGACTTCACTTCGTTGCGGCGCCTGCATTAGGAGACCATTCCT
GTGTTGCAAGTGCTGCTATGATCATGTCATTTCAACATCACATAAATTAGTGTTGTCTGTTAATCCCTAT
GTTTGCAATGCACCAGGTTGTGATGTCACTGACGTGACACAACTATATCTAGGAGGTATGAGCTATTACT
GCAAGTCACATAAGCCTCCCATTAGTTTTCCATTGTGTGCTAATGGTCAGGTTTTTGGTTTATACAAGAA
TACATGTGTAGGTAGTGACAATGTCACTGACTTCAATGCGATAGCAACATGTGATTGGACTAATGCTGGC
GATTACATACTTGCCAACACTTGTACTGAGAGACTCAAGCTCTTTGCAGCAGAAACGCTCAAAGCTACTG
AGGAAACATTCAAGCTGTCATATGGTATTGCCACTGTACGTGAAGTACTCTCTGACAGAGAATTGCATCT
TTCATGGGAGGTTGGAAAACCTAGACCACCATTGAATAGAAATTATGTCTTTACTGGTTACCGTGTAACT
AAAAATAGTAAAGTACAGATTGGAGAGTACACTTTTGAAAAGGGTGACTACGGTGACGCTGTTGTGTACA
GAGGTACTACAACATACAAATTGAATGTTGGTGATTACTTTGTGTTAACATCTCACACTGTAATGCCACT
TAGTGCACCTACTCTAGTGCCACAAGAGCACTATGTTAGAATTACTGGCTTGTACCCAACACTCAATATC
TCAGATGAGTTTTCTAGCAATGTTGCAAATTACCAAAAGGTCGGTATGCAAAAGTACTCTACACTCCAAG
GACCACCAGGTACTGGTAAGAGTCATTTTGCCATTGGACTTGCTCTCTACTACCCATCTGCTCGCATAGT
GTATACAGCTTGCTCTCATGCAGCTGTTGATGCCCTATGCGAAAAGGCATTAAAATACTTGCCTATAGAT
AAATGTAGTAGGATTATACCTGCGCGTGCGCGCGTAGAGTGTTTTGACAAATTCAAAGTGAATTCAACAC
TAGAACAGTACGTTTTCTGCACTGTAAATGCATTGCCAGAAACAACTGCTGACATTGTAGTCTTTGATGA
AATCTCTATGGCTACCAATTATGACTTGAGTGTCGTCAATGCTAGACTTCGTGCAAAACACTATGTCTAC
ATTGGTGATCCTGCTCAACTACCAGCTCCTCGCACGTTGCTAACTAAGGGCACACTAGAACCAGAATATT
TCAATTCAGTGTGCAGACTTATGAAAACAATAGGTCCAGACATGTTCCTTGGAACTTGTCGCCGTTGTCC
TGCTGAAATTGTCGACACTGTGAGTGCTTTAGTTTATGATAATAAGCTAAAAGCACACAAGGAGAAGTCA
GCTCAATGCTTCAAAATGTTTTACAAAGGTGTTATTACACATGATGTTTCATCTGCAATTAATAGACCTC
AAATAGGCGTTGTAAGAGAATTTCTTACACGCAACCCTGCTTGGAGAAAAGCTGTTTTTATCTCACCTTA
TAATTCACAGAATGCTGTAGCTTCAAAAATCTTAGGATTGCCTACGCAGACTGTTGATTCCTCCCAGGGT
TCTGAGTATGACTATGTCATATTCACACAAACTACTGAAACAGCACACTCTTGCAATGTCAACCGCTTTA
ATGTGGCTATCACAAGAGCAAAAATTGGCATTTTGTGCATAATGTCCGATAGAGATCTTTATGACAAACT
GCAATTCACAAGTCTAGAAGTACCACGCCGTAATGTGGCTACATTACAAGCAGAAAATGTAACTGGACTT
TTTAAGGACTGTAGTAAGATCATTACCGGTCTTCATCCAACACAGGCACCTACACACCTCAGCGTTGATA
CAAAATTCAAGACTGAGGGACTATGTGTTGACATACCAGGCATACCAAAGGACATGACCTACCGTAGACT
CATCTCTATGATGGGTTTCAAAATGAATTACCAAGTTAATGGTTACCCTAACATGTTTATCACCCGCGAA
GAAGCTATTCGTCACGTTCGTGCATGGATTGGCTTCGACGTAGAGGGCTGTCATGCAACTAGAGATGCTG
TGGGTACTAACCTACCTCTCCAGCTAGGATTTTCTACAGGTGTTAACTTAGTAGCTGTACCGACTGGCTA
TGTTGACACTGAAAATAACACAGAATTCACCAGAGTTAATGCAAAACCTCCACCAGGTGATCAGTTTAAA
CATCTTATACCACTCATGTACAAAGGCTTGCCTTGGAATATAGTGCGTATTAAGATAGTACAAATGCTTA
ATGATACACTGAAAGGATTGTCAGACAGAGTCGTGTTTGTCCTTTGGGCACATGGCTTTGAGCTTACATC
AATGAAGTACTTTGTCAAGATTGGACCTGAAAGAACGTGTTGTCTGTGTGACAAACGTGCAACTTGCTTT
TCTACTTCATCAGATACTTATGCCTGCTGGAATCATTCTGTGGGTTTTGACTATGTCTATAACCCATTTA
TGATTGATGTTCAGCAGTGGGGTTTTACGGGTAACCTTCAGAGTAACCATGACCAACATTGCCAGGTGCA
TGGAAATGCACATGTGGCTAGTTGTGATGCTATCATGACTAGATGCTTGGCAGTCCATGAGTGCTTTGTT
AAGCGCGTTGACTGGTCTGTTGAATACCCTATTATAGGAGAAGAACTGAAGATTAATTCCGCTTGCAGAA
AAGTACAGCATATGGTTGTAAAGTCTGCATTGCTTGCTGATAAGTTTCCAGTTCTTCATGACATTGGAAA
TCCAAAGGCTATTAAGTGTGTACCTCAGGCTGAAGTAGAATGGAAGTTCTATGATGCTCAGCCATGCAGT
GACAAAGCCTATAAAATAGAGGAACTTTTCTATTCTTATGCTACACATCATGATAAATTCACTGATGGTG
TTTGTTTGTTTTGGAACTGTAACGTTGATCGTTACCCAGCCAATGCATTTGTGTGTAAGTTTGACACGAG
AGTTTTGTCAAACTTAAACTTACCAGGTTGCGATGGTGGTAGTTTGTATGTGAATAAGCATGCATTCCAC
ACTCCAGCTTTTGATAAAAGTGCATTTACTAATTTAAAGCAACTGCCTTTCTTTTATTATTCTGATAGTC
CTTGTGAGTCTCATGGCAAACAAGTAGTGTCAGATATTGATTATGTACCACTTAAATCTGCTACGTGTAT
TACACGGTGCAATTTGGGAGGTGCTGTTTGCAGACACCATGCAAATGAGTACCGACAGTACTTAGATGCA
TACAATATGATGATTTCTGCTGGGTTTAGCCTATGGATTTACAAACAGTTTGACACTTATAACCTGTGGA
ATACATTTACCAGGTTACAAAGTTTAGAAAATGTGGCTTACAACGTTGTTAACAAAGGACACTTTGATGG
ACAAGCTGGCGAAGCACCTGTTTCCATCATTAATAATGCTGTTTACACAAAGGTAGATGGTATTGATGTG
GAGATCTTTGAGAATAAGACAACACTTCCTGTTAATGTTGCATTTGAGCTTTGGGCTAAGCGTAACATTA
AACCAGTGCCAGAGATTAAGATACTCAATAATTTGGGTGTCGATATCGCTGCTAATACTGTAATCTGGGA
TTACAAGAGAGAAGCACCAGCACATATGTCAACAATAGGTGTCTGCACAATGACTGACATTGCCAAGAAA
CCTACTGAGAGTGCTTGTTCCTCGCTTACTGTCTTATTTGATGGTAGAGTGGAAGGACAGGTAGACCTTT
TTAGAAATGCCCGTAATGGTGTTTTAATAACAGAAGGTTCAGTTAAAGGTTTAATACCTTCAAAGGGACC
AGTACAAGCCAGTGTCAATGGAGTCACATTAATTGGAGAATCAGTAAAAACACAGTTCAACTATTTTAAG
AAAGTAGATGGCATTATTCAACAGTTGCCTGAAACCTACTTTACTCAAAGCAGAGACCTAGAGGATTTTA
GGCCCAGATCACAAATGGAAACTGACTTTCTCGAGCTCGCTATGGATGAATTCATACAACGGTATAAGTT
AGAGGGTTATGCCTTCGAGCATATCGTTTATGGGGATTTCAGTCATGGACAACTTGGCGGCCTTCATTTA
ATGATTGGTTTAGCCAAGCGTTCACAAGATTCACCGCTCAAATTAGAGGATTTTATCCCTATGGATAGCA
CAGTGAAAAATTATTTCATAACGGATGCACAAACAGGTTCATCAAAATGTGTGTGTTCTGTCATTGACCT
CTTGCTTGACGACTTTGTTGAGATAATAAAGTCACAGGATTTGTCAGTAATCTCTAAGGTAGTCAAGGTT
ACAATTGATTACGCTGAGATTTCATTCATGCTTTGGTGTAAAGATGGTCATGTCGAAACCTTCTACCCAA
AATTACAGGCAAGTCAAGCATGGCAACCGGGAGTTGCGATGCCTAATTTGTATAAGATGCAAAGAATGCT
TCTTGAAAAATGTGACCTTCGGAATTATGGTGAAAATGCTGTCATACCAAAAGGAATAATGATGAATGTC
GCAAAATACACTCAACTGTGTCAATATTTAAATACACTTACTTTAGCTGTACCCTACAACATGAGAGTTA
TTCACTTTGGTGCTGGCTCTGATAAAGGAGTTGCACCAGGTACAGCTGTACTCAGACAATGGTTGCCAAC
GGGCACACTACTTGTCGATTCAGACCTTAATGACTTCGTCTCTGACGCGGATTCTACCTTAATTGGAGAC
TGTGCAACAGTACATACGGCTAATAAATGGGATCTCATTATTAGTGACATGTATGACCCTAAAACCAAAC
ATGTGACAAGAGAGAATGACTCAAAAGAAGGGTTTTTCACTTACCTGTGTGGGTTTATAAAGCAAAAGCT
AGCCCTGGGTGGCTCTGTGGCTGTGAAGATAACAGAGCATTCTTGGAATGCTGATCTTTACAAGCTTATG
GGACATTTCTCATGGTGGACAGCTTTTGTTACTAATGTAAATGCGTCATCATCAGAAGCATTTCTAATTG
GAGCTAACTATCTTGGTAAGCCGAAGGAACAAATTGATGGCTATACCATGCATGCTAACTACATCTTTTG
GAGGAACACAAATCCTATTCAATTGTCTTCCTATTCACTTTTTGACATGAGCAAATTTCCCCTCAAATTA
AGAGGGACTGCTGTTATGTCTTTAAAAGAGAATCAAATCAACGATATGATTTATTCCCTGCTTGAAAAAG
GTAGACTTATCATTAGAGAAAACAACAGAGTTGTGGTCTCAAGTGATATTCTTGTTAATAACTAAACGAA
CATGTTTATTTTCTTATTCTTTCTCACTCTCACTAGTGGTAGTGACCTTGAGAGTTGTACCACTTTTGAT
GATGTTCAAGCCCCTAATTACCCTCAACACTCTTCATCCAGGAGAGGGGTTTATTATCCTGATGAAATCT
TTAGATCAGACACTCTTTATTTAACTCAGGATCTATTTCTTCCATTCTATTCTAATGTCACAGGGTTTCA
TACTATTAATCATAGGTTTGACAACCCTGTCATACCTTTTAAGGATGGTGTTTATTTTGCTGCCACTGAG
AAATCAAATGTTGTCCGTGGTTGGGTTTTTGGCTCTACCATGAACAACAAGTCTCAGTCGGTGATTATCA
TCAATAATTCTACTAATGTTGTTATACGAGCATGTAATTTTGAGTTGTGTGACAACCCTTTCTTTGCTGT
CTCTAAACCTACGGGAACACAGACACACACTATGATATTCGACAATGCATTTAATTGCACTTTCGAATAC
ATATCAGACTCCTTTTCGCTCGATGTTGCTGAAAAGTCAGGTAATTTTAAACACTTACGAGAGTTTGTGT
TTAAAAATAAGGATGGGTTTCTCTATGTTTACAAGGGTTATCAACCTATAGACGTAGTCCGTGATCTACC
ATCTGGCTTTAATATTTTGAAACCTATTTTTAAGTTACCTCTTGGTATTAACATTACAAATTTTAGAGCC
ATTCTTACAGCATTTTTGCCTGCTCAAGACACTTGGGGTACATCAGCTGCTGCTTATTTTGTTGGCTATT
TAAAGCCAGCTACATTCATGCTTAAGTATGATGAAAATGGTACAATCACAGATGCTGTTGATTGTTCTCA
AAATCCCCTTGCTGAACTCAAATGTTCTGTTAAAAGTTTTGAGATTGATAAAGGAATTTACCAAACCTCC
AATTTTAGGGTAGCACCCTCAAAGGAAGTTGTGAGGTTCCCTAATATTACAAACCTGTGTCCTTTTGGGG
AGGTTTTTAATGCTACTACATTTCCTTCTGTCTATGCATGGGAGAGGAAAAGAATTTCTAATTGTGTTGC
TGATTACTCTGTACTCTACAACTCAACATCTTTTTCAACTTTTAAGTGTTATGGCGTTTCTGCCACTAAG
CTGAATGATCTTTGCTTCTCCAATGTCTATGCAGATTCATTTGTAGTCAAAGGAGACGATGTAAGGCAAA
TAGCACCAGGACAGACCGGTGTTATTGCTGATTATAATTACAAATTGCCAGATGATTTCACGGGTTGTGT
CCTTGCTTGGAATACTAGGAACATTGATGCTACTCAAACTGGTAATTATAATTATAAATATAGATCTCTC
AGACATGGCAAGCTTAGGCCTTTTGAGAGAGATATTTCTAATGTGCCTTTCTCTCCTGATGGCAAACCTT
GTACCCCACCTGCTTTTAATTGTTATTGGCCATTAAATGATTATGGTTTTTACATCACTAATGGCATAGG
CTACCAACCTTATAGAGTTGTAGTTCTTTCTTTTGAACTTCTAAATGCACCTGCTACGGTTTGTGGACCA
AAATTGTCCACTGACCTTATTAAAAATCAATGTGTCAATTTTAACTTTAATGGACTCACTGGTACTGGTG
TGTTAACTCCTTCTTCAAAGAGATTTCAACCATTTCAACAATTTGGTCGTGATGTTTTGGATTTCACTGA
TTCAGTTCGAGATCCGAAGACGTCTGAAATATTAGACATTTCACCTTGCTCTTTTGGCGGTGTAAGTGTA
ATCACACCTGGAACAAATACTTCATCAGAAGTTGCTGTTCTATATCAAGATGTTAACTGCACTGATGTTC
CTGTAGCAATCCATGCAGACCAACTCACACCTTCTTGGCGCGTATACTCTACTGGAAATAATGTATTTCA
AACCCAGGCAGGCTGTCTTATAGGAGCTGAGCATGTCGACACTTCTTATGAGTGCGACATTCCTATTGGA
GCTGGCATTTGTGCTAGTTACCATACAGTTTCTTCATTACGTAGTACTAGCCAAAAATCTATTGTGGCTT
ATACTATGTCTTTAGGTGCTGATAGTTCAATTGCTTACTCTAATAACACCATTGCTATACCTACTAACTT
TTCAATTAGCATTACTACAGAAGTAATGCCTGTTTCTATGGCTAAAACCTCTGTAGATTGTAATATGTAC
ATCTGCGGAGATTCTACTGAATGTGCTAATTTGCTTCTCCAATATGGTAGCTTTTGCACACAACTAAATC
GTGCACTCTCAGGTATTGCTGTTGAACAGGATCGCAACACACGTGAAGTGTTCGCTCAAGTCAAACAAAT
GTACAAAACCCCAACTTTGAAAGATTTTGGTGGTTTTAATTTTTCACAAATATTACCTGACCCTCTAAAG
CCAACTAAGAGGTCTTTTATTGAGGACTTGCTCTTTAATAAGGTGACACTCGCTGATGCTGGCTTTATGA
AGCAATATGGCGAATGCCTAGGTGATATTAATGCTAGAGATCTCATTTGTGCGCAGAAGTTCAATGGACT
TACAGTGCTGCCACCTCTGCTCACTGATGATATGATTGCTGCCTACACTGCTGCTCTAGTTAGTGGTACT
GCCACTGCTGGATGGACATTCGGTGCTGGCGCTGCTCTTCAAATACCTTTTGCTATGCAAATGGCATATA
GGTTCAATGGCATTGGAGTTACTCAAAATGTTCTCTATGAGAACCAAAAACAAATCGCCAATCAATTTAA
CAAGGCGATCAGCCAAATTCAAGAATCACTCACAACAACATCCACTGCATTGGGCAAGCTGCAAGATGTC
GTCAACCAGAATGCTCAAGCATTAAACACACTTGTTAAACAACTTAGCTCCAATTTTGGTGCGATTTCAA
GTGTGCTAAATGATATCCTTTCGCGACTTGATAAAGTCGAGGCAGAGGTACAAATTGACAGGTTAATTAC
AGGCAGACTGCAAAGCCTTCAAACCTATGTAACACAACAACTAATCAGGGCTGCTGAAATCAGGGCTTCT
GCTAATCTTGCTGCTACTAAAATGTCTGAGTGTGTTCTTGGACAATCAAAAAGAGTTGACTTTTGCGGAA
AGGGCTACCATCTTATGTCCTTCCCACAAGCAGCCCCGCATGGTGTTGTCTTCCTACATGTCACATATGT
GCCATCTCAAGAGAGAAACTTCACCACAGCGCCAGCAATTTGTCATGAAGGCAAAGCATACTTCCCTCGT
GAAGGTGTTTTTGTGTTTAATGGCACTTCGTGGTTTATTACACAGAGGAACTTCTTTTCTCCACAAATAA
TTACTACAGACAATACATTTGTCTCCGGAAGTTGTGATGTCGTAATTGGCATCATTAACAATACAGTTTA
TGATCCTCTGCAACCTGAGCTTGACTCATTCAAAGAAGAGCTGGACAAGTACTTCAAAAATCACACATCA
CCAGATGTTGATCTTGGCGACATTTCAGGCATTAACGCTTCTGTCGTCAACATTCAAAAAGAAATTGACC
GCCTCAATGAGGTCGCTAAAAATTTAAATGAATCACTCATTGACCTTCAAGAATTGGGAAAATATGAGCA
ATATATTAAATGGCCTTGGTATGTTTGGCTCGGCTTCATTGCTGGACTAATTGCCATCGTCATGGTTACA
ATCTTGCTTTGTTGCATGACTAGTTGTTGCAGTTGCCTCAAGGGTGCATGCTCTTGTGGTTCTTGCTGCA
AGTTTGATGAGGATGACTCTGAGCCAGTTCTCAAGGGTGTCAAATTACATTACACATAAACGAACTTATG
GATTTGTTTATGAGAATTTTTACTCTTGGATCAATTACTGCACAGCCAGGAAAAATTGACAATGCTTCTC
CTGCAAGTACTGTTCATGCTACAGCAACGATACCGCTACAAGCCTCACTCCCTTTCGGATGGCTTGTTAT
TGGCGTTGCATTTCTTGCTGTTTTTCAGAGCGCTACCAAAATAATTTCGCTCAATAAAAGATGGCAGCTA
GCCCTTTATAAGGGCTTCCAGTTCATTTGCAATTTACTGCTGCTATTTGTTACCATCTATTCACATCTTT
TGCTTGTCGCTGCAGGTATGGAGGCGCAATTTTTGTACCTCTATGCCTTGATATATTTTCTACAATGCAT
CAACGCATGTAGAATTATCATGAGATGTTGGCTTTGTTGGAAGTGCAAATCCAAGAACCCATTACTTTAT
GATGCCAACTACTTTGTTTGCTGGCACACACATAACTATGACTACTGTATACCGTATAACAGTGTCACAG
ATACAATTGTCGTTACTGCAGGTGACGGCATTTCAACACCAAAACTCAAAGAAGACTACCAAATTGGTGG
TTATTCTGAGAATTGGCACTCAGGTGTTAAAGACTATGTCGTTGTACATGGCTATTTCACCGAAGTTTAC
TACCAGCTTGAGTCTACACAAATTACTACAGACACTGGTATTGAAAATGCTACATTCTTCATCTTTAACA
AGCTTGTTAAAGACCCACCGAATGTGCAAATACACACAATCGACGGCTCTTCAGGAGTTGTAAATCCAGC
AATGGATCCAATTTATGATGAGCCGACGACGACTACTAGCGTGCCTTTGTAAGCACAAGAAAGTGAGTAC
GAACTTATGTACTCATTCGTTTCGGAAGAAACAGGTACGTTAATAGTTAATAGCGTACTTCTTTTTCTTG
CTTTCGTGGTATTCTTGCTAGTCACACTAGCCATCCTTACTGCGCTTCGATTGTGTGCGTACTGCTGCAA
TATTGTTAACGTGAGTTTAGTAAAACCAACTGTTTACGTTTACTCGCGTGTTAAAAATCTGAACTCTTCT
GAAGGAGTTCCTGATCTTCTGGTCTAAACGAACTAACTATTATTATTATTCTGTTTGGAACTTTAACATT
GCTTATCATGGCTGAGAACGGGACTATTTCCGTTGAGGAGCTTAAAAGACTCCTGGAACAATGGAACCTA
GTAATAGGTTTCCTATTCCTAGCCTGGATTATGTTACTACAATTTGCCTATTCTAATCGGAACAGGTTTT
TGTACATAATAAAGCTTGTTTTCCTGTGGCTCTTGTGGCCAGTAACACTTGCTTGCTTTGTGCTTGCTGC
TGTTTACAGAATTAATTGGGTGACTGGCGGGATTGCGATTGCAATGGCTTGTATTGTAGGCTTGATGTGG
CTTAGCTACTTCATTGCTTCCTTCAGGCTATTTGCTCGTACCCGCTCAATGTGGTCATTCAACCCAGAAA
CAAACATTCTTCTCAATGTGCCTCTTCGAGGGACAATTGTGACCAGACCGCTCATGGAAAGTGAACTTGT
CATTGGCGCTGTGATCATTCGTGGTCACTTGCGCATGGCTGGACACTCCCTAGGGCGCTGTGACATCAAG
GACCTGCCAAAAGAGATCACTGTGGCTACATCACGAACGCTTTCTTATTACAAATTAGGAGCGTCGCAGC
GTGTAGGCACTGATTCAGGTTTTGCTGCATACAACCGCTACCGTATTGGAAACTACAAATTAAATACAGA
CCACGCCGGTAGCAACGACAATATTGCTTTGCTAGTACAGTAAGTGACAACAGATGTTTCATCTTGTTAA
CTTCCAGGTTACAATAGCAGAGATATTGATTATCATTATGAGGACTTTCAGGATTGCTATTTGGAATCTT
GACATGATAATAAGTTCAATAGTGAGACAATTATTTAAGCCTCTAACTAAGAATAAATATTCAGAGTTAG
ATGATGAAGAACCTATGGAGATAGATTATCCTTGATAAACGAACCACTATGTTACTTTTAGTAACATTGT
TTGGTTTAGCATCAGGGTGCAGCTTACCACTTACGGTTAGCTGCCCTAGAGGCCTACCTTTCACTCTACA
GATTAACACTACTAGTGTTACTGTGGAGTGGTATCGGGTATCTCCTGCATCAATGCAAGGTCTTACAAAG
ATAAATACTGGCAGCACTATTTTTGATAACAACTTTAGTGTAGTCAATAATAATTTGTACTTCAAACAGT
GTTTTGGAGGCTTTTTTTTACAGCACGCTGTTACCGCCAGGGTAAGCATGACGGTGCTATAGTAGATAAT
TCTCAACCTGTCTTTGTGGATGCTAGGAATTATGTACCAACTACTGCACCATTAGTCTCATCGCAGGGCA
TTGTGCAGCCAAAAAGTTCCAATGTGTTAGCTATAGTGTTACCTATAGCCCTTGTTGGTATTTGTCTTTT
TATTCTTTTACTTTGGTATCTGTTTTCTAAGCAAAACAAAATTTACCAACAGGCCACGCAATCAGTCTAA
ACGAACATGAAAATTATTCTCTTCCTGACATTGATTGCACTTGCATCTTGCGAGCTATATCACTATCAGG
AGTGTGTTAGAGGTACAACTGTACTACTAAAAGAACCTTGCCTGTCTGGAACTTACGAGGGCAATTCACC
ATTTCATCCTCTTGCTGATAACAAATTTGCACTAACTTGCACTAGCACTCATTTTGCTTTTGCTTGTGCT
GACGGTACTAGACATACCTATCAGCTTCGTGCAAGATCAGTTTCACCAAAACTTTTCATCAGACAAGAGG
AAGTTCACCAGGAGCTCTACTCACCGCTTTTTCTCATTGTTGCTGCTCTAGTATTTATAATACTTTGCTT
CACCATTAAGAGAAAGACAGAATGAATGAGCTCACTTTAATTGACTTCTATTTGTGCTTTTTAGCCTTTC
TGCTATTCCTTGTTCTAATAATGCTTATTATATTTTGGTTTTCACTTGAACTCCAGGATATAGAAGAACC
TTGTAACAAAGTCTAAACGAACATGAAACTTCTCATTGTTTTAGGACTCTTAACATCAGTGTATTGCATG
CATAAAGAATGCAGTATACAAGAATGTTGTGAAAATCAACCATTCCAACCTGAAGACCCATGTCCAATAC
ATTATTATTCGGACTGGTTTGTAAAAATTGGACCTCGCAAGTCTGCTCGCCTAGTACAACTTTGTGCTGG
TGAATATGGACACAGAGTTCCAATACATTATGAAATGTTTGGCAATTATACTATTTCATGTGAACCACTT
GAAATAAATTGTCAAAACCCACCAGTTGGAAGTCTCATTGTACGTTGTTCATATGATGTTGACTTTATGG
AGTATCACGACGTTCGTGTTGTTCTAGATTTCATCTAAACGAACAAACTAAAATGTCTGATAATGGACCC
CAACCAAATCAGCGTAGTGCCCCCCGCATTACATTTGGTGGACCCACAGATTCAATTGACAATAACCAGA
ATGGAGGACGCAATGGGGCAAGGCCAAAACAGCGCCGACCCCAAGGTTTACCCAATAATACTGCGTCTTG
GTTCACAGCTCTCACTCAGCATGGCAAGGAGGAACTTAGATTCCCTCGAGGCCAGGGCGTTCCAATCAAC
ACCAATAGTGGTCCAGATGACCAAATTGGCTACTACCGAAGAGCTACCCGACGAGTTCGTGGTGGTGACG
GCAAAATGAAAGAGCTCAGCCCCAGATGGTACTTTTATTACCTAGGAACCGGCCCAGAAGCTTCACTTCC
CTACGGCGCTAACAAAGAAGGCATCGTATGGGTCGCAACTGAGGGAGCCTTGAATACACCGAAAGATCAC
ATCGGCACCCGCAATCCTAATAACAATGCTGCCACCGTGCTACAACTTCCTCAAGGAACAACATTGCCAA
AAGGCTTCTACGCAGAGGGGAGCAGAGGCGGCAGTCAAGCCTCTTCTCGCTCTTCGTCACGTAGTCGCGG
TAATTCAAGAAATTCAACTCCTGGCAGCAGTAGGGGAAATTCTCCTGCTCGAATGGCTAGCGGAGGTGGT
GAAACTGCCCTCGCGCTATTGCTGCTAGACAGATTGAACCAGCTTGAGAGCAAAGTTTCTGGTAAAGGCC
AACAACAACAAGGCCAAACTGTCACTAAGAAATCTGCTGCTGAGGCATCTAAAAAGCCTCGCCAAAAACG
TACTGCTACAAAACAGTACAACGTCACTCAAGCATTTGGGAGACGTGGTCCAGAACAAACCCAAGGAAAC
TTCGGGGACCAAGACCTAATCAGACAAGGAACTGATTATAAACATTGGCCGCAAATTGCACAATTTGCTC
CAAGTGCCTCTGCATTCTTCGGAATGTCACGCATTGGCATGGAAGTCACACCTTCGGGAACATGGCTGAC
TTATCATGGAGCCATTAAATTGGATGACAAAGATCCACAATTCAAAGACAACGTCATACTGCTGAATAAG
CACATTGACGCATACAAAACATTCCCACCAACAGAGCCTAAAAAGGACAAAAAGAAAAAGACTGATGAAG
CTCAGCCTTTACCGCAGAGACAAAAGAAGCAGCCCACTGTGACTCTTCTTCCTGCGGCTGACATGGATGA
TTTCTCCAGACAACTTCAAAATTCCATGAGTGGAGCTTCTGCTGATTCAACTCAGGCATAAACACTCATG
ATGACCACACAAGGCAGATGGGCTATGTAAACGTTTTCGCAATTCCGTTTACGATACATAGTCTACTCTT
GTGCAGAATGAATTCTCGTAGCTAAACAGCACAAGTAGGTTTAGTTAACTTTAATCTCACATAGCAATCT
TTAATCAATGTGTAACATTAGGGAGGACTTGAAAGAGCCACCACATTTTCACCGAGGCCACGCGGAGTAC
GATCGAGGGTACAGTGAATAATGCTAGGGAGAGCTGCCTATATGGAAGAGCCCTAATGTGTAAAATTAAT
TTTAGTAGTGCTATCCCCATGTGATTTTAATAGCTTCTTAGGAGAATGAC</v>
      </c>
      <c r="AU40" s="114" t="str">
        <f t="shared" si="20"/>
        <v>&gt;BtWIV16_20</v>
      </c>
      <c r="AV40" s="114">
        <f t="shared" si="21"/>
        <v>1</v>
      </c>
      <c r="AW40" s="115" t="str">
        <f t="shared" si="22"/>
        <v>&gt;BtWIV16_2013 KT444582.1_genome</v>
      </c>
      <c r="AX40" s="38"/>
      <c r="AY40" s="38"/>
      <c r="AZ40" s="38"/>
      <c r="BA40" s="38"/>
      <c r="BB40" s="38"/>
      <c r="BC40" s="38"/>
      <c r="BD40" s="38"/>
      <c r="BE40" s="38"/>
      <c r="BF40" s="38"/>
      <c r="BG40" s="38"/>
      <c r="BH40" s="38"/>
      <c r="BI40" s="38"/>
      <c r="BJ40" s="38"/>
      <c r="BK40" s="38"/>
      <c r="BL40" s="38"/>
      <c r="BM40" s="38"/>
      <c r="BN40" s="38"/>
      <c r="BO40" s="38"/>
      <c r="BP40" s="38"/>
      <c r="BQ40" s="38"/>
      <c r="BR40" s="38"/>
    </row>
    <row r="41" ht="15.75" customHeight="1">
      <c r="A41" s="87">
        <v>48.0</v>
      </c>
      <c r="B41" s="88" t="s">
        <v>133</v>
      </c>
      <c r="C41" s="129" t="s">
        <v>411</v>
      </c>
      <c r="D41" s="90" t="str">
        <f t="shared" si="8"/>
        <v>BtYN2013</v>
      </c>
      <c r="E41" s="91" t="s">
        <v>135</v>
      </c>
      <c r="F41" s="91" t="s">
        <v>136</v>
      </c>
      <c r="G41" s="91" t="s">
        <v>136</v>
      </c>
      <c r="H41" s="91" t="s">
        <v>136</v>
      </c>
      <c r="I41" s="91"/>
      <c r="J41" s="98"/>
      <c r="K41" s="98"/>
      <c r="L41" s="116" t="s">
        <v>26</v>
      </c>
      <c r="M41" s="98"/>
      <c r="N41" s="193" t="s">
        <v>170</v>
      </c>
      <c r="O41" s="194">
        <v>42923.0</v>
      </c>
      <c r="P41" s="98"/>
      <c r="Q41" s="119"/>
      <c r="R41" s="97">
        <v>2.0</v>
      </c>
      <c r="S41" s="98"/>
      <c r="T41" s="91"/>
      <c r="U41" s="98"/>
      <c r="V41" s="98"/>
      <c r="W41" s="99" t="s">
        <v>412</v>
      </c>
      <c r="X41" s="99"/>
      <c r="Y41" s="120">
        <v>1233.0</v>
      </c>
      <c r="Z41" s="119" t="s">
        <v>413</v>
      </c>
      <c r="AA41" s="102">
        <f t="shared" si="9"/>
        <v>1233</v>
      </c>
      <c r="AB41" s="103" t="str">
        <f t="shared" si="10"/>
        <v>yes</v>
      </c>
      <c r="AC41" s="104" t="str">
        <f t="shared" si="11"/>
        <v>&gt;BtYN2013 AIA62330</v>
      </c>
      <c r="AD41" s="104" t="str">
        <f>IFERROR(__xludf.DUMMYFUNCTION("if (REGEXMATCH(AC41, ""^&gt;""),AC41 &amp; ""
"" &amp; Z41, """")"),"&gt;BtYN2013 AIA62330
MLILFVFLPFIAADTCLNFTNLAAPAYNIASSSRRGVYYPDDIFRSDFLHLVNDYFLPFGSNVTQFFTQGTNIDNPTLPFRDGVYFAATEKSNIVRGWIFGSTLDSTSQSAIILNNSTNLIVRVCNFELCKVPLFVVFKSNNSQLSHLFSDSFNCTFEYVSRAFSLDIREQSGNFVDLREFVFRNRNGFLHIYEGYEAISIVRGLPAGFNVLKPLLKIPFGLNVTSFKTFLAVYRV"&amp;"AAGSISVASSAYYVGYLKPLTFMLSYDLNGTIKNAVDCSQDPLAELKCTIKNFNVSKGIYQTSNFRVSPTREVVRFPNITNRCPFDSIFNASRFPSVYAWERTKISDCVADYTVLYNSTLFSTFKCYGVSPSKLIDLCFTSVYADTFLIRFSEVRQVAPGETGVIADYNYRLPDDFTGCVIAWNTANQDVGSYFYRSHRSTKLKPFERDLSSDENGVRTLSTYDFNPNVPLDYQATRVVVLSFELLNAPATVCGP"&amp;"KLSTELVKNQCVNFNFNGLKGTGVLTSSSKRFQSFQQFGRDASDFTDSVRDPQTLEILDITPCSFGGVSVITPGTNASSEVAVLYQDVNCTDVPTAIRADQLTPAWRVYSTGVNVFQTQAGCLIGAEHVNASYECDIPIGAGICASYHTASTLRSIGQKSIVAYTMSLGAENSIAYANNSIAIPTNFSISVTTEVMPVSMAKTSVDCTMYICGDSQECSNLLLQYGSFCTQLNRALTGVALEQDKNTQEVFAQVK"&amp;"QMYKTPAIKDFGGFNFSQILPDPSKPTKRSFIEDLLFNKVTLADAGFMKQYGECLGDISARDLICAQKFNGLTVLPPLLTDEMIAAYTAALVSGTATAGWTFGAGAALQIPFAMQMAYRFNGIGVTQNVLYENQKQIANQFNKAISQIQESLTTTSTALGKLQDVVNQNAQALNTLVKQLSSNFGAISSVLNDILSRLDKVEAEVQIDRLITGRLQSLQTYVTQQLIRAAEIRASANLAATKMSECVLGQSKRVD"&amp;"FCGRGYHLMSFPQAAPHGVVFLHVTYVPSHEKNFTTAPAICHEGKAYFPREGVFVSNGTSWFITQRNFYSPQIITTDNTFVAGNCDVVIGIINNTVYDPLQPELDSFKEELDKYFKNHTSPDVDLGDISGINASVVNIQKEIDRLNEVAKNLNESLIDLQELGKYEQYIKWPWYVWLGFIAGLIAIVMATILLCCMTSCCSCLKGACSCGSCCKFDEDDSEPVLKGVKLHYT")</f>
        <v>&gt;BtYN2013 AIA62330
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v>
      </c>
      <c r="AE41" s="98" t="s">
        <v>414</v>
      </c>
      <c r="AF41" s="105" t="str">
        <f t="shared" si="12"/>
        <v>https://www.ncbi.nlm.nih.gov/protein/AIA62330</v>
      </c>
      <c r="AG41" s="183" t="s">
        <v>415</v>
      </c>
      <c r="AH41" s="107">
        <v>29142.0</v>
      </c>
      <c r="AI41" s="108" t="str">
        <f t="shared" si="13"/>
        <v>21257</v>
      </c>
      <c r="AJ41" s="108" t="str">
        <f t="shared" si="14"/>
        <v>24958</v>
      </c>
      <c r="AK41" s="109" t="str">
        <f>IFERROR(__xludf.DUMMYFUNCTION("if(AI41&gt;0, right(left( REGEXREPLACE( REGEXREPLACE(AQ41, ""&gt;.*\n"", """"), ""\n"" , """"), AJ41), AJ41-AI41+1))"),"ATGTTAATTTTGTTTGTTTTTCTTCCTTTTATTGCTGCAGATACGTGTCTCAATTTTACTAATCTTGCAGCGCCTGCTTATAACATAGCCTCCTCGTCCCGACGTGGTGTGTATTATCCTGATGACATTTTTCGGTCTGACTTCTTACATTTGGTAAATGATTATTTTCTGCCATTTGGTTCCAATGTAACTCAATTTTTTACTCAGGGTACTAATATTGATAACCCCACTTTGCCATTTAGAGATGGTGTGTAT"&amp;"TTTGCTGCCACAGAGAAGTCTAATATAGTTAGAGGCTGGATTTTTGGTTCTACTTTGGACTCCACCTCCCAGTCTGCTATAATTTTAAATAATTCTACAAATTTGATTGTGCGGGTTTGTAATTTTGAATTATGTAAAGTGCCACTATTTGTGGTTTTTAAATCTAATAATTCCCAGTTATCACACTTGTTTAGTGATAGTTTTAATTGTACCTTTGAGTATGTTTCTAGAGCTTTCTCTCTTGATATACGCGAG"&amp;"CAGTCAGGTAATTTTGTGGATTTAAGAGAGTTTGTTTTTCGTAATAGGAACGGCTTCCTTCATATTTATGAGGGTTATGAGGCTATTTCTATAGTTAGAGGATTGCCTGCCGGGTTCAACGTCCTCAAACCATTATTAAAGATACCATTTGGCCTTAATGTTACGTCTTTTAAGACTTTTCTTGCAGTTTACAGGGTGGCAGCAGGTAGTATCAGTGTAGCGAGCTCTGCTTATTATGTAGGTTATTTAAAACCA"&amp;"TTAACTTTCATGCTTAGTTATGATTTAAATGGTACTATTAAGAATGCTGTTGATTGTTCTCAGGATCCGCTCGCTGAGTTAAAGTGTACTATTAAGAATTTTAATGTTTCTAAAGGCATTTACCAGACTTCAAACTTCAGAGTGTCTCCAACTCGGGAGGTTGTTAGATTTCCTAATATTACAAATCGCTGTCCTTTTGACAGCATCTTTAATGCTTCCAGATTTCCTTCTGTGTATGCGTGGGAAAGGACTAAA"&amp;"ATTTCTGATTGTGTTGCGGATTATACTGTTCTCTACAACTCAACCTTATTTTCAACTTTTAAGTGTTATGGAGTTTCTCCCTCTAAGTTGATTGATTTATGCTTTACAAGTGTGTATGCTGATACATTCTTGATAAGATTTTCTGAAGTCAGGCAAGTTGCACCGGGTGAAACTGGTGTTATTGCTGACTATAATTATAGGCTACCTGATGACTTCACAGGCTGTGTCATAGCTTGGAATACAGCTAATCAAGAC"&amp;"GTTGGTAGTTATTTTTATAGATCTCATCGCTCCACCAAATTAAAGCCATTTGAGCGTGATCTTTCTTCGGACGAGAATGGTGTTCGTACACTTAGTACATATGACTTCAACCCTAATGTACCTCTTGATTATCAAGCCACCAGAGTGGTAGTGCTTTCATTTGAATTGCTGAATGCACCTGCTACAGTTTGTGGACCTAAGTTGTCCACGGAACTAGTTAAGAACCAGTGTGTCAATTTCAATTTTAATGGACTC"&amp;"AAAGGTACTGGTGTCTTGACTTCGTCTTCAAAAAGATTCCAGTCGTTTCAGCAATTCGGTCGTGACGCTTCTGACTTTACGGATTCAGTGCGCGACCCACAGACATTAGAAATACTTGACATTACACCATGTTCTTTTGGTGGTGTGAGTGTAATAACACCTGGAACAAATGCTTCATCCGAAGTAGCTGTTCTTTATCAAGATGTAAATTGCACTGATGTCCCAACTGCCATACGTGCAGACCAATTAACACCA"&amp;"GCTTGGCGCGTTTACTCAACTGGAGTAAATGTGTTTCAAACACAAGCTGGCTGTCTTATTGGAGCTGAACATGTTAACGCTTCGTATGAGTGTGACATTCCTATTGGTGCTGGCATTTGTGCTAGCTACCATACAGCTTCTACTCTACGTAGTATAGGTCAGAAATCCATTGTGGCTTACACTATGTCTTTGGGTGCAGAAAATTCTATTGCTTATGCTAATAATTCAATTGCCATACCTACAAATTTTTCAATC"&amp;"AGTGTCACAACTGAAGTGATGCCTGTTTCAATGGCTAAGACATCAGTAGATTGTACAATGTACATCTGTGGTGATTCTCAGGAGTGCAGTAACTTACTTCTCCAGTATGGAAGTTTCTGCACGCAATTAAATCGTGCTCTTACGGGCGTTGCCTTAGAACAGGACAAAAATACACAGGAGGTTTTTGCCCAGGTTAAACAAATGTACAAGACACCAGCCATAAAGGATTTTGGCGGTTTCAATTTTTCACAAATA"&amp;"TTGCCTGATCCTTCAAAGCCAACAAAGAGATCATTTATTGAAGACTTACTCTTCAACAAGGTCACTCTTGCTGATGCTGGCTTTATGAAACAATATGGCGAATGCCTAGGCGATATTAGTGCTAGAGACCTCATTTGTGCTCAGAAGTTCAACGGACTTACTGTCCTACCACCATTGCTCACAGATGAAATGATTGCTGCGTACACTGCTGCCCTTGTCAGTGGTACTGCTACTGCTGGCTGGACATTCGGTGCT"&amp;"GGTGCTGCTCTTCAAATACCTTTTGCTATGCAAATGGCATATAGGTTCAATGGCATTGGAGTTACTCAAAATGTTCTCTATGAGAATCAAAAACAGATCGCCAATCAATTCAACAAGGCGATCAGTCAAATTCAAGAATCACTTACAACAACATCAACTGCATTGGGCAAGCTGCAAGACGTTGTCAACCAGAACGCTCAAGCATTGAACACACTTGTTAAACAGCTTAGCTCCAATTTTGGTGCAATTTCAAGT"&amp;"GTGCTAAATGACATTCTTTCACGACTAGACAAAGTCGAGGCAGAGGTGCAAATTGACAGGTTGATCACAGGCAGATTGCAGAGCCTTCAAACCTATGTAACACAACAACTAATCAGAGCAGCTGAAATCAGAGCTTCTGCTAACCTTGCTGCTACTAAAATGTCTGAGTGTGTTCTTGGACAATCAAAAAGAGTTGACTTCTGTGGAAGAGGCTATCATCTTATGTCTTTTCCTCAGGCTGCTCCGCATGGTGTT"&amp;"GTTTTCTTACATGTCACATATGTGCCATCGCATGAGAAAAACTTCACCACAGCTCCAGCAATTTGTCATGAAGGCAAAGCCTACTTCCCGCGTGAAGGTGTTTTTGTATCTAATGGCACTTCTTGGTTCATTACACAGAGGAATTTTTACTCACCACAAATAATCACAACAGATAATACATTTGTTGCTGGAAACTGTGATGTCGTAATTGGCATCATTAACAATACAGTCTATGATCCTCTGCAACCTGAGCTT"&amp;"GACTCATTCAAAGAAGAGCTGGACAAGTACTTCAAAAATCACACATCACCAGATGTTGATCTCGGCGACATTTCAGGCATTAATGCTTCTGTCGTCAATATTCAAAAAGAAATTGACCGCCTCAACGAGGTTGCCAAAAATCTAAATGAATCGCTCATTGACCTCCAAGAACTTGGTAAATATGAGCAATACATCAAATGGCCCTGGTACGTTTGGCTCGGCTTTATTGCTGGACTGATTGCTATCGTTATGGCC"&amp;"ACTATACTGCTTTGTTGTATGACCAGCTGTTGCAGCTGCCTAAAGGGTGCATGCTCTTGTGGTTCCTGCTGCAAATTTGATGAGGACGACTCTGAGCCAGTGCTCAAAGGAGTCAAATTACACTACACATAA")</f>
        <v>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v>
      </c>
      <c r="AL41" s="109">
        <f t="shared" si="15"/>
        <v>3702</v>
      </c>
      <c r="AM41" s="109" t="str">
        <f t="shared" si="16"/>
        <v>&gt;BtYN2013_Sgene
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v>
      </c>
      <c r="AN41" s="110" t="s">
        <v>416</v>
      </c>
      <c r="AO41" s="111" t="str">
        <f t="shared" si="17"/>
        <v>https://www.ncbi.nlm.nih.gov/nuccore/KJ473816.1</v>
      </c>
      <c r="AP41" s="111" t="str">
        <f t="shared" si="18"/>
        <v>https://www.ncbi.nlm.nih.gov/nuccore/KJ473816.1?report=fasta&amp;log$=seqview&amp;format=text</v>
      </c>
      <c r="AQ41" s="112" t="s">
        <v>417</v>
      </c>
      <c r="AR41" s="113">
        <f>IFERROR(__xludf.DUMMYFUNCTION("len(REGEXREPLACE(REGEXREPLACE(AT41, ""&gt;.*\n"", """"), ""\n"", """"))"),29142.0)</f>
        <v>29142</v>
      </c>
      <c r="AS41" s="113" t="str">
        <f t="shared" si="19"/>
        <v>yes</v>
      </c>
      <c r="AT41" s="109" t="str">
        <f>IFERROR(__xludf.DUMMYFUNCTION("if(AQ41="""","""", REGEXREPLACE(AQ41, ""&gt;.*\n"", AW41 &amp; ""
""))"),"&gt;BtYN2013 KJ473816.1_genome
GTTTCGTCCGGGTGTGACCGAAAGGTAAGATGGAGAGCCTTGTTCTTGGTGTCAACGAGAAAACACACGT
CCAACTCAGTTTGCCTGTTCTTCAGGTTAGAGACGTGCTAGTGCGTGGCTTCGGGGACTCTGTGGAAGAG
GCCCTATCGGAGGCACGTGAACATCTTAAAAATGGCACTTGTGGTTTAGTAGAGCTGGAAAAAGGCGTAC
TGCCCCAGCTTGAA"&amp;"CAGCCCTACGTGTTCATTAAACGTTCTGATGCCTTAAGCACCAAGCACGGCCACAA
GGTCGTTGAGTTGGTTGCAGAATTGGATGGCATTCAGTGCGGTCGTAGCGGTATAACTCTGGGAGTACTC
GTGCCACATGTGGGCGAAACCCCAATCGCATACCGCAATGTTCTTCTTCGTAAGAACGGTAATAAGGGAG
CCGGTGGCCATAGCTTTGGCATCGATCTAAAGTCTTATGACTTAGGTGACGAGCTT"&amp;"GGCACTGATCCCAT
TGAAGATTACGAACAAAACTGGAACACTAAGCATGGCAGTGGTGCACTCCGTGAACTCACTCGTGAGCTC
AACGGAGGCGCAGTTACTCGCTATGTCGATAACAACTTTTGTGGCCCGGATGGGTACCCTCTTGATTGCA
TTAAAGATTTTCTCGCTCGCGCGGGCAAGTCAATGTGCACTCTTTCTGAACAACTTGATTATATCGAGTC
GAAGAGAGGTGTCTACTGCTGCCGTGA"&amp;"CCATGAGCATGAAGTTGCCTGGTTCACTGAGCGCTCTGATAAG
AGCTATGAGCATCAGACACCCTTCGAAATTAAGAGTGCCAAGAAATTTGACACCTTCAAAGGGGAATGCC
CAAAGTTTGTATTTCCTCTCAATTCAAAAGTCAAAGTCATTCAACCACGTGTTGAAAAGAAAAAGACTGA
GGGTTTCATGGGGCGTATACGCTCTGTGTACCCCGTTGCATCTCCCCAGGAGTGTAACAACATGCACTT"&amp;"G
TCTACCTTGATGAAATGTAATCATTGCGATGAAGTTTCATGGCAGACGTGCGACTTTCTGAAAGCCACTT
GTGAACATTGTGGCACTGAAAATTCAATTGCTGAAGGACCTACTACATGTGGGTATCTACCTACTAATGC
TGTAGTGAAAATGCCATGTCCTGCCTGTCAAGACCCGGAGATTGGACCTGAGCATAGTGTTGCAGATTAT
CACAACCACTCAAACATTGAAACTCGACTCCGCAGGGGAG"&amp;"GTAGGACTAGATGTTTTGGAGGCTGTGTGT
TTGCCTATGTCGGCTGCTACAACAAGCGTGCCTACTGGGTTCCTCGTGCTAGTGCTGATATTGGTTCAGG
CCATACTGGCATTACTGGTGACAACGTGGAGACCTTGAATGAGGATCTCCTTGAGATACTGAGTCGTGAA
CGTGTTAACATTAACATTGTTGGCGATTTTCAGTTGAATGAAGAGGTTGCCATCATCTTGGCATCTTTCT
CTGCTTCTACA"&amp;"AGTGCCTTTATTGACACTATAAAGAGTCTTGATTACAAGTCTTTCAAATCCATTGTTGA
GTCTTGCGGTAACTACAAAGTCACCAAGGGAAAGCCCATAAAAGGTGCTTGGAACATTGGACAACAGAGA
TCAGTTTTAACACCACTGTGTGGTTTCCCCTCACAGGCTGCTGGTGTTATTAGATCAATTTTTGCACGCA
CACTTGATGCAGCAAATCACTCAATTCCTGACTTACAAAGAGCAGCTGTCACC"&amp;"ATACTTGATGGTATTTC
TGAACAGTCATTGCGTCTTGTCGATGCCATGGTTTACACCTCAGACCTGCTCACCAACAGTGTCATCATT
ATGGCATATGTAACTGGTGGTCTTGTACAACAGACTTCTCAGTGGTTGTCTAATCTATTAGGCACTACTG
TTGAAAAACTCAGGCCCATCTTTTCATGGATTGAGGCAAAACTTAGTGCAGGAGTTGAATTTCTTAAGGA
TGCTTGGGAGATCCTCAAATTTCT"&amp;"CATTACAGGTGTTTTTGACATCGTCAAGGGTCAAATACAGGTTGCT
TCAGATAACATCAAGGATTGTGTAAAATGCTTCATTGATGTTGTTAACAAGGCACTCGAAATGTGCATTG
ACCAAGTCACTATCGCTGGCGCAAAGTTGCGATCACTCAACTTAGGTGAAATCTTCATTGCTCAAAGCAA
GGGACTTTACCGTCAGTGCATACGTGGCAAGGAACAGCTGCAACTACTTATGCCTCTTAAGGCACC"&amp;"AAAA
GAAGTCACTTTTCTTGAAGGTGATTCACATGACACAGTACTTACCTCTGAGGAGGTTGTTCTTAAGAACG
GTGAACTCGAGGCACTCGAGACGCCCGTTGATAGCTTCACAAATGGAGCTGTCGTTGGCACACCAGTCTG
TGTGAATGGCCTCATGCTCTTAGAGATCAAAGACAAAGAACAATATTGTGCTTTGTCTCCTGGTTTACTG
GCTACAAACAATGTCTTTCGCCTAAAAGGAGGTGCAC"&amp;"CAACTAAAGGTGTAACCTTTGGAGAGGACACTG
TTTTGGAAGTTCAAGGTTACAAGAATGTGAGAATCACATTTGAGCTTGATGAACGTGTTGACAAAGTGCT
TAATGAAAAGTGCTCTGTCTACACTGTTGAATCCGGTACTGAAGTTACTGAGTTTGCATGTGTTGTAGCA
GAGGCTGTTGTGAAGACTTTACAACCAGTTTCTGATCTTCTTAACAATATGGGTATTGATCTTGATGAAT
GGAGTGTG"&amp;"GCTACATTCTATTTGTTTGATGATGCCGGTGAAGAAAAACTTTCTTCACGTATGTACTGTTC
CTTCTACCCTCCTGATGAAGAGGAGGATTGTGATGAGTATGAGGAAGAAGAGGAAGTCACAGAAGAATCC
TGTGCGCATGAATACGGTACAGAAGAAGACTACCAAGGTCTTCCACTGGAATTTGGTGCCTCAACTGAAA
TGCAAGTTGAAGAAGAAGCAGAGGAGGACTGGCTTGGTGATGCTACCGAA"&amp;"TTATCGGAGCATGAACTAGA
ACCAGAACCAACACCTGAGGAATCAGTCAATCAGTTTACTGGTTATTTAAAACTTACTGACAATGTTGCC
ATTAAGTGTGTGGACATCGTGAAGGAGGCGCAAAACGCTAATCCCACGGTGATTGTAAATGCTGCTAACA
TACATCTGAAACATGGTGGTGGTGTAGCAGGTGCACTCAACAAGGCAACCAACGGTGCCATGCAAGAAGA
GAGCGATGATTACATTAAGCT"&amp;"AAACGGTCCTCTCACAGTTGGAGGTTCATGTTTGCTTTCTGGACATAAC
CTTGCTAAGAAGTGTCTGCATGTTGTTGGACCTAACCTAAATGCAGGTGAGGACATCCAGCTTCTTAAGG
CAGCATATGAAAATTTCAATTCACAGGACACCTTACTTGCACCATTGTTGTCAGCAGGCATATTTGGTGC
TAAACCACTTCAGTCTTTACAAGTGTGCGTGCAGACAGTTCGTACACAGGTTTACATTGCAGT"&amp;"CAATGAC
AAAGCTCTTTATGAGCAGGTTGTCATGGATTACCTTGATAGCCTGAAGCCTAGAGTGGAAGCACCTAAAC
AAGAGGAGCCACCAAGGACAGAAGATCCTAAAATTGAGGAGAAATCTGTCGTACAGAAGCCTATCGATGT
GAAGCCAAAAATTAAGGCTTGCATTGATGAGGTTACCACAACACTGGAAGAAACTAAGTTTCTTACCAAT
AAGTTACTCTTGTTTGCTGACATCAATGGTAAGC"&amp;"TTTACCATGATTCTCACAACATGCTTAGAGGTGAAG
ATATGTCTTTCCTTGAGAAGGATGCACCTTACATGGTAGGTGATGTTATCACTAGTGGTGATATCACTTG
TGTTGTAATACCCTCCAAAAAGGCTGGTGGCACTACAGAGATGCTCTCAAGAGCTTTGAAGAAAGTGCCA
GTTGATGAGTATATAACCACATACCCTGGACAAGGATGTGCTGGTTATACACTTGAGGAAGCTAAGACTG
CTCTT"&amp;"AAGAAATGCAAATCTGCATTTTACGTGTTACCTTCAGAAACACCTAATGCTAAGGAAGAGATTCT
AGGAACTGTGTCCTGGAATTTGAGAGAAATGCTTGCTCATGCTGAAGAGACAAGAAAATTAATGCCTATA
TGCATGGATGTTAGAGCCATAATGGCCACCATCCAACGCAAGTACAAAGGAATTAAAGTTCAAGAAGGCA
TTGTTGACTATGGAGTCCGATTCTTCTTTTATACTAGTAAAGAGCCT"&amp;"GTAGCTTCTATCATTACGAAGCT
GAACTCTCTAAATGAGCCACTTGTCACAATGCCAATTGGTTATGTGACACATGGTTTTACTCTTGAAGAG
GCTGCGCGCTGTATGCGTTCTCTTAAAGCTCCTGCCGTAGTGTCAGTATCATCACCAGATGCTGTTACTA
CATATAATGGATACCTCACTTCGTCATCAAAGACACCTGAGGAGCACTTTGTGGAAACAGTTTCTTTGGC
TGGTTCTTACAGAGATTG"&amp;"GTCCTATTCAGGACAGCGTACAGAGTTAGGTGTTGAATTTCTTAAGCGTGGT
GACAAAATTGTGTACCACACTTTGGAGAGCCCCGTCGAGTTTCATCTTGACGGTGAGGTTCTTCCACTTG
ACAAACTAAAGAGTCTCTTATCCCTACGGGAGGTTAAGACTATAAAAGTGTTCACAACTGTGGACAACAC
TAATCTCCACACACATCTTGTGGATATGTCTATGACATATGGACAGCAGTTTGGTCCAAC"&amp;"ATACTTGGAT
GGTGCTGATGTTACAAAAATTAAACCTCATGTAAATCATGAGGGTAAGACTTTCTTTGTACTACCTAGTG
ATGACACACTACGTAGTGAAGCTTTCGAGTACTACCACACTCTTGATGAGAGTTTTCTTGGTAGATACAT
GTCTGCTTTAAACCACACAAAGAAATGGAAATTTCCTCAAGTTGGTGGTTTAACTTCAATTAAATGGGCT
GATAACAATTGTTATTTGTCTAGTGTTTTAT"&amp;"TAGCGCTTCAACAGATTGAAGTCAAATTCAATGCACCAG
CACTTCAAGAGGCCTATTATAGAGCCCGTGCTGGTGATGCTGCTAACTTTTGTGCACTCATACTCGCTTA
CAGTAATAAAACTGTTGGCGAGCTTGGTGATGTCAGAGAGACTATGACCCATCTTCTACAGCATGCTAAT
TTGGAATCTGCAAAGCGAGTTCTTAATGTGGTGTGTAAACATTGCGGTCAGAAAACTACTACCTTAACGG
GT"&amp;"GTAGAAGCTGTGATGTATATGGGTACTCTATCTTATGATAATCTTAAGACAGGTGTTTCCATTCTATG
TGTGTGTGGTCGTGATGCTACACAATATCTAGTACAACAAGAGTCTTCTTTTGTTATGATGTCTGCACCA
CCTGCTGAATATAAATTACAGCAAGGTACATTTTTATGTGCGAATGAGTACACTGGTAACTATCAGTGTG
GTCATTACACTCATATAACTGCTAAGGAGACCCTCTATCGTATT"&amp;"GATGGAGCTCACCTTACAAAGATGTC
AGAGTACAAAGGACCAGTGACTGATGTTTTCTATAAGGAAACATCTTACACTACAACCATCAAGCCTGTG
TCATATAAACTCGATGGAGTTACTTACACAGAGATTGAACCAAAATTGGATGGGTATTATAAAAAGGATA
ATGCTTACTATACAGAGCAGCCTATAGACCTCGTACCAACTCAACCACTACCAAATGCGAGTTTTGACAA
TTTCAAACTCACATG"&amp;"TTCTAACACAAAATTTGCTGATGATTTAAATCAAATGACAGGCTTCACAAAGCCA
GCTTCACGAGAGCTATCTGTCACATTCTTCCCAGACTTGAATGGCGATGTAGTGGCTATTGACTATAGAC
ACTATTCAGCGAGTTTCAAGAAAGGTGCTAAATTACTGCATAAGCCAATTGTTTGGCACATTAATCAGGC
TACGACCAAGACAACGTTTAAACCAAACACTTGGTGTTTACGTTGTCTTTGGAGTAC"&amp;"AAAGCCAGTAGAT
ACTTCAAATTCATTTGAAGTTCTGGCAGTAGAAGACACACAAGGAATGGACAATCTTGCTTGTGAAAGTC
AACAACCCACCTCTGAAGAAGTAGTGGAAAATCCTACCATACAGAAGGAAGTCCTAGAGTGTGACGTGAA
AACTACCGAAGTTGTAGGCAATGTCATACTTAAACCATCAGATGAAGGTGTTAAAGTAACACAAGAGTTA
GGTCATGAGGACCTTATGGCTGCCTACG"&amp;"TGGAAAACACAAGCATTACCATTAAGAAACCTAATGAGCTTT
CATTAGCCCTAGGTTTAAAAACAATTGCTACTCATGGTATTGCTGCAATTAATAGTGTTCCTTGGAGTAA
AATTTTGGCATATGTTAAACCATTCTTAGGACAGGCAGCAGTTACAACATCAAACTGCGCTAAGAGATTG
GTGCAGCGTATGTTTAACAACTATATGCCCTATGTGCTTACACTACTGTTCCAATTGTGTACTTTTACCA"&amp;"
AAAGTACAAATTCTAGAATTAGAGCTTCACTACCTACGACTATTGCTAAAAATAGTGTTAAGGGTGTAGC
TAGATTATGTTTGGATGCCGGCATTAATTATGTAAAGTCACCCAAATTTTCTAAATTGTTCACTATTGCA
ATGTGGCTATTATTGTTAAGCATTTGCTTAGGTTCACTAATCTATGTAACTGCAGTTTTAGGTGTATTAT
TGTCCAACGTTGGAGCTCCTTCTTATTGTAGTGGCGTTAGA"&amp;"GAATCGTACCTCAATTCCTCTAATGTTAC
TACTATGGATTTCTGTGAAGGTTCTTTTCCCTGCAGTGTTTGTTTAAGTGGATTAGATTCGCTTGATTCC
TATCCAGCTCTTGAAACCATTCAGGTGACGATCTCATCGTACAAGCTAGACTTGACAATTTTAGGTCTGG
CTGCTGAGTGGGTTTTGGCATATATGTTGTTCACAAAATTCTTTTATTTATTAGGTCTTTCAGCTATAAT
GCAGGTGTTCTT"&amp;"TGGCTATTTTGCTAGTCATTTCATCAGCAATTCTTGGCTCATGTGGTTTATCATTAGT
ATTGTACAAATGGCACCCGTTTCTGCAATGGTTAGGATGTACATCTTCTTTGCTTCTTTCTACTACATAT
GGAAGAGCTATGTTCATATTATGGATGGTTGCACCTCTTCGACTTGCATGATGTGCTATAAGCGCAATCG
TGCTACACGTGTTGAGTGTACAACTATTGTTAATGGCATGAAGAGATCTTTCTA"&amp;"CGTCTATGCAAATGGA
GGTCGTGGCTTCTGTAAGACTCACAATTGGAATTGTCTCAATTGTGATACATTTTGTGCTGGTAGTACAT
TCATTAGCGATGAAGTTGCTCGTGATTTGTCGCTCCAGTTTAAAAGACCAATTAATCCTACTGACCAGTC
CTCGTATGTCGTTGATAGTGTTGCTGTGAAAAACGGTGCACTTCACCTCTACTTTGACAAGGCTGGTCAA
AAGACTTATGAGAGACACCCACTCT"&amp;"CCCATTTTGTCAATTTAGACAATTTGAGAGCTAACAACACTAAAG
GTTCACTACCTATTAATGTCATAGTCTTTGATGGCAAGTCCAAATGCGACGAGTCTGCTGCTAAGTCTGC
ATCTGTGTACTACAGTCAGCTAATGTGCCAACCTATTCTGTTGCTTGACCAAGCTCTCGTATCAGATGTT
GGAGATAGTACTGAAGTTTCTGTTAAGATGTTTGATGCTTATGTCGACACCTTTTCAGCAACTTTTA"&amp;"GTG
TTCCTATGGAAAAACTTAAGGCACTCGTTGCTACAGCTCATAGCGAGCTGGCAAAGGGTGTAGCTTTAGA
TGGTGTCCTTTCTACATTTGTGTCAGCTGCTCGTCAAGGTGTTGTTGATACTGATGTTGACACAAAGGAT
GTCATTGAATGTCTTAAACTTTCACATCACTCCGACTTGGAAGTGACAGGTGACAGTTGTAACAACTTCA
TGCTCACCTATAACAAAGTTGAAAACATGACGCCTAGA"&amp;"GATCTTGGCGCATGTATTGATTGTAATGCAAG
GCATATTAATGCTCAAGTAGCAAAAAGTCACAATGTTTCACTCATCTGGAATGTAAAAGACTATATGTCT
TTATCTGAACAGCTGCGTAAACAAATTCGTAGTGCTGCTAAGAAGAACAACATACCTTTTAGACTAACTT
GTGCTACAACTAGACAGGTTGTCAATGTCATAACTACTAAAATCTCACTCAAGGGTGGTAAGATTGTTAG
TACTTGGTT"&amp;"TAAACTTATGCTTAAGGCCACATTATTGTGCGTCATTGCTGCATTGGTCTGTTACATCGTT
ATGCCAGTACATACATTGTCTGCTCATGATGGTTACACAAATGAAATCATTGGTTACAAAGCCATTCAGG
ATGGTGTCACTCGTGACATCGTTTCTACTGATGATTGTTTTGCAAACAAACATGCTGGTTTTGACTCATG
GTTTAGCCAGCGTGGTGGTTCATACAAAAATGACAAAAGCTGCCCTGTAGT"&amp;"AGCTGCTATCATTACAAGA
GAGATTGGTTTCATAGTGCCTGGCTTACCAGGTACTGTGTTGAGAGCAATCAATGGTGACTTCTTGCATT
TTCTACCTCGTGTCTTTAGTGCTGTTGGCAACATTTGCTACACACCTTCCAAACTCGTTGAGTATAGTGA
TTTTGCTACCTCTGCTTGCGTTCTTGCTGCTGAGTGTACAATTTTTAAGGATGCTATGGGCAAACCTGTG
CCATATTGTTATGACACTAATT"&amp;"TGCTAGAGGGTTCTATTTCTTATAGTGAGCTTCGTCCAGACACTCGTT
ATGTCCTTATGGATGGTTCCATCATACAGTTTCCTAACACTTACCTGGAGGGTTCTGTTAGAGTAGTGAC
AACTTTTGATGCTGAGTACTGTAGACATGGTACATGTGAAAGATCAGAAGCTGGTATTTGCTTATCTACC
AGTGGTAGATGGGTTCTTAACAATGAACATTATAGAGCTCTACCTGGAGTATTCTGTGGTGTTG"&amp;"ATGCAA
TGAATCTTATAGCAAACATCTTTACTCCCCTTGTGCAACCTGTGGGTGCTTTAGATGTGTCTGCTTCAGT
AGTGGCTGGTGGTATTATTGCCATATTGGTGACTTGTGCTGCCTACTACTTTATGAAATTCAGACGTGCT
TTTGGTGAGTACAACCATGTTGTTGCTGCTAATGCACTTTTGTTTTTGATGTCTTTCACTATACTCTGTC
TGGCACCAGCTTATAGCTTTTTGCCAGGAGTCTAT"&amp;"TCAGTCTTTTACTTGTACTTGACATTCTATTTCAC
TAATGATGTTTCGTTCTTGGCTCACCTTCAATGGTTTGCCATGTTTTCTCCTATTGTGCCTTTTTGGATA
ACAGCAATCTATGTATTCTGTATTTCTCTGAAGCACTGCCATTGGTTCTTTAACAACTATCTTAGGAAAA
GAGTCATGTTTAATGGAGTTACATTTAGTACCTTCGAGGAGGCTGCTTTGTGTACCTTTTTGCTCAATAA
GGAAAT"&amp;"GTACCTAAAATTGCGTAGTGAGACACTGTTGCCACTTACACAGTACAACAGGTATCTTGCTCTA
TATAACAAGTACAAGTATTTCAGTGGAGCCTTAGATACTACCAGCTATCGTGAAGCAGCTTGCTGCCACT
TAGCAAAGGCTCTAAATGACTTTAGCAATTCAGGTGCTGATGTTCTCTACCAACCACCACAGACATCAAT
CACTTCTGCTGTTCTGCAGAGTGGTTTTAGGAAAATGGCATTCCCATC"&amp;"AGGCAAAGTTGAAGGGTGCATG
GTACAAGTAACCTGTGGAACTACAACTCTTAATGGATTGTGGTTAGATGACACAGTATACTGTCCAAGAC
ATGTCATTTGCACAGCAGAAGACATGCTTAATCCTAACTATGAAGATCTGCTCATTCGCAAATCCAACCA
TAGCTTCCTTGTTCAGGCTGGCAATGTACAACTCCGAGTTATCGGCCATTCTATGCAAAATTGTCTGCTT
AGGCTTAAAGTTGATACCT"&amp;"CTAACCCTAAGACACCCAAGTATAAATTTGTCCGTATTCAACCTGGTCAAA
CATTTTCAGTTCTAGCATGCTACAATGGTTCACCATCTGGTGTTTATCAGTGTGCCATGAGACCTAACCA
TACCATTAAAGGTTCTTTCCTTAATGGATCATGTGGTAGTGTTGGTTTTAACATTGATTATGATTGCGTG
TCTTTCTGCTATATGCATCACATGGAGCTTCCAACAGGAGTACACGCTGGTACTGACTTAG"&amp;"AAGGTAAAT
TCTATGGTCCATTTGTTGACAGACAAACTGCACAGGCTGCAGGTACAGACACAACCATAACATTAAATGT
TTTGGCATGGCTGTATGCTGCTGTTATCAATGGTGATAGGTGGTTTCTTAATAGATTCACCACTACTTTG
AATGACTTTAACCTTGTGGCAATGAAGTACAACTATGAACCTTTGACACAAGATCATGTTGACATATTGG
GACCTCTTTCTGCTCAAACAGGAATTGCTGTC"&amp;"TTAGATATGTGTGCTGTTTTGAAAGAGCTGCTGCAGAA
TGGTATGAATGGTCGTACTATCCTTGGTAGCACTATTTTAGAAGATGAGTTTACACCATTTGATGTTGTT
AGACAATGCTCTGGTGTTACCTTCCAAGGTAAGTTCAAGAAAATTGTTAAGGGCACTCATCATTGGATGC
TTTTAACTTTCTTGACATCACTATTGATTCTTGTCCAAAGTACTCAGTGGTCACTGTTTTTCTTTGTTTA
CGA"&amp;"GAATGCTTTCTTGCCATTTACTCTTGGTATTATGGCAATTGCTGCATGTGCTATGCTGCTTGTTAAG
CATAAGCACGCATTCTTGTGCTTGTTTCTGTTACCTTCTCTTGCAACAGTTGCTTACTTTAATATGGTCT
ACATGCCTGCTAGCTGGGTGATGCGTATTATGACATGGCTTGAATTGGCTGACACTAGCTTGTCTGGTTA
TCGGCTTAAGGACTGTGTTATGTATGCTTCAGCTTTAGTTTTGCT"&amp;"TATTCTCATGACAGCTCGCACTGTT
TATGATGATGCTGCTAGACGTGTTTGGACACTGATGAATGTCATTACACTTGTTTACAAAGTCTACTATG
GTAATGCTTTAGATCAAGCTATTTCCATGTGGGCCTTAGTTATTTCTGTAACCTCTAACTATTCTGGTGT
CGTCACGACTATCATGTTTTTAGCTAGAGCTATAGTGTTTGTGTGTGTTGAGTATTACCCATTGTTATTT
ATTACTGGCAACACCT"&amp;"TACAGTGTATCATGCTTGTTTATTGTTTCTTAGGCTATTGTTGCTGCTGCTATT
TTGGCCTTTTCTGTTTACTCAACCGTTACTTCAGGCTTACTCTTGGTGTTTATGACTACTTGGTCTCTAC
ACAAGAATTTAGGTATATGAACTCCCAGGGGCTTTTGCCTCCTAAGAGTAGTATTGATGCTTTCAAGCTT
AACATTAAGTTATTGGGTATTGGAGGTAAACCATGTATCAAGGTTGCTACTGTACAGT"&amp;"CTAAAATGTCTG
ACGTAAAGTGCACATCTGTGGTACTGCTCTCGGTTCTTCAACAACTTAGAGTAGAGTCATCTTCTAAATT
GTGGGCACAATGTGTACAACTCCACAATGATATTCTTCTTGCAAAAGACACAACTGAAGCTTTCGAGAAG
ATGGTTTCTCTTTTGTCTGTTTTGCTATCCATGCAGGGTGCTGTAGACATTAACAAGTTGTGCGAGGAAA
TGCTCGACAACCGTGCTACTCTTCAGGCT"&amp;"ATTGCTTCAGAATTTAGTTCTTTACCATCATATGCCGCTTA
TGCCACTGCCCAAGAGGCCTATGAGCAGGCTGTAGCTAATGGTGATTCTGAAGTCGTTCTCAAAAAGTTA
AAGAAATCTTTGAATGTGGCTAAATCTGAGTTTGACCGTGATGCTGCCATGCAACGCAAGTTGGAAAAGA
TGGCAGATCAGGCTATGACCCAAATGTACAAACAGGCAAGATCTGAGGACAAGAGGGCAAAAGTAACTAG
"&amp;"TGCTATGCAAACAATGCTTTTCACTATGCTTAGGAAGCTTGATAATGATGCACTTAACAACATTATCAAC
AATGCGCGTGATGGTTGTGTTCCACTCAACATCATACCATTGACTACGGCAGCCAAACTCATGGTTGTTG
TCCCTGATTATGGTACCTACAAGAACACTTGTGATGGTAACACCTTTACATATGCATCTGCACTCTGGGA
AATCCAGCAAGTTGTTGATGCGGATAGCAAGATTGTTCAACT"&amp;"TAGTGAAATTAACATGGACAATTCACCA
AATTTGGCTTGGCCTCTTATTGTTACAGCTCTAAGAGCCAATTCAGCTGTTAAACTACAGAATAATGAAC
TGAGTCCGGTAGCACTACGACAGATGTCTTGTGCGGCTGGTACCACACAAACAGCTTGTACTGATGACAA
TGCACTTGCCTACTATAATAATTCGAAGGGAGGTAGGTTTGTGCTGGCATTACTATCAGACCACCAAGAT
CTCAAATGGGCTA"&amp;"GATTCCCTAAGAGTGATGGTACAGGTACAATTTACACAGAACTGGAACCACCTTGTA
GGTTTGTTACAGACACACCAAAAGGGCCTAAAGTGAAATACTTGTACTTCATCAAAGGCTTAAATAACCT
AAATAGAGGTATGGTTCTGGGCAGTTTAGCTGCTACAGTACGTCTTCAGGCTGGAAATGCTACAGAAGTA
CCTGCCAATTCAACTGTGCTTTCCTTCTGTGCCTTTGCAGTAGACCCTGCTAAAG"&amp;"CATATAAGGATTACC
TAGCAAGTGGAGGACAACCAATCACCAACTGTGTGAAGATGTTGTGTACACACACTGGTACAGGACAGGC
AATTACTGTAACACCAGAAGCTAACATGGACCAAGAGTCCTTTGGTGGTGCTTCATGCTGTCTGTATTGT
AGATGCCACATTGATCATCCAAATCCTAAAGGATTTTGTGACTTGAAAGGTAAGTACGTCCAAATACCTA
CCACTTGTGCTAATGACCCAGTGGGT"&amp;"TTTACACTTAGAAACACAGTCTGTACCGTCTGTGGAATGTGGAA
AGGTTATGGCTGTAGTTGTGATCAACTCCGCGAACCCATGATGCAGTCTGCGGATGCGTCAGCGTTTTTA
AACGGGTTTGCGGTGTAAGTGCAGCCCGTCTTACACCGTGCGGCACAGGCACTAGCACTGATGTCGTCTA
CAGGGCTTTTGATATTTACAACGAAAAAGTTGCTGGTTTTGCAAAGTTCCTAAAAACTAATTGCTGCC"&amp;"GC
TTCCAAGAGAAGGATGAGGAAGGCAATTTATTAGACTCTTACTTTGTAGTTAAGAGGCATACTATGTCTA
ACTACCAACATGAAGAGGCTATTTATAACTTGGTTAAAGATTGTCCAGCGGTTGCTGTTCATGACTTTTT
CAAGTTTAGAGTAGATGGTGACATGGTACCACATATATCACGTCAGCGTCTAACTAAATACACAATGGCT
GATTTAGTCTATGCTCTACGTCATTTTGACGAGGGTAAT"&amp;"TGTGACACATTAAAAGAAATACTCGTCACAT
ACAATTGTTGTGATGATGATTATTTCAATAAGAAGGATTGGTATGACTTCGTAGAGAATCCTGACATCTT
ACGCGTATATGCTAACTTAGGTGAGCGTGTACGCCAAGCATTATTAAAGACTGTACAATTCTGCGATGCT
ATGCGTGATGCAGGCATTGTAGGCGTACTGACATTAGATAATCAGGATCTTAATGGGAACTGGTACGATT
TCGGTGATTT"&amp;"CGTACAAGTAGCACCAGGCTGCGGAGTTCCTATTGTGGATTCATACTACTCATTGCTGAT
GCCCATCCTCACTCTGACTAGGGCATTGGCTGCTGAGTCCCATATGGATGCTGATCTCGCAAAACCACTT
ATTAAGTGGGATTTGCTGAAATATGATTTTACGGAAGAGAGACTTTGTCTCTTCGACCGTTACTTTAAAT
ATTGGGACCAGACATACCATCCCAATTGTATTAACTGTTTGGATGATAGGTG"&amp;"TATCCTTCATTGTGCAAA
CTTTAATGTGTTATTTTCTACTGTGTTTCCACCTACAAGTTTTGGACCACTAGTAAGAAAAATATTTGTA
GATGGTGTTCCTTTTGTTGTTTCAACTGGATACCATTTTCGTGAGTTAGGAGTTGTACATAATCAGGATG
TAAACTTACATAGCTCGCGTCTCAGTTTCAAGGAACTTTTAGTGTATGCTGCTGATCCCGCCATGCATGC
AGCTTCTGGCAATTTATTGCTAG"&amp;"ATAAACGCACTACATGCTTTTCAGTAGCTGCACTAACAAACAATGTT
GCTTTTCAAACTGTCAAACCCGGTAATTTTAACAAAGACTTTTATGACTTTGCTGTGTCTAAAGGTTTCT
TTAAGGAAGGAAGTTCTGTTGAACTAAAACACTTCTTCTTTGCTCAGGATGGCAATGCTGCTATCAGTGA
TTATGACTATTATCGTTATAATCTGCCAACAATGTGTGATATCAGACAACTCCTATTCGTAGTTG"&amp;"AAGTT
GTTGATAAATACTTTGATTGTTACGATGGTGGCTGTATTAATGCCAACCAAGTAATCGTTAACAATCTGG
ACAAATCAGCTGGTTTCCCATTTAATAAATGGGGTAAGGCTAGACTTTATTATGACTCAATGAGTTATGA
GGATCAAGATGCACTTTTCGCGTACACTAAGCGTAATGTCATCCCTACTATAACTCAAATGAATCTTAAG
TATGCCATTAGTGCAAAGAATAGAGCTCGCACCGTA"&amp;"GCTGGTGTCTCTATCTGTAGTACTATGACAAATA
GACAGTTTCATCAGAAATTATTGAAGTCAATAGCCGCCACTAGAGGAGCTACTGTGGTAATTGGAACAAG
CAAATTTTACGGTGGCTGGCATAATATGTTAAAAACTGTTTACAGTGATGTAGAAACTCCACACCTTATG
GGTTGGGATTATCCAAAATGTGATAGAGCCATGCCTAACATGCTTAGGATAATGGCCTCTCTTGTTCTTG
CTCGCAA"&amp;"ACATAGCACTTGCTGTAACTTGTCACACCGTTTCTACAGGTTAGCTAATGAGTGTGCGCAAGT
ATTAAGTGAGATGGTCATGTGTGGCGGCTCACTATATGTTAAACCAGGTGGAACATCATCCGGTGATGCT
ACAACTGCTTATGCTAATAGTGTCTTTAACATTTGTCAAGCTGTTACAGCCAATGTAAATGCACTCCTTT
CAACTGATGGTAACAAGATAGCTGACAAGTACGTCCGCAATCTACAACA"&amp;"CAGGCTTTATGAGTGTCTCTA
TAGAAATAGGGATGTTGATCATGAATTTGTGGATGAGTTTTACGCTTACCTGCGTAAACATTTCTCTATG
ATGATTCTTTCTGATGATGCCGTTGTGTGCTATAACAGTAACTATGCGGCTCAAGGTTTAGTAGCTAGCA
TTAAGAACTTTAAGGCAGTTCTTTATTATCAAAATAATGTGTTCATGTCTGAGGCAAAATGTTGGACTGA
GACTGACCTTACTAAAGGAC"&amp;"CTCACGAATTTTGCTCACAGCATACAATGCTAGTTAAACAAGGAGATGAT
TACGTGTACCTGCCTTACCCAGATCCGTCAAGAATATTAGGCGCAGGCTGTTTTGTCGATGATATTGTCA
AAACAGATGGTACACTTATGATTGAGAGGTTCGTGTCATTAGCTATTGATGCTTACCCTCTTACTAAACA
TCCTAATCAGGAGTATGCTGATGTCTTTCACTTGTATTTACAATACATTAGAAAGTTACATG"&amp;"ATGAGCTT
ACCGGTCACATGTTAGACATGTATTCTGTAATGCTAACTAATGATAACACCTCACGTTATTGGGAACCTG
AGTTTTATGAAGCTATGTACACACCACACACAGTCTTGCAGGCTGTAGGTGCTTGTGTATTGTGTAATTC
ACAGACTTCACTTCGTTGCGGCGCCTGCATTAGGAGACCATTCCTGTGCTGCAAGTGCTGCTATGACCAT
GTCATTTCAACATCACATAAATTAGTGTTGTCT"&amp;"GTTAATCCCTATGTTTGCAATGCACCAGGTTGTGATG
TCACTGATGTGACACAACTATATCTAGGAGGTATGAGCTATTACTGCAAGTCACATAAGCCTCCCATTAG
TTTTCCATTGTGTGCTAATGGTCAGGTTTTTGGTTTATACAAGAACACATGTGTAGGTAGTGACAATGTC
ACTGACTTTAATGCGATAGCAACATGTGATTGGACTAATGCTGGCGATTACATACTTGCCAACACCTGTA
CTGA"&amp;"GAGACTCAAACTCTTTGCAGCAGAAACACTCAAAGCTACTGAGGAAACATTCAAGCTGTCATATGG
TATTGCCACTGTACGTGAAGTACTCTCTGACAGAGAATTGCATCTTTCATGGGAGGTTGGAAAACCTAGA
CCACCATTGAATAGAAATTATGTCTTTACTGGTTACCGTGTAACTAAAAATAGTAAAGTACAGATTGGAG
AGTACACCTTTGAAAAAGGTGACTATGGTGATGCTGTTGTGTACAG"&amp;"AGGTACTACGACATACAAATTGAA
TGTTGGTGATTACTTTGTGTTGACATCTCACACTGTAATGCCACTTAGTGCACCTACTCTAGTGCCACAA
GAGCACTATGTGAGAATTACTGGCTTGTACCCAACACTCAACATCTCAGATGAGTTTTCTAGCAATGTTG
CAAATTATCAAAAGGTCGGTATGCAAAAGTACTCTACACTCCAAGGACCACCTGGTACTGGTAAGAGTCA
TTTTGCCATCGGACTTG"&amp;"CTCTCTACTACCCATCTGCTCGCATAGTGTATACAGCTTGCTCTCATGCAGCT
GTTGATGCCCTATGCGAAAAGGCATTAAAATACTTGCCCATAGATAAATGTAGTAGAATCATACCTGCGC
GTGCTCGCGTAGAGTGTTTTGACAAATTCAAAGTTAATTCAACACTAGAACAGTATGTTTTCTGCACTGT
AAATGCATTGCCAGAAACAACTGCTGATATTGTAGTCTTTGATGAAATCTCTATGGCTA"&amp;"CTAATTATGAC
TTGAGTGTTGTCAATGCTAGACTTCGTGCAAAACACTACGTCTATATTGGCGATCCTGCTCAATTACCAG
CCCCGCGCACATTGCTGACCAAAGGCACACTAGAACCAGAATACTTCAATTCAGTGTGCAGACTTATGAA
AACAATAGGTCCAGACATGTTCCTTGGAACTTGTCGCCGTTGTCCTGCTGAAATTGTCGACACTGTGAGT
GCTTTAGTTTATGATAATAAGCTAAAGGCA"&amp;"CACAAGGAGAAGTCAGCTCAATGCTTCAAAATGTTTTACA
AGGGTGTTATTACACATGATGTTTCATCTGCAATTAACAGACCTCAAATAGGCGTTGTAAGAGAATTTCT
TACACGCAATCCTGCTTGGAGAAAAGCTGTTTTTATCTCACCTTATAATTCACAGAATGCTGTAGCTTCA
AAAATCTTAGGATTGCCTACGCAGACTGTTGATTCCTCACAGGGTTCTGAGTATGACTATGTCATATTCA
C"&amp;"GCAAACTACCGAAACAGCACACTCTTGCAATGTTAACCGCTTTAATGTGGCTATCACAAGAGCAAAAAT
TGGCATTTTGTGCATAATGTCTGATAGAGATCTTTATGACAAACTGCAATTTACAAGTCTAGAAGTACCA
CGCCGCAATGTGGCTACATTACAGGCAGAAAATGTAACTGGACTTTTTAAGGACTGTAGTAAGATCATCA
CCGGTCTTCATCCAACACAGGCACCTACACACCTCAGCGTTGA"&amp;"TACAAAATTTAAGACTGAGGGACTATG
TGTTGACATACCAGGCATACCAAAGGACATGACCTACCGTAGACTCATCTCTATGATGGGTTTCAAAATG
AATTACCAAGTTAATGGTTACCCTAATATGTTTATTACCCGCGAGGAAGCTATTCGTCACGTTCGTGCAT
GGATTGGCTTCGACGTAGAGGGCTGTCATGCAACTAGAGATGCTGTGGGTACTAACCTACCTCTCCAGCT
AGGATTTTCTACAG"&amp;"GTGTTAATTTAGTAGCTGTACCAACTGGCTATGTTGACACTGAAAATAACACAGAA
TTCACCAGAGTTAATGCAAAACCTCCACCAGGTGATCAATTTAAACATCTTATACCACTCATGTACAAAG
GCTTGCCCTGGAATGTAGTGCGTATTAAGATAGTACAAATGCTCAGTGATACACTGAAAGGATTGTCAGA
CAGAGTCGTGTTTGTCCTCTGGGCGCATGGCTTTGAGCTTACATCAATGAAGTACT"&amp;"TTGTCAAGATTGGA
CCTGAAAGAACGTGTTGTCTGTGTGACAAACGTGCAACTTGCTTTTCTACTTCATCAGATACTTATGCCT
GTTGGAATCATTCTGTGGGTTTTGACTATGTCTACAACCCATTCATGATTGATGTTCAGCAGTGGGGTTT
TACGGGTAACCTTCAGAGTAACCACGACCAATATTGTCAAGTGCATGGAAATGCACACGTGGCTAGTTGT
GATGCTATCATGACTAGATGCTTGGCA"&amp;"GTCCACGAGTGCTTTGTTAAGCGTGTTGATTGGTCTGTTGAAT
ACCCTATTATAGGAGATGAACTGAAGATTAATTCCGCTTGCAGAAAAGTACAGCATATGGTTGTAAAGTC
TGCATTGCTTGCTGATAAGTTTCCAGTTCTTCATGACATTGGAAATCCAAAGGCTATCAAGTGTGTGCCT
CAGGCTGAAGTAGAATGGAAGTTCTATGATGCTCAGCCATGCAGTGACAAAGCTTATAAAATAGAGGAA"&amp;"C
TTTTCTATTCTTATGCTACACATCATGATAAATTCACTGATGGTGTTTGTTTGTTTTGGAACTGTAACGT
TGATCGTTACCCAGCCAATGCAATTGTGTGTAGGTTTGACACGAGAGTTTTGTCAAACTTGAACTTACCA
GGTTGCGATGGTGGTAGTTTGTATGTGAATAAGCATGCATTCCACACTCCAGCTTTTGATAAAAGTGCAT
TTACTAATTTAAAGCAACTGCCTTTCTTTTATTATTCTGA"&amp;"TAGTCCTTGTGAGTCTCATGGCAAACAAGT
AGTGTCAGATATTGATTATGTACCACTTAAATCTGCTACGTGTATCACACGGTGCAATTTAGGAGGTGCT
GTTTGCAGACACCACGCAAATGAGTACCGACAGTACTTAGATGCATATAACATGATGATTTCTGCTGGAT
TTAGCCTATGGATTTACAAACAGTTTGACACTTATAACCTGTGGAATACATTTACCAGGTTACAGAGTTT
AGAAAATGTGG"&amp;"CTTACAACGTTGTAAACAAAGGACACTTTGATGGACAAGCTGGTGAAGCACCTGTTTCC
ATCATTAATAATGCTGTTTACACAAAGGTAGATGGTATTGATGTGGAGATCTTTGAAAACAAGACAACAC
TTCCTGTTAATGTTGCATTTGAGCTTTGGGCTAAGCGTAACATTAAACCAGTGCCAGAGATCAAGATACT
CAATAATTTGGGTGTCGACATCGCTGCTAATACTGTAATCTGGGACCACAAGA"&amp;"GAGAAGCACCAGCACAT
ATGTCAACAATAGGTGTCTGCACAATGACTGACATTGCCAAGAAACCTACTGAGAGTGCTTGTTCCTCGC
TTACTGTCTTATTTGATGGTAGAGTGGAAGGACAGGTAGACCTTTTTAGAAATGCCCGTAATGGTGTTTT
AATAACAGAAAGTTCAGTTAAAGGTTTAACACCTTCAAAGGGACCAGCACAAGCTAGTGTCAATGGAGTC
ACATTAATTGGAGAATCAGTAAAA"&amp;"ACACAGTTCAATTATTTTAAGAAAGTAGATGGCATTATTCAACAGT
TGCCTGAAACCTACTTTACTCAGAGCCGAGACTTAGAGGATTTCAAGCCCAGATCACAAATGGAAACTGA
CTTTCTTGAGCTCGCTATGGATGAATTCATACAACGGTATAAGCTAGAGGGTTATGCCTTCGAACATATC
GTTTATGGAGATTTCAGTCATGGACAACTTGGCGGCCTTCATCTAATGATTGGTTTAGCCAAGCGC"&amp;"TCAC
AAGATTCGCCGCTCAAATTAGAGGATTTTATCCCTATGGATAGCACAGTGAAAAATTATTTCATAACAGA
TGCACAAACAGGTTCATCAAAATGTGTGTGTTCTGTCATTGACCTTTTGCTTGATGACTTTGTTGAGATA
ATAAAGTCACAGGATTTGTCAGTAATCTCTAAGGTAGTCAAGGTTACAATTGACTACGCTGAGATTTCAT
TCATGCTTTGGTGTAAAGATGGTCATGTCGAAACCTT"&amp;"TTACCCAAAATTACAAGCAAGTCAGGCATGGCA
ACCGGGAGTTGCGATGCCTAACTTGTACAAGATGCAAAGAATGCTTCTTGAAAAATGTGACCTTCAGAAT
TATGGTGAAAATGCTGTCATACCAAAAGGAATAATGATGAATGTCGCAAAATACACTCAACTGTGTCAAT
ATTTAAATACACTTACTTTAGCTGTACCCTACAACATGAGAGTTATTCACTTTGGTGCCGGCTCTGATAA
AGGAGTTG"&amp;"CACCTGGTACAGCTGTACTCAGACAATGGTTGCCAACTGGCACACTACTTGTCGATTCAGAC
CTTAATGACTTCGTCTCTGACGCAGATTCTACTTTAATTGGAGACTGTGCAACAGTACATACGGCTAATA
AATGGGATCTCATTATTAGCGATATGTATGACCCTAAGACTAAACATGTGACAAGAGAGAATGACTCAAA
AGAAGGGTTTTTCACTTACCTGTGTGGATTTATAAAGCAAAAGCTAGCCC"&amp;"TGGGTGGTTCTGTGGCTGTG
AAGATAACAGAGCATTCTTGGAATGCTGATCTTTACAAGCTTATGGGACATTTCTCATGGTGGACAGCTT
TTGTTACTAATGTAAATGCGTCATCATCAGAAGCATTTCTAATTGGAGCTAACTATCTTGGTAAGCCGAA
GGAACAAATTGATGGCTATACCATGCATGCTAACTACATATTTTGGAGGAACACAAATCCTATTCAATTG
TCTTCCTACTCGCTCTTTGAC"&amp;"ATGAGCAAATTTCCTCTTAAATTAAGAGGGACAGCTGTGATGTCTTTAA
AGGAGAATCAAATCAATGATATGATTTACTCTCTTTTAGAAAAAGGTAGACTTATCATCAGGGAAAATAA
TAGAGTTGTGCTTCCTAGTGATATTCTTGTTAATAATTAAACGAACATGTTAATTTTGTTTGTTTTTCTT
CCTTTTATTGCTGCAGATACGTGTCTCAATTTTACTAATCTTGCAGCGCCTGCTTATAACATA"&amp;"GCCTCCT
CGTCCCGACGTGGTGTGTATTATCCTGATGACATTTTTCGGTCTGACTTCTTACATTTGGTAAATGATTA
TTTTCTGCCATTTGGTTCCAATGTAACTCAATTTTTTACTCAGGGTACTAATATTGATAACCCCACTTTG
CCATTTAGAGATGGTGTGTATTTTGCTGCCACAGAGAAGTCTAATATAGTTAGAGGCTGGATTTTTGGTT
CTACTTTGGACTCCACCTCCCAGTCTGCTATAAT"&amp;"TTTAAATAATTCTACAAATTTGATTGTGCGGGTTTG
TAATTTTGAATTATGTAAAGTGCCACTATTTGTGGTTTTTAAATCTAATAATTCCCAGTTATCACACTTG
TTTAGTGATAGTTTTAATTGTACCTTTGAGTATGTTTCTAGAGCTTTCTCTCTTGATATACGCGAGCAGT
CAGGTAATTTTGTGGATTTAAGAGAGTTTGTTTTTCGTAATAGGAACGGCTTCCTTCATATTTATGAGGG
TTATG"&amp;"AGGCTATTTCTATAGTTAGAGGATTGCCTGCCGGGTTCAACGTCCTCAAACCATTATTAAAGATA
CCATTTGGCCTTAATGTTACGTCTTTTAAGACTTTTCTTGCAGTTTACAGGGTGGCAGCAGGTAGTATCA
GTGTAGCGAGCTCTGCTTATTATGTAGGTTATTTAAAACCATTAACTTTCATGCTTAGTTATGATTTAAA
TGGTACTATTAAGAATGCTGTTGATTGTTCTCAGGATCCGCTCGCTG"&amp;"AGTTAAAGTGTACTATTAAGAAT
TTTAATGTTTCTAAAGGCATTTACCAGACTTCAAACTTCAGAGTGTCTCCAACTCGGGAGGTTGTTAGAT
TTCCTAATATTACAAATCGCTGTCCTTTTGACAGCATCTTTAATGCTTCCAGATTTCCTTCTGTGTATGC
GTGGGAAAGGACTAAAATTTCTGATTGTGTTGCGGATTATACTGTTCTCTACAACTCAACCTTATTTTCA
ACTTTTAAGTGTTATGGA"&amp;"GTTTCTCCCTCTAAGTTGATTGATTTATGCTTTACAAGTGTGTATGCTGATA
CATTCTTGATAAGATTTTCTGAAGTCAGGCAAGTTGCACCGGGTGAAACTGGTGTTATTGCTGACTATAA
TTATAGGCTACCTGATGACTTCACAGGCTGTGTCATAGCTTGGAATACAGCTAATCAAGACGTTGGTAGT
TATTTTTATAGATCTCATCGCTCCACCAAATTAAAGCCATTTGAGCGTGATCTTTCTTCG"&amp;"GACGAGAATG
GTGTTCGTACACTTAGTACATATGACTTCAACCCTAATGTACCTCTTGATTATCAAGCCACCAGAGTGGT
AGTGCTTTCATTTGAATTGCTGAATGCACCTGCTACAGTTTGTGGACCTAAGTTGTCCACGGAACTAGTT
AAGAACCAGTGTGTCAATTTCAATTTTAATGGACTCAAAGGTACTGGTGTCTTGACTTCGTCTTCAAAAA
GATTCCAGTCGTTTCAGCAATTCGGTCGTGA"&amp;"CGCTTCTGACTTTACGGATTCAGTGCGCGACCCACAGAC
ATTAGAAATACTTGACATTACACCATGTTCTTTTGGTGGTGTGAGTGTAATAACACCTGGAACAAATGCT
TCATCCGAAGTAGCTGTTCTTTATCAAGATGTAAATTGCACTGATGTCCCAACTGCCATACGTGCAGACC
AATTAACACCAGCTTGGCGCGTTTACTCAACTGGAGTAAATGTGTTTCAAACACAAGCTGGCTGTCTTAT
TG"&amp;"GAGCTGAACATGTTAACGCTTCGTATGAGTGTGACATTCCTATTGGTGCTGGCATTTGTGCTAGCTAC
CATACAGCTTCTACTCTACGTAGTATAGGTCAGAAATCCATTGTGGCTTACACTATGTCTTTGGGTGCAG
AAAATTCTATTGCTTATGCTAATAATTCAATTGCCATACCTACAAATTTTTCAATCAGTGTCACAACTGA
AGTGATGCCTGTTTCAATGGCTAAGACATCAGTAGATTGTACAA"&amp;"TGTACATCTGTGGTGATTCTCAGGAG
TGCAGTAACTTACTTCTCCAGTATGGAAGTTTCTGCACGCAATTAAATCGTGCTCTTACGGGCGTTGCCT
TAGAACAGGACAAAAATACACAGGAGGTTTTTGCCCAGGTTAAACAAATGTACAAGACACCAGCCATAAA
GGATTTTGGCGGTTTCAATTTTTCACAAATATTGCCTGATCCTTCAAAGCCAACAAAGAGATCATTTATT
GAAGACTTACTCTTC"&amp;"AACAAGGTCACTCTTGCTGATGCTGGCTTTATGAAACAATATGGCGAATGCCTAG
GCGATATTAGTGCTAGAGACCTCATTTGTGCTCAGAAGTTCAACGGACTTACTGTCCTACCACCATTGCT
CACAGATGAAATGATTGCTGCGTACACTGCTGCCCTTGTCAGTGGTACTGCTACTGCTGGCTGGACATTC
GGTGCTGGTGCTGCTCTTCAAATACCTTTTGCTATGCAAATGGCATATAGGTTCAAT"&amp;"GGCATTGGAGTTA
CTCAAAATGTTCTCTATGAGAATCAAAAACAGATCGCCAATCAATTCAACAAGGCGATCAGTCAAATTCA
AGAATCACTTACAACAACATCAACTGCATTGGGCAAGCTGCAAGACGTTGTCAACCAGAACGCTCAAGCA
TTGAACACACTTGTTAAACAGCTTAGCTCCAATTTTGGTGCAATTTCAAGTGTGCTAAATGACATTCTTT
CACGACTAGACAAAGTCGAGGCAGAGGT"&amp;"GCAAATTGACAGGTTGATCACAGGCAGATTGCAGAGCCTTCA
AACCTATGTAACACAACAACTAATCAGAGCAGCTGAAATCAGAGCTTCTGCTAACCTTGCTGCTACTAAA
ATGTCTGAGTGTGTTCTTGGACAATCAAAAAGAGTTGACTTCTGTGGAAGAGGCTATCATCTTATGTCTT
TTCCTCAGGCTGCTCCGCATGGTGTTGTTTTCTTACATGTCACATATGTGCCATCGCATGAGAAAAACTT"&amp;"
CACCACAGCTCCAGCAATTTGTCATGAAGGCAAAGCCTACTTCCCGCGTGAAGGTGTTTTTGTATCTAAT
GGCACTTCTTGGTTCATTACACAGAGGAATTTTTACTCACCACAAATAATCACAACAGATAATACATTTG
TTGCTGGAAACTGTGATGTCGTAATTGGCATCATTAACAATACAGTCTATGATCCTCTGCAACCTGAGCT
TGACTCATTCAAAGAAGAGCTGGACAAGTACTTCAAAAATC"&amp;"ACACATCACCAGATGTTGATCTCGGCGAC
ATTTCAGGCATTAATGCTTCTGTCGTCAATATTCAAAAAGAAATTGACCGCCTCAACGAGGTTGCCAAAA
ATCTAAATGAATCGCTCATTGACCTCCAAGAACTTGGTAAATATGAGCAATACATCAAATGGCCCTGGTA
CGTTTGGCTCGGCTTTATTGCTGGACTGATTGCTATCGTTATGGCCACTATACTGCTTTGTTGTATGACC
AGCTGTTGCAGC"&amp;"TGCCTAAAGGGTGCATGCTCTTGTGGTTCCTGCTGCAAATTTGATGAGGACGACTCTG
AGCCAGTGCTCAAAGGAGTCAAATTACACTACACATAAACGAACTTAATGGATTTGTTTATGAGTATTTT
CACACTTGGATCGATCACACGTCAACCGAGTAAGATTGAAAATGCTTCTCCTGCAAGTACTGTTCATGCT
ACTGCAACGATACCGCTACAAGCCTCACTCCCTTTCGGATGGCTTGTTGTTGGC"&amp;"GTTGCACTTCTTGCTG
TTTTTCAAAGCGCTTCCAAAGTGATTGCGCTTCATAAGAGGTGGCAGCTTGCCCTGTATAAAGGCATTCA
GCTTGTTTGCAATTTGCTGCTACTCTTTGTGACAATTTACTCACACCTCCTACTTTTAGCTGCTGGCATG
GAGGCACAATTTTTGTACATCTATGCTCTGATTTATATTCTGCAAGTTGTGAGCTTCTGCAGATTTGTTA
TGAGATGCTGGCTTTGCTGGAAGTG"&amp;"CAAATCCAAAAACCCATTACTTTATGATGCCAACTACTTTGTTTG
CTGGCACACACACAACTATGACTACTGTATACCATACAACAGCGTCACAGATACAATTGTCGTTACTGCA
GGTGACGGCATTTCAACACCAAAACTCAAAGAAGACTACCAAATTGGTGGTTATTCTGAGGATTGGCACT
CAGGTGTTAAAGACTATGTCGCTGTACATGGCTATTTCACCGAAGTTTACTACCAGCTTGAGTCTAC"&amp;"ACA
AATTACTACAGACACTGGTATTGAAAATGCTACATTCTTCATCTTTAACAAGCTTGTTAAAGACCCACCG
AATGTGCAAATACACACAATCGACGGCTCTTCAGGAGTTGCAAATCCAGCAATGGATCCAATTTATGATG
AGCCGACGACGACTACTAGCGTGCCTTTGTAAGCACAAGAAAGTGAGTACGAACTTATGTACTCATTCGT
TTCGGAAGAGACAGGTACGTTAATAGTTAATAGCGTAC"&amp;"TTCTTTTTCTTGCTTTCGTGGTATTCTTGCTA
GTCACACTAGCCATCCTTACTGCGCTTCGATTGTGTGCGTACTGCTGCAATATTGTTAACGTGAGTTTAG
TAAAACCAACAGTTTACGTTTACTCGCGTGTTAAAAATCTGAACTCTTCTGAAGGAGTTCCTGATCTTCT
GGTCTAAACGAACTAACTATTATTATTATTCTGTTTGGAACTTTAACATTGCTTGTCATGGCAGACAACG
GTACTATTA"&amp;"CTGTTGAGGAGCTTAAACAACTCCTGGAACAATGGAACCTAGTAATAGGTTTCCTATTCCT
TGCCTGGATTATGTTACTACAATTTGCCTATTCTAATCGGAACAGGTTTTTGTACATAATAAAGCTTGTT
TTTCTCTGGCTCTTGTGGCCAGTAACACTTGCTTGCTTTGTGCTTGCTGCTGTTTACAGAATTAATTGGG
TGACTGGTGGGATTGCGATCGCAATGGCTTGTATTGTAGGCTTGATGTGGC"&amp;"TTAGCTACTTCGTTGCTTC
TTTCAGGCTGTTTGCTCGTACCCGCTCAATGTGGTCATTCAACCCAGAAACAAACATTCTTCTCAATGTG
CCTCTTCGAGGGACAATTGTGACCAGACCGCTCCTGGAAAGTGAACTTGTCATTGGCGCTGTGATCATTC
GTGGTCACTTGCGAATGGCTGGACACTCCCTTGGGCGCTGTGACATTAAGGACCTGCCAAAAGAGATCAC
CGTGGCTACATCACGAACGCTT"&amp;"TCTTATTACAAATTAGGAGCGTCGCAGCGTGTAAGCACTGATTCAGGT
TTTGCTGCATACACCCGCTACCGTATTGGAAACTACAAATTAAACACAGACCACGCCGGTAGCAACGACA
ATATTGCTTTGCTAGTACAGTAAGTGACAACAGATGTTTCATCCTGTTGACTTCCAGGTTACAATAGCAG
AGATATTGATTATCATTATGAGGACTTTCAGGATTGCCATTTGGAATCTTGATGTGATAATAAG"&amp;"TTCAAT
AGTGAGACAATTATTTAAGCCTCTAACTAAGAAGAATTATTCTTAGTTAGATGATGACGAACCTATGGAG
TTAGATTATCCATAAAACGAACATGAAAATTATTCTCTTCCTGACATTGATTGCACTTGCATCTTGCGAG
CTATATCATTATCAGGAGTGTGTTAGAGGTACAACTGTACTACTAAAAGAACCTTGCCCATCTGGAACCT
ACGAGGGCAATTCACCATTTCATCCTCTTGCCGAT"&amp;"AACAAATTTGCACTAACTTGCACTAGCACTCGCTT
TGCTTTTGCTTGTGCTGACGGTACTAGACATACTTATCAGCTTCGTGCGAGATCAGTTTCACCAAAACTT
TTCATCAGACAAGAGGAAGTTCACCAAGAGCTCTACTCACCGCTTTTTCTCATTGTTGCTGCTATAGTAT
TTATAATACTTTGCTTCACCATTAAGAGAAAGACAGAATGAATGAGCTTACTTTAATTGACTTCTATTTG
TGCTTT"&amp;"TTAGCCTTTCTGCTATTCCTTGTTCTAATAATGCTTATTATATTTTGGTTTTCACTTGAACTCC
AGGATATAGAAGAAACTTGTAACAAAGTCTAAACGAACATGAAACTTCTCATTGTTTTGACTTGTATTTC
TCTATGCAGTTGCATACGCACTGTTGTACAGCGCTGTGCATCTAATAAACCTCATGTGCTTGAAGATCCT
TGTCCTACTGGTTACCAACCTGAATGGAATATAAGGTACAACACTAGA"&amp;"GGTAATACTTACAGCACTGCTT
GGCTTTGTGCTCTAGGAAAGGTTTTACCTTTTCATAGATGGCACACTATGGTTCAAACATGCACACCTAA
TGTTACTATCAACTGTCAAGATCCAGCTGGTGGTGCGCTTATAGCTAGGTGTTGGTACCTTCACGAAGGT
CACCAAACTGCTGCATTTAGAGACGTACTTGTTGTTCTAAATAAACGAACAAACTAAAATGTCTGATAAT
GGACCCCAACCAAACCAGC"&amp;"GTAGTGCCCCCCGCATTACATTTGGTGGACCCACAGATTCAACTGACAATA
ACCAGGATGGAGGACGCAGTGGTGCACGGCCAAAGCAACGCCGACCCCAAGGTTTACCCAATAATACTGC
GTCTTGGTTCACAGCTCTCACTCAGCATGGCAAGGAGGAACTTAGATTCCCTCGAGGCCAGGGCGTTCCA
ATCAACACCAATAGTGGTCCAGATGACCAAATTGGCTACTACCGAAGAGCTACCCGACGAG"&amp;"TTCGTGGTG
GTGACGGCAAAATGAAAGAGCTCAGCCCCAGATGGTATTTCTATTACCTAGGAACTGGCCCAGAAGCTTC
ACTTCCCTACGGCGCTAACAAAGAGGGCATCGTATGGGTTGCAACTGAGGGAGCCTTGAACACACCCAAA
GACCACATTGGCACTCGCAATCCTAATAACAATGCTGCCATCGTGCTACAACTTCCTCAAGGAACAACAT
TGCCAAAAGGCTTCTACGCAGAGGGGAGCAGA"&amp;"GGCGGCAGTCAAGCCTCTTCTCGCTCTTCATCACGTAG
TCGCGGTAATTCAAGAAATTCAACTCCTGGCAGCAGTAGGGGAAATTCTCCTGCTCGAATGGCTAGCGGA
GGTGGTGAAACTGCCCTCGCGCTATTGCTGCTAGACAGATTGAACCAGCTTGAGAGCAAAGTTTCTGGTA
AAGGCCAACAACAACAAGGCCAAACTGTCACTAAGAAATCTGCTGCTGAGGCATCTAAAAAGCCTCGTCA
AAA"&amp;"ACGTACTGCCACCAAGGTGTATAACGTCACTCAAGCATTTGGGAGACGTGGTCCAGAACAAACCCAA
GGAAATTTTGGGGACCAAGAACTAATCAGACAAGGAACTGATTACAAACATTGGCCGCAAATTGCACAAT
TTGCTCCGAGTGCCTCTGCATTCTTCGGAATGTCACGCATTGGCATGGAAGTCACACCTTCGGGAACATG
GCTGACTTATCATGGAGCCATTAAATTGGATGACAAAGATCCACA"&amp;"ATTCAAAGACAACGTCATACTGCTG
AACAAGCACATTGACGCATATAAAACATTCCCACCAACAGAGCCTAAAAAGGATAAAAAGAAAAAGACTG
ATGAAGCTCAGCCTTTACCGCAGAGACAAAAGAAGCAGCCCACTGTGACTCTTCTTCCTGCGGCTGACAT
GGATGATTTCTCCAGACAACTTCAAAATTCCATGGGTGGAGCTTCTGCTGATTCAACTCAGGCATAAACA
CTCATGATGACCACAC"&amp;"AAGGCA")</f>
        <v>&gt;BtYN2013 KJ473816.1_genome
GTTTCGTCCGGGTGTGACCGAAAGGTAAGATGGAGAGCCTTGTTCTTGGTGTCAACGAGAAAACACACGT
CCAACTCAGTTTGCCTGTTCTTCAGGTTAGAGACGTGCTAGTGCGTGGCTTCGGGGACTCTGTGGAAGAG
GCCCTATCGGAGGCACGTGAACATCTTAAAAATGGCACTTGTGGTTTAGTAGAGCTGGAAAAAGGCGTAC
TGCCCCAGCTTGAACAGCCCTACGTGTTCATTAAACGTTCTGATGCCTTAAGCACCAAGCACGGCCACAA
GGTCGTTGAGTTGGTTGCAGAATTGGATGGCATTCAGTGCGGTCGTAGCGGTATAACTCTGGGAGTACTC
GTGCCACATGTGGGCGAAACCCCAATCGCATACCGCAATGTTCTTCTTCGTAAGAACGGTAATAAGGGAG
CCGGTGGCCATAGCTTTGGCATCGATCTAAAGTCTTATGACTTAGGTGACGAGCTTGGCACTGATCCCAT
TGAAGATTACGAACAAAACTGGAACACTAAGCATGGCAGTGGTGCACTCCGTGAACTCACTCGTGAGCTC
AACGGAGGCGCAGTTACTCGCTATGTCGATAACAACTTTTGTGGCCCGGATGGGTACCCTCTTGATTGCA
TTAAAGATTTTCTCGCTCGCGCGGGCAAGTCAATGTGCACTCTTTCTGAACAACTTGATTATATCGAGTC
GAAGAGAGGTGTCTACTGCTGCCGTGACCATGAGCATGAAGTTGCCTGGTTCACTGAGCGCTCTGATAAG
AGCTATGAGCATCAGACACCCTTCGAAATTAAGAGTGCCAAGAAATTTGACACCTTCAAAGGGGAATGCC
CAAAGTTTGTATTTCCTCTCAATTCAAAAGTCAAAGTCATTCAACCACGTGTTGAAAAGAAAAAGACTGA
GGGTTTCATGGGGCGTATACGCTCTGTGTACCCCGTTGCATCTCCCCAGGAGTGTAACAACATGCACTTG
TCTACCTTGATGAAATGTAATCATTGCGATGAAGTTTCATGGCAGACGTGCGACTTTCTGAAAGCCACTT
GTGAACATTGTGGCACTGAAAATTCAATTGCTGAAGGACCTACTACATGTGGGTATCTACCTACTAATGC
TGTAGTGAAAATGCCATGTCCTGCCTGTCAAGACCCGGAGATTGGACCTGAGCATAGTGTTGCAGATTAT
CACAACCACTCAAACATTGAAACTCGACTCCGCAGGGGAGGTAGGACTAGATGTTTTGGAGGCTGTGTGT
TTGCCTATGTCGGCTGCTACAACAAGCGTGCCTACTGGGTTCCTCGTGCTAGTGCTGATATTGGTTCAGG
CCATACTGGCATTACTGGTGACAACGTGGAGACCTTGAATGAGGATCTCCTTGAGATACTGAGTCGTGAA
CGTGTTAACATTAACATTGTTGGCGATTTTCAGTTGAATGAAGAGGTTGCCATCATCTTGGCATCTTTCT
CTGCTTCTACAAGTGCCTTTATTGACACTATAAAGAGTCTTGATTACAAGTCTTTCAAATCCATTGTTGA
GTCTTGCGGTAACTACAAAGTCACCAAGGGAAAGCCCATAAAAGGTGCTTGGAACATTGGACAACAGAGA
TCAGTTTTAACACCACTGTGTGGTTTCCCCTCACAGGCTGCTGGTGTTATTAGATCAATTTTTGCACGCA
CACTTGATGCAGCAAATCACTCAATTCCTGACTTACAAAGAGCAGCTGTCACCATACTTGATGGTATTTC
TGAACAGTCATTGCGTCTTGTCGATGCCATGGTTTACACCTCAGACCTGCTCACCAACAGTGTCATCATT
ATGGCATATGTAACTGGTGGTCTTGTACAACAGACTTCTCAGTGGTTGTCTAATCTATTAGGCACTACTG
TTGAAAAACTCAGGCCCATCTTTTCATGGATTGAGGCAAAACTTAGTGCAGGAGTTGAATTTCTTAAGGA
TGCTTGGGAGATCCTCAAATTTCTCATTACAGGTGTTTTTGACATCGTCAAGGGTCAAATACAGGTTGCT
TCAGATAACATCAAGGATTGTGTAAAATGCTTCATTGATGTTGTTAACAAGGCACTCGAAATGTGCATTG
ACCAAGTCACTATCGCTGGCGCAAAGTTGCGATCACTCAACTTAGGTGAAATCTTCATTGCTCAAAGCAA
GGGACTTTACCGTCAGTGCATACGTGGCAAGGAACAGCTGCAACTACTTATGCCTCTTAAGGCACCAAAA
GAAGTCACTTTTCTTGAAGGTGATTCACATGACACAGTACTTACCTCTGAGGAGGTTGTTCTTAAGAACG
GTGAACTCGAGGCACTCGAGACGCCCGTTGATAGCTTCACAAATGGAGCTGTCGTTGGCACACCAGTCTG
TGTGAATGGCCTCATGCTCTTAGAGATCAAAGACAAAGAACAATATTGTGCTTTGTCTCCTGGTTTACTG
GCTACAAACAATGTCTTTCGCCTAAAAGGAGGTGCACCAACTAAAGGTGTAACCTTTGGAGAGGACACTG
TTTTGGAAGTTCAAGGTTACAAGAATGTGAGAATCACATTTGAGCTTGATGAACGTGTTGACAAAGTGCT
TAATGAAAAGTGCTCTGTCTACACTGTTGAATCCGGTACTGAAGTTACTGAGTTTGCATGTGTTGTAGCA
GAGGCTGTTGTGAAGACTTTACAACCAGTTTCTGATCTTCTTAACAATATGGGTATTGATCTTGATGAAT
GGAGTGTGGCTACATTCTATTTGTTTGATGATGCCGGTGAAGAAAAACTTTCTTCACGTATGTACTGTTC
CTTCTACCCTCCTGATGAAGAGGAGGATTGTGATGAGTATGAGGAAGAAGAGGAAGTCACAGAAGAATCC
TGTGCGCATGAATACGGTACAGAAGAAGACTACCAAGGTCTTCCACTGGAATTTGGTGCCTCAACTGAAA
TGCAAGTTGAAGAAGAAGCAGAGGAGGACTGGCTTGGTGATGCTACCGAATTATCGGAGCATGAACTAGA
ACCAGAACCAACACCTGAGGAATCAGTCAATCAGTTTACTGGTTATTTAAAACTTACTGACAATGTTGCC
ATTAAGTGTGTGGACATCGTGAAGGAGGCGCAAAACGCTAATCCCACGGTGATTGTAAATGCTGCTAACA
TACATCTGAAACATGGTGGTGGTGTAGCAGGTGCACTCAACAAGGCAACCAACGGTGCCATGCAAGAAGA
GAGCGATGATTACATTAAGCTAAACGGTCCTCTCACAGTTGGAGGTTCATGTTTGCTTTCTGGACATAAC
CTTGCTAAGAAGTGTCTGCATGTTGTTGGACCTAACCTAAATGCAGGTGAGGACATCCAGCTTCTTAAGG
CAGCATATGAAAATTTCAATTCACAGGACACCTTACTTGCACCATTGTTGTCAGCAGGCATATTTGGTGC
TAAACCACTTCAGTCTTTACAAGTGTGCGTGCAGACAGTTCGTACACAGGTTTACATTGCAGTCAATGAC
AAAGCTCTTTATGAGCAGGTTGTCATGGATTACCTTGATAGCCTGAAGCCTAGAGTGGAAGCACCTAAAC
AAGAGGAGCCACCAAGGACAGAAGATCCTAAAATTGAGGAGAAATCTGTCGTACAGAAGCCTATCGATGT
GAAGCCAAAAATTAAGGCTTGCATTGATGAGGTTACCACAACACTGGAAGAAACTAAGTTTCTTACCAAT
AAGTTACTCTTGTTTGCTGACATCAATGGTAAGCTTTACCATGATTCTCACAACATGCTTAGAGGTGAAG
ATATGTCTTTCCTTGAGAAGGATGCACCTTACATGGTAGGTGATGTTATCACTAGTGGTGATATCACTTG
TGTTGTAATACCCTCCAAAAAGGCTGGTGGCACTACAGAGATGCTCTCAAGAGCTTTGAAGAAAGTGCCA
GTTGATGAGTATATAACCACATACCCTGGACAAGGATGTGCTGGTTATACACTTGAGGAAGCTAAGACTG
CTCTTAAGAAATGCAAATCTGCATTTTACGTGTTACCTTCAGAAACACCTAATGCTAAGGAAGAGATTCT
AGGAACTGTGTCCTGGAATTTGAGAGAAATGCTTGCTCATGCTGAAGAGACAAGAAAATTAATGCCTATA
TGCATGGATGTTAGAGCCATAATGGCCACCATCCAACGCAAGTACAAAGGAATTAAAGTTCAAGAAGGCA
TTGTTGACTATGGAGTCCGATTCTTCTTTTATACTAGTAAAGAGCCTGTAGCTTCTATCATTACGAAGCT
GAACTCTCTAAATGAGCCACTTGTCACAATGCCAATTGGTTATGTGACACATGGTTTTACTCTTGAAGAG
GCTGCGCGCTGTATGCGTTCTCTTAAAGCTCCTGCCGTAGTGTCAGTATCATCACCAGATGCTGTTACTA
CATATAATGGATACCTCACTTCGTCATCAAAGACACCTGAGGAGCACTTTGTGGAAACAGTTTCTTTGGC
TGGTTCTTACAGAGATTGGTCCTATTCAGGACAGCGTACAGAGTTAGGTGTTGAATTTCTTAAGCGTGGT
GACAAAATTGTGTACCACACTTTGGAGAGCCCCGTCGAGTTTCATCTTGACGGTGAGGTTCTTCCACTTG
ACAAACTAAAGAGTCTCTTATCCCTACGGGAGGTTAAGACTATAAAAGTGTTCACAACTGTGGACAACAC
TAATCTCCACACACATCTTGTGGATATGTCTATGACATATGGACAGCAGTTTGGTCCAACATACTTGGAT
GGTGCTGATGTTACAAAAATTAAACCTCATGTAAATCATGAGGGTAAGACTTTCTTTGTACTACCTAGTG
ATGACACACTACGTAGTGAAGCTTTCGAGTACTACCACACTCTTGATGAGAGTTTTCTTGGTAGATACAT
GTCTGCTTTAAACCACACAAAGAAATGGAAATTTCCTCAAGTTGGTGGTTTAACTTCAATTAAATGGGCT
GATAACAATTGTTATTTGTCTAGTGTTTTATTAGCGCTTCAACAGATTGAAGTCAAATTCAATGCACCAG
CACTTCAAGAGGCCTATTATAGAGCCCGTGCTGGTGATGCTGCTAACTTTTGTGCACTCATACTCGCTTA
CAGTAATAAAACTGTTGGCGAGCTTGGTGATGTCAGAGAGACTATGACCCATCTTCTACAGCATGCTAAT
TTGGAATCTGCAAAGCGAGTTCTTAATGTGGTGTGTAAACATTGCGGTCAGAAAACTACTACCTTAACGG
GTGTAGAAGCTGTGATGTATATGGGTACTCTATCTTATGATAATCTTAAGACAGGTGTTTCCATTCTATG
TGTGTGTGGTCGTGATGCTACACAATATCTAGTACAACAAGAGTCTTCTTTTGTTATGATGTCTGCACCA
CCTGCTGAATATAAATTACAGCAAGGTACATTTTTATGTGCGAATGAGTACACTGGTAACTATCAGTGTG
GTCATTACACTCATATAACTGCTAAGGAGACCCTCTATCGTATTGATGGAGCTCACCTTACAAAGATGTC
AGAGTACAAAGGACCAGTGACTGATGTTTTCTATAAGGAAACATCTTACACTACAACCATCAAGCCTGTG
TCATATAAACTCGATGGAGTTACTTACACAGAGATTGAACCAAAATTGGATGGGTATTATAAAAAGGATA
ATGCTTACTATACAGAGCAGCCTATAGACCTCGTACCAACTCAACCACTACCAAATGCGAGTTTTGACAA
TTTCAAACTCACATGTTCTAACACAAAATTTGCTGATGATTTAAATCAAATGACAGGCTTCACAAAGCCA
GCTTCACGAGAGCTATCTGTCACATTCTTCCCAGACTTGAATGGCGATGTAGTGGCTATTGACTATAGAC
ACTATTCAGCGAGTTTCAAGAAAGGTGCTAAATTACTGCATAAGCCAATTGTTTGGCACATTAATCAGGC
TACGACCAAGACAACGTTTAAACCAAACACTTGGTGTTTACGTTGTCTTTGGAGTACAAAGCCAGTAGAT
ACTTCAAATTCATTTGAAGTTCTGGCAGTAGAAGACACACAAGGAATGGACAATCTTGCTTGTGAAAGTC
AACAACCCACCTCTGAAGAAGTAGTGGAAAATCCTACCATACAGAAGGAAGTCCTAGAGTGTGACGTGAA
AACTACCGAAGTTGTAGGCAATGTCATACTTAAACCATCAGATGAAGGTGTTAAAGTAACACAAGAGTTA
GGTCATGAGGACCTTATGGCTGCCTACGTGGAAAACACAAGCATTACCATTAAGAAACCTAATGAGCTTT
CATTAGCCCTAGGTTTAAAAACAATTGCTACTCATGGTATTGCTGCAATTAATAGTGTTCCTTGGAGTAA
AATTTTGGCATATGTTAAACCATTCTTAGGACAGGCAGCAGTTACAACATCAAACTGCGCTAAGAGATTG
GTGCAGCGTATGTTTAACAACTATATGCCCTATGTGCTTACACTACTGTTCCAATTGTGTACTTTTACCA
AAAGTACAAATTCTAGAATTAGAGCTTCACTACCTACGACTATTGCTAAAAATAGTGTTAAGGGTGTAGC
TAGATTATGTTTGGATGCCGGCATTAATTATGTAAAGTCACCCAAATTTTCTAAATTGTTCACTATTGCA
ATGTGGCTATTATTGTTAAGCATTTGCTTAGGTTCACTAATCTATGTAACTGCAGTTTTAGGTGTATTAT
TGTCCAACGTTGGAGCTCCTTCTTATTGTAGTGGCGTTAGAGAATCGTACCTCAATTCCTCTAATGTTAC
TACTATGGATTTCTGTGAAGGTTCTTTTCCCTGCAGTGTTTGTTTAAGTGGATTAGATTCGCTTGATTCC
TATCCAGCTCTTGAAACCATTCAGGTGACGATCTCATCGTACAAGCTAGACTTGACAATTTTAGGTCTGG
CTGCTGAGTGGGTTTTGGCATATATGTTGTTCACAAAATTCTTTTATTTATTAGGTCTTTCAGCTATAAT
GCAGGTGTTCTTTGGCTATTTTGCTAGTCATTTCATCAGCAATTCTTGGCTCATGTGGTTTATCATTAGT
ATTGTACAAATGGCACCCGTTTCTGCAATGGTTAGGATGTACATCTTCTTTGCTTCTTTCTACTACATAT
GGAAGAGCTATGTTCATATTATGGATGGTTGCACCTCTTCGACTTGCATGATGTGCTATAAGCGCAATCG
TGCTACACGTGTTGAGTGTACAACTATTGTTAATGGCATGAAGAGATCTTTCTACGTCTATGCAAATGGA
GGTCGTGGCTTCTGTAAGACTCACAATTGGAATTGTCTCAATTGTGATACATTTTGTGCTGGTAGTACAT
TCATTAGCGATGAAGTTGCTCGTGATTTGTCGCTCCAGTTTAAAAGACCAATTAATCCTACTGACCAGTC
CTCGTATGTCGTTGATAGTGTTGCTGTGAAAAACGGTGCACTTCACCTCTACTTTGACAAGGCTGGTCAA
AAGACTTATGAGAGACACCCACTCTCCCATTTTGTCAATTTAGACAATTTGAGAGCTAACAACACTAAAG
GTTCACTACCTATTAATGTCATAGTCTTTGATGGCAAGTCCAAATGCGACGAGTCTGCTGCTAAGTCTGC
ATCTGTGTACTACAGTCAGCTAATGTGCCAACCTATTCTGTTGCTTGACCAAGCTCTCGTATCAGATGTT
GGAGATAGTACTGAAGTTTCTGTTAAGATGTTTGATGCTTATGTCGACACCTTTTCAGCAACTTTTAGTG
TTCCTATGGAAAAACTTAAGGCACTCGTTGCTACAGCTCATAGCGAGCTGGCAAAGGGTGTAGCTTTAGA
TGGTGTCCTTTCTACATTTGTGTCAGCTGCTCGTCAAGGTGTTGTTGATACTGATGTTGACACAAAGGAT
GTCATTGAATGTCTTAAACTTTCACATCACTCCGACTTGGAAGTGACAGGTGACAGTTGTAACAACTTCA
TGCTCACCTATAACAAAGTTGAAAACATGACGCCTAGAGATCTTGGCGCATGTATTGATTGTAATGCAAG
GCATATTAATGCTCAAGTAGCAAAAAGTCACAATGTTTCACTCATCTGGAATGTAAAAGACTATATGTCT
TTATCTGAACAGCTGCGTAAACAAATTCGTAGTGCTGCTAAGAAGAACAACATACCTTTTAGACTAACTT
GTGCTACAACTAGACAGGTTGTCAATGTCATAACTACTAAAATCTCACTCAAGGGTGGTAAGATTGTTAG
TACTTGGTTTAAACTTATGCTTAAGGCCACATTATTGTGCGTCATTGCTGCATTGGTCTGTTACATCGTT
ATGCCAGTACATACATTGTCTGCTCATGATGGTTACACAAATGAAATCATTGGTTACAAAGCCATTCAGG
ATGGTGTCACTCGTGACATCGTTTCTACTGATGATTGTTTTGCAAACAAACATGCTGGTTTTGACTCATG
GTTTAGCCAGCGTGGTGGTTCATACAAAAATGACAAAAGCTGCCCTGTAGTAGCTGCTATCATTACAAGA
GAGATTGGTTTCATAGTGCCTGGCTTACCAGGTACTGTGTTGAGAGCAATCAATGGTGACTTCTTGCATT
TTCTACCTCGTGTCTTTAGTGCTGTTGGCAACATTTGCTACACACCTTCCAAACTCGTTGAGTATAGTGA
TTTTGCTACCTCTGCTTGCGTTCTTGCTGCTGAGTGTACAATTTTTAAGGATGCTATGGGCAAACCTGTG
CCATATTGTTATGACACTAATTTGCTAGAGGGTTCTATTTCTTATAGTGAGCTTCGTCCAGACACTCGTT
ATGTCCTTATGGATGGTTCCATCATACAGTTTCCTAACACTTACCTGGAGGGTTCTGTTAGAGTAGTGAC
AACTTTTGATGCTGAGTACTGTAGACATGGTACATGTGAAAGATCAGAAGCTGGTATTTGCTTATCTACC
AGTGGTAGATGGGTTCTTAACAATGAACATTATAGAGCTCTACCTGGAGTATTCTGTGGTGTTGATGCAA
TGAATCTTATAGCAAACATCTTTACTCCCCTTGTGCAACCTGTGGGTGCTTTAGATGTGTCTGCTTCAGT
AGTGGCTGGTGGTATTATTGCCATATTGGTGACTTGTGCTGCCTACTACTTTATGAAATTCAGACGTGCT
TTTGGTGAGTACAACCATGTTGTTGCTGCTAATGCACTTTTGTTTTTGATGTCTTTCACTATACTCTGTC
TGGCACCAGCTTATAGCTTTTTGCCAGGAGTCTATTCAGTCTTTTACTTGTACTTGACATTCTATTTCAC
TAATGATGTTTCGTTCTTGGCTCACCTTCAATGGTTTGCCATGTTTTCTCCTATTGTGCCTTTTTGGATA
ACAGCAATCTATGTATTCTGTATTTCTCTGAAGCACTGCCATTGGTTCTTTAACAACTATCTTAGGAAAA
GAGTCATGTTTAATGGAGTTACATTTAGTACCTTCGAGGAGGCTGCTTTGTGTACCTTTTTGCTCAATAA
GGAAATGTACCTAAAATTGCGTAGTGAGACACTGTTGCCACTTACACAGTACAACAGGTATCTTGCTCTA
TATAACAAGTACAAGTATTTCAGTGGAGCCTTAGATACTACCAGCTATCGTGAAGCAGCTTGCTGCCACT
TAGCAAAGGCTCTAAATGACTTTAGCAATTCAGGTGCTGATGTTCTCTACCAACCACCACAGACATCAAT
CACTTCTGCTGTTCTGCAGAGTGGTTTTAGGAAAATGGCATTCCCATCAGGCAAAGTTGAAGGGTGCATG
GTACAAGTAACCTGTGGAACTACAACTCTTAATGGATTGTGGTTAGATGACACAGTATACTGTCCAAGAC
ATGTCATTTGCACAGCAGAAGACATGCTTAATCCTAACTATGAAGATCTGCTCATTCGCAAATCCAACCA
TAGCTTCCTTGTTCAGGCTGGCAATGTACAACTCCGAGTTATCGGCCATTCTATGCAAAATTGTCTGCTT
AGGCTTAAAGTTGATACCTCTAACCCTAAGACACCCAAGTATAAATTTGTCCGTATTCAACCTGGTCAAA
CATTTTCAGTTCTAGCATGCTACAATGGTTCACCATCTGGTGTTTATCAGTGTGCCATGAGACCTAACCA
TACCATTAAAGGTTCTTTCCTTAATGGATCATGTGGTAGTGTTGGTTTTAACATTGATTATGATTGCGTG
TCTTTCTGCTATATGCATCACATGGAGCTTCCAACAGGAGTACACGCTGGTACTGACTTAGAAGGTAAAT
TCTATGGTCCATTTGTTGACAGACAAACTGCACAGGCTGCAGGTACAGACACAACCATAACATTAAATGT
TTTGGCATGGCTGTATGCTGCTGTTATCAATGGTGATAGGTGGTTTCTTAATAGATTCACCACTACTTTG
AATGACTTTAACCTTGTGGCAATGAAGTACAACTATGAACCTTTGACACAAGATCATGTTGACATATTGG
GACCTCTTTCTGCTCAAACAGGAATTGCTGTCTTAGATATGTGTGCTGTTTTGAAAGAGCTGCTGCAGAA
TGGTATGAATGGTCGTACTATCCTTGGTAGCACTATTTTAGAAGATGAGTTTACACCATTTGATGTTGTT
AGACAATGCTCTGGTGTTACCTTCCAAGGTAAGTTCAAGAAAATTGTTAAGGGCACTCATCATTGGATGC
TTTTAACTTTCTTGACATCACTATTGATTCTTGTCCAAAGTACTCAGTGGTCACTGTTTTTCTTTGTTTA
CGAGAATGCTTTCTTGCCATTTACTCTTGGTATTATGGCAATTGCTGCATGTGCTATGCTGCTTGTTAAG
CATAAGCACGCATTCTTGTGCTTGTTTCTGTTACCTTCTCTTGCAACAGTTGCTTACTTTAATATGGTCT
ACATGCCTGCTAGCTGGGTGATGCGTATTATGACATGGCTTGAATTGGCTGACACTAGCTTGTCTGGTTA
TCGGCTTAAGGACTGTGTTATGTATGCTTCAGCTTTAGTTTTGCTTATTCTCATGACAGCTCGCACTGTT
TATGATGATGCTGCTAGACGTGTTTGGACACTGATGAATGTCATTACACTTGTTTACAAAGTCTACTATG
GTAATGCTTTAGATCAAGCTATTTCCATGTGGGCCTTAGTTATTTCTGTAACCTCTAACTATTCTGGTGT
CGTCACGACTATCATGTTTTTAGCTAGAGCTATAGTGTTTGTGTGTGTTGAGTATTACCCATTGTTATTT
ATTACTGGCAACACCTTACAGTGTATCATGCTTGTTTATTGTTTCTTAGGCTATTGTTGCTGCTGCTATT
TTGGCCTTTTCTGTTTACTCAACCGTTACTTCAGGCTTACTCTTGGTGTTTATGACTACTTGGTCTCTAC
ACAAGAATTTAGGTATATGAACTCCCAGGGGCTTTTGCCTCCTAAGAGTAGTATTGATGCTTTCAAGCTT
AACATTAAGTTATTGGGTATTGGAGGTAAACCATGTATCAAGGTTGCTACTGTACAGTCTAAAATGTCTG
ACGTAAAGTGCACATCTGTGGTACTGCTCTCGGTTCTTCAACAACTTAGAGTAGAGTCATCTTCTAAATT
GTGGGCACAATGTGTACAACTCCACAATGATATTCTTCTTGCAAAAGACACAACTGAAGCTTTCGAGAAG
ATGGTTTCTCTTTTGTCTGTTTTGCTATCCATGCAGGGTGCTGTAGACATTAACAAGTTGTGCGAGGAAA
TGCTCGACAACCGTGCTACTCTTCAGGCTATTGCTTCAGAATTTAGTTCTTTACCATCATATGCCGCTTA
TGCCACTGCCCAAGAGGCCTATGAGCAGGCTGTAGCTAATGGTGATTCTGAAGTCGTTCTCAAAAAGTTA
AAGAAATCTTTGAATGTGGCTAAATCTGAGTTTGACCGTGATGCTGCCATGCAACGCAAGTTGGAAAAGA
TGGCAGATCAGGCTATGACCCAAATGTACAAACAGGCAAGATCTGAGGACAAGAGGGCAAAAGTAACTAG
TGCTATGCAAACAATGCTTTTCACTATGCTTAGGAAGCTTGATAATGATGCACTTAACAACATTATCAAC
AATGCGCGTGATGGTTGTGTTCCACTCAACATCATACCATTGACTACGGCAGCCAAACTCATGGTTGTTG
TCCCTGATTATGGTACCTACAAGAACACTTGTGATGGTAACACCTTTACATATGCATCTGCACTCTGGGA
AATCCAGCAAGTTGTTGATGCGGATAGCAAGATTGTTCAACTTAGTGAAATTAACATGGACAATTCACCA
AATTTGGCTTGGCCTCTTATTGTTACAGCTCTAAGAGCCAATTCAGCTGTTAAACTACAGAATAATGAAC
TGAGTCCGGTAGCACTACGACAGATGTCTTGTGCGGCTGGTACCACACAAACAGCTTGTACTGATGACAA
TGCACTTGCCTACTATAATAATTCGAAGGGAGGTAGGTTTGTGCTGGCATTACTATCAGACCACCAAGAT
CTCAAATGGGCTAGATTCCCTAAGAGTGATGGTACAGGTACAATTTACACAGAACTGGAACCACCTTGTA
GGTTTGTTACAGACACACCAAAAGGGCCTAAAGTGAAATACTTGTACTTCATCAAAGGCTTAAATAACCT
AAATAGAGGTATGGTTCTGGGCAGTTTAGCTGCTACAGTACGTCTTCAGGCTGGAAATGCTACAGAAGTA
CCTGCCAATTCAACTGTGCTTTCCTTCTGTGCCTTTGCAGTAGACCCTGCTAAAGCATATAAGGATTACC
TAGCAAGTGGAGGACAACCAATCACCAACTGTGTGAAGATGTTGTGTACACACACTGGTACAGGACAGGC
AATTACTGTAACACCAGAAGCTAACATGGACCAAGAGTCCTTTGGTGGTGCTTCATGCTGTCTGTATTGT
AGATGCCACATTGATCATCCAAATCCTAAAGGATTTTGTGACTTGAAAGGTAAGTACGTCCAAATACCTA
CCACTTGTGCTAATGACCCAGTGGGTTTTACACTTAGAAACACAGTCTGTACCGTCTGTGGAATGTGGAA
AGGTTATGGCTGTAGTTGTGATCAACTCCGCGAACCCATGATGCAGTCTGCGGATGCGTCAGCGTTTTTA
AACGGGTTTGCGGTGTAAGTGCAGCCCGTCTTACACCGTGCGGCACAGGCACTAGCACTGATGTCGTCTA
CAGGGCTTTTGATATTTACAACGAAAAAGTTGCTGGTTTTGCAAAGTTCCTAAAAACTAATTGCTGCCGC
TTCCAAGAGAAGGATGAGGAAGGCAATTTATTAGACTCTTACTTTGTAGTTAAGAGGCATACTATGTCTA
ACTACCAACATGAAGAGGCTATTTATAACTTGGTTAAAGATTGTCCAGCGGTTGCTGTTCATGACTTTTT
CAAGTTTAGAGTAGATGGTGACATGGTACCACATATATCACGTCAGCGTCTAACTAAATACACAATGGCT
GATTTAGTCTATGCTCTACGTCATTTTGACGAGGGTAATTGTGACACATTAAAAGAAATACTCGTCACAT
ACAATTGTTGTGATGATGATTATTTCAATAAGAAGGATTGGTATGACTTCGTAGAGAATCCTGACATCTT
ACGCGTATATGCTAACTTAGGTGAGCGTGTACGCCAAGCATTATTAAAGACTGTACAATTCTGCGATGCT
ATGCGTGATGCAGGCATTGTAGGCGTACTGACATTAGATAATCAGGATCTTAATGGGAACTGGTACGATT
TCGGTGATTTCGTACAAGTAGCACCAGGCTGCGGAGTTCCTATTGTGGATTCATACTACTCATTGCTGAT
GCCCATCCTCACTCTGACTAGGGCATTGGCTGCTGAGTCCCATATGGATGCTGATCTCGCAAAACCACTT
ATTAAGTGGGATTTGCTGAAATATGATTTTACGGAAGAGAGACTTTGTCTCTTCGACCGTTACTTTAAAT
ATTGGGACCAGACATACCATCCCAATTGTATTAACTGTTTGGATGATAGGTGTATCCTTCATTGTGCAAA
CTTTAATGTGTTATTTTCTACTGTGTTTCCACCTACAAGTTTTGGACCACTAGTAAGAAAAATATTTGTA
GATGGTGTTCCTTTTGTTGTTTCAACTGGATACCATTTTCGTGAGTTAGGAGTTGTACATAATCAGGATG
TAAACTTACATAGCTCGCGTCTCAGTTTCAAGGAACTTTTAGTGTATGCTGCTGATCCCGCCATGCATGC
AGCTTCTGGCAATTTATTGCTAGATAAACGCACTACATGCTTTTCAGTAGCTGCACTAACAAACAATGTT
GCTTTTCAAACTGTCAAACCCGGTAATTTTAACAAAGACTTTTATGACTTTGCTGTGTCTAAAGGTTTCT
TTAAGGAAGGAAGTTCTGTTGAACTAAAACACTTCTTCTTTGCTCAGGATGGCAATGCTGCTATCAGTGA
TTATGACTATTATCGTTATAATCTGCCAACAATGTGTGATATCAGACAACTCCTATTCGTAGTTGAAGTT
GTTGATAAATACTTTGATTGTTACGATGGTGGCTGTATTAATGCCAACCAAGTAATCGTTAACAATCTGG
ACAAATCAGCTGGTTTCCCATTTAATAAATGGGGTAAGGCTAGACTTTATTATGACTCAATGAGTTATGA
GGATCAAGATGCACTTTTCGCGTACACTAAGCGTAATGTCATCCCTACTATAACTCAAATGAATCTTAAG
TATGCCATTAGTGCAAAGAATAGAGCTCGCACCGTAGCTGGTGTCTCTATCTGTAGTACTATGACAAATA
GACAGTTTCATCAGAAATTATTGAAGTCAATAGCCGCCACTAGAGGAGCTACTGTGGTAATTGGAACAAG
CAAATTTTACGGTGGCTGGCATAATATGTTAAAAACTGTTTACAGTGATGTAGAAACTCCACACCTTATG
GGTTGGGATTATCCAAAATGTGATAGAGCCATGCCTAACATGCTTAGGATAATGGCCTCTCTTGTTCTTG
CTCGCAAACATAGCACTTGCTGTAACTTGTCACACCGTTTCTACAGGTTAGCTAATGAGTGTGCGCAAGT
ATTAAGTGAGATGGTCATGTGTGGCGGCTCACTATATGTTAAACCAGGTGGAACATCATCCGGTGATGCT
ACAACTGCTTATGCTAATAGTGTCTTTAACATTTGTCAAGCTGTTACAGCCAATGTAAATGCACTCCTTT
CAACTGATGGTAACAAGATAGCTGACAAGTACGTCCGCAATCTACAACACAGGCTTTATGAGTGTCTCTA
TAGAAATAGGGATGTTGATCATGAATTTGTGGATGAGTTTTACGCTTACCTGCGTAAACATTTCTCTATG
ATGATTCTTTCTGATGATGCCGTTGTGTGCTATAACAGTAACTATGCGGCTCAAGGTTTAGTAGCTAGCA
TTAAGAACTTTAAGGCAGTTCTTTATTATCAAAATAATGTGTTCATGTCTGAGGCAAAATGTTGGACTGA
GACTGACCTTACTAAAGGACCTCACGAATTTTGCTCACAGCATACAATGCTAGTTAAACAAGGAGATGAT
TACGTGTACCTGCCTTACCCAGATCCGTCAAGAATATTAGGCGCAGGCTGTTTTGTCGATGATATTGTCA
AAACAGATGGTACACTTATGATTGAGAGGTTCGTGTCATTAGCTATTGATGCTTACCCTCTTACTAAACA
TCCTAATCAGGAGTATGCTGATGTCTTTCACTTGTATTTACAATACATTAGAAAGTTACATGATGAGCTT
ACCGGTCACATGTTAGACATGTATTCTGTAATGCTAACTAATGATAACACCTCACGTTATTGGGAACCTG
AGTTTTATGAAGCTATGTACACACCACACACAGTCTTGCAGGCTGTAGGTGCTTGTGTATTGTGTAATTC
ACAGACTTCACTTCGTTGCGGCGCCTGCATTAGGAGACCATTCCTGTGCTGCAAGTGCTGCTATGACCAT
GTCATTTCAACATCACATAAATTAGTGTTGTCTGTTAATCCCTATGTTTGCAATGCACCAGGTTGTGATG
TCACTGATGTGACACAACTATATCTAGGAGGTATGAGCTATTACTGCAAGTCACATAAGCCTCCCATTAG
TTTTCCATTGTGTGCTAATGGTCAGGTTTTTGGTTTATACAAGAACACATGTGTAGGTAGTGACAATGTC
ACTGACTTTAATGCGATAGCAACATGTGATTGGACTAATGCTGGCGATTACATACTTGCCAACACCTGTA
CTGAGAGACTCAAACTCTTTGCAGCAGAAACACTCAAAGCTACTGAGGAAACATTCAAGCTGTCATATGG
TATTGCCACTGTACGTGAAGTACTCTCTGACAGAGAATTGCATCTTTCATGGGAGGTTGGAAAACCTAGA
CCACCATTGAATAGAAATTATGTCTTTACTGGTTACCGTGTAACTAAAAATAGTAAAGTACAGATTGGAG
AGTACACCTTTGAAAAAGGTGACTATGGTGATGCTGTTGTGTACAGAGGTACTACGACATACAAATTGAA
TGTTGGTGATTACTTTGTGTTGACATCTCACACTGTAATGCCACTTAGTGCACCTACTCTAGTGCCACAA
GAGCACTATGTGAGAATTACTGGCTTGTACCCAACACTCAACATCTCAGATGAGTTTTCTAGCAATGTTG
CAAATTATCAAAAGGTCGGTATGCAAAAGTACTCTACACTCCAAGGACCACCTGGTACTGGTAAGAGTCA
TTTTGCCATCGGACTTGCTCTCTACTACCCATCTGCTCGCATAGTGTATACAGCTTGCTCTCATGCAGCT
GTTGATGCCCTATGCGAAAAGGCATTAAAATACTTGCCCATAGATAAATGTAGTAGAATCATACCTGCGC
GTGCTCGCGTAGAGTGTTTTGACAAATTCAAAGTTAATTCAACACTAGAACAGTATGTTTTCTGCACTGT
AAATGCATTGCCAGAAACAACTGCTGATATTGTAGTCTTTGATGAAATCTCTATGGCTACTAATTATGAC
TTGAGTGTTGTCAATGCTAGACTTCGTGCAAAACACTACGTCTATATTGGCGATCCTGCTCAATTACCAG
CCCCGCGCACATTGCTGACCAAAGGCACACTAGAACCAGAATACTTCAATTCAGTGTGCAGACTTATGAA
AACAATAGGTCCAGACATGTTCCTTGGAACTTGTCGCCGTTGTCCTGCTGAAATTGTCGACACTGTGAGT
GCTTTAGTTTATGATAATAAGCTAAAGGCACACAAGGAGAAGTCAGCTCAATGCTTCAAAATGTTTTACA
AGGGTGTTATTACACATGATGTTTCATCTGCAATTAACAGACCTCAAATAGGCGTTGTAAGAGAATTTCT
TACACGCAATCCTGCTTGGAGAAAAGCTGTTTTTATCTCACCTTATAATTCACAGAATGCTGTAGCTTCA
AAAATCTTAGGATTGCCTACGCAGACTGTTGATTCCTCACAGGGTTCTGAGTATGACTATGTCATATTCA
CGCAAACTACCGAAACAGCACACTCTTGCAATGTTAACCGCTTTAATGTGGCTATCACAAGAGCAAAAAT
TGGCATTTTGTGCATAATGTCTGATAGAGATCTTTATGACAAACTGCAATTTACAAGTCTAGAAGTACCA
CGCCGCAATGTGGCTACATTACAGGCAGAAAATGTAACTGGACTTTTTAAGGACTGTAGTAAGATCATCA
CCGGTCTTCATCCAACACAGGCACCTACACACCTCAGCGTTGATACAAAATTTAAGACTGAGGGACTATG
TGTTGACATACCAGGCATACCAAAGGACATGACCTACCGTAGACTCATCTCTATGATGGGTTTCAAAATG
AATTACCAAGTTAATGGTTACCCTAATATGTTTATTACCCGCGAGGAAGCTATTCGTCACGTTCGTGCAT
GGATTGGCTTCGACGTAGAGGGCTGTCATGCAACTAGAGATGCTGTGGGTACTAACCTACCTCTCCAGCT
AGGATTTTCTACAGGTGTTAATTTAGTAGCTGTACCAACTGGCTATGTTGACACTGAAAATAACACAGAA
TTCACCAGAGTTAATGCAAAACCTCCACCAGGTGATCAATTTAAACATCTTATACCACTCATGTACAAAG
GCTTGCCCTGGAATGTAGTGCGTATTAAGATAGTACAAATGCTCAGTGATACACTGAAAGGATTGTCAGA
CAGAGTCGTGTTTGTCCTCTGGGCGCATGGCTTTGAGCTTACATCAATGAAGTACTTTGTCAAGATTGGA
CCTGAAAGAACGTGTTGTCTGTGTGACAAACGTGCAACTTGCTTTTCTACTTCATCAGATACTTATGCCT
GTTGGAATCATTCTGTGGGTTTTGACTATGTCTACAACCCATTCATGATTGATGTTCAGCAGTGGGGTTT
TACGGGTAACCTTCAGAGTAACCACGACCAATATTGTCAAGTGCATGGAAATGCACACGTGGCTAGTTGT
GATGCTATCATGACTAGATGCTTGGCAGTCCACGAGTGCTTTGTTAAGCGTGTTGATTGGTCTGTTGAAT
ACCCTATTATAGGAGATGAACTGAAGATTAATTCCGCTTGCAGAAAAGTACAGCATATGGTTGTAAAGTC
TGCATTGCTTGCTGATAAGTTTCCAGTTCTTCATGACATTGGAAATCCAAAGGCTATCAAGTGTGTGCCT
CAGGCTGAAGTAGAATGGAAGTTCTATGATGCTCAGCCATGCAGTGACAAAGCTTATAAAATAGAGGAAC
TTTTCTATTCTTATGCTACACATCATGATAAATTCACTGATGGTGTTTGTTTGTTTTGGAACTGTAACGT
TGATCGTTACCCAGCCAATGCAATTGTGTGTAGGTTTGACACGAGAGTTTTGTCAAACTTGAACTTACCA
GGTTGCGATGGTGGTAGTTTGTATGTGAATAAGCATGCATTCCACACTCCAGCTTTTGATAAAAGTGCAT
TTACTAATTTAAAGCAACTGCCTTTCTTTTATTATTCTGATAGTCCTTGTGAGTCTCATGGCAAACAAGT
AGTGTCAGATATTGATTATGTACCACTTAAATCTGCTACGTGTATCACACGGTGCAATTTAGGAGGTGCT
GTTTGCAGACACCACGCAAATGAGTACCGACAGTACTTAGATGCATATAACATGATGATTTCTGCTGGAT
TTAGCCTATGGATTTACAAACAGTTTGACACTTATAACCTGTGGAATACATTTACCAGGTTACAGAGTTT
AGAAAATGTGGCTTACAACGTTGTAAACAAAGGACACTTTGATGGACAAGCTGGTGAAGCACCTGTTTCC
ATCATTAATAATGCTGTTTACACAAAGGTAGATGGTATTGATGTGGAGATCTTTGAAAACAAGACAACAC
TTCCTGTTAATGTTGCATTTGAGCTTTGGGCTAAGCGTAACATTAAACCAGTGCCAGAGATCAAGATACT
CAATAATTTGGGTGTCGACATCGCTGCTAATACTGTAATCTGGGACCACAAGAGAGAAGCACCAGCACAT
ATGTCAACAATAGGTGTCTGCACAATGACTGACATTGCCAAGAAACCTACTGAGAGTGCTTGTTCCTCGC
TTACTGTCTTATTTGATGGTAGAGTGGAAGGACAGGTAGACCTTTTTAGAAATGCCCGTAATGGTGTTTT
AATAACAGAAAGTTCAGTTAAAGGTTTAACACCTTCAAAGGGACCAGCACAAGCTAGTGTCAATGGAGTC
ACATTAATTGGAGAATCAGTAAAAACACAGTTCAATTATTTTAAGAAAGTAGATGGCATTATTCAACAGT
TGCCTGAAACCTACTTTACTCAGAGCCGAGACTTAGAGGATTTCAAGCCCAGATCACAAATGGAAACTGA
CTTTCTTGAGCTCGCTATGGATGAATTCATACAACGGTATAAGCTAGAGGGTTATGCCTTCGAACATATC
GTTTATGGAGATTTCAGTCATGGACAACTTGGCGGCCTTCATCTAATGATTGGTTTAGCCAAGCGCTCAC
AAGATTCGCCGCTCAAATTAGAGGATTTTATCCCTATGGATAGCACAGTGAAAAATTATTTCATAACAGA
TGCACAAACAGGTTCATCAAAATGTGTGTGTTCTGTCATTGACCTTTTGCTTGATGACTTTGTTGAGATA
ATAAAGTCACAGGATTTGTCAGTAATCTCTAAGGTAGTCAAGGTTACAATTGACTACGCTGAGATTTCAT
TCATGCTTTGGTGTAAAGATGGTCATGTCGAAACCTTTTACCCAAAATTACAAGCAAGTCAGGCATGGCA
ACCGGGAGTTGCGATGCCTAACTTGTACAAGATGCAAAGAATGCTTCTTGAAAAATGTGACCTTCAGAAT
TATGGTGAAAATGCTGTCATACCAAAAGGAATAATGATGAATGTCGCAAAATACACTCAACTGTGTCAAT
ATTTAAATACACTTACTTTAGCTGTACCCTACAACATGAGAGTTATTCACTTTGGTGCCGGCTCTGATAA
AGGAGTTGCACCTGGTACAGCTGTACTCAGACAATGGTTGCCAACTGGCACACTACTTGTCGATTCAGAC
CTTAATGACTTCGTCTCTGACGCAGATTCTACTTTAATTGGAGACTGTGCAACAGTACATACGGCTAATA
AATGGGATCTCATTATTAGCGATATGTATGACCCTAAGACTAAACATGTGACAAGAGAGAATGACTCAAA
AGAAGGGTTTTTCACTTACCTGTGTGGATTTATAAAGCAAAAGCTAGCCCTGGGTGGTTCTGTGGCTGTG
AAGATAACAGAGCATTCTTGGAATGCTGATCTTTACAAGCTTATGGGACATTTCTCATGGTGGACAGCTT
TTGTTACTAATGTAAATGCGTCATCATCAGAAGCATTTCTAATTGGAGCTAACTATCTTGGTAAGCCGAA
GGAACAAATTGATGGCTATACCATGCATGCTAACTACATATTTTGGAGGAACACAAATCCTATTCAATTG
TCTTCCTACTCGCTCTTTGACATGAGCAAATTTCCTCTTAAATTAAGAGGGACAGCTGTGATGTCTTTAA
AGGAGAATCAAATCAATGATATGATTTACTCTCTTTTAGAAAAAGGTAGACTTATCATCAGGGAAAATAA
TAGAGTTGTGCTTCCTAGTGATATTCTTGTTAATAATTAAACGAACATGTTAATTTTGTTTGTTTTTCTT
CCTTTTATTGCTGCAGATACGTGTCTCAATTTTACTAATCTTGCAGCGCCTGCTTATAACATAGCCTCCT
CGTCCCGACGTGGTGTGTATTATCCTGATGACATTTTTCGGTCTGACTTCTTACATTTGGTAAATGATTA
TTTTCTGCCATTTGGTTCCAATGTAACTCAATTTTTTACTCAGGGTACTAATATTGATAACCCCACTTTG
CCATTTAGAGATGGTGTGTATTTTGCTGCCACAGAGAAGTCTAATATAGTTAGAGGCTGGATTTTTGGTT
CTACTTTGGACTCCACCTCCCAGTCTGCTATAATTTTAAATAATTCTACAAATTTGATTGTGCGGGTTTG
TAATTTTGAATTATGTAAAGTGCCACTATTTGTGGTTTTTAAATCTAATAATTCCCAGTTATCACACTTG
TTTAGTGATAGTTTTAATTGTACCTTTGAGTATGTTTCTAGAGCTTTCTCTCTTGATATACGCGAGCAGT
CAGGTAATTTTGTGGATTTAAGAGAGTTTGTTTTTCGTAATAGGAACGGCTTCCTTCATATTTATGAGGG
TTATGAGGCTATTTCTATAGTTAGAGGATTGCCTGCCGGGTTCAACGTCCTCAAACCATTATTAAAGATA
CCATTTGGCCTTAATGTTACGTCTTTTAAGACTTTTCTTGCAGTTTACAGGGTGGCAGCAGGTAGTATCA
GTGTAGCGAGCTCTGCTTATTATGTAGGTTATTTAAAACCATTAACTTTCATGCTTAGTTATGATTTAAA
TGGTACTATTAAGAATGCTGTTGATTGTTCTCAGGATCCGCTCGCTGAGTTAAAGTGTACTATTAAGAAT
TTTAATGTTTCTAAAGGCATTTACCAGACTTCAAACTTCAGAGTGTCTCCAACTCGGGAGGTTGTTAGAT
TTCCTAATATTACAAATCGCTGTCCTTTTGACAGCATCTTTAATGCTTCCAGATTTCCTTCTGTGTATGC
GTGGGAAAGGACTAAAATTTCTGATTGTGTTGCGGATTATACTGTTCTCTACAACTCAACCTTATTTTCA
ACTTTTAAGTGTTATGGAGTTTCTCCCTCTAAGTTGATTGATTTATGCTTTACAAGTGTGTATGCTGATA
CATTCTTGATAAGATTTTCTGAAGTCAGGCAAGTTGCACCGGGTGAAACTGGTGTTATTGCTGACTATAA
TTATAGGCTACCTGATGACTTCACAGGCTGTGTCATAGCTTGGAATACAGCTAATCAAGACGTTGGTAGT
TATTTTTATAGATCTCATCGCTCCACCAAATTAAAGCCATTTGAGCGTGATCTTTCTTCGGACGAGAATG
GTGTTCGTACACTTAGTACATATGACTTCAACCCTAATGTACCTCTTGATTATCAAGCCACCAGAGTGGT
AGTGCTTTCATTTGAATTGCTGAATGCACCTGCTACAGTTTGTGGACCTAAGTTGTCCACGGAACTAGTT
AAGAACCAGTGTGTCAATTTCAATTTTAATGGACTCAAAGGTACTGGTGTCTTGACTTCGTCTTCAAAAA
GATTCCAGTCGTTTCAGCAATTCGGTCGTGACGCTTCTGACTTTACGGATTCAGTGCGCGACCCACAGAC
ATTAGAAATACTTGACATTACACCATGTTCTTTTGGTGGTGTGAGTGTAATAACACCTGGAACAAATGCT
TCATCCGAAGTAGCTGTTCTTTATCAAGATGTAAATTGCACTGATGTCCCAACTGCCATACGTGCAGACC
AATTAACACCAGCTTGGCGCGTTTACTCAACTGGAGTAAATGTGTTTCAAACACAAGCTGGCTGTCTTAT
TGGAGCTGAACATGTTAACGCTTCGTATGAGTGTGACATTCCTATTGGTGCTGGCATTTGTGCTAGCTAC
CATACAGCTTCTACTCTACGTAGTATAGGTCAGAAATCCATTGTGGCTTACACTATGTCTTTGGGTGCAG
AAAATTCTATTGCTTATGCTAATAATTCAATTGCCATACCTACAAATTTTTCAATCAGTGTCACAACTGA
AGTGATGCCTGTTTCAATGGCTAAGACATCAGTAGATTGTACAATGTACATCTGTGGTGATTCTCAGGAG
TGCAGTAACTTACTTCTCCAGTATGGAAGTTTCTGCACGCAATTAAATCGTGCTCTTACGGGCGTTGCCT
TAGAACAGGACAAAAATACACAGGAGGTTTTTGCCCAGGTTAAACAAATGTACAAGACACCAGCCATAAA
GGATTTTGGCGGTTTCAATTTTTCACAAATATTGCCTGATCCTTCAAAGCCAACAAAGAGATCATTTATT
GAAGACTTACTCTTCAACAAGGTCACTCTTGCTGATGCTGGCTTTATGAAACAATATGGCGAATGCCTAG
GCGATATTAGTGCTAGAGACCTCATTTGTGCTCAGAAGTTCAACGGACTTACTGTCCTACCACCATTGCT
CACAGATGAAATGATTGCTGCGTACACTGCTGCCCTTGTCAGTGGTACTGCTACTGCTGGCTGGACATTC
GGTGCTGGTGCTGCTCTTCAAATACCTTTTGCTATGCAAATGGCATATAGGTTCAATGGCATTGGAGTTA
CTCAAAATGTTCTCTATGAGAATCAAAAACAGATCGCCAATCAATTCAACAAGGCGATCAGTCAAATTCA
AGAATCACTTACAACAACATCAACTGCATTGGGCAAGCTGCAAGACGTTGTCAACCAGAACGCTCAAGCA
TTGAACACACTTGTTAAACAGCTTAGCTCCAATTTTGGTGCAATTTCAAGTGTGCTAAATGACATTCTTT
CACGACTAGACAAAGTCGAGGCAGAGGTGCAAATTGACAGGTTGATCACAGGCAGATTGCAGAGCCTTCA
AACCTATGTAACACAACAACTAATCAGAGCAGCTGAAATCAGAGCTTCTGCTAACCTTGCTGCTACTAAA
ATGTCTGAGTGTGTTCTTGGACAATCAAAAAGAGTTGACTTCTGTGGAAGAGGCTATCATCTTATGTCTT
TTCCTCAGGCTGCTCCGCATGGTGTTGTTTTCTTACATGTCACATATGTGCCATCGCATGAGAAAAACTT
CACCACAGCTCCAGCAATTTGTCATGAAGGCAAAGCCTACTTCCCGCGTGAAGGTGTTTTTGTATCTAAT
GGCACTTCTTGGTTCATTACACAGAGGAATTTTTACTCACCACAAATAATCACAACAGATAATACATTTG
TTGCTGGAAACTGTGATGTCGTAATTGGCATCATTAACAATACAGTCTATGATCCTCTGCAACCTGAGCT
TGACTCATTCAAAGAAGAGCTGGACAAGTACTTCAAAAATCACACATCACCAGATGTTGATCTCGGCGAC
ATTTCAGGCATTAATGCTTCTGTCGTCAATATTCAAAAAGAAATTGACCGCCTCAACGAGGTTGCCAAAA
ATCTAAATGAATCGCTCATTGACCTCCAAGAACTTGGTAAATATGAGCAATACATCAAATGGCCCTGGTA
CGTTTGGCTCGGCTTTATTGCTGGACTGATTGCTATCGTTATGGCCACTATACTGCTTTGTTGTATGACC
AGCTGTTGCAGCTGCCTAAAGGGTGCATGCTCTTGTGGTTCCTGCTGCAAATTTGATGAGGACGACTCTG
AGCCAGTGCTCAAAGGAGTCAAATTACACTACACATAAACGAACTTAATGGATTTGTTTATGAGTATTTT
CACACTTGGATCGATCACACGTCAACCGAGTAAGATTGAAAATGCTTCTCCTGCAAGTACTGTTCATGCT
ACTGCAACGATACCGCTACAAGCCTCACTCCCTTTCGGATGGCTTGTTGTTGGCGTTGCACTTCTTGCTG
TTTTTCAAAGCGCTTCCAAAGTGATTGCGCTTCATAAGAGGTGGCAGCTTGCCCTGTATAAAGGCATTCA
GCTTGTTTGCAATTTGCTGCTACTCTTTGTGACAATTTACTCACACCTCCTACTTTTAGCTGCTGGCATG
GAGGCACAATTTTTGTACATCTATGCTCTGATTTATATTCTGCAAGTTGTGAGCTTCTGCAGATTTGTTA
TGAGATGCTGGCTTTGCTGGAAGTGCAAATCCAAAAACCCATTACTTTATGATGCCAACTACTTTGTTTG
CTGGCACACACACAACTATGACTACTGTATACCATACAACAGCGTCACAGATACAATTGTCGTTACTGCA
GGTGACGGCATTTCAACACCAAAACTCAAAGAAGACTACCAAATTGGTGGTTATTCTGAGGATTGGCACT
CAGGTGTTAAAGACTATGTCGCTGTACATGGCTATTTCACCGAAGTTTACTACCAGCTTGAGTCTACACA
AATTACTACAGACACTGGTATTGAAAATGCTACATTCTTCATCTTTAACAAGCTTGTTAAAGACCCACCG
AATGTGCAAATACACACAATCGACGGCTCTTCAGGAGTTGCAAATCCAGCAATGGATCCAATTTATGATG
AGCCGACGACGACTACTAGCGTGCCTTTGTAAGCACAAGAAAGTGAGTACGAACTTATGTACTCATTCGT
TTCGGAAGAGACAGGTACGTTAATAGTTAATAGCGTACTTCTTTTTCTTGCTTTCGTGGTATTCTTGCTA
GTCACACTAGCCATCCTTACTGCGCTTCGATTGTGTGCGTACTGCTGCAATATTGTTAACGTGAGTTTAG
TAAAACCAACAGTTTACGTTTACTCGCGTGTTAAAAATCTGAACTCTTCTGAAGGAGTTCCTGATCTTCT
GGTCTAAACGAACTAACTATTATTATTATTCTGTTTGGAACTTTAACATTGCTTGTCATGGCAGACAACG
GTACTATTACTGTTGAGGAGCTTAAACAACTCCTGGAACAATGGAACCTAGTAATAGGTTTCCTATTCCT
TGCCTGGATTATGTTACTACAATTTGCCTATTCTAATCGGAACAGGTTTTTGTACATAATAAAGCTTGTT
TTTCTCTGGCTCTTGTGGCCAGTAACACTTGCTTGCTTTGTGCTTGCTGCTGTTTACAGAATTAATTGGG
TGACTGGTGGGATTGCGATCGCAATGGCTTGTATTGTAGGCTTGATGTGGCTTAGCTACTTCGTTGCTTC
TTTCAGGCTGTTTGCTCGTACCCGCTCAATGTGGTCATTCAACCCAGAAACAAACATTCTTCTCAATGTG
CCTCTTCGAGGGACAATTGTGACCAGACCGCTCCTGGAAAGTGAACTTGTCATTGGCGCTGTGATCATTC
GTGGTCACTTGCGAATGGCTGGACACTCCCTTGGGCGCTGTGACATTAAGGACCTGCCAAAAGAGATCAC
CGTGGCTACATCACGAACGCTTTCTTATTACAAATTAGGAGCGTCGCAGCGTGTAAGCACTGATTCAGGT
TTTGCTGCATACACCCGCTACCGTATTGGAAACTACAAATTAAACACAGACCACGCCGGTAGCAACGACA
ATATTGCTTTGCTAGTACAGTAAGTGACAACAGATGTTTCATCCTGTTGACTTCCAGGTTACAATAGCAG
AGATATTGATTATCATTATGAGGACTTTCAGGATTGCCATTTGGAATCTTGATGTGATAATAAGTTCAAT
AGTGAGACAATTATTTAAGCCTCTAACTAAGAAGAATTATTCTTAGTTAGATGATGACGAACCTATGGAG
TTAGATTATCCATAAAACGAACATGAAAATTATTCTCTTCCTGACATTGATTGCACTTGCATCTTGCGAG
CTATATCATTATCAGGAGTGTGTTAGAGGTACAACTGTACTACTAAAAGAACCTTGCCCATCTGGAACCT
ACGAGGGCAATTCACCATTTCATCCTCTTGCCGATAACAAATTTGCACTAACTTGCACTAGCACTCGCTT
TGCTTTTGCTTGTGCTGACGGTACTAGACATACTTATCAGCTTCGTGCGAGATCAGTTTCACCAAAACTT
TTCATCAGACAAGAGGAAGTTCACCAAGAGCTCTACTCACCGCTTTTTCTCATTGTTGCTGCTATAGTAT
TTATAATACTTTGCTTCACCATTAAGAGAAAGACAGAATGAATGAGCTTACTTTAATTGACTTCTATTTG
TGCTTTTTAGCCTTTCTGCTATTCCTTGTTCTAATAATGCTTATTATATTTTGGTTTTCACTTGAACTCC
AGGATATAGAAGAAACTTGTAACAAAGTCTAAACGAACATGAAACTTCTCATTGTTTTGACTTGTATTTC
TCTATGCAGTTGCATACGCACTGTTGTACAGCGCTGTGCATCTAATAAACCTCATGTGCTTGAAGATCCT
TGTCCTACTGGTTACCAACCTGAATGGAATATAAGGTACAACACTAGAGGTAATACTTACAGCACTGCTT
GGCTTTGTGCTCTAGGAAAGGTTTTACCTTTTCATAGATGGCACACTATGGTTCAAACATGCACACCTAA
TGTTACTATCAACTGTCAAGATCCAGCTGGTGGTGCGCTTATAGCTAGGTGTTGGTACCTTCACGAAGGT
CACCAAACTGCTGCATTTAGAGACGTACTTGTTGTTCTAAATAAACGAACAAACTAAAATGTCTGATAAT
GGACCCCAACCAAACCAGCGTAGTGCCCCCCGCATTACATTTGGTGGACCCACAGATTCAACTGACAATA
ACCAGGATGGAGGACGCAGTGGTGCACGGCCAAAGCAACGCCGACCCCAAGGTTTACCCAATAATACTGC
GTCTTGGTTCACAGCTCTCACTCAGCATGGCAAGGAGGAACTTAGATTCCCTCGAGGCCAGGGCGTTCCA
ATCAACACCAATAGTGGTCCAGATGACCAAATTGGCTACTACCGAAGAGCTACCCGACGAGTTCGTGGTG
GTGACGGCAAAATGAAAGAGCTCAGCCCCAGATGGTATTTCTATTACCTAGGAACTGGCCCAGAAGCTTC
ACTTCCCTACGGCGCTAACAAAGAGGGCATCGTATGGGTTGCAACTGAGGGAGCCTTGAACACACCCAAA
GACCACATTGGCACTCGCAATCCTAATAACAATGCTGCCATCGTGCTACAACTTCCTCAAGGAACAACAT
TGCCAAAAGGCTTCTACGCAGAGGGGAGCAGAGGCGGCAGTCAAGCCTCTTCTCGCTCTTCATCACGTAG
TCGCGGTAATTCAAGAAATTCAACTCCTGGCAGCAGTAGGGGAAATTCTCCTGCTCGAATGGCTAGCGGA
GGTGGTGAAACTGCCCTCGCGCTATTGCTGCTAGACAGATTGAACCAGCTTGAGAGCAAAGTTTCTGGTA
AAGGCCAACAACAACAAGGCCAAACTGTCACTAAGAAATCTGCTGCTGAGGCATCTAAAAAGCCTCGTCA
AAAACGTACTGCCACCAAGGTGTATAACGTCACTCAAGCATTTGGGAGACGTGGTCCAGAACAAACCCAA
GGAAATTTTGGGGACCAAGAACTAATCAGACAAGGAACTGATTACAAACATTGGCCGCAAATTGCACAAT
TTGCTCCGAGTGCCTCTGCATTCTTCGGAATGTCACGCATTGGCATGGAAGTCACACCTTCGGGAACATG
GCTGACTTATCATGGAGCCATTAAATTGGATGACAAAGATCCACAATTCAAAGACAACGTCATACTGCTG
AACAAGCACATTGACGCATATAAAACATTCCCACCAACAGAGCCTAAAAAGGATAAAAAGAAAAAGACTG
ATGAAGCTCAGCCTTTACCGCAGAGACAAAAGAAGCAGCCCACTGTGACTCTTCTTCCTGCGGCTGACAT
GGATGATTTCTCCAGACAACTTCAAAATTCCATGGGTGGAGCTTCTGCTGATTCAACTCAGGCATAAACA
CTCATGATGACCACACAAGGCA</v>
      </c>
      <c r="AU41" s="114" t="str">
        <f t="shared" si="20"/>
        <v>&gt;BtYN2013 K</v>
      </c>
      <c r="AV41" s="114">
        <f t="shared" si="21"/>
        <v>1</v>
      </c>
      <c r="AW41" s="115" t="str">
        <f t="shared" si="22"/>
        <v>&gt;BtYN2013 KJ473816.1_genome</v>
      </c>
      <c r="AX41" s="38"/>
      <c r="AY41" s="38"/>
      <c r="AZ41" s="38"/>
      <c r="BA41" s="38"/>
      <c r="BB41" s="38"/>
      <c r="BC41" s="38"/>
      <c r="BD41" s="38"/>
      <c r="BE41" s="38"/>
      <c r="BF41" s="38"/>
      <c r="BG41" s="38"/>
      <c r="BH41" s="38"/>
      <c r="BI41" s="38"/>
      <c r="BJ41" s="38"/>
      <c r="BK41" s="38"/>
      <c r="BL41" s="38"/>
      <c r="BM41" s="38"/>
      <c r="BN41" s="38"/>
      <c r="BO41" s="38"/>
      <c r="BP41" s="38"/>
      <c r="BQ41" s="38"/>
      <c r="BR41" s="38"/>
    </row>
    <row r="42" ht="15.75" customHeight="1">
      <c r="A42" s="87">
        <v>49.0</v>
      </c>
      <c r="B42" s="88" t="s">
        <v>133</v>
      </c>
      <c r="C42" s="129" t="s">
        <v>418</v>
      </c>
      <c r="D42" s="90" t="str">
        <f t="shared" si="8"/>
        <v>BtYN2018B</v>
      </c>
      <c r="E42" s="91" t="s">
        <v>135</v>
      </c>
      <c r="F42" s="91" t="s">
        <v>136</v>
      </c>
      <c r="G42" s="91" t="s">
        <v>136</v>
      </c>
      <c r="H42" s="91" t="s">
        <v>136</v>
      </c>
      <c r="I42" s="91"/>
      <c r="J42" s="98"/>
      <c r="K42" s="152" t="s">
        <v>419</v>
      </c>
      <c r="L42" s="116" t="s">
        <v>39</v>
      </c>
      <c r="M42" s="98"/>
      <c r="N42" s="193" t="s">
        <v>420</v>
      </c>
      <c r="O42" s="194">
        <v>43646.0</v>
      </c>
      <c r="P42" s="98"/>
      <c r="Q42" s="119"/>
      <c r="R42" s="97"/>
      <c r="S42" s="98"/>
      <c r="T42" s="91"/>
      <c r="U42" s="98"/>
      <c r="V42" s="98"/>
      <c r="W42" s="99" t="s">
        <v>421</v>
      </c>
      <c r="X42" s="99"/>
      <c r="Y42" s="120">
        <v>1256.0</v>
      </c>
      <c r="Z42" s="119" t="s">
        <v>422</v>
      </c>
      <c r="AA42" s="102">
        <f t="shared" si="9"/>
        <v>1256</v>
      </c>
      <c r="AB42" s="103" t="str">
        <f t="shared" si="10"/>
        <v>yes</v>
      </c>
      <c r="AC42" s="104" t="str">
        <f t="shared" si="11"/>
        <v>&gt;BtYN2018B QDF43825</v>
      </c>
      <c r="AD42" s="104" t="str">
        <f>IFERROR(__xludf.DUMMYFUNCTION("if (REGEXMATCH(AC42, ""^&gt;""),AC42 &amp; ""
"" &amp; Z42, """")"),"&gt;BtYN2018B QDF43825
MKLLVLVFATLVSSYTIEKCTDFDDRTPPSNTQFLSSHRGVYYPDDIFRSNVLHLVQDHFLPFDSNVTRFITFGLNFDNPIIPFRDGVYFAATEKSNVIRGWVFGSTMNNKSQSVIIMNNSTNLVIRACNFELCDNPFFVVLRSNNTQIPSYIFNNAFNCTFEYVSKDFNLDIGEKPGNFKDLREFVFRNKDGFLHVYSGYQPISAASGLPTGFNALKPIFKLPLGINITNFRTL"&amp;"LTAFPPNPGYWGTSAAAYFVGYLKPTTFMLKYDENGTITDAVDCSQNPLAELKCSVKSFEIDKGIYQTSNFRVAPSKEVVRFPNITNLCPFGEVFNATTFPSVYAWERKRISNCVADYSVLYNSTSFSTFKCYGVSATKLNDLCFSNVYADSFVVKGDDVRQIAPGQTGVIADYNYKLPDDFMGCVLAWNTRNIDATSTGNYNYKYRSLRHGKLRPFERDISNVPFSPDGKPCTPPAFNCYWPLNDYGFFTTNGI"&amp;"GYQPYRVVVLSFELLNAPATVCGPKLSTDLIKNQCVNFNFNGLTGTGVLTPSSKRFQPFQQFGRDVSDFTDSVRDPKTSEILDISPCSFGGVSVITPGTNTSSEVAVLYQDVNCTDVPVAIHADQLTPAWRIYSTGNNVFQTQAGCLIGAEHVDTSYECDIPIGAGICASYHTVSSLRSTSQKSIVAYTMSLGADSSIAYSNNTIAIPTNFSISITTEVMPVSMAKTSVDCNMYICGDSTECANLLLQYGSFCTQ"&amp;"LNRALSGIAVEQDRNTREVFAQVKQMYKTPTLKDFGGFNFSQILPDPLKPTKRSFIEDLLFNKVTLADAGFMKQYGECLGDINARDLICAQKFNGLTVLPPLLTDDMIAAYTAALVSGTATAGWTFGAGAALQIPFAMQMAYRFNGIGVTQNVLYENQKQIANQFNKAISQIQESLTTTSTALGKLQDVVNQNAQALNTLVKQLSSNFGAISSVLNDILSRLDKVEAEVQIDRLITGRLQSLQTYVTQQLIRAAE"&amp;"IRASANLAATKMSECVLGQSKRVDFCGKGYHLMSFPQAAPHGVVFLHVTYVPSQERNFTTAPAICHEGKAYFPREGVFVFNGTSWFITQRNFFSPQIITTDNTFVSGSCDVVIGIINNTVYDPLQPELDSFKEELDKYFKNHTSPDVDLGDISGINASVVNIQKEIDRLNEVAKNLNESLIDLQELGKYEQYIKWPWYVWLGFIAGLIAIVMVTILLCCMTSCCSCLKGACSCGSCCKFDEDDSEPVLKGVKLHY"&amp;"T")</f>
        <v>&gt;BtYN2018B QDF43825
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v>
      </c>
      <c r="AE42" s="121" t="s">
        <v>423</v>
      </c>
      <c r="AF42" s="105" t="str">
        <f t="shared" si="12"/>
        <v>https://www.ncbi.nlm.nih.gov/protein/QDF43825</v>
      </c>
      <c r="AG42" s="183" t="s">
        <v>424</v>
      </c>
      <c r="AH42" s="107">
        <v>30256.0</v>
      </c>
      <c r="AI42" s="108" t="str">
        <f t="shared" si="13"/>
        <v>21491</v>
      </c>
      <c r="AJ42" s="108" t="str">
        <f t="shared" si="14"/>
        <v>25261</v>
      </c>
      <c r="AK42" s="109" t="str">
        <f>IFERROR(__xludf.DUMMYFUNCTION("if(AI42&gt;0, right(left( REGEXREPLACE( REGEXREPLACE(AQ42, ""&gt;.*\n"", """"), ""\n"" , """"), AJ42), AJ42-AI42+1))"),"ATGAAATTGTTAGTTTTAGTTTTTGCTACTTTGGTCTCTTCTTACACTATAGAGAAGTGCACTGACTTTGATGATCGCACTCCACCTTCAAACACTCAATTTCTGTCTTCTCACAGAGGTGTTTATTACCCAGATGATATTTTTAGGTCTAATGTCTTGCATTTAGTACAAGATCACTTTCTACCTTTTGACTCTAATGTCACTAGGTTTATAACATTTGGCCTAAATTTTGATAATCCCATAATACCCTTTAGG"&amp;"GATGGTGTTTACTTTGCTGCGACTGAAAAGTCTAATGTTATTAGAGGATGGGTTTTTGGTTCTACAATGAACAATAAATCTCAATCCGTTATAATAATGAACAACTCAACTAATTTAGTCATTAGGGCTTGTAATTTTGAGTTGTGTGACAATCCATTCTTTGTTGTGTTGAGATCCAACAACACTCAGATACCGTCTTACATATTCAATAATGCATTCAATTGCACATTTGAATATGTTTCTAAGGATTTTAAC"&amp;"CTTGACATTGGTGAAAAACCAGGTAATTTCAAGGATCTTAGAGAGTTTGTTTTCAGGAATAAAGATGGTTTTTTGCATGTTTACTCTGGTTACCAACCCATTTCTGCTGCTAGTGGCTTGCCAACTGGTTTTAATGCACTTAAACCTATTTTTAAGTTACCTCTGGGTATTAATATTACTAATTTCAGAACTCTTCTGACTGCTTTTCCTCCTAACCCTGGTTATTGGGGTACTTCAGCTGCAGCTTATTTTGTA"&amp;"GGATATTTAAAGCCAACTACATTCATGCTCAAGTATGATGAAAATGGTACAATCACAGATGCTGTCGATTGTTCTCAAAATCCACTTGCTGAACTCAAATGCTCTGTTAAAAGTTTTGAGATTGACAAAGGAATTTACCAAACCTCCAATTTTAGGGTAGCACCCTCAAAGGAAGTTGTGAGGTTCCCTAATATTACAAACCTGTGTCCTTTTGGAGAGGTTTTTAATGCTACTACATTTCCTTCTGTCTATGCA"&amp;"TGGGAGAGGAAAAGAATTTCTAATTGTGTTGCTGATTACTCTGTACTCTACAACTCAACATCTTTTTCAACTTTTAAGTGTTATGGCGTTTCTGCCACTAAGCTGAATGATCTTTGCTTCTCTAATGTCTATGCAGATTCATTCGTAGTCAAAGGAGATGATGTAAGGCAAATAGCACCAGGACAGACCGGTGTTATTGCTGATTATAATTATAAATTGCCAGATGATTTTATGGGTTGTGTCCTTGCTTGGAAT"&amp;"ACTAGGAACATTGATGCTACTTCAACTGGTAATTATAATTATAAATATAGATCTCTCAGACATGGCAAGCTTAGGCCCTTTGAGAGAGACATTTCTAATGTGCCTTTCTCCCCTGATGGCAAACCATGTACCCCACCTGCTTTCAACTGTTACTGGCCATTAAATGATTATGGTTTTTTCACTACTAATGGCATAGGCTATCAACCCTATAGAGTTGTAGTACTTTCTTTTGAACTTTTAAATGCACCTGCTACA"&amp;"GTCTGTGGACCAAAATTATCCACTGACCTTATTAAAAACCAGTGTGTCAATTTTAACTTTAATGGACTCACTGGTACTGGTGTGTTAACTCCTTCTTCAAAGAGATTTCAACCATTTCAACAATTTGGTCGTGATGTTTCGGATTTCACTGATTCAGTTCGAGATCCTAAAACGTCTGAAATATTAGACATTTCACCTTGCTCTTTTGGCGGTGTAAGTGTAATTACACCCGGAACAAATACTTCATCAGAAGTT"&amp;"GCTGTTCTATATCAAGATGTTAACTGCACTGATGTTCCTGTAGCAATCCATGCAGACCAACTCACACCTGCTTGGCGCATATATTCTACTGGAAATAATGTATTTCAAACTCAGGCAGGCTGTCTTATAGGAGCTGAGCATGTCGACACTTCTTATGAGTGCGACATTCCTATTGGAGCTGGCATTTGTGCTAGTTACCACACAGTTTCTTCACTACGTAGTACTAGCCAAAAATCTATTGTGGCTTATACTATG"&amp;"TCTTTAGGTGCTGATAGTTCAATTGCTTACTCTAATAACACCATTGCTATACCTACTAATTTTTCAATTAGCATTACTACAGAAGTAATGCCTGTTTCTATGGCTAAAACCTCCGTAGATTGTAATATGTACATCTGCGGCGATTCTACTGAATGTGCTAATTTGCTTCTCCAATATGGTAGCTTTTGCACACAATTAAATCGTGCACTCTCAGGTATCGCTGTTGAACAGGATCGCAACACACGTGAAGTGTTC"&amp;"GCTCAAGTGAAACAAATGTACAAAACCCCAACTTTGAAAGATTTTGGTGGTTTTAATTTTTCACAAATATTACCTGACCCTCTAAAGCCAACTAAGAGATCTTTTATTGAGGACTTGCTCTTTAATAAGGTGACACTCGCTGATGCTGGCTTTATGAAGCAATATGGCGAATGCCTAGGTGATATTAATGCTAGAGATCTCATTTGTGCGCAGAAGTTCAATGGACTTACAGTGTTGCCACCTTTGCTCACTGAT"&amp;"GATATGATTGCTGCCTACACTGCTGCTCTAGTCAGTGGTACTGCCACTGCTGGATGGACATTTGGTGCTGGCGCTGCTCTTCAAATACCTTTTGCTATGCAAATGGCATATAGGTTCAATGGCATTGGAGTTACCCAAAATGTTCTCTATGAGAACCAAAAACAAATCGCCAACCAATTTAACAAGGCGATCAGTCAAATTCAAGAATCACTTACAACAACATCAACTGCATTGGGCAAGCTGCAAGACGTTGTT"&amp;"AACCAGAATGCTCAAGCATTAAACACACTTGTCAAACAACTTAGCTCCAATTTTGGTGCAATTTCAAGTGTGCTAAATGATATCCTCTCGCGACTTGACAAAGTCGAGGCTGAGGTACAAATTGATAGGTTAATTACAGGCAGACTGCAAAGCCTGCAAACCTATGTAACACAACAACTAATCAGGGCTGCTGAAATCAGGGCTTCTGCTAATCTTGCTGCTACTAAAATGTCTGAGTGTGTTCTTGGACAATCA"&amp;"AAAAGAGTTGACTTTTGCGGAAAAGGCTATCATCTTATGTCCTTCCCGCAAGCAGCCCCGCATGGTGTTGTCTTCCTACATGTCACATATGTGCCATCCCAAGAGAGAAACTTCACCACTGCGCCAGCAATTTGTCACGAAGGCAAAGCATACTTCCCGCGTGAAGGTGTTTTTGTTTTTAATGGCACTTCTTGGTTTATTACACAGAGGAACTTCTTTTCTCCACAAATAATTACTACAGACAATACATTTGTC"&amp;"TCCGGAAGTTGTGATGTCGTAATCGGCATCATTAACAACACAGTTTATGATCCTCTGCAACCTGAGCTTGACTCATTCAAAGAAGAGCTGGACAAGTACTTCAAAAATCACACATCACCAGATGTTGATCTCGGCGACATTTCAGGCATTAACGCTTCTGTCGTCAATATTCAGAAAGAAATTGACCGCCTCAATGAGGTCGCCAAAAATTTAAATGAATCACTCATTGACCTTCAAGAATTGGGAAAATATGAG"&amp;"CAATACATTAAATGGCCTTGGTATGTTTGGCTCGGCTTCATTGCTGGACTAATTGCCATCGTCATGGTTACAATCTTGCTTTGTTGCATGACTAGTTGTTGCAGTTGCCTCAAGGGTGCATGCTCTTGTGGTTCTTGCTGCAAGTTTGATGAGGATGACTCTGAGCCAGTTCTCAAGGGTGTCAAATTACATTACACATAA")</f>
        <v>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v>
      </c>
      <c r="AL42" s="109">
        <f t="shared" si="15"/>
        <v>3771</v>
      </c>
      <c r="AM42" s="109" t="str">
        <f t="shared" si="16"/>
        <v>&gt;BtYN2018B_Sgene
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v>
      </c>
      <c r="AN42" s="110" t="s">
        <v>425</v>
      </c>
      <c r="AO42" s="111" t="str">
        <f t="shared" si="17"/>
        <v>https://www.ncbi.nlm.nih.gov/nuccore/MK211376.1</v>
      </c>
      <c r="AP42" s="111" t="str">
        <f t="shared" si="18"/>
        <v>https://www.ncbi.nlm.nih.gov/nuccore/MK211376.1?report=fasta&amp;log$=seqview&amp;format=text</v>
      </c>
      <c r="AQ42" s="112" t="s">
        <v>426</v>
      </c>
      <c r="AR42" s="113">
        <f>IFERROR(__xludf.DUMMYFUNCTION("len(REGEXREPLACE(REGEXREPLACE(AT42, ""&gt;.*\n"", """"), ""\n"", """"))"),30256.0)</f>
        <v>30256</v>
      </c>
      <c r="AS42" s="113" t="str">
        <f t="shared" si="19"/>
        <v>yes</v>
      </c>
      <c r="AT42" s="109" t="str">
        <f>IFERROR(__xludf.DUMMYFUNCTION("if(AQ42="""","""", REGEXREPLACE(AQ42, ""&gt;.*\n"", AW42 &amp; ""
""))"),"&gt;BtYN2018B MK211376.1_genome
TTTTAGGTTTTTACCTACCCAGGAAAAGCCAACCAACCTCGATCTCTTGTAGATCTGTTCTCTAAACGAA
CTTTAAAATCTGTGTAGCTGTCGCTCGGCTGCATGCCTAGTGCACCTACGCAGTATAAACAATAATAAAT
TTTACTGTCGTTGACAAGAAACGAGTAACTCGTCCCTCTTCTGCAGACTGCTTACGGTTCCGTCCGTGTT
GCAGTCGATCATC"&amp;"AGCATACCTAGGTTTCGTCCGGGTGTGACCGAAAGGTAAGATGGAGAGCCTTGTTCT
TGGTGTCAACGAGAAAACACACGTCCAACTCAGTTTGCCTGTTCTTCAGGTTAGAGACGTGCTAGTGCGT
GGCTTCGGGGACTCTGTGGAAGAGGCCCTATCGGAGGCACGTGAACATCTTAAAAATGGCACTTGTGGTT
TAGTAGAGCTGGAAAAAGGCGTACTGCCCCAGCTTGAACAGCCCTATGTGTTCAT"&amp;"TAAACGTTCTGATGC
CTTAAGCACCAATCACGGCCACAAGGTCGTTGAGCTGGTTGCAGAATTGGACGGCATTCAGTACGGTCGT
AGCGGTATAACTCTGGGAGTACTCGTGCCACATGTGGGCGAAACCCCAATCGCATACCGCAATGTTCTTC
TTCGTAAGAACGGTAATAAGGGAGCCGGTGGCCATAGCTTTGGCATCGATCTAAAGTCTTATGACTTAGG
TGACGAGCTTGGTACTGATCCCGTTG"&amp;"AAGATTATGAACAAAACTGGAACACTAAGCATGGCAGTGGTGTA
CTCCGTGAACTCACTCGTGAGCTCAATGGAGGTGCAGTTACTCGCTATGTCGACAACAACTTCTGTGGCC
CAGATGGGTACCCTCTTGATTGCATCAAAGATTTTCTCGCTCGCGCGGGTAAGTCAATGTGCACTCTTTC
TGAACAACTTGATTACATTGAGTCGAAGAGAGGTGTCTACTGCTGCCGTAACCATGAGCATGAAGTTG"&amp;"CC
TGGTTCACTGAGCGCTCTGATAAGAGCTATGAGCATCAGACACCCTTCGAAATTAAGAGTGCCAAGAAAT
TTGACACTTTCAAAGGGGAATGCCCAAAGTTTGTATTTCCTCTCAATTCAAAAGTCAAAGTCATTCAACC
ACGTGTTGAAAAGAAAAAGACTGAAGGTTTCATGGGGCGTATACGCTCTGTGTACCCTGTTGCATCTCCA
CAGGAGTGTAACAACATGCACTTGTCTACCTTGATGAAA"&amp;"TGTAATCATTGCGATGAAGTTTCATGGCAGA
CGTGCGACTTTCTGAAAGCCACTTGTGAACATTGTGGCACTGAAAATTTAGTCACTGAAGGACCTACTAC
ATGTGGGTACCTACCTACTAATGCTGTAGTGAAAATGCCATGTCCTGCCTGTCAAGACCCAGAGATTGGA
CCTGAGCATAGTGTTGCAGATTATCACAACCACTCAAACATTGAAACTCGACTCCGCAAGGGAGGTAGGA
CTAGATGTTT"&amp;"TGGAGGCTGTGTGTTTGCCTATGTCGGCTGCTATAACAAGCGTGCCTACTGGGTTCCTCG
TGCTAGTGCTGATATTGGTTCAGGCCATACCGGCATTACTGGTGACAACGTGGAGACCTTGAATGAGGAT
CTCCTCGAGATACTGAGTCGTGAACGTGTTAACATTAACATTGTTGGCGATTTTCAGTTGACTGAAGAGG
TTGCCATCATTTTGGCATCTTTTTCTGCTTCTACAAGTGCCTTTATTGACAC"&amp;"TATAAAGAGTCTTGATTA
CAAGTCTTTCAAAGCCATTGTTGAGTCCTGCGGTAACTACAAAGTCACCAAGGGAAAGCCCGTAAAAGGT
GCTTGGAACATTGGACAACAGAGATCAGTTTTAACACCACTGTGTGGTTTTCCCTCACAGGCTGCTGGTG
TTATCAGATCAATCTTTGCACGCACACTTGATGCAGCAAACCACTCAATTCCTGACTTGCAAAGAGCAGC
TGTCACCATACTTGATGGTATTT"&amp;"CTGAACAGTCATTGCGTCTTGTTGATGCCATGGTTTACACCTCAGAC
CTACTCACTAACAGTGTCATTATTATGGCATATGTAACTGGTGGTCTTGTACAACAGACTTCTCAGTGGT
TGTCTAATCTTTTGGGCACTACTGTTGAAAAACTCAGGCCCGTCTTTGCATGGATTGAGGCGAAACTTAG
TGCAGGAGTTGAATTTCTCAAGGATGCTTGGGAGATTCTCAAATTTCTCATTACAGGTGTTTTTG"&amp;"ACATC
GTCAAGGGTCAAATACAGGTCGCTTCAGATAACATCAAGGATTGTGTAAAATGCTTCATTGATGTTGTTA
ACAAAGCACTCGAAATGTGCATTGACCAAGTCACTATCGCTGGCGCAAAGTTGCGATCACTCAACTTGGG
TGAAGTCTTCATCGCTCAAAGCAAGGGACTTTACCGTCAGTGTATACGTGGCAAGGAACAGCTGCAACTA
CTCATGCCTCTTAAGGCACCAAAAGAAGTCACCTTT"&amp;"CTTGAAGGTGATTCACATGACACAGTACTTACCT
CTGAGGAGGTTGTTCTCAAGAACGGTGAACTCGAAGCACTCGAGACGCCTGTTGATAGCTTCACAAATGG
AGCTGTCGTTGGCACACCAGTTTGTGTGAATGGCCTCATGCTCTTAGAGATCAAAGACAAAGAACAATAC
TGTGCATTGTCTCCTGGTTTACTGGCTACAAACAATGTCTTTCGCCTAAAAGGAGGTGCACCAACTAAAG
GTGTAAC"&amp;"CTTTGGAGAAGATACTGTTTTGGAAGTTCAAGGTTACAAGAATGTGAGAATCACATTTGAGCT
TGATGAACGTGTTGACAAAGTGCTTAATGAAAAGTGCTCTGTCTACACTGTTGAATCCGGTACTGAAGTT
ACTGAGTTTGCATGTGTTGTAGCAGAGGCTGTTGTGAAGACTTTACAACCAGTTTCTGATCTTCTTACCA
ACATGGGTATTGATCTTGATGAATGGAGTGTGGCTACATTCTATTTGTT"&amp;"TGATGATGCTGGTGAAGAAAA
ACTTTCTTCACGTATGTACTGTTCCTTTTATCCTCCCGATGATGAGGAGGATTGTGATGAGTATGAGGAA
GAAGAGGAAGTCCTGGAAGAATCCTGTGCGCATGAATACGGTACAGAAGAAGACTACCAAGGTCTTCCAC
TGGAATTTGGTGCCTCAACTGAAATGCAAGTTGAGGAAGAAGAAGAAGAGGACTGGCTTGGTGATGCTAC
CGAATTATCGGAGCATGAAC"&amp;"TAGAATCAGAACCAACACCTGAGGAACCAGTTAACCAGTTTACTGGTTAT
TTAAAACTTACTGACAATGTTGCCATTAAGTGTGTGGACATCGTGAAGGAGGCGCAAAATGCTAACCCCA
CGGTGATTGTAAATGCTGCTAACATACATCTGAAACATGGTGGTGGTGTAGCAGGTGCACTCAACAAGGC
AACCAACGGTGCCATGCAAAAAGAGAGCGATGATTACATTAAGCTAAATGGTCCTCTCGCAG"&amp;"TTGGAGGT
TCATGTTTGCTTTCTGGACATAATCTTGCTAAGAAGTGTCTGCATGTTGTTGGACCTAACCTAAATGCAG
GTGAGGACATCCAGCTTCTTAAGGCAGCATATGAAAATTTCAATTCACAGGACACCTTACTTGCACCATT
GTTGTCAGCAGGCATATTTGGTGCTAAACCACTTCAGTCTTTACAAGTGTGCGTACAGACAGTTCGTACA
CAGGTTTACATTGCAGTCAATGACAAAGCTCTT"&amp;"TATGAGCAGGTTGTCATGGATTACCTTGATAGCCTGA
AGCCTAGAGTGGAAGCACCTAAACAAGAGGAGCCACCAAAGACAGAAGATCCTAAAATTGAGGAGAAATC
TGTCGTACAGAAGCCTGTCGATGTGAAGCCAAAAATTAAGGCTTGCATTGATGAGGTTACCACAACACTG
GAAGAAACTAAGTTTCTTACCAATAAGTTACTCTTGTTTGCTGACATCAATGGTAAGCTTTACCATGATT
CTCA"&amp;"CAACATGCTTAGAGGTGAAGATATGTCTTTCCTTGAGAAGGATGCACCTTACATGGTAGGTGATGT
TATCACTAGTGGTGATATCACTTGTGTTGTAATACCCTCCAAAAAGGCTGGTGGCACTACAGAGATGCTC
TCAAGAGCTTTGAAGAAAGTGCCAGTTGATGAGTATATAACCACATACCCTGGACAAGGATGTGCTGGTT
ATACACTTGAGGAAGCTAAGACTGCTCTTAAGAAATGCAAATCTGC"&amp;"ATTTTACGTGTTACCTTCAGAAAC
ACCTAATGCTAAGGAGGAGATTCTAGGAACTGTGTCCTGGAATTTGAGAGAAATGCTTGCTCATGCTGAA
GAGACAAGAAAATTAATGCCTATATGCATGGATGTTAGAGCCATAATGGCCACCATCCAACGCAAGTACA
AAGGAATTAAAGTTCAAGAAGGCATTGTTGACTATGGAGTCCGATTCTTCTTTTATACTAGTAAAGAGCC
TGTAGCTTCTATTATTA"&amp;"TGAAGCTGAACTCTCTAAATGAGCCACTTGTCACAATGCCAATTGGTTATGTG
ACACATGGTTTTAATCTTGAAGAGGCTGCGCGCTGTATGCGTTCTCTTAAAGCTCCTGCCGTAGTGTCAG
TATCATCACCAGATGCTGTTACTACATATAATGGATACCTCACTTCGTCATCAAAGACATCTGAGGAGCA
CTTTGTGGAAACAGTTTCTTTGGCTGGCTCTTACAGAGATTGGTCCTATTCAGGACAGC"&amp;"GTACAGAGTTA
GGTGTTGAGTTTCTTAAGCGTGGTGACAAAATTGTGTATCACACTTTGGAGAGCCCCGTCGAGTTTCATC
TTGACGGTGAAGTTCTTCCACTTGACAAACTAAAGAGTCTCTTATCCCTACGGGAGGTTAAGACTATAAA
AGTGTTCACAACTGTGGACAACACTAATCTCCACACACAGCTTGTGGATATGTCTATGACATATGGACAG
CAGTTTGGTCCAACATACTTGGATGGTGCT"&amp;"GATGTTACAAAAATTAAACCTCATGTAAATCATGAGGGTA
AGACTTTCTTTGTACTACCTAGTGATGACACACTACGTAGTGAAGCTTTCGAGTACTACCACACTCTTGA
TGAGAGTTTTCTTGGTAGGTACATGTCTGCGTTAAACCACACAAAGAAATGGAAATTTCCTCAAGTTGGT
GGTTTAACTTCAATTAAATGGGCTGATAACAATTGTTATTTGTCTAGTGTTTTATTAGCACTTCAACAGA
T"&amp;"TGAAGTCAAATTCAATGCACCAGCACTTCAAGAGGCTTATTATAGAGCCCGTGCTGGTGATGCTGCTAA
CTTTTGTGCACTCATACTCGCTTACAGTAATAAAACTGTTGGCGAGCTCGGTGATGTCAGAGAAACTATG
ACCCATCTTCTACAGCATGCTAATTTGGAATCCGCTAAACGAGTTCTTAATGTGGTGTGTAAACATTGCG
GTCAGAAAACTACCACCTTAACGGGTGTAGAAGCCGTGATGTA"&amp;"TATGGGTACTCTATCTTATGATAATCT
TAAGACAGGTGTTTCCATTCCATGTGTGTGTGGTCGTGATGCTACACAATATCTAGTACAACAAGAGTCT
TCTTTTGTTATGATGTCTGCACCACCTGCTGAATATAAATTACAGCAAGGTACATTTTTATGTGCGAATG
AGTACACTGGTAACTATCAGTGTGGTCATTACACTCATATAACTGCTAAGGAGACCCTCTATCGTATTGA
TGGAGCTCACCTTA"&amp;"CAAAGATGTCAGAGTACAAAGGACCAGTGACTGATGTTTTCTATAAGGAAACATCT
TACACTACAACCATCAAGCCTGTGTCATACAAACTCGATGGAGTTACTTACACAGAGATTGAACCAAAAT
TGGATGGGTATTATAAAAAGGATAATGCTTACTATACAGAGCAGCCTATAGACCTTGTACCAACTCAACC
ACTACCAAATGCGAGTTTTGACAATTTCAAACTCACATGTTCTAATACAAAATTCG"&amp;"CTGATGACTTAAAT
CAAATGACAGGCTTCACAAAGCCAGCTTCACGAGAGCTATCTGTCACATTCTTCCCAGACTTGAATGGCG
ATGTAGTGGCTATTGACTATAGACACTATTCAGCGAGTTTCAAGAAAGGTGCTAAATTACTGCATAAGCC
AATTGTTTGGCACATTAATCAGGCTACAACCAAGACAACGTTTAAACCAAACACTTGGTGTTTACGTTGT
CTTTGGAGTACAAAGCCAGTAGATACT"&amp;"TCAAATTCATTTGAAGTTCTGGCAGTAGAAGACACACAAGGAA
TGGACAATCTTGCTTGTGAAAGTCAACAACCCACCTCTGAAGAAGTAGTGGAAAATCCTACCATACAGAA
GGAAGTCCTAGAGTGTGACGTGAAAACTACCGAAGTTGTAGGCAATGTCATACTTAAACCATCAGATGAA
GGTGTTAAAGTAACACAAGAGTTAGGTCATGAGGATCTTATGGCTGCTTATGTGGAAAACACAAGCATT"&amp;"A
CCATTAAGAAACCTAATGAGCTTTCACTAGCCTTAGGTTTAAAAACAATTGCCACTCATGGTATTGCTGC
AATTAATAGTGTTCCTTGGAGTAAAATTTTGGCTTATGTCAAACCATTCTTAGGACAGGCAGCAATTACA
ACATCAAATTGTGCTAAGAGATTAGCACAATGTGTGTTTAACAATTATATGCCTTATGTGCTTACACTAT
TGTTTCAATTGTGTACTTTTACAAAAAGTACAAATTCTAG"&amp;"AATTAGAGCTTCGCTACCTACGACTATTGC
TAAAAATAGTGTTAAGGGTGTAGCTAGATTATGTTTGGATGCTGTCATCAATTATGTAAAGTCACCCAAA
TTTTCTAAATTGTTCACTATTGCAATGTGGCTATTATTGTTAAGCATTTGCTTAGGTTCACTAATCTATG
TAACTGCAGCTTTAGGTGTATTATTGTCCAACTTTGGAGCTCCTTCTTATTGTAGTGGCGTTAGAGAATC
GTACCTCAATT"&amp;"CCTCTAATGTTACTACTATGGATTTCTGTGAAGGTTCTTTTCCTTGCAGTGTTTGTTTA
AGTGGATTAGATTCGCTTGATTCCTATCCAGCTCTTGAAACCATTCAGGTGACGATCTCATCGTACAAGC
TAGACTTGACAATTTTAGGTCTGGCTGCTGAGTGGTTTTTGGCATATATGTTGTTTACAAAATTCTTTTA
TTTACTAGGTCTTTCAGCTATAATGCAGGTGTTCTTTGGCTATTTTGCTAGTC"&amp;"ATTTCATCAGCAATTCT
TGGCTCATGTGGTTTATCATTAGCATTGTACAAATGGCACCCGTTTCTGCAATGGTTAGGATGTACATCT
TCTTTGCTTCTTTTTACTACATATGGAAGAGCTATGTTCATATTATGGATGGTTGTACCTCTTCGACTTG
CATGATGTGCTATAAGCGCAATCGTGCCACACGCGTTGAGTGTACAACTATTGTTAATGGCATGAAGAGA
TCTTTCTATGTCTATGCAAATGGA"&amp;"GGCCGTGGCTTCTGCAAGACTCACAATTGGAATTGTCTCAATTGTG
ACACATTTTGCACTGGTAGTACATTCATTAGTGATGAAGTTGCTCGTGATTTGTCACTCCAGTTTAAAAG
ACCAATTAACCCTACTGACCAGTCATCGTATATTGTTGATAGTGTTGCTGTGAAAAATGGCGCACTTCAC
CTCTACTTTGACAAGGCTGGTCAAAAGACCTATGAGAGACACCCACTCTCCCATTTTGTCAATTTA"&amp;"GACA
ATTTGAGAGCTAACAACACTAAAGGTTCACTACCTATTAATGTCATAGTCTTTGATGGCAAGTCCAAATG
CGACGAGTCTGCTGCTAGGTCTGCATCTGTGTACTACAGTCAGCTAATGTGCCAACCTATTCTGTTGCTT
GACCAAGCTCTCGTATCAGATGTTGGAGATAGTACTGAAGTTTCTGTTAAGATGTTTGATGCTTATGTCG
ACACCTTTTCAGCAACTTTTAGTGTTCCTATGGAAAA"&amp;"ACTTAAGGTACTCGTTGCTACAGCTCATAGCGA
GCTGGCAAAGGGTGTAGCTTTAGATGGTGTCCTTTCTACATTTGTGTCAGCTGCTCGTCAAGGTGTTGTT
GATACTGATGTTGACACAAAGGATGTCATTGAATGTCTCAAACTTTCACATCACTCCGACTTGGAAGTGA
CAGGTGACAGTTGTAACAACTTCATGCTCACCTATAACAAAGTTGAAAACATGACGCCTAGAGATCTTGG
CGCATGTA"&amp;"TTGATTGTAATGCAAGGCATATTAATGCTCAAGTAGCAAAAAGTCACAATGTTTCACTCATC
TGGAATGTAAAAGACTATATGTCTTTATCTGAACAGCTGCGTAAACAAATTCGTAGTGCTGCTAAGAAGA
ACAACATACCTTTTAGACTAACTTGTGCTACAACTAGACAGGTTGTCAATGTCATAACTACTAAAATCTC
ACTCAAGGGTGGTAAGATTGTTAGTACTTGGTTTAAACTTATGCTTAAGG"&amp;"CCACATTATTGTGCGTTTTT
GCTGCATTGGTCTGTTACATCGTTATGCCAGTACATACATTGTCTGCTCATGATGGTTATACAAATGAAA
TCATTGGTTACAAAGCCATTCAGGATGGTGTCACTCGTGACATCGTTTCTACTGATGATTGTTTTGCAAA
CAAACATGCTGGTTTTGACTCATGGTTTAGCCAGCGTGGTGGTTCATACAAAATGACAAAAAGCTGCCCT
GTAGTAGCTGCTATCATTACA"&amp;"AGAGAGATTGGTTTCATAGTGCCTGGCTTACCAGGTACTGTGTTGAGAG
CAATCAATGGTGACTTCTTGCATTTTCTACCTCGTGTTTTTAGTGCTGTTGGCAACATTTGCTACACACC
TTCCAAACTCATTGAGTATAGTGATTTTGCTACCTCTGCTTGCGTTCTTGCTGCTGAGTGTACAATTTTT
AAGGATGCTATGGGCAAACCTGTGCCATATTGTTATGACACTAATTTGCTAGAGGGTTCTATT"&amp;"TCTTATA
GTGAGCTTCGTCCAGACACTCGTTATGTCCTTATGGATGGTTCTATCATACAGTTTCCTAACACTTACCT
GGAGGGTTCTGTTAGAGTGGTAACAACTTTTGATGCTGAGTACTGTAGACATGGTACATGCGAAAGGTCA
GAAGCTGGTATTTGCTTATCTACCAGTGGTAGATGGGTTCTTAATAATGAACATTATAGAGCTCTACCTG
GAGTATTCTGTGGTGTTGATGCAATGAATCTTAT"&amp;"AGCAAACATCTTTACTCCCCTTGTGCAACCTGTGGG
TGCTTTAGATGTGTCTGCTTCAGTAGTGGCTGGTGGTATTATTGCCATATTTGTGACTTGTGCTGCCTAC
TACTTTATGAAATTCAGACGTGCTTTTGGTGAGTACAACCATGTTGTTGCTGCTAATGCACTTTTGTTTT
TGATGTCTTTCACTATACTTTGTCTGGCACCAGCTTATAGCTTTTTGCCAGGAGTCTACTCAGTCTTTTA
CTTGT"&amp;"ACTTGACATTCTATTTCACTAATGATGTTTCGTTCTTGGCTCACCTTCAATGGTTTGCCATGTTT
TCTCCTATTGTGCCTTTTTGGATAACAGCAATCTATGTATTCTGTATTTCTCTGAAGCACTGCCATTGGT
TCTTTAACAACTATCTTAGGAAAAGAGTCATGTTTAATGGAGTTACATTTAGTACCTTCGAGGAGGCTGC
TTTGTGTACCTTTTTGCTCAATAAGGAAATGTACCTAAAATTGCGTA"&amp;"GTGAGACACTGTTGCCACTTACA
CAGTACAACAGGTATCTTGCTCTATATAACAAGTACAAGTATTTCAGTGGAGCCTTAGATACTACCAGCT
ATCGTGAAGCAGCTTGCTGCCACTTAGCAAAGGCTCTAAATGACTTTAGCAATTCAGGTGCTGATGTTCT
CTACCAACCACCACAGACATCAATCACTTCTGCTGTTCTGCAGAGTGGTTTTAGGAAAATGGCATTCCCA
TCAGGCAAAGTTGAAGGG"&amp;"TGCATGGTACAAGTAACCTGTGGAACTACAACTCTTAATGGATTGTGGTTAG
ATGACACAGTATACTGTCCAAGACATGTCATTTGCACAGCAGAAGACATGCTTAATCCTAACTATGAAGA
TCTGCTCATTCGCAAATCCAACCATAGCTTCCTTGTTCAGGCTGGCAATGTACAACTCCGAGTTATCGGC
CATTCTATGCAAAATTGTCTGCTTAGGCTTAAAGTTGATACCTCTAACCCTAAGACACCC"&amp;"AAGTATAAAT
TTGTCCGTATTCAACCTGGTCAAACATTTTCAGTTCTAGCATGCTACAATGGTTCACCATCAGGTGTTTA
TCAGTGTGCCATGAGACCTAACCATACCATTAAAGGTTCTTTCCTTAATGGATCATGTGGTAGTGTTGGT
TTTAACATTGATTATGATTGCGTGTCTTTCTGCTATATGCATCACATGGAGCTTCCAACAGGAGTACACG
CTGGTACTGACTTAGAAGGTAAATTCTATGG"&amp;"TCCATTTGTTGACAGACAAACTGCACAGGCTGCAGGTAC
AGACACAACCATAACATTAAATGTTTTGGCATGGCTGTATGCTGCTGTTATCAATGGTGATAGGTGGTTT
CTTAATAGATTCACCACTACTTTGAATGACTTTAACCTTGTGGCAATGAAGTACAACTATGAACCTTTGA
CACAAGATCATGTTGACATATTGGGACCTCTTTCTGCTCAAACAGGAATTGCTGTCTTAGATATGTGTGC
TG"&amp;"CTTTGAAAGAGCTGCTGCAGAATGGTATGAACGGTCGTACTATCCTTGGTAGCACTATTTTAGAAGAT
GAGTTTACACCATTTGATGTTGTTAGACAATGCTCTGGTGTTACCTTCCAAGGTAAGTTCAAGAAAATTG
TTAAGGGCACTCATCATTGGATGCTTTTAACTTTCTTGACATCACTATTGATTCTTGTCCAAAGTACTCA
GTGGTCACTGTTTTTCTTTGTTTACGAGAATGCTTTCTTGCCAT"&amp;"TTACTCTTGGTATTATGGCAATTGCT
GCATGTGCTATGCTGCTTGTTAAGCATAAGCACGCATTCTTGTGCTTGTTCCTGTTACCTTCTCTTGCAA
CAGTTGCTTACTTTAATATGGTCTACATGCCTGCTAGCTGGGTGATGCGTATTATGACATGGCTTGAATT
GGCTGACACTAGCTTGTCTGGTTATCGGCTTAAGGACTGTGTTATGTATGCTTCAGCTTTAGTTTTGCTT
ATTCTCATGACAGCT"&amp;"CGCACTGTTTATGATGATGCTGCTAGACGTGTTTGGACACTGATGAATGTCATTA
CACTTGTTTACAAAGTCTACTATGGTAATGCTTTAGATCAAGCTATTTCCATGTGGGCCTTAGTTATTTC
TGTAACCTCTAACTATTCTGGTGTCGTCACGACTATCATGTTTTTAGCTAGAGCTATAGTGTTTGTGTGT
GTTGAGTATTACCCATTGTTATTTATTACTGGCAACACCTTACAGTGTATCATGCTT"&amp;"GTTTATTGTTTCT
TAGGCTATTGTTGCTGCTGCTATTTTGGCCTTTTCTGTTTACTCAACCGTTACTTCAGGCTTACTCTTGG
TGTTTATGACTACTTGGTCTCTACACAAGAATTTAGGTATATGAACTCCCAGGGGCTTTTGCCTCCTAAG
AGTAGTATTGATGCTTTCAAGCTTAACATTAAGTTGTTAGGTATTGGAGGTAAACCATGTATCAAGGTTG
CTACTGTACAGTCTAAAATGTCTGACGT"&amp;"AAAGTGCACATCTGTGGTACTGCTCTCGGTTCTTCAACAACT
TAGAGTAGAGTCATCTTCTAAATTGTGGGCACAATGTGTACAACTCCACAATGATATTCTTCTTGCAAAA
GACACAACTGAAGCTTTCGAGAAGATGGTTTCTCTTTTGTCTGTTTTGCTATCCATGCAGGGTGCTGTAG
ACATTAACAAGTTGTGCGAGGAAATGCTCGACAACCGTGCTACTCTTCAGGCTATTGCTTCAGAATTTAG"&amp;"
TTCTTTACCATCATATGCCGCTTATGCCACTGCCCAAGAGGCCTATGAGCAGGCTGTAGCTAATGGTGAT
TCTGAAGTCGTTCTCAAAAAGTTAAAGAAATCTTTGAATGTGGCTAAATCTGAGTTTGACCGTGATGCTG
CCATGCAACGCAAGTTGGAAAAGATGGCAGATCAGGCTATGACCCAAATGTACAAACAGGCAAGATCTGA
GGACAAGAGGGCAAAAGTAACTAGTGCTATGCAAACAATGC"&amp;"TTTTCACTATGCTTAGGAAGCTTGATAAT
GATGCACTTAACAACATTATCAACAATGCGCGTGATGGTTGTGTTCCACTCAACATCATACCATTGACTA
CAGCAGCCAAACTTATGGTTGTTGTCCCTGATTATGGTACCTACAAGAACACTTGTGATGGTAACACTTT
TACATATGCATCTGCACTCTGGGAAATCCAGCAAGTTGTTGATGCAGATAGTAAGATTGTTCAACTTAGT
GAAATTAACATG"&amp;"GATAATTCACCAAATTTGGCTTGGCCTCTTATTGTTACAGCTCTAAGAGCCAACTCAG
CTGTCAAACTACAGAATAATGAACTGAGTCCGGTAGCACTACGACAGATGTCTTGTGCGGCTGGTACCAC
ACAAACAGCTTGTACTGATGACAATGCACTTGCCTACTATAACAATTCGAAGGGAGGTAGGTTTGTGCTG
GCATTACTATCAGACCACCAAGATCTCAAATGGGCTAGATTCCCTAAGAGTGAT"&amp;"GGTACAGGTACAATTT
ACACAGAACTGGAACCACCTTGTAGGTTTGTTACAGACACACCAAAAGGGCCTAAAGTGAAATACTTGTA
CTTCATCAAAGGCTTAAATAACCTAAATAGAGGTATGGTTCTGGGCAGTTTAGCTGCTACAGTACGTCTT
CAGGCTGGAAATGCTACAGAAGTACCTGCCAATTCAACTGTGCTTTCCTTCTGTGCCTTTGCAGTAGACC
CTGCTAAAGCATATAAGGATTACCT"&amp;"AGCAAGTGGAGGACAACCAATCACCAACTGTGTGAAGATGTTGTG
TACACACACTGGTACAGGACAGGCAATTACTGTAACACCAGAAGCTAACATGGACCAAGAGTCCTTTGGT
GGTGCTTCATGCTGTCTGTATTGTAGATGCCACATTGATCATCCAAATCCTAAAGGATTTTGTGACTTGA
AAGGTAAGTACGTCCAAATACCTACCACTTGTGCTAATGACCCAGTGGGTTTTACACTTAGAAACAC"&amp;"AGT
CTGTACCGTCTGCGGAATGTGGAAAGGTTATGGCTGTAGTTGTGATCAACTCCGCGAACCCATGATGCAG
TCTGCGGATGCGTCAACGTTTTTAAACGGGTTTGCGGTGTAAGTGCAGCCCGTCTTACACCGTGCGGCAC
AGGCACTAGCACTGATGTCGTCTACAGGGCTTTTGATATTTACAACGAAAAAGTTGCTGGTTTTGCAAAG
TTCCTAAAAACTAATTGCTGCCGCTTCCAGGAGAAGGA"&amp;"TGAGGAAGGCAATTTATTAGACTCTTACTTTG
TAGTTAAGAGGCATACTATGTCTAACTACCAACATGAAGAGACTATTTACAACTTGGTTAAAAATTGTCC
AGCGGTTGCTGTTCATGATTTTTTCAAGTTTAGAGTAGATGGTGACATGGTACCACATATATCACGTCAG
CGTCTAACTAAATACACAATGGCTGATTTAGTCTATGCTCTACGTCATTTTGACGAGGGTAATTGTGACA
CATTAAAAG"&amp;"AAATACTCGTCACATACAATTGTTGTGATGATGATTATTTCAATAAGAAGGATTGGTATGA
CTTCGTAGAGAATCCTGACATCTTACGCGTATATGCTAACTTAGGTGAACGTGTACGCCAAGCATTATTA
AAGACTGTACAATTCTGCGATGCTATGCGTGATGCAGGCATTGTAGGCGTACTGACATTAGACAATCAGG
ATCTTAATGGGAACTGGTACGACTTCGGTGATTTCGTACAAGTAGCACCAG"&amp;"GCTGCGGAGTTCCTATTGT
GGATTCATACTACTCATTGCTGATGCCCATCCTCACTCTGACTAGGGCATTGGCTGCTGAGTCCCATATG
GATGCTGATCTCGCAAAACCACTTATTAAGTGGGATTTGCTGAAATATGATTTTACGGAAGAGAGACTTT
GTCTCTTCGACCGTTACTTTAAATATTGGGACCAGACATACCATCCCAATTGTATTAACTGTTTGGATGA
TAGGTGTATCCTTCATTGTGCA"&amp;"AACTTTAATGTGTTATTTTCTACTGTGTTTCCACCTACAAGTTTTGGA
CCACTAGTAAGAAAAATATTTGTAGATGGTGTTCCTTTTGTTGTTTCAACTGGATACCATTTTCGTGAGT
TAGGAGTTGTACATAATCAGGATGTAAACTTACATAGCTCGCGTCTCAGTTTCAAGGAACTTTTAGTGTA
TGCTGCTGATCCCGCCATGCATGCAGCTTCTGGCAATTTATTGCTAGATAAACGCACTACATGC"&amp;"TTTTCA
GTAGCTGCACTAACAAACAATGTTGCTTTTCAAACTGTCAAACCCGGTAATTTTAACAAAGACTTTTATG
ACTTTGCTGTGTCTAAAGGTTTCTTTAAGGAAGGAAGTTCTGTTGAACTAAAACACTTCTTCTTTGCTCA
GGATGGCAATGCTGCTATCAGTGATTATGACTATTATCGTTATAATCTGCCAACAATGTGTGATATCAGA
CAACTCCTATTCGTAGTTGAAGTTGTTGATAAATA"&amp;"CTTTGATTGTTACGATGGTGGCTGTATTAATGCCA
ACCAAGTAATCGTTAACAATCTGGACAAATCAGCTGGTTTCCCATTTAATAAATGGGGTAAGGCTAGACT
TTATTATGACTCAATGAGTTATGAGGATCAAGATGCACTTTTCGCGTACACTAAGCGTAATGTCATCCCT
ACTATAACTCAAATGAATCTTAAGTATGCCATTAGTGCAAAGAATAGAGCTCGCACCGTAGCTGGTGTCT
CTATCT"&amp;"GTAGTACTATGACAAATAGACAGTTTCATCAGAAATTATTGAAGTCAATAGCCGCCACTAGAGG
AGCTACTGTGGTAATTGGAACAAGCAAATTTTACGGTGGCTGGCATAATATGTTAAAAACTGTTTACAGT
GATGTAGAAACTCCACACCTTATGGGTTGGGATTATCCAAAATGTGACAGAGCCATGCCTAACATGCTTA
GGATAATGGCCTCTCTTGTTCTTGCTCGCAAACATAGCACTTGCTGTA"&amp;"ACTTGTCACACCGTTTCTACAG
GTTAGCTAATGAGTGTGCGCAAGTATTAAGTGAGATGGTCATGTGTGGCGGCTCACTATATGTTAAACCA
GGTGGAACATCATCCGGTGATGCTACAACTGCTTATGCTAATAGTGTCTTTAACATTTGTCAAGCTGTTA
CAGCCAATGTAAATGCACTCCTTTCAACTGATGGTAACAAGATAGCTGACAAGTACGTCCGCAATCTACA
ACACAGGCTTTATGAGTGT"&amp;"CTCTATAGAAATAGGGATGTTGATCATGAATTCGTGGATGAGTTTTACGCT
TACCTGCGTAAACATTTCTCTATGATGATTCTTTCTGATGATGCCGTTGTGTGCTATAACAGTAACTATG
CGGCTCAAGGTTTAGTAGCTAGCATTAAGAACTTTAAGGCAGTTCTTTATTATCAAAATAATGTGTTCAT
GTCTGAGGCAAAATGTTGGACTGAGACTGACCTTACTAAAGGACCTCACGAATTTTGCTCA"&amp;"CAGCATACA
ATGCTAGTTAAACAAGGAGATGATTACGTGTACCTGCCTTACCCAGATCCGTCAAGAATATTAGGCGCAG
GCTGTTTTGTCGATGATATTGTCAAAACAGATGGTACACTTATGATTGAGAGGTTCGTGTCATTAGCTAT
TGATGCTTACCCTCTTACTAAACATCCTAATCAGGAGTATGCTGATGTCTTTCACTTGTACTTACAATAC
ATTAGAAAGTTACATGATGAGCTTACCGGTCA"&amp;"CATGTTAGACATGTATTCTGTAATGCTAACTAATGATA
ACACCTCACGTTATTGGGAACCTGAGTTTTATGAAGCTATGTACACACCACACACAGTCTTGCAGGCTGT
AGGTGCTTGTGTATTGTGTAATTCACAGACTTCACTTCGTTGCGGTGCCTGCATTAGGAGACCATTCCTG
TGCTGCAAGTGCTGCTATGACCATGTCATTTCAACATCACATAAATTAGTGTTGTCTGTTAATCCCTATG
TTT"&amp;"GCAATGCACCAGGTTGTGATGTCACTGATGTGACACAACTATATCTAGGAGGTATGAGCTATTACTG
CAAGTCACATAAGCCTCCCATTAGTTTTCCATTGTGTGCTAATGGTCAGGTTTTTGGTTTATACAAGAAC
ACATGTGTAGGTAGTGACAATGTCACTGACTTTAATGCGATAGCAACATGTGATTGGACTAATGCTGGCG
ATTACATACTTGCCAACACCTGTACTGAGAGACTCAAACTCTTTG"&amp;"CAGCAGAAACACTCAAAGCTACTGA
GGAAACATTCAAGCTGTCATATGGTATTGCCACTGTACGTGAAGTACTCTCTGACAGAGAATTGCATCTT
TCATGGGAGGTTGGAAAACCTAGACCACCATTGAATAGAAATTATGTCTTTACTGGTTACCGTGTAACTA
AAAATAGTAAAGTACAGATTGGAGAGTACACCTTTGAAAAAGGTGACTATGGTGATGCTGTTGTGTACAG
AGGTACTACGACATAC"&amp;"AAATTGAATGTTGGTGATTACTTTGTGTTGACATCTCACACTGTAATGCCACTT
AGTGCACCTACTCTAGTGCCACAAGAGCACTATGTGAGAATTACTGGCTTGTACCCAACACTCAACATCT
CAGATGAGTTTTCTAGCAATGTTGCAAATTATCAAAAGGTCGGTATGCAAAAGTACTCTACACTCCAAGG
ACCACCTGGTACTGGTAAGAGTCATTTTGCCATCGGACTTGCTCTCTACTACCCATCT"&amp;"GCTCGCATAGTG
TATACAGCTTGCTCTCATGCAGCTGTTGATGCCCTATGCGAAAAGGCATTAAAATACTTGCCCATAGATA
AATGTAGTAGAATCATACCTGCGCGTGCTCGCGTAGAGTGTTTTGACAAATTCAAAGTCAATTCAACACT
AGAACAGTATGTTTTCTGCACTGTAAATGCATTGCCAGAAACAACTGCTGATATTGTAGTCTTTGATGAA
ATCTCTATGGCTACTAATTATGACTTGAG"&amp;"TGTTGTCAATGCTAGACTTCGTGCAAAACACTACGTCTATA
TTGGCGATCCTGCTCAATTACCAGCCCCGCGCACATTGCTGACCAAAGGCACACTAGAACCAGAATACTT
CAATTCAGTGTGCAGACTTATGAAAACAATAGGTCCAGACATGTTCCTTGGAACTTGTCGCCGTTGTCCT
GCTGAAATTGTCGACACTGTGAGTGCTTTAGTTTATGATAATAAGCTAAAGGCACACAAGGAGAAGTCAG
"&amp;"CTCAATGCTTCAAAATGTTTTACAAGGGTGTTATTACACATGATGTTTCATCTGCAATTAACAGACCTCA
AATAGGCGTTGTAAGAGAATTTCTTACACGCAATCCTGCTTGGAGAAAAGCTGTTTTTATCTCACCTTAT
AATTCACAGAATGCTGTAGCTTCAAAAATCTTAGGATTGCCTACGCAGACTGTTGATTCCTCACAGGGTT
CTGAGTATGACTATGTCATATTCACGCAAACTACCGAAACAG"&amp;"CACACTCTTGCAATGTTAACCGCTTTAA
TGTGGCTATCACAAGAGCAAAAATTGGCATTTTGTGCATAATGTCTGATAGAGATCTTTATGACAAACTG
CAATTCACAAGTCTAGAAGTACCACGCCGTAATGTGGCTACATTACAGGCAGAAAATGTAACTGGACTTT
TTAAGGACTGTAGTAAGATCATTACCGGTCTTCATCCAACACAGGCACCTACACACCTCAGCGTTGATAC
AAAATTTAAGACT"&amp;"GAGGGACTATGTGTTGACATACCAGGCATACCAAAGGACATGACCTATCGTAGACTC
ATCTCTATGATGGGTTTCAAAATGAATTACCAAGTCAATGGTTACCCTAACATGTTTATCACCCGCGAAG
AAGCTATTCGTCACGTTCGTGCATGGATTGGCTTCGACGTAGAGGGCTGTCATGCAACTAGAGATGCTGT
GGGTACTAACCTACCTCTCCAGCTAGGATTTTCTACAGGTGTTAACTTAGTAGCT"&amp;"GTACCGACTGGCTAT
GTTGACACTGAAAATAATACAGAATTCACCAGAGTTAATGCAAAACCTCCACCAGGTGACCAGTTTAAAC
ATCTTATACCACTCATGTACAAAGGCTTGCCCTGGAATGTAGTGCGTATTAAGATAGTACAAATGCTCAG
TGATACACTGAAAGGATTGTCAGACAGAGTCGTGTTTGTCCTTTGGGCGCATGGCTTTGAGCTTACATCA
ATGAAGTACTTTGTCAAGATTGGACC"&amp;"TGAAAGAACGTGCTGTCTGTGTGACAAACGTGCAACTTGCTTTT
CTACTTCATCAGATACTTATGCCTGCTGGAATCATTCTGTGGGTTTTGACTATGTCTACAACCCATTTAT
GATTGATGTTCAGCAGTGGGGTTTTACGGGTAACCTTCAGAGTAACCACGACCAACATTGTCAAGTGCAT
GGAAATGCACATGTGGCTAGTTGTGATGCTATCATGACTAGATGCCTGGCGGTCCATGAGTGCTTTGT"&amp;"TA
AGCGCGTTGATTGGTCTGTTGAATACCCCATTATAGGAGATGAACTGAAGATTAATTCTGCTTGCAGAAA
AGTACAGCATATGGTTGTAAAGTCTGCATTGCTTGCTGATAAGTTTCCAGTTCTTCATGACATTGGAAAT
CCAAAGGCTATCAAGTGTGTGCCTCAGGCTGAAGTAGAGTGGAAGTTCTATGACGCTCAGCCATGCAGTG
ACAAAGCCTACAAAATAGAGGAACTTTTCTATTCTTATG"&amp;"CTACACATCATGATAAATTCACTGATGGTGT
TTGTTTGTTTTGGAACTGTAACGTCGATCGTTACCCAGCCAATGCAATTGTGTGTAGGTTTGACACGAGA
GTTTTGTCAAACTTGAACTTACCAGGTTGTGATGGTGGTAGCTTGTATGTGAATAAGCATGCATTCCACA
CTCCAGCTTTTGATAAAAGTGCATTTACCAATTTAAAGCAATTGCCTTTCTTTTATTATTCTGATAGTCC
TTGTGAGTCT"&amp;"CATGGCAAACAAGTAGTGTCAGATATTGATTATGTACCACTTAAATCAGCTACGTGTATT
ACACGTTGCAATTTGGGTGGTGCTGTTTGCAGACACCATGCAAATGAGTACCGACAGTACTTAGATGCAT
ACAACATGATGATTTCTGCTGGATTTAGCCTATGGATTTACAAACAGTTTGATACTTATAACCTGTGGAA
TACATTTACCAGGTTACAAAGCTTAGAAAATGTGGCTTACAACGTTGTTAAT"&amp;"AAAGGACACTTTGATGGA
CAAGCTGGTGAAGCGCCTGTTTCCATCATCAATAATGCTGTTTACACAAAGGTAGATGGTGTTGATGTAG
AAATCTTTGAAAACAAGACAACACTTCCTGTTAATGTTGCATTTGAGCTTTGGGCTAAGCGTAACATTAA
ACCAGTGCCAGAGATTAAGATACTCAATAATTTGGGTGTCGACATCGCTGCTAATACTGTGGTCTGGGAC
TACAAGAGAGAAGCACCAGCACA"&amp;"TATGTCAACAATAGGTGTCTGCACAATGACTGACATTGCTAAGAAAC
CTACTGAGAGTGCTTGTTCCTCGCTTACTGTCTTATTTGATGGTAGAGTGGAAGGACAGGTAGACCTTTT
TAGAAATGCCCGTAATGGTGTTTTAATAACAGAAGGTTCAGTTAAAGGTTTAACACCTTCAAAAGGACCA
GCACAAGCTAGTGTCAATGGAGTCACATTAATTGGAGAATCAGTAAAAACACAGTTCAACTATTT"&amp;"TAAGA
AAGTAGATGGCATTATTCAACAGTTGCCTGAAACCTACTTTACTCAGAGCCGAGACTTAGAGGATTTCAA
GCCCAGATCACAAATGGAAACTGACTTTCTTGAGCTCGCTATGGATGAATTCATACAGCGGTATAAGCTA
GAGGGTTATGCCTTCGAACATATCGTTTATGGGGATTTCAGTCATGGACAACTTGGCGGCCTTCATCTAA
TGATTGGTTTAGCCAAGCGCTCACAAGATTCACCGC"&amp;"TTAAATTAGAGGATTTTATCCCTATGGATAGCAC
AGTGAAAAATTACTTCATAACAGACGCACAAACAGGTTCATCAAAATGTGTGTGTTCTGTTATTGACCTC
TTACTCGATGACTTTGTTGAGATAATAAAGTCACAGGATTTGTCAGTAATCTCTAAGGTAGTCAAGGTTA
CAATTGACTACGCTGAGATTTCATTCATGCTTTGGTGTAAAGATGGTCATGTCGAAACCTTCTACCCAAA
ATTACAA"&amp;"GCAAGTCAAGCGTGGCAACCGGGGGTTGCAATGCCTAACTTGTACAAGATGCAAAGAATGCTT
CTTGAAAAGTGTGACCTTCAGAATTATGGTGAAAATGCTGTCATACCAAAAGGAATAATGATGAATGTCG
CAAAATACACTCAACTGTGTCAATACTTAAATACACTTACTTTAGCTGTACCCTACAACATGAGAGTTAT
TCACTTTGGTGCGGGCTCTGATAAAGGAGTCGCACCTGGTACAGCTGTA"&amp;"CTCAGACAATGGTTGCCAACT
GGCACACTACTTGTCGATTCAGACCTTAATGACTTCGTCTCTGACGCGGATTCTACTTTAATTGGAGACT
GTGCAACAGTACATACGGCTAATAAATGGGACCTCATTATTAGCGATATGTATGACCCTAAGACCAAACA
CGTGAAAAAAGAGAATGACTCAAAAGAAGGGTTTTTCACTTACCTGTGTGGATTTATAAAGCAAAAGCTA
GCCCTGGGCGGTTCTGTGGC"&amp;"TGTGAAGATAACAGAGCATTCTTGGAATGCTGATCTTTACAAGCTTATGG
GACATTTCTCATGGTGGACAGCTTTTGTTACAAATGTAAATGCATCATCATCAGAAGCATTTTTAATTGG
GGCTAACTATCTTGGCAAGCCGAAGGAACAAATTGACGGCTATACCATGCATGCTAACTACATTTTTTGG
AGGAACACAAACCCTATCCAATTGTCTTCCTATTCACTATTTGACATGAGTAAATTTCCCCT"&amp;"TAAGTTAA
GAGGGACTGCTGTTATGTCTTTAAAAGAGAATCAAATCAATGATATGATTTATTCTCTACTTGAGAAAGG
TAGACTTATCATTAGAGAAAGTAACAAAGTTGTGGTGTCTAGTGATATTTTAGTTAACAACTAAACGAAC
ATGAAATTGTTAGTTTTAGTTTTTGCTACTTTGGTCTCTTCTTACACTATAGAGAAGTGCACTGACTTTG
ATGATCGCACTCCACCTTCAAACACTCAATTTC"&amp;"TGTCTTCTCACAGAGGTGTTTATTACCCAGATGATAT
TTTTAGGTCTAATGTCTTGCATTTAGTACAAGATCACTTTCTACCTTTTGACTCTAATGTCACTAGGTTT
ATAACATTTGGCCTAAATTTTGATAATCCCATAATACCCTTTAGGGATGGTGTTTACTTTGCTGCGACTG
AAAAGTCTAATGTTATTAGAGGATGGGTTTTTGGTTCTACAATGAACAATAAATCTCAATCCGTTATAAT
AATG"&amp;"AACAACTCAACTAATTTAGTCATTAGGGCTTGTAATTTTGAGTTGTGTGACAATCCATTCTTTGTT
GTGTTGAGATCCAACAACACTCAGATACCGTCTTACATATTCAATAATGCATTCAATTGCACATTTGAAT
ATGTTTCTAAGGATTTTAACCTTGACATTGGTGAAAAACCAGGTAATTTCAAGGATCTTAGAGAGTTTGT
TTTCAGGAATAAAGATGGTTTTTTGCATGTTTACTCTGGTTACCAA"&amp;"CCCATTTCTGCTGCTAGTGGCTTG
CCAACTGGTTTTAATGCACTTAAACCTATTTTTAAGTTACCTCTGGGTATTAATATTACTAATTTCAGAA
CTCTTCTGACTGCTTTTCCTCCTAACCCTGGTTATTGGGGTACTTCAGCTGCAGCTTATTTTGTAGGATA
TTTAAAGCCAACTACATTCATGCTCAAGTATGATGAAAATGGTACAATCACAGATGCTGTCGATTGTTCT
CAAAATCCACTTGCTGA"&amp;"ACTCAAATGCTCTGTTAAAAGTTTTGAGATTGACAAAGGAATTTACCAAACCT
CCAATTTTAGGGTAGCACCCTCAAAGGAAGTTGTGAGGTTCCCTAATATTACAAACCTGTGTCCTTTTGG
AGAGGTTTTTAATGCTACTACATTTCCTTCTGTCTATGCATGGGAGAGGAAAAGAATTTCTAATTGTGTT
GCTGATTACTCTGTACTCTACAACTCAACATCTTTTTCAACTTTTAAGTGTTATGGCGT"&amp;"TTCTGCCACTA
AGCTGAATGATCTTTGCTTCTCTAATGTCTATGCAGATTCATTCGTAGTCAAAGGAGATGATGTAAGGCA
AATAGCACCAGGACAGACCGGTGTTATTGCTGATTATAATTATAAATTGCCAGATGATTTTATGGGTTGT
GTCCTTGCTTGGAATACTAGGAACATTGATGCTACTTCAACTGGTAATTATAATTATAAATATAGATCTC
TCAGACATGGCAAGCTTAGGCCCTTTGAGA"&amp;"GAGACATTTCTAATGTGCCTTTCTCCCCTGATGGCAAACC
ATGTACCCCACCTGCTTTCAACTGTTACTGGCCATTAAATGATTATGGTTTTTTCACTACTAATGGCATA
GGCTATCAACCCTATAGAGTTGTAGTACTTTCTTTTGAACTTTTAAATGCACCTGCTACAGTCTGTGGAC
CAAAATTATCCACTGACCTTATTAAAAACCAGTGTGTCAATTTTAACTTTAATGGACTCACTGGTACTGG
T"&amp;"GTGTTAACTCCTTCTTCAAAGAGATTTCAACCATTTCAACAATTTGGTCGTGATGTTTCGGATTTCACT
GATTCAGTTCGAGATCCTAAAACGTCTGAAATATTAGACATTTCACCTTGCTCTTTTGGCGGTGTAAGTG
TAATTACACCCGGAACAAATACTTCATCAGAAGTTGCTGTTCTATATCAAGATGTTAACTGCACTGATGT
TCCTGTAGCAATCCATGCAGACCAACTCACACCTGCTTGGCGC"&amp;"ATATATTCTACTGGAAATAATGTATTT
CAAACTCAGGCAGGCTGTCTTATAGGAGCTGAGCATGTCGACACTTCTTATGAGTGCGACATTCCTATTG
GAGCTGGCATTTGTGCTAGTTACCACACAGTTTCTTCACTACGTAGTACTAGCCAAAAATCTATTGTGGC
TTATACTATGTCTTTAGGTGCTGATAGTTCAATTGCTTACTCTAATAACACCATTGCTATACCTACTAAT
TTTTCAATTAGCAT"&amp;"TACTACAGAAGTAATGCCTGTTTCTATGGCTAAAACCTCCGTAGATTGTAATATGT
ACATCTGCGGCGATTCTACTGAATGTGCTAATTTGCTTCTCCAATATGGTAGCTTTTGCACACAATTAAA
TCGTGCACTCTCAGGTATCGCTGTTGAACAGGATCGCAACACACGTGAAGTGTTCGCTCAAGTGAAACAA
ATGTACAAAACCCCAACTTTGAAAGATTTTGGTGGTTTTAATTTTTCACAAATATT"&amp;"ACCTGACCCTCTAA
AGCCAACTAAGAGATCTTTTATTGAGGACTTGCTCTTTAATAAGGTGACACTCGCTGATGCTGGCTTTAT
GAAGCAATATGGCGAATGCCTAGGTGATATTAATGCTAGAGATCTCATTTGTGCGCAGAAGTTCAATGGA
CTTACAGTGTTGCCACCTTTGCTCACTGATGATATGATTGCTGCCTACACTGCTGCTCTAGTCAGTGGTA
CTGCCACTGCTGGATGGACATTTGGTG"&amp;"CTGGCGCTGCTCTTCAAATACCTTTTGCTATGCAAATGGCATA
TAGGTTCAATGGCATTGGAGTTACCCAAAATGTTCTCTATGAGAACCAAAAACAAATCGCCAACCAATTT
AACAAGGCGATCAGTCAAATTCAAGAATCACTTACAACAACATCAACTGCATTGGGCAAGCTGCAAGACG
TTGTTAACCAGAATGCTCAAGCATTAAACACACTTGTCAAACAACTTAGCTCCAATTTTGGTGCAATTT"&amp;"C
AAGTGTGCTAAATGATATCCTCTCGCGACTTGACAAAGTCGAGGCTGAGGTACAAATTGATAGGTTAATT
ACAGGCAGACTGCAAAGCCTGCAAACCTATGTAACACAACAACTAATCAGGGCTGCTGAAATCAGGGCTT
CTGCTAATCTTGCTGCTACTAAAATGTCTGAGTGTGTTCTTGGACAATCAAAAAGAGTTGACTTTTGCGG
AAAAGGCTATCATCTTATGTCCTTCCCGCAAGCAGCCCCG"&amp;"CATGGTGTTGTCTTCCTACATGTCACATAT
GTGCCATCCCAAGAGAGAAACTTCACCACTGCGCCAGCAATTTGTCACGAAGGCAAAGCATACTTCCCGC
GTGAAGGTGTTTTTGTTTTTAATGGCACTTCTTGGTTTATTACACAGAGGAACTTCTTTTCTCCACAAAT
AATTACTACAGACAATACATTTGTCTCCGGAAGTTGTGATGTCGTAATCGGCATCATTAACAACACAGTT
TATGATCCTCT"&amp;"GCAACCTGAGCTTGACTCATTCAAAGAAGAGCTGGACAAGTACTTCAAAAATCACACAT
CACCAGATGTTGATCTCGGCGACATTTCAGGCATTAACGCTTCTGTCGTCAATATTCAGAAAGAAATTGA
CCGCCTCAATGAGGTCGCCAAAAATTTAAATGAATCACTCATTGACCTTCAAGAATTGGGAAAATATGAG
CAATACATTAAATGGCCTTGGTATGTTTGGCTCGGCTTCATTGCTGGACTAAT"&amp;"TGCCATCGTCATGGTTA
CAATCTTGCTTTGTTGCATGACTAGTTGTTGCAGTTGCCTCAAGGGTGCATGCTCTTGTGGTTCTTGCTG
CAAGTTTGATGAGGATGACTCTGAGCCAGTTCTCAAGGGTGTCAAATTACATTACACATAAACGAACTTA
TGGATTTGTTTATGAGAATTTTTACTCTTGGATCAATTACTGCACAGTCAGGAAAAATTGACAATGCTTC
TCCTGCAGGTACTGTTCATGCTAC"&amp;"AGCAACGATACCGCTACAGGCCTCACTCCCTTTCGGATGGCTTGTT
ATTGGCGTTGCATTTCTTGCTGTTTTTCAGAGCGCTACCAAAATAATTGCGCTCAATAAAAGATGGCAGC
TAGCCCTTTATAAGGGCTTCCAGTTCATTTGCAATTTACTGCTGCTATTTATTACCATCTATTCACATCT
TTTGCTTGTCGCTGCGGGTATGGAGGCGCAATTTTTGTACCTCTATGCCTTGATATATTTTCTACA"&amp;"ATGC
ATCAACGCATGTAGAATTATCATGAGATGTTGGCTTTGTTGGAAGTGTAAATCCAAGAACCCATTACTTT
ATGATGCCAACTACTTTGTTTGCTGGCACACACATAACTATGACTACTGTATACCATATAACAGTGTCAC
AGATACAATTGTCGTTACTGCAGGTGACGGCATTTCAACACCAAAACTCAAAGAAGACTACCAAATTGGT
GGTTATTCTGAGAATTGGCACTCAGGTGTTAAAGACT"&amp;"ATGTCGTCGTACATGGCTATTTCACTGAAGTTT
ACTACCAGCTTGAGTCTACACAAATTACTACAGACACTGGTATTGAAAATGCTACATTCTTCATCTTTAA
CAAGCTTGTTAAAGATCCGCCGAATGTGCAAATACACACAATCGACGGCTCTTCAGGAGTTGTAAATCCA
GCAATGGATCCAATTTATGATGAGCCGACGACGACTACTAGCGTGCCTTTGTAAGCACAAGAAAGTGAGT
ACGAACTT"&amp;"ATGTACTCATTCGTTTCGGAAGAAACAGGTACGTTAATAGTTAATAGCGTACTTCTTTTTCT
TGCTTTCGTGGTATTCTTGCTAGTCACACTAGCCATCCTTACTGCGCTTCGATTGTGTGCGTACTGCTGC
AATATTGTTAACGTGAGTTTAGTAAAACCAACGGTTTACGTCTACTCGCGTGTCAAAAATCTGAACTCTT
CTGAAGGAGTTCCTGATCTTCTGGTCTAAACGAACTAACTATTATTATTA"&amp;"TTCTGTTTGGAACTTTAACA
TTGCTTATCATGGCTGAGAACGGGACTATTTCCGTTGAGGAGCTCAAAAGACTCCTTGAACAATGGAACC
TAGTAATAGGTTTCCTATTCCTAGCCTGGATTATGTTACTACAATTTGCCTATTCTAATCGGAACAGGTT
TTTGTACATAATAAAGCTTGTTTTCCTGTGGCTCTTGTGGCCAGTAACACTTGCTTGCTTTGTGCTTGCT
GCTGTTTACAGAATTAATTGG"&amp;"GTGACTGGCGGGATTGCGATTGCAATGGCTTGTATTGTAGGCTTGATGT
GGCTTAGCTACTTCATTGCTTCCTTCAGGCTATTTGCTCGTACCCGCTCAATGTGGTCATTCAACCCAGA
AACAAACATTCTTCTCAATGTGCCTCTTCGAGGGACAATTGTGACCAGACCGCTCATGGAAAGTGAACTT
GTCATTGGCGCTGTGATCATTCGTGGTCACTTGCGCATGGCTGGACACTCCCTAGGGCGCTGT"&amp;"GACATCA
AGGACCTGCCAAAAGAGATCACTGTGGCTACATCACGAACGCTTTCTTATTACAAATTAGGAGCGTCGCA
GCGTGTAGGCACTGATTCAGGTTTTGCTGCATACAACCGCTACCGTATTGGAAACTACAAATTAAATACA
GACCACGCCGGTAGCAACGACAATATTGCTTTGCTAGTACAGTAAGTGACAACAGATGTTTCATCTTGTT
GACTTCCAGGTTACAATAGCAGAGATATTGATTA"&amp;"TCATTATGAGGACTTTCAGGATTGCTATTTGGAATC
TTGACATGATAATAAGTTCAATAGTGAGACAGTTATTTAAGCCTCTAACTAAGAATAAATATTCAGAGTT
AGATGATGAAGAACCTATGGAGATAGATTATCCTTGATAAACGAACCACTATGTTACTTTTAGTAACATT
GTTTGGTTTAGCACAAGGGTGCAGCTTACCACTTACGGTTAGCTGCCCTAGAGGCCTACCTTTCACTCTA
CAGAT"&amp;"TAACACTACTAGTGTTACTGTGGAGTGGTATCGGGTATCTCCTGCATCAATGCAAGGTCTTACAA
AGATAAATACTGGCAGCACTATTTTTGATAACAACTTTAGTGTAGTCAATAATAATTTGTACTTCAAACA
GTGTTTTGGAGGCTTTTTTACAGCACGCTGTTACCGCCAGGGTAAGCATGACGGTGCTATAGTAGATAAT
TCTCAACCTGTCTTTGTGGATGCTAGGAATTATGTACCAACTACTGC"&amp;"ACCATTAGTCTCATCGCAGGGCA
TTGTGCAGCCAAAAAGTTCCAATGTGTTAGCTATAGTGTTACCTATAGCCCTTGTTGGTATTTGTCTTTT
TATTCTTTTACTTTGGTATCTGTTTTCTAAGCAAAACAAAATTTACCAACAGGCCACGCAATCAGTCTAA
ACGAACATGAAAATTATTCTCTTCCTGACATTGATTGCACTTGCATCTTGCGAGCTATATCACTATCAGG
AGTGTGTTAGAGGTACAA"&amp;"CTATACTACTAAAAGAACCTTGCCTATCTGGAACTTACGAGGGCAATTCACC
ATTTCATCCTCTTGCTGATAACAAATTTGCACTAACTTGCACTAGCACTCATTTTGCTTTTGCTTGTGCT
GACGGTACTAGACATACTTATCAGCTTCGTGCAAGATCAGTTTCACCAAAACTTTTCATCAGACAAGAGG
AAGTTCATCAAGAGCTCTACTCGCCGCTTTTTCTCATTGTTGCTGCTCTAGTATTTATAA"&amp;"TACTTTGCTT
CACCATTAAGAGAAAGACAGAATGAATGAGCTCACCTTAATTGACTTCTATTTGTGCTTTTTAGCCTTTC
TGCTATTCCTTGTTCTAATAATGCTTATTATATTTTGGTTTTCACTTGAACTCCAGGATATAGAAGAACC
TTGTAACAAAGTCTAAACGAACATGAAACTTCTCATTGTTTTAGGACTCTTAACTTCAGTGTATTGCATG
CATAAAGAATGCAGTATACAAGAATGTTGTG"&amp;"AAAATCAACCATTCCAACTTGAAGACCCATGTCCAATAC
ATTACTATTCGGACTGGTTTGTAAAAATTGGACCTCGTAAGTCTGCTCGCCTAGTACAACTTTGTGCTGG
TGAATATGGACATAGAGTTCCAATACATTACGAAATGTTTGGCAATTACACTATTTCATGTGAACCACTT
GAAATAAATTGTCAAAACCCACCAGTTGGAAGTCTCATTGTACGTTGTTCATATGATGTTGACTTTATGG
AG"&amp;"TATCACGACGTTCGTGTTGTTCTAGATTTCATCTAAACGAACAAACTAAAATGTCTGATAATGGACCC
CAATCAAACCAGCGTAGTGCCCCCCGCATTACATTTGGTGGACCCACAGATTCAACTGACAATAACCAGA
ATGGAGGACGCAATGGGGCAAGGCCAAAACAACGCCGACCCCAAGGTTTACCCAATAATACTGCGTCTTG
GTTCACAGCTCTCACTCAGCATGGCAAGGAGGAACTTAGATTCC"&amp;"CTCGAGGCCAGGGCGTTCCAATCAAC
ACCAATAGTGGTCCAGATGACCAAATTGGCTACTACCGAAGAGCTACCCGACGAGTTCGTGGTGGTGACG
GCAAAATGAAAGAGCTCAGCCCCAGATGGTACTTCTATTACCTAGGAACTGGCCCAGAAGCTTCACTTCC
CTACGGCGCTAACAAAGAAGGCATCGTATGGGTCGCAACTGAGGGAGCCTTGAATACACCGAAGGATCAC
ATTGGCACCCGCAAT"&amp;"CCTAATAACAATGCTGCCATCGTGCTACAACTTCCTCAAGGAACAACATTGCCAA
AAGGCTTCTACGCAGAGGGGAGCAGAGGCGGCAGTCAAGCCTCTTCTCGCTCTTCATCACGTAGTCGCGG
TAATTCAAGAAATTCAACTCCTGGCAGCAGTAGGGGAAATTCTCCTGCTCGAATGGCTAGCGGAGGTGGT
GAAACTGCCCTCGCGCTATTGCTGCTAGACAGACTGAACCAGCTTGAGAGCAAAGTT"&amp;"TCTGGTAAAGGCC
AACAACAACAAGGCCAAACTGTCACTAAGAAATCTGCTGCTGAGGCATCTAAAAAGCCTCGCCAAAAACG
TACTGCTACAAAACAGTACAACGTCACTCAAGCTTTTGGGAGACGTGGTCCAGAACAAACCCAAGGAAAC
TTCGGGGACCAAGATCTAATCAGACAAGGAACTGATTACAAACATTGGCCGCAAATTGCACAATTTGCTC
CAAGTGCCTCTGCATTCTTCGGAATGTC"&amp;"ACGCATTGGCATGGAAGTCACACCTTCGGGAACATGGCTGAC
TTATCATGGAGCCATTAAACTGGATGACAAAGATCCACAATTCAAAGACAACGTCATACTGCTGAATAAG
CACATTGACGCATACAAAACATTCCCACCAACAGAGCCTAAAAAGGACAAAAAGAAAAAGACTGATGAAG
CTCAGCCTTTACCGCAGAGACAAAAGAAGCAGCCCACTGTGACTCTTCTTCCTGCGGCTGACATGGATGA"&amp;"
TTTCTCCAGACAACTTCAAAATTCCATGAGTGGAGCTTCTGCTGATTCAACTCAGGCATAAACACTCATG
ATGACCACACAAGGCAGATGGGCTATGTAAACGTTTTCGCAATTCCGTTTACGATACATAGTCTACTCTT
GTGCAGAATGAATTCTCGTAGCTAAACAGCACAAGTAGGTTTAGTTAACTTTAATCTCACATAGCAATCT
TTAATCAATGTGTAACATTAGGGAGGACTTGAAAGAGCCAC"&amp;"CACATTTTCACCGAGGCCACGCGGAGTAC
GATCGAGGGTACAGTGAATAATGCTAGGGAGAGCTGCCTATATGGAAGAGCCCTAATGTGTAAAATTAAT
TTTAGTAGTGCTATCC")</f>
        <v>&gt;BtYN2018B MK211376.1_genome
TTTTAGGTTTTTACCTACCCAGGAAAAGCCAACCAACCTCGATCTCTTGTAGATCTGTTCTCTAAACGAA
CTTTAAAATCTGTGTAGCTGTCGCTCGGCTGCATGCCTAGTGCACCTACGCAGTATAAACAATAATAAAT
TTTACTGTCGTTGACAAGAAACGAGTAACTCGTCCCTCTTCTGCAGACTGCTTACGGTTCCGTCCGTGTT
GCAGTCGATCATCAGCATACCTAGGTTTCGTCCGGGTGTGACCGAAAGGTAAGATGGAGAGCCTTGTTCT
TGGTGTCAACGAGAAAACACACGTCCAACTCAGTTTGCCTGTTCTTCAGGTTAGAGACGTGCTAGTGCGT
GGCTTCGGGGACTCTGTGGAAGAGGCCCTATCGGAGGCACGTGAACATCTTAAAAATGGCACTTGTGGTT
TAGTAGAGCTGGAAAAAGGCGTACTGCCCCAGCTTGAACAGCCCTATGTGTTCATTAAACGTTCTGATGC
CTTAAGCACCAATCACGGCCACAAGGTCGTTGAGCTGGTTGCAGAATTGGACGGCATTCAGTACGGTCGT
AGCGGTATAACTCTGGGAGTACTCGTGCCACATGTGGGCGAAACCCCAATCGCATACCGCAATGTTCTTC
TTCGTAAGAACGGTAATAAGGGAGCCGGTGGCCATAGCTTTGGCATCGATCTAAAGTCTTATGACTTAGG
TGACGAGCTTGGTACTGATCCCGTTGAAGATTATGAACAAAACTGGAACACTAAGCATGGCAGTGGTGTA
CTCCGTGAACTCACTCGTGAGCTCAATGGAGGTGCAGTTACTCGCTATGTCGACAACAACTTCTGTGGCC
CAGATGGGTACCCTCTTGATTGCATCAAAGATTTTCTCGCTCGCGCGGGTAAGTCAATGTGCACTCTTTC
TGAACAACTTGATTACATTGAGTCGAAGAGAGGTGTCTACTGCTGCCGTAACCATGAGCATGAAGTTGCC
TGGTTCACTGAGCGCTCTGATAAGAGCTATGAGCATCAGACACCCTTCGAAATTAAGAGTGCCAAGAAAT
TTGACACTTTCAAAGGGGAATGCCCAAAGTTTGTATTTCCTCTCAATTCAAAAGTCAAAGTCATTCAACC
ACGTGTTGAAAAGAAAAAGACTGAAGGTTTCATGGGGCGTATACGCTCTGTGTACCCTGTTGCATCTCCA
CAGGAGTGTAACAACATGCACTTGTCTACCTTGATGAAATGTAATCATTGCGATGAAGTTTCATGGCAGA
CGTGCGACTTTCTGAAAGCCACTTGTGAACATTGTGGCACTGAAAATTTAGTCACTGAAGGACCTACTAC
ATGTGGGTACCTACCTACTAATGCTGTAGTGAAAATGCCATGTCCTGCCTGTCAAGACCCAGAGATTGGA
CCTGAGCATAGTGTTGCAGATTATCACAACCACTCAAACATTGAAACTCGACTCCGCAAGGGAGGTAGGA
CTAGATGTTTTGGAGGCTGTGTGTTTGCCTATGTCGGCTGCTATAACAAGCGTGCCTACTGGGTTCCTCG
TGCTAGTGCTGATATTGGTTCAGGCCATACCGGCATTACTGGTGACAACGTGGAGACCTTGAATGAGGAT
CTCCTCGAGATACTGAGTCGTGAACGTGTTAACATTAACATTGTTGGCGATTTTCAGTTGACTGAAGAGG
TTGCCATCATTTTGGCATCTTTTTCTGCTTCTACAAGTGCCTTTATTGACACTATAAAGAGTCTTGATTA
CAAGTCTTTCAAAGCCATTGTTGAGTCCTGCGGTAACTACAAAGTCACCAAGGGAAAGCCCGTAAAAGGT
GCTTGGAACATTGGACAACAGAGATCAGTTTTAACACCACTGTGTGGTTTTCCCTCACAGGCTGCTGGTG
TTATCAGATCAATCTTTGCACGCACACTTGATGCAGCAAACCACTCAATTCCTGACTTGCAAAGAGCAGC
TGTCACCATACTTGATGGTATTTCTGAACAGTCATTGCGTCTTGTTGATGCCATGGTTTACACCTCAGAC
CTACTCACTAACAGTGTCATTATTATGGCATATGTAACTGGTGGTCTTGTACAACAGACTTCTCAGTGGT
TGTCTAATCTTTTGGGCACTACTGTTGAAAAACTCAGGCCCGTCTTTGCATGGATTGAGGCGAAACTTAG
TGCAGGAGTTGAATTTCTCAAGGATGCTTGGGAGATTCTCAAATTTCTCATTACAGGTGTTTTTGACATC
GTCAAGGGTCAAATACAGGTCGCTTCAGATAACATCAAGGATTGTGTAAAATGCTTCATTGATGTTGTTA
ACAAAGCACTCGAAATGTGCATTGACCAAGTCACTATCGCTGGCGCAAAGTTGCGATCACTCAACTTGGG
TGAAGTCTTCATCGCTCAAAGCAAGGGACTTTACCGTCAGTGTATACGTGGCAAGGAACAGCTGCAACTA
CTCATGCCTCTTAAGGCACCAAAAGAAGTCACCTTTCTTGAAGGTGATTCACATGACACAGTACTTACCT
CTGAGGAGGTTGTTCTCAAGAACGGTGAACTCGAAGCACTCGAGACGCCTGTTGATAGCTTCACAAATGG
AGCTGTCGTTGGCACACCAGTTTGTGTGAATGGCCTCATGCTCTTAGAGATCAAAGACAAAGAACAATAC
TGTGCATTGTCTCCTGGTTTACTGGCTACAAACAATGTCTTTCGCCTAAAAGGAGGTGCACCAACTAAAG
GTGTAACCTTTGGAGAAGATACTGTTTTGGAAGTTCAAGGTTACAAGAATGTGAGAATCACATTTGAGCT
TGATGAACGTGTTGACAAAGTGCTTAATGAAAAGTGCTCTGTCTACACTGTTGAATCCGGTACTGAAGTT
ACTGAGTTTGCATGTGTTGTAGCAGAGGCTGTTGTGAAGACTTTACAACCAGTTTCTGATCTTCTTACCA
ACATGGGTATTGATCTTGATGAATGGAGTGTGGCTACATTCTATTTGTTTGATGATGCTGGTGAAGAAAA
ACTTTCTTCACGTATGTACTGTTCCTTTTATCCTCCCGATGATGAGGAGGATTGTGATGAGTATGAGGAA
GAAGAGGAAGTCCTGGAAGAATCCTGTGCGCATGAATACGGTACAGAAGAAGACTACCAAGGTCTTCCAC
TGGAATTTGGTGCCTCAACTGAAATGCAAGTTGAGGAAGAAGAAGAAGAGGACTGGCTTGGTGATGCTAC
CGAATTATCGGAGCATGAACTAGAATCAGAACCAACACCTGAGGAACCAGTTAACCAGTTTACTGGTTAT
TTAAAACTTACTGACAATGTTGCCATTAAGTGTGTGGACATCGTGAAGGAGGCGCAAAATGCTAACCCCA
CGGTGATTGTAAATGCTGCTAACATACATCTGAAACATGGTGGTGGTGTAGCAGGTGCACTCAACAAGGC
AACCAACGGTGCCATGCAAAAAGAGAGCGATGATTACATTAAGCTAAATGGTCCTCTCGCAGTTGGAGGT
TCATGTTTGCTTTCTGGACATAATCTTGCTAAGAAGTGTCTGCATGTTGTTGGACCTAACCTAAATGCAG
GTGAGGACATCCAGCTTCTTAAGGCAGCATATGAAAATTTCAATTCACAGGACACCTTACTTGCACCATT
GTTGTCAGCAGGCATATTTGGTGCTAAACCACTTCAGTCTTTACAAGTGTGCGTACAGACAGTTCGTACA
CAGGTTTACATTGCAGTCAATGACAAAGCTCTTTATGAGCAGGTTGTCATGGATTACCTTGATAGCCTGA
AGCCTAGAGTGGAAGCACCTAAACAAGAGGAGCCACCAAAGACAGAAGATCCTAAAATTGAGGAGAAATC
TGTCGTACAGAAGCCTGTCGATGTGAAGCCAAAAATTAAGGCTTGCATTGATGAGGTTACCACAACACTG
GAAGAAACTAAGTTTCTTACCAATAAGTTACTCTTGTTTGCTGACATCAATGGTAAGCTTTACCATGATT
CTCACAACATGCTTAGAGGTGAAGATATGTCTTTCCTTGAGAAGGATGCACCTTACATGGTAGGTGATGT
TATCACTAGTGGTGATATCACTTGTGTTGTAATACCCTCCAAAAAGGCTGGTGGCACTACAGAGATGCTC
TCAAGAGCTTTGAAGAAAGTGCCAGTTGATGAGTATATAACCACATACCCTGGACAAGGATGTGCTGGTT
ATACACTTGAGGAAGCTAAGACTGCTCTTAAGAAATGCAAATCTGCATTTTACGTGTTACCTTCAGAAAC
ACCTAATGCTAAGGAGGAGATTCTAGGAACTGTGTCCTGGAATTTGAGAGAAATGCTTGCTCATGCTGAA
GAGACAAGAAAATTAATGCCTATATGCATGGATGTTAGAGCCATAATGGCCACCATCCAACGCAAGTACA
AAGGAATTAAAGTTCAAGAAGGCATTGTTGACTATGGAGTCCGATTCTTCTTTTATACTAGTAAAGAGCC
TGTAGCTTCTATTATTATGAAGCTGAACTCTCTAAATGAGCCACTTGTCACAATGCCAATTGGTTATGTG
ACACATGGTTTTAATCTTGAAGAGGCTGCGCGCTGTATGCGTTCTCTTAAAGCTCCTGCCGTAGTGTCAG
TATCATCACCAGATGCTGTTACTACATATAATGGATACCTCACTTCGTCATCAAAGACATCTGAGGAGCA
CTTTGTGGAAACAGTTTCTTTGGCTGGCTCTTACAGAGATTGGTCCTATTCAGGACAGCGTACAGAGTTA
GGTGTTGAGTTTCTTAAGCGTGGTGACAAAATTGTGTATCACACTTTGGAGAGCCCCGTCGAGTTTCATC
TTGACGGTGAAGTTCTTCCACTTGACAAACTAAAGAGTCTCTTATCCCTACGGGAGGTTAAGACTATAAA
AGTGTTCACAACTGTGGACAACACTAATCTCCACACACAGCTTGTGGATATGTCTATGACATATGGACAG
CAGTTTGGTCCAACATACTTGGATGGTGCTGATGTTACAAAAATTAAACCTCATGTAAATCATGAGGGTA
AGACTTTCTTTGTACTACCTAGTGATGACACACTACGTAGTGAAGCTTTCGAGTACTACCACACTCTTGA
TGAGAGTTTTCTTGGTAGGTACATGTCTGCGTTAAACCACACAAAGAAATGGAAATTTCCTCAAGTTGGT
GGTTTAACTTCAATTAAATGGGCTGATAACAATTGTTATTTGTCTAGTGTTTTATTAGCACTTCAACAGA
TTGAAGTCAAATTCAATGCACCAGCACTTCAAGAGGCTTATTATAGAGCCCGTGCTGGTGATGCTGCTAA
CTTTTGTGCACTCATACTCGCTTACAGTAATAAAACTGTTGGCGAGCTCGGTGATGTCAGAGAAACTATG
ACCCATCTTCTACAGCATGCTAATTTGGAATCCGCTAAACGAGTTCTTAATGTGGTGTGTAAACATTGCG
GTCAGAAAACTACCACCTTAACGGGTGTAGAAGCCGTGATGTATATGGGTACTCTATCTTATGATAATCT
TAAGACAGGTGTTTCCATTCCATGTGTGTGTGGTCGTGATGCTACACAATATCTAGTACAACAAGAGTCT
TCTTTTGTTATGATGTCTGCACCACCTGCTGAATATAAATTACAGCAAGGTACATTTTTATGTGCGAATG
AGTACACTGGTAACTATCAGTGTGGTCATTACACTCATATAACTGCTAAGGAGACCCTCTATCGTATTGA
TGGAGCTCACCTTACAAAGATGTCAGAGTACAAAGGACCAGTGACTGATGTTTTCTATAAGGAAACATCT
TACACTACAACCATCAAGCCTGTGTCATACAAACTCGATGGAGTTACTTACACAGAGATTGAACCAAAAT
TGGATGGGTATTATAAAAAGGATAATGCTTACTATACAGAGCAGCCTATAGACCTTGTACCAACTCAACC
ACTACCAAATGCGAGTTTTGACAATTTCAAACTCACATGTTCTAATACAAAATTCGCTGATGACTTAAAT
CAAATGACAGGCTTCACAAAGCCAGCTTCACGAGAGCTATCTGTCACATTCTTCCCAGACTTGAATGGCG
ATGTAGTGGCTATTGACTATAGACACTATTCAGCGAGTTTCAAGAAAGGTGCTAAATTACTGCATAAGCC
AATTGTTTGGCACATTAATCAGGCTACAACCAAGACAACGTTTAAACCAAACACTTGGTGTTTACGTTGT
CTTTGGAGTACAAAGCCAGTAGATACTTCAAATTCATTTGAAGTTCTGGCAGTAGAAGACACACAAGGAA
TGGACAATCTTGCTTGTGAAAGTCAACAACCCACCTCTGAAGAAGTAGTGGAAAATCCTACCATACAGAA
GGAAGTCCTAGAGTGTGACGTGAAAACTACCGAAGTTGTAGGCAATGTCATACTTAAACCATCAGATGAA
GGTGTTAAAGTAACACAAGAGTTAGGTCATGAGGATCTTATGGCTGCTTATGTGGAAAACACAAGCATTA
CCATTAAGAAACCTAATGAGCTTTCACTAGCCTTAGGTTTAAAAACAATTGCCACTCATGGTATTGCTGC
AATTAATAGTGTTCCTTGGAGTAAAATTTTGGCTTATGTCAAACCATTCTTAGGACAGGCAGCAATTACA
ACATCAAATTGTGCTAAGAGATTAGCACAATGTGTGTTTAACAATTATATGCCTTATGTGCTTACACTAT
TGTTTCAATTGTGTACTTTTACAAAAAGTACAAATTCTAGAATTAGAGCTTCGCTACCTACGACTATTGC
TAAAAATAGTGTTAAGGGTGTAGCTAGATTATGTTTGGATGCTGTCATCAATTATGTAAAGTCACCCAAA
TTTTCTAAATTGTTCACTATTGCAATGTGGCTATTATTGTTAAGCATTTGCTTAGGTTCACTAATCTATG
TAACTGCAGCTTTAGGTGTATTATTGTCCAACTTTGGAGCTCCTTCTTATTGTAGTGGCGTTAGAGAATC
GTACCTCAATTCCTCTAATGTTACTACTATGGATTTCTGTGAAGGTTCTTTTCCTTGCAGTGTTTGTTTA
AGTGGATTAGATTCGCTTGATTCCTATCCAGCTCTTGAAACCATTCAGGTGACGATCTCATCGTACAAGC
TAGACTTGACAATTTTAGGTCTGGCTGCTGAGTGGTTTTTGGCATATATGTTGTTTACAAAATTCTTTTA
TTTACTAGGTCTTTCAGCTATAATGCAGGTGTTCTTTGGCTATTTTGCTAGTCATTTCATCAGCAATTCT
TGGCTCATGTGGTTTATCATTAGCATTGTACAAATGGCACCCGTTTCTGCAATGGTTAGGATGTACATCT
TCTTTGCTTCTTTTTACTACATATGGAAGAGCTATGTTCATATTATGGATGGTTGTACCTCTTCGACTTG
CATGATGTGCTATAAGCGCAATCGTGCCACACGCGTTGAGTGTACAACTATTGTTAATGGCATGAAGAGA
TCTTTCTATGTCTATGCAAATGGAGGCCGTGGCTTCTGCAAGACTCACAATTGGAATTGTCTCAATTGTG
ACACATTTTGCACTGGTAGTACATTCATTAGTGATGAAGTTGCTCGTGATTTGTCACTCCAGTTTAAAAG
ACCAATTAACCCTACTGACCAGTCATCGTATATTGTTGATAGTGTTGCTGTGAAAAATGGCGCACTTCAC
CTCTACTTTGACAAGGCTGGTCAAAAGACCTATGAGAGACACCCACTCTCCCATTTTGTCAATTTAGACA
ATTTGAGAGCTAACAACACTAAAGGTTCACTACCTATTAATGTCATAGTCTTTGATGGCAAGTCCAAATG
CGACGAGTCTGCTGCTAGGTCTGCATCTGTGTACTACAGTCAGCTAATGTGCCAACCTATTCTGTTGCTT
GACCAAGCTCTCGTATCAGATGTTGGAGATAGTACTGAAGTTTCTGTTAAGATGTTTGATGCTTATGTCG
ACACCTTTTCAGCAACTTTTAGTGTTCCTATGGAAAAACTTAAGGTACTCGTTGCTACAGCTCATAGCGA
GCTGGCAAAGGGTGTAGCTTTAGATGGTGTCCTTTCTACATTTGTGTCAGCTGCTCGTCAAGGTGTTGTT
GATACTGATGTTGACACAAAGGATGTCATTGAATGTCTCAAACTTTCACATCACTCCGACTTGGAAGTGA
CAGGTGACAGTTGTAACAACTTCATGCTCACCTATAACAAAGTTGAAAACATGACGCCTAGAGATCTTGG
CGCATGTATTGATTGTAATGCAAGGCATATTAATGCTCAAGTAGCAAAAAGTCACAATGTTTCACTCATC
TGGAATGTAAAAGACTATATGTCTTTATCTGAACAGCTGCGTAAACAAATTCGTAGTGCTGCTAAGAAGA
ACAACATACCTTTTAGACTAACTTGTGCTACAACTAGACAGGTTGTCAATGTCATAACTACTAAAATCTC
ACTCAAGGGTGGTAAGATTGTTAGTACTTGGTTTAAACTTATGCTTAAGGCCACATTATTGTGCGTTTTT
GCTGCATTGGTCTGTTACATCGTTATGCCAGTACATACATTGTCTGCTCATGATGGTTATACAAATGAAA
TCATTGGTTACAAAGCCATTCAGGATGGTGTCACTCGTGACATCGTTTCTACTGATGATTGTTTTGCAAA
CAAACATGCTGGTTTTGACTCATGGTTTAGCCAGCGTGGTGGTTCATACAAAATGACAAAAAGCTGCCCT
GTAGTAGCTGCTATCATTACAAGAGAGATTGGTTTCATAGTGCCTGGCTTACCAGGTACTGTGTTGAGAG
CAATCAATGGTGACTTCTTGCATTTTCTACCTCGTGTTTTTAGTGCTGTTGGCAACATTTGCTACACACC
TTCCAAACTCATTGAGTATAGTGATTTTGCTACCTCTGCTTGCGTTCTTGCTGCTGAGTGTACAATTTTT
AAGGATGCTATGGGCAAACCTGTGCCATATTGTTATGACACTAATTTGCTAGAGGGTTCTATTTCTTATA
GTGAGCTTCGTCCAGACACTCGTTATGTCCTTATGGATGGTTCTATCATACAGTTTCCTAACACTTACCT
GGAGGGTTCTGTTAGAGTGGTAACAACTTTTGATGCTGAGTACTGTAGACATGGTACATGCGAAAGGTCA
GAAGCTGGTATTTGCTTATCTACCAGTGGTAGATGGGTTCTTAATAATGAACATTATAGAGCTCTACCTG
GAGTATTCTGTGGTGTTGATGCAATGAATCTTATAGCAAACATCTTTACTCCCCTTGTGCAACCTGTGGG
TGCTTTAGATGTGTCTGCTTCAGTAGTGGCTGGTGGTATTATTGCCATATTTGTGACTTGTGCTGCCTAC
TACTTTATGAAATTCAGACGTGCTTTTGGTGAGTACAACCATGTTGTTGCTGCTAATGCACTTTTGTTTT
TGATGTCTTTCACTATACTTTGTCTGGCACCAGCTTATAGCTTTTTGCCAGGAGTCTACTCAGTCTTTTA
CTTGTACTTGACATTCTATTTCACTAATGATGTTTCGTTCTTGGCTCACCTTCAATGGTTTGCCATGTTT
TCTCCTATTGTGCCTTTTTGGATAACAGCAATCTATGTATTCTGTATTTCTCTGAAGCACTGCCATTGGT
TCTTTAACAACTATCTTAGGAAAAGAGTCATGTTTAATGGAGTTACATTTAGTACCTTCGAGGAGGCTGC
TTTGTGTACCTTTTTGCTCAATAAGGAAATGTACCTAAAATTGCGTAGTGAGACACTGTTGCCACTTACA
CAGTACAACAGGTATCTTGCTCTATATAACAAGTACAAGTATTTCAGTGGAGCCTTAGATACTACCAGCT
ATCGTGAAGCAGCTTGCTGCCACTTAGCAAAGGCTCTAAATGACTTTAGCAATTCAGGTGCTGATGTTCT
CTACCAACCACCACAGACATCAATCACTTCTGCTGTTCTGCAGAGTGGTTTTAGGAAAATGGCATTCCCA
TCAGGCAAAGTTGAAGGGTGCATGGTACAAGTAACCTGTGGAACTACAACTCTTAATGGATTGTGGTTAG
ATGACACAGTATACTGTCCAAGACATGTCATTTGCACAGCAGAAGACATGCTTAATCCTAACTATGAAGA
TCTGCTCATTCGCAAATCCAACCATAGCTTCCTTGTTCAGGCTGGCAATGTACAACTCCGAGTTATCGGC
CATTCTATGCAAAATTGTCTGCTTAGGCTTAAAGTTGATACCTCTAACCCTAAGACACCCAAGTATAAAT
TTGTCCGTATTCAACCTGGTCAAACATTTTCAGTTCTAGCATGCTACAATGGTTCACCATCAGGTGTTTA
TCAGTGTGCCATGAGACCTAACCATACCATTAAAGGTTCTTTCCTTAATGGATCATGTGGTAGTGTTGGT
TTTAACATTGATTATGATTGCGTGTCTTTCTGCTATATGCATCACATGGAGCTTCCAACAGGAGTACACG
CTGGTACTGACTTAGAAGGTAAATTCTATGGTCCATTTGTTGACAGACAAACTGCACAGGCTGCAGGTAC
AGACACAACCATAACATTAAATGTTTTGGCATGGCTGTATGCTGCTGTTATCAATGGTGATAGGTGGTTT
CTTAATAGATTCACCACTACTTTGAATGACTTTAACCTTGTGGCAATGAAGTACAACTATGAACCTTTGA
CACAAGATCATGTTGACATATTGGGACCTCTTTCTGCTCAAACAGGAATTGCTGTCTTAGATATGTGTGC
TGCTTTGAAAGAGCTGCTGCAGAATGGTATGAACGGTCGTACTATCCTTGGTAGCACTATTTTAGAAGAT
GAGTTTACACCATTTGATGTTGTTAGACAATGCTCTGGTGTTACCTTCCAAGGTAAGTTCAAGAAAATTG
TTAAGGGCACTCATCATTGGATGCTTTTAACTTTCTTGACATCACTATTGATTCTTGTCCAAAGTACTCA
GTGGTCACTGTTTTTCTTTGTTTACGAGAATGCTTTCTTGCCATTTACTCTTGGTATTATGGCAATTGCT
GCATGTGCTATGCTGCTTGTTAAGCATAAGCACGCATTCTTGTGCTTGTTCCTGTTACCTTCTCTTGCAA
CAGTTGCTTACTTTAATATGGTCTACATGCCTGCTAGCTGGGTGATGCGTATTATGACATGGCTTGAATT
GGCTGACACTAGCTTGTCTGGTTATCGGCTTAAGGACTGTGTTATGTATGCTTCAGCTTTAGTTTTGCTT
ATTCTCATGACAGCTCGCACTGTTTATGATGATGCTGCTAGACGTGTTTGGACACTGATGAATGTCATTA
CACTTGTTTACAAAGTCTACTATGGTAATGCTTTAGATCAAGCTATTTCCATGTGGGCCTTAGTTATTTC
TGTAACCTCTAACTATTCTGGTGTCGTCACGACTATCATGTTTTTAGCTAGAGCTATAGTGTTTGTGTGT
GTTGAGTATTACCCATTGTTATTTATTACTGGCAACACCTTACAGTGTATCATGCTTGTTTATTGTTTCT
TAGGCTATTGTTGCTGCTGCTATTTTGGCCTTTTCTGTTTACTCAACCGTTACTTCAGGCTTACTCTTGG
TGTTTATGACTACTTGGTCTCTACACAAGAATTTAGGTATATGAACTCCCAGGGGCTTTTGCCTCCTAAG
AGTAGTATTGATGCTTTCAAGCTTAACATTAAGTTGTTAGGTATTGGAGGTAAACCATGTATCAAGGTTG
CTACTGTACAGTCTAAAATGTCTGACGTAAAGTGCACATCTGTGGTACTGCTCTCGGTTCTTCAACAACT
TAGAGTAGAGTCATCTTCTAAATTGTGGGCACAATGTGTACAACTCCACAATGATATTCTTCTTGCAAAA
GACACAACTGAAGCTTTCGAGAAGATGGTTTCTCTTTTGTCTGTTTTGCTATCCATGCAGGGTGCTGTAG
ACATTAACAAGTTGTGCGAGGAAATGCTCGACAACCGTGCTACTCTTCAGGCTATTGCTTCAGAATTTAG
TTCTTTACCATCATATGCCGCTTATGCCACTGCCCAAGAGGCCTATGAGCAGGCTGTAGCTAATGGTGAT
TCTGAAGTCGTTCTCAAAAAGTTAAAGAAATCTTTGAATGTGGCTAAATCTGAGTTTGACCGTGATGCTG
CCATGCAACGCAAGTTGGAAAAGATGGCAGATCAGGCTATGACCCAAATGTACAAACAGGCAAGATCTGA
GGACAAGAGGGCAAAAGTAACTAGTGCTATGCAAACAATGCTTTTCACTATGCTTAGGAAGCTTGATAAT
GATGCACTTAACAACATTATCAACAATGCGCGTGATGGTTGTGTTCCACTCAACATCATACCATTGACTA
CAGCAGCCAAACTTATGGTTGTTGTCCCTGATTATGGTACCTACAAGAACACTTGTGATGGTAACACTTT
TACATATGCATCTGCACTCTGGGAAATCCAGCAAGTTGTTGATGCAGATAGTAAGATTGTTCAACTTAGT
GAAATTAACATGGATAATTCACCAAATTTGGCTTGGCCTCTTATTGTTACAGCTCTAAGAGCCAACTCAG
CTGTCAAACTACAGAATAATGAACTGAGTCCGGTAGCACTACGACAGATGTCTTGTGCGGCTGGTACCAC
ACAAACAGCTTGTACTGATGACAATGCACTTGCCTACTATAACAATTCGAAGGGAGGTAGGTTTGTGCTG
GCATTACTATCAGACCACCAAGATCTCAAATGGGCTAGATTCCCTAAGAGTGATGGTACAGGTACAATTT
ACACAGAACTGGAACCACCTTGTAGGTTTGTTACAGACACACCAAAAGGGCCTAAAGTGAAATACTTGTA
CTTCATCAAAGGCTTAAATAACCTAAATAGAGGTATGGTTCTGGGCAGTTTAGCTGCTACAGTACGTCTT
CAGGCTGGAAATGCTACAGAAGTACCTGCCAATTCAACTGTGCTTTCCTTCTGTGCCTTTGCAGTAGACC
CTGCTAAAGCATATAAGGATTACCTAGCAAGTGGAGGACAACCAATCACCAACTGTGTGAAGATGTTGTG
TACACACACTGGTACAGGACAGGCAATTACTGTAACACCAGAAGCTAACATGGACCAAGAGTCCTTTGGT
GGTGCTTCATGCTGTCTGTATTGTAGATGCCACATTGATCATCCAAATCCTAAAGGATTTTGTGACTTGA
AAGGTAAGTACGTCCAAATACCTACCACTTGTGCTAATGACCCAGTGGGTTTTACACTTAGAAACACAGT
CTGTACCGTCTGCGGAATGTGGAAAGGTTATGGCTGTAGTTGTGATCAACTCCGCGAACCCATGATGCAG
TCTGCGGATGCGTCAACGTTTTTAAACGGGTTTGCGGTGTAAGTGCAGCCCGTCTTACACCGTGCGGCAC
AGGCACTAGCACTGATGTCGTCTACAGGGCTTTTGATATTTACAACGAAAAAGTTGCTGGTTTTGCAAAG
TTCCTAAAAACTAATTGCTGCCGCTTCCAGGAGAAGGATGAGGAAGGCAATTTATTAGACTCTTACTTTG
TAGTTAAGAGGCATACTATGTCTAACTACCAACATGAAGAGACTATTTACAACTTGGTTAAAAATTGTCC
AGCGGTTGCTGTTCATGATTTTTTCAAGTTTAGAGTAGATGGTGACATGGTACCACATATATCACGTCAG
CGTCTAACTAAATACACAATGGCTGATTTAGTCTATGCTCTACGTCATTTTGACGAGGGTAATTGTGACA
CATTAAAAGAAATACTCGTCACATACAATTGTTGTGATGATGATTATTTCAATAAGAAGGATTGGTATGA
CTTCGTAGAGAATCCTGACATCTTACGCGTATATGCTAACTTAGGTGAACGTGTACGCCAAGCATTATTA
AAGACTGTACAATTCTGCGATGCTATGCGTGATGCAGGCATTGTAGGCGTACTGACATTAGACAATCAGG
ATCTTAATGGGAACTGGTACGACTTCGGTGATTTCGTACAAGTAGCACCAGGCTGCGGAGTTCCTATTGT
GGATTCATACTACTCATTGCTGATGCCCATCCTCACTCTGACTAGGGCATTGGCTGCTGAGTCCCATATG
GATGCTGATCTCGCAAAACCACTTATTAAGTGGGATTTGCTGAAATATGATTTTACGGAAGAGAGACTTT
GTCTCTTCGACCGTTACTTTAAATATTGGGACCAGACATACCATCCCAATTGTATTAACTGTTTGGATGA
TAGGTGTATCCTTCATTGTGCAAACTTTAATGTGTTATTTTCTACTGTGTTTCCACCTACAAGTTTTGGA
CCACTAGTAAGAAAAATATTTGTAGATGGTGTTCCTTTTGTTGTTTCAACTGGATACCATTTTCGTGAGT
TAGGAGTTGTACATAATCAGGATGTAAACTTACATAGCTCGCGTCTCAGTTTCAAGGAACTTTTAGTGTA
TGCTGCTGATCCCGCCATGCATGCAGCTTCTGGCAATTTATTGCTAGATAAACGCACTACATGCTTTTCA
GTAGCTGCACTAACAAACAATGTTGCTTTTCAAACTGTCAAACCCGGTAATTTTAACAAAGACTTTTATG
ACTTTGCTGTGTCTAAAGGTTTCTTTAAGGAAGGAAGTTCTGTTGAACTAAAACACTTCTTCTTTGCTCA
GGATGGCAATGCTGCTATCAGTGATTATGACTATTATCGTTATAATCTGCCAACAATGTGTGATATCAGA
CAACTCCTATTCGTAGTTGAAGTTGTTGATAAATACTTTGATTGTTACGATGGTGGCTGTATTAATGCCA
ACCAAGTAATCGTTAACAATCTGGACAAATCAGCTGGTTTCCCATTTAATAAATGGGGTAAGGCTAGACT
TTATTATGACTCAATGAGTTATGAGGATCAAGATGCACTTTTCGCGTACACTAAGCGTAATGTCATCCCT
ACTATAACTCAAATGAATCTTAAGTATGCCATTAGTGCAAAGAATAGAGCTCGCACCGTAGCTGGTGTCT
CTATCTGTAGTACTATGACAAATAGACAGTTTCATCAGAAATTATTGAAGTCAATAGCCGCCACTAGAGG
AGCTACTGTGGTAATTGGAACAAGCAAATTTTACGGTGGCTGGCATAATATGTTAAAAACTGTTTACAGT
GATGTAGAAACTCCACACCTTATGGGTTGGGATTATCCAAAATGTGACAGAGCCATGCCTAACATGCTTA
GGATAATGGCCTCTCTTGTTCTTGCTCGCAAACATAGCACTTGCTGTAACTTGTCACACCGTTTCTACAG
GTTAGCTAATGAGTGTGCGCAAGTATTAAGTGAGATGGTCATGTGTGGCGGCTCACTATATGTTAAACCA
GGTGGAACATCATCCGGTGATGCTACAACTGCTTATGCTAATAGTGTCTTTAACATTTGTCAAGCTGTTA
CAGCCAATGTAAATGCACTCCTTTCAACTGATGGTAACAAGATAGCTGACAAGTACGTCCGCAATCTACA
ACACAGGCTTTATGAGTGTCTCTATAGAAATAGGGATGTTGATCATGAATTCGTGGATGAGTTTTACGCT
TACCTGCGTAAACATTTCTCTATGATGATTCTTTCTGATGATGCCGTTGTGTGCTATAACAGTAACTATG
CGGCTCAAGGTTTAGTAGCTAGCATTAAGAACTTTAAGGCAGTTCTTTATTATCAAAATAATGTGTTCAT
GTCTGAGGCAAAATGTTGGACTGAGACTGACCTTACTAAAGGACCTCACGAATTTTGCTCACAGCATACA
ATGCTAGTTAAACAAGGAGATGATTACGTGTACCTGCCTTACCCAGATCCGTCAAGAATATTAGGCGCAG
GCTGTTTTGTCGATGATATTGTCAAAACAGATGGTACACTTATGATTGAGAGGTTCGTGTCATTAGCTAT
TGATGCTTACCCTCTTACTAAACATCCTAATCAGGAGTATGCTGATGTCTTTCACTTGTACTTACAATAC
ATTAGAAAGTTACATGATGAGCTTACCGGTCACATGTTAGACATGTATTCTGTAATGCTAACTAATGATA
ACACCTCACGTTATTGGGAACCTGAGTTTTATGAAGCTATGTACACACCACACACAGTCTTGCAGGCTGT
AGGTGCTTGTGTATTGTGTAATTCACAGACTTCACTTCGTTGCGGTGCCTGCATTAGGAGACCATTCCTG
TGCTGCAAGTGCTGCTATGACCATGTCATTTCAACATCACATAAATTAGTGTTGTCTGTTAATCCCTATG
TTTGCAATGCACCAGGTTGTGATGTCACTGATGTGACACAACTATATCTAGGAGGTATGAGCTATTACTG
CAAGTCACATAAGCCTCCCATTAGTTTTCCATTGTGTGCTAATGGTCAGGTTTTTGGTTTATACAAGAAC
ACATGTGTAGGTAGTGACAATGTCACTGACTTTAATGCGATAGCAACATGTGATTGGACTAATGCTGGCG
ATTACATACTTGCCAACACCTGTACTGAGAGACTCAAACTCTTTGCAGCAGAAACACTCAAAGCTACTGA
GGAAACATTCAAGCTGTCATATGGTATTGCCACTGTACGTGAAGTACTCTCTGACAGAGAATTGCATCTT
TCATGGGAGGTTGGAAAACCTAGACCACCATTGAATAGAAATTATGTCTTTACTGGTTACCGTGTAACTA
AAAATAGTAAAGTACAGATTGGAGAGTACACCTTTGAAAAAGGTGACTATGGTGATGCTGTTGTGTACAG
AGGTACTACGACATACAAATTGAATGTTGGTGATTACTTTGTGTTGACATCTCACACTGTAATGCCACTT
AGTGCACCTACTCTAGTGCCACAAGAGCACTATGTGAGAATTACTGGCTTGTACCCAACACTCAACATCT
CAGATGAGTTTTCTAGCAATGTTGCAAATTATCAAAAGGTCGGTATGCAAAAGTACTCTACACTCCAAGG
ACCACCTGGTACTGGTAAGAGTCATTTTGCCATCGGACTTGCTCTCTACTACCCATCTGCTCGCATAGTG
TATACAGCTTGCTCTCATGCAGCTGTTGATGCCCTATGCGAAAAGGCATTAAAATACTTGCCCATAGATA
AATGTAGTAGAATCATACCTGCGCGTGCTCGCGTAGAGTGTTTTGACAAATTCAAAGTCAATTCAACACT
AGAACAGTATGTTTTCTGCACTGTAAATGCATTGCCAGAAACAACTGCTGATATTGTAGTCTTTGATGAA
ATCTCTATGGCTACTAATTATGACTTGAGTGTTGTCAATGCTAGACTTCGTGCAAAACACTACGTCTATA
TTGGCGATCCTGCTCAATTACCAGCCCCGCGCACATTGCTGACCAAAGGCACACTAGAACCAGAATACTT
CAATTCAGTGTGCAGACTTATGAAAACAATAGGTCCAGACATGTTCCTTGGAACTTGTCGCCGTTGTCCT
GCTGAAATTGTCGACACTGTGAGTGCTTTAGTTTATGATAATAAGCTAAAGGCACACAAGGAGAAGTCAG
CTCAATGCTTCAAAATGTTTTACAAGGGTGTTATTACACATGATGTTTCATCTGCAATTAACAGACCTCA
AATAGGCGTTGTAAGAGAATTTCTTACACGCAATCCTGCTTGGAGAAAAGCTGTTTTTATCTCACCTTAT
AATTCACAGAATGCTGTAGCTTCAAAAATCTTAGGATTGCCTACGCAGACTGTTGATTCCTCACAGGGTT
CTGAGTATGACTATGTCATATTCACGCAAACTACCGAAACAGCACACTCTTGCAATGTTAACCGCTTTAA
TGTGGCTATCACAAGAGCAAAAATTGGCATTTTGTGCATAATGTCTGATAGAGATCTTTATGACAAACTG
CAATTCACAAGTCTAGAAGTACCACGCCGTAATGTGGCTACATTACAGGCAGAAAATGTAACTGGACTTT
TTAAGGACTGTAGTAAGATCATTACCGGTCTTCATCCAACACAGGCACCTACACACCTCAGCGTTGATAC
AAAATTTAAGACTGAGGGACTATGTGTTGACATACCAGGCATACCAAAGGACATGACCTATCGTAGACTC
ATCTCTATGATGGGTTTCAAAATGAATTACCAAGTCAATGGTTACCCTAACATGTTTATCACCCGCGAAG
AAGCTATTCGTCACGTTCGTGCATGGATTGGCTTCGACGTAGAGGGCTGTCATGCAACTAGAGATGCTGT
GGGTACTAACCTACCTCTCCAGCTAGGATTTTCTACAGGTGTTAACTTAGTAGCTGTACCGACTGGCTAT
GTTGACACTGAAAATAATACAGAATTCACCAGAGTTAATGCAAAACCTCCACCAGGTGACCAGTTTAAAC
ATCTTATACCACTCATGTACAAAGGCTTGCCCTGGAATGTAGTGCGTATTAAGATAGTACAAATGCTCAG
TGATACACTGAAAGGATTGTCAGACAGAGTCGTGTTTGTCCTTTGGGCGCATGGCTTTGAGCTTACATCA
ATGAAGTACTTTGTCAAGATTGGACCTGAAAGAACGTGCTGTCTGTGTGACAAACGTGCAACTTGCTTTT
CTACTTCATCAGATACTTATGCCTGCTGGAATCATTCTGTGGGTTTTGACTATGTCTACAACCCATTTAT
GATTGATGTTCAGCAGTGGGGTTTTACGGGTAACCTTCAGAGTAACCACGACCAACATTGTCAAGTGCAT
GGAAATGCACATGTGGCTAGTTGTGATGCTATCATGACTAGATGCCTGGCGGTCCATGAGTGCTTTGTTA
AGCGCGTTGATTGGTCTGTTGAATACCCCATTATAGGAGATGAACTGAAGATTAATTCTGCTTGCAGAAA
AGTACAGCATATGGTTGTAAAGTCTGCATTGCTTGCTGATAAGTTTCCAGTTCTTCATGACATTGGAAAT
CCAAAGGCTATCAAGTGTGTGCCTCAGGCTGAAGTAGAGTGGAAGTTCTATGACGCTCAGCCATGCAGTG
ACAAAGCCTACAAAATAGAGGAACTTTTCTATTCTTATGCTACACATCATGATAAATTCACTGATGGTGT
TTGTTTGTTTTGGAACTGTAACGTCGATCGTTACCCAGCCAATGCAATTGTGTGTAGGTTTGACACGAGA
GTTTTGTCAAACTTGAACTTACCAGGTTGTGATGGTGGTAGCTTGTATGTGAATAAGCATGCATTCCACA
CTCCAGCTTTTGATAAAAGTGCATTTACCAATTTAAAGCAATTGCCTTTCTTTTATTATTCTGATAGTCC
TTGTGAGTCTCATGGCAAACAAGTAGTGTCAGATATTGATTATGTACCACTTAAATCAGCTACGTGTATT
ACACGTTGCAATTTGGGTGGTGCTGTTTGCAGACACCATGCAAATGAGTACCGACAGTACTTAGATGCAT
ACAACATGATGATTTCTGCTGGATTTAGCCTATGGATTTACAAACAGTTTGATACTTATAACCTGTGGAA
TACATTTACCAGGTTACAAAGCTTAGAAAATGTGGCTTACAACGTTGTTAATAAAGGACACTTTGATGGA
CAAGCTGGTGAAGCGCCTGTTTCCATCATCAATAATGCTGTTTACACAAAGGTAGATGGTGTTGATGTAG
AAATCTTTGAAAACAAGACAACACTTCCTGTTAATGTTGCATTTGAGCTTTGGGCTAAGCGTAACATTAA
ACCAGTGCCAGAGATTAAGATACTCAATAATTTGGGTGTCGACATCGCTGCTAATACTGTGGTCTGGGAC
TACAAGAGAGAAGCACCAGCACATATGTCAACAATAGGTGTCTGCACAATGACTGACATTGCTAAGAAAC
CTACTGAGAGTGCTTGTTCCTCGCTTACTGTCTTATTTGATGGTAGAGTGGAAGGACAGGTAGACCTTTT
TAGAAATGCCCGTAATGGTGTTTTAATAACAGAAGGTTCAGTTAAAGGTTTAACACCTTCAAAAGGACCA
GCACAAGCTAGTGTCAATGGAGTCACATTAATTGGAGAATCAGTAAAAACACAGTTCAACTATTTTAAGA
AAGTAGATGGCATTATTCAACAGTTGCCTGAAACCTACTTTACTCAGAGCCGAGACTTAGAGGATTTCAA
GCCCAGATCACAAATGGAAACTGACTTTCTTGAGCTCGCTATGGATGAATTCATACAGCGGTATAAGCTA
GAGGGTTATGCCTTCGAACATATCGTTTATGGGGATTTCAGTCATGGACAACTTGGCGGCCTTCATCTAA
TGATTGGTTTAGCCAAGCGCTCACAAGATTCACCGCTTAAATTAGAGGATTTTATCCCTATGGATAGCAC
AGTGAAAAATTACTTCATAACAGACGCACAAACAGGTTCATCAAAATGTGTGTGTTCTGTTATTGACCTC
TTACTCGATGACTTTGTTGAGATAATAAAGTCACAGGATTTGTCAGTAATCTCTAAGGTAGTCAAGGTTA
CAATTGACTACGCTGAGATTTCATTCATGCTTTGGTGTAAAGATGGTCATGTCGAAACCTTCTACCCAAA
ATTACAAGCAAGTCAAGCGTGGCAACCGGGGGTTGCAATGCCTAACTTGTACAAGATGCAAAGAATGCTT
CTTGAAAAGTGTGACCTTCAGAATTATGGTGAAAATGCTGTCATACCAAAAGGAATAATGATGAATGTCG
CAAAATACACTCAACTGTGTCAATACTTAAATACACTTACTTTAGCTGTACCCTACAACATGAGAGTTAT
TCACTTTGGTGCGGGCTCTGATAAAGGAGTCGCACCTGGTACAGCTGTACTCAGACAATGGTTGCCAACT
GGCACACTACTTGTCGATTCAGACCTTAATGACTTCGTCTCTGACGCGGATTCTACTTTAATTGGAGACT
GTGCAACAGTACATACGGCTAATAAATGGGACCTCATTATTAGCGATATGTATGACCCTAAGACCAAACA
CGTGAAAAAAGAGAATGACTCAAAAGAAGGGTTTTTCACTTACCTGTGTGGATTTATAAAGCAAAAGCTA
GCCCTGGGCGGTTCTGTGGCTGTGAAGATAACAGAGCATTCTTGGAATGCTGATCTTTACAAGCTTATGG
GACATTTCTCATGGTGGACAGCTTTTGTTACAAATGTAAATGCATCATCATCAGAAGCATTTTTAATTGG
GGCTAACTATCTTGGCAAGCCGAAGGAACAAATTGACGGCTATACCATGCATGCTAACTACATTTTTTGG
AGGAACACAAACCCTATCCAATTGTCTTCCTATTCACTATTTGACATGAGTAAATTTCCCCTTAAGTTAA
GAGGGACTGCTGTTATGTCTTTAAAAGAGAATCAAATCAATGATATGATTTATTCTCTACTTGAGAAAGG
TAGACTTATCATTAGAGAAAGTAACAAAGTTGTGGTGTCTAGTGATATTTTAGTTAACAACTAAACGAAC
ATGAAATTGTTAGTTTTAGTTTTTGCTACTTTGGTCTCTTCTTACACTATAGAGAAGTGCACTGACTTTG
ATGATCGCACTCCACCTTCAAACACTCAATTTCTGTCTTCTCACAGAGGTGTTTATTACCCAGATGATAT
TTTTAGGTCTAATGTCTTGCATTTAGTACAAGATCACTTTCTACCTTTTGACTCTAATGTCACTAGGTTT
ATAACATTTGGCCTAAATTTTGATAATCCCATAATACCCTTTAGGGATGGTGTTTACTTTGCTGCGACTG
AAAAGTCTAATGTTATTAGAGGATGGGTTTTTGGTTCTACAATGAACAATAAATCTCAATCCGTTATAAT
AATGAACAACTCAACTAATTTAGTCATTAGGGCTTGTAATTTTGAGTTGTGTGACAATCCATTCTTTGTT
GTGTTGAGATCCAACAACACTCAGATACCGTCTTACATATTCAATAATGCATTCAATTGCACATTTGAAT
ATGTTTCTAAGGATTTTAACCTTGACATTGGTGAAAAACCAGGTAATTTCAAGGATCTTAGAGAGTTTGT
TTTCAGGAATAAAGATGGTTTTTTGCATGTTTACTCTGGTTACCAACCCATTTCTGCTGCTAGTGGCTTG
CCAACTGGTTTTAATGCACTTAAACCTATTTTTAAGTTACCTCTGGGTATTAATATTACTAATTTCAGAA
CTCTTCTGACTGCTTTTCCTCCTAACCCTGGTTATTGGGGTACTTCAGCTGCAGCTTATTTTGTAGGATA
TTTAAAGCCAACTACATTCATGCTCAAGTATGATGAAAATGGTACAATCACAGATGCTGTCGATTGTTCT
CAAAATCCACTTGCTGAACTCAAATGCTCTGTTAAAAGTTTTGAGATTGACAAAGGAATTTACCAAACCT
CCAATTTTAGGGTAGCACCCTCAAAGGAAGTTGTGAGGTTCCCTAATATTACAAACCTGTGTCCTTTTGG
AGAGGTTTTTAATGCTACTACATTTCCTTCTGTCTATGCATGGGAGAGGAAAAGAATTTCTAATTGTGTT
GCTGATTACTCTGTACTCTACAACTCAACATCTTTTTCAACTTTTAAGTGTTATGGCGTTTCTGCCACTA
AGCTGAATGATCTTTGCTTCTCTAATGTCTATGCAGATTCATTCGTAGTCAAAGGAGATGATGTAAGGCA
AATAGCACCAGGACAGACCGGTGTTATTGCTGATTATAATTATAAATTGCCAGATGATTTTATGGGTTGT
GTCCTTGCTTGGAATACTAGGAACATTGATGCTACTTCAACTGGTAATTATAATTATAAATATAGATCTC
TCAGACATGGCAAGCTTAGGCCCTTTGAGAGAGACATTTCTAATGTGCCTTTCTCCCCTGATGGCAAACC
ATGTACCCCACCTGCTTTCAACTGTTACTGGCCATTAAATGATTATGGTTTTTTCACTACTAATGGCATA
GGCTATCAACCCTATAGAGTTGTAGTACTTTCTTTTGAACTTTTAAATGCACCTGCTACAGTCTGTGGAC
CAAAATTATCCACTGACCTTATTAAAAACCAGTGTGTCAATTTTAACTTTAATGGACTCACTGGTACTGG
TGTGTTAACTCCTTCTTCAAAGAGATTTCAACCATTTCAACAATTTGGTCGTGATGTTTCGGATTTCACT
GATTCAGTTCGAGATCCTAAAACGTCTGAAATATTAGACATTTCACCTTGCTCTTTTGGCGGTGTAAGTG
TAATTACACCCGGAACAAATACTTCATCAGAAGTTGCTGTTCTATATCAAGATGTTAACTGCACTGATGT
TCCTGTAGCAATCCATGCAGACCAACTCACACCTGCTTGGCGCATATATTCTACTGGAAATAATGTATTT
CAAACTCAGGCAGGCTGTCTTATAGGAGCTGAGCATGTCGACACTTCTTATGAGTGCGACATTCCTATTG
GAGCTGGCATTTGTGCTAGTTACCACACAGTTTCTTCACTACGTAGTACTAGCCAAAAATCTATTGTGGC
TTATACTATGTCTTTAGGTGCTGATAGTTCAATTGCTTACTCTAATAACACCATTGCTATACCTACTAAT
TTTTCAATTAGCATTACTACAGAAGTAATGCCTGTTTCTATGGCTAAAACCTCCGTAGATTGTAATATGT
ACATCTGCGGCGATTCTACTGAATGTGCTAATTTGCTTCTCCAATATGGTAGCTTTTGCACACAATTAAA
TCGTGCACTCTCAGGTATCGCTGTTGAACAGGATCGCAACACACGTGAAGTGTTCGCTCAAGTGAAACAA
ATGTACAAAACCCCAACTTTGAAAGATTTTGGTGGTTTTAATTTTTCACAAATATTACCTGACCCTCTAA
AGCCAACTAAGAGATCTTTTATTGAGGACTTGCTCTTTAATAAGGTGACACTCGCTGATGCTGGCTTTAT
GAAGCAATATGGCGAATGCCTAGGTGATATTAATGCTAGAGATCTCATTTGTGCGCAGAAGTTCAATGGA
CTTACAGTGTTGCCACCTTTGCTCACTGATGATATGATTGCTGCCTACACTGCTGCTCTAGTCAGTGGTA
CTGCCACTGCTGGATGGACATTTGGTGCTGGCGCTGCTCTTCAAATACCTTTTGCTATGCAAATGGCATA
TAGGTTCAATGGCATTGGAGTTACCCAAAATGTTCTCTATGAGAACCAAAAACAAATCGCCAACCAATTT
AACAAGGCGATCAGTCAAATTCAAGAATCACTTACAACAACATCAACTGCATTGGGCAAGCTGCAAGACG
TTGTTAACCAGAATGCTCAAGCATTAAACACACTTGTCAAACAACTTAGCTCCAATTTTGGTGCAATTTC
AAGTGTGCTAAATGATATCCTCTCGCGACTTGACAAAGTCGAGGCTGAGGTACAAATTGATAGGTTAATT
ACAGGCAGACTGCAAAGCCTGCAAACCTATGTAACACAACAACTAATCAGGGCTGCTGAAATCAGGGCTT
CTGCTAATCTTGCTGCTACTAAAATGTCTGAGTGTGTTCTTGGACAATCAAAAAGAGTTGACTTTTGCGG
AAAAGGCTATCATCTTATGTCCTTCCCGCAAGCAGCCCCGCATGGTGTTGTCTTCCTACATGTCACATAT
GTGCCATCCCAAGAGAGAAACTTCACCACTGCGCCAGCAATTTGTCACGAAGGCAAAGCATACTTCCCGC
GTGAAGGTGTTTTTGTTTTTAATGGCACTTCTTGGTTTATTACACAGAGGAACTTCTTTTCTCCACAAAT
AATTACTACAGACAATACATTTGTCTCCGGAAGTTGTGATGTCGTAATCGGCATCATTAACAACACAGTT
TATGATCCTCTGCAACCTGAGCTTGACTCATTCAAAGAAGAGCTGGACAAGTACTTCAAAAATCACACAT
CACCAGATGTTGATCTCGGCGACATTTCAGGCATTAACGCTTCTGTCGTCAATATTCAGAAAGAAATTGA
CCGCCTCAATGAGGTCGCCAAAAATTTAAATGAATCACTCATTGACCTTCAAGAATTGGGAAAATATGAG
CAATACATTAAATGGCCTTGGTATGTTTGGCTCGGCTTCATTGCTGGACTAATTGCCATCGTCATGGTTA
CAATCTTGCTTTGTTGCATGACTAGTTGTTGCAGTTGCCTCAAGGGTGCATGCTCTTGTGGTTCTTGCTG
CAAGTTTGATGAGGATGACTCTGAGCCAGTTCTCAAGGGTGTCAAATTACATTACACATAAACGAACTTA
TGGATTTGTTTATGAGAATTTTTACTCTTGGATCAATTACTGCACAGTCAGGAAAAATTGACAATGCTTC
TCCTGCAGGTACTGTTCATGCTACAGCAACGATACCGCTACAGGCCTCACTCCCTTTCGGATGGCTTGTT
ATTGGCGTTGCATTTCTTGCTGTTTTTCAGAGCGCTACCAAAATAATTGCGCTCAATAAAAGATGGCAGC
TAGCCCTTTATAAGGGCTTCCAGTTCATTTGCAATTTACTGCTGCTATTTATTACCATCTATTCACATCT
TTTGCTTGTCGCTGCGGGTATGGAGGCGCAATTTTTGTACCTCTATGCCTTGATATATTTTCTACAATGC
ATCAACGCATGTAGAATTATCATGAGATGTTGGCTTTGTTGGAAGTGTAAATCCAAGAACCCATTACTTT
ATGATGCCAACTACTTTGTTTGCTGGCACACACATAACTATGACTACTGTATACCATATAACAGTGTCAC
AGATACAATTGTCGTTACTGCAGGTGACGGCATTTCAACACCAAAACTCAAAGAAGACTACCAAATTGGT
GGTTATTCTGAGAATTGGCACTCAGGTGTTAAAGACTATGTCGTCGTACATGGCTATTTCACTGAAGTTT
ACTACCAGCTTGAGTCTACACAAATTACTACAGACACTGGTATTGAAAATGCTACATTCTTCATCTTTAA
CAAGCTTGTTAAAGATCCGCCGAATGTGCAAATACACACAATCGACGGCTCTTCAGGAGTTGTAAATCCA
GCAATGGATCCAATTTATGATGAGCCGACGACGACTACTAGCGTGCCTTTGTAAGCACAAGAAAGTGAGT
ACGAACTTATGTACTCATTCGTTTCGGAAGAAACAGGTACGTTAATAGTTAATAGCGTACTTCTTTTTCT
TGCTTTCGTGGTATTCTTGCTAGTCACACTAGCCATCCTTACTGCGCTTCGATTGTGTGCGTACTGCTGC
AATATTGTTAACGTGAGTTTAGTAAAACCAACGGTTTACGTCTACTCGCGTGTCAAAAATCTGAACTCTT
CTGAAGGAGTTCCTGATCTTCTGGTCTAAACGAACTAACTATTATTATTATTCTGTTTGGAACTTTAACA
TTGCTTATCATGGCTGAGAACGGGACTATTTCCGTTGAGGAGCTCAAAAGACTCCTTGAACAATGGAACC
TAGTAATAGGTTTCCTATTCCTAGCCTGGATTATGTTACTACAATTTGCCTATTCTAATCGGAACAGGTT
TTTGTACATAATAAAGCTTGTTTTCCTGTGGCTCTTGTGGCCAGTAACACTTGCTTGCTTTGTGCTTGCT
GCTGTTTACAGAATTAATTGGGTGACTGGCGGGATTGCGATTGCAATGGCTTGTATTGTAGGCTTGATGT
GGCTTAGCTACTTCATTGCTTCCTTCAGGCTATTTGCTCGTACCCGCTCAATGTGGTCATTCAACCCAGA
AACAAACATTCTTCTCAATGTGCCTCTTCGAGGGACAATTGTGACCAGACCGCTCATGGAAAGTGAACTT
GTCATTGGCGCTGTGATCATTCGTGGTCACTTGCGCATGGCTGGACACTCCCTAGGGCGCTGTGACATCA
AGGACCTGCCAAAAGAGATCACTGTGGCTACATCACGAACGCTTTCTTATTACAAATTAGGAGCGTCGCA
GCGTGTAGGCACTGATTCAGGTTTTGCTGCATACAACCGCTACCGTATTGGAAACTACAAATTAAATACA
GACCACGCCGGTAGCAACGACAATATTGCTTTGCTAGTACAGTAAGTGACAACAGATGTTTCATCTTGTT
GACTTCCAGGTTACAATAGCAGAGATATTGATTATCATTATGAGGACTTTCAGGATTGCTATTTGGAATC
TTGACATGATAATAAGTTCAATAGTGAGACAGTTATTTAAGCCTCTAACTAAGAATAAATATTCAGAGTT
AGATGATGAAGAACCTATGGAGATAGATTATCCTTGATAAACGAACCACTATGTTACTTTTAGTAACATT
GTTTGGTTTAGCACAAGGGTGCAGCTTACCACTTACGGTTAGCTGCCCTAGAGGCCTACCTTTCACTCTA
CAGATTAACACTACTAGTGTTACTGTGGAGTGGTATCGGGTATCTCCTGCATCAATGCAAGGTCTTACAA
AGATAAATACTGGCAGCACTATTTTTGATAACAACTTTAGTGTAGTCAATAATAATTTGTACTTCAAACA
GTGTTTTGGAGGCTTTTTTACAGCACGCTGTTACCGCCAGGGTAAGCATGACGGTGCTATAGTAGATAAT
TCTCAACCTGTCTTTGTGGATGCTAGGAATTATGTACCAACTACTGCACCATTAGTCTCATCGCAGGGCA
TTGTGCAGCCAAAAAGTTCCAATGTGTTAGCTATAGTGTTACCTATAGCCCTTGTTGGTATTTGTCTTTT
TATTCTTTTACTTTGGTATCTGTTTTCTAAGCAAAACAAAATTTACCAACAGGCCACGCAATCAGTCTAA
ACGAACATGAAAATTATTCTCTTCCTGACATTGATTGCACTTGCATCTTGCGAGCTATATCACTATCAGG
AGTGTGTTAGAGGTACAACTATACTACTAAAAGAACCTTGCCTATCTGGAACTTACGAGGGCAATTCACC
ATTTCATCCTCTTGCTGATAACAAATTTGCACTAACTTGCACTAGCACTCATTTTGCTTTTGCTTGTGCT
GACGGTACTAGACATACTTATCAGCTTCGTGCAAGATCAGTTTCACCAAAACTTTTCATCAGACAAGAGG
AAGTTCATCAAGAGCTCTACTCGCCGCTTTTTCTCATTGTTGCTGCTCTAGTATTTATAATACTTTGCTT
CACCATTAAGAGAAAGACAGAATGAATGAGCTCACCTTAATTGACTTCTATTTGTGCTTTTTAGCCTTTC
TGCTATTCCTTGTTCTAATAATGCTTATTATATTTTGGTTTTCACTTGAACTCCAGGATATAGAAGAACC
TTGTAACAAAGTCTAAACGAACATGAAACTTCTCATTGTTTTAGGACTCTTAACTTCAGTGTATTGCATG
CATAAAGAATGCAGTATACAAGAATGTTGTGAAAATCAACCATTCCAACTTGAAGACCCATGTCCAATAC
ATTACTATTCGGACTGGTTTGTAAAAATTGGACCTCGTAAGTCTGCTCGCCTAGTACAACTTTGTGCTGG
TGAATATGGACATAGAGTTCCAATACATTACGAAATGTTTGGCAATTACACTATTTCATGTGAACCACTT
GAAATAAATTGTCAAAACCCACCAGTTGGAAGTCTCATTGTACGTTGTTCATATGATGTTGACTTTATGG
AGTATCACGACGTTCGTGTTGTTCTAGATTTCATCTAAACGAACAAACTAAAATGTCTGATAATGGACCC
CAATCAAACCAGCGTAGTGCCCCCCGCATTACATTTGGTGGACCCACAGATTCAACTGACAATAACCAGA
ATGGAGGACGCAATGGGGCAAGGCCAAAACAACGCCGACCCCAAGGTTTACCCAATAATACTGCGTCTTG
GTTCACAGCTCTCACTCAGCATGGCAAGGAGGAACTTAGATTCCCTCGAGGCCAGGGCGTTCCAATCAAC
ACCAATAGTGGTCCAGATGACCAAATTGGCTACTACCGAAGAGCTACCCGACGAGTTCGTGGTGGTGACG
GCAAAATGAAAGAGCTCAGCCCCAGATGGTACTTCTATTACCTAGGAACTGGCCCAGAAGCTTCACTTCC
CTACGGCGCTAACAAAGAAGGCATCGTATGGGTCGCAACTGAGGGAGCCTTGAATACACCGAAGGATCAC
ATTGGCACCCGCAATCCTAATAACAATGCTGCCATCGTGCTACAACTTCCTCAAGGAACAACATTGCCAA
AAGGCTTCTACGCAGAGGGGAGCAGAGGCGGCAGTCAAGCCTCTTCTCGCTCTTCATCACGTAGTCGCGG
TAATTCAAGAAATTCAACTCCTGGCAGCAGTAGGGGAAATTCTCCTGCTCGAATGGCTAGCGGAGGTGGT
GAAACTGCCCTCGCGCTATTGCTGCTAGACAGACTGAACCAGCTTGAGAGCAAAGTTTCTGGTAAAGGCC
AACAACAACAAGGCCAAACTGTCACTAAGAAATCTGCTGCTGAGGCATCTAAAAAGCCTCGCCAAAAACG
TACTGCTACAAAACAGTACAACGTCACTCAAGCTTTTGGGAGACGTGGTCCAGAACAAACCCAAGGAAAC
TTCGGGGACCAAGATCTAATCAGACAAGGAACTGATTACAAACATTGGCCGCAAATTGCACAATTTGCTC
CAAGTGCCTCTGCATTCTTCGGAATGTCACGCATTGGCATGGAAGTCACACCTTCGGGAACATGGCTGAC
TTATCATGGAGCCATTAAACTGGATGACAAAGATCCACAATTCAAAGACAACGTCATACTGCTGAATAAG
CACATTGACGCATACAAAACATTCCCACCAACAGAGCCTAAAAAGGACAAAAAGAAAAAGACTGATGAAG
CTCAGCCTTTACCGCAGAGACAAAAGAAGCAGCCCACTGTGACTCTTCTTCCTGCGGCTGACATGGATGA
TTTCTCCAGACAACTTCAAAATTCCATGAGTGGAGCTTCTGCTGATTCAACTCAGGCATAAACACTCATG
ATGACCACACAAGGCAGATGGGCTATGTAAACGTTTTCGCAATTCCGTTTACGATACATAGTCTACTCTT
GTGCAGAATGAATTCTCGTAGCTAAACAGCACAAGTAGGTTTAGTTAACTTTAATCTCACATAGCAATCT
TTAATCAATGTGTAACATTAGGGAGGACTTGAAAGAGCCACCACATTTTCACCGAGGCCACGCGGAGTAC
GATCGAGGGTACAGTGAATAATGCTAGGGAGAGCTGCCTATATGGAAGAGCCCTAATGTGTAAAATTAAT
TTTAGTAGTGCTATCC</v>
      </c>
      <c r="AU42" s="114" t="str">
        <f t="shared" si="20"/>
        <v>&gt;BtYN2018B </v>
      </c>
      <c r="AV42" s="114">
        <f t="shared" si="21"/>
        <v>1</v>
      </c>
      <c r="AW42" s="115" t="str">
        <f t="shared" si="22"/>
        <v>&gt;BtYN2018B MK211376.1_genome</v>
      </c>
      <c r="AX42" s="38"/>
      <c r="AY42" s="38"/>
      <c r="AZ42" s="38"/>
      <c r="BA42" s="38"/>
      <c r="BB42" s="38"/>
      <c r="BC42" s="38"/>
      <c r="BD42" s="38"/>
      <c r="BE42" s="38"/>
      <c r="BF42" s="38"/>
      <c r="BG42" s="38"/>
      <c r="BH42" s="38"/>
      <c r="BI42" s="38"/>
      <c r="BJ42" s="38"/>
      <c r="BK42" s="38"/>
      <c r="BL42" s="38"/>
      <c r="BM42" s="38"/>
      <c r="BN42" s="38"/>
      <c r="BO42" s="38"/>
      <c r="BP42" s="38"/>
      <c r="BQ42" s="38"/>
      <c r="BR42" s="38"/>
    </row>
    <row r="43" ht="15.75" customHeight="1">
      <c r="A43" s="87">
        <v>44.0</v>
      </c>
      <c r="B43" s="88" t="s">
        <v>133</v>
      </c>
      <c r="C43" s="129" t="s">
        <v>427</v>
      </c>
      <c r="D43" s="90" t="str">
        <f t="shared" si="8"/>
        <v>BtYN2018C</v>
      </c>
      <c r="E43" s="91" t="s">
        <v>135</v>
      </c>
      <c r="F43" s="91" t="s">
        <v>136</v>
      </c>
      <c r="G43" s="91" t="s">
        <v>135</v>
      </c>
      <c r="H43" s="91" t="s">
        <v>136</v>
      </c>
      <c r="I43" s="91"/>
      <c r="J43" s="98"/>
      <c r="K43" s="98"/>
      <c r="L43" s="116" t="s">
        <v>39</v>
      </c>
      <c r="M43" s="152" t="s">
        <v>23</v>
      </c>
      <c r="N43" s="193" t="s">
        <v>420</v>
      </c>
      <c r="O43" s="194">
        <v>43646.0</v>
      </c>
      <c r="P43" s="98"/>
      <c r="Q43" s="119"/>
      <c r="R43" s="97"/>
      <c r="S43" s="98"/>
      <c r="T43" s="91"/>
      <c r="U43" s="98"/>
      <c r="V43" s="98"/>
      <c r="W43" s="99" t="s">
        <v>428</v>
      </c>
      <c r="X43" s="99"/>
      <c r="Y43" s="120">
        <v>1241.0</v>
      </c>
      <c r="Z43" s="119" t="s">
        <v>429</v>
      </c>
      <c r="AA43" s="102">
        <f t="shared" si="9"/>
        <v>1241</v>
      </c>
      <c r="AB43" s="103" t="str">
        <f t="shared" si="10"/>
        <v>yes</v>
      </c>
      <c r="AC43" s="104" t="str">
        <f t="shared" si="11"/>
        <v>&gt;BtYN2018C QDF43830</v>
      </c>
      <c r="AD43" s="104" t="str">
        <f>IFERROR(__xludf.DUMMYFUNCTION("if (REGEXMATCH(AC43, ""^&gt;""),AC43 &amp; ""
"" &amp; Z43, """")"),"&gt;BtYN2018C QDF43830
MKILIFAFLVTLVKAQEGCGIISKKPQPKMAQVSSSRQGVYYNDDIFRSDVLHLTQDYFLPFDSNLTQYFSLNVDSDRYTYFDNPILDFGDGVYFAASEKSNVIRGWIFGSTFDNTTQSAVIVNNSTHIIIRVCNFNLCKEPMYTVSRGTQQSSWVYQSAFNCTYDRVERSFQLDTAPKTGNFKDLREYVFKNRDGFLSVYQTYTAVNLPRGLPIGFSVLRPILKLPFGINITSY"&amp;"RVVMAMFSQTTSNFLPESAAYYVGNLKYTTFMLRFNENGTITDAIDCAQNPLAELKCTIKNFNVSKGIYQTSNFRVSPTQEVVRFPNITNRCPFDKVFNATRFPSVYAWERTKISDCVADYTVLYNSTSFSTFKCYGVSPSKLIDLCFTSVYADTFLIRSSEVRQVAPGETGVIADYNYKLPDDFTGCVIAWNTAQQDKGQYYYRSSRKTKLKPFERDLSSDENGVRTLSTYDFYPTVPIEYQATRVVVLSFELL"&amp;"NAPATVCGPKLSTGLVKNQCVNFNFNGLKGTGVLTDSSKRFQSFQQFGRDTSDFTDSVRDPQTLQVLDITPCSFGGVSVITPGTNASSEVAVLYQDVNCTDVPTAIRADQLTPAWRVYSTGVNVFQTQAGCLIGAEHVNASYECDIPIGAGICASYHTASTLRSVGQKSIVAYTMSLGAENSIAYANNSIAIPTNFSISVTTEVMPVSMAKTSVDCTMYICGDSQECSNLLLQYGSFCTQLNRALTGVALEQDKN"&amp;"TQEVFAQVKQMYKTPAIKDFGGFNFSQILPDPSKPTKRSFIEDLLFNKVTLADAGFMKQYGECLGDINARDLICAQKFNGLTVLPPLLTDDMIAAYTAALVSGTATAGWTFGAGAALQIPFAMQMAYRFNGIGVTQNVLYENQKQIANQFNKAISQIQESLTTTSTALGKLQDVVNQNAQALNTLVKQLSSNFGAISSVLNDILSRLDKVEAEVQIDRLITGRLQSLQTYVTQQLIRAAEIRASANLAATKMSEC"&amp;"VLGQSKRVDFCGRGYHLMSFPQAAPHGVVFLHVTYVPSQEKNFTTAPAICHEGKAYFPREGVFVSNGTSWFITQRNFYSPQIITTDNTFVAGNCDVVIGIINNTVYDPLQPELDSFKEELDKYFKNHTSPDVDLGDISGINASVVNIQKEIDRLNEVAKNLNESLIDLQELGKYEQYIKWPWYVWLGFIAGLIAIVMATILLCCMTSCCSCLKGACSCGSCCKFDEDDSEPVLKGVKLHYT")</f>
        <v>&gt;BtYN2018C QDF43830
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v>
      </c>
      <c r="AE43" s="121" t="s">
        <v>430</v>
      </c>
      <c r="AF43" s="105" t="str">
        <f t="shared" si="12"/>
        <v>https://www.ncbi.nlm.nih.gov/protein/QDF43830</v>
      </c>
      <c r="AG43" s="183" t="s">
        <v>431</v>
      </c>
      <c r="AH43" s="50">
        <v>29689.0</v>
      </c>
      <c r="AI43" s="108" t="str">
        <f t="shared" si="13"/>
        <v>21490</v>
      </c>
      <c r="AJ43" s="108" t="str">
        <f t="shared" si="14"/>
        <v>25215</v>
      </c>
      <c r="AK43" s="109" t="str">
        <f>IFERROR(__xludf.DUMMYFUNCTION("if(AI43&gt;0, right(left( REGEXREPLACE( REGEXREPLACE(AQ43, ""&gt;.*\n"", """"), ""\n"" , """"), AJ43), AJ43-AI43+1))"),"ATGAAAATCTTAATTTTTGCTTTTCTAGTTACGCTAGTTAAAGCACAGGAAGGATGCGGCATTATCAGCAAAAAACCGCAGCCAAAAATGGCACAAGTTTCCTCTTCCCGCCAAGGTGTATACTATAATGATGACATTTTTCGTTCTGATGTACTACACCTCACTCAGGATTACTTCCTGCCCTTTGATTCAAATTTAACACAGTACTTTTCTCTTAACGTTGATTCAGATAGGTACACCTATTTTGACAATCCC"&amp;"ATTTTAGACTTCGGTGACGGCGTTTATTTCGCTGCTTCTGAAAAGTCTAATGTAATCAGAGGCTGGATTTTTGGTTCCACTTTTGATAACACCACTCAGTCAGCTGTCATAGTTAACAATTCCACACACATTATCATACGTGTGTGCAATTTTAACTTATGTAAAGAACCCATGTACACAGTGTCTCGTGGCACACAACAATCATCGTGGGTCTATCAGAGTGCTTTTAATTGCACATATGATAGAGTAGAGAGA"&amp;"AGTTTTCAGCTCGATACTGCTCCTAAAACTGGAAATTTTAAAGACCTACGCGAGTATGTCTTTAAGAATCGTGATGGTTTTCTTAGTGTTTACCAAACTTATACGGCTGTTAATTTACCTAGAGGATTACCTATTGGGTTCTCAGTTTTGAGGCCAATCCTCAAACTGCCCTTTGGAATTAACATTACATCTTATAGAGTTGTTATGGCTATGTTTAGCCAAACTACTTCTAATTTCTTACCAGAAAGTGCTGCT"&amp;"TATTATGTTGGTAATCTAAAGTATACCACCTTTATGCTTAGGTTTAATGAAAATGGGACTATCACTGATGCTATTGATTGCGCCCAAAATCCACTTGCTGAATTAAAATGCACCATTAAAAATTTTAATGTCAGTAAAGGAATCTACCAAACATCTAACTTCAGAGTTTCACCAACTCAAGAAGTTGTTAGGTTCCCCAACATTACAAACCGTTGTCCTTTTGACAAAGTTTTTAATGCTACTCGCTTTCCCAGT"&amp;"GTTTATGCGTGGGAGCGAACAAAAATTTCTGATTGTGTTGCTGATTACACTGTTCTCTACAACTCCACTTCCTTCTCAACTTTCAAATGTTATGGAGTTTCTCCCTCTAAGTTGATTGATTTGTGCTTTACAAGTGTGTATGCTGATACATTCTTGATAAGATCTTCAGAAGTAAGGCAAGTTGCACCAGGTGAAACTGGTGTTATTGCTGACTATAACTATAAATTGCCTGACGACTTCACAGGCTGTGTTATT"&amp;"GCCTGGAATACTGCTCAGCAAGATAAGGGTCAATATTATTATAGATCCTCTAGAAAGACAAAACTTAAACCTTTTGAGAGGGACCTATCTTCAGACGAAAATGGTGTACGTACTCTTAGTACTTATGACTTCTATCCTACTGTGCCTATTGAATATCAGGCTACTAGGGTTGTTGTGCTTTCATTTGAGCTTTTAAATGCACCTGCTACAGTTTGTGGACCTAAACTATCCACGGGACTTGTTAAGAACCAGTGT"&amp;"GTCAATTTCAACTTTAATGGACTCAAAGGTACTGGCGTTCTGACTGATTCTTCAAAGAGATTTCAGTCATTCCAACAATTTGGAAGAGACACGTCGGATTTCACTGATTCCGTTCGTGACCCGCAAACATTGCAAGTACTTGACATCACACCATGTTCTTTTGGTGGTGTGAGTGTAATAACGCCGGGAACAAATGCTTCATCCGAAGTAGCTGTTCTTTACCAAGATGTAAATTGCACTGATGTCCCAACTGCC"&amp;"ATACGTGCAGACCAATTAACACCAGCTTGGCGCGTTTACTCTACTGGAGTAAATGTGTTTCAAACACAAGCTGGCTGTCTTATTGGAGCTGAACATGTTAACGCTTCGTATGAGTGTGACATTCCTATTGGTGCTGGCATTTGTGCTAGCTACCATACAGCTTCTACTCTACGTAGTGTGGGTCAGAAATCCATTGTGGCTTACACTATGTCTTTGGGTGCAGAAAATTCTATTGCTTATGCTAATAATTCAATT"&amp;"GCCATACCTACAAATTTTTCAATCAGTGTCACAACTGAAGTGATGCCTGTTTCAATGGCTAAGACATCAGTAGATTGTACAATGTACATCTGTGGTGATTCTCAGGAGTGCAGTAACTTACTTCTCCAGTATGGAAGTTTCTGCACGCAGTTAAATCGTGCTCTCACGGGCGTTGCCTTAGAACAGGACAAAAATACACAGGAGGTTTTTGCCCAGGTTAAACAAATGTACAAGACACCAGCCATAAAGGATTTT"&amp;"GGCGGTTTCAATTTTTCACAAATATTGCCTGATCCTTCAAAGCCAACAAAGAGATCATTTATTGAAGACTTACTCTTCAACAAGGTGACTCTCGCTGATGCTGGCTTTATGAAGCAATATGGCGAATGCCTAGGTGATATTAATGCTAGAGACCTCATCTGTGCACAAAAGTTCAATGGCCTTACTGTCCTTCCACCTTTACTCACAGACGACATGATTGCTGCATACACTGCTGCCCTTGTCAGTGGTACTGCT"&amp;"ACTGCTGGCTGGACGTTCGGTGCTGGTGCTGCTCTTCAAATACCTTTTGCTATGCAGATGGCATATAGGTTTAATGGCATTGGAGTTACTCAAAATGTTCTCTATGAGAATCAAAAACAGATCGCCAACCAATTCAACAAGGCAATCAGTCAAATTCAAGAATCACTTACAACAACATCAACTGCATTGGGCAAGCTGCAAGACGTTGTCAACCAGAATGCTCAAGCATTGAACACGCTTGTTAAACAGCTTAGC"&amp;"TCCAATTTTGGTGCAATTTCAAGTGTGCTAAATGACATTCTTTCACGACTAGATAAAGTCGAGGCAGAGGTGCAAATTGACAGGTTGATCACAGGCAGATTGCAGAGCCTTCAAACCTATGTAACACAACAACTAATCAGAGCTGCTGAAATCAGAGCTTCTGCTAATCTTGCTGCTACTAAAATGTCTGAGTGTGTTCTTGGACAATCAAAAAGAGTTGACTTCTGTGGAAGAGGCTATCATCTTATGTCTTTT"&amp;"CCTCAGGCTGCTCCGCATGGTGTTGTTTTCTTACATGTCACATATGTGCCATCGCAGGAGAAAAACTTCACCACAGCTCCAGCAATTTGTCATGAAGGCAAGGCATACTTCCCTCGTGAAGGTGTTTTTGTATCTAATGGCACTTCTTGGTTCATTACACAGAGGAATTTTTACTCACCACAAATAATCACAACAGATAATACATTTGTTGCTGGAAACTGTGATGTCGTAATTGGCATCATTAACAACACAGTC"&amp;"TATGATCCTCTGCAACCTGAGCTTGACTCATTTAAAGAAGAGCTGGACAAGTACTTCAAAAATCACACATCACCTGATGTTGATCTTGGCGACATTTCAGGCATTAATGCTTCTGTCGTCAATATTCAGAAGGAAATTGACCGCCTCAATGAGGTTGCCAAAAATCTAAACGAATCGCTCATTGATCTTCAAGAACTTGGTAAATATGAGCAATACATCAAATGGCCTTGGTACGTTTGGCTCGGCTTCATTGCT"&amp;"GGACTGATTGCTATCGTCATGGCCACTATACTGCTTTGTTGCATGACCAGCTGTTGCAGTTGCCTCAAGGGTGCATGCTCTTGTGGTTCTTGCTGCAAATTTGATGAGGACGACTCTGAGCCAGTGCTCAAAGGAGTCAAATTACACTACACATAA")</f>
        <v>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v>
      </c>
      <c r="AL43" s="109">
        <f t="shared" si="15"/>
        <v>3726</v>
      </c>
      <c r="AM43" s="109" t="str">
        <f t="shared" si="16"/>
        <v>&gt;BtYN2018C_Sgene
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v>
      </c>
      <c r="AN43" s="110" t="s">
        <v>432</v>
      </c>
      <c r="AO43" s="111" t="str">
        <f t="shared" si="17"/>
        <v>https://www.ncbi.nlm.nih.gov/nuccore/MK211377.1</v>
      </c>
      <c r="AP43" s="111" t="str">
        <f t="shared" si="18"/>
        <v>https://www.ncbi.nlm.nih.gov/nuccore/MK211377.1?report=fasta&amp;log$=seqview&amp;format=text</v>
      </c>
      <c r="AQ43" s="112" t="s">
        <v>433</v>
      </c>
      <c r="AR43" s="113">
        <f>IFERROR(__xludf.DUMMYFUNCTION("len(REGEXREPLACE(REGEXREPLACE(AT43, ""&gt;.*\n"", """"), ""\n"", """"))"),29689.0)</f>
        <v>29689</v>
      </c>
      <c r="AS43" s="113" t="str">
        <f t="shared" si="19"/>
        <v>yes</v>
      </c>
      <c r="AT43" s="109" t="str">
        <f>IFERROR(__xludf.DUMMYFUNCTION("if(AQ43="""","""", REGEXREPLACE(AQ43, ""&gt;.*\n"", AW43 &amp; ""
""))"),"&gt;BtYN2018C MK211377.1_genome
TTTAGGTTTTTACCTACCCAGGAAAAGCCAACCAACCTCGATCTCTTGTAGATCTGTTCTCTAAACGAAC
TTTAAAATCTGTGTAGCTGTCGCTCGGCTGCATGCCTAGTGCACCTACGCAGTATAAACAATAATAAATT
TTACTGTCGTTGACAAGAAACGAGTAACTCGTCCCTCTTCTGCAGACTGCTTACGGTTTCGTCCGTGTTG
CAGTCGATCATCA"&amp;"GCATACCTAGGTTTCGTCCGGGTGTGACCGAAAGGTAAGATGGAGAGCCTTGTTCTT
GGTGTCAACGAGAAAACACACGTCCAACTCAGTTTGCCTGTTCTTCAGGTTAGAGACGTGCTAGTGCGTG
GCTTCGGGGACTCTGTGGAAGAGGCCCTATCGGAGGCACGTGAACATCTTAAAAATGGCACTTGTGGTTT
AGTAGAGCTGGAAAAAGGCGTACTGCCCCAGCTTGAACAGCCCTATGTGTTCATT"&amp;"AAACGTTCTGATGCC
TTAAGCACCAATCACGGCCACAAGGTCGTTGAGTTGGTTGCAGAATTGGATGGCATTCAGTACGGTCGTA
GCGGTATAACTCTGGGAGTGCTCGTGCCACATGTGGGCGAAACCCCAATCGCATACCGCAATGTTCTTCT
TCGTAAGAACGGTAATAAGGGAGCCGGTGGCCATAGCTTTGGCATCGATCTAAAGTCTTATGACTTAGGT
GACGAGCTTGGCACTGATCCCATTGA"&amp;"AGATTATGAACAAAACTGGAACACTAAGCATGGCAGTGGTGTAC
TCCGTGAACTCACTCGTGAGCTCAATGGAGGTGCATTCACTCGCTATGTCGACAACAACTTCTGTGGCCC
AGATGGGTACCCTCTTGATTGCATCAAGGATTTTCTCGCTCGCGCGGGCAAGTCAATGTGCACTCTTTCT
GAACAACTTGATTACATTGAGTCGAAGAGAGGTGTCTACTGCTGCCGTAACCATGAGCATGAAGTTGC"&amp;"CT
GGTTCACTGAGCGCTCTGATAAGAGCTATGAGCATCAGACACCCTTCGAAATTAAGAGTGCCAAGAAATT
TGACACTTTCAAAGGGGAATGCCCAAAGTTTGTATTTCCTCTCAATTCAAAAGTCAAAGTCATTCAACCA
CGTGTTGAAAAGAAAAAGACTGAAGGTTTCATGGGGCGTATACGCTCTGTGTACCCTGTTGCATCTCCAC
AGGAGTGTAACAACATGCACTTGTCTACCTTGATGAAAT"&amp;"GTAATCATTGCGATGAAGTTTCATGGCAGAC
GTGCGACTTTCTGAAAGCCACTTGTGAACATTGTGGCACTGAAAATTTAGTCACTGAAGGACCTACTACA
TGTGGGTACCTACCTACTAATGCTGTAGTGAAAATGCCATGTCCTGCCTGTCAAGACCCAGAGATTGGAC
CTGAGCATAGTGTTGCAGATTATCACAACCACTCAAACATTGAAACTCGACTCCGCAAGGGAGGTAGGAC
TAGATGTTTT"&amp;"GGAGGCTGTGTGTTTGCCTATGTCGGCTGCTATAACAAGCGTGCCTACTGGGTTCCTCGT
GCTAGTGCTGATATTGGTTCAGGCCATACCGGCATTACTGGTGACAACGTGGAGACCTTGAATGAGGATC
TCCTCGAGATACTGAGTCGTGAACGTGTTAACATTAACATTGTTGGCGATTTTCAGTTGACTGAAGAGGT
TGCCATCATTTTGGCATCTTTTTCCGCTTCTACAAGTGCCTTTATTGACACT"&amp;"ATAAAGAGTCTTGATTAC
AAGTCTTTCAAAGCCATTGTTGAGTCCTGCGGTAACTACAAAGTCACCAAGGGAAAGCCCGTAAAAGGTG
CTTGGAACATTGGACAACAGAGATCAGTTTTAACACCACTGTGTGGTTTTCCCTCACAGGCTGCTGGTGT
TATCAGATCAATCTTTGCACGCACACTTGATGCAGCAAACCACTCAATTCCTGACTTGCAAAGAGCAGCT
GTCACCATACTTGATGGTATTTC"&amp;"TGAACAGTCATTGCGTCTTGTTGATGCCATGGTTTACACCTCAGACC
TACTCACTAACAGTGTCATTATTATGGCATATGTAACTGGTGGTCTTGTACAACAGACTTCTCAGTGGTT
GTCTAATCTTTTGGGCACTACTGTTGAAAAACTCAGGCCCGTCTTTGCATGGATTGAGGCGAAACTTAGT
GCAGGAGTTGAATTTCTCAAGGATGCTTGGGAGATTCTCAAATTTCTCATTACAGGTGTTTTTGA"&amp;"CATCG
TCAAGGGTCAAATACAGGTCGCTTCAGATAACATCAAGGATTGTGTAAAATGCTTCATTGATGTTGTTAA
CAAAGCACTCGAAATGTGCATTGACCAAGTCACTATCGCTGGCGCAAAGTTGCGATCACTCAACTTGGGT
GAAGTCTTCATCGCTCAAAGCAAGGGACTTTACCGTCAGTGTATACGTGGCAAGGAACAGCTGCAACTAC
TCATGCCTCTTAAGGCACCAAAAGAAGTCACCTTTC"&amp;"TTGAAGGTGATTCACATGACACAGTACTTACCTC
TGAGGAGGTTGTTCTCAAGAACGGTGAACTCGAAGCACTCGAGACGCCTGTTGATAGCTTCACAAATGGA
GCTGTCGTTGGCACACCAGTTTGTGTGAATGGCCTCATGCTCTTAGAGATCAAAGACAAAGAACAATACT
GTGCATTGTCTCCTGGTTTACTGGCTACAAACAATGTCTTTCGCCTAAAAGGAGGTGCACCAACTAAAGG
TGTAACC"&amp;"TTTGGAGAAGATACTGTTTTGGAAGTTCAAGGTTACAAGAATGTGAGAATCACATTTGAGCTT
GATGAACGTGTTGACAAAGTGCTTAATGAAAAGTGCTCTGTCTACACTGTTGAATCCGGTACTGAAGTTA
CTGAGTTTGCATGTGTTGTAGCAGAGGCTGTTGTGAAGACTTTACAACCAGTTTCTGATCTTCTTACCAA
CATGGGTATTGATCTTGATGAATGGAGTGTGGCTACATTCTATTTGTTT"&amp;"GATGATGCTGGTGAAGAAAAA
CTTTCTTCACGTATGTACTGTTCCTTTTATCCTCCCGATGATGAGGAGGATTGTGATGAGTATGAGGAAG
AAGAGGAAGTCCTGGAAGAATCCTGTGCGCATGAATACGGTACAGAAGAAGACTACCAAGGTCTTCCACT
GGACTTTGGTGCCTCAACTGAAATGCAAGTTGAGGAAGAAGAAGAAGAGGACTGGCTTGGTGATGCTACC
GAATTATCGGAGCATGAACT"&amp;"AGAATCAGAACCAACACCTGAGGAACCAGTTAACCAGTTTACTGGTTATT
TAAAACTTACTGACAATGTTGCCATTAAGTGTGTGGACATCGTGAAGGAGGCGCAAAATGCTAACCCCAC
GGTGATTGTAAATGCTGCTAACATACATCTGAAACATGGTGGTGGTGTAGCAGGTGCACTCAACAAGGCA
ACCAACGGTGCCATGCAAAAAGAGAGCGATGATTACATTAAGCTAAATGGTCCTCTCGCAGT"&amp;"TGGAGGTT
CATGTTTGCTTTCTGGACATAATCTTGCTAAGAAGTGTCTGCATGTTGTTGGACCTAACCTAAATGCAGG
TGAGGACATCCAGCTTCTTAAGGCAGCATATGAAAATTTCAATTCACAGGACACCTTACTTGCACCATTG
TTGTCAGCAGGCATATTTGGTGCTAAACCACTTCAGTCTTTACAAGTGTGCGTACAGACAGTTCGTACAC
AGGTTTACATTGCAGTCAATGACAAAGCTCTTT"&amp;"ATGAGCAGGTTGTCATGGATTACCTTGATAGCCTGAA
GCCTAGAGTGGAAGCACCTAAACAAGAGGAGCCACCAAAGACAGAAGATCCTAAAATTGAGGAGAAATCT
GTCGTACAGAAGCCTGTCGATGTGAAGCCAAAAATTAAGGCTTGCATTGATGAGGTTACCACAACACTGG
AAGAAACTAAGTTTCTTACCAATAAGTTACTCTTGTTTGCTGACATCAATGGTAAGCTTTACCATGATTC
TCAC"&amp;"AACATGCTTAGAGGTGAAGATATGTCTTTCCTTGAGAAGGATGCACCTTACATGGTAGGTGATGTT
ATCACTAGTGGTGATATCACTTGTGTTGTAATACCCTCCAAAAAGGCTGGTGGCACTACAGAGATGCTCT
CAAGAGCTTTGAAGAAAGTGCCAGTTGATGAGTATATAACCACATACCCTGGACAAGGATGTGCTGGTTA
TACACTTGAGGAAGCTAAGACTGCTCTTAAGAAATGCAAATCTGCA"&amp;"TTTTACGTGTTACCTTCAGAAACA
CCTAATGCTAAGGAGGAGATTCTAGGAACTGTGTCCTGGAATTTGAGAGAAATGCTTGCTCATGCTGAAG
AGACAAGAAAATTAATGCCTATATGCATGGATGTTAGAGCCATAATGGCCACCATCCAACGCAAGTACAA
AGGAATTAAAGTTCAAGAAGGCATTGTTGACTATGGAGTCCGATTCTTCTTTTATACTAGTAAAGAGCCT
GTAGCTTCTATCATTAC"&amp;"GAAGCTGAACTCTCTAAATGAGCCACTTGTCACAATGCCAATTGGTTATGTGA
CACATGGTTTTAATCTTGAAGAGGCTGCGCGCTGTATGCGTTCTCTTAAAGCTCCTGCCGTAGTGTCAGT
ATCATCACCAGATGCTGTTACTACATATAATGGATACCTCACTTCGTCATCAAAGACATCTGAGGAGCAC
TTTGTGGAAACAGTTTCTTTGGCTGGCTCTTACAGAGATTGGTCCTATTCAGGACAGCG"&amp;"TACAGAGTTAG
GTGTTGAGTTTCTTAAGCGTGGTGACAAAATTGTGTATCACACTTTGGAGAGCCCCGTCGAGTTTCATCT
TGACGGTGAAGTTCTTCCACTTGACAAACTAAAGAGTCTCTTATCCCTACGGGAGGTTAAGACTATAAAA
GTGTTCACAACTGTGGACAACACTAATCTCCACACACAGCTTGTGGATATGTCTATGACATATGGACAGC
AGTTTGGTCCAACATACTTGGATGGTGCTG"&amp;"ATGTTACAAAAATTAAACCTCATGTAAATCATGAGGGTAA
GACTTTCTTTGTACTACCTAGTGATGACACACTACGTAGTGAAGCTTTCGAGTACTACCACACTCTTGAT
GAGAGTTTTCTTGGTAGATACATGTCTGCGTTAAACCACACAAAGAAATGGAAATTTCCTCAAGTTGGTG
GTTTAACTTCAATTAAATGGGCTGATAACAATTGTTATTTGTCTAGTGTTTTATTAGCGCTTCAACAGAT
T"&amp;"GAAGTCAAATTCAATGCACCAGCACTTCAAGAGGCTTATTATAGAGCCCGTGCTGGTGATGCTGCTAAC
TTTTGTGCACTCATACTCGCTTACAGTAACAAAACTGTTGGCGAGCTCGGTGATGTCAGAGAGACTATGA
CCCATCTTCTACAGCATGCTAATTTGGAATCCGCTAAACGAGTTCTTAATGTGGTGTGTAAACATTGCGG
TCAGAAAACTACCACCTTAACGGGTGTAGAAGCCGTGATGTAT"&amp;"ATGGGTACTCTATCTTATGATAATCTT
AAGACAGGTGTTTCCATTCCATGTGTGTGTGGTCGTGATGCTACACAATATCTAGTACAACAAGAGTCTT
CTTTTGTTATGATGTCTGCACCACCTGCTGAATATAAATTACAGCAAGGTACATTTTTATGTGCGAATGA
GTACACTGGTAACTATCAGTGTGGTCATTACACTCATATAACTGCTAAGGAGACCCTCTATCGTATTGAT
GGAGCTCACCTTAC"&amp;"AAAGATGTCAGAGTACAAAGGACCAGTGACTGATGTTTTCTATAAGGAAACATCTT
ACACTACAACCATCAAGCCTGTGTCATACAAACTCGATGGAGTTACTTACACAGAGATTGAACCAAAATT
GGATGGGTATTATAAAAAGGATAATGCTTACTATACAGAGCAGCCTATAGACCTTGTACCAACTCAACCA
CTACCAAATGCGAGTTTTGACAATTTCAAACTCACATGTTCTAATACAAAATTCGC"&amp;"TGATGATTTAAATC
AAATGACAGGCTTCACAAAGCCAGCTTCACGAGAGCTATCTGTCACATTCTTCCCAGACTTGAATGGCGA
TGTAGTGGCTATTGACTATAGACACTATTCAGCGAGTTTCAAGAAAGGTGCTAAATTACTGCATAAGCCA
ATTATTTGGCACATTAATCAGGCTACAACCAAGACAACGTTTAAACCAAACACTTGGTGTTTACGTTGTC
TTTGGAGTACAAAGCCAGTAGATACTT"&amp;"CAAATTCATTTGAAGTTCTGGCAGTAGAAGACACACAAGGAAT
GGACAATCTTGCTTGTGAAAGTCAACAACCCACCTCTGAAGAAGTAGTGGAAAATCCTACCATACAGAGG
GAAGTCCTAGAGTGTGACGTGAAAACTACCGAAGTTGTAGGCAATGTCATACTTAAACCATCAGATGAAG
GTGTTAAAGTAACACAAGAGTTAGGTCATGAGGATCTTATGGCTGCTTATGTGGAAAACACAAGCATTA"&amp;"C
CATTAAGAAACCTAATGAGCTTTCACTAGCCTTAGGTTTAAAAACAATTGCCACTCATGGTATTGCTGCA
ATTAATAGTGTTCCTTGGAGTAAAATTTTGGCTTATGTCAAACCATTCTTAGGACAGGCAGCAATTACAA
CATCAAATTGTGCTAAGAGATTAGCACAATGTGTGTTTAACAATTATATGCCTTATGTGCTTACACTATT
GTTTCAATTGTGTACTTTTACAAAAAGTACAAATTCTAGA"&amp;"ATTAGAGCTTCGCTACCTACGACTATTGCT
AAAAATAGTGTTAAGGGTGTAGCTAGATTATGTTTGGATGCTGTCATCAATTATGTAAAGTCACCCAAAT
TTTCTAAATTGTTCACTATTGCAATGTGGCTATTATTGTTAAGCATTTGCTTAGGTTCACTAATCTATGT
AACTGCAGCTTTAGGTGTATTATTGTCCAACTTTGGAGCTCCTTCTTATTGTACTGGCGTTAGAGAATCG
TACCTCAATTC"&amp;"CTCTAATGTTACTACTATGGATTTCTGTGAAGGTTCTTTTCCTTGCAGTGTTTGTTTAA
GTGGATTAGATTCGCTTGATTCCTATCCAGCTCTTGAAACCATTCAGGTGACGATCTCATCGTACAAGCT
AGACTTGACAATTTTAGGTCTGGCTGCTGAGTGGTTTTTGGCATATATGTTGTTTACAAAATTCTTTTAT
TTATTAGGTCTTTCAGCTATAATGCACGTGTTCTTTGGCTATTTTGCTAGTCA"&amp;"TTTCATCAGCAATTCTT
GGCTCATGTGGTTTATCATTAGCATTGTACAAATGGCACCCGTTTCTGCAATGGTTAGGATGTACATCTT
CTTTGCTTCTTTTTACTACATATGGAAGAGCTATGTTCATATTATGGATGGTTGTACCTCTTCGACTTGC
ATGATGTGCTATAAGCGCAATCGTGCCACACTCGTTGAGTGTACAACTATTGTTAATGGCATGAAGAGAT
CTTTCTATGTCTATGCAAATGGAG"&amp;"GCCGTGGCTTCTGCAAGACTCACAATTGGAATTGTCTCAATTGTGA
CACATTTTGCACTGGTAGTACATTCATTAGTGATGAAGTTGCTCGTGATTTGTCACTCCAGTTTAAAAGA
CCAATTAATCCTACTGACCAGTCATCGTATATTGTTGATAGTGTTGCTGTGAAAAATGGCGCACTTCACC
TCTACTTTGACAAGGCTGGTCAAAAGACCTATGAGAGACACCCACTCTCCCATTTTGTCAATTTAG"&amp;"ACAA
TTTGAGAGCTAACAACACTAAAGGTTCACTACCTATTAATGTCATAGTCTTTGATGGCAAGTCCAAATGC
GACGAGTCTGCTGCTAGGTCTGCATCTGTGTACTACAGTCAGCTAATGTGCCAACCTATTCTGTTGCTTG
ACCAAGCTCTCGTATCAGATGTTGGAGATAGTACTGAAGTTTCTGTTAAGATGTTTGATGCTTATGTCGA
CACCTTTTCAGCAACTTTTAGTGTTCCTATGGAAAAA"&amp;"CTTAAGGTACTCGTTGCTACAGCTCATAGCGAG
CTGGCAAAGGGTGTAGCTTTAGATGGTGTCCTTTCTACATTTGTGTCAGCTGCTCGTCAAGGTGTTGTTG
ATACTGATGTTGACACAAAGGATGTCATTGAATGTCTCAAACTTTCACATCACTCCGACTTGGAAGTGAC
AGGTGACAGTTGTAACAACTTCATGCTCACCTATAACAAAGTTGAAAACATGACGCCTAGAGATCTTGGC
GCATGTAT"&amp;"TGATTGTAATGCAAGGCATATTAATGCTCAAGTAGCAAAAAGTCACAATGTTTCACTCATCT
GGAATGTAAAAGACTATATGTCTTTATCTGAACAGCTGCGTAAACAAATTCGTAGTGCTGCTAAGAAGAA
CAACATACCTTTTAGACTAACTTGTGCTACAACTAGACAGGTTGTCAATGTCATAACTACTAAAATCTCA
CTCAAGGGTGGTAAGATTGTTAGTACTTGGTTTAAACTTATGCTTAAGGC"&amp;"CACATTATTGTGCGTCTTTG
CTGCATTGGTCTGTTACATCGTTATGCCAGTACATACATTGTCTGCTCATGATGGTTACACAAATGAAAT
CATTGGTTACAAAGCCATTCAGGATGGTGTCACTCGTGACATCGTTTCTACTGATGATTGTTTTGCAAAC
AAACATGCTGGTTTTGACTCATGGTTTAGCCAGCGTGGTGGTTCATACAAAAATGACAAAAGCTGCCCTG
TAGTAGCTGCTATCATTACAA"&amp;"GAGAGATTGGTTTCATAGTGCCTGGCTTACCAGGTACTGTGTTGAGAGC
AATCAATGGTGACTTCTTGCATTTTCTACCTCGTGTCTTTAGTGCTGTTGGCAACATTTGCTACACACCT
TCCAAACTCATTGAGTATAGTGATTTTGCTACCTCTGCTTGCGTTCTTGCTGCTGAGTGTACAATTTTTA
AGGATGCTATGGGCAAACCTGTGCCATATTGTTATGACACTAATTTGCTAGAGGGTTCTATTT"&amp;"CTTATAG
TGAGCTTCGTCCAGACACTCGTTATGTCCTTATGGATGGTTCCATCATACAGTTTCCTAACACTTACCTG
GAGGGTTCTGTTAGAGTAGTAACAACTTTTGATGCTGAGTACTGTAGACATGGTACATGTGAAAGATCAG
AAGCTGGTATTTGCTTATCTACCAGTGGTAGATGGGTTCTTAACAATGAACATTATAGAGCTCTACCTGG
AGTATTCTGTGGTGTTGATGCAATGAATCTTATA"&amp;"GCAAACATCTTTACTCCCCTTGTGCAACCTGTGGGT
GCTTTAGATGTGTCTGCTTCAGTAGTGGCTGGTGGTATTATTGCCATATTGGTGACTTGTGCTGCCTACT
ACTTTATGAAATTCAGACGTGCTTTTGGTGAGTACAACCATGTTGTCGCTGCTAATGCACTTTTGTTTTT
GATGTCTTTCACTATACTCTGTCTGGCACCAGCTTATAGCTTTTTGCCAGGAGTCTACTCAGTCTTTTAC
TTGTA"&amp;"CTTGACATTCTATTTCACTAATGATGTTTCGTTCTTGGCTCACCTTCAATGGTTTGCCATGTTTT
CTCCTATTGTGCCTTTTTGGATAACAGCAATCTATGTATTCTGTATTTCTCTGAAGCACTGCCATTGGTT
CTTTAACAACTATCTTAGGAAAAGAGTCATGTTTAATGGAGTTACATTTAGTACCTTCGAGGAGGCTGCT
TTGTGTACCTTTTTGCTCAATAAGGAAATGTACCTAAAATTGCGTAG"&amp;"TGAGACACTGTTGCCACTTACAC
AGTACAACAGGTATCTTGCTCTATATAACAAGTACAAGTATTTCAGTGGAGCCTTAGATACTACCAGCTA
TCGTGAAGCAGCTTGCTGCCACTTAGCAAAGGCTCTAAATGACTTTAGCAATTCAGGTGCTGATGTTCTC
TACCAACCACCACAGACATCAATCACTTCTGCTGTTCTGCAGAGTGGTTTTAGGAAAATGGCATTCCCAT
CAGGCAAAGTTGAAGGGT"&amp;"GCATGGTACAAGTAACCTGTGGAACTACAACTCTTAATGGATTGTGGTTAGA
TGACACAGTATACTGTCCAAGACATGTCATTTGCACAGCAGAAGACATGCTTAATCCTAACTATGAAGAT
CTGCTCATTCGCAAATCCAACCATAGCTTCCTTGTTCAGGCTGGCAATGTACAACTCCGAGTTATCGGCC
ATTCTATGCAAAATTGTCTGCTTAGGCTTAAAGTTGATACCTCTAACCCTAAGACACCCA"&amp;"AGTATAAATT
TGTCCGTATTCAACCTGGTCAAACATTTTCAGTTCTAGCATGCTACAATGGTTCACCATCAGGTGTTTAT
CAGTGTGCCATGAGACCTAACCATACCATTAAAGGTTCTTTCCTTAATGGATCATGTGGTAGTGTTGGTT
TTAACATTGATTATGATTGCGTGTCTTTCTGCTATATGCATCACATGGAGCTTCCAACAGGAGTACACGC
TGGTACTGACTTAGAAGGTAAATTCTATGGT"&amp;"CCATTTGTTGACAGACAAACTGCACAGGCTGCAGGTACA
GACACAACCATAACATTAAATGTTTTGGCATGGCTGTATGCTGCTGTTATCAATGGTGATAGGTGGTTTC
TTAATAGATTCACCACTACTTTGAATGACTTTAACCTTGTGGCAATGAAGTACAACTATGAACCTTTGAC
ACAAGATCATGTTGACATATTGGGACCTCTTTCTGCTCAAACAGGAATTGCTGTCTTAGATATGTGTGCT
GC"&amp;"TTTGAAAGAGCTGCTGCAGAATGGTATGAATGGTCGTACTATCCTTGGTAGCACTATTTTAGAAGATG
AGTTTACACCATTTGATGTTGTTAGACAATGCTCTGGTGTTACCTTCCAAGGTAAGTTCAAGAAAATTGT
TAAGGGCACTCATCATTGGATGCTTTTAACTTTCTTGACATCACTATTGATTCTTGTCCAAAGTACTCAG
TGGTCACTGTTTTTCTTTGTTTACGAGAATGCTTTCTTGCCATT"&amp;"TACTCTTGGTATTATGGCAATTGCTG
CATGTGCTATGCTGCTTGTTAAGCATAAGCACGCATTCTTGTGCTTGTTCCTGTTACCTTCTCTTGCAAC
AGTTGCTTACTTTAATATGGTCTACATGCCTGCTAGCTGGGTGATGCGTATTATGACATGGCTTGAATTG
GCTGACACTAGCTTGTCTGGTTATCGGCTTAAGGACTGTGTTATGTATGCTTCAGCTTTAGTTTTGCTTA
TTCTCATGACAGCTC"&amp;"GCACTGTTTATGATGATGCTGCTAGACGTGTTTGGACACTGATGAATGTCATTAC
ACTTGTTTACAAAGTCTACTATGGTAATGCTTTAGATCAAGCTATTTCCATGTGGGCCTTAGTTATTTCT
GTAACCTCTAACTATTCTGGTGTCGTCACGACTATCATGTTTTTAGCTAGAGCTATAGTGTTTGTGTGTG
TTGAGTATTACCCATTGTTATTTATTACTGGCAACACCTTACAGTGTATCATGCTTG"&amp;"TTTATTGTTTCTT
AGGCTATTGTTGCTGCTGCTATTTTGGCCTTTTCTGTTTACTCAACCGTTACTTCAGGCTTACTCTTGGT
GTTTATGACTACTTGGTCTCTACACAAGAATTTAGGTATATGAACTCCCAGGGGCTTTTGCCTCCTAAGA
GTAGTATTGATGCTTTCAAGCTTAACATTAAGTTGTTAGGTATTGGAGGTAAACCATGTATCAAGGTTGC
TACTGTACAGTCTAAAATGTCTGACGTA"&amp;"AAGTGCACATCTGTGGTACTGCTCTCGGTTCTTCAACAACTT
AGAGTAGAGTCATCTTCTAAATTGTGGGCACAATGTGTACAACTCCACAATGATATTCTTCTTGCAAAAG
ACACAACTGAAGCTTTCGAGAAGATGGTTTCTCTTTTGTCTGTTTTGCTATCCATGCAGGGTGCTGTAGA
CATTAACAAGTTGTGCGAGGAAATGCTCGACAACCGTGCTACTCTTCAGGCTATTGCTTCAGAATTTAGT"&amp;"
TCTTTACCATCATATGCCGCTTATGCCACTGCCCAAGAGGCCTATGAGCAGGCTGTAGCTAATGGTGATT
CTGAAGTCGTTCTCAAAAAGTTAAAGAAATCTTTGAATGTGGCTAAATCTGAGTTTGACCGTGATGCTGC
CATGCAACGCAAGTTGGAAAAGATGGCAGATCAGGCTATGACCCAAATGTACAAACAGGCAAGATCTGAG
GACAAGAGGGCAAAAGTAACTAGTGCTATGCAAACAATGCT"&amp;"TTTCACTATGCTTAGGAAGCTTGATAATG
ATGCACTTAACAACATTATCAACAATGCGCGTGATGGTTGTGTCCCACTCAACATCATACCATTGACTAC
AGCAGCCAAACTCATGGTTGTTGTCCCTGATTATGGTACCTACAAGAACACTTGTGATGGTAACACTTTT
ACGTATGCGTCTGCACTCTGGGAAATCCAGCAAGTTGTTGATGCAGATAGCAAGATTGTTCAACTTAGTG
AAATTAACATGG"&amp;"ACAATTCACCAAATTTGGCTTGGCCTCTTATTGTTACAGCTCTAAGAGCCAATTCAGC
TGTCAAACTACAGAATAATGAACTGAGTCCAGTAGCACTACGACAGATGTCATGTGCGGCTGGTACCACA
CAAACAGCTTGTACTGATGACAATGCACTTGCCTACTATAACAACTCAAAGGGAGGTAGATTTGTGCTAG
CATTACTATCAGACCACCAAGATCTCAAATGGGCTAGATTCCCTAAGAGTGATG"&amp;"GTACAGGTACAATTTA
CACAGAACTGGAACCACCTTGTAGGTTTGTTACAGACACACCAAAAGGGCCTAAAGTGAAATACTTGTAT
TTCATCAAGGGCTTAAATAACCTAAATAGAGGTATGGTGCTGGGCAGTTTAGCTGCTACAGTACGTCTTC
AGGCTGGAAATGCTACAGAAGTACCTGCCAATTCAACTGTGCTTTCTTTCTGTGCTTTTGCAGTAGACCC
TGCTAAAGCGTACAAGGATTACCTA"&amp;"GCAAGTGGAGGACAACCAATCACCAACTGTGTGAAGATGTTGTGT
ACACACACTGGTACAGGACAGGCAATTACTGTAACACCAGAAGCCAACATGGACCAAGAGTCCTTTGGTG
GTGCTTCATGCTGTCTGTATTGTAGATGCCACATTGACCACCCAAATCCTAAAGGATTTTGTGACTTGAA
AGGTAAGTATGTCCAAATACCTACCACTTGTGCTAATGACCCAGTGGGTTTTACACTTAGAAACACA"&amp;"GTC
TGTACCGTCTGCGGAATGTGGAAAGGTTATGGCTGTAGTTGTGATCAACTCCGCGAACCCATGATGCAGT
CTGCGGATGCGTCAACGTTTTTAAACGGGTTTGCGGTGTAAGTGCAGCCCGTCTTACACCGTGCGGCACA
GGCACTAGCACTGATGTCGTCTACAGGGCTTTTGATATTTACAACGAAAAAGTTGCTGGTTTTGCAAAGT
TCCTAAAAACTAATTGCTGCCGCTTCCAGGAGCAGGAT"&amp;"GAGGAAGGCAATTTATTAGACTCTTACTTTGT
AGTTAAGAGGCATACTATGTCTAACTACCAACATGAAGAGACTATTTACAACTTGGTTAAAAATTGTCCA
GCGGTTGCTGTTCATGATTTTTTCAAGTTTAGAGTAGATGGTGACATGGTACCACATATATCACGTCAGC
GTCTAACTAAATACACAATGGCTGATTTAGTCTATGCTCTACGTCATTTTGACGAGGGTAATTGTGACAC
ATTAAAAGA"&amp;"AATACTCGTCACATACAATTGTTGTGATGATGATTATTTCAATAAGAAGGATTGGTATGAT
TTCGTAGAGAATCCTGACATCTTACGCGTATATGCTAACTTAGGTGAGCGTGTACGCCAAGCATTATTAA
AGACTGTACAATTCTGCGATGCTATGCGTGATGCAGGCATTGTAGGCGTACTGACATTAGATAATCAGGA
TCTTAATGGGAATTGGTATGATTTCGGTGATTTCGTACAAGTAGCACCAGG"&amp;"CTGCGGAGTTCCTATTGTG
GATTCATATTACTCATTGCTGATGCCCATCCTCACTCTGACTAGGGCATTGGCTGCTGAGTCCCATATGG
ATGCTGATCTCGCAAAACCACTTATTAAGTGGGATTTGCTGAAATATGATTTTACGGAAGAGAGACTTTG
TCTCTTCGACCGTTATTTTAAATATTGGGACCAGACATACCATCCCAATTGTATTAACTGTTTGGATGAT
AGGTGTATCCTTCATTGTGCAA"&amp;"ACTTTAATGTGTTATTTTCTACTGTGTTTCCACCTACAAGTTTTGGAC
CACTAGTAAGAAAAATATTTGTAGATGGTGTTCCTTTTGTTGTTTCAACTGGATACCATTTTCGTGAGTT
AGGAGTTGTACATAATCAGGATGTAAACTTACATAGCTCGCGTCTCAGTTTCAAGGAACTTTTAGTGTAT
GCTGCTGATCCAGCCATGCATGCAGCTTCTGGCAATTTATTGCTAGACAAACGCACTACATGCT"&amp;"TTTCAG
TAGCTGCACTAACAAACAATGTTGCTTTTCAAACTGTCAAACCCGGTAATTTTAACAAAGACTTTTATGA
CTTTGCTGTGTCTAAAGGTTTCTTTAAGGAAGGAAGTTCTGTTGAACTAAAACACTTCTTCTTTGCTCAG
GATGGCAATGCTGCTATCAGTGATTATGACTATTATCGTTATAATCTGCCAACAATGTGTGATATCAGAC
AACTCCTATTCGTAGTTGAAGTTGTTGACAAATAC"&amp;"TTTGATTGTTACGATGGTGGCTGTATTAATGCCAA
CCAAGTAATCGTTAACAATCTGGACAAATCAGCTGGTTTTCCATTTAATAAATGGGGTAAGGCTAGACTT
TATTATGACTCAATGAGTTATGAGGATCAAGATGCACTTTTCGCGTATACTAAGCGTAATGTCATCCCTA
CTATAACTCAAATGAATCTTAAGTACGCCATTAGTGCAAAGAATAGAGCTCGCACCGTAGCTGGTGTCTC
TATCTG"&amp;"TAGTACTATGACAAATAGACAGTTTCATCAGAAATTATTGAAGTCAATAGCCGCCACTAGAGGA
GCTACTGTGGTAATTGGAACAAGCAAATTTTACGGTGGCTGGCATAACATGTTAAAAACTGTTTACAGTG
ATGTAGAAACTCCACACCTTATGGGTTGGGATTATCCAAAATGTGACAGAGCCATGCCTAACATGCTTAG
GATAATGGCCTCTCTTGTTCTTGCTCGCAAACATAGCACTTGCTGTAA"&amp;"CTTGTCACACCGTTTCTATAGG
TTAGCTAATGAGTGTGCGCAAGTATTAAGTGAGATGGTCATGTGTGGCGGCTCACTATATGTTAAACCAG
GTGGAACATCATCCGGTGATGCTACAACTGCTTATGCTAATAGTGTCTTTAACATTTGTCAAGCTGTTAC
AGCTAATGTAAATGCACTCCTTTCAACTGATGGTAACAAGATAGCTGACAAGTACGTCCGCAATCTACAA
CACAGGCTTTATGAGTGTC"&amp;"TCTATAGAAACAGGGATGTTGATCATGAATTTGTGGATGAGTTTTACGCAT
ACCTGCGTAAACATTTCTCCATGATGATTCTTTCTGATGACGCCGTTGTGTGCTATAACAGTAACTATGC
GGCTCAAGGTTTAGTAGCTAGCATTAAGAACTTTAAGGCAGTTCTTTATTATCAAAATAATGTGTTCATG
TCTGAGGCAAAATGTTGGACTGAGACTGACCTTACTAAAGGACCTCACGAATTTTGCTCAC"&amp;"AGCATACAA
TGCTAGTTAAACAAGGAGATGATTACGTGTACCTGCCTTACCCAGATCCGTCTAGAATATTAGGCGCAGG
CTGTTTTGTCGATGATATTGTCAAAACAGATGGTACACTTATGATTGAGAGGTTCGTGTCATTAGCTATT
GATGCTTACCCTCTTACTAAACATCCTAATCAGGAGTATGCTGATGTCTTTCACTTGTATTTACAATACA
TTAGAAAGTTACATGATGAGCTTACCGGTCAC"&amp;"ATGTTAGACATGTATTCTGTAATGCTAACTAATGATAA
CACCTCACGTTATTGGGAACCTGAGTTTTATGAAGCTATGTACACACCACACACAGTCTTGCAGGCTGTA
GGTGCTTGTGTATTGTGTAATTCACAGACTTCACTTCGTTGCGGTGCCTGCATTAGGAGACCATTCCTGT
GCTGCAAGTGCTGCTATGACCATGTCATTTCAACATCACATAAATTAGTGTTGTCTGTTAATCCCTATGT
TTG"&amp;"CAATGCACCAGGTTGTGATGTCACTGATGTGACACAACTATATCTAGGAGGTATGAGCTATTACTGC
AAGTCACATAAGCCTCCCATTAGTTTTCCATTGTGTGCTAATGGTCAGGTTTTTGGTTTATACAAGAACA
CATGTGTAGGTAGTGACAATGTCACTGACTTTAATGCGATAGCAACATGTGATTGGACTAATGCTGGCGA
TTACATACTTGCCAACACCTGTACTGAGAGACTCAAACTCTTTGC"&amp;"AGCAGAAACACTCAAAGCTACTGAG
GAAACATTCAAGCTGTCATATGGTATTGCCACTGTACGTGAAGTACTCTCTGACAGAGAATTGCATCTTT
CATGGGAGGTTGGAAAACCTAGACCACCATTGAATAGAAATTATGTCTTTACTGGTTACCGTGTAACTAA
AAATAGTAAAGTACAGATTGGAGAGTACACCTTTGAAAAAGGTGACTATGGTGATGCTGTTGTGTACAGA
GGTACTACGACATACA"&amp;"AATTGAATGTTGGTGATTACTTTGTGTTGACATCTCACACTGTAATGCCACTTA
GTGCACCTACTCTAGTGCCACAAGAGCACTATGTGAGAATTACTGGCTTGTACCCAACACTCAACATCTC
AGATGAGTTTTCTAGCAATGTTGCAAATTATCAAAAGGTCGGTATGCAAAAGTACTCTACACTCCAAGGA
CCACCTGGTACTGGTAAGAGTCATTTTGCCATCGGACTTGCTCTCTACTACCCATCTG"&amp;"CTCGCATAGTGT
ATACAGCTTGCTCTCATGCAGCTGTTGATGCCCTATGCGAAAAGGCATTAAAATACTTGCCCATAGATAA
ATGTAGTAGAATCATACCTGCGCGTGCTCGCGTAGAGTGTTTTGACAAATTCAAAGTTAATTCAACACTA
GAACAGTATGTTTTCTGCACTGTAAATGCATTGCCAGAAACAACTGCTGATATTGTAGTCTTTGATGAAA
TCTCTATGGCTACTAATTATGACTTGAGT"&amp;"GTTGTCAATGCTAGACTTCGTGCAAAACACTACGTCTATAT
TGGCGATCCTGCTCAATTACCAGCCCCGCGCACATTGCTGACCAAAGGCACACTAGAACCAGAATACTTC
AATTCAGTGTGCAGACTTATGAAAACAATAGGTCCAGACATGTTCCTTGGAACTTGTCGCCGTTGTCCTG
CTGAAATTGTCGACACTGTGAGTGCTTTAGTTTATGATAATAAGCTAAAGGCACACAAGGAGAAGTCAGC
"&amp;"TCAATGCTTCAAAATGTTTTACAAGGGTGTTATTACACATGATGTTTCATCTGCAATTAACAGACCTCAA
ATAGGCGTTGTAAGAGAATTTCTTACACGCAATCCTGCTTGGAGAAAAGCTGTTTTTATCTCACCTTATA
ATTCACAGAATGCTGTAGCTTCAAAAATCTTAGGATTGCCTACGCAGACTGTTGATTCCTCACAGGGTTC
TGAGTATGACTATGTCATATTCACGCAAACTACCGAAACAGC"&amp;"ACACTCTTGCAATGTTAACCGCTTTAAT
GTGGCTATCACAAGAGCAAAAATTGGCATTTTGTGCATAATGTCTGATAGAGATCTTTATGACAAACTGC
AATTTACAAGTCTAGAAATACCACGCCGCAATGTGGCTACATTACAGGCAGAAAATGTAACTGGACTTTT
TAAGGACTGTAGTAAGATCATCACCGGTCTTCATCCAACACAGGCACCTACACACCTCAGCGTTGATACA
AAATTTAAGACTG"&amp;"AGGGACTATGTGTTGACATACCAGGCATACCAAAGGACATGACCTACCGTAGACTCA
TCTCTATGATGGGTTTCAAAATGAATTACCAAGTTAATGGTTACCCTAATATGTTTATTACCCGCGAGGA
AGCTATTCGTCACGTTCGTGCATGGATTGGCTTCGACGTAGAGGGCTGTCATGCAACTAGAGATGCTGTG
GGTACTAACCTACCTCTCCAGCTAGGATTTTCTACAGGTGTTAATTTAGTAGCTG"&amp;"TACCAACTGGCTATG
TTGACACTGAAAATAACACAGAATTCACCAGAGTTAATGCAAAACCTCCACCAGGTGATCAATTTAAACA
TCTTATACCACTCATGTACAAAGGCTTGCCCTGGAATGTAGTGCGTATTAAGATAGTACAAATGCTCAGT
GATACACTGAAAGGATTGTCAGACAGAGTCGTGTTTGTCCTCTGGGCGCATGGCTTTGAGCTTACATCAA
TGAAGTACTTTGTCAAGATTGGACCT"&amp;"GAGAGAACGTGTTGTCTGTGCGACAAACGTGCAACTTGCTTTTC
TACTTCATCAGACACTTATGCCTGCTGGAATCATTCTGTGGGTTTTGACTATGTCTACAACCCATTTATG
ATTGATGTTCAGCAGTGGGGTTTTACGGGTAACCTTCAGAGTAACCATGACCAACATTGTCAAGTGCATG
GAAATGCACATGTGGCTAGTTGTGATGCTATCATGACTAGATGCTTGGCAGTCCATGAGTGCTTTGTT"&amp;"AA
GCGCGTTGATTGGTCTGTTGAATACCCTATTATAGGAGATGAACTGAAGATCAATTCTGCTTGCAGAAAA
GTACAGCATATGGTTGTAAAGTCTGCATTGCTTGCTGATAAGTTTCCAGTTCTTCATGACATTGGAAATC
CAAAGGCTATCAAGTGTGTGCCTCAGGCTGAAGTAGAATGGAAGTTCTATGACGCTCAGCCATGCAGTGA
CAAAGCCTACAAAATAGAGGAACTCTTCTATTCTTATGC"&amp;"TACACATCATGATAAATTCACTGATGGTGTT
TGTTTGTTTTGGAACTGTAACGTTGATCGTTACCCAGCCAATGCAATTGTGTGTAGGTTTGACACCAGAG
TTTTGTCAAACTTGAACTTACCGGGTTGTGATGGTGGTAGTTTGTATGTGAACAAGCATGCATTCCACAC
CCCAGCTTTTGATAAAAGTGCATTTACTAATTTAAAGCAATTGCCTTTCTTTTATTATTCTGATAGTCCT
TGTGAGTCTC"&amp;"ATGGCAAACAAGTAGTGTCAGATATTGATTACGTACCACTTAAATCAGCTACGTGTATTA
CACGTTGCAATTTGGGTGGTGCTGTTTGCAGACACCATGCAAATGAGTACCGACAGTACTTAGATGCATA
CAACATGATGATTTCTGCTGGATTTAGCCTATGGATTTACAAACAGTTTGATACTTATAACCTGTGGAAT
ACATTTACCAGGTTACAAAGCTTAGAAAATGTGGCTTACAATGTTGTTAATA"&amp;"AAGGACACTTCGATGGAC
AAGCTGGTGAAGCACCTGTTTCCATCATCAATAATGCTGTTTACACAAAGGTAGATGGTGTTGATGTAGA
GATCTTTGAAAACAAGACAACACTTCCTGTTAATGTTGCATTTGAGCTTTGGGCTAAGCGTAACATTAAA
CCAGTGCCAGAGATTAAGATACTCAATAATTTGGGTGTCGATATCGCTGCTAATACTGTGGTCTGGGACT
ATAAGAGAGAAGCACCAGCACAT"&amp;"ATGTCAACAATAGGTGTCTGCACAATGACTGACATTGCTAAGAAACC
TACTGAGAGTGCTTGTTCCTCGCTTACTGTCTTATTTGATGGTAGAGTGGAAGGACAGGTAGACCTTTTT
AGAAATGCCCGTAATGGTGTTTTAATAACAGAAGGTTCAGTTAAAGGTTTAACACCTTCAAAGGGGCCAG
CACAAGCTAGTGTCAATGGAGTCACATTAATTGGAGAATCAGTAAAAACACAGTTTAACTATTTT"&amp;"AAGAA
AGTAGATGGCATTATTCAACAGTTGCCTGAAACCTACTTTACTCAGAGTCGAGACTTAGAGGATTTCAAG
CCCAGATCACAAATGGAAACTGACTTTCTTGAGCTCGCTATGGATGAATTCATACAACGGTATAAGCTAG
AGGGTTATGCCTTCGAGCATATCGTTTATGGGGATTTTAGTCATGGACAACTTGGCGGCCTTCATCTAAT
GATTGGTTTAGCCAAGCGTTCACAAGATTCACCGCT"&amp;"TAAATTAGAGGATTTTATCCCTATGGACAGCACA
GTGAAAAATTACTTCATAACAGACGCACAAACAGGTTCATCAAAATGTGTGTGTTCTGTTATTGACCTCT
TACTCGATGACTTTGTTGAGATAATAAAGTCACAGGATTTGTCAGTAATCTCTAAGGTAGTCAAGGTTAC
AATTGACTACGCTGAGATTTCATTCATGCTTTGGTGTAAAGATGGTCATGTCGAAACCTTCTACCCAAAA
TTACAAG"&amp;"CAAGTCAAGCGTGGCAACCGGGGGTTGCAATGCCTAACTTGTACAAGATGCAAAGAATGCTTC
TTGAAAAGTGTGACCTTCAGAATTATGGTGAAAATGCTGTCATACCAAAAGGAATAATGATGAATGTCGC
AAAATACACTCAACTGTGTCAATACTTAAATACACTTACTTTAGCTGTACCCTACAACATGAGAGTTATT
CACTTTGGTGCGGGCTCTGATAAAGGAGTCGCACCTGGTACAGCTGTAC"&amp;"TCAGACAATGGTTGCCAACTG
GCACACTACTTGTCGATTCAGACCTTAATGACTTCGTCTCTGACGCGGATTCTACTTTAATTGGAGACTG
TGCAACAGTACATACGGCTAATAAATGGGACCTCATTATTAGCGATATGTATGACCCTAAGACCAAACAT
GTGACAAAAGAGAATGACTCAAAAGAAGGGTTTTTCACTTACCTGTGTGGATTTATAAAGCAAAAACTAG
CCTTGGGTGGTTCTGTAGCT"&amp;"ATAAAGATAACAGAGCATTCTTGGAATGCTGATCTTTACAAGCTTATGGG
ACATTTCTCGTGGTGGACAGCTTTTGTTACAAATGTAAATGCATCATCATCAGAAGCATTTTTAATTGGT
GCTAACTATCTTGGCAAGCCGAAGGAACAAATTGACGGCTATACCATGCATGCTAACTACATTTTCTGGA
GGAACACAAATCCTATTCAATTGTCTTCCTATTCACTCTTTGACATGAGTAAATTTCCTCTT"&amp;"AAGTTAAG
GGGGACTGCTGTCATGTCATTAAAAGAGAATCAAATCAATGATATGATTTATTCCCTGCTCGAAAAAGGT
AAACTTATCATTAGGGAAAACAACAGAGTTGTGGTCTCAAGTGATGTTCTTGTTAATAACTAAACGAACA
TGAAAATCTTAATTTTTGCTTTTCTAGTTACGCTAGTTAAAGCACAGGAAGGATGCGGCATTATCAGCAA
AAAACCGCAGCCAAAAATGGCACAAGTTTCCTC"&amp;"TTCCCGCCAAGGTGTATACTATAATGATGACATTTTT
CGTTCTGATGTACTACACCTCACTCAGGATTACTTCCTGCCCTTTGATTCAAATTTAACACAGTACTTTT
CTCTTAACGTTGATTCAGATAGGTACACCTATTTTGACAATCCCATTTTAGACTTCGGTGACGGCGTTTA
TTTCGCTGCTTCTGAAAAGTCTAATGTAATCAGAGGCTGGATTTTTGGTTCCACTTTTGATAACACCACT
CAGT"&amp;"CAGCTGTCATAGTTAACAATTCCACACACATTATCATACGTGTGTGCAATTTTAACTTATGTAAAG
AACCCATGTACACAGTGTCTCGTGGCACACAACAATCATCGTGGGTCTATCAGAGTGCTTTTAATTGCAC
ATATGATAGAGTAGAGAGAAGTTTTCAGCTCGATACTGCTCCTAAAACTGGAAATTTTAAAGACCTACGC
GAGTATGTCTTTAAGAATCGTGATGGTTTTCTTAGTGTTTACCAAA"&amp;"CTTATACGGCTGTTAATTTACCTA
GAGGATTACCTATTGGGTTCTCAGTTTTGAGGCCAATCCTCAAACTGCCCTTTGGAATTAACATTACATC
TTATAGAGTTGTTATGGCTATGTTTAGCCAAACTACTTCTAATTTCTTACCAGAAAGTGCTGCTTATTAT
GTTGGTAATCTAAAGTATACCACCTTTATGCTTAGGTTTAATGAAAATGGGACTATCACTGATGCTATTG
ATTGCGCCCAAAATCCA"&amp;"CTTGCTGAATTAAAATGCACCATTAAAAATTTTAATGTCAGTAAAGGAATCTA
CCAAACATCTAACTTCAGAGTTTCACCAACTCAAGAAGTTGTTAGGTTCCCCAACATTACAAACCGTTGT
CCTTTTGACAAAGTTTTTAATGCTACTCGCTTTCCCAGTGTTTATGCGTGGGAGCGAACAAAAATTTCTG
ATTGTGTTGCTGATTACACTGTTCTCTACAACTCCACTTCCTTCTCAACTTTCAAATGT"&amp;"TATGGAGTTTC
TCCCTCTAAGTTGATTGATTTGTGCTTTACAAGTGTGTATGCTGATACATTCTTGATAAGATCTTCAGAA
GTAAGGCAAGTTGCACCAGGTGAAACTGGTGTTATTGCTGACTATAACTATAAATTGCCTGACGACTTCA
CAGGCTGTGTTATTGCCTGGAATACTGCTCAGCAAGATAAGGGTCAATATTATTATAGATCCTCTAGAAA
GACAAAACTTAAACCTTTTGAGAGGGACCT"&amp;"ATCTTCAGACGAAAATGGTGTACGTACTCTTAGTACTTAT
GACTTCTATCCTACTGTGCCTATTGAATATCAGGCTACTAGGGTTGTTGTGCTTTCATTTGAGCTTTTAA
ATGCACCTGCTACAGTTTGTGGACCTAAACTATCCACGGGACTTGTTAAGAACCAGTGTGTCAATTTCAA
CTTTAATGGACTCAAAGGTACTGGCGTTCTGACTGATTCTTCAAAGAGATTTCAGTCATTCCAACAATTT
G"&amp;"GAAGAGACACGTCGGATTTCACTGATTCCGTTCGTGACCCGCAAACATTGCAAGTACTTGACATCACAC
CATGTTCTTTTGGTGGTGTGAGTGTAATAACGCCGGGAACAAATGCTTCATCCGAAGTAGCTGTTCTTTA
CCAAGATGTAAATTGCACTGATGTCCCAACTGCCATACGTGCAGACCAATTAACACCAGCTTGGCGCGTT
TACTCTACTGGAGTAAATGTGTTTCAAACACAAGCTGGCTGTC"&amp;"TTATTGGAGCTGAACATGTTAACGCTT
CGTATGAGTGTGACATTCCTATTGGTGCTGGCATTTGTGCTAGCTACCATACAGCTTCTACTCTACGTAG
TGTGGGTCAGAAATCCATTGTGGCTTACACTATGTCTTTGGGTGCAGAAAATTCTATTGCTTATGCTAAT
AATTCAATTGCCATACCTACAAATTTTTCAATCAGTGTCACAACTGAAGTGATGCCTGTTTCAATGGCTA
AGACATCAGTAGAT"&amp;"TGTACAATGTACATCTGTGGTGATTCTCAGGAGTGCAGTAACTTACTTCTCCAGTA
TGGAAGTTTCTGCACGCAGTTAAATCGTGCTCTCACGGGCGTTGCCTTAGAACAGGACAAAAATACACAG
GAGGTTTTTGCCCAGGTTAAACAAATGTACAAGACACCAGCCATAAAGGATTTTGGCGGTTTCAATTTTT
CACAAATATTGCCTGATCCTTCAAAGCCAACAAAGAGATCATTTATTGAAGACTTA"&amp;"CTCTTCAACAAGGT
GACTCTCGCTGATGCTGGCTTTATGAAGCAATATGGCGAATGCCTAGGTGATATTAATGCTAGAGACCTC
ATCTGTGCACAAAAGTTCAATGGCCTTACTGTCCTTCCACCTTTACTCACAGACGACATGATTGCTGCAT
ACACTGCTGCCCTTGTCAGTGGTACTGCTACTGCTGGCTGGACGTTCGGTGCTGGTGCTGCTCTTCAAAT
ACCTTTTGCTATGCAGATGGCATATAG"&amp;"GTTTAATGGCATTGGAGTTACTCAAAATGTTCTCTATGAGAAT
CAAAAACAGATCGCCAACCAATTCAACAAGGCAATCAGTCAAATTCAAGAATCACTTACAACAACATCAA
CTGCATTGGGCAAGCTGCAAGACGTTGTCAACCAGAATGCTCAAGCATTGAACACGCTTGTTAAACAGCT
TAGCTCCAATTTTGGTGCAATTTCAAGTGTGCTAAATGACATTCTTTCACGACTAGATAAAGTCGAGGC"&amp;"A
GAGGTGCAAATTGACAGGTTGATCACAGGCAGATTGCAGAGCCTTCAAACCTATGTAACACAACAACTAA
TCAGAGCTGCTGAAATCAGAGCTTCTGCTAATCTTGCTGCTACTAAAATGTCTGAGTGTGTTCTTGGACA
ATCAAAAAGAGTTGACTTCTGTGGAAGAGGCTATCATCTTATGTCTTTTCCTCAGGCTGCTCCGCATGGT
GTTGTTTTCTTACATGTCACATATGTGCCATCGCAGGAGA"&amp;"AAAACTTCACCACAGCTCCAGCAATTTGTC
ATGAAGGCAAGGCATACTTCCCTCGTGAAGGTGTTTTTGTATCTAATGGCACTTCTTGGTTCATTACACA
GAGGAATTTTTACTCACCACAAATAATCACAACAGATAATACATTTGTTGCTGGAAACTGTGATGTCGTA
ATTGGCATCATTAACAACACAGTCTATGATCCTCTGCAACCTGAGCTTGACTCATTTAAAGAAGAGCTGG
ACAAGTACTTC"&amp;"AAAAATCACACATCACCTGATGTTGATCTTGGCGACATTTCAGGCATTAATGCTTCTGT
CGTCAATATTCAGAAGGAAATTGACCGCCTCAATGAGGTTGCCAAAAATCTAAACGAATCGCTCATTGAT
CTTCAAGAACTTGGTAAATATGAGCAATACATCAAATGGCCTTGGTACGTTTGGCTCGGCTTCATTGCTG
GACTGATTGCTATCGTCATGGCCACTATACTGCTTTGTTGCATGACCAGCTGT"&amp;"TGCAGTTGCCTCAAGGG
TGCATGCTCTTGTGGTTCTTGCTGCAAATTTGATGAGGACGACTCTGAGCCAGTGCTCAAAGGAGTCAAA
TTACACTACACATAAACGAACTTAATGGATTTGTTTATGAGTATTTTCACACTTGGCTCAATCACACGTC
AACCGAGTAAGATTGAAAATGCTTCTCCTGCAAGTACTGTTCATGCTACTGCAACGATACCGCTACAAGC
CTCACTCCCTTTCAGATGGCTTGT"&amp;"TGTTGGCGTTGCACTTCTTGCTGTTTTTCAAAGCGCTTCCAAAGTG
ATTGCGTTTCATAAGAGGTGGCAGCTCGCTCTGCACAAAGGCATTCAGCTTGTTTGCAATTTGCTGCTAC
TCTTTGTAACAATTTACTCACACCTTCTACTTTTAGCTGCTGGCATGGAGGCACAATTTTTGTACATCTA
TGCTTTGATTTATGTTCTGCAAGCTGTCAGCTTTTGCAGATTTATTATGAGATGTTGGCTTTGCTG"&amp;"GAAG
TGCAAATCCAAAAACCCAATACTTTATGATGCCAACTACTTCGTTTGCTGGCATACACATAACTATGACT
ACTGTATACCATACAACAGTGTCACAGATACAATTGTCGTTACTGCAGGTGACGGCATTTCAACACCAAA
ACTCAAAGAAGACTACCAAATTGGTGGTTATTCTGAGGATTGGCACTCAGGTGTTAAAGACTATGTCGTT
GTACATGGCTATTTCACCGAAGTTTACTACCAGCTTG"&amp;"AGTCTACACAAATTACTACAGACACTGGTATTG
AAAATGCTACATTCTTCATCTTTAACAAGCTTGTTAAAGATCCACCGAATGTGCAAATACACACAATCGA
CGGCTCTTCAGGAGTTGTAAATCCAGCAATGGATCCAATTTATGATGAGCCGACGACGACTACTAGCGTG
CCTTTGTAAGCACAAGAAAGTGAGTACGAACTTATGTACTCATTCGTTTCGGAAGAAACAGGTACGTTAA
TAGTTAAT"&amp;"AGCGTACTTCTTTTTCTTGCTTTCGTGGTATTCTTGCTAGTCACACTAGCCATCCTTACTGC
GCTTCGATTGTGTGCGTACTGCTGCAATATTGTTAACGTGAGTTTAGTAAAACCAACGGTTTACGTCTAC
TCGCGTGTTAAAAATCTGAACTCTTCTGAAGGAGTTCCTGATCTTCTGGTCTAAACGAACTAACTATTAT
TATTATTCTGTTTGGAACTTTAACATTGCTTGTCATGGCAGACAACGGTA"&amp;"CTATTACTGTTGAGGAGCTT
AAACAACTCCTGGAACAATGGAACCTAGTAATAGGTTTCCTATTCCTCGCCTGGATTATGTTACTACAAT
TTGCCTATTCTAATCGGAACAGGTTTTTGTACATAATAAAGCTTGTTTTCCTCTGGCTCTTGTGGCCAGT
AACACTTGCTTGCTTTGTGCTTGCTGCTGTTTACAGAATTAATTGGGTGACTGGCGGGATTGCGATTGCA
ATGGCTTGTATTGTAGGCTTG"&amp;"ATGTGGCTTAGCTACTTCGTTGCTTCCTTCAGGCTGTTTGCTCGTACCC
GCTCAATGTGGTCATTCAACCCAGAAACAAACATTCTTCTCAATGTGCCTCTCCGGGGGACAATTGTGAC
CAGACCGCTCATGGAAAGTGAACTTGTCATTGGTGCTGTGATCATTCGTGGTCACTTGCGAATGGCTGGA
CACTCCCTGGGGCGCTGTGACATTAAGGACCTGCCAAAAGAGATCACTGTGGCTACATCACGA"&amp;"ACGCTTT
CTTATTACAAATTAGGAGCGTCGCAGCGTGTAGGCACTGATTCAGGTTTTGCTGCATACAACCGCTACCG
TATTGGAAATTACAAATTAAATACAGACCACGCCGGTAGCAACGACAATATTGCTTTGCTAGTACAGTAA
GTGACAACAGATGTTTCATCTTGTTGACTTCCAGGTTACAATAGCAGAGATATTGATTATCATTATGAGG
ACTTTCAGGATTGCCATATGGAATCTTGATATGA"&amp;"TAATAAGTTCAATAGTGAGACAATTATTTAAGCCTC
TAACTAAGAAGAATTATTCTGAGTTAGATGATGAAGAACCTATGGAGTTAGATTATCCATAAAACGAACA
TGAAAATTATTCTCTTCCTGACATTGATTGCACTTGCATCTTGCGAGCTATATCACTATCAGGAGTGTGT
TAGAGGTACAACTGTACTACTAAAAGAACCTTGCCCATCTGGAACCTACGAGGGCAATTCACCATTTCAT
CCTCT"&amp;"TGCTGATAACAAATTTGCACTAACTTGCACTAGCACCCACTTTGCTTTTGCTTGTGCTGACGGTA
CTAGACATACCTATCAGCTTCGTGCAAGATCAGTTTCACCAAAACTTTTCATCAGACAAGAGGAAGTTCA
TCAGGAGCTCTACTCACCGCTTTTTCTCATTGTTGCTGCTCTAGTATTTATAATACTTTGCTTCACCATT
AAGATAAAGACAGAATGAATGAGCTCACTTTAATTGACTTCTATTTG"&amp;"TGCTTTTTAGCCTTTCTGCTATT
CCTTGTTCTAATAATGCTTATTATATTTTGGTTTTCACTTGAACTCCAGGATATAGAAGAACCTTGTAAC
AAAGTCTAAACGAACATGAAACTTCTCATTGTTTTAGGACTCTTAACATCAGTGTATTGCATGCATAAAG
AATGCAGTATACAAGAATGTTGTGAAAATCAACCATTCCAACTTGAAGACCCATGTCCAATACATTACTA
TTCGGACTGGTTTGTAAA"&amp;"AATTGGACCTCGCAAGTCTGCGCGCCTAGTACAACTTTGTGCTGGTGAATAT
GGACATAGAGTTCCAATACATTATGAAATGTTTGGCAATTATACTATCTCATGTGAACCACTTGAAATAA
ATTGTCAAAATCCACCAGTTGGAAGTCTCATTGTACGTTGTTCATATGATGTTGACTTTATGGAGTATCA
CGACGTTCGTGTTGTTCTAGATTTCATCTAAACGAACAAACTAAAATGTCTGATAATGGA"&amp;"CCCCAATCAA
ACCAGCGTAGTGCCCCCCGCATTACATTTGGTGGACCCACAGATTCAACTGACAATAACCAGAATGGAGG
ACGCAATGGGGCAAGGCCAAAACAGCGCCGACCCCAAGGTTTACCCAATAATACTGCGTCTTGGTTCACA
GCTCTCACTCAGCATGGCAAGGAGGAACTTAGATTCCCTCGAGGCCAGGGCGTTCCAATCAACACCAATA
GTGGTCCAGATGACCAAATTGGCTACTACCG"&amp;"AAGAGCTACCCGACGAGTTCGTGGTGGTGACGGCAAAAT
GAAAGAGCTCAGCCCCAGATGGTACTTCTATTACCTAGGAACTGGCCCAGAAGCTTCACTTCCCTACGGC
GCTAACAAAGAAGGCATCGTATGGGTCGCAACTGAGGGAGCCTTGAACACACCTAAAGACCACATTGGCA
CCCGCAATCCTAATAACAATGCTGCCACCGTGCTACAACTTCCTCAAGGAACAACATTGCCAAAAGGCTT
CT"&amp;"ACGCAGAGGGGAGCAGAGGCGGCAGTCAAGCCTCTTCTCGCTCTTCATCACGTAGTCGCGGTAATTCA
AGAAATTCAACTCCTGGCAGCAGTAGGGGAAATTCTCCTGCTCGAATGGCTAGCGGAGGTGGTGAAACTG
CCCTCGCGCTATTGCTGCTAGACAGATTGAACCAGCTTGAGAGCAAAGTTTCTGGTAAAGGCCAACAACA
ACAAGGCCAAACTGTCACTAAGAAATCTGCTGCTGAGGCATCCA"&amp;"AAAAGCCTCGCCAAAAACGTACTGCT
ACAAAACAGTACAACGTCACTCAAGCATTTGGGAGACGTGGTCCAGAACAAACCCAAGGAAACTTCGGGG
ACCAAGACCTAATCAGACAAGGAACTGATTACAAATATTGGCCGCAAATTGCACAATTTGCTCCGAGTGC
CTCTGCATTCTTCGGAATGTCACGCATTGGCATGGAAGTCACACCTTCGGGAACATGGCTGACTTATCAT
GGAGCCATTAAATTG"&amp;"GATGACAAAGATCCACAATTCAAAGACAACGTCATACTGCTGAACAAGCACATTG
ACGCATACAAAACATTCCCACCAACAGAGCCTAAAAAGGACAAAAAGAAAAAGACTGATGAAGCTCAGCC
TTTACCGCAGAGACAAAAGAAGCAGCCCACTGTGACTCTTCTTCCTGCGGCTGACATGGATGATTTCTCC
AGACAACTTCAAAATTCCATGAGTGGAGCTTCTGCTGATTCAACTCAGGCATAAACA"&amp;"CTCATGATGACCA
CACAAGGCAGATGGGCTATGTAAACGTTTTCGCAATTCCGTTTACGATACATAGTCTACTCTTGTGCAGA
ATGAATTCTCGTAGCTAAACAGCACAAGTAGGTTTAGTTAACTTTAATCTCACATAGCAATCTTTAATCA
ATGTGTAACATTAGGGAGGACTTGAAAGAGCCACCACATTTTCACCGAGGCCACGCGGAGTACGATCGAG
GGTACAGTGAATAATGCTAGGGAGAGCT"&amp;"GCCTATATGGAAGAGCCCTAATGTGTAAAATTAATTTTAGTA
GTGCTATCC")</f>
        <v>&gt;BtYN2018C MK211377.1_genome
TTTAGGTTTTTACCTACCCAGGAAAAGCCAACCAACCTCGATCTCTTGTAGATCTGTTCTCTAAACGAAC
TTTAAAATCTGTGTAGCTGTCGCTCGGCTGCATGCCTAGTGCACCTACGCAGTATAAACAATAATAAATT
TTACTGTCGTTGACAAGAAACGAGTAACTCGTCCCTCTTCTGCAGACTGCTTACGGTTTCGTCCGTGTTG
CAGTCGATCATCAGCATACCTAGGTTTCGTCCGGGTGTGACCGAAAGGTAAGATGGAGAGCCTTGTTCTT
GGTGTCAACGAGAAAACACACGTCCAACTCAGTTTGCCTGTTCTTCAGGTTAGAGACGTGCTAGTGCGTG
GCTTCGGGGACTCTGTGGAAGAGGCCCTATCGGAGGCACGTGAACATCTTAAAAATGGCACTTGTGGTTT
AGTAGAGCTGGAAAAAGGCGTACTGCCCCAGCTTGAACAGCCCTATGTGTTCATTAAACGTTCTGATGCC
TTAAGCACCAATCACGGCCACAAGGTCGTTGAGTTGGTTGCAGAATTGGATGGCATTCAGTACGGTCGTA
GCGGTATAACTCTGGGAGTGCTCGTGCCACATGTGGGCGAAACCCCAATCGCATACCGCAATGTTCTTCT
TCGTAAGAACGGTAATAAGGGAGCCGGTGGCCATAGCTTTGGCATCGATCTAAAGTCTTATGACTTAGGT
GACGAGCTTGGCACTGATCCCATTGAAGATTATGAACAAAACTGGAACACTAAGCATGGCAGTGGTGTAC
TCCGTGAACTCACTCGTGAGCTCAATGGAGGTGCATTCACTCGCTATGTCGACAACAACTTCTGTGGCCC
AGATGGGTACCCTCTTGATTGCATCAAGGATTTTCTCGCTCGCGCGGGCAAGTCAATGTGCACTCTTTCT
GAACAACTTGATTACATTGAGTCGAAGAGAGGTGTCTACTGCTGCCGTAACCATGAGCATGAAGTTGCCT
GGTTCACTGAGCGCTCTGATAAGAGCTATGAGCATCAGACACCCTTCGAAATTAAGAGTGCCAAGAAATT
TGACACTTTCAAAGGGGAATGCCCAAAGTTTGTATTTCCTCTCAATTCAAAAGTCAAAGTCATTCAACCA
CGTGTTGAAAAGAAAAAGACTGAAGGTTTCATGGGGCGTATACGCTCTGTGTACCCTGTTGCATCTCCAC
AGGAGTGTAACAACATGCACTTGTCTACCTTGATGAAATGTAATCATTGCGATGAAGTTTCATGGCAGAC
GTGCGACTTTCTGAAAGCCACTTGTGAACATTGTGGCACTGAAAATTTAGTCACTGAAGGACCTACTACA
TGTGGGTACCTACCTACTAATGCTGTAGTGAAAATGCCATGTCCTGCCTGTCAAGACCCAGAGATTGGAC
CTGAGCATAGTGTTGCAGATTATCACAACCACTCAAACATTGAAACTCGACTCCGCAAGGGAGGTAGGAC
TAGATGTTTTGGAGGCTGTGTGTTTGCCTATGTCGGCTGCTATAACAAGCGTGCCTACTGGGTTCCTCGT
GCTAGTGCTGATATTGGTTCAGGCCATACCGGCATTACTGGTGACAACGTGGAGACCTTGAATGAGGATC
TCCTCGAGATACTGAGTCGTGAACGTGTTAACATTAACATTGTTGGCGATTTTCAGTTGACTGAAGAGGT
TGCCATCATTTTGGCATCTTTTTCCGCTTCTACAAGTGCCTTTATTGACACTATAAAGAGTCTTGATTAC
AAGTCTTTCAAAGCCATTGTTGAGTCCTGCGGTAACTACAAAGTCACCAAGGGAAAGCCCGTAAAAGGTG
CTTGGAACATTGGACAACAGAGATCAGTTTTAACACCACTGTGTGGTTTTCCCTCACAGGCTGCTGGTGT
TATCAGATCAATCTTTGCACGCACACTTGATGCAGCAAACCACTCAATTCCTGACTTGCAAAGAGCAGCT
GTCACCATACTTGATGGTATTTCTGAACAGTCATTGCGTCTTGTTGATGCCATGGTTTACACCTCAGACC
TACTCACTAACAGTGTCATTATTATGGCATATGTAACTGGTGGTCTTGTACAACAGACTTCTCAGTGGTT
GTCTAATCTTTTGGGCACTACTGTTGAAAAACTCAGGCCCGTCTTTGCATGGATTGAGGCGAAACTTAGT
GCAGGAGTTGAATTTCTCAAGGATGCTTGGGAGATTCTCAAATTTCTCATTACAGGTGTTTTTGACATCG
TCAAGGGTCAAATACAGGTCGCTTCAGATAACATCAAGGATTGTGTAAAATGCTTCATTGATGTTGTTAA
CAAAGCACTCGAAATGTGCATTGACCAAGTCACTATCGCTGGCGCAAAGTTGCGATCACTCAACTTGGGT
GAAGTCTTCATCGCTCAAAGCAAGGGACTTTACCGTCAGTGTATACGTGGCAAGGAACAGCTGCAACTAC
TCATGCCTCTTAAGGCACCAAAAGAAGTCACCTTTCTTGAAGGTGATTCACATGACACAGTACTTACCTC
TGAGGAGGTTGTTCTCAAGAACGGTGAACTCGAAGCACTCGAGACGCCTGTTGATAGCTTCACAAATGGA
GCTGTCGTTGGCACACCAGTTTGTGTGAATGGCCTCATGCTCTTAGAGATCAAAGACAAAGAACAATACT
GTGCATTGTCTCCTGGTTTACTGGCTACAAACAATGTCTTTCGCCTAAAAGGAGGTGCACCAACTAAAGG
TGTAACCTTTGGAGAAGATACTGTTTTGGAAGTTCAAGGTTACAAGAATGTGAGAATCACATTTGAGCTT
GATGAACGTGTTGACAAAGTGCTTAATGAAAAGTGCTCTGTCTACACTGTTGAATCCGGTACTGAAGTTA
CTGAGTTTGCATGTGTTGTAGCAGAGGCTGTTGTGAAGACTTTACAACCAGTTTCTGATCTTCTTACCAA
CATGGGTATTGATCTTGATGAATGGAGTGTGGCTACATTCTATTTGTTTGATGATGCTGGTGAAGAAAAA
CTTTCTTCACGTATGTACTGTTCCTTTTATCCTCCCGATGATGAGGAGGATTGTGATGAGTATGAGGAAG
AAGAGGAAGTCCTGGAAGAATCCTGTGCGCATGAATACGGTACAGAAGAAGACTACCAAGGTCTTCCACT
GGACTTTGGTGCCTCAACTGAAATGCAAGTTGAGGAAGAAGAAGAAGAGGACTGGCTTGGTGATGCTACC
GAATTATCGGAGCATGAACTAGAATCAGAACCAACACCTGAGGAACCAGTTAACCAGTTTACTGGTTATT
TAAAACTTACTGACAATGTTGCCATTAAGTGTGTGGACATCGTGAAGGAGGCGCAAAATGCTAACCCCAC
GGTGATTGTAAATGCTGCTAACATACATCTGAAACATGGTGGTGGTGTAGCAGGTGCACTCAACAAGGCA
ACCAACGGTGCCATGCAAAAAGAGAGCGATGATTACATTAAGCTAAATGGTCCTCTCGCAGTTGGAGGTT
CATGTTTGCTTTCTGGACATAATCTTGCTAAGAAGTGTCTGCATGTTGTTGGACCTAACCTAAATGCAGG
TGAGGACATCCAGCTTCTTAAGGCAGCATATGAAAATTTCAATTCACAGGACACCTTACTTGCACCATTG
TTGTCAGCAGGCATATTTGGTGCTAAACCACTTCAGTCTTTACAAGTGTGCGTACAGACAGTTCGTACAC
AGGTTTACATTGCAGTCAATGACAAAGCTCTTTATGAGCAGGTTGTCATGGATTACCTTGATAGCCTGAA
GCCTAGAGTGGAAGCACCTAAACAAGAGGAGCCACCAAAGACAGAAGATCCTAAAATTGAGGAGAAATCT
GTCGTACAGAAGCCTGTCGATGTGAAGCCAAAAATTAAGGCTTGCATTGATGAGGTTACCACAACACTGG
AAGAAACTAAGTTTCTTACCAATAAGTTACTCTTGTTTGCTGACATCAATGGTAAGCTTTACCATGATTC
TCACAACATGCTTAGAGGTGAAGATATGTCTTTCCTTGAGAAGGATGCACCTTACATGGTAGGTGATGTT
ATCACTAGTGGTGATATCACTTGTGTTGTAATACCCTCCAAAAAGGCTGGTGGCACTACAGAGATGCTCT
CAAGAGCTTTGAAGAAAGTGCCAGTTGATGAGTATATAACCACATACCCTGGACAAGGATGTGCTGGTTA
TACACTTGAGGAAGCTAAGACTGCTCTTAAGAAATGCAAATCTGCATTTTACGTGTTACCTTCAGAAACA
CCTAATGCTAAGGAGGAGATTCTAGGAACTGTGTCCTGGAATTTGAGAGAAATGCTTGCTCATGCTGAAG
AGACAAGAAAATTAATGCCTATATGCATGGATGTTAGAGCCATAATGGCCACCATCCAACGCAAGTACAA
AGGAATTAAAGTTCAAGAAGGCATTGTTGACTATGGAGTCCGATTCTTCTTTTATACTAGTAAAGAGCCT
GTAGCTTCTATCATTACGAAGCTGAACTCTCTAAATGAGCCACTTGTCACAATGCCAATTGGTTATGTGA
CACATGGTTTTAATCTTGAAGAGGCTGCGCGCTGTATGCGTTCTCTTAAAGCTCCTGCCGTAGTGTCAGT
ATCATCACCAGATGCTGTTACTACATATAATGGATACCTCACTTCGTCATCAAAGACATCTGAGGAGCAC
TTTGTGGAAACAGTTTCTTTGGCTGGCTCTTACAGAGATTGGTCCTATTCAGGACAGCGTACAGAGTTAG
GTGTTGAGTTTCTTAAGCGTGGTGACAAAATTGTGTATCACACTTTGGAGAGCCCCGTCGAGTTTCATCT
TGACGGTGAAGTTCTTCCACTTGACAAACTAAAGAGTCTCTTATCCCTACGGGAGGTTAAGACTATAAAA
GTGTTCACAACTGTGGACAACACTAATCTCCACACACAGCTTGTGGATATGTCTATGACATATGGACAGC
AGTTTGGTCCAACATACTTGGATGGTGCTGATGTTACAAAAATTAAACCTCATGTAAATCATGAGGGTAA
GACTTTCTTTGTACTACCTAGTGATGACACACTACGTAGTGAAGCTTTCGAGTACTACCACACTCTTGAT
GAGAGTTTTCTTGGTAGATACATGTCTGCGTTAAACCACACAAAGAAATGGAAATTTCCTCAAGTTGGTG
GTTTAACTTCAATTAAATGGGCTGATAACAATTGTTATTTGTCTAGTGTTTTATTAGCGCTTCAACAGAT
TGAAGTCAAATTCAATGCACCAGCACTTCAAGAGGCTTATTATAGAGCCCGTGCTGGTGATGCTGCTAAC
TTTTGTGCACTCATACTCGCTTACAGTAACAAAACTGTTGGCGAGCTCGGTGATGTCAGAGAGACTATGA
CCCATCTTCTACAGCATGCTAATTTGGAATCCGCTAAACGAGTTCTTAATGTGGTGTGTAAACATTGCGG
TCAGAAAACTACCACCTTAACGGGTGTAGAAGCCGTGATGTATATGGGTACTCTATCTTATGATAATCTT
AAGACAGGTGTTTCCATTCCATGTGTGTGTGGTCGTGATGCTACACAATATCTAGTACAACAAGAGTCTT
CTTTTGTTATGATGTCTGCACCACCTGCTGAATATAAATTACAGCAAGGTACATTTTTATGTGCGAATGA
GTACACTGGTAACTATCAGTGTGGTCATTACACTCATATAACTGCTAAGGAGACCCTCTATCGTATTGAT
GGAGCTCACCTTACAAAGATGTCAGAGTACAAAGGACCAGTGACTGATGTTTTCTATAAGGAAACATCTT
ACACTACAACCATCAAGCCTGTGTCATACAAACTCGATGGAGTTACTTACACAGAGATTGAACCAAAATT
GGATGGGTATTATAAAAAGGATAATGCTTACTATACAGAGCAGCCTATAGACCTTGTACCAACTCAACCA
CTACCAAATGCGAGTTTTGACAATTTCAAACTCACATGTTCTAATACAAAATTCGCTGATGATTTAAATC
AAATGACAGGCTTCACAAAGCCAGCTTCACGAGAGCTATCTGTCACATTCTTCCCAGACTTGAATGGCGA
TGTAGTGGCTATTGACTATAGACACTATTCAGCGAGTTTCAAGAAAGGTGCTAAATTACTGCATAAGCCA
ATTATTTGGCACATTAATCAGGCTACAACCAAGACAACGTTTAAACCAAACACTTGGTGTTTACGTTGTC
TTTGGAGTACAAAGCCAGTAGATACTTCAAATTCATTTGAAGTTCTGGCAGTAGAAGACACACAAGGAAT
GGACAATCTTGCTTGTGAAAGTCAACAACCCACCTCTGAAGAAGTAGTGGAAAATCCTACCATACAGAGG
GAAGTCCTAGAGTGTGACGTGAAAACTACCGAAGTTGTAGGCAATGTCATACTTAAACCATCAGATGAAG
GTGTTAAAGTAACACAAGAGTTAGGTCATGAGGATCTTATGGCTGCTTATGTGGAAAACACAAGCATTAC
CATTAAGAAACCTAATGAGCTTTCACTAGCCTTAGGTTTAAAAACAATTGCCACTCATGGTATTGCTGCA
ATTAATAGTGTTCCTTGGAGTAAAATTTTGGCTTATGTCAAACCATTCTTAGGACAGGCAGCAATTACAA
CATCAAATTGTGCTAAGAGATTAGCACAATGTGTGTTTAACAATTATATGCCTTATGTGCTTACACTATT
GTTTCAATTGTGTACTTTTACAAAAAGTACAAATTCTAGAATTAGAGCTTCGCTACCTACGACTATTGCT
AAAAATAGTGTTAAGGGTGTAGCTAGATTATGTTTGGATGCTGTCATCAATTATGTAAAGTCACCCAAAT
TTTCTAAATTGTTCACTATTGCAATGTGGCTATTATTGTTAAGCATTTGCTTAGGTTCACTAATCTATGT
AACTGCAGCTTTAGGTGTATTATTGTCCAACTTTGGAGCTCCTTCTTATTGTACTGGCGTTAGAGAATCG
TACCTCAATTCCTCTAATGTTACTACTATGGATTTCTGTGAAGGTTCTTTTCCTTGCAGTGTTTGTTTAA
GTGGATTAGATTCGCTTGATTCCTATCCAGCTCTTGAAACCATTCAGGTGACGATCTCATCGTACAAGCT
AGACTTGACAATTTTAGGTCTGGCTGCTGAGTGGTTTTTGGCATATATGTTGTTTACAAAATTCTTTTAT
TTATTAGGTCTTTCAGCTATAATGCACGTGTTCTTTGGCTATTTTGCTAGTCATTTCATCAGCAATTCTT
GGCTCATGTGGTTTATCATTAGCATTGTACAAATGGCACCCGTTTCTGCAATGGTTAGGATGTACATCTT
CTTTGCTTCTTTTTACTACATATGGAAGAGCTATGTTCATATTATGGATGGTTGTACCTCTTCGACTTGC
ATGATGTGCTATAAGCGCAATCGTGCCACACTCGTTGAGTGTACAACTATTGTTAATGGCATGAAGAGAT
CTTTCTATGTCTATGCAAATGGAGGCCGTGGCTTCTGCAAGACTCACAATTGGAATTGTCTCAATTGTGA
CACATTTTGCACTGGTAGTACATTCATTAGTGATGAAGTTGCTCGTGATTTGTCACTCCAGTTTAAAAGA
CCAATTAATCCTACTGACCAGTCATCGTATATTGTTGATAGTGTTGCTGTGAAAAATGGCGCACTTCACC
TCTACTTTGACAAGGCTGGTCAAAAGACCTATGAGAGACACCCACTCTCCCATTTTGTCAATTTAGACAA
TTTGAGAGCTAACAACACTAAAGGTTCACTACCTATTAATGTCATAGTCTTTGATGGCAAGTCCAAATGC
GACGAGTCTGCTGCTAGGTCTGCATCTGTGTACTACAGTCAGCTAATGTGCCAACCTATTCTGTTGCTTG
ACCAAGCTCTCGTATCAGATGTTGGAGATAGTACTGAAGTTTCTGTTAAGATGTTTGATGCTTATGTCGA
CACCTTTTCAGCAACTTTTAGTGTTCCTATGGAAAAACTTAAGGTACTCGTTGCTACAGCTCATAGCGAG
CTGGCAAAGGGTGTAGCTTTAGATGGTGTCCTTTCTACATTTGTGTCAGCTGCTCGTCAAGGTGTTGTTG
ATACTGATGTTGACACAAAGGATGTCATTGAATGTCTCAAACTTTCACATCACTCCGACTTGGAAGTGAC
AGGTGACAGTTGTAACAACTTCATGCTCACCTATAACAAAGTTGAAAACATGACGCCTAGAGATCTTGGC
GCATGTATTGATTGTAATGCAAGGCATATTAATGCTCAAGTAGCAAAAAGTCACAATGTTTCACTCATCT
GGAATGTAAAAGACTATATGTCTTTATCTGAACAGCTGCGTAAACAAATTCGTAGTGCTGCTAAGAAGAA
CAACATACCTTTTAGACTAACTTGTGCTACAACTAGACAGGTTGTCAATGTCATAACTACTAAAATCTCA
CTCAAGGGTGGTAAGATTGTTAGTACTTGGTTTAAACTTATGCTTAAGGCCACATTATTGTGCGTCTTTG
CTGCATTGGTCTGTTACATCGTTATGCCAGTACATACATTGTCTGCTCATGATGGTTACACAAATGAAAT
CATTGGTTACAAAGCCATTCAGGATGGTGTCACTCGTGACATCGTTTCTACTGATGATTGTTTTGCAAAC
AAACATGCTGGTTTTGACTCATGGTTTAGCCAGCGTGGTGGTTCATACAAAAATGACAAAAGCTGCCCTG
TAGTAGCTGCTATCATTACAAGAGAGATTGGTTTCATAGTGCCTGGCTTACCAGGTACTGTGTTGAGAGC
AATCAATGGTGACTTCTTGCATTTTCTACCTCGTGTCTTTAGTGCTGTTGGCAACATTTGCTACACACCT
TCCAAACTCATTGAGTATAGTGATTTTGCTACCTCTGCTTGCGTTCTTGCTGCTGAGTGTACAATTTTTA
AGGATGCTATGGGCAAACCTGTGCCATATTGTTATGACACTAATTTGCTAGAGGGTTCTATTTCTTATAG
TGAGCTTCGTCCAGACACTCGTTATGTCCTTATGGATGGTTCCATCATACAGTTTCCTAACACTTACCTG
GAGGGTTCTGTTAGAGTAGTAACAACTTTTGATGCTGAGTACTGTAGACATGGTACATGTGAAAGATCAG
AAGCTGGTATTTGCTTATCTACCAGTGGTAGATGGGTTCTTAACAATGAACATTATAGAGCTCTACCTGG
AGTATTCTGTGGTGTTGATGCAATGAATCTTATAGCAAACATCTTTACTCCCCTTGTGCAACCTGTGGGT
GCTTTAGATGTGTCTGCTTCAGTAGTGGCTGGTGGTATTATTGCCATATTGGTGACTTGTGCTGCCTACT
ACTTTATGAAATTCAGACGTGCTTTTGGTGAGTACAACCATGTTGTCGCTGCTAATGCACTTTTGTTTTT
GATGTCTTTCACTATACTCTGTCTGGCACCAGCTTATAGCTTTTTGCCAGGAGTCTACTCAGTCTTTTAC
TTGTACTTGACATTCTATTTCACTAATGATGTTTCGTTCTTGGCTCACCTTCAATGGTTTGCCATGTTTT
CTCCTATTGTGCCTTTTTGGATAACAGCAATCTATGTATTCTGTATTTCTCTGAAGCACTGCCATTGGTT
CTTTAACAACTATCTTAGGAAAAGAGTCATGTTTAATGGAGTTACATTTAGTACCTTCGAGGAGGCTGCT
TTGTGTACCTTTTTGCTCAATAAGGAAATGTACCTAAAATTGCGTAGTGAGACACTGTTGCCACTTACAC
AGTACAACAGGTATCTTGCTCTATATAACAAGTACAAGTATTTCAGTGGAGCCTTAGATACTACCAGCTA
TCGTGAAGCAGCTTGCTGCCACTTAGCAAAGGCTCTAAATGACTTTAGCAATTCAGGTGCTGATGTTCTC
TACCAACCACCACAGACATCAATCACTTCTGCTGTTCTGCAGAGTGGTTTTAGGAAAATGGCATTCCCAT
CAGGCAAAGTTGAAGGGTGCATGGTACAAGTAACCTGTGGAACTACAACTCTTAATGGATTGTGGTTAGA
TGACACAGTATACTGTCCAAGACATGTCATTTGCACAGCAGAAGACATGCTTAATCCTAACTATGAAGAT
CTGCTCATTCGCAAATCCAACCATAGCTTCCTTGTTCAGGCTGGCAATGTACAACTCCGAGTTATCGGCC
ATTCTATGCAAAATTGTCTGCTTAGGCTTAAAGTTGATACCTCTAACCCTAAGACACCCAAGTATAAATT
TGTCCGTATTCAACCTGGTCAAACATTTTCAGTTCTAGCATGCTACAATGGTTCACCATCAGGTGTTTAT
CAGTGTGCCATGAGACCTAACCATACCATTAAAGGTTCTTTCCTTAATGGATCATGTGGTAGTGTTGGTT
TTAACATTGATTATGATTGCGTGTCTTTCTGCTATATGCATCACATGGAGCTTCCAACAGGAGTACACGC
TGGTACTGACTTAGAAGGTAAATTCTATGGTCCATTTGTTGACAGACAAACTGCACAGGCTGCAGGTACA
GACACAACCATAACATTAAATGTTTTGGCATGGCTGTATGCTGCTGTTATCAATGGTGATAGGTGGTTTC
TTAATAGATTCACCACTACTTTGAATGACTTTAACCTTGTGGCAATGAAGTACAACTATGAACCTTTGAC
ACAAGATCATGTTGACATATTGGGACCTCTTTCTGCTCAAACAGGAATTGCTGTCTTAGATATGTGTGCT
GCTTTGAAAGAGCTGCTGCAGAATGGTATGAATGGTCGTACTATCCTTGGTAGCACTATTTTAGAAGATG
AGTTTACACCATTTGATGTTGTTAGACAATGCTCTGGTGTTACCTTCCAAGGTAAGTTCAAGAAAATTGT
TAAGGGCACTCATCATTGGATGCTTTTAACTTTCTTGACATCACTATTGATTCTTGTCCAAAGTACTCAG
TGGTCACTGTTTTTCTTTGTTTACGAGAATGCTTTCTTGCCATTTACTCTTGGTATTATGGCAATTGCTG
CATGTGCTATGCTGCTTGTTAAGCATAAGCACGCATTCTTGTGCTTGTTCCTGTTACCTTCTCTTGCAAC
AGTTGCTTACTTTAATATGGTCTACATGCCTGCTAGCTGGGTGATGCGTATTATGACATGGCTTGAATTG
GCTGACACTAGCTTGTCTGGTTATCGGCTTAAGGACTGTGTTATGTATGCTTCAGCTTTAGTTTTGCTTA
TTCTCATGACAGCTCGCACTGTTTATGATGATGCTGCTAGACGTGTTTGGACACTGATGAATGTCATTAC
ACTTGTTTACAAAGTCTACTATGGTAATGCTTTAGATCAAGCTATTTCCATGTGGGCCTTAGTTATTTCT
GTAACCTCTAACTATTCTGGTGTCGTCACGACTATCATGTTTTTAGCTAGAGCTATAGTGTTTGTGTGTG
TTGAGTATTACCCATTGTTATTTATTACTGGCAACACCTTACAGTGTATCATGCTTGTTTATTGTTTCTT
AGGCTATTGTTGCTGCTGCTATTTTGGCCTTTTCTGTTTACTCAACCGTTACTTCAGGCTTACTCTTGGT
GTTTATGACTACTTGGTCTCTACACAAGAATTTAGGTATATGAACTCCCAGGGGCTTTTGCCTCCTAAGA
GTAGTATTGATGCTTTCAAGCTTAACATTAAGTTGTTAGGTATTGGAGGTAAACCATGTATCAAGGTTGC
TACTGTACAGTCTAAAATGTCTGACGTAAAGTGCACATCTGTGGTACTGCTCTCGGTTCTTCAACAACTT
AGAGTAGAGTCATCTTCTAAATTGTGGGCACAATGTGTACAACTCCACAATGATATTCTTCTTGCAAAAG
ACACAACTGAAGCTTTCGAGAAGATGGTTTCTCTTTTGTCTGTTTTGCTATCCATGCAGGGTGCTGTAGA
CATTAACAAGTTGTGCGAGGAAATGCTCGACAACCGTGCTACTCTTCAGGCTATTGCTTCAGAATTTAGT
TCTTTACCATCATATGCCGCTTATGCCACTGCCCAAGAGGCCTATGAGCAGGCTGTAGCTAATGGTGATT
CTGAAGTCGTTCTCAAAAAGTTAAAGAAATCTTTGAATGTGGCTAAATCTGAGTTTGACCGTGATGCTGC
CATGCAACGCAAGTTGGAAAAGATGGCAGATCAGGCTATGACCCAAATGTACAAACAGGCAAGATCTGAG
GACAAGAGGGCAAAAGTAACTAGTGCTATGCAAACAATGCTTTTCACTATGCTTAGGAAGCTTGATAATG
ATGCACTTAACAACATTATCAACAATGCGCGTGATGGTTGTGTCCCACTCAACATCATACCATTGACTAC
AGCAGCCAAACTCATGGTTGTTGTCCCTGATTATGGTACCTACAAGAACACTTGTGATGGTAACACTTTT
ACGTATGCGTCTGCACTCTGGGAAATCCAGCAAGTTGTTGATGCAGATAGCAAGATTGTTCAACTTAGTG
AAATTAACATGGACAATTCACCAAATTTGGCTTGGCCTCTTATTGTTACAGCTCTAAGAGCCAATTCAGC
TGTCAAACTACAGAATAATGAACTGAGTCCAGTAGCACTACGACAGATGTCATGTGCGGCTGGTACCACA
CAAACAGCTTGTACTGATGACAATGCACTTGCCTACTATAACAACTCAAAGGGAGGTAGATTTGTGCTAG
CATTACTATCAGACCACCAAGATCTCAAATGGGCTAGATTCCCTAAGAGTGATGGTACAGGTACAATTTA
CACAGAACTGGAACCACCTTGTAGGTTTGTTACAGACACACCAAAAGGGCCTAAAGTGAAATACTTGTAT
TTCATCAAGGGCTTAAATAACCTAAATAGAGGTATGGTGCTGGGCAGTTTAGCTGCTACAGTACGTCTTC
AGGCTGGAAATGCTACAGAAGTACCTGCCAATTCAACTGTGCTTTCTTTCTGTGCTTTTGCAGTAGACCC
TGCTAAAGCGTACAAGGATTACCTAGCAAGTGGAGGACAACCAATCACCAACTGTGTGAAGATGTTGTGT
ACACACACTGGTACAGGACAGGCAATTACTGTAACACCAGAAGCCAACATGGACCAAGAGTCCTTTGGTG
GTGCTTCATGCTGTCTGTATTGTAGATGCCACATTGACCACCCAAATCCTAAAGGATTTTGTGACTTGAA
AGGTAAGTATGTCCAAATACCTACCACTTGTGCTAATGACCCAGTGGGTTTTACACTTAGAAACACAGTC
TGTACCGTCTGCGGAATGTGGAAAGGTTATGGCTGTAGTTGTGATCAACTCCGCGAACCCATGATGCAGT
CTGCGGATGCGTCAACGTTTTTAAACGGGTTTGCGGTGTAAGTGCAGCCCGTCTTACACCGTGCGGCACA
GGCACTAGCACTGATGTCGTCTACAGGGCTTTTGATATTTACAACGAAAAAGTTGCTGGTTTTGCAAAGT
TCCTAAAAACTAATTGCTGCCGCTTCCAGGAGCAGGATGAGGAAGGCAATTTATTAGACTCTTACTTTGT
AGTTAAGAGGCATACTATGTCTAACTACCAACATGAAGAGACTATTTACAACTTGGTTAAAAATTGTCCA
GCGGTTGCTGTTCATGATTTTTTCAAGTTTAGAGTAGATGGTGACATGGTACCACATATATCACGTCAGC
GTCTAACTAAATACACAATGGCTGATTTAGTCTATGCTCTACGTCATTTTGACGAGGGTAATTGTGACAC
ATTAAAAGAAATACTCGTCACATACAATTGTTGTGATGATGATTATTTCAATAAGAAGGATTGGTATGAT
TTCGTAGAGAATCCTGACATCTTACGCGTATATGCTAACTTAGGTGAGCGTGTACGCCAAGCATTATTAA
AGACTGTACAATTCTGCGATGCTATGCGTGATGCAGGCATTGTAGGCGTACTGACATTAGATAATCAGGA
TCTTAATGGGAATTGGTATGATTTCGGTGATTTCGTACAAGTAGCACCAGGCTGCGGAGTTCCTATTGTG
GATTCATATTACTCATTGCTGATGCCCATCCTCACTCTGACTAGGGCATTGGCTGCTGAGTCCCATATGG
ATGCTGATCTCGCAAAACCACTTATTAAGTGGGATTTGCTGAAATATGATTTTACGGAAGAGAGACTTTG
TCTCTTCGACCGTTATTTTAAATATTGGGACCAGACATACCATCCCAATTGTATTAACTGTTTGGATGAT
AGGTGTATCCTTCATTGTGCAAACTTTAATGTGTTATTTTCTACTGTGTTTCCACCTACAAGTTTTGGAC
CACTAGTAAGAAAAATATTTGTAGATGGTGTTCCTTTTGTTGTTTCAACTGGATACCATTTTCGTGAGTT
AGGAGTTGTACATAATCAGGATGTAAACTTACATAGCTCGCGTCTCAGTTTCAAGGAACTTTTAGTGTAT
GCTGCTGATCCAGCCATGCATGCAGCTTCTGGCAATTTATTGCTAGACAAACGCACTACATGCTTTTCAG
TAGCTGCACTAACAAACAATGTTGCTTTTCAAACTGTCAAACCCGGTAATTTTAACAAAGACTTTTATGA
CTTTGCTGTGTCTAAAGGTTTCTTTAAGGAAGGAAGTTCTGTTGAACTAAAACACTTCTTCTTTGCTCAG
GATGGCAATGCTGCTATCAGTGATTATGACTATTATCGTTATAATCTGCCAACAATGTGTGATATCAGAC
AACTCCTATTCGTAGTTGAAGTTGTTGACAAATACTTTGATTGTTACGATGGTGGCTGTATTAATGCCAA
CCAAGTAATCGTTAACAATCTGGACAAATCAGCTGGTTTTCCATTTAATAAATGGGGTAAGGCTAGACTT
TATTATGACTCAATGAGTTATGAGGATCAAGATGCACTTTTCGCGTATACTAAGCGTAATGTCATCCCTA
CTATAACTCAAATGAATCTTAAGTACGCCATTAGTGCAAAGAATAGAGCTCGCACCGTAGCTGGTGTCTC
TATCTGTAGTACTATGACAAATAGACAGTTTCATCAGAAATTATTGAAGTCAATAGCCGCCACTAGAGGA
GCTACTGTGGTAATTGGAACAAGCAAATTTTACGGTGGCTGGCATAACATGTTAAAAACTGTTTACAGTG
ATGTAGAAACTCCACACCTTATGGGTTGGGATTATCCAAAATGTGACAGAGCCATGCCTAACATGCTTAG
GATAATGGCCTCTCTTGTTCTTGCTCGCAAACATAGCACTTGCTGTAACTTGTCACACCGTTTCTATAGG
TTAGCTAATGAGTGTGCGCAAGTATTAAGTGAGATGGTCATGTGTGGCGGCTCACTATATGTTAAACCAG
GTGGAACATCATCCGGTGATGCTACAACTGCTTATGCTAATAGTGTCTTTAACATTTGTCAAGCTGTTAC
AGCTAATGTAAATGCACTCCTTTCAACTGATGGTAACAAGATAGCTGACAAGTACGTCCGCAATCTACAA
CACAGGCTTTATGAGTGTCTCTATAGAAACAGGGATGTTGATCATGAATTTGTGGATGAGTTTTACGCAT
ACCTGCGTAAACATTTCTCCATGATGATTCTTTCTGATGACGCCGTTGTGTGCTATAACAGTAACTATGC
GGCTCAAGGTTTAGTAGCTAGCATTAAGAACTTTAAGGCAGTTCTTTATTATCAAAATAATGTGTTCATG
TCTGAGGCAAAATGTTGGACTGAGACTGACCTTACTAAAGGACCTCACGAATTTTGCTCACAGCATACAA
TGCTAGTTAAACAAGGAGATGATTACGTGTACCTGCCTTACCCAGATCCGTCTAGAATATTAGGCGCAGG
CTGTTTTGTCGATGATATTGTCAAAACAGATGGTACACTTATGATTGAGAGGTTCGTGTCATTAGCTATT
GATGCTTACCCTCTTACTAAACATCCTAATCAGGAGTATGCTGATGTCTTTCACTTGTATTTACAATACA
TTAGAAAGTTACATGATGAGCTTACCGGTCACATGTTAGACATGTATTCTGTAATGCTAACTAATGATAA
CACCTCACGTTATTGGGAACCTGAGTTTTATGAAGCTATGTACACACCACACACAGTCTTGCAGGCTGTA
GGTGCTTGTGTATTGTGTAATTCACAGACTTCACTTCGTTGCGGTGCCTGCATTAGGAGACCATTCCTGT
GCTGCAAGTGCTGCTATGACCATGTCATTTCAACATCACATAAATTAGTGTTGTCTGTTAATCCCTATGT
TTGCAATGCACCAGGTTGTGATGTCACTGATGTGACACAACTATATCTAGGAGGTATGAGCTATTACTGC
AAGTCACATAAGCCTCCCATTAGTTTTCCATTGTGTGCTAATGGTCAGGTTTTTGGTTTATACAAGAACA
CATGTGTAGGTAGTGACAATGTCACTGACTTTAATGCGATAGCAACATGTGATTGGACTAATGCTGGCGA
TTACATACTTGCCAACACCTGTACTGAGAGACTCAAACTCTTTGCAGCAGAAACACTCAAAGCTACTGAG
GAAACATTCAAGCTGTCATATGGTATTGCCACTGTACGTGAAGTACTCTCTGACAGAGAATTGCATCTTT
CATGGGAGGTTGGAAAACCTAGACCACCATTGAATAGAAATTATGTCTTTACTGGTTACCGTGTAACTAA
AAATAGTAAAGTACAGATTGGAGAGTACACCTTTGAAAAAGGTGACTATGGTGATGCTGTTGTGTACAGA
GGTACTACGACATACAAATTGAATGTTGGTGATTACTTTGTGTTGACATCTCACACTGTAATGCCACTTA
GTGCACCTACTCTAGTGCCACAAGAGCACTATGTGAGAATTACTGGCTTGTACCCAACACTCAACATCTC
AGATGAGTTTTCTAGCAATGTTGCAAATTATCAAAAGGTCGGTATGCAAAAGTACTCTACACTCCAAGGA
CCACCTGGTACTGGTAAGAGTCATTTTGCCATCGGACTTGCTCTCTACTACCCATCTGCTCGCATAGTGT
ATACAGCTTGCTCTCATGCAGCTGTTGATGCCCTATGCGAAAAGGCATTAAAATACTTGCCCATAGATAA
ATGTAGTAGAATCATACCTGCGCGTGCTCGCGTAGAGTGTTTTGACAAATTCAAAGTTAATTCAACACTA
GAACAGTATGTTTTCTGCACTGTAAATGCATTGCCAGAAACAACTGCTGATATTGTAGTCTTTGATGAAA
TCTCTATGGCTACTAATTATGACTTGAGTGTTGTCAATGCTAGACTTCGTGCAAAACACTACGTCTATAT
TGGCGATCCTGCTCAATTACCAGCCCCGCGCACATTGCTGACCAAAGGCACACTAGAACCAGAATACTTC
AATTCAGTGTGCAGACTTATGAAAACAATAGGTCCAGACATGTTCCTTGGAACTTGTCGCCGTTGTCCTG
CTGAAATTGTCGACACTGTGAGTGCTTTAGTTTATGATAATAAGCTAAAGGCACACAAGGAGAAGTCAGC
TCAATGCTTCAAAATGTTTTACAAGGGTGTTATTACACATGATGTTTCATCTGCAATTAACAGACCTCAA
ATAGGCGTTGTAAGAGAATTTCTTACACGCAATCCTGCTTGGAGAAAAGCTGTTTTTATCTCACCTTATA
ATTCACAGAATGCTGTAGCTTCAAAAATCTTAGGATTGCCTACGCAGACTGTTGATTCCTCACAGGGTTC
TGAGTATGACTATGTCATATTCACGCAAACTACCGAAACAGCACACTCTTGCAATGTTAACCGCTTTAAT
GTGGCTATCACAAGAGCAAAAATTGGCATTTTGTGCATAATGTCTGATAGAGATCTTTATGACAAACTGC
AATTTACAAGTCTAGAAATACCACGCCGCAATGTGGCTACATTACAGGCAGAAAATGTAACTGGACTTTT
TAAGGACTGTAGTAAGATCATCACCGGTCTTCATCCAACACAGGCACCTACACACCTCAGCGTTGATACA
AAATTTAAGACTGAGGGACTATGTGTTGACATACCAGGCATACCAAAGGACATGACCTACCGTAGACTCA
TCTCTATGATGGGTTTCAAAATGAATTACCAAGTTAATGGTTACCCTAATATGTTTATTACCCGCGAGGA
AGCTATTCGTCACGTTCGTGCATGGATTGGCTTCGACGTAGAGGGCTGTCATGCAACTAGAGATGCTGTG
GGTACTAACCTACCTCTCCAGCTAGGATTTTCTACAGGTGTTAATTTAGTAGCTGTACCAACTGGCTATG
TTGACACTGAAAATAACACAGAATTCACCAGAGTTAATGCAAAACCTCCACCAGGTGATCAATTTAAACA
TCTTATACCACTCATGTACAAAGGCTTGCCCTGGAATGTAGTGCGTATTAAGATAGTACAAATGCTCAGT
GATACACTGAAAGGATTGTCAGACAGAGTCGTGTTTGTCCTCTGGGCGCATGGCTTTGAGCTTACATCAA
TGAAGTACTTTGTCAAGATTGGACCTGAGAGAACGTGTTGTCTGTGCGACAAACGTGCAACTTGCTTTTC
TACTTCATCAGACACTTATGCCTGCTGGAATCATTCTGTGGGTTTTGACTATGTCTACAACCCATTTATG
ATTGATGTTCAGCAGTGGGGTTTTACGGGTAACCTTCAGAGTAACCATGACCAACATTGTCAAGTGCATG
GAAATGCACATGTGGCTAGTTGTGATGCTATCATGACTAGATGCTTGGCAGTCCATGAGTGCTTTGTTAA
GCGCGTTGATTGGTCTGTTGAATACCCTATTATAGGAGATGAACTGAAGATCAATTCTGCTTGCAGAAAA
GTACAGCATATGGTTGTAAAGTCTGCATTGCTTGCTGATAAGTTTCCAGTTCTTCATGACATTGGAAATC
CAAAGGCTATCAAGTGTGTGCCTCAGGCTGAAGTAGAATGGAAGTTCTATGACGCTCAGCCATGCAGTGA
CAAAGCCTACAAAATAGAGGAACTCTTCTATTCTTATGCTACACATCATGATAAATTCACTGATGGTGTT
TGTTTGTTTTGGAACTGTAACGTTGATCGTTACCCAGCCAATGCAATTGTGTGTAGGTTTGACACCAGAG
TTTTGTCAAACTTGAACTTACCGGGTTGTGATGGTGGTAGTTTGTATGTGAACAAGCATGCATTCCACAC
CCCAGCTTTTGATAAAAGTGCATTTACTAATTTAAAGCAATTGCCTTTCTTTTATTATTCTGATAGTCCT
TGTGAGTCTCATGGCAAACAAGTAGTGTCAGATATTGATTACGTACCACTTAAATCAGCTACGTGTATTA
CACGTTGCAATTTGGGTGGTGCTGTTTGCAGACACCATGCAAATGAGTACCGACAGTACTTAGATGCATA
CAACATGATGATTTCTGCTGGATTTAGCCTATGGATTTACAAACAGTTTGATACTTATAACCTGTGGAAT
ACATTTACCAGGTTACAAAGCTTAGAAAATGTGGCTTACAATGTTGTTAATAAAGGACACTTCGATGGAC
AAGCTGGTGAAGCACCTGTTTCCATCATCAATAATGCTGTTTACACAAAGGTAGATGGTGTTGATGTAGA
GATCTTTGAAAACAAGACAACACTTCCTGTTAATGTTGCATTTGAGCTTTGGGCTAAGCGTAACATTAAA
CCAGTGCCAGAGATTAAGATACTCAATAATTTGGGTGTCGATATCGCTGCTAATACTGTGGTCTGGGACT
ATAAGAGAGAAGCACCAGCACATATGTCAACAATAGGTGTCTGCACAATGACTGACATTGCTAAGAAACC
TACTGAGAGTGCTTGTTCCTCGCTTACTGTCTTATTTGATGGTAGAGTGGAAGGACAGGTAGACCTTTTT
AGAAATGCCCGTAATGGTGTTTTAATAACAGAAGGTTCAGTTAAAGGTTTAACACCTTCAAAGGGGCCAG
CACAAGCTAGTGTCAATGGAGTCACATTAATTGGAGAATCAGTAAAAACACAGTTTAACTATTTTAAGAA
AGTAGATGGCATTATTCAACAGTTGCCTGAAACCTACTTTACTCAGAGTCGAGACTTAGAGGATTTCAAG
CCCAGATCACAAATGGAAACTGACTTTCTTGAGCTCGCTATGGATGAATTCATACAACGGTATAAGCTAG
AGGGTTATGCCTTCGAGCATATCGTTTATGGGGATTTTAGTCATGGACAACTTGGCGGCCTTCATCTAAT
GATTGGTTTAGCCAAGCGTTCACAAGATTCACCGCTTAAATTAGAGGATTTTATCCCTATGGACAGCACA
GTGAAAAATTACTTCATAACAGACGCACAAACAGGTTCATCAAAATGTGTGTGTTCTGTTATTGACCTCT
TACTCGATGACTTTGTTGAGATAATAAAGTCACAGGATTTGTCAGTAATCTCTAAGGTAGTCAAGGTTAC
AATTGACTACGCTGAGATTTCATTCATGCTTTGGTGTAAAGATGGTCATGTCGAAACCTTCTACCCAAAA
TTACAAGCAAGTCAAGCGTGGCAACCGGGGGTTGCAATGCCTAACTTGTACAAGATGCAAAGAATGCTTC
TTGAAAAGTGTGACCTTCAGAATTATGGTGAAAATGCTGTCATACCAAAAGGAATAATGATGAATGTCGC
AAAATACACTCAACTGTGTCAATACTTAAATACACTTACTTTAGCTGTACCCTACAACATGAGAGTTATT
CACTTTGGTGCGGGCTCTGATAAAGGAGTCGCACCTGGTACAGCTGTACTCAGACAATGGTTGCCAACTG
GCACACTACTTGTCGATTCAGACCTTAATGACTTCGTCTCTGACGCGGATTCTACTTTAATTGGAGACTG
TGCAACAGTACATACGGCTAATAAATGGGACCTCATTATTAGCGATATGTATGACCCTAAGACCAAACAT
GTGACAAAAGAGAATGACTCAAAAGAAGGGTTTTTCACTTACCTGTGTGGATTTATAAAGCAAAAACTAG
CCTTGGGTGGTTCTGTAGCTATAAAGATAACAGAGCATTCTTGGAATGCTGATCTTTACAAGCTTATGGG
ACATTTCTCGTGGTGGACAGCTTTTGTTACAAATGTAAATGCATCATCATCAGAAGCATTTTTAATTGGT
GCTAACTATCTTGGCAAGCCGAAGGAACAAATTGACGGCTATACCATGCATGCTAACTACATTTTCTGGA
GGAACACAAATCCTATTCAATTGTCTTCCTATTCACTCTTTGACATGAGTAAATTTCCTCTTAAGTTAAG
GGGGACTGCTGTCATGTCATTAAAAGAGAATCAAATCAATGATATGATTTATTCCCTGCTCGAAAAAGGT
AAACTTATCATTAGGGAAAACAACAGAGTTGTGGTCTCAAGTGATGTTCTTGTTAATAACTAAACGAACA
TGAAAATCTTAATTTTTGCTTTTCTAGTTACGCTAGTTAAAGCACAGGAAGGATGCGGCATTATCAGCAA
AAAACCGCAGCCAAAAATGGCACAAGTTTCCTCTTCCCGCCAAGGTGTATACTATAATGATGACATTTTT
CGTTCTGATGTACTACACCTCACTCAGGATTACTTCCTGCCCTTTGATTCAAATTTAACACAGTACTTTT
CTCTTAACGTTGATTCAGATAGGTACACCTATTTTGACAATCCCATTTTAGACTTCGGTGACGGCGTTTA
TTTCGCTGCTTCTGAAAAGTCTAATGTAATCAGAGGCTGGATTTTTGGTTCCACTTTTGATAACACCACT
CAGTCAGCTGTCATAGTTAACAATTCCACACACATTATCATACGTGTGTGCAATTTTAACTTATGTAAAG
AACCCATGTACACAGTGTCTCGTGGCACACAACAATCATCGTGGGTCTATCAGAGTGCTTTTAATTGCAC
ATATGATAGAGTAGAGAGAAGTTTTCAGCTCGATACTGCTCCTAAAACTGGAAATTTTAAAGACCTACGC
GAGTATGTCTTTAAGAATCGTGATGGTTTTCTTAGTGTTTACCAAACTTATACGGCTGTTAATTTACCTA
GAGGATTACCTATTGGGTTCTCAGTTTTGAGGCCAATCCTCAAACTGCCCTTTGGAATTAACATTACATC
TTATAGAGTTGTTATGGCTATGTTTAGCCAAACTACTTCTAATTTCTTACCAGAAAGTGCTGCTTATTAT
GTTGGTAATCTAAAGTATACCACCTTTATGCTTAGGTTTAATGAAAATGGGACTATCACTGATGCTATTG
ATTGCGCCCAAAATCCACTTGCTGAATTAAAATGCACCATTAAAAATTTTAATGTCAGTAAAGGAATCTA
CCAAACATCTAACTTCAGAGTTTCACCAACTCAAGAAGTTGTTAGGTTCCCCAACATTACAAACCGTTGT
CCTTTTGACAAAGTTTTTAATGCTACTCGCTTTCCCAGTGTTTATGCGTGGGAGCGAACAAAAATTTCTG
ATTGTGTTGCTGATTACACTGTTCTCTACAACTCCACTTCCTTCTCAACTTTCAAATGTTATGGAGTTTC
TCCCTCTAAGTTGATTGATTTGTGCTTTACAAGTGTGTATGCTGATACATTCTTGATAAGATCTTCAGAA
GTAAGGCAAGTTGCACCAGGTGAAACTGGTGTTATTGCTGACTATAACTATAAATTGCCTGACGACTTCA
CAGGCTGTGTTATTGCCTGGAATACTGCTCAGCAAGATAAGGGTCAATATTATTATAGATCCTCTAGAAA
GACAAAACTTAAACCTTTTGAGAGGGACCTATCTTCAGACGAAAATGGTGTACGTACTCTTAGTACTTAT
GACTTCTATCCTACTGTGCCTATTGAATATCAGGCTACTAGGGTTGTTGTGCTTTCATTTGAGCTTTTAA
ATGCACCTGCTACAGTTTGTGGACCTAAACTATCCACGGGACTTGTTAAGAACCAGTGTGTCAATTTCAA
CTTTAATGGACTCAAAGGTACTGGCGTTCTGACTGATTCTTCAAAGAGATTTCAGTCATTCCAACAATTT
GGAAGAGACACGTCGGATTTCACTGATTCCGTTCGTGACCCGCAAACATTGCAAGTACTTGACATCACAC
CATGTTCTTTTGGTGGTGTGAGTGTAATAACGCCGGGAACAAATGCTTCATCCGAAGTAGCTGTTCTTTA
CCAAGATGTAAATTGCACTGATGTCCCAACTGCCATACGTGCAGACCAATTAACACCAGCTTGGCGCGTT
TACTCTACTGGAGTAAATGTGTTTCAAACACAAGCTGGCTGTCTTATTGGAGCTGAACATGTTAACGCTT
CGTATGAGTGTGACATTCCTATTGGTGCTGGCATTTGTGCTAGCTACCATACAGCTTCTACTCTACGTAG
TGTGGGTCAGAAATCCATTGTGGCTTACACTATGTCTTTGGGTGCAGAAAATTCTATTGCTTATGCTAAT
AATTCAATTGCCATACCTACAAATTTTTCAATCAGTGTCACAACTGAAGTGATGCCTGTTTCAATGGCTA
AGACATCAGTAGATTGTACAATGTACATCTGTGGTGATTCTCAGGAGTGCAGTAACTTACTTCTCCAGTA
TGGAAGTTTCTGCACGCAGTTAAATCGTGCTCTCACGGGCGTTGCCTTAGAACAGGACAAAAATACACAG
GAGGTTTTTGCCCAGGTTAAACAAATGTACAAGACACCAGCCATAAAGGATTTTGGCGGTTTCAATTTTT
CACAAATATTGCCTGATCCTTCAAAGCCAACAAAGAGATCATTTATTGAAGACTTACTCTTCAACAAGGT
GACTCTCGCTGATGCTGGCTTTATGAAGCAATATGGCGAATGCCTAGGTGATATTAATGCTAGAGACCTC
ATCTGTGCACAAAAGTTCAATGGCCTTACTGTCCTTCCACCTTTACTCACAGACGACATGATTGCTGCAT
ACACTGCTGCCCTTGTCAGTGGTACTGCTACTGCTGGCTGGACGTTCGGTGCTGGTGCTGCTCTTCAAAT
ACCTTTTGCTATGCAGATGGCATATAGGTTTAATGGCATTGGAGTTACTCAAAATGTTCTCTATGAGAAT
CAAAAACAGATCGCCAACCAATTCAACAAGGCAATCAGTCAAATTCAAGAATCACTTACAACAACATCAA
CTGCATTGGGCAAGCTGCAAGACGTTGTCAACCAGAATGCTCAAGCATTGAACACGCTTGTTAAACAGCT
TAGCTCCAATTTTGGTGCAATTTCAAGTGTGCTAAATGACATTCTTTCACGACTAGATAAAGTCGAGGCA
GAGGTGCAAATTGACAGGTTGATCACAGGCAGATTGCAGAGCCTTCAAACCTATGTAACACAACAACTAA
TCAGAGCTGCTGAAATCAGAGCTTCTGCTAATCTTGCTGCTACTAAAATGTCTGAGTGTGTTCTTGGACA
ATCAAAAAGAGTTGACTTCTGTGGAAGAGGCTATCATCTTATGTCTTTTCCTCAGGCTGCTCCGCATGGT
GTTGTTTTCTTACATGTCACATATGTGCCATCGCAGGAGAAAAACTTCACCACAGCTCCAGCAATTTGTC
ATGAAGGCAAGGCATACTTCCCTCGTGAAGGTGTTTTTGTATCTAATGGCACTTCTTGGTTCATTACACA
GAGGAATTTTTACTCACCACAAATAATCACAACAGATAATACATTTGTTGCTGGAAACTGTGATGTCGTA
ATTGGCATCATTAACAACACAGTCTATGATCCTCTGCAACCTGAGCTTGACTCATTTAAAGAAGAGCTGG
ACAAGTACTTCAAAAATCACACATCACCTGATGTTGATCTTGGCGACATTTCAGGCATTAATGCTTCTGT
CGTCAATATTCAGAAGGAAATTGACCGCCTCAATGAGGTTGCCAAAAATCTAAACGAATCGCTCATTGAT
CTTCAAGAACTTGGTAAATATGAGCAATACATCAAATGGCCTTGGTACGTTTGGCTCGGCTTCATTGCTG
GACTGATTGCTATCGTCATGGCCACTATACTGCTTTGTTGCATGACCAGCTGTTGCAGTTGCCTCAAGGG
TGCATGCTCTTGTGGTTCTTGCTGCAAATTTGATGAGGACGACTCTGAGCCAGTGCTCAAAGGAGTCAAA
TTACACTACACATAAACGAACTTAATGGATTTGTTTATGAGTATTTTCACACTTGGCTCAATCACACGTC
AACCGAGTAAGATTGAAAATGCTTCTCCTGCAAGTACTGTTCATGCTACTGCAACGATACCGCTACAAGC
CTCACTCCCTTTCAGATGGCTTGTTGTTGGCGTTGCACTTCTTGCTGTTTTTCAAAGCGCTTCCAAAGTG
ATTGCGTTTCATAAGAGGTGGCAGCTCGCTCTGCACAAAGGCATTCAGCTTGTTTGCAATTTGCTGCTAC
TCTTTGTAACAATTTACTCACACCTTCTACTTTTAGCTGCTGGCATGGAGGCACAATTTTTGTACATCTA
TGCTTTGATTTATGTTCTGCAAGCTGTCAGCTTTTGCAGATTTATTATGAGATGTTGGCTTTGCTGGAAG
TGCAAATCCAAAAACCCAATACTTTATGATGCCAACTACTTCGTTTGCTGGCATACACATAACTATGACT
ACTGTATACCATACAACAGTGTCACAGATACAATTGTCGTTACTGCAGGTGACGGCATTTCAACACCAAA
ACTCAAAGAAGACTACCAAATTGGTGGTTATTCTGAGGATTGGCACTCAGGTGTTAAAGACTATGTCGTT
GTACATGGCTATTTCACCGAAGTTTACTACCAGCTTGAGTCTACACAAATTACTACAGACACTGGTATTG
AAAATGCTACATTCTTCATCTTTAACAAGCTTGTTAAAGATCCACCGAATGTGCAAATACACACAATCGA
CGGCTCTTCAGGAGTTGTAAATCCAGCAATGGATCCAATTTATGATGAGCCGACGACGACTACTAGCGTG
CCTTTGTAAGCACAAGAAAGTGAGTACGAACTTATGTACTCATTCGTTTCGGAAGAAACAGGTACGTTAA
TAGTTAATAGCGTACTTCTTTTTCTTGCTTTCGTGGTATTCTTGCTAGTCACACTAGCCATCCTTACTGC
GCTTCGATTGTGTGCGTACTGCTGCAATATTGTTAACGTGAGTTTAGTAAAACCAACGGTTTACGTCTAC
TCGCGTGTTAAAAATCTGAACTCTTCTGAAGGAGTTCCTGATCTTCTGGTCTAAACGAACTAACTATTAT
TATTATTCTGTTTGGAACTTTAACATTGCTTGTCATGGCAGACAACGGTACTATTACTGTTGAGGAGCTT
AAACAACTCCTGGAACAATGGAACCTAGTAATAGGTTTCCTATTCCTCGCCTGGATTATGTTACTACAAT
TTGCCTATTCTAATCGGAACAGGTTTTTGTACATAATAAAGCTTGTTTTCCTCTGGCTCTTGTGGCCAGT
AACACTTGCTTGCTTTGTGCTTGCTGCTGTTTACAGAATTAATTGGGTGACTGGCGGGATTGCGATTGCA
ATGGCTTGTATTGTAGGCTTGATGTGGCTTAGCTACTTCGTTGCTTCCTTCAGGCTGTTTGCTCGTACCC
GCTCAATGTGGTCATTCAACCCAGAAACAAACATTCTTCTCAATGTGCCTCTCCGGGGGACAATTGTGAC
CAGACCGCTCATGGAAAGTGAACTTGTCATTGGTGCTGTGATCATTCGTGGTCACTTGCGAATGGCTGGA
CACTCCCTGGGGCGCTGTGACATTAAGGACCTGCCAAAAGAGATCACTGTGGCTACATCACGAACGCTTT
CTTATTACAAATTAGGAGCGTCGCAGCGTGTAGGCACTGATTCAGGTTTTGCTGCATACAACCGCTACCG
TATTGGAAATTACAAATTAAATACAGACCACGCCGGTAGCAACGACAATATTGCTTTGCTAGTACAGTAA
GTGACAACAGATGTTTCATCTTGTTGACTTCCAGGTTACAATAGCAGAGATATTGATTATCATTATGAGG
ACTTTCAGGATTGCCATATGGAATCTTGATATGATAATAAGTTCAATAGTGAGACAATTATTTAAGCCTC
TAACTAAGAAGAATTATTCTGAGTTAGATGATGAAGAACCTATGGAGTTAGATTATCCATAAAACGAACA
TGAAAATTATTCTCTTCCTGACATTGATTGCACTTGCATCTTGCGAGCTATATCACTATCAGGAGTGTGT
TAGAGGTACAACTGTACTACTAAAAGAACCTTGCCCATCTGGAACCTACGAGGGCAATTCACCATTTCAT
CCTCTTGCTGATAACAAATTTGCACTAACTTGCACTAGCACCCACTTTGCTTTTGCTTGTGCTGACGGTA
CTAGACATACCTATCAGCTTCGTGCAAGATCAGTTTCACCAAAACTTTTCATCAGACAAGAGGAAGTTCA
TCAGGAGCTCTACTCACCGCTTTTTCTCATTGTTGCTGCTCTAGTATTTATAATACTTTGCTTCACCATT
AAGATAAAGACAGAATGAATGAGCTCACTTTAATTGACTTCTATTTGTGCTTTTTAGCCTTTCTGCTATT
CCTTGTTCTAATAATGCTTATTATATTTTGGTTTTCACTTGAACTCCAGGATATAGAAGAACCTTGTAAC
AAAGTCTAAACGAACATGAAACTTCTCATTGTTTTAGGACTCTTAACATCAGTGTATTGCATGCATAAAG
AATGCAGTATACAAGAATGTTGTGAAAATCAACCATTCCAACTTGAAGACCCATGTCCAATACATTACTA
TTCGGACTGGTTTGTAAAAATTGGACCTCGCAAGTCTGCGCGCCTAGTACAACTTTGTGCTGGTGAATAT
GGACATAGAGTTCCAATACATTATGAAATGTTTGGCAATTATACTATCTCATGTGAACCACTTGAAATAA
ATTGTCAAAATCCACCAGTTGGAAGTCTCATTGTACGTTGTTCATATGATGTTGACTTTATGGAGTATCA
CGACGTTCGTGTTGTTCTAGATTTCATCTAAACGAACAAACTAAAATGTCTGATAATGGACCCCAATCAA
ACCAGCGTAGTGCCCCCCGCATTACATTTGGTGGACCCACAGATTCAACTGACAATAACCAGAATGGAGG
ACGCAATGGGGCAAGGCCAAAACAGCGCCGACCCCAAGGTTTACCCAATAATACTGCGTCTTGGTTCACA
GCTCTCACTCAGCATGGCAAGGAGGAACTTAGATTCCCTCGAGGCCAGGGCGTTCCAATCAACACCAATA
GTGGTCCAGATGACCAAATTGGCTACTACCGAAGAGCTACCCGACGAGTTCGTGGTGGTGACGGCAAAAT
GAAAGAGCTCAGCCCCAGATGGTACTTCTATTACCTAGGAACTGGCCCAGAAGCTTCACTTCCCTACGGC
GCTAACAAAGAAGGCATCGTATGGGTCGCAACTGAGGGAGCCTTGAACACACCTAAAGACCACATTGGCA
CCCGCAATCCTAATAACAATGCTGCCACCGTGCTACAACTTCCTCAAGGAACAACATTGCCAAAAGGCTT
CTACGCAGAGGGGAGCAGAGGCGGCAGTCAAGCCTCTTCTCGCTCTTCATCACGTAGTCGCGGTAATTCA
AGAAATTCAACTCCTGGCAGCAGTAGGGGAAATTCTCCTGCTCGAATGGCTAGCGGAGGTGGTGAAACTG
CCCTCGCGCTATTGCTGCTAGACAGATTGAACCAGCTTGAGAGCAAAGTTTCTGGTAAAGGCCAACAACA
ACAAGGCCAAACTGTCACTAAGAAATCTGCTGCTGAGGCATCCAAAAAGCCTCGCCAAAAACGTACTGCT
ACAAAACAGTACAACGTCACTCAAGCATTTGGGAGACGTGGTCCAGAACAAACCCAAGGAAACTTCGGGG
ACCAAGACCTAATCAGACAAGGAACTGATTACAAATATTGGCCGCAAATTGCACAATTTGCTCCGAGTGC
CTCTGCATTCTTCGGAATGTCACGCATTGGCATGGAAGTCACACCTTCGGGAACATGGCTGACTTATCAT
GGAGCCATTAAATTGGATGACAAAGATCCACAATTCAAAGACAACGTCATACTGCTGAACAAGCACATTG
ACGCATACAAAACATTCCCACCAACAGAGCCTAAAAAGGACAAAAAGAAAAAGACTGATGAAGCTCAGCC
TTTACCGCAGAGACAAAAGAAGCAGCCCACTGTGACTCTTCTTCCTGCGGCTGACATGGATGATTTCTCC
AGACAACTTCAAAATTCCATGAGTGGAGCTTCTGCTGATTCAACTCAGGCATAAACACTCATGATGACCA
CACAAGGCAGATGGGCTATGTAAACGTTTTCGCAATTCCGTTTACGATACATAGTCTACTCTTGTGCAGA
ATGAATTCTCGTAGCTAAACAGCACAAGTAGGTTTAGTTAACTTTAATCTCACATAGCAATCTTTAATCA
ATGTGTAACATTAGGGAGGACTTGAAAGAGCCACCACATTTTCACCGAGGCCACGCGGAGTACGATCGAG
GGTACAGTGAATAATGCTAGGGAGAGCTGCCTATATGGAAGAGCCCTAATGTGTAAAATTAATTTTAGTA
GTGCTATCC</v>
      </c>
      <c r="AU43" s="114" t="str">
        <f t="shared" si="20"/>
        <v>&gt;BtYN2018C </v>
      </c>
      <c r="AV43" s="114">
        <f t="shared" si="21"/>
        <v>1</v>
      </c>
      <c r="AW43" s="115" t="str">
        <f t="shared" si="22"/>
        <v>&gt;BtYN2018C MK211377.1_genome</v>
      </c>
      <c r="AX43" s="38"/>
      <c r="AY43" s="38"/>
      <c r="AZ43" s="38"/>
      <c r="BA43" s="38"/>
      <c r="BB43" s="38"/>
      <c r="BC43" s="38"/>
      <c r="BD43" s="38"/>
      <c r="BE43" s="38"/>
      <c r="BF43" s="38"/>
      <c r="BG43" s="38"/>
      <c r="BH43" s="38"/>
      <c r="BI43" s="38"/>
      <c r="BJ43" s="38"/>
      <c r="BK43" s="38"/>
      <c r="BL43" s="38"/>
      <c r="BM43" s="38"/>
      <c r="BN43" s="38"/>
      <c r="BO43" s="38"/>
      <c r="BP43" s="38"/>
      <c r="BQ43" s="38"/>
      <c r="BR43" s="38"/>
    </row>
    <row r="44" ht="15.75" customHeight="1">
      <c r="A44" s="87">
        <v>43.0</v>
      </c>
      <c r="B44" s="88" t="s">
        <v>133</v>
      </c>
      <c r="C44" s="89" t="s">
        <v>434</v>
      </c>
      <c r="D44" s="90" t="str">
        <f t="shared" si="8"/>
        <v>BtYNLF_31C</v>
      </c>
      <c r="E44" s="91" t="s">
        <v>135</v>
      </c>
      <c r="F44" s="91" t="s">
        <v>136</v>
      </c>
      <c r="G44" s="91" t="s">
        <v>135</v>
      </c>
      <c r="H44" s="91" t="s">
        <v>136</v>
      </c>
      <c r="I44" s="91"/>
      <c r="J44" s="98"/>
      <c r="K44" s="98"/>
      <c r="L44" s="116" t="s">
        <v>153</v>
      </c>
      <c r="M44" s="98"/>
      <c r="N44" s="117"/>
      <c r="O44" s="118"/>
      <c r="P44" s="98"/>
      <c r="Q44" s="119"/>
      <c r="R44" s="97"/>
      <c r="S44" s="98"/>
      <c r="T44" s="91"/>
      <c r="U44" s="98"/>
      <c r="V44" s="98"/>
      <c r="W44" s="144" t="s">
        <v>435</v>
      </c>
      <c r="X44" s="99"/>
      <c r="Y44" s="145">
        <v>1241.0</v>
      </c>
      <c r="Z44" s="119" t="s">
        <v>436</v>
      </c>
      <c r="AA44" s="102">
        <f t="shared" si="9"/>
        <v>1241</v>
      </c>
      <c r="AB44" s="103" t="str">
        <f t="shared" si="10"/>
        <v>yes</v>
      </c>
      <c r="AC44" s="104" t="str">
        <f t="shared" si="11"/>
        <v>&gt;BtYNLF_31C AKZ19076</v>
      </c>
      <c r="AD44" s="104" t="str">
        <f>IFERROR(__xludf.DUMMYFUNCTION("if (REGEXMATCH(AC44, ""^&gt;""),AC44 &amp; ""
"" &amp; Z44, """")"),"&gt;BtYNLF_31C AKZ19076
MKILIFAFLVTLVKAQEGCGVINLRTQPKLSQVSSSRRGVYYNDDIFRSDVLHLTQDYFLPFHSNLTQYFSLSIQSDKIVYFDNPILKFGDGIYFAATEKSNVIRGWVFGSTFDNTTQSAIIVNNSTHIIIRVCYFNLCKDPMYTVSAGTQISSWVYQNAFNCTYDRVEKSFQLDTAPKSGNFIALREFVFKNRDGFFTVYQDYTPVNLLRGLPAGLSVLKPILKLPFGINITS"&amp;"FRVVMAMFSKTTSNYVPESAAYYVGNLKQSTFMLSFNQNGTITDAVDCSQNPLAELKCTTKSFNVSKGIYQTSNFRVAPVTEVVRFPNITNLCPFDKVFNATRFPSVYAWERTKISDCVADYTVFYNSTSFSTFNCYGVSPSKLIDLCFTSVYADTFLIRFSEVRQVAPGQTGVIADYNYKLPDDFTGCVIAWNTAKYDVGSYFYRSHRSSKLKPFERDLSSEENGARTLSTYDFNQNVPLEYQATRVVVLSFEL"&amp;"LNAPATVCGPKLSTSLVKNQCVNFNFNGFKGTGVLTDSSKTFQSFQQFGRDASDFTDSVRDPKTLQILDISPCSFGGVSVITPGTNTSSAVAVLYQDVNCTDVPKTIHADQLAPSWRVYTSGPFVFQTQAGCLIGAEHVNSSYECDIPIGAGICASYHTASVLRSTGQKSIVAYTMSLGAENSVAYANNSIAIPTNFSISVTTEVMPVSMAKTSVDCTMYICGDSAECSNLLLQYGSFCTQLNRALSGIAVEQDK"&amp;"NTQEVFAQVKQMYKTPTLRDFGGFNFSQILPDPLKPTKRSFIEDLLYNKVTLADAGFMKQYADCLGGINARDLICAQKFNGLTVLPPLLTDDMIAAYTAALISGTATAGWTFGAGAALQIPFAMQMAYRFNGIGVTQNVLYENQKQIANQFNKAITQIQESLTTTSTALGKLQDVVNQNAQALNTLVKQLSSNFGAISSVLNDILSRLDKVEAEVQIDRLITGRLQSLQTYVTQQLIRAAEIRASANLAATKMSE"&amp;"CVLGQSKRVDFCGKGYHLMSFPQAAPHGVVFLHVTYVPSQEKNFTTAPAICHEGKAYFPREGVFVFNGTSWFITQRNFYSPQTITTDNTFVAGNCDVVIGIINNTVYDPLQPELDSFKEELDKYFKNHTSPDVDLGDISGINASVVNIQKEIDRLNEVAKNLNDSLIDLQELGKYEQYIKWPWYVWLGFIAGLVGLFMAIILLCYFTSCCSCCKGMCSCGSCCRFDEDDSEPVLKGVKLHYT")</f>
        <v>&gt;BtYNLF_31C AKZ19076
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v>
      </c>
      <c r="AE44" s="121" t="s">
        <v>437</v>
      </c>
      <c r="AF44" s="105" t="str">
        <f t="shared" si="12"/>
        <v>https://www.ncbi.nlm.nih.gov/protein/AKZ19076</v>
      </c>
      <c r="AG44" s="106" t="s">
        <v>438</v>
      </c>
      <c r="AH44" s="107">
        <v>29723.0</v>
      </c>
      <c r="AI44" s="108" t="str">
        <f t="shared" si="13"/>
        <v>21491</v>
      </c>
      <c r="AJ44" s="108" t="str">
        <f t="shared" si="14"/>
        <v>25216</v>
      </c>
      <c r="AK44" s="109" t="str">
        <f>IFERROR(__xludf.DUMMYFUNCTION("if(AI44&gt;0, right(left( REGEXREPLACE( REGEXREPLACE(AQ44, ""&gt;.*\n"", """"), ""\n"" , """"), AJ44), AJ44-AI44+1))"),"ATGAAAATTTTAATTTTTGCTTTCCTAGTTACTCTAGTTAAAGCACAAGAAGGTTGTGGTGTAATTAACCTCAGGACACAACCTAAATTATCACAAGTCTCCTCTTCTCGTAGAGGTGTTTATTATAATGATGACATATTTCGTTCTGATGTTTTACATCTCACACAGGATTATTTTTTACCATTCCATTCTAACCTAACACAGTACTTTTCTCTCAGTATTCAGTCAGATAAAATTGTTTATTTTGACAATCCC"&amp;"ATATTGAAATTTGGGGATGGTATTTATTTCGCAGCCACTGAAAAGTCTAATGTAATAAGAGGCTGGGTGTTTGGTTCCACCTTTGATAACACCACTCAGTCTGCTATTATAGTTAATAATTCCACACACATTATTATACGTGTGTGTTATTTTAATCTTTGTAAAGATCCCATGTATACCGTGTCTGCTGGCACCCAAATATCTTCATGGGTTTATCAGAATGCTTTTAATTGCACATATGATAGAGTGGAAAAA"&amp;"AGCTTCCAATTAGACACAGCCCCTAAGAGTGGTAATTTTATTGCCTTACGTGAGTTTGTCTTTAAAAATCGTGATGGGTTTTTCACTGTTTATCAGGATTATACACCTGTTAACCTCCTTCGAGGTTTGCCAGCAGGCCTTTCAGTTCTAAAACCCATTCTTAAATTGCCATTTGGAATTAATATTACTTCTTTTAGAGTGGTTATGGCCATGTTCAGTAAAACCACTTCTAATTATGTGCCAGAAAGTGCTGCC"&amp;"TATTATGTAGGTAACCTTAAGCAGTCCACCTTTATGCTTAGTTTTAATCAGAATGGAACTATTACAGATGCTGTGGATTGTTCTCAAAATCCACTTGCAGAGTTAAAGTGTACTACAAAGAGTTTTAATGTCTCTAAAGGCATTTATCAAACTTCCAATTTCAGAGTAGCACCTGTTACTGAGGTTGTTAGATTTCCAAATATTACAAACCTCTGTCCTTTTGACAAGGTTTTTAATGCTACACGCTTTCCTAGT"&amp;"GTGTATGCATGGGAAAGAACAAAGATTTCTGACTGTGTTGCAGATTACACTGTTTTCTACAATTCAACTTCTTTTTCGACTTTCAATTGTTACGGAGTGTCTCCTTCCAAATTGATAGATTTGTGTTTTACAAGTGTGTATGCAGATACATTTTTGATAAGATTTTCTGAAGTCAGACAAGTAGCACCTGGTCAGACTGGTGTTATTGCAGACTACAATTATAAATTGCCTGACGATTTTACAGGCTGTGTTATA"&amp;"GCTTGGAACACAGCCAAGTATGATGTCGGTAGTTATTTTTATAGGTCTCATCGTTCGAGTAAATTAAAACCGTTTGAGAGAGACCTGTCATCAGAAGAAAATGGTGCCCGTACACTTAGTACTTATGATTTTAACCAAAATGTACCCCTTGAATATCAAGCCACTAGAGTTGTTGTTCTCTCATTTGAACTCCTTAATGCACCTGCTACAGTGTGCGGACCAAAATTATCCACTTCACTAGTCAAGAACCAGTGC"&amp;"GTTAACTTCAACTTTAATGGATTTAAAGGTACTGGTGTTTTGACTGACTCGTCTAAAACGTTTCAGTCATTTCAACAATTTGGTCGGGATGCATCTGATTTTACTGACTCAGTGCGTGACCCGAAAACTTTACAGATACTTGACATTTCACCATGTTCTTTTGGTGGTGTAAGTGTCATAACACCTGGAACTAACACTTCATCCGCAGTGGCTGTTCTTTACCAAGATGTAAACTGCACTGATGTTCCCAAAACA"&amp;"ATACATGCAGATCAATTAGCACCCTCTTGGCGTGTTTACACCAGTGGACCCTTTGTTTTTCAAACACAAGCAGGGTGCCTTATAGGAGCTGAACATGTCAACTCATCCTATGAGTGTGACATTCCAATTGGTGCTGGCATTTGTGCTAGCTATCATACAGCTTCAGTTTTACGAAGTACAGGTCAAAAATCTATTGTGGCCTATACTATGTCATTAGGTGCTGAAAATTCTGTGGCATATGCTAATAATTCAATT"&amp;"GCCATACCTACTAATTTTTCTATTAGTGTCACTACTGAAGTGATGCCTGTTTCTATGGCTAAAACATCTGTCGATTGTACTATGTACATCTGTGGTGATTCTGCAGAGTGCAGCAACTTACTGCTTCAGTATGGTAGTTTCTGTACTCAACTCAATCGTGCCCTTTCTGGCATTGCTGTAGAACAGGACAAAAACACCCAAGAGGTGTTCGCCCAGGTTAAACAGATGTATAAAACACCAACCCTAAGAGATTTT"&amp;"GGTGGATTTAATTTCTCTCAGATATTACCAGACCCTTTGAAACCCACTAAGCGTTCTTTTATAGAGGACTTGCTCTATAATAAAGTTACACTCGCGGATGCAGGTTTCATGAAACAGTACGCAGACTGTTTGGGTGGTATTAACGCTAGAGATCTCATCTGTGCTCAAAAGTTTAATGGACTTACAGTCCTACCACCTTTGCTCACTGATGATATGATTGCTGCCTATACTGCAGCGCTCATTAGTGGCACCGCT"&amp;"ACCGCAGGCTGGACTTTTGGTGCGGGTGCTGCTCTTCAAATACCTTTTGCTATGCAAATGGCTTATAGGTTTAATGGCATTGGAGTTACCCAAAATGTTCTCTATGAGAACCAAAAACAAATTGCCAATCAGTTCAATAAGGCTATTACTCAAATTCAAGAATCACTTACAACCACATCAACAGCATTGGGCAAGCTGCAAGACGTTGTCAACCAGAATGCTCAAGCATTAAATACACTTGTTAAACAACTTAGC"&amp;"TCCAATTTTGGTGCTATTTCAAGTGTTTTAAATGACATCCTCTCACGACTTGACAAAGTTGAGGCAGAGGTGCAAATTGACAGGTTGATTACAGGCAGATTACAAAGTCTGCAAACCTATGTGACACAACAACTAATCAGAGCTGCTGAAATCAGAGCTTCTGCCAACCTTGCTGCTACTAAAATGTCTGAGTGTGTTCTTGGACAATCAAAAAGAGTTGATTTCTGTGGAAAGGGCTACCACTTGATGTCCTTC"&amp;"CCTCAAGCCGCTCCTCATGGTGTTGTCTTCCTACATGTCACATATGTGCCATCTCAGGAGAAAAATTTCACCACGGCCCCAGCGATTTGCCATGAAGGCAAAGCATACTTCCCTCGCGAAGGTGTTTTTGTGTTTAATGGCACTTCTTGGTTCATTACACAGAGGAACTTCTATTCACCACAAACAATTACAACAGATAATACATTTGTTGCTGGAAATTGTGATGTCGTAATTGGCATCATTAACAACACAGTT"&amp;"TACGATCCTCTGCAACCTGAGCTTGACTCATTCAAAGAAGAGCTGGATAAGTACTTCAAAAATCACACATCACCAGATGTTGATCTTGGCGACATCTCGGGCATTAATGCTTCTGTCGTCAATATTCAAAAAGAAATTGACCGCCTCAATGAGGTCGCCAAAAATCTAAATGATTCGCTCATTGACCTTCAAGAACTTGGCAAATATGAGCAATATATTAAATGGCCTTGGTATGTCTGGCTTGGCTTTATAGCA"&amp;"GGGTTAGTAGGATTATTTATGGCCATCATTCTTCTTTGTTATTTTACTAGCTGCTGCAGCTGCTGTAAAGGCATGTGTTCCTGTGGTTCTTGCTGCAGATTTGATGAAGACGACTCTGAGCCAGTGCTCAAAGGAGTCAAATTACATTATACATAA")</f>
        <v>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v>
      </c>
      <c r="AL44" s="109">
        <f t="shared" si="15"/>
        <v>3726</v>
      </c>
      <c r="AM44" s="109" t="str">
        <f t="shared" si="16"/>
        <v>&gt;BtYNLF_31C_Sgene
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v>
      </c>
      <c r="AN44" s="110" t="s">
        <v>439</v>
      </c>
      <c r="AO44" s="111" t="str">
        <f t="shared" si="17"/>
        <v>https://www.ncbi.nlm.nih.gov/nuccore/KP886808.1</v>
      </c>
      <c r="AP44" s="111" t="str">
        <f t="shared" si="18"/>
        <v>https://www.ncbi.nlm.nih.gov/nuccore/KP886808.1?report=fasta&amp;log$=seqview&amp;format=text</v>
      </c>
      <c r="AQ44" s="112" t="s">
        <v>440</v>
      </c>
      <c r="AR44" s="113">
        <f>IFERROR(__xludf.DUMMYFUNCTION("len(REGEXREPLACE(REGEXREPLACE(AT44, ""&gt;.*\n"", """"), ""\n"", """"))"),29723.0)</f>
        <v>29723</v>
      </c>
      <c r="AS44" s="113" t="str">
        <f t="shared" si="19"/>
        <v>yes</v>
      </c>
      <c r="AT44" s="109" t="str">
        <f>IFERROR(__xludf.DUMMYFUNCTION("if(AQ44="""","""", REGEXREPLACE(AQ44, ""&gt;.*\n"", AW44 &amp; ""
""))"),"&gt;BtYNLF_31C KP886808.1_genome
ATATTAGGTTTTTACCTACCCAGGAAAAGCCAACCAACCTCGATCTCTTGTAGATCTGTTCTTTAAACGA
ACTTTAAAATCTGTGTGGCTGTCGCTCGGCTGTATGCCTAGTGCACCTACACAGTATAAATATTAATAAC
TTTACTGTCGTTGACAAGAAACGAGTAACTCGTCCTTCTTCTGCAGACTGCTTACGGTTTCGTCCGTGTT
GCAGTCGATCAT"&amp;"CAGCATACCTAGGTTCCGTCCGGGTGTGACCGAAAGGTAAGATGGAGAGCCTTGTTCT
TGGTGTCAACGAGAAAACACACGTCCAACTCAGTTTACCTGTTCTTCAGGTTGGCGACGTGCTAGTGCGT
GGTTTCGGGGATACTGTGGAAGAAGCCCTAACGGAAGCACGTGAACATCTTAAAAATGGCACTTGTGGCC
TAGTAGAGCTGGAAAAAGGTGTCCTACGCCAGCTTGAAGAGCCCTACGTGTTCA"&amp;"TTAAACGATCTGAAGC
TTTAAGCACCACTCACGGCCACAAGGTTGTTGAATTGGTAGCTGAAATGAATGGCATTCAGTTCGGTCGT
AGCGGTACAACACTGGGTGTTCTCGTGCCACATGTGGGCGAAACCCCAATTGCGTACCGCAATGTTCTTC
TTCGTAAGAGCGGTAATAAGGGAGCCGGTGGTCATAGCTACGGCATCGATCTAAAGTCTTATGACTTAGG
TGACGTGCTTAACACTGATCCCGTT"&amp;"GAAGATTATGAACAACAATGGAACACTAAGCATGGCAGTGGTGTT
CTCCGCGAACTCATTCGTGAGCTCAACGGAGGTGCAGTCACTCGCTATGTCGATAACAATTTCTGTGGCC
CTGATGGGTATCCTCTTGAATGCATCAAAGGTCTTCTCGCTCGTGCGGGTAAATCGATGTGCACTCTTTC
TGAACAACTCGATTTCATTGAATCGAAGCGTGGTGTCTATTGCTGCCGTGAACATGAGCATGAAATT"&amp;"GCT
TGGTACACCGAGCGCTCAGATAAGAGTTATGAGCATCAGACACCATTCGACATTAAGAGTGCCAAGAAAT
TTGACACGTTTAAAGAGGAATGCCCGAAGTTCGTATTTCCTCTCAACTCCACAGTCAAAGTCATTCAACC
ACGTGTTGAAAAGAAAAAGACTGAAGGTTTCATGGGGCGTATACGCTCTGTGTACCCTGTTGCATCTCCA
CAGGAGTGTAACAACATGCACTTGTCTACCTTGATGAA"&amp;"ATGTAGTCATTGCGATGAAGTTTCATGGCAGA
CGTGCGACTTTCTGAAAGCCACTTGTGAACATTGTGGCACTGAAAATTTAGTCGTTGAAGGACCTACTAC
ATGTGGGTACCTACCTATTAATGCTGTAGTAAAGATGCCCTGTCCTGCCTGTCAGAACAAAGAAGTGGGA
CCTGAGCATAGTGTTGCAGACTATCACAACTACTCGAACATTGAAACTCGGCTCCGCAAGGGAGGTAGGA
CTAAATGTT"&amp;"TTGGAGGTTGTGTGTTTTCCTATGTTGGTTGCTATAACAAGCGTGCCTACTGGGTTCCTCG
TGCTAGTGCTGACATTGGTTCAAACCATACCGGCATTGTTGGTGACAACGTGGAGACCTTGAATGAGGAT
CTCCTTGAGATACTGAGTCGTGAACGTGTTAACATTAACATTGTTGGCGATTTTCAGTTGAATGAAGAAG
TTGCCATCATTTTGGCATCTCTCTCTGCTTCTACAAGTGCCTTTATTGACA"&amp;"CTATAAAGAGTCTTGATTA
CAAGTCTTTTAAATCCATTGTTGAGTCTTGCGGTAACTACAAAGTTACCAAGGGAAAGCCCATAAAAGGT
GCTTGGAACATTGGACAACAGAGATCAGTTTTAACACCACTGTGTGGTTTTCCCTCACAGGCTGCTGGTG
TTATCAGATCAATTTTTGCACGCACACTTGACGCAGCAAATCACTCAATTCCTGACTTGCAAAGAGCAGC
TGTCACCATACTTGGTGGTATT"&amp;"TCTGAACAGTCATTGCGTCTTGTCGATGCCATGGTTTACACCTCAGAC
CTGCTCACCAACAGTGTCATTGTTATGGCATATGTAACTGGTGGTCTTGTACAACAGACTTCTCAGTGGT
TGTCTAATTTGTTGGGCACTACTGTTGAAAAACTCAGGCCCATCTTTGCATGGATTGAGGCGAAACTTAG
TGCAGGAGTTGAATTTCTCAAGGATGCTTGGGAGATTCTCAAATTTCTTATTACAGGTGTGTTT"&amp;"GACATC
GTCAAGGGTCAAATACAGGTTGCTTCAGATAATATCAAGGATTGTGTAAAATGCTTCATTGATATTGTTA
ACAAGGCACTCGAAATGTGCATTGACCAAGTCACTATTGCTGGCGTAAAGTTGCGATCACTCAACTTAGG
TGAAGTCTTCATCGCTCAAAGCAAGGGACTTTACCGCCAGTGTATACGTGGCAAGGAACAGCTGCAATTA
CTTATGCCTCTTAAGGCACCAAAAGAAGTTACCTT"&amp;"TCTTGAAGGTGATTCACATGACACAGTACTTACCT
CTGAGGAGGTTGTTCTAAAAAATGGTGAACTCGAGGCACTTGAGACACCAGTTGACAGTTTCACTAATGG
AGCTGTCGTTGGCACTCCAGTTTGTGTCAATGGCCTCATGCTCTTAGAGCTTAAAGATAAAGAGCAGTAT
TGTGCTTTGTCTCCAGGATTATTAGCTACAAACAATGTCTTCCGTCTAAAAGGGGGTGCACCAATTAAAG
GTGTAA"&amp;"CCTTTGGAGAAAACACTGTTTTAGAAGTTCAAGGCTACAAGAATGTGAAAATCACATTTGAGCT
TGATGAACGTGTAGACAAAGTGCTTAATGAGAAGTGTTCCGTCTACACTGTTGAATCCGGTACAGAGGTC
AATGAATTCGCATGTGTTGTTGCAGAAACTGTCGTAAAAACTTTACAACCAGTTTCTGATCTTCTTACCG
AGATGGGTGTTGTTCTTGATGAGTGGAGTGTAGCTACATTCTATTTAT"&amp;"TTGATGATGCTGGTGAAGAAAA
CCTTTCATCGCGTATGTACTGTTCCTTTTACCCTCCAGATGAGGAAGAAGAGGACGATGTAGAGTGTGAG
GAAGAAGAAATTGATGAAACCTGTGAACATGAGTATGGTACAGAGGATGATTATCAAGGTCTCCCTCTGG
AATTTGGTGCCTCAGCTGAAACAGTTCAAGTTGAGGAAGAAGAAGAGGAAGACTGGCTGGATGACACTAC
TGAGCAATCAGAGATTGAG"&amp;"CCTGAACCAGAATCTACACCTGAAGAACCAGTTAATCAGTTTACTGGTTAT
TTAAAACTTACTGATAATGTTGCCATTAAATGTGTTGACATCGTTAAGGAGGCACAAAGTGCTAATCCTA
TGGTGGTTGTAAATGCTGCTAACATACATCTGAAACATGGTGGTGGCGTAGCGGGTGCACTCAACAAGGC
AACCAACGGTGCCATGCAAAGGGAGAGTGATGATTACATTAAGCTAAATGGCCCTCTCACA"&amp;"GTTGGAGGT
TCATGTTTGCTTTCTGGACATAACCTTGCTAAGAAGTGTCTGCATGTTGTTGGACCTAACCTAAATGCAG
GTGAGGACATTCAGCTCCTTAAGGCAGCATATGAAAATTTCAATTCACAGGACACTTTACTTGCACCATT
GTTGTCAGCAGGCATATTTGGTGCTAAACCACTTCAGTCTTTACAAGTGTGCGTGCAGACAGTTCGTACA
CAGGTTTACATTGCAGTCAATGACAGAGCTCT"&amp;"TTACGAGCAGGTTGTCATGGATTACCTTGATAGTCTGA
AGCCTAGAGTTGAAGCACCTAAACAAGAGGAGCCACCAAAGACAGAACGTCCTAAAGTTGAGGAGAAATC
TGTCGTACAGAAGCCTGTTGATGTGAAGCCAAAAATTAAGGCTTGTATCAATGAGGTCACCACAACACTG
GAGGAAACTAAGTTTCTTACCAATAAGTTACTCTTGTTTGCTGATATCAATGGTAAGCTTTACCGTGATT
CTC"&amp;"AGAACATGCTTAGAGGTGAAGATATGTCTTTCCTTGAGAAGGATGCACCTTACATGGTAGGTGATGT
TATCACTAGTGGTGATATCACTTGTGTTGTAATACCCTCAAAAAAGGCTGGTGGCACTACTGAGATGCTC
TCAAGAGCTTTGAAGAAAGTACCAGTTGGTGAGTATATAACCACATACCCTGGACAAGGATGTGCTGGTT
ATACACTTGAGGAAGCTAAGACTATTCTTAAGAAATGCAAATCTG"&amp;"AATTTTACGTGCTACCTTCAGAAAC
ACCTAATGCTAAGGAAGAGGTTCTAGGAACCGTATCCTGGAATTTGAGAGAAATGCTTGCTCATGCTGAA
GAGACAAGAAAATTAATGCCTATCTGCATGGATATTAGAGCCATAATGGCCACCATCCAACGCAAGTACA
AAGGAATTAAAATTCAAGAAGGAATTGTTGACTATGGTGTCCGATTCTTCTTTTATACTAGCAAAGAGCC
TGTAGCTTCTATTATT"&amp;"ACGAAGCTGAACTCTTTAAATGAACCACTTATCACAATGCCAATTGGTTATGTG
ACACATGGTTTTAATCTTGAAGAGGCCGCGCGTTGTATGCGTTCTCTTAAAGCTCCTGCTGTAGTGTCAG
TATCATCACCAGATGCTGTTACTACATATAATGGATACCTCACTTCGTCATCAAAGACACCTGAGGAGCA
CTTTGTGGAGACAGTTTCTTTAGCTGGCTCTTACAGAGATTGGTCCTATTCAGGACAG"&amp;"CGTACAGAATTA
GGTGTTGAGTTTCTTAAGCGTGGTGACAAAATTGTCTACCATACTTTAGAGAGCCCCATCGAGTTTCATC
TTGATGGTGAGGTTCAGCCACTCGACAAGCTAAAAAGTCTTTTATCCCTTCGTGAGGTTAAGACTATTAA
GGTATTCACAACAGTGGATAACACCAATCTCCACACACAAATTGTGGATATGTCTATGACATACGGACAA
CAGTTTGGTCCAACTTACTTGGATGGTGC"&amp;"TGATGTCACTAAAATTAAGCCTCATGTGAATCATGAGGGTA
AGACTTTCTATGTACTACCTAGTGATGATACACTACGTAGTGAAGCTTTTGAGTACTACCATACTCTTGA
TGAGAGTTTTCTTGGTAGGTACATGTCTGCTTTAAACCACACAAAGAAATGGAAGTTTCCTCAAGTTGGT
GGTTTAACTTCAATTAAGTGGGCTGATAACAATTGTTATTTGTCTAGTGTTTTATTAGCACTTCAACAGA
"&amp;"TTGAAGTTAAATTTAACGCACCAGCACTCCAAGAGGCTTATTATAGAGCTCGTGCTGGTGATGCTGCTAA
CTTTTGTGCACTCATACTCGCTTACAGTAATAAAACTGTTGGCGAGCTTGGTGATGTCAGAGAAACTATG
ACCCATCTTCTACAGCATGCTAATTTAGAATCCGCTAAGCGAGTTCTTAATGTGGTGTGTAAACATTGCG
GTCAGAAAACTACTACCTTAACGGGTGTAGAAGCTGTGATGT"&amp;"ATATGGGTACTCTATCTTATGATAATCT
TAAGACAGGTGTTTCCATTCCATGTGTGTGTGGTCGTGATGCTACACAATATCTAATACAACAAGAGTCT
TCTTTTGTTATGATGTCTGCACCACCTGCTGAATACAAATTACAGCAAGGTACATTCTTATGTGCGAATG
AGTACACTGGTAATTATCAGTGTGGTCATTACACTCATGTAACTGCTAAGGAGACCCTCTATCGTATAGA
TGGAGCTCACCTT"&amp;"ACAAAGATGTCAGAGTACAAAGGACCAGTGACTGATGTTTTCTATAAGGAAACATCT
TACACTACAACCATCAAGCCTGTGTCATATAAACTCGATGGAGTTACTTACACGGAGATTGAACCAAAAT
TGGATGGGTATTATAAAAAGGATAATGCTTATTATACAGAGCAGCCTATAGACCTTGTACCAACTCAACC
ACTACCAAATGCGAGTTTTGACAATTTCAAACTCACATGCTCTAACACAAAATTT"&amp;"GCTGATGACTTAAAT
CAAATGACAGGCTTTACAAAGCCCGCTTCACGAGAGCTATCTGTCACATTCTTCCCAGACTTGAATGGCG
ATGTAGTGGCTATTGACTATAGACACTATTCAGCGAGTTTCAAGAAAGGTGCTAAATTACTGCACAAGCC
AATTGTTTGGCATATTAATCAGGCTACAACCAAGACGACGTTTAAACCAAACACTTGGTGTTTACGTTGT
CTTTGGAGTACAAAGCCAGTAGATAC"&amp;"TTCAAATTCATTTGAAGTTCTGGCAGTAGAAGACACACAAGGAA
TGGACAATCTTGCTTGTGAAAGTCAACAACCCAGCTCTGAAGAAGTAGTGGAAAATCCTACCATACAGAA
GGAAGTCATAGAGTGTGACGTGAAAACTACCGAAGTTGTAGGCAATGTCATACTTAAACCATCAGATGAA
GGTGTTAAAGTAACACAAGAGTTAGGTCATGAGGATCTTATGGCTGCTTATGTGGAAAACACAAGCAT"&amp;"TA
CCATTAAGAAACCTAATGAGCTTTCACTAGCCTTAGGTTTAAAAACAATTGCCACTCATGGTATTGCTGC
AGTTAATAGTGTTCCTTGGAGTAAAATTTTGGCTTATGTCAAACCATTCCTAGGACAAGCAGCCACCACA
ACATCAAACTGTGCTAGGAGATTGGTGCAGCGTGTGTTCAACAACTACATGCCTTATGTGTTTACATTAT
TGTTCCAATTGTGTACTTTTACTAAAAGTACCAATTCTA"&amp;"GAATTAGAGCTTCACTACCTACAACTATTGC
TAAAAATAGTGTTAAGAGTGTTGTTAAATTATGTTTGGATGCCGGCATTAATTATGTGAAGTCACCCAAA
TTTTCTAAATTGTTCACAATCGCTATGTGGCTATTGTTGTTAAGTATTTGCTTAGGTTTTCTAATCTATG
TAATTGCTGCTTTTGGTGTACTCTTGTCTAATTTTGGTGCTCCTTCTTATTGTAATGGCGTTAGAGAATT
GTATCTTAAT"&amp;"TCATCTAACGTTACTACTATGGATTTCTGTGAAGGTTCTTTTCCTTGCAGCATTTGTTTA
AGTGGATTAGATTCCCGTGATTCTTATCCAGCTCTTGAAACCATTCAGGTGACGATTTCATCGTACAAGC
TAGACTTGACAATTTTAGGTCTGGCTGCTGAGTGGGTTTTGGCATATATGTTGTTCACAAAATTCTTTTA
TTTATTAGGTCTTTCAGCTATAATGCAGGTGTTCTTTGGCTATTTTGCTAGT"&amp;"CATTTCATCAGCAATTCT
TGGCTCATGTGGTTTATCATTAGTATTGTACAAATGGCACCCGTTTCAGCAATGGTTAGGATGTACATCT
TCTTTGCTTCTTTCTATTACATATGGAAGAGCTATGTTCATATTATGGATGGTTGCACCTCTTCGACTTG
CATGATGTGCTATAAGCGCAATCGTGCCACACGCGTTGAGTGTACAACTATTGTTAATGGCATGAAGAGA
TCTTTCTATGTTTATGCAAATGG"&amp;"AGGCCGTGGCTTCTGCAAGACTCACAATTGGAATTGTCTCAATTGTG
ACACATTTTGCACTGGTAGTACATTCATTAGTGATGAAGTTGCTCGTGATTTGTCACTCCAGTTTAAAAG
ACCAATCAACCCTACTGATCAGTCATCGTATATTGTTGATAGTGTTGCTGTGAAAAATGGCGCGCTCCAC
CTCTACTTTGATAAGGCTGGTCAAAAGACTTATGAGAGACATCCACTTTCCCACTTTGTCAATTT"&amp;"AGACA
ATTTGAGAGGTAACAACACTAAGGGTTCACTACCTATTAATGTCATAGTTTTTGATGGCAAGTCCAAATG
CGACGAGTCTGCTGCTAAGTCTGCTTCTGTGTACTACAGTCAGTTAATGTGCCAACCCATTCTGTTGCTT
GATCAAGCTCTCGTATCAGATGTTGGAGATAGTACTGAAGTTTCTGTTAAGATGTTTGATGCTTATGTCG
ACATCTTTTCGTCAACTTTTAGTGTTCCCATGGAAA"&amp;"AACTTAAGGCACTTGTTGTTACAGCTCATAGCGA
GCTGGCAAAGGGTGTAGCCTTAGATGGTGTCCTTTCTACATTTGTGTCAGCTGCCCGTCAAGGTGTTGTT
GATACTGATGTCGACACAAAGGATGTCATTGAATGTCTCAAACTTTCACACCACTCTGACTTGGAAGTGA
CAGGTGACAGTTGTAACAACTTCATGCTCACCTATAACAAAGTTGAAAACATGACGCCTAGAGATCTTGG
CGCATGT"&amp;"ATCGATTGTAATGCAAGGCATATCAATGCCCAAGTAGCAAAAAGTCACAATGTTTCACTCATC
TGGAATGTAAAAGACTACATGTCTTTATCTGAACAGCTGCGTAAACAAATTCGTAGTGCTGCCAAGAAGA
ACAACATACCTTTTAGACTAACTTGTGCTACAACTAGACAGGTTGTCAATGTCATAACTACTAAAATCTC
ACTCAAGGGTGGTAAGATTGTTAGTACTTGGTTTAAACTTATGCTTAAG"&amp;"GCCACATTATTGTGCGTCCTT
GCTGCATTGGTTTGTTACATCGTTATGCCAGTACATACATTGTCAATCCATGATGGTTACACAAATGAAA
TCATTGGTTACAAAGCCATTCAGGATGGTGTCACTCGTGACATCGTTTCTACTGATGATTGTTTTGCAAA
TAAACATGCTGGTTTTGACGCATGGTTTAGCCAGCGTGGTGGTTCATATAAAAATGACAAAAGCTGCCCT
GTAGTAGCTGCTATCATTAC"&amp;"AAGAGAGATTGGTTTCATAGTGCCTGGCTTACCGGGTACTGTGCTGAGAG
CAATCAATGGTGACTTCTTGCATTTTCTACCTCGTGTTTTTAGTGCTGTTGGCAACATTTGCTACACACC
TTCCAAACTCATTGAGTATAGTGATTTTGCTACCTCTGCTTGCGTTCTTGCTGCTGAGTGTACAATTTTT
AAGGATGCTATGGGCAAACCTGTGCCATATTGTTATGACACTAATTTGCTAGAGGGTTCTAT"&amp;"TTCTTATA
GTGAGCTTCGTCCAGACACTCGTTATGTGCTTATGGATGGTTCCATCATACAGTTTCCTAACACTTACCT
GGAGGGCTCTGTTAGAGTAGTAACAACTTTTGATGCTGAGTACTGTAGACATGGTACATGCGAAAGGTCA
GAAGTAGGTATTTGCCTATCTACCAGTGGTAGATGGGTTCTTAATAATGAGCATTACAGAGCTCTACCAG
GAGTTTTCTGTGGTGTTGATGCGATGAATCTCA"&amp;"TAGCTAACATCTTTACTCCTCTTGTGCAACCTGTGGG
TGCTTTAGATGTGTCTGCTTCAGTAGTGGCTGGTGGTATTATTGCCATATTGGTGACTTGTGCTGCCTAC
TACTTTATGAAATTCAGACGTGCTTTTGGTGAGTACAACCATGTTGTTGCTGCTAATGCACTTTTGTTTT
TGATGTCTTTCACTATACTCTGTCTGGCACCAGCTTACAGCTTTCTGCCAGGAGTCTACTCAGTCTTTTA
CTTG"&amp;"TACTTGACATTCTATTTCACCAATGATGTTTCATTCTTGGCTCACCTTCAATGGTTTGCCATGTTT
TCTCCTATTGTGCCTTTTTGGATAACAGCAATCTATGCATTCTGTATTTCTCTGAAGCACTGCCATTGGT
TCTTTAACAACTATCTTAGGAAAAGAGTCATGTTTAATGGAGTTACATTTAGTACCTTCGAGGAGGCTGC
TTTGTGTACCTTTTTGCTTAACAAGGAAATGTACCTAAAATTGCGT"&amp;"AGTGAGACACTGTTGCCACTTACA
CAGTATAACAGGTATCTTGCTTTGTATAACAAGTACAAGTATTTCAGTGGAGCCTTAGACACTACTAGCT
ATCGTGAAGCAGCTTGCTGCCACTTAGCAAAGGCTCTTAATGACTTTAGCAATTCTGGTTCAGATGTTCT
CTACCAACCACCACAGACTTCAATCACTTCTGCCGTGTTGCAGAGTGGTTTTAGGAAAATGGCATTCCCA
TCAGGCAAAGTTGAAGG"&amp;"GTGCATGGTACAAGTAACCTGTGGAACTACAACTCTTAATGGATTGTGGTTAG
ATGACACAGTGTACTGTCCAAGACATGTCATTTGCACAGCAGAAGACATGCTTAATCCTAACTATGAAGA
TCTGCTCATTCGCAAATCCAACCATAGCTTTCTTGTTCAGGCTGGCAATGTTCAACTTCGTGTTATTGGC
CATTCCATGCAAAATTGTCTGCTTAGGCTTAAAGTTGATACTTCTAATCCTAAGACACC"&amp;"TAAGTACAAAT
TTGTCCGTATCCAACCAGGTCAGACATTTTCAGTTCTAGCATGCTACAATGGTTCACCATCTGGTGTTTA
TCAGTGTGCCATGAGACCTAATCACACCATTAAAGGTTCTTTCCTAAATGGATCATGTGGTAGTGTTGGT
TTTAACATAGACTATGATTGCGTGTCTTTCTGCTATATGCATCACATGGAACTCCCAACAGGAGTGCACG
CTGGTACTGACTTAGAAGGCAAATTCTATG"&amp;"GTCCTTTTGTTGACAGACAAACAGCACAGGCTGCAGGTAC
AGACACGACCATAACACTAAATGTGTTGGCATGGCTGTATGCTGCTGTTATCAATGGTGATAGGTGGTTT
CTTAATAGATTCACTACTACTTTGAATGACTTTAACCTTGTGGCAATGAAGTACAATTATGAACCCTTGA
CACAAGATCATGTTGACGTACTGGGACCTCTTTCTGCTCAAACAGGAATTGCCGTCTTAGATATGTGTGC
A"&amp;"GCTTTGAAAGAGTTACTGCAGAATGGTATGAATGGTCGTACTATCCTCGGTAGCACTATTTTAGAAGAT
GAGTTTACACCATTTGACGTAGTTAGACAATGTTCTGGTGTTACCTTCCAAGGTAAATTTAAGAAAATTG
TTAAGGGTACTCATCATTGGATGCTTTTAACTTTCTTGATGTCACTATTGATTCTTGTCCAAAGTACACA
GTGGTCACTGTTTTTCTTTGTTTACGAGAATGCTTTCTTGCCA"&amp;"TTTACTCTTGGTATTATGGCAATTGCT
GCATGTGCTATGCTGCTTGTTAAGCATAAGCACGCATTCCTGTGCTTGTTTCTGTTACCTTCTCTTGCAA
CAGTTGCTTACTTTAATATGGTCTACATGCCTGCTAGCTGGGTGATGCGTATCATGACATGGCTTGAATT
GGCTGACACTAGCTTGTCTGGTTATCGGCTTAAGGACTGTGTTATGTATGCTTCAGCTTTAGTTTTGCTT
ATTCTCATGACAGC"&amp;"TCGCACTGTTTATGATGATGCTGCTAGACGTGTTTGGACACTGATGAATGTCATTA
CACTTGTTTACAAAGTCTATTATGGTAATGCTTTAGATCAAGCTATTTCCATGTGGGCCTTAGTTATTTC
TGTAACTTCTAACTATTCTGGTGTCGTTACGACTATCATGTTTTTAGCTAGAGCTATAGTGTTTGTGTGT
GTTGAGTATTACCCATTGTTATTTATTACTGGCAACACCTTACAGTGTATCATGCT"&amp;"TGTTTATTGTTTCT
TAGGCTATTGTTGCTGCTGCTACTTTGGCCTTTTCTGTTTACTCAACCGTTACTTCAGGCTTACTCTTGG
TGTTTATGACTACTTGGTCTCTACACAAGAATTTAGGTACATGAACTCCCAGGGACTTTTGCCTCCTAAG
AGTAGTATTGATGCTTTCAGGCTTAACATTAAGTTGTTGGGTATTGGAGGTAAACCATGTATCAAGGTTG
CTACTGTACAGTCAAAAATGTCTGACG"&amp;"TAAAGTGCACATCTGTAGTACTGCTCTCGGTTCTTCAACAACT
TAGAGTAGAGTCATCTTCTAAATTGTGGGCACAATGTGTACAACTCCACAATGATATTCTTCTTGCAAAA
GATACAACTGCAGCTTTCGAAAAGATGGTTTCTCTTTTGTCTGTTTTGCTATCCATGCAGGGTGCTGTAG
ATATTAGTAAGTTGTGCGAGGAAATGCTCGACAACCGTGCTACTCTTCAGGCTATTGCTTCAGAATTTA"&amp;"G
TTCTTTACCATCATATGCCGCTTATGCCACTGCCCAAGAGGCCTATGAGCAGGCTGTAGCTAATGGTGAT
TCTGAAGTCGTTCTCAAAAAGTTAAAGAAATCTTTGAATGTGGCTAAATCTGAGTTTGACCGTGATGCTG
CCATGCAACGCAAGTTGGAAAAGATGGCAGATCAGGCTATGACCCAAATGTACAAACAGGCAAGATCTGA
GGACAAGAGGGCAAAAGTAACTAGTGCTATGCAAACAATG"&amp;"CTTTTCACTATGCTTAGGAAGCTTGATAAT
GATGCACTTAACAACATTATCAACAATGCGCGTGATGGTTGTGTCCCACTCAACATCATACCATTGACTA
CAGCAGCCAAACTTATGGTTGTTGTCCCTGATTATGGTACCTACAAGAATACTTGTGATGGTAACACTTT
TACATATGCATCTGCACTCTGGGAAATCCAGCAAGTTGTTGATGCGGATAGCAAGATTATTCAACTTAGT
GAAATTAACAT"&amp;"GGACAATTCACCAAATTTGGCTTGGCCTCTTATTGTTACAGCTCTAAGAGCCAACTCAG
CTGTTAAACTACAGAATAATGAACTGAGTCCAGTAGCACTACGACAGATGTCCTGTGCGGCTGGTACCAC
ACAAACAGCTTGTACTGATGACAATGCACTTGCCTACTATAACAATTCGAAGGGAGGTAGGTTTGTGCTG
GCATTACTATCAGACCACCAAGATCTCAAATGGGCTAGATTCCCTAAGAGTGA"&amp;"TGGTACAGGTACAATTT
ACACAGAACTGGAACCACCTTGTAGGTTTGTTACAGACACACCAAAAGGGCCTAAAGTGAAATACTTGTA
CTTCATCAAAGGCTTAAACAACCTAAATAGAGGTATGGTGCTGGGCAGTTTAGCTGCTACAGTACGTCTT
CAGGCTGGAAATGCTACAGAAGTACCTGCCAATTCAACTGTGCTTTCCTTCTGTGCTTTTGCAGTAGACC
CTGCTAAAGCATATAAGGATTACC"&amp;"TAGCAAGTGGAGGACAACCAATCACCAACTGTGTGAAGATGTTGTG
TACACACACTGGTACAGGACAGGCAATTACTGTAACACCAGAAGCCAACATGGACCAAGAGTCCTTTGGT
GGTGCCTCATGTTGTCTGTATTGTAGATGCCACATTGACCATCCAAATCCTAAAGGATTCTGTGACTTGA
AAGGTAAGTACATCCAAATACCCACCACTTGTGCTAATGACCCAGTGGGTTTTACACTTAGAAACA"&amp;"CAGT
CTGTACCGTCTGCGGAATGTGGAAAGGTTATGGCTGTAGTTGTGATCAACTCCGCGAACCCATGATGCAG
TCTGCGGATGCGTCAACGTTTTTAAACGGGTTTGCGGTGTAAGTGCAGCCCGTCTTACACCGTGCGGCAC
AGGCATTAGTACTGATGTCGTCTACAGGGCTTTTGATATTTACAACGAAAAAGTTGCTGGTTTTGCAAAG
TTCCTAAAAACTAATTGCTGCCGCTTCCAGGAGAAGG"&amp;"ATGAGGAAGGCAATTTATTAGACTCTTACTTTG
TAGTTAAGAGGCATACTATGTCTAACTACCAACATGAAGAGACTATTTATAACTTGGTTAAAGATTGTCC
AGCAGTTGCTGTCCATGACTTTTTCAAGTTTAGAGTAGATGGTGACATGGTACCACATATATCACGCCAG
CGTCTAACTAAATACACAATGGCTGATTTAGTCTATGCTCTACGTCATTTTGATGAGGGTAATTGTGATA
CATTAAAA"&amp;"GAAATACTCGTCACATACAATTGTTGTGATGATGATTATTTCAATAAGAAGGATTGGTATGA
TTTCGTAGAGAATCCTGACATCTTACGCGTATATGCTAACTTAGGTGAGCGTGTACGCCAAGCATTATTA
AAGACTGTACAATTCTGCGATGCTATGCGTGATGCAGGCATTGTAGGCGTACTGACATTAGATAATCAGG
ATCTTAATGGGAACTGGTACGATTTCGGTGACTTCGTACAAGTAGCACCA"&amp;"GGCTGCGGAGTTCCTATTGT
GGATTCATATTACTCATTGCTGATGCCCATCCTCACTATGACTAGGGCATTGGCTGCTGAGTCCCACATG
GATGCTGATCTCGCAAAACCACTTATTAAGTGGGATTTGCTGAAATATGATTTTACGGAAGAGAGACTTT
GTCTCTTCGACCGTTATTTTAAATATTGGGACCAGACATACCATCCCAATTGTATTAACTGTTTGGATGA
TAGGTGTATCCTTCATTGTGC"&amp;"AAACTTTAATGTGTTATTTTCTACTGTGTTTCCACCTACAAGTTTTGGA
CCACTAGTAAGAAAAATATTTGTAGATGGTGTTCCTTTTGTTGTTTCAACTGGATACCATTTTCGTGAGT
TAGGAGTTGTACATAATCAGGATGTAAACTTACATAGCTCACGTCTCAGTTTCAAGGAACTTTTAGTGTA
TGCTGCTGATCCAGCTATGCATGCAGCTTCTGGCAATTTATTGCTAGATAAACGCACTACATG"&amp;"CTTTTCA
GTAGCTGCACTAACAAACAATGTTGCTTTTCAAACTGTCAAACCCGGTAATTTTAATAAAGACTTTTATG
ACTTTGCTGTGTCTAAAGGTTTCTTTAAGGAAGGAAGTTCTGTTGAACTAAAACATTTCTTCTTTGCTCA
GGATGGCAACGCTGCTATCAGTGATTATGACTATTATCGTTATAATCTGCCAACAATGTGTGATATCAGA
CAACTCCTATTTGTAGTTGAAGTTGTTGATAAAT"&amp;"ACTTTGATTGTTACGATGGTGGCTGTATTAATGCCA
ACCAAGTAATCGTTAACAATCTGGATAAATCAGCTGGTTTCCCATTTAATAAATGGGGTAAGGCTAGACT
TTATTATGACTCAATGAGTTATGAGGATCAAGATGCACTTTTCGCGTATACTAAGCGTAATGTCATCCCT
ACTATAACTCAAATGAATCTTAAGTATGCCATTAGTGCAAAGAATAGAGCTCGCACCGTAGCTGGTGTCT
CTATC"&amp;"TGTAGTACTATGACAAATAGACAGTTTCATCAGAAATTATTGAAGTCAATAGCCGCCACTAGAGG
AGCTACTGTGGTAATTGGAACAAGCAAGTTTTACGGTGGCTGGCATAATATGTTAAAAACTGTTTACAGT
GATGTAGAAACTCCACACCTTATGGGTTGGGATTATCCAAAATGTGACAGAGCCATGCCTAACATGCTTA
GGATAATGGCCTCTCTTGTTCTTGCTCGCAAACATAGCACTTGCTGT"&amp;"AACTTATCACACCGTTTCTACAG
GTTAGCTAACGAGTGTGCGCAAGTATTAAGTGAGATGGTCATGTGTGGCGGCTCACTATATGTTAAACCA
GGTGGAACATCATCCGGTGATGCTACAACTGCTTATGCTAATAGTGTCTTTAACATTTGTCAAGCTGTTA
CAGCCAATGTAAATGCACTTCTTTCAACTGATGGTAATAAGATAGCTGACAAGTATGTCCGCAATCTACA
ACACAGGCTCTATGAGTG"&amp;"TCTCTATAGAAATAGGGATGTTGATCATGAATTCGTGGATGAGTTTTACGCT
TACCTGCGTAAACATTTCTCCATGATGATTCTTTCTGATGATGCCGTTGTGTGCTATAACAGTAACTATG
CGGCTCAAGGTTTAGTAGCTAGCATTAAGAACTTTAAGGCAGTTCTTTATTATCAAAATAATGTGTTCAT
GTCTGAGGCAAAATGTTGGACTGAGACTGACCTTACTAAAGGACCCCACGAATTTTGCTC"&amp;"ACAGCATACG
ATGCTAGTTAAACAAGGAGATGATTATGTGTACCTGCCTTACCCAGATCCATCAAGAATATTAGGCGCAG
GCTGTTTTGTCGATGATATTGTAAAAACAGATGGTACACTTATGATTGAGAGGTTCGTGTCATTAGCTAT
TGACGCCTACCCTCTTACTAAACATCCTAATCAGGAATATGCTGATGTCTTTCACTTGTATTTACAATAC
ATTAGGAAGTTACATGATGAGCTTACTGGTC"&amp;"ACATGTTAGACATGTATTCTGTAATGCTAACTAATGATA
ACACCTCACGGTATTGGGAACCTGAGTTTTATGAAGCCATGTACACACCACACACAGTCTTGCAGGCTGT
AGGTGCTTGTGTATTGTGTAATTCACAGACCTCACTTCGTTGCGGTGCCTGCATTAGGAGACCATTCCTT
TGTTGCAAGTGCTGCTATGACCATGTCATTTCAACCTCACATAAATTAGTGTTGTCTGTTAATCCCTATG
TT"&amp;"TGCAATGCTCCAGGTTGTGATGTCACTGATGTGACACAACTGTATCTAGGAGGTATGAGCTATTACTG
TAAGTCACACAAGCCTCCCATTAGTTTTCCATTATGTGCTAATGGTCAGGTTTTTGGTTTATACAAGAAC
ACATGTGTAGGCAGTGACAATGTCACTGACTTCAATGCAATAGCAACATGTGATTGGACTAATGCTGGCG
ATTACATACTTGCCAACACTTGTACTGAGAGACTCAAGCTCTTC"&amp;"GCAGCTGAAACGCTCAAAGCCACTGA
GGAAACATTTAAGCTGTCATATGGTATTGCCACTGTACGTGAAGTACTCTCTGACAGAGAATTACACCTT
TCATGGGAGGTTGGAAAACCTAGACCACCATTGAATAGGAACTATGTCTTTACTGGTTACCGTGTAACTA
AAAATAGTAAAGTACAGATTGGAGAGTACACCTTTGAAAAAGGTGACTATGGTGATGCTGTTGTGTACAG
AGGTACTACGACATA"&amp;"CAAATTGAATGTTGGTGATTACTTTGTGTTGACATCTCACACTGTAATGCCACTT
AGTGCACCTACTCTAGTGCCACAAGAGTACTATGTGAGAATTACTGGCTTGTACCCAACACTCAACATCT
CAGATGAGTTTTCTAGCAATGTTGCAAATTACCAAAAGGTCGGTATGCAAAAGTACTCTACACTCCAAGG
ACCACCTGGTACTGGTAAGAGTCATTTTGCCATCGGACTTGCTCTCTATTACCCATC"&amp;"TGCTCGCATAGTG
TATACGGCATGCTCTCATGCAGCTGTTGATGCCCTATGTGAAAAGGCATTAAAATATTTGCCCATAGATA
AATGTAGTAGAATCATACCTGCGCGTGCGCGCGTAGAGTGTTTTGATAAATTCAAAGTGAATTCAACACT
AGAACAGTATGTTTTCTGCACTGTAAATGCATTGCCAGAAACAACTGCTGACATTGTAGTCTTTGATGAA
ATCTCTATGGCTACTAATTATGACTTGA"&amp;"GTGTTGTCAATGCTAGACTTCGTGCAAAACACTACGTCTATA
TTGGCGATCCTGCCCAATTACCAGCCCCTCGCACATTGCTGACTAAAGGCACACTAGAACCAGAATACTT
TAATTCAGTGTGCAGACTTATGAAAACAATAGGTCCAGACATGTTCCTTGGAACTTGTCGCCGTTGTCCT
GCTGAAATTGTCGACACTGTGAGTGCTTTAGTTTATGACAATAAGCTAAAAGCACATAAGGAGAAGTCAG"&amp;"
CTCAATGCTTCAAAATGTTCTACAAAGGTGTTATTACACATGATGTTTCATCTGCAATCAACAGACCTCA
AATAGGCGTTGTAAGAGAATTTCTTACACGCAATCCTGCTTGGAGAAAAGCTGTTTTTATCTCACCTTAT
AATTCACAGAATGCTGTAGCTTCAAAAATCTTAGGATTGCCTACGCAGACTGTTGATTCATCACAGGGTT
CTGAATATGACTACGTCATATTCACACAAACTACTGAAACA"&amp;"GCACACTCTTGTAATGTTAACCGCTTCAA
TGTGGCTATCACAAGAGCAAAAATTGGCATTTTGTGCATAATGTCTGATAGAGATCTCTATGACAAACTG
CAATTCACAAGTCTAGAAGTACCACGCCGTAATGTGGCTACATTACAGGCAGAAAATGTAACTGGACTTT
TTAAGGACTGTAGTAAGATCATTACCGGTCTTCATCCAACACAGGCACCTACACACCTCAGCGTTGATAC
AAAATTTAAGAC"&amp;"TGAGGGACTATGTGTTGATATACCAGGCATACCAAAGGACATGACCTATCGTAGACTC
ATCTCTATGATGGGTTTCAAAATGAATTACCAAGTCAATGGTTACCCTAACATGTTCATCACCCGCGAAG
AAGCTATTCGTCACGTTCGTGCATGGATTGGCTTCGACGTAGAGGGCTGTCATGCAACTAGAGATGCTGT
TGGTACTAACCTACCTCTCCAGCTAGGATTTTCTACAGGTGTTAACTTAGTAGC"&amp;"TGTACCGACTGGCTAT
GTTGACACTGAAAATAACACAGAATTCACCAGAGTTAATGCAAAACCTCCACCAGGTGACCAGTTTAAAC
ATCTTATACCACTCATGTACAAAGGCTTGCCCTGGAATGTAGTGCGTATTAAGATAGTACAAATGCTCAG
TGATACACTGAAAGGATTGTCAGACAGAGTCGTGTTTGTCCTTTGGGCGCATGGCTTTGAGCTTACATCA
ATGAAGTATTTTGTCAAGATTGGAC"&amp;"CTGAACGAACGTGTTGTCTGTGCGACAAACGTGCAACTTGCTTTT
CTACTTCATCAGATACTTATGCCTGCTGGAATCATTCTGTGGGTTTTGACTATGTCTACAACCCATTTAT
GATTGATGTTCAGCAGTGGGGTTTTACGGGTAACCTTCAGAGTAACCACGACCAACATTGTCAAGTGCAT
GGAAATGCACACGTGGCTAGTTGTGATGCTATCATGACTAGATGCTTGGCAGTCCATGAGTGCTTTG"&amp;"TTA
AGCGCGTTGATTGGTCTGTTGAATACCCTATTATAGGAGATGAACTGAAGATTAATTCCGCTTGCAGAAA
AGTACAGCATATGGTTGTAAAGTCTGCATTGCTTGCTGATAAGTTTCCAGTTCTTCATGACATTGGAAAT
CCAAAGGCTATCAAGTGTGTGCCTCAGGCTGAAGTAGAATGGAAGTTCTATGACGCTCAGCCATGCAGTG
ACAAAGCGTATAAAATAGAGGAACTCTTCTATTCTTAT"&amp;"GCTACACATCATGATAAATTCACTGATGGTGT
TTGTTTGTTTTGGAACTGTAACGTTGATCGTTACCCAGCCAATGCAATTGTGTGTAGGTTTGACACCAGA
GTTTTGTCAAACTTGAATTTACCAGGTTGTGACGGTGGTAGTTTGTATGTGAATAAGCATGCATTCCATA
CTCCAGCTTTTGATAAAAGTGCATTTACCAATTTAAAGCAATTGCCTTTCTTTTATTATTCTGATAGTCC
TTGTGAGTC"&amp;"TCATGGCAAACAAGTAGTGTCAGATATTGATTATGTACCACTTAAATCTGCTACGTGTATT
ACACGTTGCAATTTGGGTGGTGCTGTTTGCAGACATCACGCAAATGAGTATCGACAGTACTTAGATGCAT
ATAACATGATGATTTCTGCTGGATTTAGCCTATGGATTTACAAACAGTTTGATACTTATAACCTGTGGAA
TACATTTACCAGGTTACAGAGTTTAGAAAATGTGGCTTACAATGTTGTTAA"&amp;"CAAAGGACACTTCGATGGA
CAAGCTGGTGAAGCACCTGTTTCCATCATTAATAATGCTGTTTACACAAAGGTAGATGGTGTTGATGTAG
AGATCTTTGAAAACAAGACAACACTTCCTGTTAATGTTGCATTTGAGCTTTGGGCTAAGCGTAACATTAA
ACCAGTGCCAGAGATTAAGATACTCAATAATTTGGGTGTCGATATCGCTGCTAATACTGTAATCTGGGAC
TACAAGAGAGAAGCACCAGCGC"&amp;"ATATGTCAACAATAGGTGTCAGCACAATGACTGACATTGCCAAGAAAC
CTACTGAGAGTGCTTGTTCCTCGCTTACTGTCTTATTTGATGGTAGAGTGGAAGGACAGGTAGACCTTTT
TAGAAATGCCCGTAATGGTGTTTTAATAACAGAAGGTTCAGTTAAAGGTTTAACACCTTCAAAGGGACCA
GCACAAGCTAGTGTCAATGGAGTCACATTAATTGGAGAATCAGTAAAAACACAGTTTAACTATT"&amp;"TTAAGA
AAGTAGATGGCATTATACAACAGTTGCCTGAAACCTACTTTACTCAGAGTCGAGACTTAGAGGATTTCAA
GCCCAGATCACAAATGGAAACTGACTTTCTCGAGCTCGTTATGGATGAATTCATACAACGGTATAAGCTA
GAGGGCTATGCCTTCGAACATATCGTTTATGGGGATTTTAGTCATGGACAACTTGGCGGCCTTCATCTAA
TGATTGGTTTAGCCAAGCGCTCACAAGATTCACCG"&amp;"CTTAAATTAGAGGATTTTATCCCTATGGATAGCAC
AGTGAAAAATTATTTCATAACAGACGCACAAACAGGTTCGTCAAAATGTGTGTGCTCTGTCATTGACCTC
TTGCTCGATGACTTTGTTGAGATAATAAAGTCACAGGATTTGTCAGTAATCTCTAAGGTAGTCAAGGTTA
CAATTGACTACGTTGAGATTTCATTCATGCTTTGGTGTAAAGATGGTCATGTCGAAACCTTCTACCCAAA
ATTACA"&amp;"AGCAAGTCAGGCATGGCAGCCAGGAGTTGCAATGCCTAACTTGTATAAGATGCAAAGAATGCTT
CTTGAAAAGTGTGACCTTCAGAATTATGGTGAAAATGCTGTTATACCAAAAGGAATAATGATGAATGTCG
CAAAGTATACTCAACTGTGTCAATACTTAAATACACTTACTTTAGCTGTACCCTACAACATGAGAGTTAT
TCACTTTGGTGCTGGCTCTGATAAAGGAGTTGCACCAGGTACAGCTGT"&amp;"ACTCAGACAATGGTTGCCAACT
GGCACACTACTTGTCGATTCAGATCTTAATGACTTCGTCTCCGACGCAGATTCTACTTTAATTGGAGACT
GTGCAACAGTACATACGGCTAATAAATGGGACCTTATTATTAGCGATATGTATGACCCTAAGACCAAACA
TGTGACAAAAGAGAATGACTCAAAGGAAGGGTTTTTCACCTACCTGTGTGGATTTATAAAACAAAAACTA
GCCTTGGGAGGCTCCGCAG"&amp;"CTGTAAAAATAACGGAGCATTCTTGGAATGCTGATCTCTACAAGCTTATGG
GGCATTTCTCATGGTGGACAGCTTTTGTTACAAATGTAAATGCATCGTCATCAGAGGCATTTTTAATTGG
GGTTAACTATCTTGGCAAGCCGAAGGAACAAATTGACGGCTATACCATGCATGCTAACTACATCTTTTGG
AGGAACACAAATCCTATTCAATTGTCTTCCTATTCGTTATTTGACATGAGCAAATTCCCTC"&amp;"TTAAATTAA
GAGGGACTGCTGTTATGTTTTTAAAAGAGAATCAAATTAATGATATGATTTATTCCTTGTTGGAAAAGGG
TAGACTTATCATTAGAGAAAACAACACAGTTGTAGTCTCAAGTGATGTTCTTGTTAATCATTAAACGAAC
ATGAAAATTTTAATTTTTGCTTTCCTAGTTACTCTAGTTAAAGCACAAGAAGGTTGTGGTGTAATTAACC
TCAGGACACAACCTAAATTATCACAAGTCTCC"&amp;"TCTTCTCGTAGAGGTGTTTATTATAATGATGACATATT
TCGTTCTGATGTTTTACATCTCACACAGGATTATTTTTTACCATTCCATTCTAACCTAACACAGTACTTT
TCTCTCAGTATTCAGTCAGATAAAATTGTTTATTTTGACAATCCCATATTGAAATTTGGGGATGGTATTT
ATTTCGCAGCCACTGAAAAGTCTAATGTAATAAGAGGCTGGGTGTTTGGTTCCACCTTTGATAACACCAC
TCA"&amp;"GTCTGCTATTATAGTTAATAATTCCACACACATTATTATACGTGTGTGTTATTTTAATCTTTGTAAA
GATCCCATGTATACCGTGTCTGCTGGCACCCAAATATCTTCATGGGTTTATCAGAATGCTTTTAATTGCA
CATATGATAGAGTGGAAAAAAGCTTCCAATTAGACACAGCCCCTAAGAGTGGTAATTTTATTGCCTTACG
TGAGTTTGTCTTTAAAAATCGTGATGGGTTTTTCACTGTTTATCA"&amp;"GGATTATACACCTGTTAACCTCCTT
CGAGGTTTGCCAGCAGGCCTTTCAGTTCTAAAACCCATTCTTAAATTGCCATTTGGAATTAATATTACTT
CTTTTAGAGTGGTTATGGCCATGTTCAGTAAAACCACTTCTAATTATGTGCCAGAAAGTGCTGCCTATTA
TGTAGGTAACCTTAAGCAGTCCACCTTTATGCTTAGTTTTAATCAGAATGGAACTATTACAGATGCTGTG
GATTGTTCTCAAAATC"&amp;"CACTTGCAGAGTTAAAGTGTACTACAAAGAGTTTTAATGTCTCTAAAGGCATTT
ATCAAACTTCCAATTTCAGAGTAGCACCTGTTACTGAGGTTGTTAGATTTCCAAATATTACAAACCTCTG
TCCTTTTGACAAGGTTTTTAATGCTACACGCTTTCCTAGTGTGTATGCATGGGAAAGAACAAAGATTTCT
GACTGTGTTGCAGATTACACTGTTTTCTACAATTCAACTTCTTTTTCGACTTTCAATT"&amp;"GTTACGGAGTGT
CTCCTTCCAAATTGATAGATTTGTGTTTTACAAGTGTGTATGCAGATACATTTTTGATAAGATTTTCTGA
AGTCAGACAAGTAGCACCTGGTCAGACTGGTGTTATTGCAGACTACAATTATAAATTGCCTGACGATTTT
ACAGGCTGTGTTATAGCTTGGAACACAGCCAAGTATGATGTCGGTAGTTATTTTTATAGGTCTCATCGTT
CGAGTAAATTAAAACCGTTTGAGAGAGAC"&amp;"CTGTCATCAGAAGAAAATGGTGCCCGTACACTTAGTACTTA
TGATTTTAACCAAAATGTACCCCTTGAATATCAAGCCACTAGAGTTGTTGTTCTCTCATTTGAACTCCTT
AATGCACCTGCTACAGTGTGCGGACCAAAATTATCCACTTCACTAGTCAAGAACCAGTGCGTTAACTTCA
ACTTTAATGGATTTAAAGGTACTGGTGTTTTGACTGACTCGTCTAAAACGTTTCAGTCATTTCAACAATT
"&amp;"TGGTCGGGATGCATCTGATTTTACTGACTCAGTGCGTGACCCGAAAACTTTACAGATACTTGACATTTCA
CCATGTTCTTTTGGTGGTGTAAGTGTCATAACACCTGGAACTAACACTTCATCCGCAGTGGCTGTTCTTT
ACCAAGATGTAAACTGCACTGATGTTCCCAAAACAATACATGCAGATCAATTAGCACCCTCTTGGCGTGT
TTACACCAGTGGACCCTTTGTTTTTCAAACACAAGCAGGGTG"&amp;"CCTTATAGGAGCTGAACATGTCAACTCA
TCCTATGAGTGTGACATTCCAATTGGTGCTGGCATTTGTGCTAGCTATCATACAGCTTCAGTTTTACGAA
GTACAGGTCAAAAATCTATTGTGGCCTATACTATGTCATTAGGTGCTGAAAATTCTGTGGCATATGCTAA
TAATTCAATTGCCATACCTACTAATTTTTCTATTAGTGTCACTACTGAAGTGATGCCTGTTTCTATGGCT
AAAACATCTGTCG"&amp;"ATTGTACTATGTACATCTGTGGTGATTCTGCAGAGTGCAGCAACTTACTGCTTCAGT
ATGGTAGTTTCTGTACTCAACTCAATCGTGCCCTTTCTGGCATTGCTGTAGAACAGGACAAAAACACCCA
AGAGGTGTTCGCCCAGGTTAAACAGATGTATAAAACACCAACCCTAAGAGATTTTGGTGGATTTAATTTC
TCTCAGATATTACCAGACCCTTTGAAACCCACTAAGCGTTCTTTTATAGAGGACT"&amp;"TGCTCTATAATAAAG
TTACACTCGCGGATGCAGGTTTCATGAAACAGTACGCAGACTGTTTGGGTGGTATTAACGCTAGAGATCT
CATCTGTGCTCAAAAGTTTAATGGACTTACAGTCCTACCACCTTTGCTCACTGATGATATGATTGCTGCC
TATACTGCAGCGCTCATTAGTGGCACCGCTACCGCAGGCTGGACTTTTGGTGCGGGTGCTGCTCTTCAAA
TACCTTTTGCTATGCAAATGGCTTAT"&amp;"AGGTTTAATGGCATTGGAGTTACCCAAAATGTTCTCTATGAGAA
CCAAAAACAAATTGCCAATCAGTTCAATAAGGCTATTACTCAAATTCAAGAATCACTTACAACCACATCA
ACAGCATTGGGCAAGCTGCAAGACGTTGTCAACCAGAATGCTCAAGCATTAAATACACTTGTTAAACAAC
TTAGCTCCAATTTTGGTGCTATTTCAAGTGTTTTAAATGACATCCTCTCACGACTTGACAAAGTTGAG"&amp;"GC
AGAGGTGCAAATTGACAGGTTGATTACAGGCAGATTACAAAGTCTGCAAACCTATGTGACACAACAACTA
ATCAGAGCTGCTGAAATCAGAGCTTCTGCCAACCTTGCTGCTACTAAAATGTCTGAGTGTGTTCTTGGAC
AATCAAAAAGAGTTGATTTCTGTGGAAAGGGCTACCACTTGATGTCCTTCCCTCAAGCCGCTCCTCATGG
TGTTGTCTTCCTACATGTCACATATGTGCCATCTCAGGA"&amp;"GAAAAATTTCACCACGGCCCCAGCGATTTGC
CATGAAGGCAAAGCATACTTCCCTCGCGAAGGTGTTTTTGTGTTTAATGGCACTTCTTGGTTCATTACAC
AGAGGAACTTCTATTCACCACAAACAATTACAACAGATAATACATTTGTTGCTGGAAATTGTGATGTCGT
AATTGGCATCATTAACAACACAGTTTACGATCCTCTGCAACCTGAGCTTGACTCATTCAAAGAAGAGCTG
GATAAGTACT"&amp;"TCAAAAATCACACATCACCAGATGTTGATCTTGGCGACATCTCGGGCATTAATGCTTCTG
TCGTCAATATTCAAAAAGAAATTGACCGCCTCAATGAGGTCGCCAAAAATCTAAATGATTCGCTCATTGA
CCTTCAAGAACTTGGCAAATATGAGCAATATATTAAATGGCCTTGGTATGTCTGGCTTGGCTTTATAGCA
GGGTTAGTAGGATTATTTATGGCCATCATTCTTCTTTGTTATTTTACTAGCT"&amp;"GCTGCAGCTGCTGTAAAG
GCATGTGTTCCTGTGGTTCTTGCTGCAGATTTGATGAAGACGACTCTGAGCCAGTGCTCAAAGGAGTCAA
ATTACATTATACATAAACGAACTTATGGATTTGTTTATGAGTATTTTCACACTTGGATCAATTACACGTC
AACCAAGTAAGATTGAAAATGCTTTTCTTGCAAGTACTGTTCATGCTACTGCAACGATACCGCTACAAGC
CTCATTCTCTTTCCGATGGCTTG"&amp;"TTGTTGGCGTTGCACTTCTTGCTGTTTTTCAAAGCGCTTCCAAAGTG
ATTGCGCTTCATAAGAGGTGGCAGCTTGCCTTATACAAAGGCACCCAATTTGTTTGTAACTTGCTGCTAC
TCTTTGTGACAATTTATTCACATCTTTTACTCTTAGCTGCTGGCATGGAGGTACAATTTTTGTACATCTA
TGCTTTGATTTATATTCTGCAAATCTTAAACTTTTGCAGATTTATCATGAGATGCTGGCTTTGTT"&amp;"GGAAG
TGCAAATCCAAGAATCCATTACTATACGATGCCAACTACTTTGTTTGCTGGCATACATATAATTATGACT
ACTGTATACCATACAACAGTGTCACAAATACAATTGTCGTTACTGCAGGTGACGGCATTTCAACACCAGA
ACTCAAAGAAGACTACCAAATTGGTGGTTATTCTGAGGATTGGCATTCAGGTGTTAAAGACTATGTCGTT
GTACATGGCTATTTCACTGAAGTTCACTACCAGCTT"&amp;"GAGTCTACACAAATTAGTACAGACACAGGTATTC
AAAATGCTACATTCTTTATCTTTAACAAGCTTGTTAAAGATCCACCGAATGTGCAAATACACACAATCGA
CGGCTCTTCAGGAGTTGTAAATCCAGCAATGGATCCAATTTATGACGAGCCGACGACGACTACTAGCGTG
CCTTTGTAAGCACAAGAAAGTGAGTACGAACTTATGTACTCATTCGTTTCGGAAGAAACAGGTACGTTAA
TAGTTAA"&amp;"TAGCGTACTTCTTTTTCTTGCTTTCGTGGTATTCTTGTTAGTCACACTAGCCATCCTTACTGC
GCTTCGATTGTGTGCGTACTGCTGCAATATTGTTAACGTGAGTTTAGTAAAACCAACGGTTTACGTCTAC
TCGCGTGTTAAAAATCTGAACTCTTCTGAAGGAGTTCCTGATCTTCTGGTCTAAACGAACTAACTATTAT
TATTCTGTTTGGAACTTTAACATTGCTTGTCATGGCAGAGAACGGGACA"&amp;"ATCTCCGTTGAGGAGCTTAAA
AGACTCCTTGAACAATGGAACCTAGTAATAGGTTTCCTCTTCCTCGCCTGGATTATGCTACTACAATTTG
CCTATTCTAACCGGAACAGGTTTTTGTACATAATTAAGCTTGTTTTCCTCTGGCTCTTGTGGCCAGTAAC
ACTCGCTTGCTTTGTGCTTGCTGCTGTTTACAGAATCAATTGGGTGACTGGCGGTATTGCGATTGCAATG
GCTTGTATTGTAGGCTTGAT"&amp;"GTGGCTTAGCTACTTCGTTGCTTCCTTCAGGCTGTTTGCTCGTACCCGCT
CAATGTGGTCATTCAACCCAGAAACAAACATTCTTCTCAATGTGCCTCTTCGAGGGACAATTGTGACCAG
ACCGCTCATGGAAAGTGAACTTGTCATTGGCGCTGTGATCATTCGTGGTCACTTGCGAATGGCTGGACAC
TCCCTAGGGCGCTGTGATATTAAGGACCTGCCAAAAGAGATCACTGTGGCTACATCACGAAC"&amp;"GCTTTCTT
ATTACAAATTAGGAGCGTCGCAGCGTGTAGGCACCGATTCAGGTTTTGCTGCATACAACCGCTACCGTAT
TGGAAACTACAAACTAAACACAGACCACGCTGGTAGCAACGACAATATTGCTTTGCTAGTACAGTAAGTG
ACAACAGATGTTTCATCTTGTTGACTTCCAGGTTACAATAGCAGAGATATTGGTTATCATTATGAGAACT
TTCAGGATTGCCATTTGGAATCTTGATATGATA"&amp;"ACAAGTTCAATAGTGACACAATTATTTAAGCCTCTAA
CTAAGAAGAAATATTCAGAGTTAGATGATGAAGTACCTATGGAGATAGATTATCCTTTAAACGAACATGA
AAATTATTCTCTTCTTGACATTGATTGTACTTGCAACTTGCGAGTTATATCACTATCAGGAGTGTGTTAG
AGGTACTACTGTACTATTAGAAGAACCTTGCCCGTCAGGAACATACGAGGGCAACTCACCATTTCACCCT
CTTG"&amp;"CTGACAATAAATTTGCACTAACTTGCACTAGCACACACTTTGCTTTTGCTTGTGCTGACGGTACCC
GACATACCTATCAGCTGCGTGCAAGATCAGTTTCACCAAAACTTTTCATCAGACAAGAGGAGGTTCAACA
GGAGCTCTACTCGCCACTTTTTCTCATTGTTGCTGCTCTAGTATTTTTAATACTTTGCTTCACCATTAAG
AGAAAGACAGAATGAATGAGCTCACTTTAATTGACTTCTATTTGTG"&amp;"CTTTTTAGCCTTTCTGCTATTCCT
TGTTTTAATAATGCTTATTATATTTTGGTTTTCACTTGAACTCCAGGATATAGAAGAACCTTGTAACAAA
GTCTAAACGAACATGAAACTTCTCATTGTTTTGACTTGTATTTCTCTTTGCTGCTGTATACGTACTGTGG
TACAGCGCTGTGTATCTAATACACCTTATGTTCTTGAAAATCCATGTCCCACTGGTTATCGGCCAGAGTG
GAACATTAGGTATAACA"&amp;"CTAGGGGTAATACATATAACACTGCTAGGCTGTGTGCTTTAGGAAAGGTTTTG
TCTTTTCATAGATGGCACACTATGGTTCAAGCATGTACACCTAATATCACCATTAATTGTCAAGATCCGG
TGGGTGGTGCACTTGTAGCGAGATGTTGGTACTTTCACAAAGGTTCCCAGACTGCTACATTTAGAGACAT
ACACGTAGATCTGTTCTTTAAACGAACTTAATATGTCTGATAATGGACCCCACAACCAA"&amp;"CGTAGTGCTTC
CCGCATTACATTTGGTGGACCCACAGATTCAACTGACAATAACCAGAATGGAGGACGCAATGGGGCTAGG
CCAAAACAGCGCCGACCCCAAGGTTTACCCAATAATACTGCGTCTTGGTTCACAGCTCTCACTCAGCATG
GCAAGGAGGAGCTTAGATTCCCTCAAGGCCAGGGTGTTCCAATCAACACCAATAGTGGTCCAGATGACCA
AATTGGCTACTACCGAAGAGCTACCCGACG"&amp;"AGTTCGTGGTGGTGACGGCAAAATGAAAGAGCTCAGCCCC
AGATGGTACTTCTATTACCTAGGAACTGGCCCAGAAGCTTCACTTCCCTATGGTGCTAACAAAGAAGGCA
TCATATGGGTCGCAACTGAGGGAGCCTTGAACACACCTAAAGACCACATTGGCACCCGCAACCCTAATAA
CAATGCTGCTACCGTGCTACAACTTCCTCAAGGAACAACATTGCCCAAAGGCTTCTACGCAGAAGGGAGC
A"&amp;"GAGGCGGCAGTCAAGCCTCTTCTCGCTCTTCATCACGTAGTCGTGGTAATTCAAGAAATTCAACTCCTG
GCAGCAGTAGGGGAACTTCTCCTGCTCGAATTGCTAGTGGAGGTGGTGAAACTGCCCTCGCGCTATTGCT
GCTAGACAGATTGAACCAGCTTGAGAGCAAAGTTTCTGGTAAAGGCCAACAACAACAAGGCCAAACTGTC
ACTAAGAAATCTGCTGCTGAGGCATCCAAAAAGCCTCGCCAAA"&amp;"AACGTACTGCTACAAAACAGTACAATG
TCACTCAAGCTTTTGGGAGACGTGGTCCAGACCAAACCCAAGGAAACTTCGGGGACCAAGACCTAATCAG
ACAAGGAACTGATTATAAACATTGGCCGCAAATTGCACAATTTGCTCCAAGTGCCTCTGCATTCTTCGGA
ATGTCACGCATTGGCATGGAAGTCACACCTTCGGGAACATGGCTGACTTATCATGGAGCCATTAAATTGG
ATGACAAAGATCCA"&amp;"CAATTCAAAGACAACGTCATACTGCTGAACAAGCACATTGACGCATACAAAACATT
CCCACCAACAGAGCCTAAAAAGGACAAAAAGAAAAAGACTGATGAAGCTCAGCCTTTACCGCAGAGACAA
AAGAAGCAGCCCACCGTGACTCTTCTTCCTGCGGCTGATATGGATGATTTCTCCAGACAACTTCAAAATT
CCATGAGTGGAGCTTCTGCTGATTCAACTCAGGCATAAACACTCATGATGACCACA"&amp;"CAAGGCAGATGGGC
TATGTAAACGTTTTCGCAATTCCGTTTACGATACATAGTCTACTCTTGTGCAGAATGAATTCTCGTAACT
AAACAGCACAAGTAGGTTTAGTTAACTTTAATTTCACATAGCAATCTTCAATCAATGTGTAACATTAGGG
AGGACTTAAAAGAGCCACCACACTTTCACCGAGGCCACGCGGAGTACGATCGAGGGTACAGTGAATAATG
CTAGGGAGAGCTGCCTATATGGAAGAG"&amp;"CCCTAATGTGTAAAATTAATTTTAGTAGTGCTACCCCCATGTG
ATTTTAATAGCTTCTTAGGAGAATGACAAAAAAAAAAAAAAAA
")</f>
        <v>&gt;BtYNLF_31C KP886808.1_genome
ATATTAGGTTTTTACCTACCCAGGAAAAGCCAACCAACCTCGATCTCTTGTAGATCTGTTCTTTAAACGA
ACTTTAAAATCTGTGTGGCTGTCGCTCGGCTGTATGCCTAGTGCACCTACACAGTATAAATATTAATAAC
TTTACTGTCGTTGACAAGAAACGAGTAACTCGTCCTTCTTCTGCAGACTGCTTACGGTTTCGTCCGTGTT
GCAGTCGATCATCAGCATACCTAGGTTCCGTCCGGGTGTGACCGAAAGGTAAGATGGAGAGCCTTGTTCT
TGGTGTCAACGAGAAAACACACGTCCAACTCAGTTTACCTGTTCTTCAGGTTGGCGACGTGCTAGTGCGT
GGTTTCGGGGATACTGTGGAAGAAGCCCTAACGGAAGCACGTGAACATCTTAAAAATGGCACTTGTGGCC
TAGTAGAGCTGGAAAAAGGTGTCCTACGCCAGCTTGAAGAGCCCTACGTGTTCATTAAACGATCTGAAGC
TTTAAGCACCACTCACGGCCACAAGGTTGTTGAATTGGTAGCTGAAATGAATGGCATTCAGTTCGGTCGT
AGCGGTACAACACTGGGTGTTCTCGTGCCACATGTGGGCGAAACCCCAATTGCGTACCGCAATGTTCTTC
TTCGTAAGAGCGGTAATAAGGGAGCCGGTGGTCATAGCTACGGCATCGATCTAAAGTCTTATGACTTAGG
TGACGTGCTTAACACTGATCCCGTTGAAGATTATGAACAACAATGGAACACTAAGCATGGCAGTGGTGTT
CTCCGCGAACTCATTCGTGAGCTCAACGGAGGTGCAGTCACTCGCTATGTCGATAACAATTTCTGTGGCC
CTGATGGGTATCCTCTTGAATGCATCAAAGGTCTTCTCGCTCGTGCGGGTAAATCGATGTGCACTCTTTC
TGAACAACTCGATTTCATTGAATCGAAGCGTGGTGTCTATTGCTGCCGTGAACATGAGCATGAAATTGCT
TGGTACACCGAGCGCTCAGATAAGAGTTATGAGCATCAGACACCATTCGACATTAAGAGTGCCAAGAAAT
TTGACACGTTTAAAGAGGAATGCCCGAAGTTCGTATTTCCTCTCAACTCCACAGTCAAAGTCATTCAACC
ACGTGTTGAAAAGAAAAAGACTGAAGGTTTCATGGGGCGTATACGCTCTGTGTACCCTGTTGCATCTCCA
CAGGAGTGTAACAACATGCACTTGTCTACCTTGATGAAATGTAGTCATTGCGATGAAGTTTCATGGCAGA
CGTGCGACTTTCTGAAAGCCACTTGTGAACATTGTGGCACTGAAAATTTAGTCGTTGAAGGACCTACTAC
ATGTGGGTACCTACCTATTAATGCTGTAGTAAAGATGCCCTGTCCTGCCTGTCAGAACAAAGAAGTGGGA
CCTGAGCATAGTGTTGCAGACTATCACAACTACTCGAACATTGAAACTCGGCTCCGCAAGGGAGGTAGGA
CTAAATGTTTTGGAGGTTGTGTGTTTTCCTATGTTGGTTGCTATAACAAGCGTGCCTACTGGGTTCCTCG
TGCTAGTGCTGACATTGGTTCAAACCATACCGGCATTGTTGGTGACAACGTGGAGACCTTGAATGAGGAT
CTCCTTGAGATACTGAGTCGTGAACGTGTTAACATTAACATTGTTGGCGATTTTCAGTTGAATGAAGAAG
TTGCCATCATTTTGGCATCTCTCTCTGCTTCTACAAGTGCCTTTATTGACACTATAAAGAGTCTTGATTA
CAAGTCTTTTAAATCCATTGTTGAGTCTTGCGGTAACTACAAAGTTACCAAGGGAAAGCCCATAAAAGGT
GCTTGGAACATTGGACAACAGAGATCAGTTTTAACACCACTGTGTGGTTTTCCCTCACAGGCTGCTGGTG
TTATCAGATCAATTTTTGCACGCACACTTGACGCAGCAAATCACTCAATTCCTGACTTGCAAAGAGCAGC
TGTCACCATACTTGGTGGTATTTCTGAACAGTCATTGCGTCTTGTCGATGCCATGGTTTACACCTCAGAC
CTGCTCACCAACAGTGTCATTGTTATGGCATATGTAACTGGTGGTCTTGTACAACAGACTTCTCAGTGGT
TGTCTAATTTGTTGGGCACTACTGTTGAAAAACTCAGGCCCATCTTTGCATGGATTGAGGCGAAACTTAG
TGCAGGAGTTGAATTTCTCAAGGATGCTTGGGAGATTCTCAAATTTCTTATTACAGGTGTGTTTGACATC
GTCAAGGGTCAAATACAGGTTGCTTCAGATAATATCAAGGATTGTGTAAAATGCTTCATTGATATTGTTA
ACAAGGCACTCGAAATGTGCATTGACCAAGTCACTATTGCTGGCGTAAAGTTGCGATCACTCAACTTAGG
TGAAGTCTTCATCGCTCAAAGCAAGGGACTTTACCGCCAGTGTATACGTGGCAAGGAACAGCTGCAATTA
CTTATGCCTCTTAAGGCACCAAAAGAAGTTACCTTTCTTGAAGGTGATTCACATGACACAGTACTTACCT
CTGAGGAGGTTGTTCTAAAAAATGGTGAACTCGAGGCACTTGAGACACCAGTTGACAGTTTCACTAATGG
AGCTGTCGTTGGCACTCCAGTTTGTGTCAATGGCCTCATGCTCTTAGAGCTTAAAGATAAAGAGCAGTAT
TGTGCTTTGTCTCCAGGATTATTAGCTACAAACAATGTCTTCCGTCTAAAAGGGGGTGCACCAATTAAAG
GTGTAACCTTTGGAGAAAACACTGTTTTAGAAGTTCAAGGCTACAAGAATGTGAAAATCACATTTGAGCT
TGATGAACGTGTAGACAAAGTGCTTAATGAGAAGTGTTCCGTCTACACTGTTGAATCCGGTACAGAGGTC
AATGAATTCGCATGTGTTGTTGCAGAAACTGTCGTAAAAACTTTACAACCAGTTTCTGATCTTCTTACCG
AGATGGGTGTTGTTCTTGATGAGTGGAGTGTAGCTACATTCTATTTATTTGATGATGCTGGTGAAGAAAA
CCTTTCATCGCGTATGTACTGTTCCTTTTACCCTCCAGATGAGGAAGAAGAGGACGATGTAGAGTGTGAG
GAAGAAGAAATTGATGAAACCTGTGAACATGAGTATGGTACAGAGGATGATTATCAAGGTCTCCCTCTGG
AATTTGGTGCCTCAGCTGAAACAGTTCAAGTTGAGGAAGAAGAAGAGGAAGACTGGCTGGATGACACTAC
TGAGCAATCAGAGATTGAGCCTGAACCAGAATCTACACCTGAAGAACCAGTTAATCAGTTTACTGGTTAT
TTAAAACTTACTGATAATGTTGCCATTAAATGTGTTGACATCGTTAAGGAGGCACAAAGTGCTAATCCTA
TGGTGGTTGTAAATGCTGCTAACATACATCTGAAACATGGTGGTGGCGTAGCGGGTGCACTCAACAAGGC
AACCAACGGTGCCATGCAAAGGGAGAGTGATGATTACATTAAGCTAAATGGCCCTCTCACAGTTGGAGGT
TCATGTTTGCTTTCTGGACATAACCTTGCTAAGAAGTGTCTGCATGTTGTTGGACCTAACCTAAATGCAG
GTGAGGACATTCAGCTCCTTAAGGCAGCATATGAAAATTTCAATTCACAGGACACTTTACTTGCACCATT
GTTGTCAGCAGGCATATTTGGTGCTAAACCACTTCAGTCTTTACAAGTGTGCGTGCAGACAGTTCGTACA
CAGGTTTACATTGCAGTCAATGACAGAGCTCTTTACGAGCAGGTTGTCATGGATTACCTTGATAGTCTGA
AGCCTAGAGTTGAAGCACCTAAACAAGAGGAGCCACCAAAGACAGAACGTCCTAAAGTTGAGGAGAAATC
TGTCGTACAGAAGCCTGTTGATGTGAAGCCAAAAATTAAGGCTTGTATCAATGAGGTCACCACAACACTG
GAGGAAACTAAGTTTCTTACCAATAAGTTACTCTTGTTTGCTGATATCAATGGTAAGCTTTACCGTGATT
CTCAGAACATGCTTAGAGGTGAAGATATGTCTTTCCTTGAGAAGGATGCACCTTACATGGTAGGTGATGT
TATCACTAGTGGTGATATCACTTGTGTTGTAATACCCTCAAAAAAGGCTGGTGGCACTACTGAGATGCTC
TCAAGAGCTTTGAAGAAAGTACCAGTTGGTGAGTATATAACCACATACCCTGGACAAGGATGTGCTGGTT
ATACACTTGAGGAAGCTAAGACTATTCTTAAGAAATGCAAATCTGAATTTTACGTGCTACCTTCAGAAAC
ACCTAATGCTAAGGAAGAGGTTCTAGGAACCGTATCCTGGAATTTGAGAGAAATGCTTGCTCATGCTGAA
GAGACAAGAAAATTAATGCCTATCTGCATGGATATTAGAGCCATAATGGCCACCATCCAACGCAAGTACA
AAGGAATTAAAATTCAAGAAGGAATTGTTGACTATGGTGTCCGATTCTTCTTTTATACTAGCAAAGAGCC
TGTAGCTTCTATTATTACGAAGCTGAACTCTTTAAATGAACCACTTATCACAATGCCAATTGGTTATGTG
ACACATGGTTTTAATCTTGAAGAGGCCGCGCGTTGTATGCGTTCTCTTAAAGCTCCTGCTGTAGTGTCAG
TATCATCACCAGATGCTGTTACTACATATAATGGATACCTCACTTCGTCATCAAAGACACCTGAGGAGCA
CTTTGTGGAGACAGTTTCTTTAGCTGGCTCTTACAGAGATTGGTCCTATTCAGGACAGCGTACAGAATTA
GGTGTTGAGTTTCTTAAGCGTGGTGACAAAATTGTCTACCATACTTTAGAGAGCCCCATCGAGTTTCATC
TTGATGGTGAGGTTCAGCCACTCGACAAGCTAAAAAGTCTTTTATCCCTTCGTGAGGTTAAGACTATTAA
GGTATTCACAACAGTGGATAACACCAATCTCCACACACAAATTGTGGATATGTCTATGACATACGGACAA
CAGTTTGGTCCAACTTACTTGGATGGTGCTGATGTCACTAAAATTAAGCCTCATGTGAATCATGAGGGTA
AGACTTTCTATGTACTACCTAGTGATGATACACTACGTAGTGAAGCTTTTGAGTACTACCATACTCTTGA
TGAGAGTTTTCTTGGTAGGTACATGTCTGCTTTAAACCACACAAAGAAATGGAAGTTTCCTCAAGTTGGT
GGTTTAACTTCAATTAAGTGGGCTGATAACAATTGTTATTTGTCTAGTGTTTTATTAGCACTTCAACAGA
TTGAAGTTAAATTTAACGCACCAGCACTCCAAGAGGCTTATTATAGAGCTCGTGCTGGTGATGCTGCTAA
CTTTTGTGCACTCATACTCGCTTACAGTAATAAAACTGTTGGCGAGCTTGGTGATGTCAGAGAAACTATG
ACCCATCTTCTACAGCATGCTAATTTAGAATCCGCTAAGCGAGTTCTTAATGTGGTGTGTAAACATTGCG
GTCAGAAAACTACTACCTTAACGGGTGTAGAAGCTGTGATGTATATGGGTACTCTATCTTATGATAATCT
TAAGACAGGTGTTTCCATTCCATGTGTGTGTGGTCGTGATGCTACACAATATCTAATACAACAAGAGTCT
TCTTTTGTTATGATGTCTGCACCACCTGCTGAATACAAATTACAGCAAGGTACATTCTTATGTGCGAATG
AGTACACTGGTAATTATCAGTGTGGTCATTACACTCATGTAACTGCTAAGGAGACCCTCTATCGTATAGA
TGGAGCTCACCTTACAAAGATGTCAGAGTACAAAGGACCAGTGACTGATGTTTTCTATAAGGAAACATCT
TACACTACAACCATCAAGCCTGTGTCATATAAACTCGATGGAGTTACTTACACGGAGATTGAACCAAAAT
TGGATGGGTATTATAAAAAGGATAATGCTTATTATACAGAGCAGCCTATAGACCTTGTACCAACTCAACC
ACTACCAAATGCGAGTTTTGACAATTTCAAACTCACATGCTCTAACACAAAATTTGCTGATGACTTAAAT
CAAATGACAGGCTTTACAAAGCCCGCTTCACGAGAGCTATCTGTCACATTCTTCCCAGACTTGAATGGCG
ATGTAGTGGCTATTGACTATAGACACTATTCAGCGAGTTTCAAGAAAGGTGCTAAATTACTGCACAAGCC
AATTGTTTGGCATATTAATCAGGCTACAACCAAGACGACGTTTAAACCAAACACTTGGTGTTTACGTTGT
CTTTGGAGTACAAAGCCAGTAGATACTTCAAATTCATTTGAAGTTCTGGCAGTAGAAGACACACAAGGAA
TGGACAATCTTGCTTGTGAAAGTCAACAACCCAGCTCTGAAGAAGTAGTGGAAAATCCTACCATACAGAA
GGAAGTCATAGAGTGTGACGTGAAAACTACCGAAGTTGTAGGCAATGTCATACTTAAACCATCAGATGAA
GGTGTTAAAGTAACACAAGAGTTAGGTCATGAGGATCTTATGGCTGCTTATGTGGAAAACACAAGCATTA
CCATTAAGAAACCTAATGAGCTTTCACTAGCCTTAGGTTTAAAAACAATTGCCACTCATGGTATTGCTGC
AGTTAATAGTGTTCCTTGGAGTAAAATTTTGGCTTATGTCAAACCATTCCTAGGACAAGCAGCCACCACA
ACATCAAACTGTGCTAGGAGATTGGTGCAGCGTGTGTTCAACAACTACATGCCTTATGTGTTTACATTAT
TGTTCCAATTGTGTACTTTTACTAAAAGTACCAATTCTAGAATTAGAGCTTCACTACCTACAACTATTGC
TAAAAATAGTGTTAAGAGTGTTGTTAAATTATGTTTGGATGCCGGCATTAATTATGTGAAGTCACCCAAA
TTTTCTAAATTGTTCACAATCGCTATGTGGCTATTGTTGTTAAGTATTTGCTTAGGTTTTCTAATCTATG
TAATTGCTGCTTTTGGTGTACTCTTGTCTAATTTTGGTGCTCCTTCTTATTGTAATGGCGTTAGAGAATT
GTATCTTAATTCATCTAACGTTACTACTATGGATTTCTGTGAAGGTTCTTTTCCTTGCAGCATTTGTTTA
AGTGGATTAGATTCCCGTGATTCTTATCCAGCTCTTGAAACCATTCAGGTGACGATTTCATCGTACAAGC
TAGACTTGACAATTTTAGGTCTGGCTGCTGAGTGGGTTTTGGCATATATGTTGTTCACAAAATTCTTTTA
TTTATTAGGTCTTTCAGCTATAATGCAGGTGTTCTTTGGCTATTTTGCTAGTCATTTCATCAGCAATTCT
TGGCTCATGTGGTTTATCATTAGTATTGTACAAATGGCACCCGTTTCAGCAATGGTTAGGATGTACATCT
TCTTTGCTTCTTTCTATTACATATGGAAGAGCTATGTTCATATTATGGATGGTTGCACCTCTTCGACTTG
CATGATGTGCTATAAGCGCAATCGTGCCACACGCGTTGAGTGTACAACTATTGTTAATGGCATGAAGAGA
TCTTTCTATGTTTATGCAAATGGAGGCCGTGGCTTCTGCAAGACTCACAATTGGAATTGTCTCAATTGTG
ACACATTTTGCACTGGTAGTACATTCATTAGTGATGAAGTTGCTCGTGATTTGTCACTCCAGTTTAAAAG
ACCAATCAACCCTACTGATCAGTCATCGTATATTGTTGATAGTGTTGCTGTGAAAAATGGCGCGCTCCAC
CTCTACTTTGATAAGGCTGGTCAAAAGACTTATGAGAGACATCCACTTTCCCACTTTGTCAATTTAGACA
ATTTGAGAGGTAACAACACTAAGGGTTCACTACCTATTAATGTCATAGTTTTTGATGGCAAGTCCAAATG
CGACGAGTCTGCTGCTAAGTCTGCTTCTGTGTACTACAGTCAGTTAATGTGCCAACCCATTCTGTTGCTT
GATCAAGCTCTCGTATCAGATGTTGGAGATAGTACTGAAGTTTCTGTTAAGATGTTTGATGCTTATGTCG
ACATCTTTTCGTCAACTTTTAGTGTTCCCATGGAAAAACTTAAGGCACTTGTTGTTACAGCTCATAGCGA
GCTGGCAAAGGGTGTAGCCTTAGATGGTGTCCTTTCTACATTTGTGTCAGCTGCCCGTCAAGGTGTTGTT
GATACTGATGTCGACACAAAGGATGTCATTGAATGTCTCAAACTTTCACACCACTCTGACTTGGAAGTGA
CAGGTGACAGTTGTAACAACTTCATGCTCACCTATAACAAAGTTGAAAACATGACGCCTAGAGATCTTGG
CGCATGTATCGATTGTAATGCAAGGCATATCAATGCCCAAGTAGCAAAAAGTCACAATGTTTCACTCATC
TGGAATGTAAAAGACTACATGTCTTTATCTGAACAGCTGCGTAAACAAATTCGTAGTGCTGCCAAGAAGA
ACAACATACCTTTTAGACTAACTTGTGCTACAACTAGACAGGTTGTCAATGTCATAACTACTAAAATCTC
ACTCAAGGGTGGTAAGATTGTTAGTACTTGGTTTAAACTTATGCTTAAGGCCACATTATTGTGCGTCCTT
GCTGCATTGGTTTGTTACATCGTTATGCCAGTACATACATTGTCAATCCATGATGGTTACACAAATGAAA
TCATTGGTTACAAAGCCATTCAGGATGGTGTCACTCGTGACATCGTTTCTACTGATGATTGTTTTGCAAA
TAAACATGCTGGTTTTGACGCATGGTTTAGCCAGCGTGGTGGTTCATATAAAAATGACAAAAGCTGCCCT
GTAGTAGCTGCTATCATTACAAGAGAGATTGGTTTCATAGTGCCTGGCTTACCGGGTACTGTGCTGAGAG
CAATCAATGGTGACTTCTTGCATTTTCTACCTCGTGTTTTTAGTGCTGTTGGCAACATTTGCTACACACC
TTCCAAACTCATTGAGTATAGTGATTTTGCTACCTCTGCTTGCGTTCTTGCTGCTGAGTGTACAATTTTT
AAGGATGCTATGGGCAAACCTGTGCCATATTGTTATGACACTAATTTGCTAGAGGGTTCTATTTCTTATA
GTGAGCTTCGTCCAGACACTCGTTATGTGCTTATGGATGGTTCCATCATACAGTTTCCTAACACTTACCT
GGAGGGCTCTGTTAGAGTAGTAACAACTTTTGATGCTGAGTACTGTAGACATGGTACATGCGAAAGGTCA
GAAGTAGGTATTTGCCTATCTACCAGTGGTAGATGGGTTCTTAATAATGAGCATTACAGAGCTCTACCAG
GAGTTTTCTGTGGTGTTGATGCGATGAATCTCATAGCTAACATCTTTACTCCTCTTGTGCAACCTGTGGG
TGCTTTAGATGTGTCTGCTTCAGTAGTGGCTGGTGGTATTATTGCCATATTGGTGACTTGTGCTGCCTAC
TACTTTATGAAATTCAGACGTGCTTTTGGTGAGTACAACCATGTTGTTGCTGCTAATGCACTTTTGTTTT
TGATGTCTTTCACTATACTCTGTCTGGCACCAGCTTACAGCTTTCTGCCAGGAGTCTACTCAGTCTTTTA
CTTGTACTTGACATTCTATTTCACCAATGATGTTTCATTCTTGGCTCACCTTCAATGGTTTGCCATGTTT
TCTCCTATTGTGCCTTTTTGGATAACAGCAATCTATGCATTCTGTATTTCTCTGAAGCACTGCCATTGGT
TCTTTAACAACTATCTTAGGAAAAGAGTCATGTTTAATGGAGTTACATTTAGTACCTTCGAGGAGGCTGC
TTTGTGTACCTTTTTGCTTAACAAGGAAATGTACCTAAAATTGCGTAGTGAGACACTGTTGCCACTTACA
CAGTATAACAGGTATCTTGCTTTGTATAACAAGTACAAGTATTTCAGTGGAGCCTTAGACACTACTAGCT
ATCGTGAAGCAGCTTGCTGCCACTTAGCAAAGGCTCTTAATGACTTTAGCAATTCTGGTTCAGATGTTCT
CTACCAACCACCACAGACTTCAATCACTTCTGCCGTGTTGCAGAGTGGTTTTAGGAAAATGGCATTCCCA
TCAGGCAAAGTTGAAGGGTGCATGGTACAAGTAACCTGTGGAACTACAACTCTTAATGGATTGTGGTTAG
ATGACACAGTGTACTGTCCAAGACATGTCATTTGCACAGCAGAAGACATGCTTAATCCTAACTATGAAGA
TCTGCTCATTCGCAAATCCAACCATAGCTTTCTTGTTCAGGCTGGCAATGTTCAACTTCGTGTTATTGGC
CATTCCATGCAAAATTGTCTGCTTAGGCTTAAAGTTGATACTTCTAATCCTAAGACACCTAAGTACAAAT
TTGTCCGTATCCAACCAGGTCAGACATTTTCAGTTCTAGCATGCTACAATGGTTCACCATCTGGTGTTTA
TCAGTGTGCCATGAGACCTAATCACACCATTAAAGGTTCTTTCCTAAATGGATCATGTGGTAGTGTTGGT
TTTAACATAGACTATGATTGCGTGTCTTTCTGCTATATGCATCACATGGAACTCCCAACAGGAGTGCACG
CTGGTACTGACTTAGAAGGCAAATTCTATGGTCCTTTTGTTGACAGACAAACAGCACAGGCTGCAGGTAC
AGACACGACCATAACACTAAATGTGTTGGCATGGCTGTATGCTGCTGTTATCAATGGTGATAGGTGGTTT
CTTAATAGATTCACTACTACTTTGAATGACTTTAACCTTGTGGCAATGAAGTACAATTATGAACCCTTGA
CACAAGATCATGTTGACGTACTGGGACCTCTTTCTGCTCAAACAGGAATTGCCGTCTTAGATATGTGTGC
AGCTTTGAAAGAGTTACTGCAGAATGGTATGAATGGTCGTACTATCCTCGGTAGCACTATTTTAGAAGAT
GAGTTTACACCATTTGACGTAGTTAGACAATGTTCTGGTGTTACCTTCCAAGGTAAATTTAAGAAAATTG
TTAAGGGTACTCATCATTGGATGCTTTTAACTTTCTTGATGTCACTATTGATTCTTGTCCAAAGTACACA
GTGGTCACTGTTTTTCTTTGTTTACGAGAATGCTTTCTTGCCATTTACTCTTGGTATTATGGCAATTGCT
GCATGTGCTATGCTGCTTGTTAAGCATAAGCACGCATTCCTGTGCTTGTTTCTGTTACCTTCTCTTGCAA
CAGTTGCTTACTTTAATATGGTCTACATGCCTGCTAGCTGGGTGATGCGTATCATGACATGGCTTGAATT
GGCTGACACTAGCTTGTCTGGTTATCGGCTTAAGGACTGTGTTATGTATGCTTCAGCTTTAGTTTTGCTT
ATTCTCATGACAGCTCGCACTGTTTATGATGATGCTGCTAGACGTGTTTGGACACTGATGAATGTCATTA
CACTTGTTTACAAAGTCTATTATGGTAATGCTTTAGATCAAGCTATTTCCATGTGGGCCTTAGTTATTTC
TGTAACTTCTAACTATTCTGGTGTCGTTACGACTATCATGTTTTTAGCTAGAGCTATAGTGTTTGTGTGT
GTTGAGTATTACCCATTGTTATTTATTACTGGCAACACCTTACAGTGTATCATGCTTGTTTATTGTTTCT
TAGGCTATTGTTGCTGCTGCTACTTTGGCCTTTTCTGTTTACTCAACCGTTACTTCAGGCTTACTCTTGG
TGTTTATGACTACTTGGTCTCTACACAAGAATTTAGGTACATGAACTCCCAGGGACTTTTGCCTCCTAAG
AGTAGTATTGATGCTTTCAGGCTTAACATTAAGTTGTTGGGTATTGGAGGTAAACCATGTATCAAGGTTG
CTACTGTACAGTCAAAAATGTCTGACGTAAAGTGCACATCTGTAGTACTGCTCTCGGTTCTTCAACAACT
TAGAGTAGAGTCATCTTCTAAATTGTGGGCACAATGTGTACAACTCCACAATGATATTCTTCTTGCAAAA
GATACAACTGCAGCTTTCGAAAAGATGGTTTCTCTTTTGTCTGTTTTGCTATCCATGCAGGGTGCTGTAG
ATATTAGTAAGTTGTGCGAGGAAATGCTCGACAACCGTGCTACTCTTCAGGCTATTGCTTCAGAATTTAG
TTCTTTACCATCATATGCCGCTTATGCCACTGCCCAAGAGGCCTATGAGCAGGCTGTAGCTAATGGTGAT
TCTGAAGTCGTTCTCAAAAAGTTAAAGAAATCTTTGAATGTGGCTAAATCTGAGTTTGACCGTGATGCTG
CCATGCAACGCAAGTTGGAAAAGATGGCAGATCAGGCTATGACCCAAATGTACAAACAGGCAAGATCTGA
GGACAAGAGGGCAAAAGTAACTAGTGCTATGCAAACAATGCTTTTCACTATGCTTAGGAAGCTTGATAAT
GATGCACTTAACAACATTATCAACAATGCGCGTGATGGTTGTGTCCCACTCAACATCATACCATTGACTA
CAGCAGCCAAACTTATGGTTGTTGTCCCTGATTATGGTACCTACAAGAATACTTGTGATGGTAACACTTT
TACATATGCATCTGCACTCTGGGAAATCCAGCAAGTTGTTGATGCGGATAGCAAGATTATTCAACTTAGT
GAAATTAACATGGACAATTCACCAAATTTGGCTTGGCCTCTTATTGTTACAGCTCTAAGAGCCAACTCAG
CTGTTAAACTACAGAATAATGAACTGAGTCCAGTAGCACTACGACAGATGTCCTGTGCGGCTGGTACCAC
ACAAACAGCTTGTACTGATGACAATGCACTTGCCTACTATAACAATTCGAAGGGAGGTAGGTTTGTGCTG
GCATTACTATCAGACCACCAAGATCTCAAATGGGCTAGATTCCCTAAGAGTGATGGTACAGGTACAATTT
ACACAGAACTGGAACCACCTTGTAGGTTTGTTACAGACACACCAAAAGGGCCTAAAGTGAAATACTTGTA
CTTCATCAAAGGCTTAAACAACCTAAATAGAGGTATGGTGCTGGGCAGTTTAGCTGCTACAGTACGTCTT
CAGGCTGGAAATGCTACAGAAGTACCTGCCAATTCAACTGTGCTTTCCTTCTGTGCTTTTGCAGTAGACC
CTGCTAAAGCATATAAGGATTACCTAGCAAGTGGAGGACAACCAATCACCAACTGTGTGAAGATGTTGTG
TACACACACTGGTACAGGACAGGCAATTACTGTAACACCAGAAGCCAACATGGACCAAGAGTCCTTTGGT
GGTGCCTCATGTTGTCTGTATTGTAGATGCCACATTGACCATCCAAATCCTAAAGGATTCTGTGACTTGA
AAGGTAAGTACATCCAAATACCCACCACTTGTGCTAATGACCCAGTGGGTTTTACACTTAGAAACACAGT
CTGTACCGTCTGCGGAATGTGGAAAGGTTATGGCTGTAGTTGTGATCAACTCCGCGAACCCATGATGCAG
TCTGCGGATGCGTCAACGTTTTTAAACGGGTTTGCGGTGTAAGTGCAGCCCGTCTTACACCGTGCGGCAC
AGGCATTAGTACTGATGTCGTCTACAGGGCTTTTGATATTTACAACGAAAAAGTTGCTGGTTTTGCAAAG
TTCCTAAAAACTAATTGCTGCCGCTTCCAGGAGAAGGATGAGGAAGGCAATTTATTAGACTCTTACTTTG
TAGTTAAGAGGCATACTATGTCTAACTACCAACATGAAGAGACTATTTATAACTTGGTTAAAGATTGTCC
AGCAGTTGCTGTCCATGACTTTTTCAAGTTTAGAGTAGATGGTGACATGGTACCACATATATCACGCCAG
CGTCTAACTAAATACACAATGGCTGATTTAGTCTATGCTCTACGTCATTTTGATGAGGGTAATTGTGATA
CATTAAAAGAAATACTCGTCACATACAATTGTTGTGATGATGATTATTTCAATAAGAAGGATTGGTATGA
TTTCGTAGAGAATCCTGACATCTTACGCGTATATGCTAACTTAGGTGAGCGTGTACGCCAAGCATTATTA
AAGACTGTACAATTCTGCGATGCTATGCGTGATGCAGGCATTGTAGGCGTACTGACATTAGATAATCAGG
ATCTTAATGGGAACTGGTACGATTTCGGTGACTTCGTACAAGTAGCACCAGGCTGCGGAGTTCCTATTGT
GGATTCATATTACTCATTGCTGATGCCCATCCTCACTATGACTAGGGCATTGGCTGCTGAGTCCCACATG
GATGCTGATCTCGCAAAACCACTTATTAAGTGGGATTTGCTGAAATATGATTTTACGGAAGAGAGACTTT
GTCTCTTCGACCGTTATTTTAAATATTGGGACCAGACATACCATCCCAATTGTATTAACTGTTTGGATGA
TAGGTGTATCCTTCATTGTGCAAACTTTAATGTGTTATTTTCTACTGTGTTTCCACCTACAAGTTTTGGA
CCACTAGTAAGAAAAATATTTGTAGATGGTGTTCCTTTTGTTGTTTCAACTGGATACCATTTTCGTGAGT
TAGGAGTTGTACATAATCAGGATGTAAACTTACATAGCTCACGTCTCAGTTTCAAGGAACTTTTAGTGTA
TGCTGCTGATCCAGCTATGCATGCAGCTTCTGGCAATTTATTGCTAGATAAACGCACTACATGCTTTTCA
GTAGCTGCACTAACAAACAATGTTGCTTTTCAAACTGTCAAACCCGGTAATTTTAATAAAGACTTTTATG
ACTTTGCTGTGTCTAAAGGTTTCTTTAAGGAAGGAAGTTCTGTTGAACTAAAACATTTCTTCTTTGCTCA
GGATGGCAACGCTGCTATCAGTGATTATGACTATTATCGTTATAATCTGCCAACAATGTGTGATATCAGA
CAACTCCTATTTGTAGTTGAAGTTGTTGATAAATACTTTGATTGTTACGATGGTGGCTGTATTAATGCCA
ACCAAGTAATCGTTAACAATCTGGATAAATCAGCTGGTTTCCCATTTAATAAATGGGGTAAGGCTAGACT
TTATTATGACTCAATGAGTTATGAGGATCAAGATGCACTTTTCGCGTATACTAAGCGTAATGTCATCCCT
ACTATAACTCAAATGAATCTTAAGTATGCCATTAGTGCAAAGAATAGAGCTCGCACCGTAGCTGGTGTCT
CTATCTGTAGTACTATGACAAATAGACAGTTTCATCAGAAATTATTGAAGTCAATAGCCGCCACTAGAGG
AGCTACTGTGGTAATTGGAACAAGCAAGTTTTACGGTGGCTGGCATAATATGTTAAAAACTGTTTACAGT
GATGTAGAAACTCCACACCTTATGGGTTGGGATTATCCAAAATGTGACAGAGCCATGCCTAACATGCTTA
GGATAATGGCCTCTCTTGTTCTTGCTCGCAAACATAGCACTTGCTGTAACTTATCACACCGTTTCTACAG
GTTAGCTAACGAGTGTGCGCAAGTATTAAGTGAGATGGTCATGTGTGGCGGCTCACTATATGTTAAACCA
GGTGGAACATCATCCGGTGATGCTACAACTGCTTATGCTAATAGTGTCTTTAACATTTGTCAAGCTGTTA
CAGCCAATGTAAATGCACTTCTTTCAACTGATGGTAATAAGATAGCTGACAAGTATGTCCGCAATCTACA
ACACAGGCTCTATGAGTGTCTCTATAGAAATAGGGATGTTGATCATGAATTCGTGGATGAGTTTTACGCT
TACCTGCGTAAACATTTCTCCATGATGATTCTTTCTGATGATGCCGTTGTGTGCTATAACAGTAACTATG
CGGCTCAAGGTTTAGTAGCTAGCATTAAGAACTTTAAGGCAGTTCTTTATTATCAAAATAATGTGTTCAT
GTCTGAGGCAAAATGTTGGACTGAGACTGACCTTACTAAAGGACCCCACGAATTTTGCTCACAGCATACG
ATGCTAGTTAAACAAGGAGATGATTATGTGTACCTGCCTTACCCAGATCCATCAAGAATATTAGGCGCAG
GCTGTTTTGTCGATGATATTGTAAAAACAGATGGTACACTTATGATTGAGAGGTTCGTGTCATTAGCTAT
TGACGCCTACCCTCTTACTAAACATCCTAATCAGGAATATGCTGATGTCTTTCACTTGTATTTACAATAC
ATTAGGAAGTTACATGATGAGCTTACTGGTCACATGTTAGACATGTATTCTGTAATGCTAACTAATGATA
ACACCTCACGGTATTGGGAACCTGAGTTTTATGAAGCCATGTACACACCACACACAGTCTTGCAGGCTGT
AGGTGCTTGTGTATTGTGTAATTCACAGACCTCACTTCGTTGCGGTGCCTGCATTAGGAGACCATTCCTT
TGTTGCAAGTGCTGCTATGACCATGTCATTTCAACCTCACATAAATTAGTGTTGTCTGTTAATCCCTATG
TTTGCAATGCTCCAGGTTGTGATGTCACTGATGTGACACAACTGTATCTAGGAGGTATGAGCTATTACTG
TAAGTCACACAAGCCTCCCATTAGTTTTCCATTATGTGCTAATGGTCAGGTTTTTGGTTTATACAAGAAC
ACATGTGTAGGCAGTGACAATGTCACTGACTTCAATGCAATAGCAACATGTGATTGGACTAATGCTGGCG
ATTACATACTTGCCAACACTTGTACTGAGAGACTCAAGCTCTTCGCAGCTGAAACGCTCAAAGCCACTGA
GGAAACATTTAAGCTGTCATATGGTATTGCCACTGTACGTGAAGTACTCTCTGACAGAGAATTACACCTT
TCATGGGAGGTTGGAAAACCTAGACCACCATTGAATAGGAACTATGTCTTTACTGGTTACCGTGTAACTA
AAAATAGTAAAGTACAGATTGGAGAGTACACCTTTGAAAAAGGTGACTATGGTGATGCTGTTGTGTACAG
AGGTACTACGACATACAAATTGAATGTTGGTGATTACTTTGTGTTGACATCTCACACTGTAATGCCACTT
AGTGCACCTACTCTAGTGCCACAAGAGTACTATGTGAGAATTACTGGCTTGTACCCAACACTCAACATCT
CAGATGAGTTTTCTAGCAATGTTGCAAATTACCAAAAGGTCGGTATGCAAAAGTACTCTACACTCCAAGG
ACCACCTGGTACTGGTAAGAGTCATTTTGCCATCGGACTTGCTCTCTATTACCCATCTGCTCGCATAGTG
TATACGGCATGCTCTCATGCAGCTGTTGATGCCCTATGTGAAAAGGCATTAAAATATTTGCCCATAGATA
AATGTAGTAGAATCATACCTGCGCGTGCGCGCGTAGAGTGTTTTGATAAATTCAAAGTGAATTCAACACT
AGAACAGTATGTTTTCTGCACTGTAAATGCATTGCCAGAAACAACTGCTGACATTGTAGTCTTTGATGAA
ATCTCTATGGCTACTAATTATGACTTGAGTGTTGTCAATGCTAGACTTCGTGCAAAACACTACGTCTATA
TTGGCGATCCTGCCCAATTACCAGCCCCTCGCACATTGCTGACTAAAGGCACACTAGAACCAGAATACTT
TAATTCAGTGTGCAGACTTATGAAAACAATAGGTCCAGACATGTTCCTTGGAACTTGTCGCCGTTGTCCT
GCTGAAATTGTCGACACTGTGAGTGCTTTAGTTTATGACAATAAGCTAAAAGCACATAAGGAGAAGTCAG
CTCAATGCTTCAAAATGTTCTACAAAGGTGTTATTACACATGATGTTTCATCTGCAATCAACAGACCTCA
AATAGGCGTTGTAAGAGAATTTCTTACACGCAATCCTGCTTGGAGAAAAGCTGTTTTTATCTCACCTTAT
AATTCACAGAATGCTGTAGCTTCAAAAATCTTAGGATTGCCTACGCAGACTGTTGATTCATCACAGGGTT
CTGAATATGACTACGTCATATTCACACAAACTACTGAAACAGCACACTCTTGTAATGTTAACCGCTTCAA
TGTGGCTATCACAAGAGCAAAAATTGGCATTTTGTGCATAATGTCTGATAGAGATCTCTATGACAAACTG
CAATTCACAAGTCTAGAAGTACCACGCCGTAATGTGGCTACATTACAGGCAGAAAATGTAACTGGACTTT
TTAAGGACTGTAGTAAGATCATTACCGGTCTTCATCCAACACAGGCACCTACACACCTCAGCGTTGATAC
AAAATTTAAGACTGAGGGACTATGTGTTGATATACCAGGCATACCAAAGGACATGACCTATCGTAGACTC
ATCTCTATGATGGGTTTCAAAATGAATTACCAAGTCAATGGTTACCCTAACATGTTCATCACCCGCGAAG
AAGCTATTCGTCACGTTCGTGCATGGATTGGCTTCGACGTAGAGGGCTGTCATGCAACTAGAGATGCTGT
TGGTACTAACCTACCTCTCCAGCTAGGATTTTCTACAGGTGTTAACTTAGTAGCTGTACCGACTGGCTAT
GTTGACACTGAAAATAACACAGAATTCACCAGAGTTAATGCAAAACCTCCACCAGGTGACCAGTTTAAAC
ATCTTATACCACTCATGTACAAAGGCTTGCCCTGGAATGTAGTGCGTATTAAGATAGTACAAATGCTCAG
TGATACACTGAAAGGATTGTCAGACAGAGTCGTGTTTGTCCTTTGGGCGCATGGCTTTGAGCTTACATCA
ATGAAGTATTTTGTCAAGATTGGACCTGAACGAACGTGTTGTCTGTGCGACAAACGTGCAACTTGCTTTT
CTACTTCATCAGATACTTATGCCTGCTGGAATCATTCTGTGGGTTTTGACTATGTCTACAACCCATTTAT
GATTGATGTTCAGCAGTGGGGTTTTACGGGTAACCTTCAGAGTAACCACGACCAACATTGTCAAGTGCAT
GGAAATGCACACGTGGCTAGTTGTGATGCTATCATGACTAGATGCTTGGCAGTCCATGAGTGCTTTGTTA
AGCGCGTTGATTGGTCTGTTGAATACCCTATTATAGGAGATGAACTGAAGATTAATTCCGCTTGCAGAAA
AGTACAGCATATGGTTGTAAAGTCTGCATTGCTTGCTGATAAGTTTCCAGTTCTTCATGACATTGGAAAT
CCAAAGGCTATCAAGTGTGTGCCTCAGGCTGAAGTAGAATGGAAGTTCTATGACGCTCAGCCATGCAGTG
ACAAAGCGTATAAAATAGAGGAACTCTTCTATTCTTATGCTACACATCATGATAAATTCACTGATGGTGT
TTGTTTGTTTTGGAACTGTAACGTTGATCGTTACCCAGCCAATGCAATTGTGTGTAGGTTTGACACCAGA
GTTTTGTCAAACTTGAATTTACCAGGTTGTGACGGTGGTAGTTTGTATGTGAATAAGCATGCATTCCATA
CTCCAGCTTTTGATAAAAGTGCATTTACCAATTTAAAGCAATTGCCTTTCTTTTATTATTCTGATAGTCC
TTGTGAGTCTCATGGCAAACAAGTAGTGTCAGATATTGATTATGTACCACTTAAATCTGCTACGTGTATT
ACACGTTGCAATTTGGGTGGTGCTGTTTGCAGACATCACGCAAATGAGTATCGACAGTACTTAGATGCAT
ATAACATGATGATTTCTGCTGGATTTAGCCTATGGATTTACAAACAGTTTGATACTTATAACCTGTGGAA
TACATTTACCAGGTTACAGAGTTTAGAAAATGTGGCTTACAATGTTGTTAACAAAGGACACTTCGATGGA
CAAGCTGGTGAAGCACCTGTTTCCATCATTAATAATGCTGTTTACACAAAGGTAGATGGTGTTGATGTAG
AGATCTTTGAAAACAAGACAACACTTCCTGTTAATGTTGCATTTGAGCTTTGGGCTAAGCGTAACATTAA
ACCAGTGCCAGAGATTAAGATACTCAATAATTTGGGTGTCGATATCGCTGCTAATACTGTAATCTGGGAC
TACAAGAGAGAAGCACCAGCGCATATGTCAACAATAGGTGTCAGCACAATGACTGACATTGCCAAGAAAC
CTACTGAGAGTGCTTGTTCCTCGCTTACTGTCTTATTTGATGGTAGAGTGGAAGGACAGGTAGACCTTTT
TAGAAATGCCCGTAATGGTGTTTTAATAACAGAAGGTTCAGTTAAAGGTTTAACACCTTCAAAGGGACCA
GCACAAGCTAGTGTCAATGGAGTCACATTAATTGGAGAATCAGTAAAAACACAGTTTAACTATTTTAAGA
AAGTAGATGGCATTATACAACAGTTGCCTGAAACCTACTTTACTCAGAGTCGAGACTTAGAGGATTTCAA
GCCCAGATCACAAATGGAAACTGACTTTCTCGAGCTCGTTATGGATGAATTCATACAACGGTATAAGCTA
GAGGGCTATGCCTTCGAACATATCGTTTATGGGGATTTTAGTCATGGACAACTTGGCGGCCTTCATCTAA
TGATTGGTTTAGCCAAGCGCTCACAAGATTCACCGCTTAAATTAGAGGATTTTATCCCTATGGATAGCAC
AGTGAAAAATTATTTCATAACAGACGCACAAACAGGTTCGTCAAAATGTGTGTGCTCTGTCATTGACCTC
TTGCTCGATGACTTTGTTGAGATAATAAAGTCACAGGATTTGTCAGTAATCTCTAAGGTAGTCAAGGTTA
CAATTGACTACGTTGAGATTTCATTCATGCTTTGGTGTAAAGATGGTCATGTCGAAACCTTCTACCCAAA
ATTACAAGCAAGTCAGGCATGGCAGCCAGGAGTTGCAATGCCTAACTTGTATAAGATGCAAAGAATGCTT
CTTGAAAAGTGTGACCTTCAGAATTATGGTGAAAATGCTGTTATACCAAAAGGAATAATGATGAATGTCG
CAAAGTATACTCAACTGTGTCAATACTTAAATACACTTACTTTAGCTGTACCCTACAACATGAGAGTTAT
TCACTTTGGTGCTGGCTCTGATAAAGGAGTTGCACCAGGTACAGCTGTACTCAGACAATGGTTGCCAACT
GGCACACTACTTGTCGATTCAGATCTTAATGACTTCGTCTCCGACGCAGATTCTACTTTAATTGGAGACT
GTGCAACAGTACATACGGCTAATAAATGGGACCTTATTATTAGCGATATGTATGACCCTAAGACCAAACA
TGTGACAAAAGAGAATGACTCAAAGGAAGGGTTTTTCACCTACCTGTGTGGATTTATAAAACAAAAACTA
GCCTTGGGAGGCTCCGCAGCTGTAAAAATAACGGAGCATTCTTGGAATGCTGATCTCTACAAGCTTATGG
GGCATTTCTCATGGTGGACAGCTTTTGTTACAAATGTAAATGCATCGTCATCAGAGGCATTTTTAATTGG
GGTTAACTATCTTGGCAAGCCGAAGGAACAAATTGACGGCTATACCATGCATGCTAACTACATCTTTTGG
AGGAACACAAATCCTATTCAATTGTCTTCCTATTCGTTATTTGACATGAGCAAATTCCCTCTTAAATTAA
GAGGGACTGCTGTTATGTTTTTAAAAGAGAATCAAATTAATGATATGATTTATTCCTTGTTGGAAAAGGG
TAGACTTATCATTAGAGAAAACAACACAGTTGTAGTCTCAAGTGATGTTCTTGTTAATCATTAAACGAAC
ATGAAAATTTTAATTTTTGCTTTCCTAGTTACTCTAGTTAAAGCACAAGAAGGTTGTGGTGTAATTAACC
TCAGGACACAACCTAAATTATCACAAGTCTCCTCTTCTCGTAGAGGTGTTTATTATAATGATGACATATT
TCGTTCTGATGTTTTACATCTCACACAGGATTATTTTTTACCATTCCATTCTAACCTAACACAGTACTTT
TCTCTCAGTATTCAGTCAGATAAAATTGTTTATTTTGACAATCCCATATTGAAATTTGGGGATGGTATTT
ATTTCGCAGCCACTGAAAAGTCTAATGTAATAAGAGGCTGGGTGTTTGGTTCCACCTTTGATAACACCAC
TCAGTCTGCTATTATAGTTAATAATTCCACACACATTATTATACGTGTGTGTTATTTTAATCTTTGTAAA
GATCCCATGTATACCGTGTCTGCTGGCACCCAAATATCTTCATGGGTTTATCAGAATGCTTTTAATTGCA
CATATGATAGAGTGGAAAAAAGCTTCCAATTAGACACAGCCCCTAAGAGTGGTAATTTTATTGCCTTACG
TGAGTTTGTCTTTAAAAATCGTGATGGGTTTTTCACTGTTTATCAGGATTATACACCTGTTAACCTCCTT
CGAGGTTTGCCAGCAGGCCTTTCAGTTCTAAAACCCATTCTTAAATTGCCATTTGGAATTAATATTACTT
CTTTTAGAGTGGTTATGGCCATGTTCAGTAAAACCACTTCTAATTATGTGCCAGAAAGTGCTGCCTATTA
TGTAGGTAACCTTAAGCAGTCCACCTTTATGCTTAGTTTTAATCAGAATGGAACTATTACAGATGCTGTG
GATTGTTCTCAAAATCCACTTGCAGAGTTAAAGTGTACTACAAAGAGTTTTAATGTCTCTAAAGGCATTT
ATCAAACTTCCAATTTCAGAGTAGCACCTGTTACTGAGGTTGTTAGATTTCCAAATATTACAAACCTCTG
TCCTTTTGACAAGGTTTTTAATGCTACACGCTTTCCTAGTGTGTATGCATGGGAAAGAACAAAGATTTCT
GACTGTGTTGCAGATTACACTGTTTTCTACAATTCAACTTCTTTTTCGACTTTCAATTGTTACGGAGTGT
CTCCTTCCAAATTGATAGATTTGTGTTTTACAAGTGTGTATGCAGATACATTTTTGATAAGATTTTCTGA
AGTCAGACAAGTAGCACCTGGTCAGACTGGTGTTATTGCAGACTACAATTATAAATTGCCTGACGATTTT
ACAGGCTGTGTTATAGCTTGGAACACAGCCAAGTATGATGTCGGTAGTTATTTTTATAGGTCTCATCGTT
CGAGTAAATTAAAACCGTTTGAGAGAGACCTGTCATCAGAAGAAAATGGTGCCCGTACACTTAGTACTTA
TGATTTTAACCAAAATGTACCCCTTGAATATCAAGCCACTAGAGTTGTTGTTCTCTCATTTGAACTCCTT
AATGCACCTGCTACAGTGTGCGGACCAAAATTATCCACTTCACTAGTCAAGAACCAGTGCGTTAACTTCA
ACTTTAATGGATTTAAAGGTACTGGTGTTTTGACTGACTCGTCTAAAACGTTTCAGTCATTTCAACAATT
TGGTCGGGATGCATCTGATTTTACTGACTCAGTGCGTGACCCGAAAACTTTACAGATACTTGACATTTCA
CCATGTTCTTTTGGTGGTGTAAGTGTCATAACACCTGGAACTAACACTTCATCCGCAGTGGCTGTTCTTT
ACCAAGATGTAAACTGCACTGATGTTCCCAAAACAATACATGCAGATCAATTAGCACCCTCTTGGCGTGT
TTACACCAGTGGACCCTTTGTTTTTCAAACACAAGCAGGGTGCCTTATAGGAGCTGAACATGTCAACTCA
TCCTATGAGTGTGACATTCCAATTGGTGCTGGCATTTGTGCTAGCTATCATACAGCTTCAGTTTTACGAA
GTACAGGTCAAAAATCTATTGTGGCCTATACTATGTCATTAGGTGCTGAAAATTCTGTGGCATATGCTAA
TAATTCAATTGCCATACCTACTAATTTTTCTATTAGTGTCACTACTGAAGTGATGCCTGTTTCTATGGCT
AAAACATCTGTCGATTGTACTATGTACATCTGTGGTGATTCTGCAGAGTGCAGCAACTTACTGCTTCAGT
ATGGTAGTTTCTGTACTCAACTCAATCGTGCCCTTTCTGGCATTGCTGTAGAACAGGACAAAAACACCCA
AGAGGTGTTCGCCCAGGTTAAACAGATGTATAAAACACCAACCCTAAGAGATTTTGGTGGATTTAATTTC
TCTCAGATATTACCAGACCCTTTGAAACCCACTAAGCGTTCTTTTATAGAGGACTTGCTCTATAATAAAG
TTACACTCGCGGATGCAGGTTTCATGAAACAGTACGCAGACTGTTTGGGTGGTATTAACGCTAGAGATCT
CATCTGTGCTCAAAAGTTTAATGGACTTACAGTCCTACCACCTTTGCTCACTGATGATATGATTGCTGCC
TATACTGCAGCGCTCATTAGTGGCACCGCTACCGCAGGCTGGACTTTTGGTGCGGGTGCTGCTCTTCAAA
TACCTTTTGCTATGCAAATGGCTTATAGGTTTAATGGCATTGGAGTTACCCAAAATGTTCTCTATGAGAA
CCAAAAACAAATTGCCAATCAGTTCAATAAGGCTATTACTCAAATTCAAGAATCACTTACAACCACATCA
ACAGCATTGGGCAAGCTGCAAGACGTTGTCAACCAGAATGCTCAAGCATTAAATACACTTGTTAAACAAC
TTAGCTCCAATTTTGGTGCTATTTCAAGTGTTTTAAATGACATCCTCTCACGACTTGACAAAGTTGAGGC
AGAGGTGCAAATTGACAGGTTGATTACAGGCAGATTACAAAGTCTGCAAACCTATGTGACACAACAACTA
ATCAGAGCTGCTGAAATCAGAGCTTCTGCCAACCTTGCTGCTACTAAAATGTCTGAGTGTGTTCTTGGAC
AATCAAAAAGAGTTGATTTCTGTGGAAAGGGCTACCACTTGATGTCCTTCCCTCAAGCCGCTCCTCATGG
TGTTGTCTTCCTACATGTCACATATGTGCCATCTCAGGAGAAAAATTTCACCACGGCCCCAGCGATTTGC
CATGAAGGCAAAGCATACTTCCCTCGCGAAGGTGTTTTTGTGTTTAATGGCACTTCTTGGTTCATTACAC
AGAGGAACTTCTATTCACCACAAACAATTACAACAGATAATACATTTGTTGCTGGAAATTGTGATGTCGT
AATTGGCATCATTAACAACACAGTTTACGATCCTCTGCAACCTGAGCTTGACTCATTCAAAGAAGAGCTG
GATAAGTACTTCAAAAATCACACATCACCAGATGTTGATCTTGGCGACATCTCGGGCATTAATGCTTCTG
TCGTCAATATTCAAAAAGAAATTGACCGCCTCAATGAGGTCGCCAAAAATCTAAATGATTCGCTCATTGA
CCTTCAAGAACTTGGCAAATATGAGCAATATATTAAATGGCCTTGGTATGTCTGGCTTGGCTTTATAGCA
GGGTTAGTAGGATTATTTATGGCCATCATTCTTCTTTGTTATTTTACTAGCTGCTGCAGCTGCTGTAAAG
GCATGTGTTCCTGTGGTTCTTGCTGCAGATTTGATGAAGACGACTCTGAGCCAGTGCTCAAAGGAGTCAA
ATTACATTATACATAAACGAACTTATGGATTTGTTTATGAGTATTTTCACACTTGGATCAATTACACGTC
AACCAAGTAAGATTGAAAATGCTTTTCTTGCAAGTACTGTTCATGCTACTGCAACGATACCGCTACAAGC
CTCATTCTCTTTCCGATGGCTTGTTGTTGGCGTTGCACTTCTTGCTGTTTTTCAAAGCGCTTCCAAAGTG
ATTGCGCTTCATAAGAGGTGGCAGCTTGCCTTATACAAAGGCACCCAATTTGTTTGTAACTTGCTGCTAC
TCTTTGTGACAATTTATTCACATCTTTTACTCTTAGCTGCTGGCATGGAGGTACAATTTTTGTACATCTA
TGCTTTGATTTATATTCTGCAAATCTTAAACTTTTGCAGATTTATCATGAGATGCTGGCTTTGTTGGAAG
TGCAAATCCAAGAATCCATTACTATACGATGCCAACTACTTTGTTTGCTGGCATACATATAATTATGACT
ACTGTATACCATACAACAGTGTCACAAATACAATTGTCGTTACTGCAGGTGACGGCATTTCAACACCAGA
ACTCAAAGAAGACTACCAAATTGGTGGTTATTCTGAGGATTGGCATTCAGGTGTTAAAGACTATGTCGTT
GTACATGGCTATTTCACTGAAGTTCACTACCAGCTTGAGTCTACACAAATTAGTACAGACACAGGTATTC
AAAATGCTACATTCTTTATCTTTAACAAGCTTGTTAAAGATCCACCGAATGTGCAAATACACACAATCGA
CGGCTCTTCAGGAGTTGTAAATCCAGCAATGGATCCAATTTATGACGAGCCGACGACGACTACTAGCGTG
CCTTTGTAAGCACAAGAAAGTGAGTACGAACTTATGTACTCATTCGTTTCGGAAGAAACAGGTACGTTAA
TAGTTAATAGCGTACTTCTTTTTCTTGCTTTCGTGGTATTCTTGTTAGTCACACTAGCCATCCTTACTGC
GCTTCGATTGTGTGCGTACTGCTGCAATATTGTTAACGTGAGTTTAGTAAAACCAACGGTTTACGTCTAC
TCGCGTGTTAAAAATCTGAACTCTTCTGAAGGAGTTCCTGATCTTCTGGTCTAAACGAACTAACTATTAT
TATTCTGTTTGGAACTTTAACATTGCTTGTCATGGCAGAGAACGGGACAATCTCCGTTGAGGAGCTTAAA
AGACTCCTTGAACAATGGAACCTAGTAATAGGTTTCCTCTTCCTCGCCTGGATTATGCTACTACAATTTG
CCTATTCTAACCGGAACAGGTTTTTGTACATAATTAAGCTTGTTTTCCTCTGGCTCTTGTGGCCAGTAAC
ACTCGCTTGCTTTGTGCTTGCTGCTGTTTACAGAATCAATTGGGTGACTGGCGGTATTGCGATTGCAATG
GCTTGTATTGTAGGCTTGATGTGGCTTAGCTACTTCGTTGCTTCCTTCAGGCTGTTTGCTCGTACCCGCT
CAATGTGGTCATTCAACCCAGAAACAAACATTCTTCTCAATGTGCCTCTTCGAGGGACAATTGTGACCAG
ACCGCTCATGGAAAGTGAACTTGTCATTGGCGCTGTGATCATTCGTGGTCACTTGCGAATGGCTGGACAC
TCCCTAGGGCGCTGTGATATTAAGGACCTGCCAAAAGAGATCACTGTGGCTACATCACGAACGCTTTCTT
ATTACAAATTAGGAGCGTCGCAGCGTGTAGGCACCGATTCAGGTTTTGCTGCATACAACCGCTACCGTAT
TGGAAACTACAAACTAAACACAGACCACGCTGGTAGCAACGACAATATTGCTTTGCTAGTACAGTAAGTG
ACAACAGATGTTTCATCTTGTTGACTTCCAGGTTACAATAGCAGAGATATTGGTTATCATTATGAGAACT
TTCAGGATTGCCATTTGGAATCTTGATATGATAACAAGTTCAATAGTGACACAATTATTTAAGCCTCTAA
CTAAGAAGAAATATTCAGAGTTAGATGATGAAGTACCTATGGAGATAGATTATCCTTTAAACGAACATGA
AAATTATTCTCTTCTTGACATTGATTGTACTTGCAACTTGCGAGTTATATCACTATCAGGAGTGTGTTAG
AGGTACTACTGTACTATTAGAAGAACCTTGCCCGTCAGGAACATACGAGGGCAACTCACCATTTCACCCT
CTTGCTGACAATAAATTTGCACTAACTTGCACTAGCACACACTTTGCTTTTGCTTGTGCTGACGGTACCC
GACATACCTATCAGCTGCGTGCAAGATCAGTTTCACCAAAACTTTTCATCAGACAAGAGGAGGTTCAACA
GGAGCTCTACTCGCCACTTTTTCTCATTGTTGCTGCTCTAGTATTTTTAATACTTTGCTTCACCATTAAG
AGAAAGACAGAATGAATGAGCTCACTTTAATTGACTTCTATTTGTGCTTTTTAGCCTTTCTGCTATTCCT
TGTTTTAATAATGCTTATTATATTTTGGTTTTCACTTGAACTCCAGGATATAGAAGAACCTTGTAACAAA
GTCTAAACGAACATGAAACTTCTCATTGTTTTGACTTGTATTTCTCTTTGCTGCTGTATACGTACTGTGG
TACAGCGCTGTGTATCTAATACACCTTATGTTCTTGAAAATCCATGTCCCACTGGTTATCGGCCAGAGTG
GAACATTAGGTATAACACTAGGGGTAATACATATAACACTGCTAGGCTGTGTGCTTTAGGAAAGGTTTTG
TCTTTTCATAGATGGCACACTATGGTTCAAGCATGTACACCTAATATCACCATTAATTGTCAAGATCCGG
TGGGTGGTGCACTTGTAGCGAGATGTTGGTACTTTCACAAAGGTTCCCAGACTGCTACATTTAGAGACAT
ACACGTAGATCTGTTCTTTAAACGAACTTAATATGTCTGATAATGGACCCCACAACCAACGTAGTGCTTC
CCGCATTACATTTGGTGGACCCACAGATTCAACTGACAATAACCAGAATGGAGGACGCAATGGGGCTAGG
CCAAAACAGCGCCGACCCCAAGGTTTACCCAATAATACTGCGTCTTGGTTCACAGCTCTCACTCAGCATG
GCAAGGAGGAGCTTAGATTCCCTCAAGGCCAGGGTGTTCCAATCAACACCAATAGTGGTCCAGATGACCA
AATTGGCTACTACCGAAGAGCTACCCGACGAGTTCGTGGTGGTGACGGCAAAATGAAAGAGCTCAGCCCC
AGATGGTACTTCTATTACCTAGGAACTGGCCCAGAAGCTTCACTTCCCTATGGTGCTAACAAAGAAGGCA
TCATATGGGTCGCAACTGAGGGAGCCTTGAACACACCTAAAGACCACATTGGCACCCGCAACCCTAATAA
CAATGCTGCTACCGTGCTACAACTTCCTCAAGGAACAACATTGCCCAAAGGCTTCTACGCAGAAGGGAGC
AGAGGCGGCAGTCAAGCCTCTTCTCGCTCTTCATCACGTAGTCGTGGTAATTCAAGAAATTCAACTCCTG
GCAGCAGTAGGGGAACTTCTCCTGCTCGAATTGCTAGTGGAGGTGGTGAAACTGCCCTCGCGCTATTGCT
GCTAGACAGATTGAACCAGCTTGAGAGCAAAGTTTCTGGTAAAGGCCAACAACAACAAGGCCAAACTGTC
ACTAAGAAATCTGCTGCTGAGGCATCCAAAAAGCCTCGCCAAAAACGTACTGCTACAAAACAGTACAATG
TCACTCAAGCTTTTGGGAGACGTGGTCCAGACCAAACCCAAGGAAACTTCGGGGACCAAGACCTAATCAG
ACAAGGAACTGATTATAAACATTGGCCGCAAATTGCACAATTTGCTCCAAGTGCCTCTGCATTCTTCGGA
ATGTCACGCATTGGCATGGAAGTCACACCTTCGGGAACATGGCTGACTTATCATGGAGCCATTAAATTGG
ATGACAAAGATCCACAATTCAAAGACAACGTCATACTGCTGAACAAGCACATTGACGCATACAAAACATT
CCCACCAACAGAGCCTAAAAAGGACAAAAAGAAAAAGACTGATGAAGCTCAGCCTTTACCGCAGAGACAA
AAGAAGCAGCCCACCGTGACTCTTCTTCCTGCGGCTGATATGGATGATTTCTCCAGACAACTTCAAAATT
CCATGAGTGGAGCTTCTGCTGATTCAACTCAGGCATAAACACTCATGATGACCACACAAGGCAGATGGGC
TATGTAAACGTTTTCGCAATTCCGTTTACGATACATAGTCTACTCTTGTGCAGAATGAATTCTCGTAACT
AAACAGCACAAGTAGGTTTAGTTAACTTTAATTTCACATAGCAATCTTCAATCAATGTGTAACATTAGGG
AGGACTTAAAAGAGCCACCACACTTTCACCGAGGCCACGCGGAGTACGATCGAGGGTACAGTGAATAATG
CTAGGGAGAGCTGCCTATATGGAAGAGCCCTAATGTGTAAAATTAATTTTAGTAGTGCTACCCCCATGTG
ATTTTAATAGCTTCTTAGGAGAATGACAAAAAAAAAAAAAAAA
</v>
      </c>
      <c r="AU44" s="114" t="str">
        <f t="shared" si="20"/>
        <v>&gt;BtYNLF_31C</v>
      </c>
      <c r="AV44" s="114">
        <f t="shared" si="21"/>
        <v>1</v>
      </c>
      <c r="AW44" s="115" t="str">
        <f t="shared" si="22"/>
        <v>&gt;BtYNLF_31C KP886808.1_genome</v>
      </c>
      <c r="AX44" s="38"/>
      <c r="AY44" s="38"/>
      <c r="AZ44" s="38"/>
      <c r="BA44" s="38"/>
      <c r="BB44" s="38"/>
      <c r="BC44" s="38"/>
      <c r="BD44" s="38"/>
      <c r="BE44" s="38"/>
      <c r="BF44" s="38"/>
      <c r="BG44" s="38"/>
      <c r="BH44" s="38"/>
      <c r="BI44" s="38"/>
      <c r="BJ44" s="38"/>
      <c r="BK44" s="38"/>
      <c r="BL44" s="38"/>
      <c r="BM44" s="38"/>
      <c r="BN44" s="38"/>
      <c r="BO44" s="38"/>
      <c r="BP44" s="38"/>
      <c r="BQ44" s="38"/>
      <c r="BR44" s="38"/>
    </row>
    <row r="45" ht="15.75" customHeight="1">
      <c r="A45" s="170"/>
      <c r="B45" s="171" t="s">
        <v>133</v>
      </c>
      <c r="C45" s="195" t="s">
        <v>441</v>
      </c>
      <c r="D45" s="90" t="str">
        <f t="shared" si="8"/>
        <v>BtYu-RmYN02_2019</v>
      </c>
      <c r="E45" s="196" t="s">
        <v>136</v>
      </c>
      <c r="F45" s="196" t="s">
        <v>136</v>
      </c>
      <c r="G45" s="196" t="s">
        <v>136</v>
      </c>
      <c r="H45" s="196"/>
      <c r="I45" s="196"/>
      <c r="J45" s="197"/>
      <c r="K45" s="197"/>
      <c r="L45" s="198" t="s">
        <v>50</v>
      </c>
      <c r="M45" s="199" t="s">
        <v>48</v>
      </c>
      <c r="N45" s="200" t="s">
        <v>442</v>
      </c>
      <c r="O45" s="201">
        <v>43864.0</v>
      </c>
      <c r="P45" s="202" t="s">
        <v>443</v>
      </c>
      <c r="Q45" s="203"/>
      <c r="R45" s="204"/>
      <c r="S45" s="197"/>
      <c r="T45" s="196" t="s">
        <v>136</v>
      </c>
      <c r="U45" s="197"/>
      <c r="V45" s="197"/>
      <c r="W45" s="205"/>
      <c r="X45" s="205"/>
      <c r="Y45" s="206"/>
      <c r="Z45" s="207"/>
      <c r="AA45" s="208"/>
      <c r="AB45" s="209"/>
      <c r="AC45" s="104" t="str">
        <f t="shared" si="11"/>
        <v>MISSING ENTRY ID</v>
      </c>
      <c r="AD45" s="104" t="str">
        <f>IFERROR(__xludf.DUMMYFUNCTION("if (REGEXMATCH(AC45, ""^&gt;""),AC45 &amp; ""
"" &amp; Z45, """")"),"")</f>
        <v/>
      </c>
      <c r="AE45" s="210"/>
      <c r="AF45" s="211" t="str">
        <f t="shared" si="12"/>
        <v/>
      </c>
      <c r="AG45" s="212"/>
      <c r="AH45" s="213"/>
      <c r="AI45" s="108" t="str">
        <f t="shared" si="13"/>
        <v/>
      </c>
      <c r="AJ45" s="108" t="str">
        <f t="shared" si="14"/>
        <v/>
      </c>
      <c r="AK45" s="109" t="str">
        <f>IFERROR(__xludf.DUMMYFUNCTION("if(AI45&gt;0, right(left( REGEXREPLACE( REGEXREPLACE(AQ45, ""&gt;.*\n"", """"), ""\n"" , """"), AJ45), AJ45-AI45+1))"),"")</f>
        <v/>
      </c>
      <c r="AL45" s="109">
        <f t="shared" si="15"/>
        <v>0</v>
      </c>
      <c r="AM45" s="109" t="str">
        <f t="shared" si="16"/>
        <v/>
      </c>
      <c r="AN45" s="110"/>
      <c r="AO45" s="214"/>
      <c r="AP45" s="214"/>
      <c r="AQ45" s="214"/>
      <c r="AR45" s="113">
        <f>IFERROR(__xludf.DUMMYFUNCTION("len(REGEXREPLACE(REGEXREPLACE(AT45, ""&gt;.*\n"", """"), ""\n"", """"))"),0.0)</f>
        <v>0</v>
      </c>
      <c r="AS45" s="113" t="str">
        <f t="shared" si="19"/>
        <v>no</v>
      </c>
      <c r="AT45" s="109" t="str">
        <f>IFERROR(__xludf.DUMMYFUNCTION("if(AQ45="""","""", REGEXREPLACE(AQ45, ""&gt;.*\n"", AW45 &amp; ""
""))"),"")</f>
        <v/>
      </c>
      <c r="AU45" s="114" t="str">
        <f t="shared" si="20"/>
        <v>&gt;BtYu-RmYN0</v>
      </c>
      <c r="AV45" s="114">
        <f t="shared" si="21"/>
        <v>1</v>
      </c>
      <c r="AW45" s="115" t="str">
        <f t="shared" si="22"/>
        <v>&gt;BtYu-RmYN02_2019 _ref_genome</v>
      </c>
      <c r="AX45" s="38"/>
      <c r="AY45" s="38"/>
      <c r="AZ45" s="38"/>
      <c r="BA45" s="38"/>
      <c r="BB45" s="38"/>
      <c r="BC45" s="38"/>
      <c r="BD45" s="38"/>
      <c r="BE45" s="38"/>
      <c r="BF45" s="38"/>
      <c r="BG45" s="38"/>
      <c r="BH45" s="38"/>
      <c r="BI45" s="38"/>
      <c r="BJ45" s="38"/>
      <c r="BK45" s="38"/>
      <c r="BL45" s="38"/>
      <c r="BM45" s="38"/>
      <c r="BN45" s="38"/>
      <c r="BO45" s="38"/>
      <c r="BP45" s="38"/>
      <c r="BQ45" s="38"/>
      <c r="BR45" s="38"/>
    </row>
    <row r="46" ht="15.75" customHeight="1">
      <c r="A46" s="170">
        <v>17.0</v>
      </c>
      <c r="B46" s="171" t="s">
        <v>133</v>
      </c>
      <c r="C46" s="195" t="s">
        <v>444</v>
      </c>
      <c r="D46" s="90" t="str">
        <f t="shared" si="8"/>
        <v>BtZC45</v>
      </c>
      <c r="E46" s="91" t="s">
        <v>136</v>
      </c>
      <c r="F46" s="91" t="s">
        <v>136</v>
      </c>
      <c r="G46" s="91" t="s">
        <v>136</v>
      </c>
      <c r="H46" s="91" t="s">
        <v>136</v>
      </c>
      <c r="I46" s="91"/>
      <c r="J46" s="127">
        <v>1508227.0</v>
      </c>
      <c r="K46" s="124"/>
      <c r="L46" s="116" t="s">
        <v>26</v>
      </c>
      <c r="M46" s="215" t="str">
        <f t="shared" ref="M46:M47" si="23">HYPERLINK("https://ru.wikipedia.org/wiki/%D0%A7%D0%B6%D0%BE%D1%83%D1%88%D0%B0%D0%BD%D1%8C","Zhoushan ")</f>
        <v>Zhoushan </v>
      </c>
      <c r="N46" s="191" t="s">
        <v>445</v>
      </c>
      <c r="O46" s="95"/>
      <c r="P46" s="190" t="s">
        <v>446</v>
      </c>
      <c r="Q46" s="96"/>
      <c r="R46" s="122">
        <v>2.0</v>
      </c>
      <c r="S46" s="98"/>
      <c r="T46" s="91"/>
      <c r="U46" s="98" t="s">
        <v>447</v>
      </c>
      <c r="V46" s="127" t="s">
        <v>448</v>
      </c>
      <c r="W46" s="99" t="s">
        <v>449</v>
      </c>
      <c r="X46" s="99"/>
      <c r="Y46" s="120">
        <v>1246.0</v>
      </c>
      <c r="Z46" s="119" t="s">
        <v>450</v>
      </c>
      <c r="AA46" s="102">
        <f t="shared" ref="AA46:AA65" si="24">len(Z46)</f>
        <v>1246</v>
      </c>
      <c r="AB46" s="103" t="str">
        <f t="shared" ref="AB46:AB65" si="25">if(AA46=Y46, "yes","no")</f>
        <v>yes</v>
      </c>
      <c r="AC46" s="104" t="str">
        <f t="shared" si="11"/>
        <v>&gt;BtZC45 AVP78031_ref</v>
      </c>
      <c r="AD46" s="104" t="str">
        <f>IFERROR(__xludf.DUMMYFUNCTION("if (REGEXMATCH(AC46, ""^&gt;""),AC46 &amp; ""
"" &amp; Z46, """")"),"&gt;BtZC45 AVP78031_ref
MLFFLFLQFALVNSQCVNLTGRTPLNPNYTNSSQRGVYYPDTIYRSDTLVLSQGYFLPFYSNVSWYYSLTTNNAATKRTDNPILDFKDGIYFAATEHSNIIRGWIFGTTLDNTSQSLLIVNNATNVIIKVCNFDFCYDPYLSGYYHNNKTWSIREFAVYSSYANCTFEYVSKSFMLNISGNGGLFNTLREFVFRNVDGHFKIYSKFTPVNLNRGLPTGLSVLQPLVELPVSINI"&amp;"TKFRTLLTIHRGDPMPNNGWTAFSAAYFVGYLKPRTFMLKYNENGTITDAVDCALDPLSETKCTLKSLTVQKGIYQTSNFRVQPTQSVVRFPNITNVCPFHKVFNATRFPSVYAWERTKISDCIADYTVFYNSTSFSTFKCYGVSPSKLIDLCFTSVYADTFLIRFSEVRQVAPGQTGVIADYNYKLPDDFTGCVIAWNTAKQDVGNYFYRSHRSTKLKPFERDLSSDENGVRTLSTYDFNPNVPLEYQATRVVV"&amp;"LSFELLNAPATVCGPKLSTQLVKNQCVNFNFNGLKGTGVLTDSSKRFQSFQQFGKDASDFIDSVRDPQTLEILDITPCSFGGVSVITPGTNTSLEVAVLYQDVNCTDVPTTIHADQLTPAWRIYATGTNVFQTQAGCLIGAEHVNASYECDIPIGAGICASYHTASILRSTSQKAIVAYTMSLGAENSIAYANNSIAIPTNFSISVTTEVMPVSMAKTSVDCTMYICGDSIECSNLLLQYGSFCTQLNRALSGIA"&amp;"IEQDKNTQEVFAQVKQIYKTPPIKDFGGFNFSQILPDPSKPSKRSFIEDLLFNKVTLADAGFIKQYGDCLGGISARDLICAQKFNGLTVLPPLLTDEMIAAYTAALISGTATAGWTFGAGAALQIPFAMQMAYRFNGIGVTQNVLYENQKLIANQFNSAIGKIQESLTSTASALGKLQDVVNQNAQALNTLVKQLSSNFGAISSVLNDILSRLDKVEAEVQIDRLITGRLQSLQTYVTQQLIRAAEIRASANLAA"&amp;"TKMSECVLGQSKRVDFCGKGYHLMSFPQSAPHGVVFLHVTYIPSQEKNFTTAPAICHEGKAHFPREGVFVSNGTHWFVTQRNFYEPKIITTDNTFVSGNCDVVIGIINNTVYDPLQPELDSFKEELDKYFKNHTSPDIDLGDISGINASVVNIQKEIDRLNEVARNLNESLIDLQELGKYEQYIKWPWYVWLGFIAGLIAIVMVTILLCCMTSCCSCLKGCCSCGSCCKFDEDDSEPVLKGVKLHYT")</f>
        <v>&gt;BtZC45 AVP78031_ref
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v>
      </c>
      <c r="AE46" s="98" t="s">
        <v>341</v>
      </c>
      <c r="AF46" s="105" t="str">
        <f t="shared" si="12"/>
        <v>https://www.ncbi.nlm.nih.gov/protein/AVP78031</v>
      </c>
      <c r="AG46" s="127" t="s">
        <v>451</v>
      </c>
      <c r="AH46" s="110">
        <v>29802.0</v>
      </c>
      <c r="AI46" s="108" t="str">
        <f t="shared" si="13"/>
        <v>21549</v>
      </c>
      <c r="AJ46" s="108" t="str">
        <f t="shared" si="14"/>
        <v>25289</v>
      </c>
      <c r="AK46" s="109" t="str">
        <f>IFERROR(__xludf.DUMMYFUNCTION("if(AI46&gt;0, right(left( REGEXREPLACE( REGEXREPLACE(AQ46, ""&gt;.*\n"", """"), ""\n"" , """"), AJ46), AJ46-AI46+1))"),"ATGTTGTTTTTCTTGTTTCTTCAGTTCGCCTTAGTAAACTCCCAGTGTGTTAACTTGACAGGCAGAACCCCACTCAATCCCAATTATACTAATTCTTCACAAAGAGGTGTTTATTACCCTGACACAATTTATAGATCAGACACACTTGTGCTCAGCCAGGGTTATTTTCTTCCATTTTATTCTAATGTTAGCTGGTATTACTCATTAACAACCAACAATGCTGCCACAAAGAGGACTGATAATCCTATATTAGAT"&amp;"TTCAAGGACGGCATATACTTTGCTGCCACTGAACACTCAAATATTATCAGGGGCTGGATCTTTGGAACAACTCTTGACAACACTTCTCAATCTCTCTTGATAGTTAACAACGCAACGAATGTTATTATCAAGGTTTGTAATTTTGATTTTTGTTATGATCCCTACCTTAGTGGTTACTATCATAACAACAAAACATGGAGCATCAGAGAATTTGCTGTCTATTCTTCTTATGCTAATTGTACTTTTGAGTATGTT"&amp;"TCGAAATCCTTTATGTTGAACATTTCTGGTAATGGTGGTCTGTTCAACACTCTTAGAGAGTTTGTTTTCAGAAATGTCGATGGGCATTTCAAGATTTACTCAAAGTTTACACCAGTAAATTTAAATCGTGGCTTGCCTACTGGTCTCTCAGTGCTTCAGCCATTGGTTGAATTACCAGTTAGCATAAATATTACTAAATTCAGAACACTCCTCACTATTCATAGAGGAGACCCTATGCCTAATAACGGCTGGACT"&amp;"GCTTTTTCAGCTGCTTATTTCGTGGGCTATCTTAAACCACGTACCTTTATGCTGAAATATAATGAGAATGGCACCATTACTGATGCTGTTGATTGTGCACTTGACCCTCTTTCGGAGACAAAGTGTACGTTAAAATCTCTTACTGTCCAAAAGGGCATCTATCAGACTTCTAACTTCCGAGTGCAACCCACTCAGTCTGTAGTTAGATTTCCTAATATTACCAATGTGTGTCCATTTCACAAGGTTTTTAATGCC"&amp;"ACGAGGTTTCCTTCCGTCTATGCGTGGGAAAGAACTAAAATTTCTGATTGCATTGCAGATTACACTGTTTTCTACAATTCAACTTCTTTTTCTACTTTTAAATGTTATGGTGTTTCACCTTCTAAATTGATTGATTTGTGCTTTACGAGTGTGTATGCTGATACATTTCTCATAAGATTCTCAGAAGTCAGACAGGTGGCACCAGGACAAACTGGTGTCATTGCTGACTATAATTATAAATTACCTGATGATTTT"&amp;"ACAGGTTGTGTCATAGCTTGGAACACTGCCAAACAGGATGTAGGTAATTATTTCTACAGGTCTCATCGTTCTACCAAATTGAAACCATTTGAAAGAGATCTTTCCTCAGACGAGAATGGTGTCCGTACACTTAGTACTTATGACTTCAACCCTAATGTACCACTTGAATACCAAGCTACAAGGGTTGTTGTTTTGTCATTTGAGCTTCTAAATGCACCAGCTACAGTTTGTGGACCAAAACTATCCACACAACTA"&amp;"GTAAAAAATCAGTGCGTTAATTTCAACTTTAACGGACTCAAGGGCACTGGTGTCTTGACTGATTCTTCCAAGAGGTTTCAGTCATTCCAACAATTTGGTAAAGATGCGTCTGACTTTATTGATTCAGTACGTGATCCTCAAACACTTGAGATACTTGACATTACACCTTGCTCTTTTGGTGGTGTCAGTGTTATAACACCAGGAACAAACACTTCTTTAGAGGTGGCTGTTCTTTACCAAGATGTTAACTGCACT"&amp;"GATGTACCAACTACTATACATGCAGACCAACTAACACCTGCTTGGCGTATTTATGCTACTGGCACTAATGTGTTTCAAACTCAAGCAGGCTGTCTTATAGGAGCTGAACATGTCAATGCTTCTTATGAGTGTGACATCCCAATTGGTGCTGGTATTTGTGCTAGCTACCATACGGCTTCTATATTACGCAGTACAAGCCAGAAAGCTATTGTGGCTTATACTATGTCCCTTGGTGCTGAGAACTCTATCGCTTAT"&amp;"GCTAACAATTCTATAGCCATACCTACAAATTTTTCAATTAGTGTTACCACTGAAGTTATGCCTGTATCAATGGCTAAAACTTCTGTAGATTGTACTATGTATATCTGTGGTGACTCTATAGAGTGTAGCAACTTGTTGTTACAATATGGCAGTTTTTGCACACAACTAAATCGTGCTTTAAGTGGGATTGCTATTGAGCAAGACAAGAACACCCAAGAGGTTTTTGCTCAAGTTAAGCAAATCTATAAAACACCA"&amp;"CCTATTAAGGATTTTGGTGGTTTTAATTTTTCACAGATACTACCTGACCCATCTAAACCCAGCAAGAGGTCGTTTATTGAAGACTTACTCTTCAATAAAGTCACTCTTGCTGATGCCGGTTTTATCAAACAGTACGGTGATTGTTTGGGTGGTATTTCTGCTAGAGATTTGATTTGTGCTCAAAAGTTCAATGGACTTACTGTCTTACCACCATTGCTCACAGATGAAATGATCGCTGCTTATACAGCTGCATTA"&amp;"ATTAGCGGCACTGCCACTGCTGGATGGACCTTTGGTGCTGGTGCTGCTCTTCAAATACCATTTGCCATGCAAATGGCTTATAGGTTTAATGGAATTGGAGTTACTCAGAATGTTCTCTATGAGAATCAGAAATTAATAGCCAATCAGTTTAATAGTGCTATTGGAAAAATCCAAGAGTCTTTGACATCTACAGCTAGTGCACTTGGAAAATTGCAGGATGTTGTTAACCAAAATGCACAAGCTTTAAACACGCTT"&amp;"GTTAAACAACTTAGTTCCAATTTTGGTGCAATTTCAAGCGTGTTGAATGACATTCTTTCACGCCTTGACAAAGTCGAGGCTGAGGTTCAGATTGATAGGTTGATCACAGGTAGACTTCAGAGTTTACAGACGTATGTGACTCAACAATTAATCAGAGCTGCAGAAATCAGAGCTTCTGCTAATCTTGCTGCGACTAAAATGTCCGAGTGTGTACTAGGACAATCTAAAAGAGTTGATTTTTGTGGAAAAGGTTAT"&amp;"CACCTAATGTCTTTTCCCCAGTCAGCGCCTCATGGTGTTGTCTTCTTACATGTGACTTACATTCCTTCGCAAGAAAAGAACTTCACAACAGCTCCTGCCATTTGCCATGAAGGTAAAGCACACTTCCCACGTGAAGGTGTTTTCGTTTCGAATGGCACACACTGGTTTGTAACACAAAGGAACTTTTATGAACCTAAAATTATAACCACTGACAATACATTTGTCTCTGGTAACTGTGATGTTGTAATTGGAATT"&amp;"ATCAACAACACAGTTTATGATCCTTTACAACCAGAACTTGATTCATTTAAGGAGGAGTTAGATAAATATTTTAAAAATCATACATCACCTGATATTGATCTTGGTGATATTTCTGGCATTAATGCTTCTGTTGTCAATATTCAAAAGGAAATTGACCGCCTCAATGAGGTTGCCAGAAATTTAAATGAATCACTCATTGATCTCCAAGAACTTGGAAAATATGAGCAATATATCAAATGGCCATGGTATGTTTGG"&amp;"CTCGGCTTCATTGCTGGACTCATTGCTATAGTCATGGTTACAATCCTGCTTTGTTGCATGACAAGTTGTTGCAGTTGTCTCAAGGGCTGTTGTTCTTGCGGATCTTGCTGTAAATTTGATGAAGACGACTCTGAGCCTGTGCTCAAAGGAGTCAAATTACATTACACATAA")</f>
        <v>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v>
      </c>
      <c r="AL46" s="109">
        <f t="shared" si="15"/>
        <v>3741</v>
      </c>
      <c r="AM46" s="109" t="str">
        <f t="shared" si="16"/>
        <v>&gt;BtZC45_Sgene
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v>
      </c>
      <c r="AN46" s="110" t="s">
        <v>452</v>
      </c>
      <c r="AO46" s="111" t="str">
        <f t="shared" ref="AO46:AO65" si="26"> if(AG46="", "MISSING ACCESSION", "https://www.ncbi.nlm.nih.gov/nuccore/" &amp; AG46)</f>
        <v>https://www.ncbi.nlm.nih.gov/nuccore/MG772933.1</v>
      </c>
      <c r="AP46" s="111" t="str">
        <f t="shared" ref="AP46:AP65" si="27">if(AO46="", "MISSING GENOME", AO46 &amp; "?report=fasta&amp;log$=seqview&amp;format=text" )</f>
        <v>https://www.ncbi.nlm.nih.gov/nuccore/MG772933.1?report=fasta&amp;log$=seqview&amp;format=text</v>
      </c>
      <c r="AQ46" s="112" t="s">
        <v>453</v>
      </c>
      <c r="AR46" s="113">
        <f>IFERROR(__xludf.DUMMYFUNCTION("len(REGEXREPLACE(REGEXREPLACE(AT46, ""&gt;.*\n"", """"), ""\n"", """"))"),29802.0)</f>
        <v>29802</v>
      </c>
      <c r="AS46" s="113" t="str">
        <f t="shared" si="19"/>
        <v>yes</v>
      </c>
      <c r="AT46" s="109" t="str">
        <f>IFERROR(__xludf.DUMMYFUNCTION("if(AQ46="""","""", REGEXREPLACE(AQ46, ""&gt;.*\n"", AW46 &amp; ""
""))"),"&gt;BtZC45 MG772933.1_ref_genome
ATATTAGGTTTTTACCTTCCCAGGTAACAAACCAACTAACTCTCGATCTCTTGTAGATCTGTTCTCTAAA
CGAACTTTAAAATCTGTGTGACTGTCACTTAGCTGCATGCTTAGTGCACTCACGCAGTTTAATTATAATT
AATTACTGTCGTTGACAGGACACGAGTAACTCGTCTATCTTCTGCAGGTTGCTTACGGTTTCGTCCGTGT
TGCAGCCGATCA"&amp;"TCAGCATACCTTGGTTTCGTCCGGGTGTGACCGAGAGGTAAGATGGAGAGCCTTGTCC
CTGGTTTCAACGAGAAAACACACGGTCCACTCAGTTTGCCTGTTTTACAGGTTCGTGACGTGCTTGTACG
TGGCTTTGGAGACTCCGTAGAGGAAGCTTTATCAGAGGCACGTCAACATCTTAAAGATGGCACTTGTGGC
TTAGTAGAAGTTGAAAAAGGTGTTTTACCTCAACTTGAACAGCCCTATGTGTTC"&amp;"ATCAAACGTTCTGATG
CCCGAACTGCACCTCACGGCCATGTTATGGTCGAATTAGTAGCAGAACTCGATGGCATTCAGTATGGTCG
TAGTGGTGAGACACTTGGTGTTCTTGTCCCTCATGTAGGAGAGGTACCAGTTGCTTACCGTAAAGTTCTT
CTTCGTAAGAACGGTAATAAAGGAGCTGGTGGCCATAGTTACGGCGCCGATCTAAAGTCTTTTGACTTAG
GCGACGAGCTTGGTACTGATCCTAT"&amp;"TGAAGATTTTCAAGAAAATTGGAACACTAAACATGGCAGTGGTGT
TACCCGTGAACTCAAGCGTGAGCTTAACGGAGGTGCATACACTCGCTATGTAGACAACAACTTTTGTGGC
CCAGATGGCTACCCTCTTGAGTGCATTAAAGACCTTCTGGCTCGTGCTGGTAAGGCTTCTTATGCTTTGT
CTGAACAATTGGATTTTATTGACACTAAGAGAGGTGTGTACTGCTGCCGTGAACACGAGCATGAAAT"&amp;"TGC
TTGGTACACGGAACGCTCTGAAAAGAGCTATGAATTGCAGACACCTTTTGAAATTAAGTTGGCAAAGAAA
TTTGACACCTTCAATGGGGAATGTCCAAATTTTGTATTTCCTCTAAATTCAACAATCAAGACCATTCAAC
CAAGGGTTGAAAAGAAAAAGCTTGATGGTTTCATGGGTAGAATTCGATCTGTCTATCCTGTTGCTTCACC
AAATGAATGCAACCAAATGTGCCTCTCAATTCTCATGA"&amp;"AGTGTGACCATTGTGGTGAAACTTCATGGCAG
ACGGGTGATTTTGTTAGAGCCACTTGCGAATTCTGTGGTACTGAAAATTTGACTAAAGAAGGTGCCACAA
CTTGTGGTTACTTACCTCAAAATGCTGTTGTAAAACTTTATTGTCCAGCATGTCATAATCCAGAAGTAGG
ACCTGAGCATAGTCTTGCTGAATATCATAATGAGTCTGGTTTGAAAACCGTTCTTCGTAAGGGTGGTCGT
ACCATTGCT"&amp;"TATGGGGGCTGTGTGTTTGCTTATGTTGGTTGCTACAACAAGTGTGCCTATTGGGTTCCAC
GTGCTAGTGCTAACATAGGCTGTAATCACACAGGTGTTGTTGGAGAAGGTTCTGAAAGTCTAAACGACAA
CCTTCTTGAAATATTGCAAAAGGAGAAAGTCAACATCAATATTGTTGGTGACTTTAAACTTAATGAAGAG
ATTGCCATTATTTTGGCATCTTTTTCTGCCTCTATAAGTGCTTTTGTAGAA"&amp;"ACTGTAAAAGGTTTGGATT
ACAAAACATTCAAACAAATTGTTGAATCCTGTGGTAACTTTAAAGTTACGAAGGGAAAAGCAAAGAAAGG
TGCCTGGAACATAGGTGAACAAAGTTCAATACTGAGTCCGCTCTATGCGTTCCCTTCAGATGCTGCTCAT
GTTGTACGGTCTATCTTCTCACGCACACTAGAAACTGCTCACCATTCTGTGCATGTCTTACAAAAGGCTG
CTATAATTATCTTAGATGGAAT"&amp;"TTCACAGTATTCATTGAGACTCATTGATGCTATGATGTTCACATCTGA
TTTGGTTACTAACAATCTAGTTGTAATGGCTTACATTACGGGTGGTGTTGTACAAATGACTTCACAGTGG
CTAACAAATATCTTTGGCACTGTTTATGAAAAACTTAAACCGGTTCTTGATTGGCTCGAAGAGAAATTCA
AAGAAGGTATAGAGTTTCTTAGAGACGGTTGGGAAATTGTTAAATTTATCTCAACTTGTGCTTG"&amp;"TGAAAT
AGTCGGTGGACAAATTGTCACCTGTGCAAAGGAAATTAAGGAGAGTGTTCAGACATTCTTTAAGCTCGTA
AATAAATTTTTGGCTTTGTGTGCTGACTCCATCATTATTGGTGGAGCTAAACTTAAAGCCTTGAATTTAG
GTGAAACATTTGTCACACACTCAAAGGGATTGTACAGAAAGTGTGTTAGATCCAGAGAAGAAACTGGCTT
ACTCTTGCCTCTGAAAGCTCCAAAAGAAATTATTT"&amp;"TCTTAGAGGGAGAAACACTTCCCACAGAAGTGTTA
ACAGAGGAAGTTGTCTTGAAAACTGGTGTTTTACAACCATTAGAACAACCTACTAATGAGGCTGTTGAAG
CTCCATTGATTGGTACACCAGTCTGTATTAACGGGCTCATGTTGCTCGAAATTAAAGACACAGAAAAGTA
CTGTGCCCTTGCACCTAATATGATGGTAACAAATAATACCTTCACACTTAAAGGTGGTGCACCAACAAAA
GTCACT"&amp;"TTTGGTGATGACACTGTGATTGAAGTGCAGGGTTACAAGAGTGTAAACATCACTTTTGAACTTG
ATGAAAGGATTGATAAAGTACTTAATGAGAAGTGCTCTAATTACACAGTTGAACTCGGTACAGAGGTAAA
CGAGTTCGCTTGTGTTGTTGCTGATGCTGTCATAAAAACTTTACAACCAGTATCTGAACTAATCATACCA
CTGGGCATTGATTTAGACGAGTGGAGTATGGCTACATACTACTTGTTT"&amp;"GATGAGTCCGGTGAATTTAAAT
TGTCTTCACATATGTACTGTTCTTTCTACCCTCCTGAAGATGAAGGGGAAGATGATTGTGAAGAAGGACA
GTGTGAACCATCAACTCAATATGAGTATGGTACTGAGGATGACTACCAAGGTAAACCTTTGGAGTTTGGT
GCTACTTCTTTTTCTTCTTCTTCACAGGAAGAAGAACAAGAAGAGGATTGGTTAGAATCTGATAGTCAGG
ACGGCCAAGAGACTGCAGT"&amp;"TGAAGAAAATAAAATACCGAGTGTTGAAGTTCCACCTGTTTTGCAGGTGGA
ATCAACACCAGTTGTTACTGAAACTAGTGAACAAAATAATTTCACAGGTTATTTAAAATTAACTGACAAT
GTCTTCATTAAAAATGCTGACATTGTAGAAGAAGCTAAAAAGGTAAAGCCTACAGTAGTTGTTAATGCAG
CTAATGTTTACCTTAAACATGGAGGAGGTGTTGCTGGAGCTTTAAATAAGGCAACTAACAA"&amp;"CGCCATGCA
GGTTGAATCTGATAAGTACATAACTACCAATGGGCCACTAATTGTGGGTGGTGGTTGTGTTTTGAGTGGA
CATAACCTTGCTAAAAATTGTCTTCATGTTGTTGGCCCTAATGTCAACAGAGGTGAAGACATTCAATTGC
TTAAAAATGCTTATGAAAATTTCAATCAACATGAGATTTTACTCGCACCATTATTATCAGCTGGTATTTT
TGGTGCTGATCCTGTACATTCTTTAAGAGTTT"&amp;"GTGTAGAAACTGTTCACACAAATGTCTATCTAGTTGTC
TTTGACAAAAATCTCTATGACAAACTTGTTTCAAGCTTTTTAGAGATGAAGAGTGAAAAACAAGTAGAAC
AAAAAGTTGCTGAAAATCCTAAAGAGGAAGTTAAGCCATTTTTTACTGAAAATAAACCTTCAGTTGAACA
AAGACAACAAGCTGAAGAGAAGAAAATCAAAGCCAGTATTGAAGAAGTTACAACTACTCTAGAGGAGACC
AAG"&amp;"TTCCTTACAGAAAACTTGTTACTTTATATTGACATCAATGGCAATCTTCACCCAGATTCTGCCACTC
TTGTTAAAGATATTGACACCACTTTCTTGAAGAAAGATGTTCCATATATAGTGGGTGATGTTATTAAAGA
AGGCGCTTTAACTGCTGTAGTTATACCTACTAAAAAGGCTGGTGGCACTACCGAAATGCTTGCTAAAGCT
TTAAGAAAAGTGCCAACAGATAATTATATAACCACCTACCCTGGT"&amp;"CAGGGTTTAAATGGTTACACTGTAG
AAGAAGCAAAGACAGTGCTTAAAAAGTGTAAAAGTGCTTTTTACATTTTACCATCTATTATCTCTAATGC
GAAGCAAGAAATTCTAGGAACTGTTTCTTGGAACTTGCGAGAGATGCTCGCACATGCAGAAGAAACACGT
AAGTTAATGCCTGTTTGTATGGAGACTAAAGCTATAGTTTCAACTATACAACGTAAGTACAAAGGCATTA
AAATACAGGAGGGTGT"&amp;"GGTTGATTATGGTGCTAGATTTTACTTTTACACTAGTAAAACTACTGTAGCATC
ACTTATTAACACACTTAACAATCTAAATGAGACTCTTGTCACAATGCCATTAGGATATGTGACGCACGGT
CTAAATTTAGAAGAAGCTGCTCGGTACATGAGGTCTCTCAAAGTACCGGCTACAGTCTCTGTTTCTTCAC
CAGATGCTGTTACAGCATATAATGGTTATCTTACTTCTTCTTCAAAAACACCTGAAGA"&amp;"ACACTTTATTGA
AACCGTTTCACTTGCTGGTTCCTATAAAGATTGGTCTTATTCTGGACAGTCTACACAACTAGGCATAGAA
TTTCTTAAGAGAGGTGATAAGAGTGTATATTACACCAGTAATCCCACTACATTTCACCTAGATGGTGAAA
CTATCACCTTTGATAATCTTAAGACACTTCTCTCTTTGAGAGAAGTGAGGAATATTAAAGTGTTTACAAC
AGTAGACAACATTAACCTCCACACGCAAG"&amp;"TTGTGGATATGTCTATGACATATGGACAACAGTTCGGTCCA
ATTTATTTGGATGGAGCTGATGTTACTAAAATAAAACCTCACAATTCACATGAAGGTAAAACATTTTATG
TTTTGCCTAATGATGATACCTTACGTGCAGAGGCTTTTGAGTACTACCATACAACTGATCCTAGTTTTCT
GGGTAGGTACATGTCAGCTTTAAACCACACTAAAAAGTGGAAATACCCACAAGTAAATGGTTTAACTTCT
"&amp;"ATAAAATGGGCAGATAACAATTGTTATCTTGCTACTGCATTGTTAACAATCCAACAAATAGAGTTGAAAT
TTAATCCACCAGCTTTACAAGACGCCTATTATAGGGCAAGAGCTGGTGAGGCTGCTAATTTTTGTGCACT
TATCCTGGCCTATTGTAATAAGACAGTAGGTGAGTTAGGTGATGTCAGAGAAACAATGAATTATTTGTTT
CAACATGCCAATTTAGATTCTTGTAAAAGAGTCTTGAATGTG"&amp;"GTGTGTAAAACTTGTGGACAACAGCAAA
CAACTCTCAAGGGTGTAGAAGCTGTTATGTATATGGGCACACTTTCTTATGAACAACTTAAGAAGGGTGT
GCAGATACCTTGTATGTGTGGTAAACAAGCTACACAATATCTGGTACAACAAGAGTCACCTTTTGTTATG
ATGTCTGCACCGCCCGCCCAATATGAACTTAAGCATGGTACATTTGTTTGTGCTAGTGAGTATACTGGTA
ATTACCAGTGTGG"&amp;"TCACTACAAACATATAACTTCTAAAGAAACCTTGTATTGCATAGATGGCGCTTTACT
TACAAAGTCCTCTGAGTATAAAGGTTCTATTACAGATGTTTTCTATAAAGAAAACAGTTATACAACAACC
ATAAAACCAGTTACATACAAGTTGGATGGTGTTGTTTGTACAGAAATTGATCCTAAGTTGGATGGTTATT
ATAAGAAAGATAATTCTTATTTCACAGAGCAACCAATTGATCTTGTACCAAACCA"&amp;"ACCTTACCCGAATGC
AAGCTTTGACAATTTTAAGTTTGTATGTGATAATACCAAATTTGCCGATGATTTAAATCAATTGTCTGGT
TATAAGAAACCTGCCTCGAGAGAGCTTAAGGTTACATTCTTTCCTGACTTAAATGGTGATGTAGTGGCTA
TTGATTATAAGCACTACACACCTTCTTTTAAGAAAGGAGCTAAATTGCTGCATAAGCCAATTGTTTGGCA
TGTTAACAATGCAACTAACAAAGCAA"&amp;"CGTACAAACCAAATATTTGGTGCATACGTTGTCTTTGGAGTACA
AAACCGGTTGAAACATCAAATTCTTTTGATGCACTGGAATTAGGGGACACACAGGGAATGGATAATCTTG
CCTGTGAAGTTCTAAAACCAGTCTCTGAAGAAGTAGTGGAAAATCCTACCATACAGAAAGACATTCTTGA
GTGTAATGTGAAAACTACCGAAGTTGTAGGAGACATTATACTTAAACCGGCAAGTGATGGTCTAAAAA"&amp;"TT
ACAAAAGAGGTTGGTCATACAGACCTAATGGCTGCTTATGTTGACAATTCAAGTCTTACTATTAAGAAAC
CTAATGAATTATCCAGAGTATTAGGTTTGAAAACTTTAGCCACTCATGGCTTGGCTGCTATTAATAGTGT
TCCTTGGGACACTATAGCTAATTATGTTAAGCCTTTCCTTAATAAGGTTGTTAGCACAACTACTAACATA
GTTACACGGTGTCTAAACCGTGTTTGTACTAATTATATG"&amp;"CCTTATTTGTTTACTTTATTGCTACAATTGT
GTACTTTTACTAAAAGTACAAATTCTAGAATAAGAGCATCTATGCCAACCACTATAGCAAAGAATACTGT
TAAAAGTGTTGGTAAATTTTGTATAGAGGCTTCATTTAATTATTTGAAGTCACCTAATTTTTCTAAATTG
ATAAATATTGTAATTTGGTTTTTATTATTAAGTGTTTGCCTAGGTTCTTTAATCTATTCAACTGCTGCTT
TAGGTGTCTT"&amp;"AATGTCTAATTTAGGCATGCCTTCTTATTGTACTGTTTACAGAGAAGGTTATTTGAACTC
TACTAATGTCACTACTGCAACCTACTGCACTGGTTCTATACCTTGTAGTGTTTGTCTTAGTGGTTTAGAT
TCTTTGGATACTTACCCATCCTTAGAAACTATACAAATTACCATTTCGTCTTTTAAATGGGATTTAACTG
CTTTTGGTCTAGTTGCAGAGTGGTTTTTGGCATATATTCTTTTTACTAGGTT"&amp;"CTTTTATGTACTTGGATT
GGCTGCAATCATGCAATTGTTTTTCAGCTATTTTGCAGTACATTTTATTAGTAATTCTTGGCTTATGTGG
TTAATAATTAATCTTGTACAAATGGCCCCAATTTCAGCTATGGTTAGAATGTATATTTTCTTTGCATCAT
TTTATTATGTATGGAAAAGTTATGTGCATGTTGTAGATGGTTGTACTTCATCAACTTGTATGATGTGTTA
TAAACGTAATAGAGCAACAAGAG"&amp;"TTGAATGTACAACTATTGTTAATGGTGTTAGAAGGTCCTTTTATGTC
TATGCTAATGGAGGTAAAGGCTTTTGCAAACTACATAACTGGAATTGTATTAATTGTGATACATTCTGTG
CTGGTAGTACATTTATTAGTGACGAAGTTGCTAGAGACTTATCACTACAGTTTAAAAGACCAATAAATCC
TACTGACCAGTCTTCCTATATTGTTGATAGTGTTACAGTGAAGAATGGTTCCATCCATCTTTACT"&amp;"TTGAT
AAGGCTGGTCAAAAGACTTATGAAAGACATTCTCTCTCTCATTTTGTTAACTTAGACAATCTGAGAGCTA
ATAACACTAAGGGTTCATTGCCTATTAATGTTATAGTTTTTGATGGTAAATCAAAATGTGAAGAATCATC
TGCTAAATCAGCGTCTGTTTATTATAGTCAGCTTATGTGTCAACCTATACTGTTACTGGACCAGGCATTA
GTGTCTGATGTTGGTGACAGTGCAGAAGTTGCAGTT"&amp;"AAGATGTTTGATGCTTATGTTAATATATTTTCAT
CAACTTTCAATGTTCCAATGGAAAAACTCAAAGCATTAGTTGCGACTGCAGAAGCTGAACTTGCAAAGAA
TGTGTCTTTAGACAACGTCTTATCTACTTTTATTTCAGCAGCTCGTCAAGGGTTTGTTGATTCAGATGTA
GAAACTAAAGATGTTGTTGAATGTCTTAAATTGTCACACCAATCTGACATAGAAGTTACAGGTGACAGTT
GTAACAA"&amp;"TTACATGCTCACTTATAACAAAGTTGAAAACATGACACCTCGGGATCTTGGTGCTTGTATTGA
TTGTAGTGCACGTCATATCAATGCACAGGTGGCAAAAAGTCATAACATAGCTTTGATTTGGAATGTTAAA
GATTTCATGTCATTGTCTGAACAACTACGAAAACAAATACGCAGTGCTGCTAAGAAGAATAACTTGCCTT
TTAGATTGACATGTGCAACCACTAGACAAGTTGTTAATGTTGTTACAAC"&amp;"AAAAATAGCACTTAAGGGTGG
TAAAATTGTTAACAACTGGTTGAAGCAGCTGATTAAGGTTACACTTGTGTTTCTTTTCATCACTGTTATC
TTCTATTTAATAACACCTGTTCATGTCATGTTTAAACACAATGACTTTTCAAGTGAAATTATAGGATACA
AGGCTATTGATGGTGGTGTCACTCGTGACATAGCGTCAACAGATACTTGTTTTGCTAACAAACATGCTGA
CTTTGACTCTTGGTTTAGTC"&amp;"AGCGCGGTGGTAGTTATACTAATGATAAAGCTTGCCCATTGGTAGCAGCT
GTTATCACAAGGGAAGTTGGCTTTGTTGTGCCCGGTTTGCCTGGCACAATATTACGCACAATTAATGGTG
ATTTTTTGCATTTTCTTCCTAGAGTGTTTAGTGCGGTAGGTAACATTTGTTACACTCCTTCTAAACTTAT
AGAGTACACTGACTTTGCAACATCGGCATGCGTTTTAGCTGCTGAATGTACCATTTTTAAAG"&amp;"ATGCTTCT
GGTAAACCAGTACCTTATTGTTATGATACTAATGTACTAGAAGGTTCTGTTGCGTATGAAAGTCTCCGCC
CTGACACACGCTATGTGCTCATGGACGGTTCTATAATTCAATTCCCTAACACTTACCTTGAAGGTTCTGT
TAGAGTAGTAACAACTTTTGATTCAGAGTATTGTAGACATGGTACTTGCGAAAGATCAGAGGCTGGCATT
TGTGTATCTACTAGTGGTAGATGGGTACTTAAT"&amp;"AATGATTATTACAGATCCTTGCCAGGAGTTTTTTGTG
GTGTAGATGCTGTGAATTTACTTACTAATATGTTCACGCCATTAATTCAACCTATTGGTGCTTTGGACAT
ATCTGCATCTATTGTAGCAGGTGGTGTTGTAGCTATTATAGTAACTTGTCTAGCCTACTACTTCATGAGG
TTTAGAAGAGCTTTTGGTGAATACAGTCATGTAGTTGCCTTTAACACTCTACTATTCTTTATGTCATTCA
CTGT"&amp;"ACTCTGTTTAACACCAGTCTATTCATTCTTACCTGGTGTTTATTCTGTTATTTACTTGTACTTGAC
ATTTTATCTTACTAATGATGTTTCTTTCTTAGCACATATCCAATGGATGGTTATGTTCACACCCTTAGTG
CCTTTCTGGATGACAATTGTTTATGTCATTTGCATTTCCACAAAGCATTTTTATTGGTTCTTTAGTAACT
ACCTAAAGAGACGTGTAGTCTTTAATGGTGTTTCCTTTAGTACATT"&amp;"TGAGGAGGCTGCATTATGTACCTT
TTTGTTAAATAAAGAAATGTATCTGAAATTGCGTAGTGATGTACTTCTACCTCTTACGCAATACAATAGA
TATTTAGCTCTTTATAATAAGTACAAGTATTTTAGTGGGGCCATGGACACTACCAGTTATAGAGAAGCAG
CTTGCTGTCATCTGGCTAAGGCTATAAATGATTTCAGTAATTCAGGTTCTGATGTCCTCTACCAACCACC
ACAAACTTCAATCACAT"&amp;"CAGCGGTTTTGCAGAGTGGTTTTAGAAAAATGGCATTCCCATCTGGTAAAGTT
GAAGGTTGCATGGTACAAGTTACTTGTGGTACCACTACACTTAATGGTCTTTGGCTTGATGATGTAGTTT
ACTGTCCACGACATGTGATCTGCACTTCTGAAGACATGCTCAATCCTAATTATGAAGATTTACTTATACG
TAAATCTAACCATAATTTTTTAGTTCAGGCTGGTAATGTTCAACTTAGAGTTGTTGGAC"&amp;"ATTCTATGCAA
AATTGTGTTCTTAAGCTTAAAGTAGATACAGCTAATCCTAAGACACCTAAGTATAAGTTTGTGCGCATTC
AACCCGGACAGACTTTTTCAGTATTAGCCTGTTACAATGGTTCACCATCTGGTGTTTACCAATGTGCCAT
GAGACCTAATTTTACTATTAAGGGTTCATTCCTTAATGGTTCATGTGGTAGTGTTGGTTTTAATATAGAC
TATGACTGTGTCTCTTTTTGTTATATGCAT"&amp;"CATATGGAGTTACCAACGGGAGTTCATGCTGGCACAGACT
TAGAAGGTACCTTCTACGGACCTTTTGTTGACAGACAGACAGCACAAGCGGCTGGTACTGACACAACTAT
TACAGTTAATGTTCTAGCTTGGTTGTATGCAGCTGTTATAAACGGAGATAGATGGTTCCTTAATAGGTTT
ACCACAACTCTAAACGATTTTAATCTTGTGGCTATGAAGTATAATTATGAACCTCTAACACAAGACCATC
T"&amp;"TGACATACTAGGACCTCTTTCAGCTCAAACTGGAATTGCAGTCCTAGATATGTGTGCTTCATTAAAAGA
ATTATTACAAAATGGTATGAATGGACGTACCATATTGGGTAGTGCTTTATTAGAAGATGAATTTACACCT
TTCGATGTTGTTAGACAATGTTCAGGTGTCACCTTTCAAAGTGCAGTGAAAAGGACAATCAAGGGCACGC
ACCATTGGTTGTTGCTTACAGTTTTGACTTCACTCTTAGTTTT"&amp;"AGTTCAGAGTACTCAATGGTCTTTGTT
CTTCTTTGTGTATGAAAATGCCTTTATGCCTTTTGCTATGGGTATTATTGCTATGTCTGCTTTTGCTATG
ATGTTTGTCAAACATAAGCATGCATTCCTCTGTTTGTTCCTGTTACCTTCTCTTGCTACTGTAGCTTATT
TTAATATGGTCTACATGCCTGCTAGTTGGGTGATGCGTATTATGACATGGTTGGATATAGTTGATACTAG
TTTGTCTGGTTTCA"&amp;"AGCTAAAGGACTGTGTTATGTATGCATCAGCTGTAGTGTTATTAATCCTCATGACA
GCAAGAACCGTATATGATGATGGTGCTAGAAGAGTTTGGACACTTATGAATGTCCTGACACTCGTTTATA
AAGTTTATTATGGTAATGCTTTAGACCAAGCTATTTCCATGTGGGCTCTTATAATCTCTGTTACTTCTAA
CTACTCAGGTGTAGTTACAACTGTCATGTTTTTGGCCAGAGGTATTGTTTTTATGT"&amp;"GTGTTGAGTATTGT
CCTATCTTCTTTATAACTGGCAATACACTCCAGTGTATAATGCTAGTTTATTGTTTCTTAGGTTATTTCT
GTACTTGTTATTTTGGTCTCTTCTGTTTACTCAACCGCTATTTTAGGCTTACTCTTGGTGTTTATGACTA
TTTAGTCTCTACACAAGAATTTAGGTACATGAACTCTCAGGGGCTCCTGCCACCTAAGAGTAGTATTGAC
GCTTTCAAGCTTAACATTAAATTGTTG"&amp;"GGCATTGGAGGTAAACCTTGTATTAAGGTTGCTACTGTACAGT
CTAAAATGTCTGACGTAAAGTGCACATCAGTAGTGCTTCTCTCAGTTCTTCAGCAACTTAGAGTAGAGTC
ATCTTCTAAATTGTGGGCACAGTGTGTACAACTTCACAATGATATTCTTCTTGCCAAGGACACTACTGAA
GCTTTTGAGAAGATGGTTTCACTTTTGTCTGTTTTGCTGTCCATGCAGGGTGCTGTAGACATTAACAAG"&amp;"T
TGTGCGAGGAAATGCTCGACAACCGTGCTACCCTTCAGGCTATTGCTTCAGAATTCAGTTCTTTACCTTC
ATATGCTGCTTATGCCACTGCTCAAGAGGCTTATGAGCAGGCTGTAGCAAATGGTGATTCTGAAGTTGTT
CTTAAAAAGTTAAAGAAATCTTTGAATGTGGCTAAATCTGAGTTTGACCGTGATGCTGCCATGCAACGTA
AGTTGGAAAAGATGGCGGATCAGGCTATGACCCAAATGTA"&amp;"CAAGCAGGCAAGATCTGAGGACAAGAGGGC
AAAAGTAACTAGTGCAATGCAAACTATGCTTTTCACTATGCTTAGAAAACTTGATAATGATGCACTTAAC
AACATTATCAACAATGCACGTGATGGTTGTGTACCACTCAACATCATACCACTCACAACAGCAGCAAAAC
TCATGGTTGTTGTCCCTGACTATGGAACCTACAAGAATACTTGTGATGGTAACACTTTTACATATGCATC
AGCACTCTGGG"&amp;"AAATCCAGCAAGTTGTTGATGCAGATAGTAAAATTGTGCAGCTTAGTGAAATCAACATG
GACAACTCACCAAATTTGGCTTGGCCTCTTATTGTTACTGCTTTAAGAGCCAATTCAGCTGTCAAACTAC
AGAACAATGAGCTGAGTCCAGTAGCACTACGACAGATGTCCTGTGCGGCTGGTACTACACAGACAGCTTG
TACTGATGACAACGCACTTGCCTACTATAACAATTCTAAGGGAGGTAGGTTTG"&amp;"TGCTTGCATTACTATCA
GACCACCAGGATCTCAAATGGGCTAGATTCCCTAAGAGTGATGGTACAGGTACTATCTATACAGAATTGG
AACCACCTTGCAGGTTTGTTACAGACACACCTAAAGGACCTAAAGTGAAGTATTTGTACTTTATTAAGGG
TCTTAACAACCTAAATAGAGGTATGGTACTGGGTAGTTTGGCTGCCACAGTACGTCTTCAGGCTGGTAAT
GCGACAGAAGTGCCTGCCAATTCA"&amp;"ACTGTGCTTTCTTTTTGTGCTTTTGCTGTAGACCCAGCTAAAGCTT
ACAAAGATTACCTAGCAAGTGGTGGACAACCAATCACGAATTGTGTGAAGATGTTGTGTACACACACTGG
TACAGGACAGGCAATCACGGTAACACCAGAAGCCAATATGGATCAAGAATCCTTTGGTGGTGCTTCATGC
TGTCTGTATTGTAGATGCCACATTGATCATCCAAATCCTAAGGGATTTTGTGACTTGAAAGGTAAG"&amp;"TATG
TTCAAATACCTACCACTTGTGTTAATGACCCTGTGGGGTTTACACTCAGAAACACAGTCTGTACCGTCTG
CGGAATGTGGAAAGGTTATGGCTGTAGTTGTGATCAACTCCGCGAACCCATGATGCAGTCTGCGGATGCG
TCAACGTTTTTAAACGGGTTTGCGGTGTAAGTGCGGCCCGTCTTACACCGTGCGGCACAGGCACTAGCAC
TGATGTCGTTTATAGGGCTTTTGATATTTACAACGAG"&amp;"AAAGTTGCTGGTTTTGCAAAGTTCCTAAAAACT
AATTGCTGTCGCTTCCAAGAAAAGGATGAGGAAGGCAATTTATTAGACTCTTATTTCGTAGTTAAGAGGC
ACACAATGTCCAACTACCAACATGAAGAGACTATTTACAACTTGGTTAAAGGGTGTCCAGCCGTTGCTGT
TCATGACTTTTTCAAGTTTAGAGTAGATGGTGACATGGTACCACATATATCACGTCAACGTCTAACTAAA
TACACAAT"&amp;"GGCTGATTTAGTCTATGCTCTACGTCATTTTGACGAGGGCAATTGTGATACATTAAAGGAAA
TACTTGTCACATACAAATGTTGTGATGACAACTATTTCAATAAGAAGGATTGGTATGACTTTGTAGAAAA
TCCTGATGTTCTACGCGTATACGCGAACCTAGGTGAGCGTGTACGTCAAGCCTTATTGAAAACTGTGCAA
TTCTGCGATGCTATGCGCGATGCGGGTATCGTAGGTGTACTGACACTAGA"&amp;"CAATCAGGATCTGAATGGGA
ATTGGTACGACTTCGGAGATTTCGTACAGGTAGCACCAGGCTGCGGAGTCCCTATTGTGGATTCATACTA
TTCTTTGCTGATGCCTATTCTGACACTCACAAGGGCTTTGGCTGCTGAGTCCCATATGGACGCTGATCTC
GCGAAGCCACTTATTAAGTGGGATTTGCTGAAATATGATTTCACGGAAGAGAGACTATGTCTTTTCGACC
GTTATTTTAAATATTGGGACC"&amp;"AGACGTACCATCCTAATTGTATTAATTGTTTGGATGACAGGTGTATCCT
TCATTGTGCAAACTTTAATGTGTTATTTTCTACTGTGTTTCCACCTACGAGTTTTGGACCACTAGTAAGA
AAGATATTTGTAGATGGTGTACCTTTTGTTGTTTCAACGGGATACCATTTCCGTGAGCTAGGGGTTGTAC
ATAATCAGGATGTAAACTTACATAACTCGCGTCTCAGTTTTAAGGAACTTTTAGTGTACGCTG"&amp;"CTGATCC
AGCTATGCATGCTGCCTCTGGCAATTTGTTGTTAGACAAACGCACTACATGCTTTTCAGTAGCTGCACTA
ACAAACAATGTTGCTTTTCAAACTGTCAAACCCGGTAATTTTAATAAAGACTTTTATGACTTTGCTGTGT
CTAAAGGCTTCTTTAAGGAAGGAAGTTCTGTTGAATTAAAACACTTCTTCTTTGCTCAGGATGGCAATGC
TGCTATCAGTGATTATGACTATTACCGTTATAAT"&amp;"CTGCCAACAATGTGTGATATTAGACAACTCCTATTC
GTAGTTGAGGTTGTCGATAAATATTTTGATTGTTACGACGGTGGCTGTATCAATGCCAACCAAGTTATCG
TTAACAATCTGGACAAATCAGCCGGTTTCCCATTTAATAAGTGGGGTAAGGCTAGACTTTATTATGACTC
AATGAGTTATGAGGATCAAGATGCACTGTTCGCATACACTAAGCGTAACGTCATCCCTACAATAACTCAA
ATGAA"&amp;"TCTTAAGTATGCCATTAGTGCAAAGAATAGAGCTCGCACTGTTGCTGGTGTCTCTATCTGTAGTA
CTATGACCAATAGACAGTTTCATCAGAAATTATTAAAGTCAATAGCCGCCACTAGAGGAGCTACTGTGGT
AATTGGAACAAGCAAATTTTATGGTGGCTGGCATAACATGTTAAAAACTGTTTACAGTGATGTAGAAAGT
CCTCACCTTATGGGTTGGGACTACCCAAAATGTGACAGAGCCATGCC"&amp;"TAATATGCTTAGAATCATGGCTT
CCCTCGTTCTTGCTCGCAAACATAGCACTTGTTGTAACTTGTCACACCGTTTCTATAGATTAGCTAATGA
GTGTGCACAAGTATTAAGTGAGATGGTCATGTGTGGCGGCTCATTATATGTGAAACCAGGTGGAACATCA
TCCGGTGATGCCACAACTGCTTATGCTAATAGTGTGTTTAACATCTGTCAAGCAGTAACAGCTAATGTAA
ATGCACTTCTTTCAACTG"&amp;"ATGGTAATAAGATTGCTGATAAGTATGTCCGCAACCTTCAACACAGACTTTA
CGAGTGTCTCTATAGAAATAGAGACGTAGATCAGGAATTCGTGGATGAATTTTATGCATATTTGCGTAAG
CATTTCTCCATGATGATTCTTTCTGATGATGCCGTCGTATGCTATAATAGTAATTACGCGGCACAGGGTC
TAGTAGCTAGCATTAAGAACTTTAAAGCAGTTCTTTATTACCAAAATAATGTATTCATGT"&amp;"CTGAGGCAAA
ATGTTGGACTGAGACTGACCTTACTAAAGGACCTCATGAATTTTGTTCTCAGCATACCATGCTAGTTAAA
CAGGGAGATGATTATGTGTACCTGCCTTATCCAGATCCATCCAGAATATTAGGCGCAGGCTGTTTTGTCG
ATGACATTGTCAAAACAGATGGTACACTTATGATTGAAAGGTTTGTGTCATTAGCAATTGACGCCTATCC
ACTTACAAAGCACCCTAATCAAGAGTATGCT"&amp;"GATGTTTTCCATTTATACTTACAGTATATTAGGAAATTA
CATGATGAGCTTACTGGTCACATGTTGGACATGTACTCTGTAATGCTAACTAATGACAACACCTCGAGGT
ACTGGGAACCTGAGTTTTATGAGGCAATGTACACACCACACACAGTTTTGCAAGCTGTAGGTGCGTGTGT
GTTATGCAATTCACAGACTTCACTTCGTTGCGGTGCTTGTATTAGGAGACCTTTCCTTTGTTGCAAGTGC
TG"&amp;"CTATGATCACGTCATCTCAACATCACATAAATTAGTGTTGTCTGTTAATCCCTATGTTTGCAATGCAC
CCGGTTGTGATGTCACAGACGTAACACAACTCTATTTGGGAGGTATGAGCTATTACTGCAAGTCACATAA
ACCACCCATTAGTTTTCCGTTGTGTGCTAATGGTCAGGTTTTTGGTTTGTACAAAAACACATGTGTGGGC
AGTGATAACGTAACTGACTTCAATGCAATAGCGACATGCGACTG"&amp;"GACTAATGCTGGCGATTACATACTTG
CCAACACTTGCACAGAGAGACTCAAACTTTTTGCAGCGGAAACGCTCAAAGCTACTGAGGAAACATTCAA
ACTATCTTATGGTATTGCCACTGTTCGTGAAGTACTGTCAGATAGAGAACTTCATCTTTCATGGGAGGTA
GGAAAACCTAGACCACCATTGAATAGAAATTACGTCTTTACTGGTTACCGTGTGACCAAAAATAGTAAAG
TACAGATTGGAGAGT"&amp;"ATACCTTTGAAAAAGGTGACTATGGTGATGCTGTTGTGTACAGAGGTACTACAAC
TTATAAATTGAATGTTGGTGATTACTTTGTGTTAACATCACACACAGTAATGCCACTAAGTGCACCAACA
CTAGTGCCACAAGAGCACTATGTGCGAATAACTGGCTTATACCCTACACTTAATATCTCTGATGAGTTTT
CTAGCAATGTTGCAAATTACCAAAAGGTCGGCATGCAGAAGTACTCCACACTCCAGG"&amp;"GACCACCTGGTAC
TGGTAAGAGTCACTTTGCTATTGGACTTGCCCTCTACTACCCATCTGCCCGCATAGTGTATACAGCTTGC
TCTCATGCTGCTGTTGATGCGCTATGTGAGAAGGCATTAAAATACTTGCCTATAGATAAGTGTAGTAGAA
TTATTCCTGCACGTGCGCGTGTAGAGTGTTTTGACAAATTCAAAGTGAATTCAACCTTAGAACAGTATGT
TTTCTGCACTGTCAATGCGCTGCCTGAA"&amp;"ACTACTGCTGATATAGTGGTCTTTGATGAAATTTCAATGGCC
ACTAATTATGATTTGAGTGTTGTCAATGCCAGACTACGTGCAAAACACTACGTTTACATTGGTGATCCGG
CTCAATTACCTGCACCACGCACATTGCTAACAAAAGGCACACTTGAACCAGAATATTTCAATTCAGTGTG
CAGACTTATGAAAACAATAGGTCCAGACATGTTCCTTGGGACTTGTCGTCGTTGTCCCGCTGAAATTGTT"&amp;"
GACACAGTGAGTGCTTTAGTTTATGATAATAAGCTAAAAGCACACAAAGAGAAGTCAGCTCAATGCTTCA
AGATGTTTTACAAGGGTGTGATTACGCATGATGTGTCATCCGCAATCAACAGACCACAAATAGGTGTAGT
AAGAGAATTTCTTACGCGCAATCCAGCTTGGAGAAAAGCTGTTTTTATTTCACCATATAATTCACAGAAT
GCAGTGGCATCAAAGATTTTAGGGTTGCCTACTCAAACTGT"&amp;"TGATTCTTCACAGGGTTCTGAATATGACT
ATGTCATATTCACACAAACCACTGAGACTGCACACTCTTGTAATGTAAACCGCTTTAATGTGGCCATTAC
AAGAGCAAAGATTGGCATTTTGTGCATAATGTCTGATAGAGACCTTTATGACAAGCTTCAATTTATGAGT
CTAGAAGTACCGCGTCGAAATGTGGCTACTTTACAAGCAGAAAATGTGACTGGACTCTTTAAGGACTGTA
GCAAGATCATTA"&amp;"CTGGTCTTCATCCAACACAGGCACCTACGCATCTCAGTGTTGATACTAAATTCAAGAC
TGAAGGACTTTGTGTCGACATACCAGGAATACCAAAGGACATGACCTATCGTAGACTCATCTCTATGATG
GGCTTTAAAATGAATTACCAAGTTAATGGTTACCCTAATATGTTTATCACCCGTGAAGAAGCTATTCGTC
ACGTTCGTGCATGGATAGGCTTTGATGTTGAGGGTTGTCATGCGACTAGAGATG"&amp;"CTGTAGGAACAAATCT
ACCACTCCAGTTAGGGTTTTCAACAGGTGTTAACCTAGTGGCTGTACCAACTGGCTATGTTGACACTGAG
CACAGCACAGAATTTACCAGAGTTAATGCAAAACCTCCTCCAGGTGATCAATTTAAGCATCTTATACCAC
TTATGTACAAAGGCTTGCCCTGGAACGTGGTGCGTATTAAGATTGTTCAAATGCTCAGTGATACACTGAA
AGGATTATCAGACAGAGTTGTGTTT"&amp;"GTCCTTTGGGCACATGGCTTTGAACTTACATCGATGAAGTATTTT
GTTAAGATCGGACCAGAAAGAACGTGTTGTCTGTGTGACAAACGCGCGACTTGCTTCTCTACTTCATCTG
ACACTTATGCCTGTTGGAATCACTCTGTGGGCTTTGACTATGTCTATAACCCGTTTATGATTGATGTCCA
GCAGTGGGGTTTTACAGGTAACCTTCAAAGTAACCATGATCAACACTGCCAAGTGCATGGTAATGCC"&amp;"CAT
GTAGCTAGTTGTGATGCTATCATGACTAGATGTCTTGCAGTCCATGAGTGCTTTGTTAAGCGCGTTGATT
GGTCTGTTGAATACCCGATTATTGGAGATGAACTGAAGATTAATGCCGCATGCAGAAAAGTACAGCATAT
GGTTGTTAAATCTGCATTGCTTGCTGATAAATTCCCAGTTCTTCATGATATAGGAAACCCAAAGGCTATT
AGATGTGTGCCGCAGTCTGAAGTGGACTGGAAATTCTA"&amp;"CGACGCTCAGCCTTGCAGTGACAAAGCTTATA
AAATAGAAGAACTCTTCTACTCATATGCCACACATCATGACAAGTTCACAGATGGTGTTTGCTTGTTTTG
GAACTGTAACGTTGATCGTTACCCGGCTAATGCTATTGTGTGTAGGTTTGATACTAGAGTGCTTTCTAAT
TTAAACCTACCAGGTTGTGATGGTGGTAGTTTGTATGTTAATAAGCATGCGTTCCACACTCCAGCTTTTG
ATAAGAGTG"&amp;"CATTTACACATTTGAAACAACTGCCTTTCTTTTATTACTCTGACAGTCCGTGTGAGTCTCA
TGGTAAACAGGTTGTGTCAGATATTGATTATGTCCCACTAAAGTCTGCTACGTGTATTACACGATGCAAC
TTAGGTGGTGCCGTTTGTAGACATCATGCAAACGAGTACAGACAGTACTTGGATGCATATAATATGATGA
TTTCTGCTGGATTTAGCCTTTGGATTTATAAACAATTTGATACTTACAACT"&amp;"TGTGGAACACTTTCACCAA
GTTGCAGAGTTTAGAAAATGTGGCTTATAATGTTATCAACAAGGGACACTTTGATGGACAGAATGGTGAA
GCACCTGTGTCTATCGTTAATAATGCTGTTTACACTAAGTTAGATGGTGTTGATGTGGAGATCTTTGAAA
ATAAGACAACACTTCCTGTTAATGTTGCATTTGAGCTTTGGGCTAAACGTAACATTAAACCGGTGCCAGA
GATTAAAATACTCAATAATTTG"&amp;"GGTGTTGATATCGCTGCTAATACTGTTATATGGGACTACAAGAGAGAA
GCGCCAGCGCATGTTTCTACAATAGGTGTCTGTACAATGACTGACATTGCAAAGAAACCTACTGAGAGTG
CTTGTTCATCACTTACTGTCTTATTTGATGGTAGAGTTGAGGGACAGGTAGACCTTTTTAGAAACGCCCG
TAATGGTGTTTTAATAACAGAAGGTTCAGTTAAGGGCTTAACACCTTCGAAAGGACCTGCACAG"&amp;"GCTAGT
GTCAACGGAGTCACATTAATTGGAGAATCAGTAAAAACACAGTTCAATTACTTTAAGAAAGTGGATGGCA
TTATTCAGCAATTGCCAGAAACCTACTTTACTCAAAGCAGAGACTTAGAGGATTTCAAGCCCAGATCACA
AATGGAAACTGATTTCCTTGAGCTCGCTATGGATGAATTCATAGAACGATATAAGCTAGATGGCTATGCT
TTCGAGCACATCGTTTATGGAGATTTTAGTCATGG"&amp;"ACAATTAGGCGGACTTCATTTATTGATAGGACTGG
CCAAAAGGTCACAGGACTCACTGTTAAAGCTAGAGGATTTTATTCCTATGGATAGCACAGTGAAAAACTA
CTTCATAACAGATGCGCAAACGGGTTCATCTAAGTGTGTATGCTCTGTTATCGACCTTTTACTTGATGAC
TTTGTTGAAATAATAAAGTCACAAGATCTTTCAGTGGTTTCAAAAGTAGTCAAAGTTACGATTGATTATA
CAGAAA"&amp;"TTTCATTTATGCTTTGGTGTAAAGATGGGCATGTGGAAACTTTTTACCCAAAATTACAATCTAG
TCAAGCATGGCAACCAGGTGTTGCTATGCCTAATCTCTATAAAATGCAGAGAATGTTACTGGAAAAGTGT
GATCTTCAAAATTATGGTGATAGTGCTATATTGCCTAAAGGCATAATGATGAATGTCGCAAAGTACACTC
AACTGTGTCAGTATTTAAATACACTTACTTTAGCTGTGCCCTATAATA"&amp;"TGAGAGTTATACATTTTGGCGC
GGGCTCTGATAAAGGAGTAGCACCTGGCACAGCTGTTCTTAGACAGTGGTTGCCAACTGGTACACTACTT
GTCGATTCTGATTTAAATGATTTTGTTTCTGATGCAGACTCAACATTAATTGGTCATTGTGCAACCGTAC
ATACGGCTAATAAATGGGATCTCATTATTAGCGATATGTATGATCCTAAGACTAAAAATGTTACAAAAGA
GAATGATTCCAAAGAAGGA"&amp;"TTTTTCACTTACATTTGTGGATTTATACAGCAAAAATTAGCCCTCGGAGGT
TCCGTAGCTGTAAAGATAACAGAGCATTCCTGGAATGCTGATCTTTATAAGCTCATGGGACACTTCGCAT
GGTGGACAGCTTTTGTTACTAATGTTAATGCTTCATCTTCAGAGGCTTTCTTAATTGGTTGTAATTATCT
TGGCAAACCACGTGAGCAGATAGATGGTTATGTCATGCATGCAAATTACATATTTTGGAGG"&amp;"AACACAAAT
CCAATACAATTGTCTTCCTACTCATTATTTGACATGAGTAAGTTTCCTCTTAAATTAAGAGGTACTGCTG
TTATGTCATTAAAAGATGGACAAATCAATGATATGATTTTGTCTCTTCTTAGTAAAGGCAGACTTATTGT
TAGAGAGAATAATAGAGTTATTATCTCTAGTGATGTTCTTGTTAACAACTAAACGAACATGTTGTTTTTC
TTGTTTCTTCAGTTCGCCTTAGTAAACTCCCA"&amp;"GTGTGTTAACTTGACAGGCAGAACCCCACTCAATCCCA
ATTATACTAATTCTTCACAAAGAGGTGTTTATTACCCTGACACAATTTATAGATCAGACACACTTGTGCT
CAGCCAGGGTTATTTTCTTCCATTTTATTCTAATGTTAGCTGGTATTACTCATTAACAACCAACAATGCT
GCCACAAAGAGGACTGATAATCCTATATTAGATTTCAAGGACGGCATATACTTTGCTGCCACTGAACACT
CAA"&amp;"ATATTATCAGGGGCTGGATCTTTGGAACAACTCTTGACAACACTTCTCAATCTCTCTTGATAGTTAA
CAACGCAACGAATGTTATTATCAAGGTTTGTAATTTTGATTTTTGTTATGATCCCTACCTTAGTGGTTAC
TATCATAACAACAAAACATGGAGCATCAGAGAATTTGCTGTCTATTCTTCTTATGCTAATTGTACTTTTG
AGTATGTTTCGAAATCCTTTATGTTGAACATTTCTGGTAATGGTG"&amp;"GTCTGTTCAACACTCTTAGAGAGTT
TGTTTTCAGAAATGTCGATGGGCATTTCAAGATTTACTCAAAGTTTACACCAGTAAATTTAAATCGTGGC
TTGCCTACTGGTCTCTCAGTGCTTCAGCCATTGGTTGAATTACCAGTTAGCATAAATATTACTAAATTCA
GAACACTCCTCACTATTCATAGAGGAGACCCTATGCCTAATAACGGCTGGACTGCTTTTTCAGCTGCTTA
TTTCGTGGGCTATCTT"&amp;"AAACCACGTACCTTTATGCTGAAATATAATGAGAATGGCACCATTACTGATGCT
GTTGATTGTGCACTTGACCCTCTTTCGGAGACAAAGTGTACGTTAAAATCTCTTACTGTCCAAAAGGGCA
TCTATCAGACTTCTAACTTCCGAGTGCAACCCACTCAGTCTGTAGTTAGATTTCCTAATATTACCAATGT
GTGTCCATTTCACAAGGTTTTTAATGCCACGAGGTTTCCTTCCGTCTATGCGTGGGAA"&amp;"AGAACTAAAATT
TCTGATTGCATTGCAGATTACACTGTTTTCTACAATTCAACTTCTTTTTCTACTTTTAAATGTTATGGTG
TTTCACCTTCTAAATTGATTGATTTGTGCTTTACGAGTGTGTATGCTGATACATTTCTCATAAGATTCTC
AGAAGTCAGACAGGTGGCACCAGGACAAACTGGTGTCATTGCTGACTATAATTATAAATTACCTGATGAT
TTTACAGGTTGTGTCATAGCTTGGAACAC"&amp;"TGCCAAACAGGATGTAGGTAATTATTTCTACAGGTCTCATC
GTTCTACCAAATTGAAACCATTTGAAAGAGATCTTTCCTCAGACGAGAATGGTGTCCGTACACTTAGTAC
TTATGACTTCAACCCTAATGTACCACTTGAATACCAAGCTACAAGGGTTGTTGTTTTGTCATTTGAGCTT
CTAAATGCACCAGCTACAGTTTGTGGACCAAAACTATCCACACAACTAGTAAAAAATCAGTGCGTTAATT
"&amp;"TCAACTTTAACGGACTCAAGGGCACTGGTGTCTTGACTGATTCTTCCAAGAGGTTTCAGTCATTCCAACA
ATTTGGTAAAGATGCGTCTGACTTTATTGATTCAGTACGTGATCCTCAAACACTTGAGATACTTGACATT
ACACCTTGCTCTTTTGGTGGTGTCAGTGTTATAACACCAGGAACAAACACTTCTTTAGAGGTGGCTGTTC
TTTACCAAGATGTTAACTGCACTGATGTACCAACTACTATAC"&amp;"ATGCAGACCAACTAACACCTGCTTGGCG
TATTTATGCTACTGGCACTAATGTGTTTCAAACTCAAGCAGGCTGTCTTATAGGAGCTGAACATGTCAAT
GCTTCTTATGAGTGTGACATCCCAATTGGTGCTGGTATTTGTGCTAGCTACCATACGGCTTCTATATTAC
GCAGTACAAGCCAGAAAGCTATTGTGGCTTATACTATGTCCCTTGGTGCTGAGAACTCTATCGCTTATGC
TAACAATTCTATA"&amp;"GCCATACCTACAAATTTTTCAATTAGTGTTACCACTGAAGTTATGCCTGTATCAATG
GCTAAAACTTCTGTAGATTGTACTATGTATATCTGTGGTGACTCTATAGAGTGTAGCAACTTGTTGTTAC
AATATGGCAGTTTTTGCACACAACTAAATCGTGCTTTAAGTGGGATTGCTATTGAGCAAGACAAGAACAC
CCAAGAGGTTTTTGCTCAAGTTAAGCAAATCTATAAAACACCACCTATTAAGGAT"&amp;"TTTGGTGGTTTTAAT
TTTTCACAGATACTACCTGACCCATCTAAACCCAGCAAGAGGTCGTTTATTGAAGACTTACTCTTCAATA
AAGTCACTCTTGCTGATGCCGGTTTTATCAAACAGTACGGTGATTGTTTGGGTGGTATTTCTGCTAGAGA
TTTGATTTGTGCTCAAAAGTTCAATGGACTTACTGTCTTACCACCATTGCTCACAGATGAAATGATCGCT
GCTTATACAGCTGCATTAATTAGCGG"&amp;"CACTGCCACTGCTGGATGGACCTTTGGTGCTGGTGCTGCTCTTC
AAATACCATTTGCCATGCAAATGGCTTATAGGTTTAATGGAATTGGAGTTACTCAGAATGTTCTCTATGA
GAATCAGAAATTAATAGCCAATCAGTTTAATAGTGCTATTGGAAAAATCCAAGAGTCTTTGACATCTACA
GCTAGTGCACTTGGAAAATTGCAGGATGTTGTTAACCAAAATGCACAAGCTTTAAACACGCTTGTTAA"&amp;"AC
AACTTAGTTCCAATTTTGGTGCAATTTCAAGCGTGTTGAATGACATTCTTTCACGCCTTGACAAAGTCGA
GGCTGAGGTTCAGATTGATAGGTTGATCACAGGTAGACTTCAGAGTTTACAGACGTATGTGACTCAACAA
TTAATCAGAGCTGCAGAAATCAGAGCTTCTGCTAATCTTGCTGCGACTAAAATGTCCGAGTGTGTACTAG
GACAATCTAAAAGAGTTGATTTTTGTGGAAAAGGTTATC"&amp;"ACCTAATGTCTTTTCCCCAGTCAGCGCCTCA
TGGTGTTGTCTTCTTACATGTGACTTACATTCCTTCGCAAGAAAAGAACTTCACAACAGCTCCTGCCATT
TGCCATGAAGGTAAAGCACACTTCCCACGTGAAGGTGTTTTCGTTTCGAATGGCACACACTGGTTTGTAA
CACAAAGGAACTTTTATGAACCTAAAATTATAACCACTGACAATACATTTGTCTCTGGTAACTGTGATGT
TGTAATTGGA"&amp;"ATTATCAACAACACAGTTTATGATCCTTTACAACCAGAACTTGATTCATTTAAGGAGGAG
TTAGATAAATATTTTAAAAATCATACATCACCTGATATTGATCTTGGTGATATTTCTGGCATTAATGCTT
CTGTTGTCAATATTCAAAAGGAAATTGACCGCCTCAATGAGGTTGCCAGAAATTTAAATGAATCACTCAT
TGATCTCCAAGAACTTGGAAAATATGAGCAATATATCAAATGGCCATGGTAT"&amp;"GTTTGGCTCGGCTTCATT
GCTGGACTCATTGCTATAGTCATGGTTACAATCCTGCTTTGTTGCATGACAAGTTGTTGCAGTTGTCTCA
AGGGCTGTTGTTCTTGCGGATCTTGCTGTAAATTTGATGAAGACGACTCTGAGCCTGTGCTCAAAGGAGT
CAAATTACATTACACATAAACGAACTTATGGATTTGTTTATGAGAATTTTCACTCTTGGAACTGTTACTC
TTAAACAAGGTGAAATCAAAGGT"&amp;"GCTACTCCTACAAATTCTGTTCGCACTACTGCAACAATACCGATACA
AGCCACACTCCCTTTCGGATGGCTTGTTGTTGGCGTTGCAATTCTTGCTGTTTTTCAAAGCGCTTCAAAA
ATAATTACACTCAAAAAGAGATGGCAGTTAGCCCTCTCTAAAGGTGTTCATTTTGTTTGCAACTTGCTTC
TGCTGTTTTTAACAGTTTATTCTCACTTGTTGCTTCTTGCTGGTGGCTTGGAAGCCACTTTTCTC"&amp;"TTTCT
TTATGCATTAGCTTATTGCTTGCAAACTGTAAATTTTGTGAGAATAATAATGCGATTCTGGTTGTGCTGG
AAGTGCCGTTCCAAGAATCCTTTACTCTATGATGCCAACTACTTTCTTTGTTGGCATACTAATTGTTATG
ACTATTGTATACCATACAATAGTGTAACCTCTTCAATTGTCATCACATGTGGTGATGGTACTACGAATCC
CATTTCTGAGGACGACTACCAAATTGGTGGTTACAC"&amp;"GGAAAAGTGGGAGTCTGGTGTTAAGGACTGTGTT
GTATTACATAGTTATTTCACCTCAGATTACTACCAGCTGTACTCAACACAAGTGAGTACAGACACTGGTG
TTGAACATGTTACTTTCTTCATCTACAATAAAATTGTTGATGAGCCTGAAGAACATGTTCAAATTCACAC
AATCGACGGTACATCTGGAGTTGTTAATCCAGCAATGGAACCAATTTATGATGAACCGACGACGACTACT
AGCGTGC"&amp;"CTTTGTAAGCACAAGCTGATGAGTACGAACTTATGTACTCATTCGTTTCGGAAGAGACAGGTA
CGTTAATAGTTAATAGCGTACTTCTTTTTCTTGCTTTTGTGGTATTCTTGCTAGTCACACTAGCCATCCT
TACTGCGCTTCGATTGTGTGCGTACTGCTGCAATATTGTTAACGTGAGTCTTGTAAAACCTTCTTTTTAC
GTTTACTCTCGTGTTAAAAATCTGAATTCTTCTAGAGTTCCTGATCTTT"&amp;"TGGTCTAAACGAACTAAATAT
TATATTAGTCTTTCTGTTTGGAACTTTAATTTTAGCCATGTCAGGTGACAACGGTACCATTACCGTTGAA
GAGCTTAAAAAGCTCTTAGAACAATGGAACCTAGTAATAGGATTCTTGTTTCTTACATGGATTTGTTTGT
TACAATTTGCCTATGCCAACAGGAATAGGTTTTTGTACATAATTAAGTTAATTTTCCTCTGGCTGCTTTG
GCCAGTAACTTTAGCTTGCT"&amp;"TTGTGCTTGCTGCTGTTTACAGAATAAACTGGATCACTGGTGGAATTGCC
ATTGCAATGGCCTGTCTTGTAGGCTTGATGTGGCTTAGCTACTTCATTGCTTCTTTCAGGCTGTTTGCTC
GTACGCGTTCCATGTGGTCATTTAACCCAGAAACTAACATTCTTTTGAACGTGCCTCTTCATGGCACAAT
TCTGACCAGGCCGCTTCTAGAGAGTGAACTCGTAATTGGAGCTGTGATCCTTCGTGGACATC"&amp;"TTCGTATT
GCAGGACACCATCTGGGACGCTGTGACATCAAGGACCTGCCCAAAGAAATCACTGTAGCTACATCACGAA
CGCTTTCTTATTACAAATTGGGAGCTTCGCAGCGTGTAGCAGGTGACTCAGGTTTTGCTGCATACAGTCG
CTACAGGATTGGTAATTACAAATTAAATACAGACCATTCCAGTAGCAGTGACAATATTGCTTTGCTTGTA
CAGTAAGTGACAACAGATGTTTCATCTCGTTGA"&amp;"CTTTCAGGTTACTATAGCAGAGATATTATTAATTATT
ATGAGGACTTTTAAAGTTTCCATTTGGAATCTTGATTATATCATAAATCTCATAATTAAAAATCTATCTA
AGCCTCCAACTGAGAATAACTGTTCTCAATTAGATGAAGAGCAACCAATGGAGATTGATTAAACTAACAT
GAAAATTATTTTCTTCTTGGTACTGATAACACTTGTTACTGGCGAGCTTTACCACTACCAAGAGTGTATA
AAAG"&amp;"GTACAACTGTACTTTTAAAAGAACCTTGCTCTTCAGGAACATATGAAGGCAATTCACCATTTCATC
CTCTAGCTGATAATAAATTTGCACTGGCTTGCTTTAGCACTCAATTTGCTTTTGCTTGTCCTGACGGTGT
TAGACACACCTTTCAGTTACGTGCGAGATCAGTTTCACCCAAACTGTTTACCAGACAAGAGGAAGTTCAA
GAATTATACTCACCTGTTTTCCTTATCGTTGCAGCTATAGTGTTCA"&amp;"TAATACTTTGCTTCACATTCAAAA
GAAAAATAGAATGAGTGAATTTTCATTAATTGACTTCTATTTGTGCTTCTTAGCCTTTCTGCTATTCCTT
GTTTTAATTATGCTCATTATCTTTTGGTTCTCACTAGAACTGCAAGATCATAATGAAACTTTCCACGCCT
AAACGAACATGAAATTTCTTGTTTTCTTAGGAATTCTTACAACAGTAGCTGCATTCCATCAGGAATGTAG
TTTACAGTCATGTGCTC"&amp;"AGCATCAACCCTATGTAGTTGATGACCCTTGTCCAATTCACTTCTACTCACGA
TGGTATATCAGAGTGGGAGCTAGAAAATCAGCACCTTTGATTGAATTGTGTGTTGATGAGGTAGGCTCTA
AGTCACCCATTCAATACATTGACATTGGTAATTACACAGTTTCCTGTTCTCCTTTTACAATTAATTGCCA
GGAACCTAAATTAGGTAGTCTCGTAGTACGGTGTTCGTATTATGAAGACTTTCTAGAGT"&amp;"ACCATGACATT
CGTGTTGTCTTAGATTTCATCTAAACGAACTAACTAAAATGTCTGATAATGGACCCCAAAACCAACGTAG
TGCACCCCGCATTACATTTGGTGGACCCTCAGATTCAAGTGACAATAGCAAAAACGGAGAGCGCAATGGT
GCACGACCTAAACAACGTCGACCCCAAGGCTTACCCAATAATACTGCATCTTGGTTCACCGCTCTCACTC
AACATGGCAAGGAAAACCTTACGTTCCCTC"&amp;"GAGGGCAAGGTGTTCCAATCAACACCAATAGCTCTAAAGA
TGACCAAATTGGCTACTACCGTAGAGCTACCAGACGAATTCGTGGTGGTGACGGTAAAATGAAAGAGCTC
AGCCCCAGATGGTATTTTTACTATCTAGGAACTGGACCAGAAGCTGGACTTCCCTATGGTGCTAACAAAG
AAGGCATCATATGGGTTGCAACTGAGGGAGCCTTAAACACACCGAAAGACCACATTGGCACCCGCAATCC
T"&amp;"GCTAACAATGCTGCAATCGTGCTACAACTTCCTCAAGGAACAACATTGCCAAAAGGCTTCTACGCAGAA
GGGAGCAGAGGCGGCAGTCAAGCTTCTTCACGCTCCTCATCACGTAGTCGCAACAGTTCAAGAAACTCAA
CTCCAGGCAGCAGTAGGGGAACTTCTCCTGCTAGAATGGCTGGCAATGGCGGTGACACTGCTCTTGCTTT
GCTGCTGCTAGATAGGTTGAACCAGCTTGAGAACAAAGTATCT"&amp;"GGCAAAGGCCAACAACAACAGGGCCAA
ACTGTCACTAAGAAATCTGCTGCTGAGGCATCTAAAAAGCCTCGCCAAAAACGTACTGCTACAAAACAGT
ACAACGTCACTCAAGCATTTGGGAGACGTGGTCCAGAACAAACCCAAGGAAATTTTGGGGACCAAGAATT
AATCAGACAAGGAACTGATTACAAACATTGGCCGCAAATTGCACAATTTGCTCCAAGTGCCTCTGCATTC
TTTGGAATGTCACG"&amp;"CATTGGCATGGAAGTCACACCTTCGGGAACATGGCTGACTTATCATGGAGCCATTA
AATTGGATGACAAAGATCCACAATTCAAAGATAACGTCATACTGCTGAATAAGCACATTGACGCATACAA
AACATTCCCACCAACAGAGCCTAAAAAGGACAAAAAGAAAAAGGCTGATGAACTTCAGGCTTTACCGCAG
AGACAGAAGAAACAACAAACTGTGACCCTTCTTCCTGCTGCAGATTTGGATGAATT"&amp;"CTCCAAACAGTTGC
AACAATCCATGAGTGGTACTGATTCAACCCAGGCTTAAACTCGTGCAGACCACACAAGGCAGATGGGCTA
TATAAACGTTTTCGCTTTTCCGTTTACGATATATAGTCTACTCTTGTGCAGAATGAATTCTCGTAACTAC
ATAGCACAAGTAGATGTAGTTAACTTTAATTTCACATAGCAATCTTTAATCAATGTGTAACATTGGGGAG
GACTTGAAAGAGCCACCACGTTTTCAC"&amp;"CGAGGCCACGCGGAGTACGATCGAGGGTACAGCCAATAATGTT
AGGGAGAGCAGCCTATATGGAAGAGCCCTAATGTGTAAAATTAATTTTAGTAGTGCTATCCCCATGTGAT
TTTAATAGCTTCAACCACTCGACAAGAAAAAAAAAAAAAAAAAAAAAAAAAA")</f>
        <v>&gt;BtZC45 MG772933.1_ref_genome
ATATTAGGTTTTTACCTTCCCAGGTAACAAACCAACTAACTCTCGATCTCTTGTAGATCTGTTCTCTAAA
CGAACTTTAAAATCTGTGTGACTGTCACTTAGCTGCATGCTTAGTGCACTCACGCAGTTTAATTATAATT
AATTACTGTCGTTGACAGGACACGAGTAACTCGTCTATCTTCTGCAGGTTGCTTACGGTTTCGTCCGTGT
TGCAGCCGATCATCAGCATACCTTGGTTTCGTCCGGGTGTGACCGAGAGGTAAGATGGAGAGCCTTGTCC
CTGGTTTCAACGAGAAAACACACGGTCCACTCAGTTTGCCTGTTTTACAGGTTCGTGACGTGCTTGTACG
TGGCTTTGGAGACTCCGTAGAGGAAGCTTTATCAGAGGCACGTCAACATCTTAAAGATGGCACTTGTGGC
TTAGTAGAAGTTGAAAAAGGTGTTTTACCTCAACTTGAACAGCCCTATGTGTTCATCAAACGTTCTGATG
CCCGAACTGCACCTCACGGCCATGTTATGGTCGAATTAGTAGCAGAACTCGATGGCATTCAGTATGGTCG
TAGTGGTGAGACACTTGGTGTTCTTGTCCCTCATGTAGGAGAGGTACCAGTTGCTTACCGTAAAGTTCTT
CTTCGTAAGAACGGTAATAAAGGAGCTGGTGGCCATAGTTACGGCGCCGATCTAAAGTCTTTTGACTTAG
GCGACGAGCTTGGTACTGATCCTATTGAAGATTTTCAAGAAAATTGGAACACTAAACATGGCAGTGGTGT
TACCCGTGAACTCAAGCGTGAGCTTAACGGAGGTGCATACACTCGCTATGTAGACAACAACTTTTGTGGC
CCAGATGGCTACCCTCTTGAGTGCATTAAAGACCTTCTGGCTCGTGCTGGTAAGGCTTCTTATGCTTTGT
CTGAACAATTGGATTTTATTGACACTAAGAGAGGTGTGTACTGCTGCCGTGAACACGAGCATGAAATTGC
TTGGTACACGGAACGCTCTGAAAAGAGCTATGAATTGCAGACACCTTTTGAAATTAAGTTGGCAAAGAAA
TTTGACACCTTCAATGGGGAATGTCCAAATTTTGTATTTCCTCTAAATTCAACAATCAAGACCATTCAAC
CAAGGGTTGAAAAGAAAAAGCTTGATGGTTTCATGGGTAGAATTCGATCTGTCTATCCTGTTGCTTCACC
AAATGAATGCAACCAAATGTGCCTCTCAATTCTCATGAAGTGTGACCATTGTGGTGAAACTTCATGGCAG
ACGGGTGATTTTGTTAGAGCCACTTGCGAATTCTGTGGTACTGAAAATTTGACTAAAGAAGGTGCCACAA
CTTGTGGTTACTTACCTCAAAATGCTGTTGTAAAACTTTATTGTCCAGCATGTCATAATCCAGAAGTAGG
ACCTGAGCATAGTCTTGCTGAATATCATAATGAGTCTGGTTTGAAAACCGTTCTTCGTAAGGGTGGTCGT
ACCATTGCTTATGGGGGCTGTGTGTTTGCTTATGTTGGTTGCTACAACAAGTGTGCCTATTGGGTTCCAC
GTGCTAGTGCTAACATAGGCTGTAATCACACAGGTGTTGTTGGAGAAGGTTCTGAAAGTCTAAACGACAA
CCTTCTTGAAATATTGCAAAAGGAGAAAGTCAACATCAATATTGTTGGTGACTTTAAACTTAATGAAGAG
ATTGCCATTATTTTGGCATCTTTTTCTGCCTCTATAAGTGCTTTTGTAGAAACTGTAAAAGGTTTGGATT
ACAAAACATTCAAACAAATTGTTGAATCCTGTGGTAACTTTAAAGTTACGAAGGGAAAAGCAAAGAAAGG
TGCCTGGAACATAGGTGAACAAAGTTCAATACTGAGTCCGCTCTATGCGTTCCCTTCAGATGCTGCTCAT
GTTGTACGGTCTATCTTCTCACGCACACTAGAAACTGCTCACCATTCTGTGCATGTCTTACAAAAGGCTG
CTATAATTATCTTAGATGGAATTTCACAGTATTCATTGAGACTCATTGATGCTATGATGTTCACATCTGA
TTTGGTTACTAACAATCTAGTTGTAATGGCTTACATTACGGGTGGTGTTGTACAAATGACTTCACAGTGG
CTAACAAATATCTTTGGCACTGTTTATGAAAAACTTAAACCGGTTCTTGATTGGCTCGAAGAGAAATTCA
AAGAAGGTATAGAGTTTCTTAGAGACGGTTGGGAAATTGTTAAATTTATCTCAACTTGTGCTTGTGAAAT
AGTCGGTGGACAAATTGTCACCTGTGCAAAGGAAATTAAGGAGAGTGTTCAGACATTCTTTAAGCTCGTA
AATAAATTTTTGGCTTTGTGTGCTGACTCCATCATTATTGGTGGAGCTAAACTTAAAGCCTTGAATTTAG
GTGAAACATTTGTCACACACTCAAAGGGATTGTACAGAAAGTGTGTTAGATCCAGAGAAGAAACTGGCTT
ACTCTTGCCTCTGAAAGCTCCAAAAGAAATTATTTTCTTAGAGGGAGAAACACTTCCCACAGAAGTGTTA
ACAGAGGAAGTTGTCTTGAAAACTGGTGTTTTACAACCATTAGAACAACCTACTAATGAGGCTGTTGAAG
CTCCATTGATTGGTACACCAGTCTGTATTAACGGGCTCATGTTGCTCGAAATTAAAGACACAGAAAAGTA
CTGTGCCCTTGCACCTAATATGATGGTAACAAATAATACCTTCACACTTAAAGGTGGTGCACCAACAAAA
GTCACTTTTGGTGATGACACTGTGATTGAAGTGCAGGGTTACAAGAGTGTAAACATCACTTTTGAACTTG
ATGAAAGGATTGATAAAGTACTTAATGAGAAGTGCTCTAATTACACAGTTGAACTCGGTACAGAGGTAAA
CGAGTTCGCTTGTGTTGTTGCTGATGCTGTCATAAAAACTTTACAACCAGTATCTGAACTAATCATACCA
CTGGGCATTGATTTAGACGAGTGGAGTATGGCTACATACTACTTGTTTGATGAGTCCGGTGAATTTAAAT
TGTCTTCACATATGTACTGTTCTTTCTACCCTCCTGAAGATGAAGGGGAAGATGATTGTGAAGAAGGACA
GTGTGAACCATCAACTCAATATGAGTATGGTACTGAGGATGACTACCAAGGTAAACCTTTGGAGTTTGGT
GCTACTTCTTTTTCTTCTTCTTCACAGGAAGAAGAACAAGAAGAGGATTGGTTAGAATCTGATAGTCAGG
ACGGCCAAGAGACTGCAGTTGAAGAAAATAAAATACCGAGTGTTGAAGTTCCACCTGTTTTGCAGGTGGA
ATCAACACCAGTTGTTACTGAAACTAGTGAACAAAATAATTTCACAGGTTATTTAAAATTAACTGACAAT
GTCTTCATTAAAAATGCTGACATTGTAGAAGAAGCTAAAAAGGTAAAGCCTACAGTAGTTGTTAATGCAG
CTAATGTTTACCTTAAACATGGAGGAGGTGTTGCTGGAGCTTTAAATAAGGCAACTAACAACGCCATGCA
GGTTGAATCTGATAAGTACATAACTACCAATGGGCCACTAATTGTGGGTGGTGGTTGTGTTTTGAGTGGA
CATAACCTTGCTAAAAATTGTCTTCATGTTGTTGGCCCTAATGTCAACAGAGGTGAAGACATTCAATTGC
TTAAAAATGCTTATGAAAATTTCAATCAACATGAGATTTTACTCGCACCATTATTATCAGCTGGTATTTT
TGGTGCTGATCCTGTACATTCTTTAAGAGTTTGTGTAGAAACTGTTCACACAAATGTCTATCTAGTTGTC
TTTGACAAAAATCTCTATGACAAACTTGTTTCAAGCTTTTTAGAGATGAAGAGTGAAAAACAAGTAGAAC
AAAAAGTTGCTGAAAATCCTAAAGAGGAAGTTAAGCCATTTTTTACTGAAAATAAACCTTCAGTTGAACA
AAGACAACAAGCTGAAGAGAAGAAAATCAAAGCCAGTATTGAAGAAGTTACAACTACTCTAGAGGAGACC
AAGTTCCTTACAGAAAACTTGTTACTTTATATTGACATCAATGGCAATCTTCACCCAGATTCTGCCACTC
TTGTTAAAGATATTGACACCACTTTCTTGAAGAAAGATGTTCCATATATAGTGGGTGATGTTATTAAAGA
AGGCGCTTTAACTGCTGTAGTTATACCTACTAAAAAGGCTGGTGGCACTACCGAAATGCTTGCTAAAGCT
TTAAGAAAAGTGCCAACAGATAATTATATAACCACCTACCCTGGTCAGGGTTTAAATGGTTACACTGTAG
AAGAAGCAAAGACAGTGCTTAAAAAGTGTAAAAGTGCTTTTTACATTTTACCATCTATTATCTCTAATGC
GAAGCAAGAAATTCTAGGAACTGTTTCTTGGAACTTGCGAGAGATGCTCGCACATGCAGAAGAAACACGT
AAGTTAATGCCTGTTTGTATGGAGACTAAAGCTATAGTTTCAACTATACAACGTAAGTACAAAGGCATTA
AAATACAGGAGGGTGTGGTTGATTATGGTGCTAGATTTTACTTTTACACTAGTAAAACTACTGTAGCATC
ACTTATTAACACACTTAACAATCTAAATGAGACTCTTGTCACAATGCCATTAGGATATGTGACGCACGGT
CTAAATTTAGAAGAAGCTGCTCGGTACATGAGGTCTCTCAAAGTACCGGCTACAGTCTCTGTTTCTTCAC
CAGATGCTGTTACAGCATATAATGGTTATCTTACTTCTTCTTCAAAAACACCTGAAGAACACTTTATTGA
AACCGTTTCACTTGCTGGTTCCTATAAAGATTGGTCTTATTCTGGACAGTCTACACAACTAGGCATAGAA
TTTCTTAAGAGAGGTGATAAGAGTGTATATTACACCAGTAATCCCACTACATTTCACCTAGATGGTGAAA
CTATCACCTTTGATAATCTTAAGACACTTCTCTCTTTGAGAGAAGTGAGGAATATTAAAGTGTTTACAAC
AGTAGACAACATTAACCTCCACACGCAAGTTGTGGATATGTCTATGACATATGGACAACAGTTCGGTCCA
ATTTATTTGGATGGAGCTGATGTTACTAAAATAAAACCTCACAATTCACATGAAGGTAAAACATTTTATG
TTTTGCCTAATGATGATACCTTACGTGCAGAGGCTTTTGAGTACTACCATACAACTGATCCTAGTTTTCT
GGGTAGGTACATGTCAGCTTTAAACCACACTAAAAAGTGGAAATACCCACAAGTAAATGGTTTAACTTCT
ATAAAATGGGCAGATAACAATTGTTATCTTGCTACTGCATTGTTAACAATCCAACAAATAGAGTTGAAAT
TTAATCCACCAGCTTTACAAGACGCCTATTATAGGGCAAGAGCTGGTGAGGCTGCTAATTTTTGTGCACT
TATCCTGGCCTATTGTAATAAGACAGTAGGTGAGTTAGGTGATGTCAGAGAAACAATGAATTATTTGTTT
CAACATGCCAATTTAGATTCTTGTAAAAGAGTCTTGAATGTGGTGTGTAAAACTTGTGGACAACAGCAAA
CAACTCTCAAGGGTGTAGAAGCTGTTATGTATATGGGCACACTTTCTTATGAACAACTTAAGAAGGGTGT
GCAGATACCTTGTATGTGTGGTAAACAAGCTACACAATATCTGGTACAACAAGAGTCACCTTTTGTTATG
ATGTCTGCACCGCCCGCCCAATATGAACTTAAGCATGGTACATTTGTTTGTGCTAGTGAGTATACTGGTA
ATTACCAGTGTGGTCACTACAAACATATAACTTCTAAAGAAACCTTGTATTGCATAGATGGCGCTTTACT
TACAAAGTCCTCTGAGTATAAAGGTTCTATTACAGATGTTTTCTATAAAGAAAACAGTTATACAACAACC
ATAAAACCAGTTACATACAAGTTGGATGGTGTTGTTTGTACAGAAATTGATCCTAAGTTGGATGGTTATT
ATAAGAAAGATAATTCTTATTTCACAGAGCAACCAATTGATCTTGTACCAAACCAACCTTACCCGAATGC
AAGCTTTGACAATTTTAAGTTTGTATGTGATAATACCAAATTTGCCGATGATTTAAATCAATTGTCTGGT
TATAAGAAACCTGCCTCGAGAGAGCTTAAGGTTACATTCTTTCCTGACTTAAATGGTGATGTAGTGGCTA
TTGATTATAAGCACTACACACCTTCTTTTAAGAAAGGAGCTAAATTGCTGCATAAGCCAATTGTTTGGCA
TGTTAACAATGCAACTAACAAAGCAACGTACAAACCAAATATTTGGTGCATACGTTGTCTTTGGAGTACA
AAACCGGTTGAAACATCAAATTCTTTTGATGCACTGGAATTAGGGGACACACAGGGAATGGATAATCTTG
CCTGTGAAGTTCTAAAACCAGTCTCTGAAGAAGTAGTGGAAAATCCTACCATACAGAAAGACATTCTTGA
GTGTAATGTGAAAACTACCGAAGTTGTAGGAGACATTATACTTAAACCGGCAAGTGATGGTCTAAAAATT
ACAAAAGAGGTTGGTCATACAGACCTAATGGCTGCTTATGTTGACAATTCAAGTCTTACTATTAAGAAAC
CTAATGAATTATCCAGAGTATTAGGTTTGAAAACTTTAGCCACTCATGGCTTGGCTGCTATTAATAGTGT
TCCTTGGGACACTATAGCTAATTATGTTAAGCCTTTCCTTAATAAGGTTGTTAGCACAACTACTAACATA
GTTACACGGTGTCTAAACCGTGTTTGTACTAATTATATGCCTTATTTGTTTACTTTATTGCTACAATTGT
GTACTTTTACTAAAAGTACAAATTCTAGAATAAGAGCATCTATGCCAACCACTATAGCAAAGAATACTGT
TAAAAGTGTTGGTAAATTTTGTATAGAGGCTTCATTTAATTATTTGAAGTCACCTAATTTTTCTAAATTG
ATAAATATTGTAATTTGGTTTTTATTATTAAGTGTTTGCCTAGGTTCTTTAATCTATTCAACTGCTGCTT
TAGGTGTCTTAATGTCTAATTTAGGCATGCCTTCTTATTGTACTGTTTACAGAGAAGGTTATTTGAACTC
TACTAATGTCACTACTGCAACCTACTGCACTGGTTCTATACCTTGTAGTGTTTGTCTTAGTGGTTTAGAT
TCTTTGGATACTTACCCATCCTTAGAAACTATACAAATTACCATTTCGTCTTTTAAATGGGATTTAACTG
CTTTTGGTCTAGTTGCAGAGTGGTTTTTGGCATATATTCTTTTTACTAGGTTCTTTTATGTACTTGGATT
GGCTGCAATCATGCAATTGTTTTTCAGCTATTTTGCAGTACATTTTATTAGTAATTCTTGGCTTATGTGG
TTAATAATTAATCTTGTACAAATGGCCCCAATTTCAGCTATGGTTAGAATGTATATTTTCTTTGCATCAT
TTTATTATGTATGGAAAAGTTATGTGCATGTTGTAGATGGTTGTACTTCATCAACTTGTATGATGTGTTA
TAAACGTAATAGAGCAACAAGAGTTGAATGTACAACTATTGTTAATGGTGTTAGAAGGTCCTTTTATGTC
TATGCTAATGGAGGTAAAGGCTTTTGCAAACTACATAACTGGAATTGTATTAATTGTGATACATTCTGTG
CTGGTAGTACATTTATTAGTGACGAAGTTGCTAGAGACTTATCACTACAGTTTAAAAGACCAATAAATCC
TACTGACCAGTCTTCCTATATTGTTGATAGTGTTACAGTGAAGAATGGTTCCATCCATCTTTACTTTGAT
AAGGCTGGTCAAAAGACTTATGAAAGACATTCTCTCTCTCATTTTGTTAACTTAGACAATCTGAGAGCTA
ATAACACTAAGGGTTCATTGCCTATTAATGTTATAGTTTTTGATGGTAAATCAAAATGTGAAGAATCATC
TGCTAAATCAGCGTCTGTTTATTATAGTCAGCTTATGTGTCAACCTATACTGTTACTGGACCAGGCATTA
GTGTCTGATGTTGGTGACAGTGCAGAAGTTGCAGTTAAGATGTTTGATGCTTATGTTAATATATTTTCAT
CAACTTTCAATGTTCCAATGGAAAAACTCAAAGCATTAGTTGCGACTGCAGAAGCTGAACTTGCAAAGAA
TGTGTCTTTAGACAACGTCTTATCTACTTTTATTTCAGCAGCTCGTCAAGGGTTTGTTGATTCAGATGTA
GAAACTAAAGATGTTGTTGAATGTCTTAAATTGTCACACCAATCTGACATAGAAGTTACAGGTGACAGTT
GTAACAATTACATGCTCACTTATAACAAAGTTGAAAACATGACACCTCGGGATCTTGGTGCTTGTATTGA
TTGTAGTGCACGTCATATCAATGCACAGGTGGCAAAAAGTCATAACATAGCTTTGATTTGGAATGTTAAA
GATTTCATGTCATTGTCTGAACAACTACGAAAACAAATACGCAGTGCTGCTAAGAAGAATAACTTGCCTT
TTAGATTGACATGTGCAACCACTAGACAAGTTGTTAATGTTGTTACAACAAAAATAGCACTTAAGGGTGG
TAAAATTGTTAACAACTGGTTGAAGCAGCTGATTAAGGTTACACTTGTGTTTCTTTTCATCACTGTTATC
TTCTATTTAATAACACCTGTTCATGTCATGTTTAAACACAATGACTTTTCAAGTGAAATTATAGGATACA
AGGCTATTGATGGTGGTGTCACTCGTGACATAGCGTCAACAGATACTTGTTTTGCTAACAAACATGCTGA
CTTTGACTCTTGGTTTAGTCAGCGCGGTGGTAGTTATACTAATGATAAAGCTTGCCCATTGGTAGCAGCT
GTTATCACAAGGGAAGTTGGCTTTGTTGTGCCCGGTTTGCCTGGCACAATATTACGCACAATTAATGGTG
ATTTTTTGCATTTTCTTCCTAGAGTGTTTAGTGCGGTAGGTAACATTTGTTACACTCCTTCTAAACTTAT
AGAGTACACTGACTTTGCAACATCGGCATGCGTTTTAGCTGCTGAATGTACCATTTTTAAAGATGCTTCT
GGTAAACCAGTACCTTATTGTTATGATACTAATGTACTAGAAGGTTCTGTTGCGTATGAAAGTCTCCGCC
CTGACACACGCTATGTGCTCATGGACGGTTCTATAATTCAATTCCCTAACACTTACCTTGAAGGTTCTGT
TAGAGTAGTAACAACTTTTGATTCAGAGTATTGTAGACATGGTACTTGCGAAAGATCAGAGGCTGGCATT
TGTGTATCTACTAGTGGTAGATGGGTACTTAATAATGATTATTACAGATCCTTGCCAGGAGTTTTTTGTG
GTGTAGATGCTGTGAATTTACTTACTAATATGTTCACGCCATTAATTCAACCTATTGGTGCTTTGGACAT
ATCTGCATCTATTGTAGCAGGTGGTGTTGTAGCTATTATAGTAACTTGTCTAGCCTACTACTTCATGAGG
TTTAGAAGAGCTTTTGGTGAATACAGTCATGTAGTTGCCTTTAACACTCTACTATTCTTTATGTCATTCA
CTGTACTCTGTTTAACACCAGTCTATTCATTCTTACCTGGTGTTTATTCTGTTATTTACTTGTACTTGAC
ATTTTATCTTACTAATGATGTTTCTTTCTTAGCACATATCCAATGGATGGTTATGTTCACACCCTTAGTG
CCTTTCTGGATGACAATTGTTTATGTCATTTGCATTTCCACAAAGCATTTTTATTGGTTCTTTAGTAACT
ACCTAAAGAGACGTGTAGTCTTTAATGGTGTTTCCTTTAGTACATTTGAGGAGGCTGCATTATGTACCTT
TTTGTTAAATAAAGAAATGTATCTGAAATTGCGTAGTGATGTACTTCTACCTCTTACGCAATACAATAGA
TATTTAGCTCTTTATAATAAGTACAAGTATTTTAGTGGGGCCATGGACACTACCAGTTATAGAGAAGCAG
CTTGCTGTCATCTGGCTAAGGCTATAAATGATTTCAGTAATTCAGGTTCTGATGTCCTCTACCAACCACC
ACAAACTTCAATCACATCAGCGGTTTTGCAGAGTGGTTTTAGAAAAATGGCATTCCCATCTGGTAAAGTT
GAAGGTTGCATGGTACAAGTTACTTGTGGTACCACTACACTTAATGGTCTTTGGCTTGATGATGTAGTTT
ACTGTCCACGACATGTGATCTGCACTTCTGAAGACATGCTCAATCCTAATTATGAAGATTTACTTATACG
TAAATCTAACCATAATTTTTTAGTTCAGGCTGGTAATGTTCAACTTAGAGTTGTTGGACATTCTATGCAA
AATTGTGTTCTTAAGCTTAAAGTAGATACAGCTAATCCTAAGACACCTAAGTATAAGTTTGTGCGCATTC
AACCCGGACAGACTTTTTCAGTATTAGCCTGTTACAATGGTTCACCATCTGGTGTTTACCAATGTGCCAT
GAGACCTAATTTTACTATTAAGGGTTCATTCCTTAATGGTTCATGTGGTAGTGTTGGTTTTAATATAGAC
TATGACTGTGTCTCTTTTTGTTATATGCATCATATGGAGTTACCAACGGGAGTTCATGCTGGCACAGACT
TAGAAGGTACCTTCTACGGACCTTTTGTTGACAGACAGACAGCACAAGCGGCTGGTACTGACACAACTAT
TACAGTTAATGTTCTAGCTTGGTTGTATGCAGCTGTTATAAACGGAGATAGATGGTTCCTTAATAGGTTT
ACCACAACTCTAAACGATTTTAATCTTGTGGCTATGAAGTATAATTATGAACCTCTAACACAAGACCATC
TTGACATACTAGGACCTCTTTCAGCTCAAACTGGAATTGCAGTCCTAGATATGTGTGCTTCATTAAAAGA
ATTATTACAAAATGGTATGAATGGACGTACCATATTGGGTAGTGCTTTATTAGAAGATGAATTTACACCT
TTCGATGTTGTTAGACAATGTTCAGGTGTCACCTTTCAAAGTGCAGTGAAAAGGACAATCAAGGGCACGC
ACCATTGGTTGTTGCTTACAGTTTTGACTTCACTCTTAGTTTTAGTTCAGAGTACTCAATGGTCTTTGTT
CTTCTTTGTGTATGAAAATGCCTTTATGCCTTTTGCTATGGGTATTATTGCTATGTCTGCTTTTGCTATG
ATGTTTGTCAAACATAAGCATGCATTCCTCTGTTTGTTCCTGTTACCTTCTCTTGCTACTGTAGCTTATT
TTAATATGGTCTACATGCCTGCTAGTTGGGTGATGCGTATTATGACATGGTTGGATATAGTTGATACTAG
TTTGTCTGGTTTCAAGCTAAAGGACTGTGTTATGTATGCATCAGCTGTAGTGTTATTAATCCTCATGACA
GCAAGAACCGTATATGATGATGGTGCTAGAAGAGTTTGGACACTTATGAATGTCCTGACACTCGTTTATA
AAGTTTATTATGGTAATGCTTTAGACCAAGCTATTTCCATGTGGGCTCTTATAATCTCTGTTACTTCTAA
CTACTCAGGTGTAGTTACAACTGTCATGTTTTTGGCCAGAGGTATTGTTTTTATGTGTGTTGAGTATTGT
CCTATCTTCTTTATAACTGGCAATACACTCCAGTGTATAATGCTAGTTTATTGTTTCTTAGGTTATTTCT
GTACTTGTTATTTTGGTCTCTTCTGTTTACTCAACCGCTATTTTAGGCTTACTCTTGGTGTTTATGACTA
TTTAGTCTCTACACAAGAATTTAGGTACATGAACTCTCAGGGGCTCCTGCCACCTAAGAGTAGTATTGAC
GCTTTCAAGCTTAACATTAAATTGTTGGGCATTGGAGGTAAACCTTGTATTAAGGTTGCTACTGTACAGT
CTAAAATGTCTGACGTAAAGTGCACATCAGTAGTGCTTCTCTCAGTTCTTCAGCAACTTAGAGTAGAGTC
ATCTTCTAAATTGTGGGCACAGTGTGTACAACTTCACAATGATATTCTTCTTGCCAAGGACACTACTGAA
GCTTTTGAGAAGATGGTTTCACTTTTGTCTGTTTTGCTGTCCATGCAGGGTGCTGTAGACATTAACAAGT
TGTGCGAGGAAATGCTCGACAACCGTGCTACCCTTCAGGCTATTGCTTCAGAATTCAGTTCTTTACCTTC
ATATGCTGCTTATGCCACTGCTCAAGAGGCTTATGAGCAGGCTGTAGCAAATGGTGATTCTGAAGTTGTT
CTTAAAAAGTTAAAGAAATCTTTGAATGTGGCTAAATCTGAGTTTGACCGTGATGCTGCCATGCAACGTA
AGTTGGAAAAGATGGCGGATCAGGCTATGACCCAAATGTACAAGCAGGCAAGATCTGAGGACAAGAGGGC
AAAAGTAACTAGTGCAATGCAAACTATGCTTTTCACTATGCTTAGAAAACTTGATAATGATGCACTTAAC
AACATTATCAACAATGCACGTGATGGTTGTGTACCACTCAACATCATACCACTCACAACAGCAGCAAAAC
TCATGGTTGTTGTCCCTGACTATGGAACCTACAAGAATACTTGTGATGGTAACACTTTTACATATGCATC
AGCACTCTGGGAAATCCAGCAAGTTGTTGATGCAGATAGTAAAATTGTGCAGCTTAGTGAAATCAACATG
GACAACTCACCAAATTTGGCTTGGCCTCTTATTGTTACTGCTTTAAGAGCCAATTCAGCTGTCAAACTAC
AGAACAATGAGCTGAGTCCAGTAGCACTACGACAGATGTCCTGTGCGGCTGGTACTACACAGACAGCTTG
TACTGATGACAACGCACTTGCCTACTATAACAATTCTAAGGGAGGTAGGTTTGTGCTTGCATTACTATCA
GACCACCAGGATCTCAAATGGGCTAGATTCCCTAAGAGTGATGGTACAGGTACTATCTATACAGAATTGG
AACCACCTTGCAGGTTTGTTACAGACACACCTAAAGGACCTAAAGTGAAGTATTTGTACTTTATTAAGGG
TCTTAACAACCTAAATAGAGGTATGGTACTGGGTAGTTTGGCTGCCACAGTACGTCTTCAGGCTGGTAAT
GCGACAGAAGTGCCTGCCAATTCAACTGTGCTTTCTTTTTGTGCTTTTGCTGTAGACCCAGCTAAAGCTT
ACAAAGATTACCTAGCAAGTGGTGGACAACCAATCACGAATTGTGTGAAGATGTTGTGTACACACACTGG
TACAGGACAGGCAATCACGGTAACACCAGAAGCCAATATGGATCAAGAATCCTTTGGTGGTGCTTCATGC
TGTCTGTATTGTAGATGCCACATTGATCATCCAAATCCTAAGGGATTTTGTGACTTGAAAGGTAAGTATG
TTCAAATACCTACCACTTGTGTTAATGACCCTGTGGGGTTTACACTCAGAAACACAGTCTGTACCGTCTG
CGGAATGTGGAAAGGTTATGGCTGTAGTTGTGATCAACTCCGCGAACCCATGATGCAGTCTGCGGATGCG
TCAACGTTTTTAAACGGGTTTGCGGTGTAAGTGCGGCCCGTCTTACACCGTGCGGCACAGGCACTAGCAC
TGATGTCGTTTATAGGGCTTTTGATATTTACAACGAGAAAGTTGCTGGTTTTGCAAAGTTCCTAAAAACT
AATTGCTGTCGCTTCCAAGAAAAGGATGAGGAAGGCAATTTATTAGACTCTTATTTCGTAGTTAAGAGGC
ACACAATGTCCAACTACCAACATGAAGAGACTATTTACAACTTGGTTAAAGGGTGTCCAGCCGTTGCTGT
TCATGACTTTTTCAAGTTTAGAGTAGATGGTGACATGGTACCACATATATCACGTCAACGTCTAACTAAA
TACACAATGGCTGATTTAGTCTATGCTCTACGTCATTTTGACGAGGGCAATTGTGATACATTAAAGGAAA
TACTTGTCACATACAAATGTTGTGATGACAACTATTTCAATAAGAAGGATTGGTATGACTTTGTAGAAAA
TCCTGATGTTCTACGCGTATACGCGAACCTAGGTGAGCGTGTACGTCAAGCCTTATTGAAAACTGTGCAA
TTCTGCGATGCTATGCGCGATGCGGGTATCGTAGGTGTACTGACACTAGACAATCAGGATCTGAATGGGA
ATTGGTACGACTTCGGAGATTTCGTACAGGTAGCACCAGGCTGCGGAGTCCCTATTGTGGATTCATACTA
TTCTTTGCTGATGCCTATTCTGACACTCACAAGGGCTTTGGCTGCTGAGTCCCATATGGACGCTGATCTC
GCGAAGCCACTTATTAAGTGGGATTTGCTGAAATATGATTTCACGGAAGAGAGACTATGTCTTTTCGACC
GTTATTTTAAATATTGGGACCAGACGTACCATCCTAATTGTATTAATTGTTTGGATGACAGGTGTATCCT
TCATTGTGCAAACTTTAATGTGTTATTTTCTACTGTGTTTCCACCTACGAGTTTTGGACCACTAGTAAGA
AAGATATTTGTAGATGGTGTACCTTTTGTTGTTTCAACGGGATACCATTTCCGTGAGCTAGGGGTTGTAC
ATAATCAGGATGTAAACTTACATAACTCGCGTCTCAGTTTTAAGGAACTTTTAGTGTACGCTGCTGATCC
AGCTATGCATGCTGCCTCTGGCAATTTGTTGTTAGACAAACGCACTACATGCTTTTCAGTAGCTGCACTA
ACAAACAATGTTGCTTTTCAAACTGTCAAACCCGGTAATTTTAATAAAGACTTTTATGACTTTGCTGTGT
CTAAAGGCTTCTTTAAGGAAGGAAGTTCTGTTGAATTAAAACACTTCTTCTTTGCTCAGGATGGCAATGC
TGCTATCAGTGATTATGACTATTACCGTTATAATCTGCCAACAATGTGTGATATTAGACAACTCCTATTC
GTAGTTGAGGTTGTCGATAAATATTTTGATTGTTACGACGGTGGCTGTATCAATGCCAACCAAGTTATCG
TTAACAATCTGGACAAATCAGCCGGTTTCCCATTTAATAAGTGGGGTAAGGCTAGACTTTATTATGACTC
AATGAGTTATGAGGATCAAGATGCACTGTTCGCATACACTAAGCGTAACGTCATCCCTACAATAACTCAA
ATGAATCTTAAGTATGCCATTAGTGCAAAGAATAGAGCTCGCACTGTTGCTGGTGTCTCTATCTGTAGTA
CTATGACCAATAGACAGTTTCATCAGAAATTATTAAAGTCAATAGCCGCCACTAGAGGAGCTACTGTGGT
AATTGGAACAAGCAAATTTTATGGTGGCTGGCATAACATGTTAAAAACTGTTTACAGTGATGTAGAAAGT
CCTCACCTTATGGGTTGGGACTACCCAAAATGTGACAGAGCCATGCCTAATATGCTTAGAATCATGGCTT
CCCTCGTTCTTGCTCGCAAACATAGCACTTGTTGTAACTTGTCACACCGTTTCTATAGATTAGCTAATGA
GTGTGCACAAGTATTAAGTGAGATGGTCATGTGTGGCGGCTCATTATATGTGAAACCAGGTGGAACATCA
TCCGGTGATGCCACAACTGCTTATGCTAATAGTGTGTTTAACATCTGTCAAGCAGTAACAGCTAATGTAA
ATGCACTTCTTTCAACTGATGGTAATAAGATTGCTGATAAGTATGTCCGCAACCTTCAACACAGACTTTA
CGAGTGTCTCTATAGAAATAGAGACGTAGATCAGGAATTCGTGGATGAATTTTATGCATATTTGCGTAAG
CATTTCTCCATGATGATTCTTTCTGATGATGCCGTCGTATGCTATAATAGTAATTACGCGGCACAGGGTC
TAGTAGCTAGCATTAAGAACTTTAAAGCAGTTCTTTATTACCAAAATAATGTATTCATGTCTGAGGCAAA
ATGTTGGACTGAGACTGACCTTACTAAAGGACCTCATGAATTTTGTTCTCAGCATACCATGCTAGTTAAA
CAGGGAGATGATTATGTGTACCTGCCTTATCCAGATCCATCCAGAATATTAGGCGCAGGCTGTTTTGTCG
ATGACATTGTCAAAACAGATGGTACACTTATGATTGAAAGGTTTGTGTCATTAGCAATTGACGCCTATCC
ACTTACAAAGCACCCTAATCAAGAGTATGCTGATGTTTTCCATTTATACTTACAGTATATTAGGAAATTA
CATGATGAGCTTACTGGTCACATGTTGGACATGTACTCTGTAATGCTAACTAATGACAACACCTCGAGGT
ACTGGGAACCTGAGTTTTATGAGGCAATGTACACACCACACACAGTTTTGCAAGCTGTAGGTGCGTGTGT
GTTATGCAATTCACAGACTTCACTTCGTTGCGGTGCTTGTATTAGGAGACCTTTCCTTTGTTGCAAGTGC
TGCTATGATCACGTCATCTCAACATCACATAAATTAGTGTTGTCTGTTAATCCCTATGTTTGCAATGCAC
CCGGTTGTGATGTCACAGACGTAACACAACTCTATTTGGGAGGTATGAGCTATTACTGCAAGTCACATAA
ACCACCCATTAGTTTTCCGTTGTGTGCTAATGGTCAGGTTTTTGGTTTGTACAAAAACACATGTGTGGGC
AGTGATAACGTAACTGACTTCAATGCAATAGCGACATGCGACTGGACTAATGCTGGCGATTACATACTTG
CCAACACTTGCACAGAGAGACTCAAACTTTTTGCAGCGGAAACGCTCAAAGCTACTGAGGAAACATTCAA
ACTATCTTATGGTATTGCCACTGTTCGTGAAGTACTGTCAGATAGAGAACTTCATCTTTCATGGGAGGTA
GGAAAACCTAGACCACCATTGAATAGAAATTACGTCTTTACTGGTTACCGTGTGACCAAAAATAGTAAAG
TACAGATTGGAGAGTATACCTTTGAAAAAGGTGACTATGGTGATGCTGTTGTGTACAGAGGTACTACAAC
TTATAAATTGAATGTTGGTGATTACTTTGTGTTAACATCACACACAGTAATGCCACTAAGTGCACCAACA
CTAGTGCCACAAGAGCACTATGTGCGAATAACTGGCTTATACCCTACACTTAATATCTCTGATGAGTTTT
CTAGCAATGTTGCAAATTACCAAAAGGTCGGCATGCAGAAGTACTCCACACTCCAGGGACCACCTGGTAC
TGGTAAGAGTCACTTTGCTATTGGACTTGCCCTCTACTACCCATCTGCCCGCATAGTGTATACAGCTTGC
TCTCATGCTGCTGTTGATGCGCTATGTGAGAAGGCATTAAAATACTTGCCTATAGATAAGTGTAGTAGAA
TTATTCCTGCACGTGCGCGTGTAGAGTGTTTTGACAAATTCAAAGTGAATTCAACCTTAGAACAGTATGT
TTTCTGCACTGTCAATGCGCTGCCTGAAACTACTGCTGATATAGTGGTCTTTGATGAAATTTCAATGGCC
ACTAATTATGATTTGAGTGTTGTCAATGCCAGACTACGTGCAAAACACTACGTTTACATTGGTGATCCGG
CTCAATTACCTGCACCACGCACATTGCTAACAAAAGGCACACTTGAACCAGAATATTTCAATTCAGTGTG
CAGACTTATGAAAACAATAGGTCCAGACATGTTCCTTGGGACTTGTCGTCGTTGTCCCGCTGAAATTGTT
GACACAGTGAGTGCTTTAGTTTATGATAATAAGCTAAAAGCACACAAAGAGAAGTCAGCTCAATGCTTCA
AGATGTTTTACAAGGGTGTGATTACGCATGATGTGTCATCCGCAATCAACAGACCACAAATAGGTGTAGT
AAGAGAATTTCTTACGCGCAATCCAGCTTGGAGAAAAGCTGTTTTTATTTCACCATATAATTCACAGAAT
GCAGTGGCATCAAAGATTTTAGGGTTGCCTACTCAAACTGTTGATTCTTCACAGGGTTCTGAATATGACT
ATGTCATATTCACACAAACCACTGAGACTGCACACTCTTGTAATGTAAACCGCTTTAATGTGGCCATTAC
AAGAGCAAAGATTGGCATTTTGTGCATAATGTCTGATAGAGACCTTTATGACAAGCTTCAATTTATGAGT
CTAGAAGTACCGCGTCGAAATGTGGCTACTTTACAAGCAGAAAATGTGACTGGACTCTTTAAGGACTGTA
GCAAGATCATTACTGGTCTTCATCCAACACAGGCACCTACGCATCTCAGTGTTGATACTAAATTCAAGAC
TGAAGGACTTTGTGTCGACATACCAGGAATACCAAAGGACATGACCTATCGTAGACTCATCTCTATGATG
GGCTTTAAAATGAATTACCAAGTTAATGGTTACCCTAATATGTTTATCACCCGTGAAGAAGCTATTCGTC
ACGTTCGTGCATGGATAGGCTTTGATGTTGAGGGTTGTCATGCGACTAGAGATGCTGTAGGAACAAATCT
ACCACTCCAGTTAGGGTTTTCAACAGGTGTTAACCTAGTGGCTGTACCAACTGGCTATGTTGACACTGAG
CACAGCACAGAATTTACCAGAGTTAATGCAAAACCTCCTCCAGGTGATCAATTTAAGCATCTTATACCAC
TTATGTACAAAGGCTTGCCCTGGAACGTGGTGCGTATTAAGATTGTTCAAATGCTCAGTGATACACTGAA
AGGATTATCAGACAGAGTTGTGTTTGTCCTTTGGGCACATGGCTTTGAACTTACATCGATGAAGTATTTT
GTTAAGATCGGACCAGAAAGAACGTGTTGTCTGTGTGACAAACGCGCGACTTGCTTCTCTACTTCATCTG
ACACTTATGCCTGTTGGAATCACTCTGTGGGCTTTGACTATGTCTATAACCCGTTTATGATTGATGTCCA
GCAGTGGGGTTTTACAGGTAACCTTCAAAGTAACCATGATCAACACTGCCAAGTGCATGGTAATGCCCAT
GTAGCTAGTTGTGATGCTATCATGACTAGATGTCTTGCAGTCCATGAGTGCTTTGTTAAGCGCGTTGATT
GGTCTGTTGAATACCCGATTATTGGAGATGAACTGAAGATTAATGCCGCATGCAGAAAAGTACAGCATAT
GGTTGTTAAATCTGCATTGCTTGCTGATAAATTCCCAGTTCTTCATGATATAGGAAACCCAAAGGCTATT
AGATGTGTGCCGCAGTCTGAAGTGGACTGGAAATTCTACGACGCTCAGCCTTGCAGTGACAAAGCTTATA
AAATAGAAGAACTCTTCTACTCATATGCCACACATCATGACAAGTTCACAGATGGTGTTTGCTTGTTTTG
GAACTGTAACGTTGATCGTTACCCGGCTAATGCTATTGTGTGTAGGTTTGATACTAGAGTGCTTTCTAAT
TTAAACCTACCAGGTTGTGATGGTGGTAGTTTGTATGTTAATAAGCATGCGTTCCACACTCCAGCTTTTG
ATAAGAGTGCATTTACACATTTGAAACAACTGCCTTTCTTTTATTACTCTGACAGTCCGTGTGAGTCTCA
TGGTAAACAGGTTGTGTCAGATATTGATTATGTCCCACTAAAGTCTGCTACGTGTATTACACGATGCAAC
TTAGGTGGTGCCGTTTGTAGACATCATGCAAACGAGTACAGACAGTACTTGGATGCATATAATATGATGA
TTTCTGCTGGATTTAGCCTTTGGATTTATAAACAATTTGATACTTACAACTTGTGGAACACTTTCACCAA
GTTGCAGAGTTTAGAAAATGTGGCTTATAATGTTATCAACAAGGGACACTTTGATGGACAGAATGGTGAA
GCACCTGTGTCTATCGTTAATAATGCTGTTTACACTAAGTTAGATGGTGTTGATGTGGAGATCTTTGAAA
ATAAGACAACACTTCCTGTTAATGTTGCATTTGAGCTTTGGGCTAAACGTAACATTAAACCGGTGCCAGA
GATTAAAATACTCAATAATTTGGGTGTTGATATCGCTGCTAATACTGTTATATGGGACTACAAGAGAGAA
GCGCCAGCGCATGTTTCTACAATAGGTGTCTGTACAATGACTGACATTGCAAAGAAACCTACTGAGAGTG
CTTGTTCATCACTTACTGTCTTATTTGATGGTAGAGTTGAGGGACAGGTAGACCTTTTTAGAAACGCCCG
TAATGGTGTTTTAATAACAGAAGGTTCAGTTAAGGGCTTAACACCTTCGAAAGGACCTGCACAGGCTAGT
GTCAACGGAGTCACATTAATTGGAGAATCAGTAAAAACACAGTTCAATTACTTTAAGAAAGTGGATGGCA
TTATTCAGCAATTGCCAGAAACCTACTTTACTCAAAGCAGAGACTTAGAGGATTTCAAGCCCAGATCACA
AATGGAAACTGATTTCCTTGAGCTCGCTATGGATGAATTCATAGAACGATATAAGCTAGATGGCTATGCT
TTCGAGCACATCGTTTATGGAGATTTTAGTCATGGACAATTAGGCGGACTTCATTTATTGATAGGACTGG
CCAAAAGGTCACAGGACTCACTGTTAAAGCTAGAGGATTTTATTCCTATGGATAGCACAGTGAAAAACTA
CTTCATAACAGATGCGCAAACGGGTTCATCTAAGTGTGTATGCTCTGTTATCGACCTTTTACTTGATGAC
TTTGTTGAAATAATAAAGTCACAAGATCTTTCAGTGGTTTCAAAAGTAGTCAAAGTTACGATTGATTATA
CAGAAATTTCATTTATGCTTTGGTGTAAAGATGGGCATGTGGAAACTTTTTACCCAAAATTACAATCTAG
TCAAGCATGGCAACCAGGTGTTGCTATGCCTAATCTCTATAAAATGCAGAGAATGTTACTGGAAAAGTGT
GATCTTCAAAATTATGGTGATAGTGCTATATTGCCTAAAGGCATAATGATGAATGTCGCAAAGTACACTC
AACTGTGTCAGTATTTAAATACACTTACTTTAGCTGTGCCCTATAATATGAGAGTTATACATTTTGGCGC
GGGCTCTGATAAAGGAGTAGCACCTGGCACAGCTGTTCTTAGACAGTGGTTGCCAACTGGTACACTACTT
GTCGATTCTGATTTAAATGATTTTGTTTCTGATGCAGACTCAACATTAATTGGTCATTGTGCAACCGTAC
ATACGGCTAATAAATGGGATCTCATTATTAGCGATATGTATGATCCTAAGACTAAAAATGTTACAAAAGA
GAATGATTCCAAAGAAGGATTTTTCACTTACATTTGTGGATTTATACAGCAAAAATTAGCCCTCGGAGGT
TCCGTAGCTGTAAAGATAACAGAGCATTCCTGGAATGCTGATCTTTATAAGCTCATGGGACACTTCGCAT
GGTGGACAGCTTTTGTTACTAATGTTAATGCTTCATCTTCAGAGGCTTTCTTAATTGGTTGTAATTATCT
TGGCAAACCACGTGAGCAGATAGATGGTTATGTCATGCATGCAAATTACATATTTTGGAGGAACACAAAT
CCAATACAATTGTCTTCCTACTCATTATTTGACATGAGTAAGTTTCCTCTTAAATTAAGAGGTACTGCTG
TTATGTCATTAAAAGATGGACAAATCAATGATATGATTTTGTCTCTTCTTAGTAAAGGCAGACTTATTGT
TAGAGAGAATAATAGAGTTATTATCTCTAGTGATGTTCTTGTTAACAACTAAACGAACATGTTGTTTTTC
TTGTTTCTTCAGTTCGCCTTAGTAAACTCCCAGTGTGTTAACTTGACAGGCAGAACCCCACTCAATCCCA
ATTATACTAATTCTTCACAAAGAGGTGTTTATTACCCTGACACAATTTATAGATCAGACACACTTGTGCT
CAGCCAGGGTTATTTTCTTCCATTTTATTCTAATGTTAGCTGGTATTACTCATTAACAACCAACAATGCT
GCCACAAAGAGGACTGATAATCCTATATTAGATTTCAAGGACGGCATATACTTTGCTGCCACTGAACACT
CAAATATTATCAGGGGCTGGATCTTTGGAACAACTCTTGACAACACTTCTCAATCTCTCTTGATAGTTAA
CAACGCAACGAATGTTATTATCAAGGTTTGTAATTTTGATTTTTGTTATGATCCCTACCTTAGTGGTTAC
TATCATAACAACAAAACATGGAGCATCAGAGAATTTGCTGTCTATTCTTCTTATGCTAATTGTACTTTTG
AGTATGTTTCGAAATCCTTTATGTTGAACATTTCTGGTAATGGTGGTCTGTTCAACACTCTTAGAGAGTT
TGTTTTCAGAAATGTCGATGGGCATTTCAAGATTTACTCAAAGTTTACACCAGTAAATTTAAATCGTGGC
TTGCCTACTGGTCTCTCAGTGCTTCAGCCATTGGTTGAATTACCAGTTAGCATAAATATTACTAAATTCA
GAACACTCCTCACTATTCATAGAGGAGACCCTATGCCTAATAACGGCTGGACTGCTTTTTCAGCTGCTTA
TTTCGTGGGCTATCTTAAACCACGTACCTTTATGCTGAAATATAATGAGAATGGCACCATTACTGATGCT
GTTGATTGTGCACTTGACCCTCTTTCGGAGACAAAGTGTACGTTAAAATCTCTTACTGTCCAAAAGGGCA
TCTATCAGACTTCTAACTTCCGAGTGCAACCCACTCAGTCTGTAGTTAGATTTCCTAATATTACCAATGT
GTGTCCATTTCACAAGGTTTTTAATGCCACGAGGTTTCCTTCCGTCTATGCGTGGGAAAGAACTAAAATT
TCTGATTGCATTGCAGATTACACTGTTTTCTACAATTCAACTTCTTTTTCTACTTTTAAATGTTATGGTG
TTTCACCTTCTAAATTGATTGATTTGTGCTTTACGAGTGTGTATGCTGATACATTTCTCATAAGATTCTC
AGAAGTCAGACAGGTGGCACCAGGACAAACTGGTGTCATTGCTGACTATAATTATAAATTACCTGATGAT
TTTACAGGTTGTGTCATAGCTTGGAACACTGCCAAACAGGATGTAGGTAATTATTTCTACAGGTCTCATC
GTTCTACCAAATTGAAACCATTTGAAAGAGATCTTTCCTCAGACGAGAATGGTGTCCGTACACTTAGTAC
TTATGACTTCAACCCTAATGTACCACTTGAATACCAAGCTACAAGGGTTGTTGTTTTGTCATTTGAGCTT
CTAAATGCACCAGCTACAGTTTGTGGACCAAAACTATCCACACAACTAGTAAAAAATCAGTGCGTTAATT
TCAACTTTAACGGACTCAAGGGCACTGGTGTCTTGACTGATTCTTCCAAGAGGTTTCAGTCATTCCAACA
ATTTGGTAAAGATGCGTCTGACTTTATTGATTCAGTACGTGATCCTCAAACACTTGAGATACTTGACATT
ACACCTTGCTCTTTTGGTGGTGTCAGTGTTATAACACCAGGAACAAACACTTCTTTAGAGGTGGCTGTTC
TTTACCAAGATGTTAACTGCACTGATGTACCAACTACTATACATGCAGACCAACTAACACCTGCTTGGCG
TATTTATGCTACTGGCACTAATGTGTTTCAAACTCAAGCAGGCTGTCTTATAGGAGCTGAACATGTCAAT
GCTTCTTATGAGTGTGACATCCCAATTGGTGCTGGTATTTGTGCTAGCTACCATACGGCTTCTATATTAC
GCAGTACAAGCCAGAAAGCTATTGTGGCTTATACTATGTCCCTTGGTGCTGAGAACTCTATCGCTTATGC
TAACAATTCTATAGCCATACCTACAAATTTTTCAATTAGTGTTACCACTGAAGTTATGCCTGTATCAATG
GCTAAAACTTCTGTAGATTGTACTATGTATATCTGTGGTGACTCTATAGAGTGTAGCAACTTGTTGTTAC
AATATGGCAGTTTTTGCACACAACTAAATCGTGCTTTAAGTGGGATTGCTATTGAGCAAGACAAGAACAC
CCAAGAGGTTTTTGCTCAAGTTAAGCAAATCTATAAAACACCACCTATTAAGGATTTTGGTGGTTTTAAT
TTTTCACAGATACTACCTGACCCATCTAAACCCAGCAAGAGGTCGTTTATTGAAGACTTACTCTTCAATA
AAGTCACTCTTGCTGATGCCGGTTTTATCAAACAGTACGGTGATTGTTTGGGTGGTATTTCTGCTAGAGA
TTTGATTTGTGCTCAAAAGTTCAATGGACTTACTGTCTTACCACCATTGCTCACAGATGAAATGATCGCT
GCTTATACAGCTGCATTAATTAGCGGCACTGCCACTGCTGGATGGACCTTTGGTGCTGGTGCTGCTCTTC
AAATACCATTTGCCATGCAAATGGCTTATAGGTTTAATGGAATTGGAGTTACTCAGAATGTTCTCTATGA
GAATCAGAAATTAATAGCCAATCAGTTTAATAGTGCTATTGGAAAAATCCAAGAGTCTTTGACATCTACA
GCTAGTGCACTTGGAAAATTGCAGGATGTTGTTAACCAAAATGCACAAGCTTTAAACACGCTTGTTAAAC
AACTTAGTTCCAATTTTGGTGCAATTTCAAGCGTGTTGAATGACATTCTTTCACGCCTTGACAAAGTCGA
GGCTGAGGTTCAGATTGATAGGTTGATCACAGGTAGACTTCAGAGTTTACAGACGTATGTGACTCAACAA
TTAATCAGAGCTGCAGAAATCAGAGCTTCTGCTAATCTTGCTGCGACTAAAATGTCCGAGTGTGTACTAG
GACAATCTAAAAGAGTTGATTTTTGTGGAAAAGGTTATCACCTAATGTCTTTTCCCCAGTCAGCGCCTCA
TGGTGTTGTCTTCTTACATGTGACTTACATTCCTTCGCAAGAAAAGAACTTCACAACAGCTCCTGCCATT
TGCCATGAAGGTAAAGCACACTTCCCACGTGAAGGTGTTTTCGTTTCGAATGGCACACACTGGTTTGTAA
CACAAAGGAACTTTTATGAACCTAAAATTATAACCACTGACAATACATTTGTCTCTGGTAACTGTGATGT
TGTAATTGGAATTATCAACAACACAGTTTATGATCCTTTACAACCAGAACTTGATTCATTTAAGGAGGAG
TTAGATAAATATTTTAAAAATCATACATCACCTGATATTGATCTTGGTGATATTTCTGGCATTAATGCTT
CTGTTGTCAATATTCAAAAGGAAATTGACCGCCTCAATGAGGTTGCCAGAAATTTAAATGAATCACTCAT
TGATCTCCAAGAACTTGGAAAATATGAGCAATATATCAAATGGCCATGGTATGTTTGGCTCGGCTTCATT
GCTGGACTCATTGCTATAGTCATGGTTACAATCCTGCTTTGTTGCATGACAAGTTGTTGCAGTTGTCTCA
AGGGCTGTTGTTCTTGCGGATCTTGCTGTAAATTTGATGAAGACGACTCTGAGCCTGTGCTCAAAGGAGT
CAAATTACATTACACATAAACGAACTTATGGATTTGTTTATGAGAATTTTCACTCTTGGAACTGTTACTC
TTAAACAAGGTGAAATCAAAGGTGCTACTCCTACAAATTCTGTTCGCACTACTGCAACAATACCGATACA
AGCCACACTCCCTTTCGGATGGCTTGTTGTTGGCGTTGCAATTCTTGCTGTTTTTCAAAGCGCTTCAAAA
ATAATTACACTCAAAAAGAGATGGCAGTTAGCCCTCTCTAAAGGTGTTCATTTTGTTTGCAACTTGCTTC
TGCTGTTTTTAACAGTTTATTCTCACTTGTTGCTTCTTGCTGGTGGCTTGGAAGCCACTTTTCTCTTTCT
TTATGCATTAGCTTATTGCTTGCAAACTGTAAATTTTGTGAGAATAATAATGCGATTCTGGTTGTGCTGG
AAGTGCCGTTCCAAGAATCCTTTACTCTATGATGCCAACTACTTTCTTTGTTGGCATACTAATTGTTATG
ACTATTGTATACCATACAATAGTGTAACCTCTTCAATTGTCATCACATGTGGTGATGGTACTACGAATCC
CATTTCTGAGGACGACTACCAAATTGGTGGTTACACGGAAAAGTGGGAGTCTGGTGTTAAGGACTGTGTT
GTATTACATAGTTATTTCACCTCAGATTACTACCAGCTGTACTCAACACAAGTGAGTACAGACACTGGTG
TTGAACATGTTACTTTCTTCATCTACAATAAAATTGTTGATGAGCCTGAAGAACATGTTCAAATTCACAC
AATCGACGGTACATCTGGAGTTGTTAATCCAGCAATGGAACCAATTTATGATGAACCGACGACGACTACT
AGCGTGCCTTTGTAAGCACAAGCTGATGAGTACGAACTTATGTACTCATTCGTTTCGGAAGAGACAGGTA
CGTTAATAGTTAATAGCGTACTTCTTTTTCTTGCTTTTGTGGTATTCTTGCTAGTCACACTAGCCATCCT
TACTGCGCTTCGATTGTGTGCGTACTGCTGCAATATTGTTAACGTGAGTCTTGTAAAACCTTCTTTTTAC
GTTTACTCTCGTGTTAAAAATCTGAATTCTTCTAGAGTTCCTGATCTTTTGGTCTAAACGAACTAAATAT
TATATTAGTCTTTCTGTTTGGAACTTTAATTTTAGCCATGTCAGGTGACAACGGTACCATTACCGTTGAA
GAGCTTAAAAAGCTCTTAGAACAATGGAACCTAGTAATAGGATTCTTGTTTCTTACATGGATTTGTTTGT
TACAATTTGCCTATGCCAACAGGAATAGGTTTTTGTACATAATTAAGTTAATTTTCCTCTGGCTGCTTTG
GCCAGTAACTTTAGCTTGCTTTGTGCTTGCTGCTGTTTACAGAATAAACTGGATCACTGGTGGAATTGCC
ATTGCAATGGCCTGTCTTGTAGGCTTGATGTGGCTTAGCTACTTCATTGCTTCTTTCAGGCTGTTTGCTC
GTACGCGTTCCATGTGGTCATTTAACCCAGAAACTAACATTCTTTTGAACGTGCCTCTTCATGGCACAAT
TCTGACCAGGCCGCTTCTAGAGAGTGAACTCGTAATTGGAGCTGTGATCCTTCGTGGACATCTTCGTATT
GCAGGACACCATCTGGGACGCTGTGACATCAAGGACCTGCCCAAAGAAATCACTGTAGCTACATCACGAA
CGCTTTCTTATTACAAATTGGGAGCTTCGCAGCGTGTAGCAGGTGACTCAGGTTTTGCTGCATACAGTCG
CTACAGGATTGGTAATTACAAATTAAATACAGACCATTCCAGTAGCAGTGACAATATTGCTTTGCTTGTA
CAGTAAGTGACAACAGATGTTTCATCTCGTTGACTTTCAGGTTACTATAGCAGAGATATTATTAATTATT
ATGAGGACTTTTAAAGTTTCCATTTGGAATCTTGATTATATCATAAATCTCATAATTAAAAATCTATCTA
AGCCTCCAACTGAGAATAACTGTTCTCAATTAGATGAAGAGCAACCAATGGAGATTGATTAAACTAACAT
GAAAATTATTTTCTTCTTGGTACTGATAACACTTGTTACTGGCGAGCTTTACCACTACCAAGAGTGTATA
AAAGGTACAACTGTACTTTTAAAAGAACCTTGCTCTTCAGGAACATATGAAGGCAATTCACCATTTCATC
CTCTAGCTGATAATAAATTTGCACTGGCTTGCTTTAGCACTCAATTTGCTTTTGCTTGTCCTGACGGTGT
TAGACACACCTTTCAGTTACGTGCGAGATCAGTTTCACCCAAACTGTTTACCAGACAAGAGGAAGTTCAA
GAATTATACTCACCTGTTTTCCTTATCGTTGCAGCTATAGTGTTCATAATACTTTGCTTCACATTCAAAA
GAAAAATAGAATGAGTGAATTTTCATTAATTGACTTCTATTTGTGCTTCTTAGCCTTTCTGCTATTCCTT
GTTTTAATTATGCTCATTATCTTTTGGTTCTCACTAGAACTGCAAGATCATAATGAAACTTTCCACGCCT
AAACGAACATGAAATTTCTTGTTTTCTTAGGAATTCTTACAACAGTAGCTGCATTCCATCAGGAATGTAG
TTTACAGTCATGTGCTCAGCATCAACCCTATGTAGTTGATGACCCTTGTCCAATTCACTTCTACTCACGA
TGGTATATCAGAGTGGGAGCTAGAAAATCAGCACCTTTGATTGAATTGTGTGTTGATGAGGTAGGCTCTA
AGTCACCCATTCAATACATTGACATTGGTAATTACACAGTTTCCTGTTCTCCTTTTACAATTAATTGCCA
GGAACCTAAATTAGGTAGTCTCGTAGTACGGTGTTCGTATTATGAAGACTTTCTAGAGTACCATGACATT
CGTGTTGTCTTAGATTTCATCTAAACGAACTAACTAAAATGTCTGATAATGGACCCCAAAACCAACGTAG
TGCACCCCGCATTACATTTGGTGGACCCTCAGATTCAAGTGACAATAGCAAAAACGGAGAGCGCAATGGT
GCACGACCTAAACAACGTCGACCCCAAGGCTTACCCAATAATACTGCATCTTGGTTCACCGCTCTCACTC
AACATGGCAAGGAAAACCTTACGTTCCCTCGAGGGCAAGGTGTTCCAATCAACACCAATAGCTCTAAAGA
TGACCAAATTGGCTACTACCGTAGAGCTACCAGACGAATTCGTGGTGGTGACGGTAAAATGAAAGAGCTC
AGCCCCAGATGGTATTTTTACTATCTAGGAACTGGACCAGAAGCTGGACTTCCCTATGGTGCTAACAAAG
AAGGCATCATATGGGTTGCAACTGAGGGAGCCTTAAACACACCGAAAGACCACATTGGCACCCGCAATCC
TGCTAACAATGCTGCAATCGTGCTACAACTTCCTCAAGGAACAACATTGCCAAAAGGCTTCTACGCAGAA
GGGAGCAGAGGCGGCAGTCAAGCTTCTTCACGCTCCTCATCACGTAGTCGCAACAGTTCAAGAAACTCAA
CTCCAGGCAGCAGTAGGGGAACTTCTCCTGCTAGAATGGCTGGCAATGGCGGTGACACTGCTCTTGCTTT
GCTGCTGCTAGATAGGTTGAACCAGCTTGAGAACAAAGTATCTGGCAAAGGCCAACAACAACAGGGCCAA
ACTGTCACTAAGAAATCTGCTGCTGAGGCATCTAAAAAGCCTCGCCAAAAACGTACTGCTACAAAACAGT
ACAACGTCACTCAAGCATTTGGGAGACGTGGTCCAGAACAAACCCAAGGAAATTTTGGGGACCAAGAATT
AATCAGACAAGGAACTGATTACAAACATTGGCCGCAAATTGCACAATTTGCTCCAAGTGCCTCTGCATTC
TTTGGAATGTCACGCATTGGCATGGAAGTCACACCTTCGGGAACATGGCTGACTTATCATGGAGCCATTA
AATTGGATGACAAAGATCCACAATTCAAAGATAACGTCATACTGCTGAATAAGCACATTGACGCATACAA
AACATTCCCACCAACAGAGCCTAAAAAGGACAAAAAGAAAAAGGCTGATGAACTTCAGGCTTTACCGCAG
AGACAGAAGAAACAACAAACTGTGACCCTTCTTCCTGCTGCAGATTTGGATGAATTCTCCAAACAGTTGC
AACAATCCATGAGTGGTACTGATTCAACCCAGGCTTAAACTCGTGCAGACCACACAAGGCAGATGGGCTA
TATAAACGTTTTCGCTTTTCCGTTTACGATATATAGTCTACTCTTGTGCAGAATGAATTCTCGTAACTAC
ATAGCACAAGTAGATGTAGTTAACTTTAATTTCACATAGCAATCTTTAATCAATGTGTAACATTGGGGAG
GACTTGAAAGAGCCACCACGTTTTCACCGAGGCCACGCGGAGTACGATCGAGGGTACAGCCAATAATGTT
AGGGAGAGCAGCCTATATGGAAGAGCCCTAATGTGTAAAATTAATTTTAGTAGTGCTATCCCCATGTGAT
TTTAATAGCTTCAACCACTCGACAAGAAAAAAAAAAAAAAAAAAAAAAAAAA</v>
      </c>
      <c r="AU46" s="114" t="str">
        <f t="shared" si="20"/>
        <v>&gt;BtZC45 MG7</v>
      </c>
      <c r="AV46" s="114">
        <f t="shared" si="21"/>
        <v>1</v>
      </c>
      <c r="AW46" s="115" t="str">
        <f t="shared" si="22"/>
        <v>&gt;BtZC45 MG772933.1_ref_genome</v>
      </c>
      <c r="AX46" s="38"/>
      <c r="AY46" s="38"/>
      <c r="AZ46" s="38"/>
      <c r="BA46" s="38"/>
      <c r="BB46" s="38"/>
      <c r="BC46" s="38"/>
      <c r="BD46" s="38"/>
      <c r="BE46" s="38"/>
      <c r="BF46" s="38"/>
      <c r="BG46" s="38"/>
      <c r="BH46" s="38"/>
      <c r="BI46" s="38"/>
      <c r="BJ46" s="38"/>
      <c r="BK46" s="38"/>
      <c r="BL46" s="38"/>
      <c r="BM46" s="38"/>
      <c r="BN46" s="38"/>
      <c r="BO46" s="38"/>
      <c r="BP46" s="38"/>
      <c r="BQ46" s="38"/>
      <c r="BR46" s="38"/>
    </row>
    <row r="47" ht="15.75" customHeight="1">
      <c r="A47" s="170">
        <v>16.0</v>
      </c>
      <c r="B47" s="171" t="s">
        <v>133</v>
      </c>
      <c r="C47" s="195" t="s">
        <v>454</v>
      </c>
      <c r="D47" s="90" t="str">
        <f t="shared" si="8"/>
        <v>BtZXC21</v>
      </c>
      <c r="E47" s="91" t="s">
        <v>136</v>
      </c>
      <c r="F47" s="91" t="s">
        <v>136</v>
      </c>
      <c r="G47" s="91" t="s">
        <v>136</v>
      </c>
      <c r="H47" s="91" t="s">
        <v>136</v>
      </c>
      <c r="I47" s="91"/>
      <c r="J47" s="127">
        <v>1508227.0</v>
      </c>
      <c r="K47" s="124"/>
      <c r="L47" s="116" t="s">
        <v>26</v>
      </c>
      <c r="M47" s="215" t="str">
        <f t="shared" si="23"/>
        <v>Zhoushan </v>
      </c>
      <c r="N47" s="191" t="s">
        <v>455</v>
      </c>
      <c r="O47" s="216">
        <v>43866.0</v>
      </c>
      <c r="P47" s="190" t="s">
        <v>446</v>
      </c>
      <c r="Q47" s="96"/>
      <c r="R47" s="122">
        <v>2.0</v>
      </c>
      <c r="S47" s="98"/>
      <c r="T47" s="91"/>
      <c r="U47" s="98" t="s">
        <v>456</v>
      </c>
      <c r="V47" s="127" t="s">
        <v>448</v>
      </c>
      <c r="W47" s="99" t="s">
        <v>457</v>
      </c>
      <c r="X47" s="99"/>
      <c r="Y47" s="120">
        <v>1245.0</v>
      </c>
      <c r="Z47" s="119" t="s">
        <v>458</v>
      </c>
      <c r="AA47" s="102">
        <f t="shared" si="24"/>
        <v>1245</v>
      </c>
      <c r="AB47" s="103" t="str">
        <f t="shared" si="25"/>
        <v>yes</v>
      </c>
      <c r="AC47" s="104" t="str">
        <f t="shared" si="11"/>
        <v>&gt;BtZXC21 AVP78042_ref</v>
      </c>
      <c r="AD47" s="104" t="str">
        <f>IFERROR(__xludf.DUMMYFUNCTION("if (REGEXMATCH(AC47, ""^&gt;""),AC47 &amp; ""
"" &amp; Z47, """")"),"&gt;BtZXC21 AVP78042_ref
MLFFLFLQFALVNSQCDLTGRTPLNPNYTNSSQRGVYYPDTIYRSDTLVLSQGYFLPFYSNVSWYYSLTTNNAATKRTDNPILDFKDGIYFAATEHSNIVRGWIFGTTLDNTSQSLLIVNNATNVIIKVCNFDFCYDPYLSGYYHNNKTWSIREFAVYSFYANCTFEYVSKSFMLNISGNGGLFNTLREFVFRNVDGHFKIYSKFTPVNLNRGLPTGLSVLQPLVELPVSINI"&amp;"TKFRTLLTIHRGDPMSNNGWTAFSAAYFVGYLKPRTFMLKYNENGTITDAVDCALDPLSETKCTLKSLSVQKGIYQTSNFRVQPTQSIVRFPNITNVCPFHKVFNATRFPSVYAWERTKISDCIADYTVFYNSTSFSTFKCYGVSPSKLIDLCFTSVYADTFLIRFSEVRQVAPGQTGVIADYNYKLPDDFTGCVIAWNTAKQDTGHYFYRSHRSTKLKPFERDLSSDENGVRTLSTYDFNPNVPLEYQATRVVV"&amp;"LSFELLNAPATVCGPKLSTQLVKNQCVNFNFNGLKGTGVLTDSSKRFQSFQQFGKDASDFIDSVRDPQTLEILDITPCSFGGVSVITPGTNTSSEVAVLYQDVNCTDVPTTIHADQLTPAWRIYAIGTSVFQTQAGCLIGAEHVNASYECDIPIGAGICASYHTASILRSTGQKAIVAYTMSLGAENSIAYANNSIAIPTNFSISVTTEVMPVSMAKTSVDCTMYICGDSIECSNLLLQYGSFCTQLNRALSGIA"&amp;"IEQDKNTQEVFAQVKQIYKTPPIKDFGGFNFSQILPDPSKPSKRSFIEDLLFNKVTLADAGFIKQYGDCLGDISARDLICAQKFNGLTVLPPLLTDEMIAAYTAALISGTATAGWTFGAGAALQIPFAMQMAYRFNGIGVTQNVLYENQKLIANQFNSAIGKIQESLTSTASALGKLQDVVNQNAQALNTLVKQLSSNFGAISSVLNDILSRLDKVEAEVQIDRLITGRLQSLQTYVTQQLIRAAEIRASANLAA"&amp;"TKMSECVLGQSKRVDFCGKGYHLMSFPQSAPHGVVFLHVTYIPSQEKNFTTAPAICHEGKAHFPREGVFVSNGTHWFVTQRNFYEPQIITTDNTFVSGNCDVVIGIINNTVYDPLQPELDSFKEELDKYFKNHTSPDIDLGDISGINASVVNIQKEIDRLNEVARNLNESLIDLQELGKYEHYIKWPWYVWLGFIAGLIAIVMVTILLCCMTSCCSCLKGCCSCGFCCKFDEDDSEPVLKGVKLHYT")</f>
        <v>&gt;BtZXC21 AVP78042_ref
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v>
      </c>
      <c r="AE47" s="98" t="s">
        <v>341</v>
      </c>
      <c r="AF47" s="105" t="str">
        <f t="shared" si="12"/>
        <v>https://www.ncbi.nlm.nih.gov/protein/AVP78042</v>
      </c>
      <c r="AG47" s="127" t="s">
        <v>459</v>
      </c>
      <c r="AH47" s="110">
        <v>29732.0</v>
      </c>
      <c r="AI47" s="108" t="str">
        <f t="shared" si="13"/>
        <v>21483</v>
      </c>
      <c r="AJ47" s="108" t="str">
        <f t="shared" si="14"/>
        <v>25220</v>
      </c>
      <c r="AK47" s="109" t="str">
        <f>IFERROR(__xludf.DUMMYFUNCTION("if(AI47&gt;0, right(left( REGEXREPLACE( REGEXREPLACE(AQ47, ""&gt;.*\n"", """"), ""\n"" , """"), AJ47), AJ47-AI47+1))"),"ATGTTGTTTTTCTTGTTTCTTCAGTTCGCCTTAGTAAACTCCCAGTGTGATTTGACAGGTAGAACTCCACTCAATCCCAATTATACTAATTCTTCACAAAGAGGTGTTTATTACCCTGACACAATTTATAGATCTGACACACTAGTGCTTAGTCAGGGTTATTTTCTTCCATTTTATTCCAATGTTAGCTGGTATTATTCATTAACAACCAACAATGCTGCCACAAAGAGGACTGACAACCCTATATTAGATTTC"&amp;"AAGGACGGCATATATTTTGCTGCCACTGAACACTCAAATATTGTCAGGGGCTGGATCTTTGGAACAACTCTTGACAACACTTCTCAATCTCTCTTGATAGTTAACAATGCAACGAATGTTATTATCAAGGTTTGTAATTTTGACTTTTGTTACGATCCCTACCTTAGTGGTTACTATCATAACAACAAAACCTGGAGCATCAGAGAATTTGCTGTCTATTCCTTTTATGCTAATTGTACTTTTGAGTATGTCTCA"&amp;"AAATCCTTTATGTTGAACATTTCTGGTAATGGTGGTCTGTTCAACACTCTCAGAGAGTTTGTTTTTAGAAATGTCGATGGGCATTTCAAGATTTACTCAAAATTTACACCAGTAAACTTAAATCGTGGCTTACCTACTGGTCTTTCAGTACTTCAACCGTTGGTTGAATTACCAGTTAGCATAAATATTACTAAATTTAGAACACTCCTCACTATTCATAGAGGAGACCCTATGTCTAATAATGGCTGGACTGCT"&amp;"TTTTCAGCTGCTTATTTCGTGGGCTATCTTAAACCACGTACCTTTATGCTGAAATATAATGAGAATGGCACCATTACTGATGCTGTTGATTGTGCACTTGACCCTCTTTCGGAGACAAAGTGTACGTTAAAATCTCTTAGTGTTCAAAAGGGTATCTATCAGACTTCTAACTTTCGAGTGCAACCCACTCAGTCTATAGTTAGATTTCCTAATATTACCAATGTGTGTCCATTTCACAAGGTTTTTAATGCCACA"&amp;"AGGTTTCCTTCTGTTTACGCGTGGGAAAGAACTAAAATTTCTGATTGCATTGCAGACTACACTGTTTTCTACAATTCAACTTCTTTTTCTACTTTCAAATGTTATGGTGTTTCACCCTCTAAATTGATTGATTTGTGTTTTACGAGTGTGTATGCTGATACATTTCTCATAAGATTTTCAGAGGTCAGACAAGTGGCACCAGGACAGACTGGTGTTATTGCTGACTACAATTATAAATTACCTGATGATTTTACA"&amp;"GGTTGTGTCATAGCCTGGAACACAGCAAAACAGGACACAGGTCATTATTTCTATAGGTCTCATCGCTCTACCAAATTAAAACCATTTGAAAGAGACCTTTCTTCAGATGAGAATGGTGTCCGTACACTTAGTACTTATGACTTTAACCCTAATGTACCGCTTGAATATCAAGCTACAAGGGTTGTTGTCTTGTCATTTGAGCTTCTAAATGCACCAGCTACAGTTTGTGGACCAAAATTATCCACACAACTAGTA"&amp;"AAAAATCAGTGCGTTAATTTCAATTTTAACGGACTCAAGGGCACTGGTGTCTTGACTGATTCTTCTAAGAGGTTTCAGTCATTCCAACAATTTGGTAAAGATGCGTCTGACTTTATTGATTCAGTACGTGATCCTCAAACACTTGAGATACTTGACATTACACCTTGCTCTTTTGGTGGTGTCAGTGTTATAACACCAGGAACAAACACTTCTTCAGAGGTGGCTGTTCTTTACCAAGATGTTAACTGCACTGAT"&amp;"GTACCAACTACTATACATGCAGACCAATTAACACCTGCTTGGCGCATTTATGCTATTGGCACTAGTGTGTTTCAAACTCAAGCAGGCTGTCTTATAGGAGCTGAACATGTCAATGCTTCTTATGAGTGTGACATCCCAATTGGTGCTGGTATTTGTGCTAGCTACCATACGGCTTCTATATTACGTAGTACAGGCCAGAAAGCTATTGTGGCTTATACTATGTCCCTTGGTGCTGAGAACTCTATTGCTTATGCT"&amp;"AACAATTCTATAGCCATACCTACAAATTTTTCAATCAGTGTCACCACTGAAGTTATGCCTGTATCAATGGCTAAAACTTCTGTAGATTGCACTATGTATATCTGCGGTGACTCTATAGAGTGTAGCAACTTGTTGTTACAATATGGCAGTTTTTGCACACAACTAAATCGTGCTTTAAGTGGAATTGCTATTGAACAAGACAAGAACACTCAAGAGGTTTTTGCTCAAGTCAAGCAAATCTATAAAACACCACCT"&amp;"ATTAAGGATTTTGGTGGTTTCAATTTTTCACAGATATTACCCGATCCTTCTAAACCCAGCAAGAGGTCGTTTATTGAAGATTTACTCTTCAATAAAGTCACTCTTGCTGATGCTGGTTTTATAAAACAGTACGGTGATTGTTTGGGTGATATTTCTGCTAGAGATTTGATTTGTGCTCAAAAGTTCAATGGACTCACTGTCTTACCACCATTGCTCACAGATGAAATGATCGCTGCTTATACAGCTGCATTAATT"&amp;"AGCGGCACTGCCACTGCTGGATGGACCTTTGGTGCTGGTGCTGCTCTTCAAATACCATTTGCCATGCAAATGGCTTATAGATTTAATGGAATTGGAGTTACTCAGAATGTTCTCTATGAGAATCAGAAATTAATAGCCAATCAGTTTAATAGTGCTATTGGAAAAATCCAAGAGTCTTTGACATCTACAGCTAGTGCACTTGGAAAATTGCAGGATGTTGTTAACCAAAATGCACAAGCTTTAAACACGCTTGTT"&amp;"AAACAACTTAGTTCCAATTTTGGTGCAATTTCAAGCGTGTTGAATGATATTCTTTCACGCCTTGACAAAGTCGAGGCTGAGGTTCAGATTGATAGGTTGATCACAGGTAGACTTCAGAGTTTACAGACGTATGTGACTCAACAATTAATCAGAGCTGCAGAAATCAGAGCTTCTGCTAATCTTGCTGCGACTAAAATGTCCGAGTGTGTACTAGGACAATCTAAAAGAGTTGATTTTTGTGGAAAAGGTTATCAC"&amp;"CTAATGTCTTTTCCCCAGTCAGCGCCTCATGGTGTTGTTTTCTTACATGTGACTTACATTCCTTCGCAAGAAAAGAACTTCACAACAGCTCCTGCCATTTGTCATGAAGGTAAAGCACACTTCCCACGTGAAGGTGTTTTCGTTTCGAATGGCACACACTGGTTTGTAACACAAAGGAACTTTTACGAACCCCAAATTATAACCACTGACAATACATTTGTCTCCGGTAACTGTGATGTTGTAATTGGAATTATC"&amp;"AATAACACAGTTTATGATCCTTTACAACCAGAACTTGATTCATTTAAGGAGGAGTTAGATAAATATTTTAAAAATCATACATCACCTGATATTGATCTTGGTGATATTTCTGGCATTAATGCTTCTGTTGTCAATATTCAAAAGGAAATTGACCGCCTCAATGAGGTTGCCAGAAATTTAAATGAATCACTCATTGATCTCCAAGAACTTGGAAAATATGAGCACTATATCAAATGGCCATGGTATGTTTGGCTC"&amp;"GGCTTCATTGCTGGACTCATTGCTATAGTCATGGTTACAATCCTGCTTTGTTGCATGACAAGTTGTTGCAGTTGTCTCAAGGGCTGTTGTTCTTGCGGATTTTGCTGTAAATTTGATGAAGATGACTCTGAGCCTGTGCTCAAAGGAGTCAAATTACATTACACGTAA")</f>
        <v>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v>
      </c>
      <c r="AL47" s="109">
        <f t="shared" si="15"/>
        <v>3738</v>
      </c>
      <c r="AM47" s="109" t="str">
        <f t="shared" si="16"/>
        <v>&gt;BtZXC21_Sgene
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v>
      </c>
      <c r="AN47" s="110" t="s">
        <v>460</v>
      </c>
      <c r="AO47" s="111" t="str">
        <f t="shared" si="26"/>
        <v>https://www.ncbi.nlm.nih.gov/nuccore/MG772934.1</v>
      </c>
      <c r="AP47" s="111" t="str">
        <f t="shared" si="27"/>
        <v>https://www.ncbi.nlm.nih.gov/nuccore/MG772934.1?report=fasta&amp;log$=seqview&amp;format=text</v>
      </c>
      <c r="AQ47" s="112" t="s">
        <v>461</v>
      </c>
      <c r="AR47" s="113">
        <f>IFERROR(__xludf.DUMMYFUNCTION("len(REGEXREPLACE(REGEXREPLACE(AT47, ""&gt;.*\n"", """"), ""\n"", """"))"),29732.0)</f>
        <v>29732</v>
      </c>
      <c r="AS47" s="113" t="str">
        <f t="shared" si="19"/>
        <v>yes</v>
      </c>
      <c r="AT47" s="109" t="str">
        <f>IFERROR(__xludf.DUMMYFUNCTION("if(AQ47="""","""", REGEXREPLACE(AQ47, ""&gt;.*\n"", AW47 &amp; ""
""))"),"&gt;BtZXC21 MG772934.1_ref_genome
ATATTAGGTTTTTACCTTCCCAGGTAACAAACCAACTAACTCTCGATCTCTTGTAGATCTGTTCTCTAAA
CGAACTTTAAAATCTGTGTGACTGTCACTTAGCTGCATGCTTAGTGCACTCACGCAGTTTAATTATAATT
AATTACTGTCGTTGACAGGACACGAGTAACTCGTCTATCTTCTGCAGGTTGCTTACGGTTTCGTCCGTGT
TGCAGCCGATC"&amp;"ATCAGCATACCTTGGTTTCGTCCGGGTGTGACCGAGAGGTAAGATGGAGAGCCTTGTCC
CTGGTTTCAACGAGAAAACACACGTCCAACTCAGTTTGCCTGTTTTACAGGTTTGTGACGTGCTTGTACG
TGGCTTTGGAGACTCCGTAGAGGAGGCTTTATCAGAGGCACGTCAACATCTTAAAGATGGCACTTGTGGC
TTAGTAGAAGTTGAAAAAGGTGTTTTACCTCAACTTGAACAGCCCTATGTGTT"&amp;"CATCAAACGTTCTGATG
CCCGAACTGCACATCATGGCCATGTTATGGTCGAATTAGTAGCAGAACTCGATGGCATTCAGTACGGTCG
TAGTGGTGAGACACTTGGTGTTCTTGTCCCTCATGTGGGAGAGGTACCAGTTGCTTACCGTAAAGTTCTT
CTTCGTAAGAACGGTAATAAAGGAGCTGGTGGCCATAGTTACGGCGCCGATCTAAAGTCTTTTGACTTAG
GCGACGAGCTTGGTACTGATCCTA"&amp;"TTGAAGATTTTCAAGAAAATTGGAACACTAAACATGGCAGTGGTGT
TACCCGTGAACTCAAGCGTGAGCTTAACGGGGGTGCATACACTCGCTATGTAGACAACAACTTTTGTGGC
CCAGATGGCTACCCTCTTGAGTGCATTAAAAACTTTTTAGCTCGTGCTGGTAAGGCTTCATGCACTTTAT
CTGAACAACTGGATTTTATTGACACTAAAAGAGGTGTATACTGCTGCCGTGAACATGAGCATGAAA"&amp;"TTGC
TTGGTACACGGAACGCTCCGAAAAGAGCTATGAATCGCAGACACCTTTTGAAATTAAGTTGGCAAAGAAA
TTTGACACCTTCAATGGAGAATGTCCAAATTTTGTATTTCCTCTAAATTCAACAATCAAGACCATTCAAC
CAAGGGTTGAAAAGAAAAAGCTTGATGGTTTCATGGGTAGAATTCGATCTGTCTATCCTGTTGCTTCACC
AAATGAATGCAACCAAATGTGCCTCTCAACTCTCATG"&amp;"AAGTGTGACCATTGTGGTGAAACTTCATGGCAG
ACGGGTGATTTTGTTAGAGCCACTTGCGAATTCTGTGGTACTGAAAATTTGACTAAAGAAGGCGCCACAA
CTTGTGGTTACTTACCTCAAAATGCTGTTGTAAAAATTTATTGTCCAGCATGTCATAATCCAGAAGTGGG
ACCTGAGCATAGTCTTGCTGAATATCATAACGAGTCTGGTTTGAAAACCGTTCTTCGTAAGGGTGGTCGT
ACCATTGC"&amp;"TTATGGGGGCTGTGTGTTTGCTTATGTTGGTTGCTACAACAAGTGTGCCTATTGGGTTCCAC
GTGCTAGTGCTAACATAGGCTGTAATCACACAGGTGTTGTTGGAGAAGGTTCTGAAAGTCTAAACGACAA
CCTTCTTGAAATATTGCAAAAGGAGAAAGTCAACATCAATATTGTTGGTGACTTCAAACTTAATGAAGAG
ATTGCCATTATTTTGGCATCTTTTTCTGCTTCTACAAGTGCTTTTGTAGA"&amp;"AACTGTAAAAGGTTTGGATT
ACAAAACATTCAAACAAATTGTTGAATCCTGTGGTAACTTTAAAGTTACTAAAGGAAAGGCTAAGAAGGG
TGCCTGGAACATTGGGGAACAGAAATCAATACTGAGTCCTCTTTATGCATTTGCATCAGAGGCTGCTCGT
GTTGTGCGCTCCATTTTTTCTCGTACTCTTGAAACTGCTCAATACTCTGTGCGTGTCTTACAACAGGCCG
CCATAACAATCTTAGATGGAA"&amp;"TTTCACAGTATTCCCTGAGACTCATTGATGCTATGATGTTCACATCTGA
CTTGGTTACTAACAATCTAGTTGTAATGGCTTACATTACGGGTGGTGTTGTACAAATGACTTCACAGTGG
CTAACAAATATCTTTGGCACTGTTTATGAAAAACTTAAACCGGTTCTTGATTGGCTCGAAGAGAAATTCA
AGGAAGGTGTAGAGTTTCTTAGAGACGGTTGGGAAATTGTTAAATTTATCTCTACTTGTGCTT"&amp;"GTGAAAT
TGTCGGTGGACAAATTGTCACCCGTGCAAAGGAAGTTAAGGAGAGTGTTCAGACATTCTTTAAGCTTGTA
AATAAATTTTTGGCTTTGTGTGCTGACTCCATCATTATTGGTGGAGCTAAACTTAAAGCCTTGAATTTAG
GTGAAACATTTGTCACACACTCAAAGGGATTGTACAGAAAGTGTGTTAGATCCAGAGAAGAAACTGGCTT
ACTCTTGCCTCTGAAAGCCCCAAAAGAAATTATT"&amp;"TTCTTAGAGGGAGAAACACTTCCCACAGAAGTGTTA
ACAGAGGAAGTTGTCTTGAAAACTGGTGTTTTACAACCATTAGAACAACCTACTAATGAGGCTGTTGAAG
CCCCATTGATTGGTACACCAGTCTGTATTAACGGGCTCATGTTGCTCGAAATTAAAGACACAGAAAAGTA
CTGTGCCCTTGCACCTAATATGATGGTAACAAATAATACCTTTACACTTAAAGGCGGTGCACCAACAAAA
GTCAC"&amp;"TTTTGGTGATGACACTGTGATTGAAGTGCAGGGTTACAAGAGTGTAAACATCACTTTTGAACTTG
ATGAAAGGATTGATAAAGTACTTAATGAGAAGTGCTCTAGTTATACAGTTGAACTCGGTACAGATGTAAA
CGAGTTCGCTTGTGTTGTTGCTGATGCTGTCATAAAAACTTTACAACCAGTATCTGAACTACTCACACCA
CTGGGCATTGATTTAGACGAGTGGAGTATGGCTACATACTACTTGTT"&amp;"TGATGAGTCCGGTGAATTTAAAT
TGTCTTCACATATGTACTGTTCTTTTTACCCTCCTGAAGATGAAGGGGAAGATGATTGTGAAGAAGGACA
GTTTGAACCATCAACTCAATATGAGTATGGTACTGAGGATGACTACCAAGGTAAACCTTTGGAGTTTGGT
GCTACTTCTTTTTCTTCTTCTTCACAGGAAGAAGAACAAGAAGAGGATTGGTTAGAATCTGATAGTCAGG
ACGGCCAAGAGACTGCTG"&amp;"TTACTAAAACTAGTGAACAAAATAATTTCACAGGTTATTTAAAATTAACTGA
CAATGTTTTCATTAAAAATGCTGACATTGTAGAAGAAGCTAAAAAGGTAAAGCCTACAGTAGTTGTTAAT
GCAGCTAATATTTACCTTAAACATGGAGGAGGTGTTGCTGGAGCTTTAAATAAAGCAACTAACAACGCCA
TGCAGTTGAATCTGATTAGTAACATAACTACCAATGGGCCACTAATTGTGGGTGGTAGTT"&amp;"GTGTTTTGAG
TGGACATAACCTTGCTAAAAATTGTCTTCATGTTGTTGGCCCTAATGTCAATAGAGGTGAAGACATTCAA
TTGCTTAAAAATGCTTATGAAAATTTCAATCAACATGAGATTTTACTCGCACCATTATTATCGGCTGGTA
TTTTTGGTGTTGATCCTGTACATTCTTTAAGAGTTTGTGTAGAAACTGTTCACACAAATGTCTATCTAGT
TGTCTTTGACAAAAATCTTTATGACAAACTT"&amp;"GTTTCAAGCTTTTTAGAGATGAAGAGTGGAAAACAAGTA
GAACAAAAAGTTGCTGAAAATCCTAAAGAGGAAGTTAAGCCATTTTTTACTGAAAATAAACCTTCAGTTG
AACAAAGACAACAAGCTGAAGAGAAGAAAATCAAAGCTAGTATTGAAGAAGTTACAACTACTCTAGAGGA
GACCAAGTTCCTTACAGAAAACTTGTTACTTTATATTGACATCAATGGCAATCTTCACCCAGATTCTGCC
AC"&amp;"TCTTGTTAAAGATATTGACATCACTTTCTTGAAGAAAGATGTTCCCTATATAGTGGGTGATGTTATTA
AAGAAGGTGCTTTAACTGCTGTAGTTATACCTACTAAAAAGGCTGGTGGCACTACTGAAATGCTTGCTAA
AGCTTTAAGAAAAGTGCCAACAGATAATCACATAACCACCTACCCTGGTCAGGGTTTAAATGGTTACACT
GTAGAAGAAGCAAAGACAGTGCTTAAAAAGTGTAAAAGTGTTTT"&amp;"TTACATTTTACCATCTATTCTCCCTA
ATGAGAAGCAAGAAATTCTAGGAACTGTTTCTTGGAACTTGCGAGAGATGCTCGCACATGCAGAAGAAAC
ACGTAAGTTAATGCCTGTTTGTATGGAGACTAAAGCTATAGTTTCAACTATACAACGTAAGTACAAAGGC
ATTAAAATACAGGAGGGTGTGGTTGACTATGGTGCTAGATTTTACTTTTATACTAGTAAAACTACTGTAG
CATCACTTATTAACA"&amp;"CACTTAACAATCTAAATGAGACTCTTGTCACAATGCCATTAGGATATGTGACGCA
CGGTCTAAATTTAGAAGAAGCTGCGCGGTACATGAGGTCTCTCAAAGTACCGGCTACAGTCTCTGTTTCT
TCACCAGATGCTGTTACAGCATATAATGGTTATCTTACTTCTTCTTCAAAAACACCTGAAGAACACTTTA
TCGAAACCGTCTCACTTGCTGGTTCCTATAAAGATTGGTCTTATTCTGGACAGTCTA"&amp;"CAGAACTAGGTAT
AGAATTTCTTAAGAGAGGTGATAAGAGTGTATATTACACCAGTAATCCTATCACATTCTATCTAGATGGT
GAAGTTATCACCTTTGATAATCTTAAGACAATTCTCTCTTTGAGGGAAGTGAGGTCTATTAAAGTGTTTA
CAACAGTAGATAACATTAATCTCCACACTCAAATTGTGGATATGTCTATGACATATGGGCAACAGTTCGG
CCCAACTTATTTGGATGGAGCTGATGTT"&amp;"ACTAAAATAAAACCTCATAATTCACATGAAGGTAAAACATTT
TATGTTTTGCCTAATGATGACACTTTACGTGTGGAGGCTTTTGAGTACTACCATACAACTGACTCTAGTT
TTCTTGGTAGGTACATGTCAGCATTAAACCACACTAAAAAGTGGAAATACCCACAAGTAAATGGTTTAAC
TTCTATAAGATGGGCAGACAACAATTGTTATCTTGCTACTGCATTATTAACACTTCAACAAATAGAGTTG"&amp;"
AAATTTAATCCACCAGCTTTACAAGATGCCTATTATAGGGCAAGAGCTGGTGAGGCTGCTAATTTTTGTG
CACTTATCCTAGCCTATTGTAATAAGACAGTAGGTGAGTTAGGTGATGTCAGAGAAACAATGAATTATTT
GTTTCAACATGCCAATTTAGATTCTTGTAAAAGAGTCTTGAATGTGGTGTGTAAAACTTGTGGACAACAG
CAAACAACTCTTAAGGGTGTAGAAGCTGTTATGTATATGGG"&amp;"CACACTTTCTTATGAACAACTTAAGAAGG
GTGTGCAGATACCTTGTATGTGTGGTAAACAAGCTACACAATATCTAGTACAACAAGAGTCACCTTTTGT
TATGATGTCTGCACCACCCGCCCAATATGAACTTAAGCATGGTACATTTGTTTGTGCTAGTGAGTATACT
GGTAATTACCAGTGTGGTCACTACAAACATATAACTTCTAAAGAAACCTTGTATTGTATAGATGGTGCTT
TACTCACAAAGT"&amp;"CCTCTGAGTACAAAGGTTCTATTACAGATGTTTTCTATAAGGAAAACAGTTATACAAC
AACCATAAAACCAGTTACATACAAGTTGGATGGTGTTGTTTGTACAGAAATTGATCCTAAGTTGGATGGT
TATTATAAGAAAGACAATTCTTATTTCACAGAGCAACCAATTGATCTTGTACCAAACCAACCTTACCCGA
ATGCAAGCTTTGACAATTTTAGGTTTGTATGTGATAATATCAAATTTGCCGATG"&amp;"ATTTAAATCAATTGTC
TGGTTATAAGAAACCTGCTTTGAGAGAGCTTAAGGTTACATTCTTTCCTGACTTAAATGGTGATGTAGTG
GCTATTGATTATAAGCACTACACACCTTCTTTTAAGAAAGGAGCTAAATTGTTGCATAAGCCAATTGTTT
GGCATGTTAACAATGCAACTAACAAAGCAACGTATAAACCAAATATTTGGTGCATACGTTGTCTTTGGAG
TACAAAACCGGTTGAAACATCAAAT"&amp;"TCTTTTGATGCACTGAAATTAGGGGACACACAGGGAATGGATAAT
CTTGCCTGTGAAGTTCTAAAACCAGTCTCTGAAGAAGTAGTGGAAAATCCTACCATACAGAAAGACATTC
TTGAGTGTAATGTGAAAACTACCGAAGTTGTAGGAGACATTATACTTAAACCGGCAATTGATGGTCTAAA
AATTACAGAAGAGGTTGGTCATACAGACCTAATGGCTGCTTATGTTGACAATTCAAGTCTTACTATT"&amp;"AAG
AAACCTAGTGAATTATCCAGAGTATTAGGTTTGAAAACTTTAGCCACTCATGGCTTGGCTGCTATTAATA
GTGTTCCTTGGGACACTATAGCTAATTATGCTAAGCCTTTCCTTAATAAGGTTGTTAGCACAACTACTAA
CATAGTCACACGGTGTCTAAACCGTGTTTGTACTAATTATATGCCTTATTTGTTTACTTTATTGCTACAA
TTGTGTACTTTTACTAAAAGTACAACTTCTAGAATAAG"&amp;"AGCATCTATGCCAACCACTATAGCAAAGAATA
CTGTTAAAAGTGTTGGTAAATTTTGTATAGAGGCTTCATTTAATTATTTGAAGTCACCTAATTTTTCTAA
ATTGATAAATATTGTAATTTGGTTTTTATTATTAAGTGTTTGCCTAGGTTCTTTAATCTATTCAACTGCT
GCTTTAGGTGTCTTAATGTCTAATTTAGGCATGCCTTCTTATTGTACTGTTTACAGAGAAGGTTACTTGA
ACTCTACTA"&amp;"ACGTCACTATTGCAACCTACTGCACTGGTTCTATACCTTGTAGTGTTTGTCTTAGTGGTTT
AGATTCTTTGGATACTTACCCATCCTTAGAAACTATACAAATTACCATTTCGTCTTTTAAATGGGATTTA
ACTGCTTTTGGTCTAGTTGCAGAGTGGTTTTTGGCATATATTCTTTTTACTAGGTTCTTTTATGTACTTG
GATTGGCTGCAATCATGCAATTGTTTTTCAGCTATTTTGCAGTACATTTTA"&amp;"TTAGTAATTCTTGGCTTAT
GTGGTTAATAATTAATCTTGTACAAATGGCCCCAATTTCAGCTATGGTTAGAATGTATATTTTCTTTGCA
TCATTTTATTATGTATGGAAAAGTTATGTGCATGTTGTAGATGGTTGTACTTCATCAACTTGTATGATGT
GTTATAAACGTAATAGAGCAACAAGAGTTGAATGTACAACTATTGTTAATGGTGTTAGAAGGTCCTTTTA
TGTCTATGCTAATGGAGGTAAA"&amp;"GGCTTTTGCAAACTACACAACTGGAATTGTATCAATTGTGATACATTC
TGTGCTGGTAGTACATTTATTAGTGACGAAGTTGCTAGAGACTTATCACTACAGTTTAAAAGACCAATAA
ATCCTACTGACCAGTCTTCCTATATTGTTGATAGTGTTACAGTGAAGAATGGTTCCATCCACCTTTACTT
TGATAAGGCTGGTCAAAAGACTTATGAAAGACATTCTCTCTCTCATTTTGTTAACTTAGACAAT"&amp;"CTGAGA
GCTAATAACACTAAGGGTTCATTGCCTATTAATGTTATAGTTTTTGATGGTAAATCAAAATGTGAAGAAT
CATCTGCTAAATCAGCGTCTGTTTATTATAGTCAGCTTATGTGCCAACCTATACTGTTACTGGACCAGGC
ATTAGTGTCTGATGTTGGTGACAGTGCAGAAGTTGCAGTTAAGATGTTTGATGCTTATGTTAATATATTT
TCATCAACTTTCAATGTTCCAATGGAAAAACTCAA"&amp;"AGCATTAGTTGCGACTGCAGAAGCTGAACTTGCAA
AGAATGTGTCTTTAGACAACGTCTTATCTACTTTTATTTCAGCAGCTCGCCAAGGGTTTGTTGATTCAGA
TGTAGAAACCAAAGATGTTGTTGAATGTCTTAAATTGTCACACCAATCTGACATAGAAGTTACAGGTGAC
AGTTGTAACAATTACATGCTCACTTATAACAAAGTTGAAAACATGACACCTCGGGACCTCGGTGCTTGTA
TTGATT"&amp;"GTAGTGCACGTCATATTAATGCACATGTGGCAAAGAGTCATAACATAGCTTTGATTTGGAATGT
TAAAGATTTCATGTCATTGTCTGAACAACTACGAAAACAAATACGCAGTGCTGCTAAGAAGAATAACTTG
CCTTTTAGATTGACATGTGCAACCACTAGACAAGTTGTTAATGTTGTTACAACAAAAATAGCACTTAGGG
GTGGTAAAATTGTTAACAACTGGTTGAAGCAGTTGATTAAGGTTACAC"&amp;"TTGTGTTTCTTTTCATCACTGT
TATCTTCTATTTAATAACACCTGCTCATGTCATGTTTAAGCACAATGACTTTTCAAGTGAAATTATAGGA
TACAAGGCTATTGATGGTGGTGTCACTCGTGACATAGCGCCAACAGATACTTGTTTTGCTAACAAACATG
CTGACTTTGACTCTTGGTTTAGTCAGCGTGGTGGTAGCTATACTAATGATAAAGCTTGCCCATTGATAGC
AGCTGTTATCACAAGAGAA"&amp;"GTTGGCTTTGTTGTGCCCGGTTTACCTGGCACAATATTACGCACAATTAAT
GGTGACTTCTTACATTTTCTTCCTAGAGTGTTTAGTGCGGTAGGTAACATTTGTTACACTCCTTCTAAAC
TTATAGAGTACACTGACTTTGCAACATCGGCATGTGTTTTAGCTGCTGAATGTACCATCTTTAAAGATTC
TTCTGGTAAACCAGTGCCTTATTGTTATGACACTAATGTACTAGAAGGTTCTGTTGCGTAT"&amp;"GAAAGTCTC
CGCCCTGACATACGCTATGTGCTCATGGACGGTTCTATAATTCAATTCCCTAACACCTACCTTGAAGGTT
CTGTTAGAGTAGTAACAACTTTTGATTCAGAGTATTGTAGACATGGTACTTGCGAAAGATCAGAGGCTGG
CATTTGTGTATCTACTAGTGGTAGATGGGTACTTAATAATGATTATTACAGATCCTTGCCAGGAGTTTTT
TGTGGTGTAGATGCTGTGAATTTACTTACTAA"&amp;"TATGTTCACGCCATTAATTCAACCTATTGGTGCTTTGG
ACATATCTGCATCTATTGTAGCAGGTGGTGTTGTAGCTATTATAGTAACTTGTCTAGCCTACTACTTCAT
GAGGTTTAGAAGAGCTTTTGGTGAATACAGTCATGTAGTTGCCTTTAACACTCTACTATTCTTTATGTCA
TTCACTGTACTCTGTTTAACACCAGTCTATTCATTCTTACCTGGTGTTTATTCTGTTATTTACTTGTACT
TGA"&amp;"CATTTTATCTTACTAATGATGTTTCTTTCTTAGCACATATCCAATGGATGGTTATGTTCACACCCTT
AGTGCCTTTCTGGATGACAATTGTTTATGTCATTTGCATTTCCACAAAGCATTTTTATTGGTTCTTTAGT
AACTACCTAAAGAGACGTGTAGTCTTTAATGGTGTTTCCTTTAGTACATTTGAGGAGGCTGCATTATGTA
CCTTTTTGTTAAATAAAGAAATGTATCTGAAATTGCGTAGTGATG"&amp;"TACTTCTACCTCTTACGCAATATAA
TAGATATTTAGCTCTTTATAATAAGTACAAGTATTTTAGTGGGGCCATGGACACTACCAGTTATAGAGAA
GCAGCTTGCTGTCATCTGGCTAAGGCTCTAAATGATTTCAGTAATTCAGGTTCTGATGTCCTCTACCAAC
CACCACAAACTTCAATCACATCAGCGATTTTGCAGAGTGGTTTTAGAAAAATGGCATTCCCATCTGGTAA
AGTTGAAGGTTGCATG"&amp;"GTACAAGTTACTTGTGGTACCACTACACTTAATGGTCTTTGGCTTGATGATGTA
GTTTACTGTCCACGACATGTGATCTGCACTTCTGAAGACATGCTCAATCCTAATTATGAAGATTTACTTA
TACGTAAATCTAACCATAATTTTTTAGTTCAGGCTGGTAATGTTCAACTTAGGGTTGTTGGACATTCTAT
GCAAAATTGTGTTCTTAAGCTTAAAGTAGATACAGCTAACCCTAAGACACCTAAGTAT"&amp;"AAGTTTGTGCGC
ATTCAACCCGGACAGACTTTTTCAGTATTAGCCTGTTACAATGGTTCACCATCTGGTGTTTACCAATGTG
CCATGAGACCTAATTTTACTATTAAGGGTTCATTCCTTAATGGTTCATGTGGTAGTGTTGGTTTTAATAT
AGACTATGACTGTGTCTCTTTTTGTTATATGCATCATATGGAGTTACCAACGGGAGTTCATGCTGGCACA
GACTTAGAAGGTACCTTCTACGGACCTTT"&amp;"TGTTGACAGACAGACAGCACAAGCGGCTGGTACTGACACAA
CTATTACAGTTAATGTTCTAGCTTGGTTGTATGCAGCTGTTATAAACGGAGATAGATGGTTCCTTAACAG
GTTTACCACGACTCTAAACGATTTTAATCTTGTGGCTATGAAGTATAATTATGAACCTCTAACACAAGAC
CATCTTGACATACTAGGACCTCTTTCAGCTCAAACTGGAATTGCAGTCCTAGATATGTGTGCTTCATTAA
"&amp;"AAGAATTATTACAAAATGGTATGAATGGACGTACCATATTGGGTAGTGCTTTATTAGAAGATGAATTTAC
ACCTTTCGATGTTGTTAGACAATGTTCAGGTGTCACCTTTCAAAGTGCAGTGAAAAGGACAATCAAGGGC
ACGCACCATTGGTTGTTGCTTACAGTTTTGACTTCACTCTTAGTTTTAGTTCAGAGTACTCAATGGTCTT
TGTTCTTCTTTGTGTATGAAAATGCCTTTATGCCTTTTGCTA"&amp;"TGGGTATTATTGCTATGTCTGCTTTTGC
TATGATGTTTGTCAAACATAAGCATGCATTCCTCTGTTTGTTCCTATTACCTTCTCTTGCTACTGTAGCT
TATTTTAATATGGTCTACATGCCTGCTAGTTGGGTGATGCGTATTATGACATGGTTGGATATAGTTGATA
CTAGTTTGTCTGGTTTCAAGCTAAAGGACTGTGTTATGTATGCATCAGCTGTAGTGTTATTAATCCTCAT
GACAGCAAGAACT"&amp;"GTATATGATGATAGTGCTAGAAGAGTTTGGACACTTATGAATGTCCTGACACTCGTT
TATAAAGTTTATTATGGTAATGCTTTAGACCAAGCTATTTCCATGTGGGCTCTTATAATCTCTGTTACTT
CTAACTACTCAGGTGTAGTTACAACTGTCATGTTTTTGGCCAGAGGTATTGTTTTTATGTGTGTTGAGTA
TTGTCCTATCTTCTTTATAACTGGCAATACACTCCAGTGTATAATGCTAGTTTAT"&amp;"TGTTTCTTAGGTTAT
TTCTGTACTTGTTATTTTGGTCTCTTCTGTTTACTCAACCGCTATTTTAGGCTTACTCTTGGTGTTTATG
ACTATTTAGTCTCTACACAAGAATTTAGGTATATGAACTCTCAGGGACTTCTGCCTCCTAAGAGTAGTAT
TGATGCTTTCAAGCTTAATATTAAATTATTGGGTATTGGAGGTAAGCCATGCATTAAGGTTGCTACTGTA
CAGTCTAAAATGTCTGACGTAAAGTG"&amp;"CACATCTGTGGTACTGCTCTCTGTACTTCAACAACTTAGAGTAG
AGTCATCTTCTAAATTGTGGGCACAGTGTGTACAACTCCACAATGATATCCTTCTTGCTAAAGACACAAC
TGAAGCTTTTGAAAAGATGGTTTCTCTTCTGTCTGTTTTGCTATCCATGCAAGGTGCTGTAGACCTTAAC
AAGTTGTGCGAGGAAATGCTCGACAACCGTGCTACTCTTCAAGCTATTGCTTCAAAATTTAGTTCTTT"&amp;"AC
CATCATATGCCGCTTATGCAACAGCCCAAGAGGCTTATGAGCAGGCTGTAGTTAATGGTGATTCTGAAGT
TGTTCTTAAAAAGTTAAAGAAATCTTTGAATGTGGCTAAATCTGAGTTTGACCGTGATGCTGCCATGCAA
CGCAAGTTGGAAAAGATGGCGGATCAGACTATGACCCAAATGTACAAGCAGGCAAGATCTGAAGACAAGA
GGGCAAAAGTAACTAGTGCAATGCAAACTATGCTTTTCA"&amp;"CTATGCTTAGAAAACTTGATAATGATGCACT
TAACAACATTATCAACAATGCACGTGATGGTTGTGTACCACTCAACATCATACCACTCACAACAGCAGCC
AAACTCATGGTTGTTGTGCCTGACTATGGAACCTACAAGAATACTTGTGATGGTAACACTTTTACATATG
CATCAGCACTCTGGGAAATCCAGCAAGTTGTTGATGCAGATAGTAAAATTGTGCAGCTTAGTGAAATCAA
CATGGACAAC"&amp;"TCACCAAATTTGGCTTGGCCTCTTATTGTCACTGCTTTAAGAGCTAATTCAGCTGTCAAA
CTACAGAACAATGAGCTGAGTCCAGTAGCACTACGGCAGATGTCCTGTGCGGCTGGTACTACACAGACAG
CTTGTACTGATGACAACGCACTTGCCTACTATAACAATTCTAAGGGAGGTAGGTTTGTGCTGGCATTACT
ATCAGACCATCAAGATCTCAAATGGTCTAGATTTCCTAAGAGTGATGGCACA"&amp;"GGTACTATTTACACAGAG
CTGGAACCACCTTGTAGGTTTGTTACAGACACACCAAAAGGACCTAAAGTGAAGTACTTGTACTTTATTA
AGGGTCTTAACAACCTAAATAGAGGTATGGTACTGGGTAGTTTAGCTGCTACAGTACGTCTTCAGGCTGG
TAATGCGACAGAAGTGCCTGCCAACTCAACTGTGCTTTCTTTCTGTGCCTTCGCTGTTGACCCAGCTAAG
GCCTACAAAGATTACTTGGCAAG"&amp;"TGGTGGACAACCAATCACGAATTGTGTGAAGATGTTGTGTACACACA
CTGGTACTGGACAGGCAATTACGGTGACACCAGAAGCCAATATGGACCAGGAGTCCTTTGGTGGTGCTTC
GTGCTGTCTGTATTGTAGATGCCACATTGATCACCCAAATCCTAAGGGATTCTGTGATTTGAAAGGTAAG
TATGTTCAAATACCTACCACTTGTGCTAATGACCCTGTGGGTTTTACACTTAGAAACACAGTCTG"&amp;"TACCG
TCTGTGGAATGTGGAAAGGTTATGGCTGTAGTTGTGATCAACTCCGCGAACCCATGATGCAGTCTGCGGA
CGCGTCAACGTTTTTAAACGGGTTTGCGGTGTAAGTGCAGCCCGTCTTACACCGTGCGGCTCAGGCATTA
GCACTGATGTCGTTTACAGGGCTTTTGATATTTACAACGAGAAAGTTGCTGGTTTTGCAAAGTTCCTAAA
AACTAATTGCTGCCGCTTCCAGGAAAAGGATGAGGA"&amp;"AGGCAATTTATTAGACTCTTATTTCGTAGTTAAG
AGGCACACAATGTCCAACTACCAACATGAAGAGAATATTTATAACTTGGTCAAGGAGTGTCCAGCTGTTG
CTGTTCATGACTTTTTCAAGTTTAGAGTAGATGGTGACATGGTACCACATATATCACGTCAGCGTTTAAC
TAAGTACACAATGGCTGATTTAGTCTATGCTCTACGTCATTTTGATGAGGGCAATTGTGACACATTAAAA
GAAATAC"&amp;"TTGTCACATACAATTGTTGTGATGGTGATTATTTCAATAAGAAGGATTGGTACGACTTCGTAG
AGAATCCTGACATCTTACGCGTATACGCTAACCTAGGTGAGCGTGTACGTCAAGCATTATTAAAGACTGT
ACAATTCTGCGATGCTATGCGCGATGCGGGCATTGTAGGTGTACTCACACTAGATAATCAGGATCTTAAT
GGGAACTGGTACGATTTCGGTGATTTCGTACAAGTAGCGCCAGGTTGCG"&amp;"GAGTTCCTATTGTTGACTCGT
ATTATTCATTGTTGATGCCCATTCTTACTCTGACAAGGGCATTAGCTGCTGAGTCCCATATGGATGCTGA
TCTTGCAAAACCACTTATTAAGTGGGATTTGTTGAAATATGATTTTACGGAAGAGAGACTTTGTCTCTTC
GACCGTTATTTTAAATATTGGGATCAGACATACCATCCCAATTGTATTAACTGTTTGGATGATAGGTGTA
TCCTTCATTGTGCAAACTTT"&amp;"AATGTCTTATTTTCTACTGTGTTTCCGCCTACAAGTTTTGGACCACTAGT
TAGAAAGATATTTGTAGATGGTGTACCTTTTGTTGTTTCAACGGGATACCATTTTCGTGAGCTAGGGGTT
GTACATAATCAGGATGTAAACCTACATAGCTCGCGCCTCAGTTTTAAGGAACTTTTAGTGTACGCTGCTG
ATCCAGCTATGCATGCTGCCTCTGGTAATTTGTTGTTAGATAAACGCACTACATGCTTTTCA"&amp;"GTAGCTGC
ACTAACAAATAATGTTGCTTTTCAAACTGTCAAACCCGGTAATTTTAATAAAGACTTTTATGACTTTGCT
GTGTCTAAAGGCTTCTTTAAGGAAGGAAGTTCTGTTGAATTAAAACACTTCTTCTTTGCTCAGGATGGCA
ATGCTGCTATCAGTGATTATGACTATTACCGTTATAATCTGCCAACAATGTGTGATATTACACAACTCCT
ATTCGTAATTGAGGTTGTCGATAAATACTTTGA"&amp;"TTGTTACGATGGTGGCTGTATCAATGCCAACCAAGTT
ATCGTTAACAATCTAGACAAATCAGCCGGTTTCCCATTCAACAAATGGGGTAAGGCTAGACTTTATTATG
ATTCAATGAGTTATGAGGACCAAGATGCACTGTTCGCATACACTAAGCGTAACGTCATCCCTACAATAAC
TCAAATGAACCTTAAGTATGCCATTAGTGCAAAGAATAGAGCTCGCACCGTTGCTGGTGTCTCTATCTGT
AGTA"&amp;"CTATGACCAATAGACAGTTTCACCAGAAATTATTAAAGTCAATAGCCGCCACTAGAGGAGCTACTG
TAGTAATTGGAACAAGTAAATTTTATGGTGGCTGGCATAACATGTTAAAAACTGTTTACAGTGATGTAGA
AAGTCCTCACCTTATGGGTTGGGACTACCCAAAATGTGACAGAGCCATGCCTAATATGCTTAGAATCATG
GCTTCCCTCGTTCTTGCTCGCAAACATAGCACTTGTTGTAACTTGT"&amp;"CACACCGTTTTTATAGATTAGCTA
ATGAGTGTGCACAAGTATTAAGTGAGATGGTCATGTGTGGCGGCTCATTATATGTGAAACCAAGTGGAAC
GTCATCCGGTGATGCCACAACTGCTTATGCTAATAGTGTGTTTAACATCTGTCAAGCAGTAACAGCTAAT
GTGAATGCACTTCTCTCAACTGATGGTAATAAGATTGCTGATAAGTACGTCCGCAACCTTCAACACAGAC
TTTATGAGTGTCTCTAT"&amp;"AGAAATAGAGACGTGGATCATGAATTCGTGGATGAATTTTATGCATATTTGCG
TAAACATTTCTCCATGATGATACTCTCAGATGACGCAGTCGTATGCTATAATAGTAATTATGCGGCACAG
GGTTTAGTAGCTAGCATTAAGAACTTTAAAGCAGTTCTTTACTACCAAAACAATGTGTTTATGTCTGAGG
CAAAATGCTGGACTGAGACTGATCTTACTAAAGGACCTCACGAATTTTGCTCTCAGCAT"&amp;"ACGATGCTAGT
TAAACAAGGAGATGATTATGTGTACCTGCCTTATCCAGATCCATCTAGAATATTAGGCGCAGGCTGTTTT
GTCGATGACATCGTCAAGACAGATGGTACACTTATGATTGAAAGGTTTGTGTCATTAGCAATTGACGCCT
ACCCACTTACAAAGCACCCTAATCAAGAGTATGCTGATGTTTTCCATTTATACTTACAGTATATTAGGAA
ATTACATGATGAGCTTACCGGTCACATGTT"&amp;"GGACATGTACTCTGTAATGCTAACTAATGACAACACCTCA
AGGTACTGGGAACCTGAGTTTTACGAAGCAATGTACACACCACACACGGTTTTACAAGCTGTGGGTGCGT
GTGTATTATGTAATTCACAGACTTCACTTCGTTGCGGTGCTTGCATTAGGAGACCTTTCCTTTGTTGTAA
GTGCTGCTATGATCATGTCATTTCAACATCACATAAGTTAGTGTTGTCTGTTAATCCCTATGTTTGCAAC
G"&amp;"CACTAGGTTGTGATGTCACAGATGTGACACAACTCTACTTAGGAGGTATGAGCTATTATTGCAAGTTAC
ATAAACCACCCATTAGTTTTCCTTTGTGTGCTAATGGTCAGGTCTTTGGTTTGTATAAAAACACATGTGT
GGGCAGTGATAATGTAACTGACTTCAATGCAATAGCGACATGTGACTGGACTAATGCTGGCGATTATATA
CTTGCCAACACTTGCACAGAGAGACTCAAACTTTTTGCAGCGG"&amp;"AAACGCTCAAAGCTACTGAGGAAACAT
TTAAACTATCTTATGGTATAGCCACTGTTCGTGAAGTACTGTCAGATAGAGAGCTTTATCTTTCATGGGA
GGTTGGAAAACCTAGACCACCATTGAATAGAAACTACGTCTTTACTGGTTACCGCGTGACCAAAAATAGT
AAAGTACAGATTGGAGAGTATACCTTTGAAAAAGGTGACTATGGTGATGCTGTTGTGTACAGAGGTACTA
CAACATACAAATTG"&amp;"AATGTTGGCGATTACTTTGTGTTAACATCACACACAGTAATGCCACTAAGTGCACC
AACACTAGTGCCACAAGAGCACTATGTGCGAATAACTGGCTTATACCCTACACTTAACATCTCTGATGAG
TTTTCTAGCAATGTTGCAAATTACCAAAAGGTCGGTATGCAGAAGTACTCCACACTCCAAGGACCACCTG
GTACTGGTAAGAGTCACTTTGCTATTGGACTTGCCCTCTACTACCCATCTGCTCGC"&amp;"ATAGTGTATACAGC
TTGCTCTCATGCTGCTGTTGATGCGCTATGTGAAAAGGCATTAAAATATTTGCCTATAGATAAGTGTAGT
AGAATTATCCCTGCACGTGCGCGTGTAGAGTGTTTTGATAAATTCAAAGTGAATTCAACCTTAGAACAGT
ATGTTTTCTGCACTGTTAATGCTCTGCCTGAAACTACTGCTGATATAGTGGTCTTTGATGAAATTTCAAT
GGCCACTAATTATGATTTGAGTGTTGT"&amp;"CAATGCTAGACTACGTGCAAAACACTACGTTTACATTGGCGAT
CCAGCTCAATTACCTGCACCACGCACATTGCTAACAAAAGGCACACTTGAACCAGAATATTTCAATTCAG
TGTGCAGACTTATGAAAACAATAGGTCCAGACATGTTCCTTGGAACTTGTCGTCGTTGTCCTGCTGAAAT
TGTTGACACAGTGAGTGCTTTAGTTTATGATAATAAGCTAAAAGCACACAAAGAGAAGTCAGCGCAATG"&amp;"C
TTTAAGATGTTTTATAAGGGTGTGATTACGCATGATGTGTCATCCGCAATAAACAGACCACAAATAGGTG
TAGTAAGAGAATTTCTTACACGCAACCCTGCTTGGAGAAAAGCTGTCTTCATCTCACCATATAATTCACA
GAACACAGTGGCATCAAAGATTTTAGGGTTGCCAACTCAAACTGTTGATTCTTCACAGGGTTCTGAATAT
GACTATGTCATATTCACGCAAACCACTGAGACTGCACACT"&amp;"CTTGTAATGTAAACCGCTTTAATGTGGCCA
TCACAAGAGCAAAAATTGGCATTTTGTGCATAATGTCTGATAGAGACCTTTATGACAAGCTGCAATTTAC
GAGTCTAGAAGTACCGCGTCGTAATGTGGCTACTTTACAAGCAGAAAATGTGACTGGACTCTTTAAGGAC
TGTAGCAAGATCATTACTGGTCTTCATCCAACACAGGCACCTACACATCTTAGTGTTGATACTAAATTCA
AAACTGAAGGA"&amp;"CTTTGTGTCGACATACCAGGAATACCAAAAGACATGACCTATCGTAGACTCATCTCTAT
GATGGGTTTTAAAATGAATTACCAAGTTAATGGTTACCCTAATATGTTTATCACCCGTGAAGAAGCTATC
CGTCACGTTCGTGCGTGGATAGGCTTTGATGTTGAGGGTTGTCATGCGACTAGAGATGCTGTAGGAACAA
ATCTACCACTCCAGTTAGGGTTTTCAACAGGTGTTAACCTAGTGACTGTACCA"&amp;"ACTGGCTATGTTGACAC
TGAGAATAGCACAGAATTCACCAGAGTTAATGCAAAACCTCCTCCAGGTGATCAATTTAAGCATCTTATA
CCACTTATGTACAAAGGCTTGCCCTGGAACGTGGTGCGTATTAAGATTGTTCAAATGCTCAGTGACACAC
TGAAAGGATTATCAGACAGAGTTGTGTTTGTCCTTTGGGCGCATGGCTTTGAACTCACATCGATGAAGTA
CTTTGTCAAGATCGGACCAGAAAG"&amp;"AACGTGTTGTCTGTGTGACAAACGCGCGACTTGCTTCTCTACTTCA
TCTGATACTTACGCCTGTTGGAATCACTCTGTGGGCTTTGACTATGTCTATAACCCATTCATGATTGATG
TCCAGCAGTGGGGTTTTACAGGTAACCTTCAAAGTAACCATGACCAGCACTGCCAAGTGCATGGTAATGC
TCATGTAGCTAGTTGTGATGCTATCATGACTAGATGTCTTGCAGTCCATGAGTGCTTTGTTAAGCG"&amp;"TGTT
GATTGGTCTGTTGAATACCCAATTATTGGAGATGAACTGAAGATTAACGCCGCGTGCAGAAAAGTACAGC
ATATGGTTGTTAAATCTGCATTGCTTGCTGATAAATTCCCAGTTCTTCATGACATAGGAAACCCAAAGGC
TATTAGATGTGTGCCGCAGGCTGAAGTGGACTGGAAATTCTACGACGCTCAGCCTTGCAGTGATAAAGCT
TATAAAATAGAAGAACTCTTCTACTCATATGCCACAC"&amp;"ATCATGACAAGTTCACAGATGGTGTCTGCTTGT
TTTGGAACTGTAACGTTGATCGTTACCCGGCTAATGCTATTGTGTGTAGGTTTGATACTAGAGTGCTTTC
TAATTTAAACCTACCAGGTTGTGATGGTGGTAGTTTGTATGTTAATAAGCATGCATTCCACACTCCAGCT
TTTGATAAGAGTGCATTTACACATTTGAAACAACTGCCTTTCTTTTATTACTCTGACAGTCCGTGTGAGT
CTCATGGC"&amp;"AAACAGGTTGTGTCAGATATTGATTATGTCCCACTAAAGTCTGCTACGTGTATTACACGATG
CAACTTAGGTGGTGCCGTTTGTAGACATCATGCAAACGAGTATAGACAGTACTTGGATGCATATAATATG
ATGATTTCTGCTGGATTTAGCCTTTGGATTTATAAACAATTTGATACTTACAACTTGTGGAACACTTTCA
CCAAGTTGCAGAGTTTAGAAAATGTGGCTTATAATGTTATTAACAAGGGA"&amp;"CACTTTGATGGACAGAGTGG
TGAAGCACCTGTGTCTATCATTAATAATGCTGTTTACACTAAGGTAGATGGTATTGATGTGGAGATCTTT
GAAAATAAGACAACACTTCCTGTTAATGTTGCATTTGAGCTTTGGGCTAAACGTAACATTAAACCTGTGC
CAGAGATTAAAATACTCAATAATTTGGGTGTTGATATCGCTGCTAATACTGTTATATGGGACCACAAGAG
AGAAGCTCCAGCGCATGTTTC"&amp;"TACAATAGGTGTCTGTACAATGACTGACATTGCAGAGAAACCTACTGAG
AATGCTTGTTCATCACTCACTGTCTTATTTGATGGTAGAGTTGAGGGACAGGCGAACCTTTTTAGAAACG
CTCGTAATGGTGTTTTAATAACAGAAGGTTCAGTTAAGGGCTTAACACCTTCGAAAGGACCTGCACAGGC
TAGTGTCAACGGGGTCACATTAATTGGAGAATCAGTAAAAACACAGTTCAATTACTTTAAGAA"&amp;"AGTGGAT
GGCATTATTCAGCAATTGCCAGAAACTTACTTTACTCAAAGCAGAGACTTAGAGGATTTCAAGCCCAGAT
CACAAATGGAAACTGATTTCCTTGAGCTCGCTATGGATGAATTCATAGAACGATATAAGCTAGACGGCTA
TGCTTTCGAGCACATCGTTTATGGAGATTTTAGTCATGGACAATTAGGCGGACTTCATTTATTGATAGGA
CTAGCCAAAAGGTCACAGGACTCACTGTTAAAGC"&amp;"TAGAGGATTTTATTCCTATGGATAGCACAGTGAAAA
ACTACTTCATAACAGATGCGCAAACGGGTTCATCTAAGTGTGTATGCTCTGTTATCGATCTTTTACTTGA
TGACTTTGTTGAAATAATAAAGTCACAAGATCTTTCAGTGGTTTCAAAAGTAGTCAAAGTTACGATTGAT
TATACAGAAATTTCATTTATGCTTTGGTGTAAAGATGGGCATGTGGAAACTTTTTACCCAAAATTACAAT
CTAGC"&amp;"CACGCATGGCAACCAGGTGTTGCTATGCCTAATCTTTATAAAATGCAGAGAATGTTACTGGAAAA
GTGTGACCTTCAAAATTATGGTGATAGTGCTACATTGCCTAAAGGCATAATGATGAACGTCGCAAAGTAT
ACTCAACTGTGTCAGTATTTAAATACACTTACTTTAGCTGTGCCCTACAATATGAGAGTTATACACTTTG
GCGCAGGCTCTGATAAAGGAGTAGCACCTGGCACAGCTGTTCTTAGA"&amp;"CAATGGTTGCCAACTGGTACACT
ACTTGTCGATTCTGATTTAAATGATTTTGTTTCTGATGCAGATTCAACATTAATTGGTGATTGTGCAACC
GTACATACGGCTAATAAATGGGATCTCATTATTAGCGATATGTATGATCCTAAGACTAAAAATGTTACAA
AAGAGAATGATTCCAAAGAAGGATTTTTCACTTACATTTGTGGATTTATACAGCAAAAATTAGCCCTCGG
AGGTTCCGTAGCTGTAAA"&amp;"GATAACAGAACATTCCTGGAATGCCGATCTTTATAAGCTCATGGGATACTTC
GCATGGTGGACAGCTTTTGTTACTAATGTTAATGCTTCATCCTCAGAGGCTTTCTTAATTGGTTGTAATT
ACCTTGGCAAACCACGTGAGCAGATAGATGGTTATGTCATGCATGCAAATTACATATTTTGGAGGAACAC
AAATCCAATACAATTGTCTTCCTACTCATTATTTGACATGAGTAAGTTTCCTCTTAAATT"&amp;"AAGAGGTACT
GCTGTTATGTCATTAAAAGATGGACAAATCAATGATATGATTTTGTCTCTTCTTAGTAAAGGCAGACTTA
TTGTTAGAGAGAATAATAGAGTTATTATCTCTAGTGATGTTCTTGTTAACAACTAAACGAACATGTTGTT
TTTCTTGTTTCTTCAGTTCGCCTTAGTAAACTCCCAGTGTGATTTGACAGGTAGAACTCCACTCAATCCC
AATTATACTAATTCTTCACAAAGAGGTGTTT"&amp;"ATTACCCTGACACAATTTATAGATCTGACACACTAGTGC
TTAGTCAGGGTTATTTTCTTCCATTTTATTCCAATGTTAGCTGGTATTATTCATTAACAACCAACAATGC
TGCCACAAAGAGGACTGACAACCCTATATTAGATTTCAAGGACGGCATATATTTTGCTGCCACTGAACAC
TCAAATATTGTCAGGGGCTGGATCTTTGGAACAACTCTTGACAACACTTCTCAATCTCTCTTGATAGTTA
AC"&amp;"AATGCAACGAATGTTATTATCAAGGTTTGTAATTTTGACTTTTGTTACGATCCCTACCTTAGTGGTTA
CTATCATAACAACAAAACCTGGAGCATCAGAGAATTTGCTGTCTATTCCTTTTATGCTAATTGTACTTTT
GAGTATGTCTCAAAATCCTTTATGTTGAACATTTCTGGTAATGGTGGTCTGTTCAACACTCTCAGAGAGT
TTGTTTTTAGAAATGTCGATGGGCATTTCAAGATTTACTCAAAA"&amp;"TTTACACCAGTAAACTTAAATCGTGG
CTTACCTACTGGTCTTTCAGTACTTCAACCGTTGGTTGAATTACCAGTTAGCATAAATATTACTAAATTT
AGAACACTCCTCACTATTCATAGAGGAGACCCTATGTCTAATAATGGCTGGACTGCTTTTTCAGCTGCTT
ATTTCGTGGGCTATCTTAAACCACGTACCTTTATGCTGAAATATAATGAGAATGGCACCATTACTGATGC
TGTTGATTGTGCACT"&amp;"TGACCCTCTTTCGGAGACAAAGTGTACGTTAAAATCTCTTAGTGTTCAAAAGGGT
ATCTATCAGACTTCTAACTTTCGAGTGCAACCCACTCAGTCTATAGTTAGATTTCCTAATATTACCAATG
TGTGTCCATTTCACAAGGTTTTTAATGCCACAAGGTTTCCTTCTGTTTACGCGTGGGAAAGAACTAAAAT
TTCTGATTGCATTGCAGACTACACTGTTTTCTACAATTCAACTTCTTTTTCTACTTT"&amp;"CAAATGTTATGGT
GTTTCACCCTCTAAATTGATTGATTTGTGTTTTACGAGTGTGTATGCTGATACATTTCTCATAAGATTTT
CAGAGGTCAGACAAGTGGCACCAGGACAGACTGGTGTTATTGCTGACTACAATTATAAATTACCTGATGA
TTTTACAGGTTGTGTCATAGCCTGGAACACAGCAAAACAGGACACAGGTCATTATTTCTATAGGTCTCAT
CGCTCTACCAAATTAAAACCATTTGAAA"&amp;"GAGACCTTTCTTCAGATGAGAATGGTGTCCGTACACTTAGTA
CTTATGACTTTAACCCTAATGTACCGCTTGAATATCAAGCTACAAGGGTTGTTGTCTTGTCATTTGAGCT
TCTAAATGCACCAGCTACAGTTTGTGGACCAAAATTATCCACACAACTAGTAAAAAATCAGTGCGTTAAT
TTCAATTTTAACGGACTCAAGGGCACTGGTGTCTTGACTGATTCTTCTAAGAGGTTTCAGTCATTCCAAC"&amp;"
AATTTGGTAAAGATGCGTCTGACTTTATTGATTCAGTACGTGATCCTCAAACACTTGAGATACTTGACAT
TACACCTTGCTCTTTTGGTGGTGTCAGTGTTATAACACCAGGAACAAACACTTCTTCAGAGGTGGCTGTT
CTTTACCAAGATGTTAACTGCACTGATGTACCAACTACTATACATGCAGACCAATTAACACCTGCTTGGC
GCATTTATGCTATTGGCACTAGTGTGTTTCAAACTCAAGCA"&amp;"GGCTGTCTTATAGGAGCTGAACATGTCAA
TGCTTCTTATGAGTGTGACATCCCAATTGGTGCTGGTATTTGTGCTAGCTACCATACGGCTTCTATATTA
CGTAGTACAGGCCAGAAAGCTATTGTGGCTTATACTATGTCCCTTGGTGCTGAGAACTCTATTGCTTATG
CTAACAATTCTATAGCCATACCTACAAATTTTTCAATCAGTGTCACCACTGAAGTTATGCCTGTATCAAT
GGCTAAAACTTC"&amp;"TGTAGATTGCACTATGTATATCTGCGGTGACTCTATAGAGTGTAGCAACTTGTTGTTA
CAATATGGCAGTTTTTGCACACAACTAAATCGTGCTTTAAGTGGAATTGCTATTGAACAAGACAAGAACA
CTCAAGAGGTTTTTGCTCAAGTCAAGCAAATCTATAAAACACCACCTATTAAGGATTTTGGTGGTTTCAA
TTTTTCACAGATATTACCCGATCCTTCTAAACCCAGCAAGAGGTCGTTTATTGA"&amp;"AGATTTACTCTTCAAT
AAAGTCACTCTTGCTGATGCTGGTTTTATAAAACAGTACGGTGATTGTTTGGGTGATATTTCTGCTAGAG
ATTTGATTTGTGCTCAAAAGTTCAATGGACTCACTGTCTTACCACCATTGCTCACAGATGAAATGATCGC
TGCTTATACAGCTGCATTAATTAGCGGCACTGCCACTGCTGGATGGACCTTTGGTGCTGGTGCTGCTCTT
CAAATACCATTTGCCATGCAAATGG"&amp;"CTTATAGATTTAATGGAATTGGAGTTACTCAGAATGTTCTCTATG
AGAATCAGAAATTAATAGCCAATCAGTTTAATAGTGCTATTGGAAAAATCCAAGAGTCTTTGACATCTAC
AGCTAGTGCACTTGGAAAATTGCAGGATGTTGTTAACCAAAATGCACAAGCTTTAAACACGCTTGTTAAA
CAACTTAGTTCCAATTTTGGTGCAATTTCAAGCGTGTTGAATGATATTCTTTCACGCCTTGACAAAG"&amp;"TCG
AGGCTGAGGTTCAGATTGATAGGTTGATCACAGGTAGACTTCAGAGTTTACAGACGTATGTGACTCAACA
ATTAATCAGAGCTGCAGAAATCAGAGCTTCTGCTAATCTTGCTGCGACTAAAATGTCCGAGTGTGTACTA
GGACAATCTAAAAGAGTTGATTTTTGTGGAAAAGGTTATCACCTAATGTCTTTTCCCCAGTCAGCGCCTC
ATGGTGTTGTTTTCTTACATGTGACTTACATTCCTTCG"&amp;"CAAGAAAAGAACTTCACAACAGCTCCTGCCAT
TTGTCATGAAGGTAAAGCACACTTCCCACGTGAAGGTGTTTTCGTTTCGAATGGCACACACTGGTTTGTA
ACACAAAGGAACTTTTACGAACCCCAAATTATAACCACTGACAATACATTTGTCTCCGGTAACTGTGATG
TTGTAATTGGAATTATCAATAACACAGTTTATGATCCTTTACAACCAGAACTTGATTCATTTAAGGAGGA
GTTAGATAA"&amp;"ATATTTTAAAAATCATACATCACCTGATATTGATCTTGGTGATATTTCTGGCATTAATGCT
TCTGTTGTCAATATTCAAAAGGAAATTGACCGCCTCAATGAGGTTGCCAGAAATTTAAATGAATCACTCA
TTGATCTCCAAGAACTTGGAAAATATGAGCACTATATCAAATGGCCATGGTATGTTTGGCTCGGCTTCAT
TGCTGGACTCATTGCTATAGTCATGGTTACAATCCTGCTTTGTTGCATGAC"&amp;"AAGTTGTTGCAGTTGTCTC
AAGGGCTGTTGTTCTTGCGGATTTTGCTGTAAATTTGATGAAGATGACTCTGAGCCTGTGCTCAAAGGAG
TCAAATTACATTACACGTAAACGAACTTATGGATTTGTTTATGAGAATTTTCACACTTGGAACTGTAAGT
CTGAAACAAGGTGAAATTAAGGATGCTACTCCTTCAGATTCTATTCGCGCTACTGCAACAATACCGATAC
AAGCCACACTCCCTTTCGGATG"&amp;"GCTTGTTGTTGGCGTTGCAATTCTTGCTGTTTTTCAAAGCGCTTCAAA
AATAATTACACTCAAAAAGAGATGGCAGTTAGCCCTCTCTAAAGGTGTCCACTTTGTTTGCAACTTGCTT
CTGCTGTTTTTAACAGTTTACTCACACCTATTGCTTGTTGCTGGTGGCTTAGAAGCCACTTTTCTTTTTC
TTTATGCATTAGCTTATTGCTTGCAAACTGTAAATTTTGTGAGAATAATAATGCGATTCTGGTT"&amp;"GTGCTG
GAAGTGCCGCTCCAAGAATCCTGTACTTTATGATGCCAACTACTTTCTTTGTTGGCATACTAATTGTTAT
GACTATTGTATACCATACAATAGTGTAACCTCTTCAATCGTCATCACATGTGGTGATGGTACTACGAATC
CCATTTCTGAGGATGACTACCAAATTGGTGGTTACACGGAAAAGTGGGAGTCTGGTGTTAAGGACTGTGT
TGTATTACATAGTTATTTCACCTCAGACTACTACC"&amp;"AGCTGTACTCAACACAATTGAGCACAGACACTGGT
GTTGAACATGTTACTTTCTTCATCTACAATAAAATTGTTGATGAGCCTGAAGAACATGTCCAAATTCACA
CAATCGACGGTACATCTGGAGTTGTTAATCCAGCAATGGAACCAATTTATGATGAACCGACGACGACTAC
TAGCGTGCCTTTGTAAGCACAAGCTGATGAGTACGAACTTATGTACTCATTCGTTTCGGAAGAGACAGGT
ACGTTA"&amp;"ATAGTTAATAGCGTACTTCTTTTTCTTGCTTTTGTGGTATTCTTGCTAGTCACACTAGCCATCC
TTACTGCGCTTCGATTGTGTGCGTACTGCTGCAATATTGTTAACGTGAGTCTTGTAAAACCTTCTTTTTA
CGTTTACTCTCGTGTTAAAAATCTGAATTCTTCTAGAGTTCCTGATCTTTTGGTCTAAACGAACTAAATA
TTATATTAGTCTTTCTGTTTGGAACTTTAATTTTAGCCATGTCAGGTG"&amp;"ACAACGGTACCATTACCGTTGA
AGAGCTTAAAAAGCTCTTAGAACAATGGAACCTAGTAATAGGATTCTTGTTTCTTACATGGATTTGTTTG
TTACAATTTGCCTATGCCAACAGGAATAGGTTTTTGTACATAATTAAGTTAATTTTCCTCTGGCTGCTTT
GGCCAGTAACTTTAGCTTGCTTTGTGCTTGCTGCTGTTTACAGAATAAACTGGATCACTGGTGGAATTGC
CATTGCAATGGCCTGTCTT"&amp;"GTAGGCTTGATGTGGCTTAGCTACTTCATTGCTTCTTTCAGGCTGTTTGCT
CGTACGCGTTCCATGTGGTCATTTAACCCAGAAACTAACATTCTTTTGAACGTGCCTCTTCATGGCACAA
TTCTGACCAGGCCGCTTCTAGAGAGTGAACTCGTAATTGGAGCTGTGATCCTTCGTGGACATCTTCGTAT
TGCAGGACACCATCTGGGACGCTGTGACATCAAGGACCTGCCCAAAGAAATCACTGTAGCT"&amp;"ACATCACGA
ACGCTTTCTTATTACAAATTGGGAGCTTCGCAGCGTGTAGCAGGTGACTCAGGTTTTGCTGCATACAGTC
GCTACAGGATTGGTAATTACAAATTAAATACAGACCATTCCAGTAGCAGTGACAATATTGCTTTGCTTGT
ACAGTAAGTGACAACAGATGTTTCATCTCGTTGACTTTCAGGTTACTATAGCAGAGATATTATTAATTAT
TATGAGGACTTTTAAAGTTTCCATTTGGAATC"&amp;"TTGATTATATCATAAATCTCATAATTAAAAATCTATCT
AAGCCTCCAACTGAGAATAACTGTTCTCAATTAGATGAAGAGCAACCAATGGAGATTGATTAAACGAACA
TGAAAATTATTTTCTTCTTGGTACTGATAACACTTGTTACTGGCGAGCTTTACCACTACCAAGAGTGTAT
AAAAGGTACAACTGTACTTTTAAAAGAACCTTGCTCTTCAGGAACATATGAAGGCAATTCACCATTTCAT
CCT"&amp;"CTAGCTGATAATAAATTTGCACTGACTTGCTTTAGCACTCAATTTGCTTTTGCTTGTCCTGACGGTG
TTAGACACACCTTTCAGTTACGTGCGAGATCAGTTTCACCCAAACTGTTTACCAGACAAGAGGAAGTTCA
AGAATTATACTCACCTGTTTTCCTTATCGTTGCAGCTATAGTGTTCATAATACTTTGCTTCACATTCAAA
AGAAAAATAGAATGAGTGAATTTTCATTAATTGACTTCTATTTGT"&amp;"GCTTCTTAGCCTTTCTGCTATTCCT
TGTTTTAATTATGCTCATTATCTTTTGGTTCTCACTAGAACTGCAAGATCATAATGAAACTTCTCACGCC
TAAACGAATATGAAATTTCTTGTTTTCTTAGGAATTCTTACAACAGTAGCTGCATTCCATCAGGAATGTA
GTTTACAGTCATGTGCTCAACATCAACCCTATGTAGTTGATGACCCTTGTCCAATTCACTTCTACTCACG
ATGGTATATCAGAGTG"&amp;"GGAGCTAGAAAATCAGCACCTTTGATTGAATTGTGTGTTGACGAGGTAGGCTCT
AAGTCACCCATTCAATACATTGACATTGGTAATTACACAGTTTCCTGTTCTCCTTTTACAATTAATTGCC
AGGAACCTAAATTAGGTAGTCTCGTAGTACGGTGTTCGTATTATGAAGACTTTCTAGAGTACCATGACAT
TCGTGTTGTCTTAGATTTCATCTAAACGAACTAACTAAAATGTCTGATAATGGACCCC"&amp;"AAAACCAGAGTA
GTGCACCCCGCATTACATTTGGTGGACCCTCAGATTCAAGTGACAATAGCCAAAACGGAGAGCGCAATGG
TGCACGACCTAAACAACGTCGACCCCAAGGCTTACCCAATAATACTGCATCTTGGTTCACCGCTCTCACT
CAACATGGCAAGGAAAACCTTACGTTCCCTCGAGGGCAAGGTGTTCCAATTAACACCAATAGCTCTAAAG
ATGACCAAATTGGCTACTACCGTAGAGCT"&amp;"ACCAGACGAATTCGTGGCGGTGACGGTAAAATGAAAGAGCT
CAGCCCCAGATGGTATTTTTACTATCTGGGAACTGGACCAGAAGCTGGACTTCCCTATGGTGCTAACAAA
GAAGGCATCATATGGGTTGCAACTGAGGGAGCCTTAAACACACCAAAAGACCACATTGGCACCCGCAATC
CTGCTAACAATGCTGCAATCGTGCTACAACTTCCTCAAGGAACAACATTGCCAAAAGGCTTCTACGCAGA
"&amp;"AGGGAGCAGAGGCGGCAGTCAAGCTTCTTCACGCTCCTCATCACGTAGTCGCAACAGTTCAAGAAACTCA
ACTCCAGGCAGCAGTAGGGGAACTTCTCCTGCTAGAATGGCTGGCAATGGCGGTGACACTGCTCTTGCTT
TGCTGCTGCTAGATAGGTTGAACCAGCTTGAGAACAAGATATCTGGCAAAGGCCAACAACAACAAGGCCA
AACTGTCACTAAGAAATCTGCTGCTGAGGCATCTAAAAAGCC"&amp;"TCGCCAAAAACGTACTGCCACAAAACAG
TACAACGTCACTCAAGCATTTGGGAGACGTGGTCCAGAACAAACCCAAGGAAATTTCGGGGACCAAGAAT
TAATCAGACAAGGAACTGATTACAAACATTGGCCGCAAATTGCACAATTTGCTCCAAGTGCCTCTGCATT
CTTTGGAATGTCTCGCATTGGCATGGAAGTCACACCTTCGGGAACATGGCTGACTTATCATGGAGCCATT
AAATTGGATGACA"&amp;"AAGATCCACAATTCAAAGACAACGTCATACTGCTGAATAAGCACATTGACGCATACA
AAACATTCCCACCAACAGAGCCTAAAAAGGACAAAAAGAAAAAGGCTGATGAACTTCAGGCTTTACCGCA
GAGACAGAAGAAGCAACAAACTGTGACTCTTCTTCCTGCTGCAGATTTGGATGAATTCTCCAAACAGTTG
CAACAATCCATGAGTGGTACTGATTCAACCCAGGCTTAAACTCATGCAGACCACA"&amp;"CAAGGCAGATGGGCT
ATATAAACGTTTTCGCTTTCCGTTTACGATATATAGTCTACTCTTGTGCAGAATGAATTCTCGTAACTAC
ATAGCACAAGTAGATGTAGTTAACTTTAATCTCACATAGCAATCTTTAATCAATGTGTAACATTAGGGAG
GATTTGAAAGAGCCACCACGTTCTCACCGAGGCCACGCGGAGTACGATCGAGGGTACAGTGAATAATGTT
AGGGAGAGCAGCCTATATGGAAGAGC"&amp;"CCTAATGTGTAAAATTAATTTTAGTAGTGCTATCCCCATGTGAT
TTTAATAGCTTCAACCACTCGACAAGAAAAAAAAAAAAAAAAAAAAAAAAAA
")</f>
        <v>&gt;BtZXC21 MG772934.1_ref_genome
ATATTAGGTTTTTACCTTCCCAGGTAACAAACCAACTAACTCTCGATCTCTTGTAGATCTGTTCTCTAAA
CGAACTTTAAAATCTGTGTGACTGTCACTTAGCTGCATGCTTAGTGCACTCACGCAGTTTAATTATAATT
AATTACTGTCGTTGACAGGACACGAGTAACTCGTCTATCTTCTGCAGGTTGCTTACGGTTTCGTCCGTGT
TGCAGCCGATCATCAGCATACCTTGGTTTCGTCCGGGTGTGACCGAGAGGTAAGATGGAGAGCCTTGTCC
CTGGTTTCAACGAGAAAACACACGTCCAACTCAGTTTGCCTGTTTTACAGGTTTGTGACGTGCTTGTACG
TGGCTTTGGAGACTCCGTAGAGGAGGCTTTATCAGAGGCACGTCAACATCTTAAAGATGGCACTTGTGGC
TTAGTAGAAGTTGAAAAAGGTGTTTTACCTCAACTTGAACAGCCCTATGTGTTCATCAAACGTTCTGATG
CCCGAACTGCACATCATGGCCATGTTATGGTCGAATTAGTAGCAGAACTCGATGGCATTCAGTACGGTCG
TAGTGGTGAGACACTTGGTGTTCTTGTCCCTCATGTGGGAGAGGTACCAGTTGCTTACCGTAAAGTTCTT
CTTCGTAAGAACGGTAATAAAGGAGCTGGTGGCCATAGTTACGGCGCCGATCTAAAGTCTTTTGACTTAG
GCGACGAGCTTGGTACTGATCCTATTGAAGATTTTCAAGAAAATTGGAACACTAAACATGGCAGTGGTGT
TACCCGTGAACTCAAGCGTGAGCTTAACGGGGGTGCATACACTCGCTATGTAGACAACAACTTTTGTGGC
CCAGATGGCTACCCTCTTGAGTGCATTAAAAACTTTTTAGCTCGTGCTGGTAAGGCTTCATGCACTTTAT
CTGAACAACTGGATTTTATTGACACTAAAAGAGGTGTATACTGCTGCCGTGAACATGAGCATGAAATTGC
TTGGTACACGGAACGCTCCGAAAAGAGCTATGAATCGCAGACACCTTTTGAAATTAAGTTGGCAAAGAAA
TTTGACACCTTCAATGGAGAATGTCCAAATTTTGTATTTCCTCTAAATTCAACAATCAAGACCATTCAAC
CAAGGGTTGAAAAGAAAAAGCTTGATGGTTTCATGGGTAGAATTCGATCTGTCTATCCTGTTGCTTCACC
AAATGAATGCAACCAAATGTGCCTCTCAACTCTCATGAAGTGTGACCATTGTGGTGAAACTTCATGGCAG
ACGGGTGATTTTGTTAGAGCCACTTGCGAATTCTGTGGTACTGAAAATTTGACTAAAGAAGGCGCCACAA
CTTGTGGTTACTTACCTCAAAATGCTGTTGTAAAAATTTATTGTCCAGCATGTCATAATCCAGAAGTGGG
ACCTGAGCATAGTCTTGCTGAATATCATAACGAGTCTGGTTTGAAAACCGTTCTTCGTAAGGGTGGTCGT
ACCATTGCTTATGGGGGCTGTGTGTTTGCTTATGTTGGTTGCTACAACAAGTGTGCCTATTGGGTTCCAC
GTGCTAGTGCTAACATAGGCTGTAATCACACAGGTGTTGTTGGAGAAGGTTCTGAAAGTCTAAACGACAA
CCTTCTTGAAATATTGCAAAAGGAGAAAGTCAACATCAATATTGTTGGTGACTTCAAACTTAATGAAGAG
ATTGCCATTATTTTGGCATCTTTTTCTGCTTCTACAAGTGCTTTTGTAGAAACTGTAAAAGGTTTGGATT
ACAAAACATTCAAACAAATTGTTGAATCCTGTGGTAACTTTAAAGTTACTAAAGGAAAGGCTAAGAAGGG
TGCCTGGAACATTGGGGAACAGAAATCAATACTGAGTCCTCTTTATGCATTTGCATCAGAGGCTGCTCGT
GTTGTGCGCTCCATTTTTTCTCGTACTCTTGAAACTGCTCAATACTCTGTGCGTGTCTTACAACAGGCCG
CCATAACAATCTTAGATGGAATTTCACAGTATTCCCTGAGACTCATTGATGCTATGATGTTCACATCTGA
CTTGGTTACTAACAATCTAGTTGTAATGGCTTACATTACGGGTGGTGTTGTACAAATGACTTCACAGTGG
CTAACAAATATCTTTGGCACTGTTTATGAAAAACTTAAACCGGTTCTTGATTGGCTCGAAGAGAAATTCA
AGGAAGGTGTAGAGTTTCTTAGAGACGGTTGGGAAATTGTTAAATTTATCTCTACTTGTGCTTGTGAAAT
TGTCGGTGGACAAATTGTCACCCGTGCAAAGGAAGTTAAGGAGAGTGTTCAGACATTCTTTAAGCTTGTA
AATAAATTTTTGGCTTTGTGTGCTGACTCCATCATTATTGGTGGAGCTAAACTTAAAGCCTTGAATTTAG
GTGAAACATTTGTCACACACTCAAAGGGATTGTACAGAAAGTGTGTTAGATCCAGAGAAGAAACTGGCTT
ACTCTTGCCTCTGAAAGCCCCAAAAGAAATTATTTTCTTAGAGGGAGAAACACTTCCCACAGAAGTGTTA
ACAGAGGAAGTTGTCTTGAAAACTGGTGTTTTACAACCATTAGAACAACCTACTAATGAGGCTGTTGAAG
CCCCATTGATTGGTACACCAGTCTGTATTAACGGGCTCATGTTGCTCGAAATTAAAGACACAGAAAAGTA
CTGTGCCCTTGCACCTAATATGATGGTAACAAATAATACCTTTACACTTAAAGGCGGTGCACCAACAAAA
GTCACTTTTGGTGATGACACTGTGATTGAAGTGCAGGGTTACAAGAGTGTAAACATCACTTTTGAACTTG
ATGAAAGGATTGATAAAGTACTTAATGAGAAGTGCTCTAGTTATACAGTTGAACTCGGTACAGATGTAAA
CGAGTTCGCTTGTGTTGTTGCTGATGCTGTCATAAAAACTTTACAACCAGTATCTGAACTACTCACACCA
CTGGGCATTGATTTAGACGAGTGGAGTATGGCTACATACTACTTGTTTGATGAGTCCGGTGAATTTAAAT
TGTCTTCACATATGTACTGTTCTTTTTACCCTCCTGAAGATGAAGGGGAAGATGATTGTGAAGAAGGACA
GTTTGAACCATCAACTCAATATGAGTATGGTACTGAGGATGACTACCAAGGTAAACCTTTGGAGTTTGGT
GCTACTTCTTTTTCTTCTTCTTCACAGGAAGAAGAACAAGAAGAGGATTGGTTAGAATCTGATAGTCAGG
ACGGCCAAGAGACTGCTGTTACTAAAACTAGTGAACAAAATAATTTCACAGGTTATTTAAAATTAACTGA
CAATGTTTTCATTAAAAATGCTGACATTGTAGAAGAAGCTAAAAAGGTAAAGCCTACAGTAGTTGTTAAT
GCAGCTAATATTTACCTTAAACATGGAGGAGGTGTTGCTGGAGCTTTAAATAAAGCAACTAACAACGCCA
TGCAGTTGAATCTGATTAGTAACATAACTACCAATGGGCCACTAATTGTGGGTGGTAGTTGTGTTTTGAG
TGGACATAACCTTGCTAAAAATTGTCTTCATGTTGTTGGCCCTAATGTCAATAGAGGTGAAGACATTCAA
TTGCTTAAAAATGCTTATGAAAATTTCAATCAACATGAGATTTTACTCGCACCATTATTATCGGCTGGTA
TTTTTGGTGTTGATCCTGTACATTCTTTAAGAGTTTGTGTAGAAACTGTTCACACAAATGTCTATCTAGT
TGTCTTTGACAAAAATCTTTATGACAAACTTGTTTCAAGCTTTTTAGAGATGAAGAGTGGAAAACAAGTA
GAACAAAAAGTTGCTGAAAATCCTAAAGAGGAAGTTAAGCCATTTTTTACTGAAAATAAACCTTCAGTTG
AACAAAGACAACAAGCTGAAGAGAAGAAAATCAAAGCTAGTATTGAAGAAGTTACAACTACTCTAGAGGA
GACCAAGTTCCTTACAGAAAACTTGTTACTTTATATTGACATCAATGGCAATCTTCACCCAGATTCTGCC
ACTCTTGTTAAAGATATTGACATCACTTTCTTGAAGAAAGATGTTCCCTATATAGTGGGTGATGTTATTA
AAGAAGGTGCTTTAACTGCTGTAGTTATACCTACTAAAAAGGCTGGTGGCACTACTGAAATGCTTGCTAA
AGCTTTAAGAAAAGTGCCAACAGATAATCACATAACCACCTACCCTGGTCAGGGTTTAAATGGTTACACT
GTAGAAGAAGCAAAGACAGTGCTTAAAAAGTGTAAAAGTGTTTTTTACATTTTACCATCTATTCTCCCTA
ATGAGAAGCAAGAAATTCTAGGAACTGTTTCTTGGAACTTGCGAGAGATGCTCGCACATGCAGAAGAAAC
ACGTAAGTTAATGCCTGTTTGTATGGAGACTAAAGCTATAGTTTCAACTATACAACGTAAGTACAAAGGC
ATTAAAATACAGGAGGGTGTGGTTGACTATGGTGCTAGATTTTACTTTTATACTAGTAAAACTACTGTAG
CATCACTTATTAACACACTTAACAATCTAAATGAGACTCTTGTCACAATGCCATTAGGATATGTGACGCA
CGGTCTAAATTTAGAAGAAGCTGCGCGGTACATGAGGTCTCTCAAAGTACCGGCTACAGTCTCTGTTTCT
TCACCAGATGCTGTTACAGCATATAATGGTTATCTTACTTCTTCTTCAAAAACACCTGAAGAACACTTTA
TCGAAACCGTCTCACTTGCTGGTTCCTATAAAGATTGGTCTTATTCTGGACAGTCTACAGAACTAGGTAT
AGAATTTCTTAAGAGAGGTGATAAGAGTGTATATTACACCAGTAATCCTATCACATTCTATCTAGATGGT
GAAGTTATCACCTTTGATAATCTTAAGACAATTCTCTCTTTGAGGGAAGTGAGGTCTATTAAAGTGTTTA
CAACAGTAGATAACATTAATCTCCACACTCAAATTGTGGATATGTCTATGACATATGGGCAACAGTTCGG
CCCAACTTATTTGGATGGAGCTGATGTTACTAAAATAAAACCTCATAATTCACATGAAGGTAAAACATTT
TATGTTTTGCCTAATGATGACACTTTACGTGTGGAGGCTTTTGAGTACTACCATACAACTGACTCTAGTT
TTCTTGGTAGGTACATGTCAGCATTAAACCACACTAAAAAGTGGAAATACCCACAAGTAAATGGTTTAAC
TTCTATAAGATGGGCAGACAACAATTGTTATCTTGCTACTGCATTATTAACACTTCAACAAATAGAGTTG
AAATTTAATCCACCAGCTTTACAAGATGCCTATTATAGGGCAAGAGCTGGTGAGGCTGCTAATTTTTGTG
CACTTATCCTAGCCTATTGTAATAAGACAGTAGGTGAGTTAGGTGATGTCAGAGAAACAATGAATTATTT
GTTTCAACATGCCAATTTAGATTCTTGTAAAAGAGTCTTGAATGTGGTGTGTAAAACTTGTGGACAACAG
CAAACAACTCTTAAGGGTGTAGAAGCTGTTATGTATATGGGCACACTTTCTTATGAACAACTTAAGAAGG
GTGTGCAGATACCTTGTATGTGTGGTAAACAAGCTACACAATATCTAGTACAACAAGAGTCACCTTTTGT
TATGATGTCTGCACCACCCGCCCAATATGAACTTAAGCATGGTACATTTGTTTGTGCTAGTGAGTATACT
GGTAATTACCAGTGTGGTCACTACAAACATATAACTTCTAAAGAAACCTTGTATTGTATAGATGGTGCTT
TACTCACAAAGTCCTCTGAGTACAAAGGTTCTATTACAGATGTTTTCTATAAGGAAAACAGTTATACAAC
AACCATAAAACCAGTTACATACAAGTTGGATGGTGTTGTTTGTACAGAAATTGATCCTAAGTTGGATGGT
TATTATAAGAAAGACAATTCTTATTTCACAGAGCAACCAATTGATCTTGTACCAAACCAACCTTACCCGA
ATGCAAGCTTTGACAATTTTAGGTTTGTATGTGATAATATCAAATTTGCCGATGATTTAAATCAATTGTC
TGGTTATAAGAAACCTGCTTTGAGAGAGCTTAAGGTTACATTCTTTCCTGACTTAAATGGTGATGTAGTG
GCTATTGATTATAAGCACTACACACCTTCTTTTAAGAAAGGAGCTAAATTGTTGCATAAGCCAATTGTTT
GGCATGTTAACAATGCAACTAACAAAGCAACGTATAAACCAAATATTTGGTGCATACGTTGTCTTTGGAG
TACAAAACCGGTTGAAACATCAAATTCTTTTGATGCACTGAAATTAGGGGACACACAGGGAATGGATAAT
CTTGCCTGTGAAGTTCTAAAACCAGTCTCTGAAGAAGTAGTGGAAAATCCTACCATACAGAAAGACATTC
TTGAGTGTAATGTGAAAACTACCGAAGTTGTAGGAGACATTATACTTAAACCGGCAATTGATGGTCTAAA
AATTACAGAAGAGGTTGGTCATACAGACCTAATGGCTGCTTATGTTGACAATTCAAGTCTTACTATTAAG
AAACCTAGTGAATTATCCAGAGTATTAGGTTTGAAAACTTTAGCCACTCATGGCTTGGCTGCTATTAATA
GTGTTCCTTGGGACACTATAGCTAATTATGCTAAGCCTTTCCTTAATAAGGTTGTTAGCACAACTACTAA
CATAGTCACACGGTGTCTAAACCGTGTTTGTACTAATTATATGCCTTATTTGTTTACTTTATTGCTACAA
TTGTGTACTTTTACTAAAAGTACAACTTCTAGAATAAGAGCATCTATGCCAACCACTATAGCAAAGAATA
CTGTTAAAAGTGTTGGTAAATTTTGTATAGAGGCTTCATTTAATTATTTGAAGTCACCTAATTTTTCTAA
ATTGATAAATATTGTAATTTGGTTTTTATTATTAAGTGTTTGCCTAGGTTCTTTAATCTATTCAACTGCT
GCTTTAGGTGTCTTAATGTCTAATTTAGGCATGCCTTCTTATTGTACTGTTTACAGAGAAGGTTACTTGA
ACTCTACTAACGTCACTATTGCAACCTACTGCACTGGTTCTATACCTTGTAGTGTTTGTCTTAGTGGTTT
AGATTCTTTGGATACTTACCCATCCTTAGAAACTATACAAATTACCATTTCGTCTTTTAAATGGGATTTA
ACTGCTTTTGGTCTAGTTGCAGAGTGGTTTTTGGCATATATTCTTTTTACTAGGTTCTTTTATGTACTTG
GATTGGCTGCAATCATGCAATTGTTTTTCAGCTATTTTGCAGTACATTTTATTAGTAATTCTTGGCTTAT
GTGGTTAATAATTAATCTTGTACAAATGGCCCCAATTTCAGCTATGGTTAGAATGTATATTTTCTTTGCA
TCATTTTATTATGTATGGAAAAGTTATGTGCATGTTGTAGATGGTTGTACTTCATCAACTTGTATGATGT
GTTATAAACGTAATAGAGCAACAAGAGTTGAATGTACAACTATTGTTAATGGTGTTAGAAGGTCCTTTTA
TGTCTATGCTAATGGAGGTAAAGGCTTTTGCAAACTACACAACTGGAATTGTATCAATTGTGATACATTC
TGTGCTGGTAGTACATTTATTAGTGACGAAGTTGCTAGAGACTTATCACTACAGTTTAAAAGACCAATAA
ATCCTACTGACCAGTCTTCCTATATTGTTGATAGTGTTACAGTGAAGAATGGTTCCATCCACCTTTACTT
TGATAAGGCTGGTCAAAAGACTTATGAAAGACATTCTCTCTCTCATTTTGTTAACTTAGACAATCTGAGA
GCTAATAACACTAAGGGTTCATTGCCTATTAATGTTATAGTTTTTGATGGTAAATCAAAATGTGAAGAAT
CATCTGCTAAATCAGCGTCTGTTTATTATAGTCAGCTTATGTGCCAACCTATACTGTTACTGGACCAGGC
ATTAGTGTCTGATGTTGGTGACAGTGCAGAAGTTGCAGTTAAGATGTTTGATGCTTATGTTAATATATTT
TCATCAACTTTCAATGTTCCAATGGAAAAACTCAAAGCATTAGTTGCGACTGCAGAAGCTGAACTTGCAA
AGAATGTGTCTTTAGACAACGTCTTATCTACTTTTATTTCAGCAGCTCGCCAAGGGTTTGTTGATTCAGA
TGTAGAAACCAAAGATGTTGTTGAATGTCTTAAATTGTCACACCAATCTGACATAGAAGTTACAGGTGAC
AGTTGTAACAATTACATGCTCACTTATAACAAAGTTGAAAACATGACACCTCGGGACCTCGGTGCTTGTA
TTGATTGTAGTGCACGTCATATTAATGCACATGTGGCAAAGAGTCATAACATAGCTTTGATTTGGAATGT
TAAAGATTTCATGTCATTGTCTGAACAACTACGAAAACAAATACGCAGTGCTGCTAAGAAGAATAACTTG
CCTTTTAGATTGACATGTGCAACCACTAGACAAGTTGTTAATGTTGTTACAACAAAAATAGCACTTAGGG
GTGGTAAAATTGTTAACAACTGGTTGAAGCAGTTGATTAAGGTTACACTTGTGTTTCTTTTCATCACTGT
TATCTTCTATTTAATAACACCTGCTCATGTCATGTTTAAGCACAATGACTTTTCAAGTGAAATTATAGGA
TACAAGGCTATTGATGGTGGTGTCACTCGTGACATAGCGCCAACAGATACTTGTTTTGCTAACAAACATG
CTGACTTTGACTCTTGGTTTAGTCAGCGTGGTGGTAGCTATACTAATGATAAAGCTTGCCCATTGATAGC
AGCTGTTATCACAAGAGAAGTTGGCTTTGTTGTGCCCGGTTTACCTGGCACAATATTACGCACAATTAAT
GGTGACTTCTTACATTTTCTTCCTAGAGTGTTTAGTGCGGTAGGTAACATTTGTTACACTCCTTCTAAAC
TTATAGAGTACACTGACTTTGCAACATCGGCATGTGTTTTAGCTGCTGAATGTACCATCTTTAAAGATTC
TTCTGGTAAACCAGTGCCTTATTGTTATGACACTAATGTACTAGAAGGTTCTGTTGCGTATGAAAGTCTC
CGCCCTGACATACGCTATGTGCTCATGGACGGTTCTATAATTCAATTCCCTAACACCTACCTTGAAGGTT
CTGTTAGAGTAGTAACAACTTTTGATTCAGAGTATTGTAGACATGGTACTTGCGAAAGATCAGAGGCTGG
CATTTGTGTATCTACTAGTGGTAGATGGGTACTTAATAATGATTATTACAGATCCTTGCCAGGAGTTTTT
TGTGGTGTAGATGCTGTGAATTTACTTACTAATATGTTCACGCCATTAATTCAACCTATTGGTGCTTTGG
ACATATCTGCATCTATTGTAGCAGGTGGTGTTGTAGCTATTATAGTAACTTGTCTAGCCTACTACTTCAT
GAGGTTTAGAAGAGCTTTTGGTGAATACAGTCATGTAGTTGCCTTTAACACTCTACTATTCTTTATGTCA
TTCACTGTACTCTGTTTAACACCAGTCTATTCATTCTTACCTGGTGTTTATTCTGTTATTTACTTGTACT
TGACATTTTATCTTACTAATGATGTTTCTTTCTTAGCACATATCCAATGGATGGTTATGTTCACACCCTT
AGTGCCTTTCTGGATGACAATTGTTTATGTCATTTGCATTTCCACAAAGCATTTTTATTGGTTCTTTAGT
AACTACCTAAAGAGACGTGTAGTCTTTAATGGTGTTTCCTTTAGTACATTTGAGGAGGCTGCATTATGTA
CCTTTTTGTTAAATAAAGAAATGTATCTGAAATTGCGTAGTGATGTACTTCTACCTCTTACGCAATATAA
TAGATATTTAGCTCTTTATAATAAGTACAAGTATTTTAGTGGGGCCATGGACACTACCAGTTATAGAGAA
GCAGCTTGCTGTCATCTGGCTAAGGCTCTAAATGATTTCAGTAATTCAGGTTCTGATGTCCTCTACCAAC
CACCACAAACTTCAATCACATCAGCGATTTTGCAGAGTGGTTTTAGAAAAATGGCATTCCCATCTGGTAA
AGTTGAAGGTTGCATGGTACAAGTTACTTGTGGTACCACTACACTTAATGGTCTTTGGCTTGATGATGTA
GTTTACTGTCCACGACATGTGATCTGCACTTCTGAAGACATGCTCAATCCTAATTATGAAGATTTACTTA
TACGTAAATCTAACCATAATTTTTTAGTTCAGGCTGGTAATGTTCAACTTAGGGTTGTTGGACATTCTAT
GCAAAATTGTGTTCTTAAGCTTAAAGTAGATACAGCTAACCCTAAGACACCTAAGTATAAGTTTGTGCGC
ATTCAACCCGGACAGACTTTTTCAGTATTAGCCTGTTACAATGGTTCACCATCTGGTGTTTACCAATGTG
CCATGAGACCTAATTTTACTATTAAGGGTTCATTCCTTAATGGTTCATGTGGTAGTGTTGGTTTTAATAT
AGACTATGACTGTGTCTCTTTTTGTTATATGCATCATATGGAGTTACCAACGGGAGTTCATGCTGGCACA
GACTTAGAAGGTACCTTCTACGGACCTTTTGTTGACAGACAGACAGCACAAGCGGCTGGTACTGACACAA
CTATTACAGTTAATGTTCTAGCTTGGTTGTATGCAGCTGTTATAAACGGAGATAGATGGTTCCTTAACAG
GTTTACCACGACTCTAAACGATTTTAATCTTGTGGCTATGAAGTATAATTATGAACCTCTAACACAAGAC
CATCTTGACATACTAGGACCTCTTTCAGCTCAAACTGGAATTGCAGTCCTAGATATGTGTGCTTCATTAA
AAGAATTATTACAAAATGGTATGAATGGACGTACCATATTGGGTAGTGCTTTATTAGAAGATGAATTTAC
ACCTTTCGATGTTGTTAGACAATGTTCAGGTGTCACCTTTCAAAGTGCAGTGAAAAGGACAATCAAGGGC
ACGCACCATTGGTTGTTGCTTACAGTTTTGACTTCACTCTTAGTTTTAGTTCAGAGTACTCAATGGTCTT
TGTTCTTCTTTGTGTATGAAAATGCCTTTATGCCTTTTGCTATGGGTATTATTGCTATGTCTGCTTTTGC
TATGATGTTTGTCAAACATAAGCATGCATTCCTCTGTTTGTTCCTATTACCTTCTCTTGCTACTGTAGCT
TATTTTAATATGGTCTACATGCCTGCTAGTTGGGTGATGCGTATTATGACATGGTTGGATATAGTTGATA
CTAGTTTGTCTGGTTTCAAGCTAAAGGACTGTGTTATGTATGCATCAGCTGTAGTGTTATTAATCCTCAT
GACAGCAAGAACTGTATATGATGATAGTGCTAGAAGAGTTTGGACACTTATGAATGTCCTGACACTCGTT
TATAAAGTTTATTATGGTAATGCTTTAGACCAAGCTATTTCCATGTGGGCTCTTATAATCTCTGTTACTT
CTAACTACTCAGGTGTAGTTACAACTGTCATGTTTTTGGCCAGAGGTATTGTTTTTATGTGTGTTGAGTA
TTGTCCTATCTTCTTTATAACTGGCAATACACTCCAGTGTATAATGCTAGTTTATTGTTTCTTAGGTTAT
TTCTGTACTTGTTATTTTGGTCTCTTCTGTTTACTCAACCGCTATTTTAGGCTTACTCTTGGTGTTTATG
ACTATTTAGTCTCTACACAAGAATTTAGGTATATGAACTCTCAGGGACTTCTGCCTCCTAAGAGTAGTAT
TGATGCTTTCAAGCTTAATATTAAATTATTGGGTATTGGAGGTAAGCCATGCATTAAGGTTGCTACTGTA
CAGTCTAAAATGTCTGACGTAAAGTGCACATCTGTGGTACTGCTCTCTGTACTTCAACAACTTAGAGTAG
AGTCATCTTCTAAATTGTGGGCACAGTGTGTACAACTCCACAATGATATCCTTCTTGCTAAAGACACAAC
TGAAGCTTTTGAAAAGATGGTTTCTCTTCTGTCTGTTTTGCTATCCATGCAAGGTGCTGTAGACCTTAAC
AAGTTGTGCGAGGAAATGCTCGACAACCGTGCTACTCTTCAAGCTATTGCTTCAAAATTTAGTTCTTTAC
CATCATATGCCGCTTATGCAACAGCCCAAGAGGCTTATGAGCAGGCTGTAGTTAATGGTGATTCTGAAGT
TGTTCTTAAAAAGTTAAAGAAATCTTTGAATGTGGCTAAATCTGAGTTTGACCGTGATGCTGCCATGCAA
CGCAAGTTGGAAAAGATGGCGGATCAGACTATGACCCAAATGTACAAGCAGGCAAGATCTGAAGACAAGA
GGGCAAAAGTAACTAGTGCAATGCAAACTATGCTTTTCACTATGCTTAGAAAACTTGATAATGATGCACT
TAACAACATTATCAACAATGCACGTGATGGTTGTGTACCACTCAACATCATACCACTCACAACAGCAGCC
AAACTCATGGTTGTTGTGCCTGACTATGGAACCTACAAGAATACTTGTGATGGTAACACTTTTACATATG
CATCAGCACTCTGGGAAATCCAGCAAGTTGTTGATGCAGATAGTAAAATTGTGCAGCTTAGTGAAATCAA
CATGGACAACTCACCAAATTTGGCTTGGCCTCTTATTGTCACTGCTTTAAGAGCTAATTCAGCTGTCAAA
CTACAGAACAATGAGCTGAGTCCAGTAGCACTACGGCAGATGTCCTGTGCGGCTGGTACTACACAGACAG
CTTGTACTGATGACAACGCACTTGCCTACTATAACAATTCTAAGGGAGGTAGGTTTGTGCTGGCATTACT
ATCAGACCATCAAGATCTCAAATGGTCTAGATTTCCTAAGAGTGATGGCACAGGTACTATTTACACAGAG
CTGGAACCACCTTGTAGGTTTGTTACAGACACACCAAAAGGACCTAAAGTGAAGTACTTGTACTTTATTA
AGGGTCTTAACAACCTAAATAGAGGTATGGTACTGGGTAGTTTAGCTGCTACAGTACGTCTTCAGGCTGG
TAATGCGACAGAAGTGCCTGCCAACTCAACTGTGCTTTCTTTCTGTGCCTTCGCTGTTGACCCAGCTAAG
GCCTACAAAGATTACTTGGCAAGTGGTGGACAACCAATCACGAATTGTGTGAAGATGTTGTGTACACACA
CTGGTACTGGACAGGCAATTACGGTGACACCAGAAGCCAATATGGACCAGGAGTCCTTTGGTGGTGCTTC
GTGCTGTCTGTATTGTAGATGCCACATTGATCACCCAAATCCTAAGGGATTCTGTGATTTGAAAGGTAAG
TATGTTCAAATACCTACCACTTGTGCTAATGACCCTGTGGGTTTTACACTTAGAAACACAGTCTGTACCG
TCTGTGGAATGTGGAAAGGTTATGGCTGTAGTTGTGATCAACTCCGCGAACCCATGATGCAGTCTGCGGA
CGCGTCAACGTTTTTAAACGGGTTTGCGGTGTAAGTGCAGCCCGTCTTACACCGTGCGGCTCAGGCATTA
GCACTGATGTCGTTTACAGGGCTTTTGATATTTACAACGAGAAAGTTGCTGGTTTTGCAAAGTTCCTAAA
AACTAATTGCTGCCGCTTCCAGGAAAAGGATGAGGAAGGCAATTTATTAGACTCTTATTTCGTAGTTAAG
AGGCACACAATGTCCAACTACCAACATGAAGAGAATATTTATAACTTGGTCAAGGAGTGTCCAGCTGTTG
CTGTTCATGACTTTTTCAAGTTTAGAGTAGATGGTGACATGGTACCACATATATCACGTCAGCGTTTAAC
TAAGTACACAATGGCTGATTTAGTCTATGCTCTACGTCATTTTGATGAGGGCAATTGTGACACATTAAAA
GAAATACTTGTCACATACAATTGTTGTGATGGTGATTATTTCAATAAGAAGGATTGGTACGACTTCGTAG
AGAATCCTGACATCTTACGCGTATACGCTAACCTAGGTGAGCGTGTACGTCAAGCATTATTAAAGACTGT
ACAATTCTGCGATGCTATGCGCGATGCGGGCATTGTAGGTGTACTCACACTAGATAATCAGGATCTTAAT
GGGAACTGGTACGATTTCGGTGATTTCGTACAAGTAGCGCCAGGTTGCGGAGTTCCTATTGTTGACTCGT
ATTATTCATTGTTGATGCCCATTCTTACTCTGACAAGGGCATTAGCTGCTGAGTCCCATATGGATGCTGA
TCTTGCAAAACCACTTATTAAGTGGGATTTGTTGAAATATGATTTTACGGAAGAGAGACTTTGTCTCTTC
GACCGTTATTTTAAATATTGGGATCAGACATACCATCCCAATTGTATTAACTGTTTGGATGATAGGTGTA
TCCTTCATTGTGCAAACTTTAATGTCTTATTTTCTACTGTGTTTCCGCCTACAAGTTTTGGACCACTAGT
TAGAAAGATATTTGTAGATGGTGTACCTTTTGTTGTTTCAACGGGATACCATTTTCGTGAGCTAGGGGTT
GTACATAATCAGGATGTAAACCTACATAGCTCGCGCCTCAGTTTTAAGGAACTTTTAGTGTACGCTGCTG
ATCCAGCTATGCATGCTGCCTCTGGTAATTTGTTGTTAGATAAACGCACTACATGCTTTTCAGTAGCTGC
ACTAACAAATAATGTTGCTTTTCAAACTGTCAAACCCGGTAATTTTAATAAAGACTTTTATGACTTTGCT
GTGTCTAAAGGCTTCTTTAAGGAAGGAAGTTCTGTTGAATTAAAACACTTCTTCTTTGCTCAGGATGGCA
ATGCTGCTATCAGTGATTATGACTATTACCGTTATAATCTGCCAACAATGTGTGATATTACACAACTCCT
ATTCGTAATTGAGGTTGTCGATAAATACTTTGATTGTTACGATGGTGGCTGTATCAATGCCAACCAAGTT
ATCGTTAACAATCTAGACAAATCAGCCGGTTTCCCATTCAACAAATGGGGTAAGGCTAGACTTTATTATG
ATTCAATGAGTTATGAGGACCAAGATGCACTGTTCGCATACACTAAGCGTAACGTCATCCCTACAATAAC
TCAAATGAACCTTAAGTATGCCATTAGTGCAAAGAATAGAGCTCGCACCGTTGCTGGTGTCTCTATCTGT
AGTACTATGACCAATAGACAGTTTCACCAGAAATTATTAAAGTCAATAGCCGCCACTAGAGGAGCTACTG
TAGTAATTGGAACAAGTAAATTTTATGGTGGCTGGCATAACATGTTAAAAACTGTTTACAGTGATGTAGA
AAGTCCTCACCTTATGGGTTGGGACTACCCAAAATGTGACAGAGCCATGCCTAATATGCTTAGAATCATG
GCTTCCCTCGTTCTTGCTCGCAAACATAGCACTTGTTGTAACTTGTCACACCGTTTTTATAGATTAGCTA
ATGAGTGTGCACAAGTATTAAGTGAGATGGTCATGTGTGGCGGCTCATTATATGTGAAACCAAGTGGAAC
GTCATCCGGTGATGCCACAACTGCTTATGCTAATAGTGTGTTTAACATCTGTCAAGCAGTAACAGCTAAT
GTGAATGCACTTCTCTCAACTGATGGTAATAAGATTGCTGATAAGTACGTCCGCAACCTTCAACACAGAC
TTTATGAGTGTCTCTATAGAAATAGAGACGTGGATCATGAATTCGTGGATGAATTTTATGCATATTTGCG
TAAACATTTCTCCATGATGATACTCTCAGATGACGCAGTCGTATGCTATAATAGTAATTATGCGGCACAG
GGTTTAGTAGCTAGCATTAAGAACTTTAAAGCAGTTCTTTACTACCAAAACAATGTGTTTATGTCTGAGG
CAAAATGCTGGACTGAGACTGATCTTACTAAAGGACCTCACGAATTTTGCTCTCAGCATACGATGCTAGT
TAAACAAGGAGATGATTATGTGTACCTGCCTTATCCAGATCCATCTAGAATATTAGGCGCAGGCTGTTTT
GTCGATGACATCGTCAAGACAGATGGTACACTTATGATTGAAAGGTTTGTGTCATTAGCAATTGACGCCT
ACCCACTTACAAAGCACCCTAATCAAGAGTATGCTGATGTTTTCCATTTATACTTACAGTATATTAGGAA
ATTACATGATGAGCTTACCGGTCACATGTTGGACATGTACTCTGTAATGCTAACTAATGACAACACCTCA
AGGTACTGGGAACCTGAGTTTTACGAAGCAATGTACACACCACACACGGTTTTACAAGCTGTGGGTGCGT
GTGTATTATGTAATTCACAGACTTCACTTCGTTGCGGTGCTTGCATTAGGAGACCTTTCCTTTGTTGTAA
GTGCTGCTATGATCATGTCATTTCAACATCACATAAGTTAGTGTTGTCTGTTAATCCCTATGTTTGCAAC
GCACTAGGTTGTGATGTCACAGATGTGACACAACTCTACTTAGGAGGTATGAGCTATTATTGCAAGTTAC
ATAAACCACCCATTAGTTTTCCTTTGTGTGCTAATGGTCAGGTCTTTGGTTTGTATAAAAACACATGTGT
GGGCAGTGATAATGTAACTGACTTCAATGCAATAGCGACATGTGACTGGACTAATGCTGGCGATTATATA
CTTGCCAACACTTGCACAGAGAGACTCAAACTTTTTGCAGCGGAAACGCTCAAAGCTACTGAGGAAACAT
TTAAACTATCTTATGGTATAGCCACTGTTCGTGAAGTACTGTCAGATAGAGAGCTTTATCTTTCATGGGA
GGTTGGAAAACCTAGACCACCATTGAATAGAAACTACGTCTTTACTGGTTACCGCGTGACCAAAAATAGT
AAAGTACAGATTGGAGAGTATACCTTTGAAAAAGGTGACTATGGTGATGCTGTTGTGTACAGAGGTACTA
CAACATACAAATTGAATGTTGGCGATTACTTTGTGTTAACATCACACACAGTAATGCCACTAAGTGCACC
AACACTAGTGCCACAAGAGCACTATGTGCGAATAACTGGCTTATACCCTACACTTAACATCTCTGATGAG
TTTTCTAGCAATGTTGCAAATTACCAAAAGGTCGGTATGCAGAAGTACTCCACACTCCAAGGACCACCTG
GTACTGGTAAGAGTCACTTTGCTATTGGACTTGCCCTCTACTACCCATCTGCTCGCATAGTGTATACAGC
TTGCTCTCATGCTGCTGTTGATGCGCTATGTGAAAAGGCATTAAAATATTTGCCTATAGATAAGTGTAGT
AGAATTATCCCTGCACGTGCGCGTGTAGAGTGTTTTGATAAATTCAAAGTGAATTCAACCTTAGAACAGT
ATGTTTTCTGCACTGTTAATGCTCTGCCTGAAACTACTGCTGATATAGTGGTCTTTGATGAAATTTCAAT
GGCCACTAATTATGATTTGAGTGTTGTCAATGCTAGACTACGTGCAAAACACTACGTTTACATTGGCGAT
CCAGCTCAATTACCTGCACCACGCACATTGCTAACAAAAGGCACACTTGAACCAGAATATTTCAATTCAG
TGTGCAGACTTATGAAAACAATAGGTCCAGACATGTTCCTTGGAACTTGTCGTCGTTGTCCTGCTGAAAT
TGTTGACACAGTGAGTGCTTTAGTTTATGATAATAAGCTAAAAGCACACAAAGAGAAGTCAGCGCAATGC
TTTAAGATGTTTTATAAGGGTGTGATTACGCATGATGTGTCATCCGCAATAAACAGACCACAAATAGGTG
TAGTAAGAGAATTTCTTACACGCAACCCTGCTTGGAGAAAAGCTGTCTTCATCTCACCATATAATTCACA
GAACACAGTGGCATCAAAGATTTTAGGGTTGCCAACTCAAACTGTTGATTCTTCACAGGGTTCTGAATAT
GACTATGTCATATTCACGCAAACCACTGAGACTGCACACTCTTGTAATGTAAACCGCTTTAATGTGGCCA
TCACAAGAGCAAAAATTGGCATTTTGTGCATAATGTCTGATAGAGACCTTTATGACAAGCTGCAATTTAC
GAGTCTAGAAGTACCGCGTCGTAATGTGGCTACTTTACAAGCAGAAAATGTGACTGGACTCTTTAAGGAC
TGTAGCAAGATCATTACTGGTCTTCATCCAACACAGGCACCTACACATCTTAGTGTTGATACTAAATTCA
AAACTGAAGGACTTTGTGTCGACATACCAGGAATACCAAAAGACATGACCTATCGTAGACTCATCTCTAT
GATGGGTTTTAAAATGAATTACCAAGTTAATGGTTACCCTAATATGTTTATCACCCGTGAAGAAGCTATC
CGTCACGTTCGTGCGTGGATAGGCTTTGATGTTGAGGGTTGTCATGCGACTAGAGATGCTGTAGGAACAA
ATCTACCACTCCAGTTAGGGTTTTCAACAGGTGTTAACCTAGTGACTGTACCAACTGGCTATGTTGACAC
TGAGAATAGCACAGAATTCACCAGAGTTAATGCAAAACCTCCTCCAGGTGATCAATTTAAGCATCTTATA
CCACTTATGTACAAAGGCTTGCCCTGGAACGTGGTGCGTATTAAGATTGTTCAAATGCTCAGTGACACAC
TGAAAGGATTATCAGACAGAGTTGTGTTTGTCCTTTGGGCGCATGGCTTTGAACTCACATCGATGAAGTA
CTTTGTCAAGATCGGACCAGAAAGAACGTGTTGTCTGTGTGACAAACGCGCGACTTGCTTCTCTACTTCA
TCTGATACTTACGCCTGTTGGAATCACTCTGTGGGCTTTGACTATGTCTATAACCCATTCATGATTGATG
TCCAGCAGTGGGGTTTTACAGGTAACCTTCAAAGTAACCATGACCAGCACTGCCAAGTGCATGGTAATGC
TCATGTAGCTAGTTGTGATGCTATCATGACTAGATGTCTTGCAGTCCATGAGTGCTTTGTTAAGCGTGTT
GATTGGTCTGTTGAATACCCAATTATTGGAGATGAACTGAAGATTAACGCCGCGTGCAGAAAAGTACAGC
ATATGGTTGTTAAATCTGCATTGCTTGCTGATAAATTCCCAGTTCTTCATGACATAGGAAACCCAAAGGC
TATTAGATGTGTGCCGCAGGCTGAAGTGGACTGGAAATTCTACGACGCTCAGCCTTGCAGTGATAAAGCT
TATAAAATAGAAGAACTCTTCTACTCATATGCCACACATCATGACAAGTTCACAGATGGTGTCTGCTTGT
TTTGGAACTGTAACGTTGATCGTTACCCGGCTAATGCTATTGTGTGTAGGTTTGATACTAGAGTGCTTTC
TAATTTAAACCTACCAGGTTGTGATGGTGGTAGTTTGTATGTTAATAAGCATGCATTCCACACTCCAGCT
TTTGATAAGAGTGCATTTACACATTTGAAACAACTGCCTTTCTTTTATTACTCTGACAGTCCGTGTGAGT
CTCATGGCAAACAGGTTGTGTCAGATATTGATTATGTCCCACTAAAGTCTGCTACGTGTATTACACGATG
CAACTTAGGTGGTGCCGTTTGTAGACATCATGCAAACGAGTATAGACAGTACTTGGATGCATATAATATG
ATGATTTCTGCTGGATTTAGCCTTTGGATTTATAAACAATTTGATACTTACAACTTGTGGAACACTTTCA
CCAAGTTGCAGAGTTTAGAAAATGTGGCTTATAATGTTATTAACAAGGGACACTTTGATGGACAGAGTGG
TGAAGCACCTGTGTCTATCATTAATAATGCTGTTTACACTAAGGTAGATGGTATTGATGTGGAGATCTTT
GAAAATAAGACAACACTTCCTGTTAATGTTGCATTTGAGCTTTGGGCTAAACGTAACATTAAACCTGTGC
CAGAGATTAAAATACTCAATAATTTGGGTGTTGATATCGCTGCTAATACTGTTATATGGGACCACAAGAG
AGAAGCTCCAGCGCATGTTTCTACAATAGGTGTCTGTACAATGACTGACATTGCAGAGAAACCTACTGAG
AATGCTTGTTCATCACTCACTGTCTTATTTGATGGTAGAGTTGAGGGACAGGCGAACCTTTTTAGAAACG
CTCGTAATGGTGTTTTAATAACAGAAGGTTCAGTTAAGGGCTTAACACCTTCGAAAGGACCTGCACAGGC
TAGTGTCAACGGGGTCACATTAATTGGAGAATCAGTAAAAACACAGTTCAATTACTTTAAGAAAGTGGAT
GGCATTATTCAGCAATTGCCAGAAACTTACTTTACTCAAAGCAGAGACTTAGAGGATTTCAAGCCCAGAT
CACAAATGGAAACTGATTTCCTTGAGCTCGCTATGGATGAATTCATAGAACGATATAAGCTAGACGGCTA
TGCTTTCGAGCACATCGTTTATGGAGATTTTAGTCATGGACAATTAGGCGGACTTCATTTATTGATAGGA
CTAGCCAAAAGGTCACAGGACTCACTGTTAAAGCTAGAGGATTTTATTCCTATGGATAGCACAGTGAAAA
ACTACTTCATAACAGATGCGCAAACGGGTTCATCTAAGTGTGTATGCTCTGTTATCGATCTTTTACTTGA
TGACTTTGTTGAAATAATAAAGTCACAAGATCTTTCAGTGGTTTCAAAAGTAGTCAAAGTTACGATTGAT
TATACAGAAATTTCATTTATGCTTTGGTGTAAAGATGGGCATGTGGAAACTTTTTACCCAAAATTACAAT
CTAGCCACGCATGGCAACCAGGTGTTGCTATGCCTAATCTTTATAAAATGCAGAGAATGTTACTGGAAAA
GTGTGACCTTCAAAATTATGGTGATAGTGCTACATTGCCTAAAGGCATAATGATGAACGTCGCAAAGTAT
ACTCAACTGTGTCAGTATTTAAATACACTTACTTTAGCTGTGCCCTACAATATGAGAGTTATACACTTTG
GCGCAGGCTCTGATAAAGGAGTAGCACCTGGCACAGCTGTTCTTAGACAATGGTTGCCAACTGGTACACT
ACTTGTCGATTCTGATTTAAATGATTTTGTTTCTGATGCAGATTCAACATTAATTGGTGATTGTGCAACC
GTACATACGGCTAATAAATGGGATCTCATTATTAGCGATATGTATGATCCTAAGACTAAAAATGTTACAA
AAGAGAATGATTCCAAAGAAGGATTTTTCACTTACATTTGTGGATTTATACAGCAAAAATTAGCCCTCGG
AGGTTCCGTAGCTGTAAAGATAACAGAACATTCCTGGAATGCCGATCTTTATAAGCTCATGGGATACTTC
GCATGGTGGACAGCTTTTGTTACTAATGTTAATGCTTCATCCTCAGAGGCTTTCTTAATTGGTTGTAATT
ACCTTGGCAAACCACGTGAGCAGATAGATGGTTATGTCATGCATGCAAATTACATATTTTGGAGGAACAC
AAATCCAATACAATTGTCTTCCTACTCATTATTTGACATGAGTAAGTTTCCTCTTAAATTAAGAGGTACT
GCTGTTATGTCATTAAAAGATGGACAAATCAATGATATGATTTTGTCTCTTCTTAGTAAAGGCAGACTTA
TTGTTAGAGAGAATAATAGAGTTATTATCTCTAGTGATGTTCTTGTTAACAACTAAACGAACATGTTGTT
TTTCTTGTTTCTTCAGTTCGCCTTAGTAAACTCCCAGTGTGATTTGACAGGTAGAACTCCACTCAATCCC
AATTATACTAATTCTTCACAAAGAGGTGTTTATTACCCTGACACAATTTATAGATCTGACACACTAGTGC
TTAGTCAGGGTTATTTTCTTCCATTTTATTCCAATGTTAGCTGGTATTATTCATTAACAACCAACAATGC
TGCCACAAAGAGGACTGACAACCCTATATTAGATTTCAAGGACGGCATATATTTTGCTGCCACTGAACAC
TCAAATATTGTCAGGGGCTGGATCTTTGGAACAACTCTTGACAACACTTCTCAATCTCTCTTGATAGTTA
ACAATGCAACGAATGTTATTATCAAGGTTTGTAATTTTGACTTTTGTTACGATCCCTACCTTAGTGGTTA
CTATCATAACAACAAAACCTGGAGCATCAGAGAATTTGCTGTCTATTCCTTTTATGCTAATTGTACTTTT
GAGTATGTCTCAAAATCCTTTATGTTGAACATTTCTGGTAATGGTGGTCTGTTCAACACTCTCAGAGAGT
TTGTTTTTAGAAATGTCGATGGGCATTTCAAGATTTACTCAAAATTTACACCAGTAAACTTAAATCGTGG
CTTACCTACTGGTCTTTCAGTACTTCAACCGTTGGTTGAATTACCAGTTAGCATAAATATTACTAAATTT
AGAACACTCCTCACTATTCATAGAGGAGACCCTATGTCTAATAATGGCTGGACTGCTTTTTCAGCTGCTT
ATTTCGTGGGCTATCTTAAACCACGTACCTTTATGCTGAAATATAATGAGAATGGCACCATTACTGATGC
TGTTGATTGTGCACTTGACCCTCTTTCGGAGACAAAGTGTACGTTAAAATCTCTTAGTGTTCAAAAGGGT
ATCTATCAGACTTCTAACTTTCGAGTGCAACCCACTCAGTCTATAGTTAGATTTCCTAATATTACCAATG
TGTGTCCATTTCACAAGGTTTTTAATGCCACAAGGTTTCCTTCTGTTTACGCGTGGGAAAGAACTAAAAT
TTCTGATTGCATTGCAGACTACACTGTTTTCTACAATTCAACTTCTTTTTCTACTTTCAAATGTTATGGT
GTTTCACCCTCTAAATTGATTGATTTGTGTTTTACGAGTGTGTATGCTGATACATTTCTCATAAGATTTT
CAGAGGTCAGACAAGTGGCACCAGGACAGACTGGTGTTATTGCTGACTACAATTATAAATTACCTGATGA
TTTTACAGGTTGTGTCATAGCCTGGAACACAGCAAAACAGGACACAGGTCATTATTTCTATAGGTCTCAT
CGCTCTACCAAATTAAAACCATTTGAAAGAGACCTTTCTTCAGATGAGAATGGTGTCCGTACACTTAGTA
CTTATGACTTTAACCCTAATGTACCGCTTGAATATCAAGCTACAAGGGTTGTTGTCTTGTCATTTGAGCT
TCTAAATGCACCAGCTACAGTTTGTGGACCAAAATTATCCACACAACTAGTAAAAAATCAGTGCGTTAAT
TTCAATTTTAACGGACTCAAGGGCACTGGTGTCTTGACTGATTCTTCTAAGAGGTTTCAGTCATTCCAAC
AATTTGGTAAAGATGCGTCTGACTTTATTGATTCAGTACGTGATCCTCAAACACTTGAGATACTTGACAT
TACACCTTGCTCTTTTGGTGGTGTCAGTGTTATAACACCAGGAACAAACACTTCTTCAGAGGTGGCTGTT
CTTTACCAAGATGTTAACTGCACTGATGTACCAACTACTATACATGCAGACCAATTAACACCTGCTTGGC
GCATTTATGCTATTGGCACTAGTGTGTTTCAAACTCAAGCAGGCTGTCTTATAGGAGCTGAACATGTCAA
TGCTTCTTATGAGTGTGACATCCCAATTGGTGCTGGTATTTGTGCTAGCTACCATACGGCTTCTATATTA
CGTAGTACAGGCCAGAAAGCTATTGTGGCTTATACTATGTCCCTTGGTGCTGAGAACTCTATTGCTTATG
CTAACAATTCTATAGCCATACCTACAAATTTTTCAATCAGTGTCACCACTGAAGTTATGCCTGTATCAAT
GGCTAAAACTTCTGTAGATTGCACTATGTATATCTGCGGTGACTCTATAGAGTGTAGCAACTTGTTGTTA
CAATATGGCAGTTTTTGCACACAACTAAATCGTGCTTTAAGTGGAATTGCTATTGAACAAGACAAGAACA
CTCAAGAGGTTTTTGCTCAAGTCAAGCAAATCTATAAAACACCACCTATTAAGGATTTTGGTGGTTTCAA
TTTTTCACAGATATTACCCGATCCTTCTAAACCCAGCAAGAGGTCGTTTATTGAAGATTTACTCTTCAAT
AAAGTCACTCTTGCTGATGCTGGTTTTATAAAACAGTACGGTGATTGTTTGGGTGATATTTCTGCTAGAG
ATTTGATTTGTGCTCAAAAGTTCAATGGACTCACTGTCTTACCACCATTGCTCACAGATGAAATGATCGC
TGCTTATACAGCTGCATTAATTAGCGGCACTGCCACTGCTGGATGGACCTTTGGTGCTGGTGCTGCTCTT
CAAATACCATTTGCCATGCAAATGGCTTATAGATTTAATGGAATTGGAGTTACTCAGAATGTTCTCTATG
AGAATCAGAAATTAATAGCCAATCAGTTTAATAGTGCTATTGGAAAAATCCAAGAGTCTTTGACATCTAC
AGCTAGTGCACTTGGAAAATTGCAGGATGTTGTTAACCAAAATGCACAAGCTTTAAACACGCTTGTTAAA
CAACTTAGTTCCAATTTTGGTGCAATTTCAAGCGTGTTGAATGATATTCTTTCACGCCTTGACAAAGTCG
AGGCTGAGGTTCAGATTGATAGGTTGATCACAGGTAGACTTCAGAGTTTACAGACGTATGTGACTCAACA
ATTAATCAGAGCTGCAGAAATCAGAGCTTCTGCTAATCTTGCTGCGACTAAAATGTCCGAGTGTGTACTA
GGACAATCTAAAAGAGTTGATTTTTGTGGAAAAGGTTATCACCTAATGTCTTTTCCCCAGTCAGCGCCTC
ATGGTGTTGTTTTCTTACATGTGACTTACATTCCTTCGCAAGAAAAGAACTTCACAACAGCTCCTGCCAT
TTGTCATGAAGGTAAAGCACACTTCCCACGTGAAGGTGTTTTCGTTTCGAATGGCACACACTGGTTTGTA
ACACAAAGGAACTTTTACGAACCCCAAATTATAACCACTGACAATACATTTGTCTCCGGTAACTGTGATG
TTGTAATTGGAATTATCAATAACACAGTTTATGATCCTTTACAACCAGAACTTGATTCATTTAAGGAGGA
GTTAGATAAATATTTTAAAAATCATACATCACCTGATATTGATCTTGGTGATATTTCTGGCATTAATGCT
TCTGTTGTCAATATTCAAAAGGAAATTGACCGCCTCAATGAGGTTGCCAGAAATTTAAATGAATCACTCA
TTGATCTCCAAGAACTTGGAAAATATGAGCACTATATCAAATGGCCATGGTATGTTTGGCTCGGCTTCAT
TGCTGGACTCATTGCTATAGTCATGGTTACAATCCTGCTTTGTTGCATGACAAGTTGTTGCAGTTGTCTC
AAGGGCTGTTGTTCTTGCGGATTTTGCTGTAAATTTGATGAAGATGACTCTGAGCCTGTGCTCAAAGGAG
TCAAATTACATTACACGTAAACGAACTTATGGATTTGTTTATGAGAATTTTCACACTTGGAACTGTAAGT
CTGAAACAAGGTGAAATTAAGGATGCTACTCCTTCAGATTCTATTCGCGCTACTGCAACAATACCGATAC
AAGCCACACTCCCTTTCGGATGGCTTGTTGTTGGCGTTGCAATTCTTGCTGTTTTTCAAAGCGCTTCAAA
AATAATTACACTCAAAAAGAGATGGCAGTTAGCCCTCTCTAAAGGTGTCCACTTTGTTTGCAACTTGCTT
CTGCTGTTTTTAACAGTTTACTCACACCTATTGCTTGTTGCTGGTGGCTTAGAAGCCACTTTTCTTTTTC
TTTATGCATTAGCTTATTGCTTGCAAACTGTAAATTTTGTGAGAATAATAATGCGATTCTGGTTGTGCTG
GAAGTGCCGCTCCAAGAATCCTGTACTTTATGATGCCAACTACTTTCTTTGTTGGCATACTAATTGTTAT
GACTATTGTATACCATACAATAGTGTAACCTCTTCAATCGTCATCACATGTGGTGATGGTACTACGAATC
CCATTTCTGAGGATGACTACCAAATTGGTGGTTACACGGAAAAGTGGGAGTCTGGTGTTAAGGACTGTGT
TGTATTACATAGTTATTTCACCTCAGACTACTACCAGCTGTACTCAACACAATTGAGCACAGACACTGGT
GTTGAACATGTTACTTTCTTCATCTACAATAAAATTGTTGATGAGCCTGAAGAACATGTCCAAATTCACA
CAATCGACGGTACATCTGGAGTTGTTAATCCAGCAATGGAACCAATTTATGATGAACCGACGACGACTAC
TAGCGTGCCTTTGTAAGCACAAGCTGATGAGTACGAACTTATGTACTCATTCGTTTCGGAAGAGACAGGT
ACGTTAATAGTTAATAGCGTACTTCTTTTTCTTGCTTTTGTGGTATTCTTGCTAGTCACACTAGCCATCC
TTACTGCGCTTCGATTGTGTGCGTACTGCTGCAATATTGTTAACGTGAGTCTTGTAAAACCTTCTTTTTA
CGTTTACTCTCGTGTTAAAAATCTGAATTCTTCTAGAGTTCCTGATCTTTTGGTCTAAACGAACTAAATA
TTATATTAGTCTTTCTGTTTGGAACTTTAATTTTAGCCATGTCAGGTGACAACGGTACCATTACCGTTGA
AGAGCTTAAAAAGCTCTTAGAACAATGGAACCTAGTAATAGGATTCTTGTTTCTTACATGGATTTGTTTG
TTACAATTTGCCTATGCCAACAGGAATAGGTTTTTGTACATAATTAAGTTAATTTTCCTCTGGCTGCTTT
GGCCAGTAACTTTAGCTTGCTTTGTGCTTGCTGCTGTTTACAGAATAAACTGGATCACTGGTGGAATTGC
CATTGCAATGGCCTGTCTTGTAGGCTTGATGTGGCTTAGCTACTTCATTGCTTCTTTCAGGCTGTTTGCT
CGTACGCGTTCCATGTGGTCATTTAACCCAGAAACTAACATTCTTTTGAACGTGCCTCTTCATGGCACAA
TTCTGACCAGGCCGCTTCTAGAGAGTGAACTCGTAATTGGAGCTGTGATCCTTCGTGGACATCTTCGTAT
TGCAGGACACCATCTGGGACGCTGTGACATCAAGGACCTGCCCAAAGAAATCACTGTAGCTACATCACGA
ACGCTTTCTTATTACAAATTGGGAGCTTCGCAGCGTGTAGCAGGTGACTCAGGTTTTGCTGCATACAGTC
GCTACAGGATTGGTAATTACAAATTAAATACAGACCATTCCAGTAGCAGTGACAATATTGCTTTGCTTGT
ACAGTAAGTGACAACAGATGTTTCATCTCGTTGACTTTCAGGTTACTATAGCAGAGATATTATTAATTAT
TATGAGGACTTTTAAAGTTTCCATTTGGAATCTTGATTATATCATAAATCTCATAATTAAAAATCTATCT
AAGCCTCCAACTGAGAATAACTGTTCTCAATTAGATGAAGAGCAACCAATGGAGATTGATTAAACGAACA
TGAAAATTATTTTCTTCTTGGTACTGATAACACTTGTTACTGGCGAGCTTTACCACTACCAAGAGTGTAT
AAAAGGTACAACTGTACTTTTAAAAGAACCTTGCTCTTCAGGAACATATGAAGGCAATTCACCATTTCAT
CCTCTAGCTGATAATAAATTTGCACTGACTTGCTTTAGCACTCAATTTGCTTTTGCTTGTCCTGACGGTG
TTAGACACACCTTTCAGTTACGTGCGAGATCAGTTTCACCCAAACTGTTTACCAGACAAGAGGAAGTTCA
AGAATTATACTCACCTGTTTTCCTTATCGTTGCAGCTATAGTGTTCATAATACTTTGCTTCACATTCAAA
AGAAAAATAGAATGAGTGAATTTTCATTAATTGACTTCTATTTGTGCTTCTTAGCCTTTCTGCTATTCCT
TGTTTTAATTATGCTCATTATCTTTTGGTTCTCACTAGAACTGCAAGATCATAATGAAACTTCTCACGCC
TAAACGAATATGAAATTTCTTGTTTTCTTAGGAATTCTTACAACAGTAGCTGCATTCCATCAGGAATGTA
GTTTACAGTCATGTGCTCAACATCAACCCTATGTAGTTGATGACCCTTGTCCAATTCACTTCTACTCACG
ATGGTATATCAGAGTGGGAGCTAGAAAATCAGCACCTTTGATTGAATTGTGTGTTGACGAGGTAGGCTCT
AAGTCACCCATTCAATACATTGACATTGGTAATTACACAGTTTCCTGTTCTCCTTTTACAATTAATTGCC
AGGAACCTAAATTAGGTAGTCTCGTAGTACGGTGTTCGTATTATGAAGACTTTCTAGAGTACCATGACAT
TCGTGTTGTCTTAGATTTCATCTAAACGAACTAACTAAAATGTCTGATAATGGACCCCAAAACCAGAGTA
GTGCACCCCGCATTACATTTGGTGGACCCTCAGATTCAAGTGACAATAGCCAAAACGGAGAGCGCAATGG
TGCACGACCTAAACAACGTCGACCCCAAGGCTTACCCAATAATACTGCATCTTGGTTCACCGCTCTCACT
CAACATGGCAAGGAAAACCTTACGTTCCCTCGAGGGCAAGGTGTTCCAATTAACACCAATAGCTCTAAAG
ATGACCAAATTGGCTACTACCGTAGAGCTACCAGACGAATTCGTGGCGGTGACGGTAAAATGAAAGAGCT
CAGCCCCAGATGGTATTTTTACTATCTGGGAACTGGACCAGAAGCTGGACTTCCCTATGGTGCTAACAAA
GAAGGCATCATATGGGTTGCAACTGAGGGAGCCTTAAACACACCAAAAGACCACATTGGCACCCGCAATC
CTGCTAACAATGCTGCAATCGTGCTACAACTTCCTCAAGGAACAACATTGCCAAAAGGCTTCTACGCAGA
AGGGAGCAGAGGCGGCAGTCAAGCTTCTTCACGCTCCTCATCACGTAGTCGCAACAGTTCAAGAAACTCA
ACTCCAGGCAGCAGTAGGGGAACTTCTCCTGCTAGAATGGCTGGCAATGGCGGTGACACTGCTCTTGCTT
TGCTGCTGCTAGATAGGTTGAACCAGCTTGAGAACAAGATATCTGGCAAAGGCCAACAACAACAAGGCCA
AACTGTCACTAAGAAATCTGCTGCTGAGGCATCTAAAAAGCCTCGCCAAAAACGTACTGCCACAAAACAG
TACAACGTCACTCAAGCATTTGGGAGACGTGGTCCAGAACAAACCCAAGGAAATTTCGGGGACCAAGAAT
TAATCAGACAAGGAACTGATTACAAACATTGGCCGCAAATTGCACAATTTGCTCCAAGTGCCTCTGCATT
CTTTGGAATGTCTCGCATTGGCATGGAAGTCACACCTTCGGGAACATGGCTGACTTATCATGGAGCCATT
AAATTGGATGACAAAGATCCACAATTCAAAGACAACGTCATACTGCTGAATAAGCACATTGACGCATACA
AAACATTCCCACCAACAGAGCCTAAAAAGGACAAAAAGAAAAAGGCTGATGAACTTCAGGCTTTACCGCA
GAGACAGAAGAAGCAACAAACTGTGACTCTTCTTCCTGCTGCAGATTTGGATGAATTCTCCAAACAGTTG
CAACAATCCATGAGTGGTACTGATTCAACCCAGGCTTAAACTCATGCAGACCACACAAGGCAGATGGGCT
ATATAAACGTTTTCGCTTTCCGTTTACGATATATAGTCTACTCTTGTGCAGAATGAATTCTCGTAACTAC
ATAGCACAAGTAGATGTAGTTAACTTTAATCTCACATAGCAATCTTTAATCAATGTGTAACATTAGGGAG
GATTTGAAAGAGCCACCACGTTCTCACCGAGGCCACGCGGAGTACGATCGAGGGTACAGTGAATAATGTT
AGGGAGAGCAGCCTATATGGAAGAGCCCTAATGTGTAAAATTAATTTTAGTAGTGCTATCCCCATGTGAT
TTTAATAGCTTCAACCACTCGACAAGAAAAAAAAAAAAAAAAAAAAAAAAAA
</v>
      </c>
      <c r="AU47" s="114" t="str">
        <f t="shared" si="20"/>
        <v>&gt;BtZXC21 MG</v>
      </c>
      <c r="AV47" s="114">
        <f t="shared" si="21"/>
        <v>1</v>
      </c>
      <c r="AW47" s="115" t="str">
        <f t="shared" si="22"/>
        <v>&gt;BtZXC21 MG772934.1_ref_genome</v>
      </c>
      <c r="AX47" s="38"/>
      <c r="AY47" s="38"/>
      <c r="AZ47" s="38"/>
      <c r="BA47" s="38"/>
      <c r="BB47" s="38"/>
      <c r="BC47" s="38"/>
      <c r="BD47" s="38"/>
      <c r="BE47" s="38"/>
      <c r="BF47" s="38"/>
      <c r="BG47" s="38"/>
      <c r="BH47" s="38"/>
      <c r="BI47" s="38"/>
      <c r="BJ47" s="38"/>
      <c r="BK47" s="38"/>
      <c r="BL47" s="38"/>
      <c r="BM47" s="38"/>
      <c r="BN47" s="38"/>
      <c r="BO47" s="38"/>
      <c r="BP47" s="38"/>
      <c r="BQ47" s="38"/>
      <c r="BR47" s="38"/>
    </row>
    <row r="48" ht="15.75" customHeight="1">
      <c r="A48" s="217"/>
      <c r="B48" s="218" t="s">
        <v>462</v>
      </c>
      <c r="C48" s="219" t="s">
        <v>463</v>
      </c>
      <c r="D48" s="90" t="str">
        <f t="shared" si="8"/>
        <v>CmMERS</v>
      </c>
      <c r="E48" s="91" t="s">
        <v>136</v>
      </c>
      <c r="F48" s="91" t="s">
        <v>136</v>
      </c>
      <c r="G48" s="91" t="s">
        <v>135</v>
      </c>
      <c r="H48" s="91" t="s">
        <v>135</v>
      </c>
      <c r="I48" s="91"/>
      <c r="J48" s="151">
        <v>1335626.0</v>
      </c>
      <c r="K48" s="152" t="s">
        <v>199</v>
      </c>
      <c r="L48" s="220" t="s">
        <v>464</v>
      </c>
      <c r="M48" s="152"/>
      <c r="N48" s="193"/>
      <c r="O48" s="194"/>
      <c r="P48" s="152" t="s">
        <v>465</v>
      </c>
      <c r="Q48" s="101"/>
      <c r="R48" s="97"/>
      <c r="S48" s="98"/>
      <c r="T48" s="91"/>
      <c r="U48" s="152" t="s">
        <v>466</v>
      </c>
      <c r="V48" s="221" t="s">
        <v>467</v>
      </c>
      <c r="W48" s="151" t="s">
        <v>468</v>
      </c>
      <c r="X48" s="99"/>
      <c r="Y48" s="162">
        <v>1353.0</v>
      </c>
      <c r="Z48" s="101" t="s">
        <v>469</v>
      </c>
      <c r="AA48" s="102">
        <f t="shared" si="24"/>
        <v>1353</v>
      </c>
      <c r="AB48" s="103" t="str">
        <f t="shared" si="25"/>
        <v>yes</v>
      </c>
      <c r="AC48" s="104" t="str">
        <f t="shared" si="11"/>
        <v>&gt;CmMERS AHE78097.1_ref</v>
      </c>
      <c r="AD48" s="104" t="str">
        <f>IFERROR(__xludf.DUMMYFUNCTION("if (REGEXMATCH(AC48, ""^&gt;""),AC48 &amp; ""
"" &amp; Z48, """")"),"&gt;CmMERS AHE78097.1_ref
MIHSVFLLMFLLTPTESYVDVGPDSVKSACIEVDIQQTFFDKTWPRPIDVSKADGIIYPQGRTYSNITITYQGLFPYQGDHGDMYVYSAGHATGTTPQKLFVANYSQDVKQFANGFVVRIGAAANSTGTVIISPSTSATIRKIYPAFMLGSSVGNFSDGKMGRFFNHTLVLLPDGCGTLLRAFYCILEPRSGNHCPAGNSYTSFATYHTPATDCSDGNYNRNASLNSFKEYF"&amp;"NLRNCTFMYTYNITEDEILEWFGITQTAQGVHLFSSRYVDLYGGNMFQFATLPVYDTIKYYSIIPHSIRSIQSDRKAWAAFYVYKLQPLTFLLDFSVDGYIRRAIDCGFNDLSQLHCSYESFDVESGVYSVSSFEAKPSGSVVEQAEGVECDFSPLLSGTPPQVYNFKRLVFTNCNYNLTKLLSLFSVNDFTCSQISPAAIASNCYSSLILDYFSYPLSMKSDLSVSSAGPISQFNYKQSFSNPTCLILATVPHN"&amp;"LTTITKPLKYSYINKCSRLLSDDRTEVPQLVNANQYSPCVSIVPSTVWEDGDYYRKQLSPLEGGGWLVASGSTVAMTEQLQMGFGITVQYGTDTNSVCPKLEFANDTKIASQLGNCVEYSLYGVSGRGVFQNCTAVGVRQQRFVYDAYQNLVGYYSDDGNYYCLRACVSVPVSVIYDKETKTHATLFGSVACEHISSTMSQYSRSTRSMLKRRDSTYGPLQTPVGCVLGLVNSSLFVEDCKLPLGQSLCALPDTP"&amp;"STLTPRSVRSVPGEMRLASIAFNHPIQVDQLNSSYFKLSIPTNFSFGVTQEYIQTTIQKVTVDCKQYVCNGFQKCEQLLREYGQFCSKINQALHGANLRQDDSVRNLFASVKSSQSSPIIPGFGGDFNLTLLEPVSISTGSRSARSAIEDLLFDKVTIADPGYMQGYDDCMQQGPASARDLICAQYVAGYKVLPPLMDVNMEAAYTSSLLGSIAGVGWTAGLSSFAAIPFAQSIFYRLNGVGITQQVLSENQKLI"&amp;"ANKFNQALGAMQTGFTTTNEAFHKVQDAVNNNAQALSKLASELSNTFGAISASIGDIIQRLDVLEQDAQIDRLINGRLTTLNAFVAQQLVRSESAALSAQLAKDKVNECVKAQSKRSGFCGQGTHIVSFVVNAPNGLYFMHVGYYPSNHIEVVSAYGLCDAANPTNCIAPVNGYFIKTNNTRIVDEWSYTGSSFYAPEPITSLNTKYVAPQVTYQNISTNLPPPLLGNSTGIDFQDELDEFFKNVSTSIPNFGSL"&amp;"TQINTTLLDLTYEMLSLQQVVKALNESYIDLKELGNYTYYNKWPWYIWLGFIAGLVALALCVFFILCCTGCGTNCMGKLKCNRCCDRYEEYDLEPHKVHVH")</f>
        <v>&gt;CmMERS AHE78097.1_ref
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v>
      </c>
      <c r="AE48" s="152" t="s">
        <v>470</v>
      </c>
      <c r="AF48" s="105" t="str">
        <f t="shared" si="12"/>
        <v>https://www.ncbi.nlm.nih.gov/protein/AHE78097.1</v>
      </c>
      <c r="AG48" s="222" t="str">
        <f>HYPERLINK("https://www.ncbi.nlm.nih.gov/nuccore/KF917527.1","KF917527.1")</f>
        <v>KF917527.1</v>
      </c>
      <c r="AH48" s="50">
        <v>29851.0</v>
      </c>
      <c r="AI48" s="108" t="str">
        <f t="shared" si="13"/>
        <v>21450</v>
      </c>
      <c r="AJ48" s="108" t="str">
        <f t="shared" si="14"/>
        <v>25511</v>
      </c>
      <c r="AK48" s="109" t="str">
        <f>IFERROR(__xludf.DUMMYFUNCTION("if(AI48&gt;0, right(left( REGEXREPLACE( REGEXREPLACE(AQ48, ""&gt;.*\n"", """"), ""\n"" , """"), AJ48), AJ48-AI48+1))"),"ATGATACACTCAGTGTTTCTACTGATGTTCTTGTTAACACCTACAGAAAGTTACGTTGATGTAGGGCCAGATTCTGTTAAGTCTGCTTGTATTGAGGTTGATATACAACAGACTTTCTTTGATAAAACTTGGCCTAGGCCAATTGATGTTTCTAAGGCTGACGGTATTATATACCCTCAAGGCCGTACATATTCTAACATAACTATCACTTATCAAGGTCTTTTTCCCTATCAGGGAGACCATGGTGATATGTAT"&amp;"GTTTACTCTGCAGGACATGCTACAGGCACAACTCCACAAAAGTTGTTTGTAGCTAACTATTCTCAGGACGTCAAACAGTTTGCTAATGGGTTTGTCGTCCGTATAGGAGCAGCTGCCAATTCCACTGGCACTGTTATTATTAGCCCATCTACCAGCGCTACTATACGAAAAATTTACCCTGCTTTTATGCTGGGTTCTTCAGTTGGTAATTTCTCAGATGGTAAAATGGGCCGCTTCTTCAATCATACTCTAGTT"&amp;"CTTTTGCCCGATGGATGTGGCACTTTACTTAGAGCTTTTTATTGTATTCTAGAGCCTCGCTCTGGAAATCATTGTCCTGCTGGCAATTCCTATACTTCTTTTGCCACTTATCACACTCCTGCAACAGATTGTTCTGATGGCAATTACAATCGTAATGCCAGTCTGAACTCTTTTAAGGAGTATTTTAATTTACGTAACTGCACCTTTATGTACACTTATAACATTACCGAAGATGAGATTTTAGAGTGGTTTGGC"&amp;"ATTACACAAACTGCTCAAGGTGTTCACCTCTTCTCATCTCGGTATGTTGATTTGTACGGCGGCAATATGTTTCAATTTGCCACCTTGCCTGTTTATGATACTATTAAGTATTATTCTATCATTCCTCACAGTATTCGTTCTATCCAAAGTGATAGAAAAGCTTGGGCTGCCTTCTACGTATATAAACTTCAACCGTTAACTTTCCTGTTGGATTTTTCTGTTGATGGTTATATACGCAGAGCTATAGACTGTGGT"&amp;"TTTAATGATTTGTCACAACTCCACTGCTCATATGAATCCTTCGATGTTGAATCTGGAGTTTATTCAGTTTCGTCTTTCGAAGCAAAACCTTCTGGCTCAGTTGTGGAACAGGCTGAAGGTGTTGAATGTGATTTTTCACCTCTTCTGTCTGGCACACCTCCTCAGGTTTATAATTTCAAGCGTTTGGTTTTTACCAATTGCAATTATAATCTTACCAAATTGCTTTCACTTTTTTCTGTGAATGATTTTACTTGT"&amp;"AGTCAAATATCTCCAGCAGCAATTGCTAGCAACTGTTATTCTTCACTGATTTTGGATTATTTTTCATACCCACTTAGTATGAAATCCGATCTCAGTGTTAGTTCTGCTGGTCCAATATCCCAGTTTAATTATAAACAGTCCTTTTCTAATCCCACATGTTTGATTTTAGCGACTGTTCCTCATAACCTTACTACTATTACTAAGCCTCTTAAGTACAGCTATATTAACAAGTGCTCTCGTCTTCTTTCTGATGAT"&amp;"CGTACTGAAGTACCTCAGTTAGTGAACGCTAATCAATACTCACCCTGTGTATCCATTGTCCCATCCACTGTGTGGGAAGACGGTGATTATTATAGGAAACAACTATCTCCACTTGAAGGTGGTGGCTGGCTTGTTGCTAGTGGCTCAACTGTTGCCATGACTGAGCAATTACAGATGGGCTTTGGTATTACAGTTCAATATGGTACAGACACCAATAGTGTTTGCCCCAAGCTTGAATTTGCTAATGACACAAAA"&amp;"ATTGCCTCTCAATTAGGCAATTGCGTGGAATATTCCCTCTATGGTGTTTCGGGCCGTGGTGTTTTTCAGAATTGCACAGCTGTAGGTGTTCGACAGCAGCGCTTTGTTTATGATGCGTACCAGAATTTAGTTGGCTATTATTCTGATGATGGCAACTACTACTGTTTGCGTGCTTGTGTTAGTGTTCCTGTTTCTGTCATCTATGATAAAGAAACTAAAACCCACGCTACTCTATTTGGTAGTGTTGCATGTGAA"&amp;"CACATTTCCTCTACCATGTCTCAATACTCCCGTTCTACGCGATCAATGCTTAAACGGCGAGATTCTACATATGGTCCCCTTCAGACACCTGTTGGTTGTGTCCTAGGACTTGTTAATTCCTCTTTGTTCGTAGAGGACTGCAAGTTGCCTCTTGGTCAATCTCTCTGTGCTCTTCCTGACACACCTAGTACTCTCACACCTCGCAGTGTGCGCTCTGTTCCAGGTGAAATGCGCTTGGCATCCATTGCTTTTAAT"&amp;"CATCCTATTCAGGTTGATCAACTTAATAGTAGTTATTTTAAATTAAGTATACCCACTAATTTTTCCTTTGGTGTGACTCAGGAGTACATTCAGACAACCATTCAGAAAGTTACTGTTGATTGTAAACAGTACGTTTGCAATGGTTTCCAGAAGTGTGAGCAATTACTGCGCGAGTATGGCCAGTTTTGTTCCAAAATAAACCAGGCTCTCCATGGTGCCAATTTACGCCAGGATGATTCTGTACGTAATTTGTTT"&amp;"GCGAGCGTGAAAAGCTCTCAATCATCTCCTATCATACCAGGTTTTGGAGGTGACTTTAATTTGACACTTCTAGAACCTGTTTCTATATCTACTGGCAGTCGTAGTGCACGTAGTGCTATTGAGGATTTGCTATTTGACAAAGTCACTATAGCTGATCCTGGTTATATGCAAGGTTACGATGATTGCATGCAGCAAGGTCCAGCATCAGCTCGTGATCTTATTTGTGCTCAATATGTGGCTGGTTACAAAGTATTA"&amp;"CCTCCTCTTATGGATGTTAATATGGAAGCCGCGTATACCTCATCTTTGCTTGGCAGCATAGCAGGTGTTGGCTGGACTGCTGGCTTATCCTCCTTTGCTGCTATTCCATTTGCACAGAGTATCTTTTATAGGTTAAACGGTGTTGGCATTACTCAACAGGTTCTTTCAGAGAACCAAAAGCTTATTGCCAATAAGTTTAATCAGGCTCTGGGAGCTATGCAAACAGGCTTCACTACAACTAATGAAGCTTTTCAC"&amp;"AAGGTTCAGGATGCTGTGAACAACAATGCACAGGCTCTATCCAAATTAGCTAGCGAGCTATCTAATACTTTTGGTGCTATTTCCGCCTCTATTGGAGACATCATACAACGTCTTGATGTTCTCGAACAGGACGCCCAAATAGACAGACTTATTAATGGCCGTTTGACAACACTAAATGCTTTTGTTGCACAGCAGCTTGTTCGTTCCGAATCAGCTGCTCTTTCGGCTCAATTGGCTAAAGATAAAGTCAATGAG"&amp;"TGTGTCAAGGCACAATCCAAGCGTTCTGGATTTTGCGGTCAAGGCACACATATAGTGTCCTTTGTTGTAAATGCCCCTAATGGCCTTTACTTCATGCATGTTGGTTATTACCCTAGCAACCACATTGAGGTTGTTTCTGCTTATGGTCTTTGCGATGCAGCTAACCCTACTAATTGTATAGCCCCTGTTAATGGCTACTTTATTAAAACTAATAACACTAGGATTGTTGATGAGTGGTCATATACTGGCTCGTCC"&amp;"TTCTATGCACCTGAGCCCATCACCTCTCTTAATACTAAGTATGTTGCACCACAGGTGACATACCAAAACATTTCTACTAACCTCCCTCCTCCTCTTCTCGGCAATTCCACCGGGATTGACTTCCAAGATGAGTTGGATGAGTTTTTCAAAAATGTTAGCACCAGTATACCTAATTTTGGTTCTCTAACACAGATTAATACTACATTACTCGATCTTACCTACGAGATGTTGTCTCTTCAACAAGTTGTTAAAGCC"&amp;"CTTAATGAGTCTTACATAGACCTTAAAGAGCTTGGCAATTATACTTATTACAACAAATGGCCGTGGTACATTTGGCTTGGTTTCATTGCTGGGCTTGTTGCCTTAGCTCTATGCGTCTTCTTCATACTGTGCTGCACTGGTTGTGGCACAAACTGTATGGGAAAACTTAAGTGTAATCGTTGTTGTGATAGATACGAGGAATACGACCTCGAGCCGCATAAGGTTCATGTTCACTAA")</f>
        <v>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v>
      </c>
      <c r="AL48" s="109">
        <f t="shared" si="15"/>
        <v>4062</v>
      </c>
      <c r="AM48" s="109" t="str">
        <f t="shared" si="16"/>
        <v>&gt;CmMERS_Sgene
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v>
      </c>
      <c r="AN48" s="110" t="s">
        <v>471</v>
      </c>
      <c r="AO48" s="111" t="str">
        <f t="shared" si="26"/>
        <v>https://www.ncbi.nlm.nih.gov/nuccore/KF917527.1</v>
      </c>
      <c r="AP48" s="111" t="str">
        <f t="shared" si="27"/>
        <v>https://www.ncbi.nlm.nih.gov/nuccore/KF917527.1?report=fasta&amp;log$=seqview&amp;format=text</v>
      </c>
      <c r="AQ48" s="112" t="s">
        <v>472</v>
      </c>
      <c r="AR48" s="113">
        <f>IFERROR(__xludf.DUMMYFUNCTION("len(REGEXREPLACE(REGEXREPLACE(AT48, ""&gt;.*\n"", """"), ""\n"", """"))"),29851.0)</f>
        <v>29851</v>
      </c>
      <c r="AS48" s="113" t="str">
        <f t="shared" si="19"/>
        <v>yes</v>
      </c>
      <c r="AT48" s="109" t="str">
        <f>IFERROR(__xludf.DUMMYFUNCTION("if(AQ48="""","""", REGEXREPLACE(AQ48, ""&gt;.*\n"", AW48 &amp; ""
""))"),"&gt;CmMERS KF917527.1_ref_genome
AGTGAATAGCTTGGCTATCTCACTTCCCTTCGTTCTCTTGCAGAACTTTGATTTTAACGAACTTAAATAA
AAGCCCTGTTGTTTAGCGTATTGTTGCACTTGTCTGGTGGGATTGTGGCATTAATTTGCCTGCTCATCTA
GGCAGTGGACATATGCTCAACACTGGGTATAATTCTAATTGAATACTATTTTTCAGTTAGAGCGTCGTGT
CTCTTGTACGTC"&amp;"TCGGTCACAATACACGGTTTCGTCCGGTGCGTGGCAATTCGGGGCACATCATGTCTTT
CGTGGCTGGTGTGACCGCGCAAGGTGCGCGCGGTACGTATCGAGCAGCGCTCAACTCTGAAAAACATCAA
GACCATGTGTCTCTAACTGTGCCACTCTGTGGTTCAGGAAACCTGGTTGAAAAACTTTCACCATGGTTCA
TGGATGGCGAAAATGCCTATGAAGTGGTGAAGGCCATGTTACTTAAAAAGGAGC"&amp;"CACTTCTCTATGTGCC
CATCCGGCTGGCTGGACACACTAGACACCTCCCAGGTCCTCGTGTATACCTGGTTGAGAGGCTCATTGCT
TGTGAAAATCCATTCATGGTTAACCAATTGGCTTATAGCTCTAGTGCAAATGGCAGCTTGGTTGGCACAA
CTTTGCAGGGCAAGCCTATTGGTATGTTCTTCCCTTATGACATCGAACTTGTCACAGGAAAGCAAAATAT
TCTCCTGCGCAAGTATGGCCGTGGT"&amp;"GGTTATCACTACACCCCATTCCACTATGAGCGAGACAACACCTCT
TGCCCTGAGTGGATGGACGATTTTGAGGCGGATCCTAAAGGCAAATATGCCCAGAATCTGCTTAAGAAGT
TGATTGGCGGTGATGTCACTCCAGTTGACCAATACATGTGTGGCGTTGATGGAAAACCCATTAGTGCCTA
CGCATTTTTAATGGCCAAGGATGGAATAACCAAACTGGCTGATGTTGAAGCGGACGTCGCAGCACGT"&amp;"GCT
GATGACGAAGGCTTCATCACATTAAAGAACAATCTATATAGATTGGTTTGGCATGTTGAGCGTAAAGACG
TTCCATATCCTAAGCAATCTATTTTTACTATTAATAGTGTGGTCCAAAAGGATGGTGTTGAAAACACTCC
TCCTCACTATTTTACTCTTGGATGCAAAATTTTAACGCTCACCCCACGCAACAAGTGGAGTGGCGTTTCT
GACTTGTCCCTCAAACAAAAACTCCTTTACACCTTCTA"&amp;"TGGTAAGGAGTCACTTGAGAACCCAACCTACA
TTTACCACTCCGCATTCATTGAGTGTGGAAGTTGTGGTAATGATTCCTGGCTTACAGGGAATGCTATCCA
AGGGTTTGCCTGTGGATGTGGGGCATCATATACAGCTAATGATGTCGAAGTCCAATCATCTGGCATGATT
AAGCCAAATGCTCTTCTTTGTGCTACTTGCCCCTTTGCTAAGGGTGATAGCTGTTCTTCTAATTGCAAAC
ATTCAGTTG"&amp;"CTCAGTTGGTTAGTTACCTTTCTGAACGTTGTAATGTTATTGCTGATTCTAAGTCCTTCAC
ACTTATCTTTGGTGGCGTAGCTTACGCCTACTTTGGATGTGAGGAAGGTACTATGTACTTTGTGCCTAGA
GCTAAGTCTGTTGTCTCAAGGATTGGAGACTCCATCTTTACAGGCTGTACTGGCTCTTGGAACAAGGTTA
CTCAAATTGCTAACATGTTCTTGGAACAGACTCAGCATTCCCTTAACTTTG"&amp;"TGGGAGAGTTCGTTGTCAA
CGATGTTGTCCTCGCAATTCTCTCTGGAACCACAACTAATGTTGACAAAATACGCCAGCTTCTCAAAGGT
GTCACCCTTGACAAGTTGCGTGATTATTTAGCTGACTATGACGTAGCAGTCACTGCCGGCCCATTCATGG
ATAATGCTATTAATGTTGGTGGTACAGGATTACAGTATGCCGCCATTACTGCACCTTATGTAGTTCTCAC
TGGCTTAGGTGAGTCCTTTAAG"&amp;"AAAGTTGCAACCATACCGTACAAGGTTTGCAACTCTGTTAAGGATACT
CTGACTTATTATGCTCACAGCGTGTTGTACAGAGTTTTTCCTTATGACATGGATTCTGGTGTGTCATCCT
TTAGTGAACTACTTTTTGATTGCGTTGATCTTTCAGTAGCTTCTACCTATTTTTTAGTCCGCCTCTTGCA
AGGTAAGACTGGCGACTTTATGTCTACAATTATTACTTCCTGCCAAACTGCTGTTAGTAAGCTT"&amp;"CTAGAT
ACATGTTTTGAAGCTACAGAAGCAACATTTAACTTCTTGTTAGATTTGGCAGGATTGTTCAGAATCTTTC
TTCGCAATGCCTATGTGTACACTTCACAAGGGTTTGTGGTGGTCAATGGCAAAGTTTCTACACTTGTCAA
ACAAGTGTTAGACTTGCTTAATAAGGGTATGCAACTTTTGCATACAAAGGTCTCCTGGGCTGGTTTTAAT
ATCAGTGCTGTTATCTACAGCGGCAGGGAGTCTCT"&amp;"AATATTCCCATCGGGAACCTATTACTGTGTCACCA
CTAAGGCTAAGTCCGTTCAACAAGATCTTGACGTTATTTTGCCTGGTGAGTTTTCCAAGAAGCAGTTAGG
ACTGCTCCAACCTACTGACAATTCTACAACTGTTAGTGTTACTGTATCCAGTAACATGGTTGAAACTGTT
GTGGGTCAACTTGAGCAAACTAATATGCATAGTCCTGATGTTATAGTAGGTGACTATGTCATTATTAGTG
AAAAAT"&amp;"TGTTTGTGCGTAGTAAGGAAGAAGATGGATTTGCCTTCTACCCTGCTTGCACTAATGGTCATGC
TGTACCGACTCTCTTTAGACTTAAGGGAGGTGCACCTGTAAAAAAAGTAGCCTTTGGCGGTGATCAAGTA
CATGAGGTTGCTGCTGTAAGAAGTGTTACTGTCGAGTACAACATTCATGCTGTATTAGACACACTACTTG
CTTCTTCTAGTCTTAGAACCTTTGTTGTAGATAAGTCTTTGTCAATTG"&amp;"AGGAGTTTGCTGACGTAGTAAA
GGAACAAGTCTCAGACTTGCTTGTTAAATTACTGCGTGGAATGCCGATTCCAGATTTTGATTTAGACGAT
TTTATTGACGCACCATGCTATTGCTTTAACGCTGAGGGTGATGCATCTTGGTCTTCTACTATGATCTTCT
CTCTTCACCCCGTCGAGTGTGACGAGGAGTGTTCTGAAGTAGAGGCTTCAGATTTAGAAGAAGGTGAATC
AGAGTGCATTTCTGAGACT"&amp;"TCAACTGAACAAGTTGACGTTTCTCATGAGATTTCTGACGACGAGTGGGCT
GCTGCAGTTGATGAAGCGTTCCCCCTCGATGAAGCAGAAGATGTTACTGAATCTGTGCAAGAAGAAGCAC
AACCAGTAGAAGTACCTGTTGAAGATATTGTGCAGGTTGTCATAGCTGACACCTTACAGGAAACTCCTGT
TGTGTCTGATACTGTTGAAGTCCCACCGCAAGTGGTGAAACTTCCGTCTGAACCTCAGACT"&amp;"ATCCAGCCC
GAGGTAAAAGAAGTTGCACCTGTCTATGAGGCTGATACCGAACAGACACAGAGTGTTACTGTTAAACCTA
AGAGGTTACGCAAAAAGCGTAATGTTGACCCTTTGTCCAATTTTGAACATAAGGTTATTACAGAGTGCGT
TACCATAGTTTTAGGTGACGCAATTCAAGTAGCCAAGTGCTATGGGGAGTCTGTGTTAGTCAATGCTGCT
AACACACATCTTAAGCATGGCGGTGGTATCGC"&amp;"TGGTGCTATTAATGCGGCTTCAAAAGGGGCTGTCCAAA
AAGAGTCAGATGAGTATATTCTGGCTAAAGGGCCGTTACAAGTAGGAGATTCAGTTCTCTTGCAAGGCCA
TTCTCTAGCTAAGAATATCCTGCATGTCGTAGGCCCAGATGCCCGCGCTAAACAGGATGTTTCTCTCCTT
AGTAAGTGCTATAAGGCTATGAATGCATATCCTCTTGTAGTCACTCCTCTTGTTTCAGCAGGCATATTTG
GTG"&amp;"TAAAACCAGCTGTGTCTTTTGATTATCTTATTAGAGAGGCTAAGACTAGAGTTTTAGTCGTCGTTAA
TTCCCAAGATGTCTATAAGAGTCTTACCATAGTTGACATTCCACAGAGTTTGACTTTTTCATATGATGGG
TTACGTGGCGCAATACGTAAAGCTAAAGATTATGGTTTTACTGTTTTTGTGTGCACAGACAACTCTGCTA
ACACTAAAGTTCTTAGGAACAAGGGTGTTGATTATACTAAGAAGT"&amp;"TTCTTACAGTTGACGGTGTGCAATA
TTATTGCTACACGTCTAAGGACACTTTAGATGATATCTTACAACAGGCTAATAAGTCTGTTGGTATTATA
TCTATGCCTTTGGGATATGTGTCTCATGGTTTAGACTTAATTCAAGCAGGGAGTGTCGTGCGTAGAGTTA
ACGTGCCCTACGTGTGTCTCCTAGCTAATAAAGAGCAAGAAGCTATTTTGATGTCTGAAGACGTTAAGTT
AAACCCTTCAGAAGAT"&amp;"TTTATAAAGCACGTCCGCACTAATGGTGGTTACAATTCTTGGCATTTAGTCGAG
GGTGAACTATTGGTGCAAGACTTACGCTTAAATAAGCTCCTGCATTGGTCTGATCAAACCATATGCTACA
AGGATAGTGTGTTTTATGTTGTAAAGAATAGTACAGCTTTTCCATTTGAAACACTTTCAGCATGTCGTGC
GTATTTGGATTCACGCACGACACAGCAGTTAACAATCGAAGTCTTAGTGACTGTCGAT"&amp;"GGTGTAAATTTT
AGAACAGTCGTTCTAAATAATAAGAACACTTATAGATCACAGCTTGGATGCGTTTTCTTTAATGGTGCTG
ATATTTCTGACACCATTCCTGATGAGAAACAGAATGGTCACAGTTTATATCTAGCAGACAATTTGACTGC
TGATGAAACAAAGGCGCTTAAAGAGTTATATGGCCCCGTTGATCCTACTTTCTTACACAGATTCTATTCA
CTTAAGGCTGCAGTCCATGAGTGGAAGAT"&amp;"GGTTGTGTGTGATAAGGTACGTTCTCTCAAATTGAGTGATA
ATAATTGTTATCTTAATGCAGTTATTATGACACTTGATTTATTGAAGGACATTAAATTTGTTATACCTGC
TCTACAGCATGCATTTATGAAACATAAGGGCGGTGATTCAACTGACTTCATAGCCCTCATTATGGCTTAT
GGCAATTGCACATTTGGTGCTCCAGATGATGCCTCTCGGTTACTTCATACCGTGCTTGCAAAGGCTGAGT
"&amp;"TATGCTGTTCTGCACGCATGGTTTGGAGAGAGTGGTGCAATGTCTGTGGCATAAAAGATGTTGTTCTACA
AGGCTTAAAAGCTTGTTGTTACGTGGGTGTGCAAACTGTTGAAGATCTGCGTGCTCGCATGACATATGTA
TGCCAGTGTGGTGGTGAACGTCATCGGCAAATAGTCGAACACACCACCCCCTGGTTGCTGCTCTCAGGCA
CACCAAATGAAAAATTGGTGACAACCTCCACGGCGCCTGATT"&amp;"TTGTAGCGTTTAATGTCTTTCAGGGCAT
TGAAACGGCTGTTGGCCATTATGTTCATGCTCGCCTGAAGGGTGGTCTTATTTTAAAGTTTGACTCTGGC
ACCGTTAGCAAGACTTCAGACTGGAAGTGCAAGGTGACAGATGTACTTTTCCCCGGCCAAAAATACAGTA
GCGATTGTAATGTCGTACGGTATTCTTTGGACGGTAATTTCAGAACAGAGGTTGATCCCGACCTATCTGC
TTTCTATGTTAAG"&amp;"GATGGTAAATACTTTACAAGTGAACCACCCGTAACATATTCACCAGCTACAATTTTA
GCTGGTAGTGTCTACACTAATAGCTGCCTTGTATCGTCTGATGGACAACCTGGCGGTGATGCTATTAGTT
TGAGTTTTAATAACCTTTTAGGGTTTGATTCTAGTAAACCAGTCATTAAGAAATACACTTACTCCTTCTT
GCCTAAAGAAGACGGCGATGTGTTGTTGGCTGAGTTTGACACTTATGACCCTATT"&amp;"TATAAGAATGGTGCC
ATGTATAAAGGCAAACCAATTCTTTGGGTCAACAAAGCATCTTATGATACTAATCTTAATAAGTTCAATA
GAGCTAGTTTGCGTCAAATTTTTGACGTAGCCCCCATTGAACTCGAAAATAAATTCACACCTTTGAGTGT
GGAGTCTACACCAGTTGAACCTCCAACTGTAGATGTGGTAGCACTTCAACAGGAAATGACAATTGTCAAA
TGTAAGGGTTTAAATAAACCTTTCGT"&amp;"GAAGGACAATGTCAGTTTCGTTGCTGATGACTCAGGTACTCCCG
TTGTTGAGTATCTGTCTAAAGAAGACCTACATACATTGTATGTAGACCCTAAGTATCAAGTCATTGTCTT
AAAAGACAATGTACTTTCTTTTATGCTTAGATTGCACACCGTTGAGTCAGGTGATATTAACGTTGTTGCA
GCTTCCGGATCTTTGACACGTAAAGTGAAGTTACTATTTAGGGCTTCATTTTATTTCAAAGAATTTGC"&amp;"TA
CCCGCACTTTCACTGCTACCACTGCTGTAGGTAGTTGTATAAAGAGTGTAGTGCGGCATCTAGGTGTTAC
TAAAGGCATATTGACAGGCTGTTTTAGTTTTGTCAAGATGTTATTTATGCTTCCACTAGCTTACTTTAGT
GATTCAAAACTCGGCACCACAGAGGTTAAAGTGAGTGCTTTGAAAACAGCTGGCGTTGTGACAGGTAATG
TTGTAAAACAGTGTTGCACTGCTGCTGTTGATTTAAGTA"&amp;"TGGATAAGTTGCGCCGTGTGGATTGGAAATC
AACCCTACGGTTGTTACTTATGTTATGCACAACTATGGTATTGTTGTCTTCTGTGTATCACTTGTATGTC
TTCAATCAGGTCTTATCAAGTGATGTTATGTTTGAAGATGCCCAAGGTTTGAAAAAGTTCTACAAAGAAG
TTAGAGCTTACCTAGGAATCTCTTCTGCTTGTGACGGTCTTGCTTCAGCTTATAGGGCGAATTCCTTTGA
TGTACCTACA"&amp;"TTCTGCGCAAACCGTTCTGCAATGTGTAATTGGTGCTTGATTAGCCAAGATTCCATAACT
CACTACCCAGCTCTTAAGATGGTTCAAACACATCTTAGCCACTATGTTCTTAACATAGATTGGTTGTGGT
TTGCATTTGAGACTGGTTTGGCATACATGCTCTATACCTCGGCCTTCAACTGGTTGTTGTTGGCAGGTAC
ATTGCATTATTTCTTTGCACAGACTTCCATATTTGTAGACTGGCGGTCATAC"&amp;"AATTATGCTGTGTCTAGT
GCCTTCTGGTTATTCACCCACATTCCAATGGCGGGTTTGGTACGAATGTATAATTTGTTAGCATGCCTTT
GGCTTTTACGCAAGTTTTATCAGCATGTAATCAATGGTTGCAAAGATACGGCATGCTTGCTCTGCTATAA
GAGGAACCGACTTACTAGAGTTGAAGCTTCTACCGTTGTCTGTGGTGGAAAACGTACGTTTTATATCACA
GCAAATGGCGGTATTTCATTCTG"&amp;"TCGTAGGCATAATTGGAATTGTGTGGATTGTGACACTGCAGGTGTGG
GGAATACCTTCATCTGTGAAGAAGTCGCAAATGACCTCACTACCGCCCTACGCAGGCCTATTAACGCTAC
GGATAGATCACATTATTATGTGGATTCCGTTACAGTTAAAGAGACTGTTGTTCAGTTTAATTATCGTAGA
GACGGTCAACCATTCTACGAGCGGTTTCCCCTCTGCGCTTTTACAAATCTAGATAAGTTGAAGTT"&amp;"CAAAG
AGGTCTGTAAAACTACTACTGGTATACCTGAATACAACTTTATCATCTACGACTCATCAGATCGTGGCCA
GGAAAGTTTAGCTAGGTCTGCATGTGTTTATTATTCTCAAGTCTTGTGTAAATCAATTCTTTTGGTTGAC
TCAAGTTTGGTTACTTCTGTTGGTGATTCTAGTGAAATCGCCACTAAAATGTTTGATTCCTTTGTTAATA
GTTTCGTCTCGCTGTATAATGTCACACGCGATAAGT"&amp;"TGGAAAAACTTATCTCTACTGCTCGTGATGGCGT
AAGGCGAGGCGATAACTTCCATAGTGTCTTAACAACATTCATTGACGCAGCACGAGGCCCCGCAGGTGTG
GAGTCTGATGTTGAGACCAATGAAATTGTTGACTCTGTGCAGTATGCTCATAAACATGACATACAAATTA
CTAATGAGAGTTACAATAATTATGTACCCTCATATGTTAAACCTGATAGTGTGTCTACCAGTGATTTAGG
TAGTCTC"&amp;"ATTGATTGTAATGCGGCTTCAGTTAACCAAATTGTCTTGCGTAATTCTAATGGTGCTTGTATT
TGGAACGCTGCTGCATATATGAAACTCTCGGATGCACTTAAACGACAGATTCGCATTGCATGCCGTAAGT
GTAATTTAGCTTTCCGGTTAACCACCTCAAAGCTACGCGCTAATGATAATATCTTATCAGTTAGATTCAC
TGCTAACAAAATTGTTGGTGGTGCTTCTACATGGTTTAATGCGTTGCGT"&amp;"GACTTTACGTTAAAGGGTTAC
GTTCTTGCTACCATTATTGTGTTTCTGTGTGCTGTACTGATGTATTTGTGTTTACCTACATTTTCTATGG
TACCTGTTGAATTTTATGAAGACCGCATCTTGGACTTTAAAGTTCTTGATAATGGTATCATTAGGGATGT
AAATCCTGATGATAAGTGCTTTGCTAATAAGCACCGGTCCTTCACACAATGGTATCATGAGCATGTTGGT
GGTGTCTATGACAACTCTAT"&amp;"CACATGCCCATTGACAGTTGCAGTAATTGCTGGAGTTGCTGGTGCTCGCA
TTCCAGACGTACCTACTACATTGGCTTGGGTGAACAATCAGATAATTTTCTTTGTTTCTCGAGTCTTTGC
TAATACAGGCAGTGTTTGCTACACTCCTATAGATGAGATACCCTATAAGAGTTTCTCTGATAGTGGTTGC
ATTCTTCCATCTGAGTGCACTATGTTTAGGGATGCAGAGGGCCGTATGACACCATACTGCCA"&amp;"TGATCCTA
CTGTTTTGCCTGGGGCTTTTGCGTACAGTCAGATGAGGCCTCATGTTCGTTACGACTTGTATGATGGTAA
CATGTTTATTAAATTTCCTGAAGTAGTATTTGAAAGTACACTTAGGATTACTAGAACTCTGTCAACTCAG
TACTGCCGGTTCGGTAGTTGTGAGTATGCACAAGAGGGTGTTTGTATTACCACAAATGGCTCGTGGGCCA
TTTTTAATGACCACCATCTTAATAGACCTGGTG"&amp;"TCTATTGTGGCTCTGATTTTATTGACATTGTCAGGCG
GTTAGCAGTATCACTGTTCCAGCCTATTACTTATTTCCAATTGACTACCTCATTGGTCTTGGGTATAGGT
TTGTGTGCGTTCCTGACTTTGCTCTTCTATTATATTAATAAAGTAAAACGTGCTTTTGCAGATTACACCC
AGTGTGCTGTAATTGCTGTTGTTGCTGCTGTTCTTAATAGCTTGTGCATCTGCTTTGTTGCCTCTATACC
ATTG"&amp;"TGTATAGTACCTTACACTGCATTGTACTATTATGCTACATTCTATTTTACTAATGAGCCTGCATTT
ATTATGCATGTTTCTTGGTACATTATGTTCGGGCCTATCGTTCCCATATGGATGACCTGCGTCTATACAG
TTGCAATGTGCTTTAGACACTTCTTCTGGGTTTTAGCTTATTTTAGTAAGAAACATGTAGAAGTTTTTAC
TGATGGTAAGCTTAATTGTAGTTTCCAGGACGCTGCCTCTAATATC"&amp;"TTTGTTATTAACAAGGACACTTAT
GCAGCTCTTAGAAACTCTTTAACTAATGATGCCTATTCACGATTTTTGGGGTTGTTTAACAAGTATAAGT
ACTTCTCTGGTGCTATGGAAACAGCCGCTTATCGTGAAGCTGCAGCATGTCATCTTGCTAAAGCCTTACA
AACATACAGCGAGACTGGTAGTGATCTTCTTTACCAACCACCCAACTGTAGTATAACCTCTGGCGTGTTG
CAAAGCGGTTTGGTGAA"&amp;"AATGTCACATCCCAGTGGAGATGTTGAGGCTTGTATGGTTCAGGTTACCTGCG
GTAGCATGACTCTTAATGGTCTTTGGCTTGACAACACAGTCTGGTGTCCACGACACGTAATGTGCCCAGC
TGATCAGTTGTCTGATCCTAATTATGATGCCTTGTTGATTTCTATGACTAATCATAGTTTCAGTGTGCAA
AAACACATTGGCGCTCCAGCAAACTTGCGTGTTGTTGGTCATGCCATGCAAGGCACTCT"&amp;"TTTGAAGTTGA
CTGTCGATGTTGCTAACCCTAGCACTCCAGCCTACACTTTTACAACAGTGAAACCTGGCGCAGCATTTAG
TGTGTTAGCATGCTATAATGGTCGTCCGACTGGTACATTCACTGTTGTAATGCGCCCTAACTACACAATT
AAGGGTTCCTTTCTGTGTGGTTCTTGTGGTAGTGTTGGTTACACCAAGGAGGGTAGTGTGATCAATTTTT
GTTACATGCATCAAATGGAACTTGCTAATG"&amp;"GTACACATACCGGTTCAGCATTTGATGGTACTATGTATGG
TGCCTTTATGGATAAACAAGTGCACCAAGTTCAGTTAACAGACAAATACTGCAGTGTTAATGTAGTAGCT
TGGCTTTACGCAGCAATACTTAATGGTTGCGCTTGGTTTGTAAAACCTAATCGCACTAGTGTTGTTTCTT
TTAATGAATGGGCTCTTGCCAACCAATTCACTGAATTTGTTGGCACTCAATCCGTTGACATGTTAGCTGT
C"&amp;"AAAACAGGCGTTGCTATTGAACAGCTGCTTTATGCGATCCAACAACTTTATACTGGGTTCCAGGGAAAG
CAAATCCTTGGCAGTACCATGTTGGAAGATGAATTCACACCTGAGGATGTTAATATGCAGATTATGGGTG
TGGTTATGCAGAGTGGTGTGAGAAAAGTTACATATGGTACTGCGCATTGGTTGTTCGCGACCCTTGTCTC
AACCTATGTGATAATCTTACAAGCCACTAAATTTACTTTGTGG"&amp;"AACTACTTGTTTGAGACTATTCCCACA
CAGTTGTTCCCACTCTTATTTGTGACTATGGCCTTCGTTATGTTGTTGGTTAAACACAAACACACCTTTT
TGACACTTTTCTTGTTGCCTGTGGCTATTTGTTTGACTTATGCAAACATAGTCTACGAGCCCACTACTCC
CATTTCGTCAGCGCTGATTGCAGTTGCAAATTGGCTTGCCCCCACTAATGCTTATATGCGCACTACACAT
ACTGATATTGGTGT"&amp;"CTACATTAGTATGTCACTTGTATTAGTCATTGTAGTGAAGAGATTGTACAACCCAT
CACTTTCTAACTTTGCGTTAGCATTGTGCAGTGGTGTAATGTGGTTGTACACTTATAGCATTGGAGAAGC
CTCAAGCCCCATTGCCTATCTGGTTTTTGTCACTACACTCACTAGTGATTATACGATTACAGTCTTTGTT
ACTGTTAACCTTGCAAAAGTTTGCACTTATGCCATCTTTGCTTACTCGCCACAGCT"&amp;"TACACTTGTGTTTC
CGGAAGTGAAGATGATACTTTTATTATACACATGTTTAGGTTTCATGTGTACTTGCTATTTTGGTGTCTT
CTCTCTTTTGAACCTTAAGCTTAGAGCACCTATGGGTGTCTATGACTTTAAGGTCTCAACACAAGAGTTC
AGATTCATGACTGCTAACAATCTAACTGCACCTAGAAATTCTTGGGAGGCTATGGCTCTGAACTTTAAGT
TAATAGGTATTGGCGGTACACCTTGTA"&amp;"TAAAGGTTGCTGCTATGCAGTCTAAACTTACAGATCTTAAATG
CACATCTGTGGTTCTCCTCTCTGTGCTCCAACAGTTACACTTAGAGGCTAATAGTAGGGCCTGGGCTTTC
TGTGTTAAATGCCATAATGATATATTGGCAGCAACAGACCCCAGTGAGGCTTTCGAGAAATTCGTAAGTC
TCTTTGCCACTTTAATGACTTTTTCTGGTAATGTAGATCTTGATGCGTTAGCTAGTGATATTTTTGACA"&amp;"C
TCCTAGCGTACTTCAAGCTACTCTTTCTGAGTTTTCACACTTAGCTACCTTTGCTGAGTTGGAAGCTGCG
CAGAAAGCCTATCAGGAAGCTATGGACTCTGGTGACACCTCACCACAAGTTCTTAAGGCTTTGCAGAAGG
CTGTTAATATAGCTAAAAACGCCTATGAGAAGGATAAGGCAGTGGCCCGTAAGTTAGAACGTATGGCTGA
TCAGGCTATGACTTCTATGTATAAGCAAGCACGTGCTGAA"&amp;"GACAAGAAAGCAAAAATTGTCAGTGCTATG
CAAACTATGTTGTTTGGTATGATTAAGAAGCTCGACAACGATGTTCTTAATGGTATCATTTCTAACGCTA
GGAATGGTTGTATACCTCTTAGTGTCATTCCACTGTGTGCTTCAAATAAACTTCGCGTTGTAATTCCTGA
CTTCACCGTCTGGAATCAGGTAGTCACATATCCCTCGCTTAACTACGCTGGGGCTTTGTGGGACATTACA
GTTATAAACAA"&amp;"TGTGGACAATGAAATTGTTAAGTCTTCAGATGTTGTAGACAGCAATGAAAATTTAACAT
GGCCACTTGTTTTAGAATGCACTAGGGCATCCACTTCTGCCGTTAAGTTGCAAAATAATGAGATCAAACC
TTCAGGTTTAAAAACCATGGTTGTGTCTGCAGGTCAAGAGCAAACTAACTGTAATACTAGTTCCTTAGCT
TATTACGAACCTGTGCAGGGTCGTAAAATGCTGATGGCTCTTCTTTCTGATAA"&amp;"TGCCTATCTCAAATGGG
CGCGTGTTGAAGGTAAGGACGGATTTGTTAGTGTAGAGCTACAACCTCCTTGCAAATTCTTGATTGCGGG
ACCAAAAGGACCTGAAATCCGATATCTCTATTTTGTTAAAAATCTTAACAACCTTCATCGCGGGCAAGTG
TTAGGGCACATTGCTGCGACTGTTAGATTGCAAGCTGGTTCTAACACCGAGTTTGCCTCTAATTCTTCGG
TGTTGTCACTTGTTAACTTCACCG"&amp;"TTGATCCTCAAAAAGCTTATCTCGATTTCGTCAATGCGGGAGGTGC
CCCATTGACAAATTGTGTTAAGATGCTTACTCCTAAAACTGGTACAGGTATAGCTATATCTGTTAAACCA
GAGAGTACAGCTGATCAAGAGACTTATGGTGGAGCTTCAGTGTGTCTCTATTGCCGTGCGCATATAGAAC
ATCCTGATGTCTCTGGTGTTTGTAAATATAAGGGTAAGTTTGTCCAAATCCCTGCTCAGTGTGTCC"&amp;"GTGA
CCCTGTGGGATTTTGTTTGTCAAATACCCCCTGTAATGTCTGTCAATATTGGATTGGATATGGGTGCAAT
TGTGACTCGCTTAGGCAAGCAGCACTGCCCCAATCTAAAGATTCCAATTTTTTAAACGAGTCCGGGGTTC
TATTGTAAATGCCCGAATAGAACCCTGTTCAAGTGGTTTGTCCACTGATGTCGTCTTTAGGGCATTTGAC
ATCTGCAACTATAAGGCTAAGGTTGCTGGTATTGGAA"&amp;"AATACTACAAGACTAATACTTGTAGGTTTGTAG
AATTAGATGACCAAGGGCATCATTTAGACTCCTATTTTGTCGTTAAGAGGCATACTATGGAGAATTATGA
ACTAGAGAAGCACTGTTACGATTTGTTACGTGACTGTGATGCTGTAGCTCCCCATGATTTCTTCATCTTT
GATGTAGACAAAGTTAAAACACCTCATATTGTACGTCAGCGTTTAACTGAGTACACTATGATGGATCTTG
TATATGCC"&amp;"CTGAGGCACTTTGATCAAAATAGCGAAGTGCTTAAGGCTATCTTAGTGAAGTATGGTTGCTG
TGATGTTACCTACTTTGAAAATAAACTCTGGTTTGATTTTGTTGAAAATCCCAGTGTTATTGGTGTTTAT
CATAAACTTGGAGAACGTGTACGCCAAGCTATCTTAAACACTGTTAAATTTTGTGACCACATGGTCAAGG
CTGGTTTAGTCGGTGTGCTCACACTAGACAACCAGGACCTTAATGGCAAG"&amp;"TGGTATGATTTTGGTGACTT
CGTAATCACTCAACCTGGTTCAGGAGTAGCTATAGTTGATAGCTACTATTCTTATTTGATGCCTGTGCTC
TCAATGACCGATTGTCTGGCCGCTGAGACACATAGGGATTGTGATTTTAATAAACCACTCATTGAGTGGC
CACTTACTGAGTATGATTTTACTGATTATAAGGTACAACTCTTTGAGAAGTACTTTAAATATTGGGATCA
GACGTATCACGCAAATTGCGT"&amp;"TAATTGTACTGATGACCGTTGTGTGTTACATTGTGCTAATTTCAATGTA
TTGTTTGCTATGACCATGCCTAAGACTTGTTTCGGACCCATAGTCCGAAAGATCTTTGTTGATGGCGTGC
CATTTGTAGTATCTTGTGGTTATCACTACAAAGAATTAGGTTTAGTCATGAATATGGATGTTAGTCTCCA
TAGACATAGGCTCTCTCTTAAGGAGTTGATGATGTATGCCGCTGATCCAGCCATGCACATTGC"&amp;"CTCCTCT
AACGCTTTTCTTGATTTGAGGACATCATGTTTTAGTGTCGCTGCACTTACAACTGGTTTGACTTTTCAAA
CTGTGCGGCCTGGCAATTTTAACCAAGACTTCTATGATTTCGTGGTATCTAAAGGTTTCTTTAAGGAGGG
CTCTTCAGTGACGCTCAAACATTTTTTCTTTGCTCAAGATGGTAATGCTGCTATTACAGATTATAATTAC
TATTCTTATAATCTGCCTACTATGTGTGACATCA"&amp;"AACAAATGTTGTTCTGCATGGAAGTTGTAAACAAGT
ACTTCGAAATCTATGACGGTGGTTGTCTTAATGCTTCTGAAGTGGTTGTTAATAATTTAGACAAGAGTGC
TGGCCATCCTTTTAATAAGTTTGGCAAAGCTCGTGTCTATTATGAGAGCATGTCTTACCAGGAGCAAGAT
GAACTCTTTGCCATGACAAAGCGTAACGTCATTCCTACCATGACTCAAATGAATCTAAAATATGCTATTA
GTGCT"&amp;"AAGAATAGAGCTCGCACTGTTGCAGGCGTGTCCATACTTAGCACAATGACTAATCGCCAGTACCA
TCAGAAAATGCTTAAGTCCATGGCTGCAACTCGTGGAGCGACTTGCGTCATTGGTACTACAAAGTTCTAT
GGTGGCTGGGATTTCATGCTTAAAACATTGTACAAAGATGTTGATAATCCGCATCTTATGGGTTGGGATT
ACCCTAAGTGTGATAGAGCTATGCCTAATATGTGTAGAATCTTCGCT"&amp;"TCACTCATATTAGCTCGTAAACA
TGGCACTTGTTGTACTACAAGGGACAGATTTTATCGCTTGGCAAATGAGTGTGCTCAGGTGCTAAGCGAA
TATGTTCTATGTGGTGGTGGTTACTACGTCAAACCTGGAGGTACCAGTAGCGGAGATGCCACCACTGCAT
ATGCCAATAGTGTCTTTAACATTTTGCAGGCGACAACTGCTAATGTCAGTGCACTTATGGGTGCTAATGG
CAACAAGATTGTTGACAA"&amp;"AGAAGTTAAAGACATGCAGTTTGATTTGTATGTCAATGTTTACAGGAGCACT
AGCCCAGACCCCAAATTTGTTGATAAATACTATGCTTTTCTTAATAAGCACTTTTCTATGATGATACTGT
CTGATGACGGTGTCGTTTGCTATAATAGTGATTATGCAGCTAAGGGTTACATTGCTGGAATACAGAATTT
TAAGGAAACGCTGTATTATCAGAACAATGTCTTTATGTCTGAAGCTAAATGCTGGGTGGA"&amp;"AACCGATCTG
AAGAAAGGGCCACATGAATTCTGTTCACAGCATACGCTTTATATTAAGGATGGCGACGATGGTTACTTCC
TTCCTTATCCAGACCCTTCAAGAATTTTGTCTGCCGGTTGCTTTGTAGATGATATCGTTAAGACTGACGG
TACACTCATGGTAGAGCGGTTTGTGTCTTTGGCTATAGATGCTTACCCTCTCACAAAGCATGAAGATATA
GAATACCAGAATGTATTCTGGGTCTACTTAC"&amp;"AGTATATAGAAAAACTGTATAAAGACCTTACAGGACACA
TGCTTGACAGTTATTCTGTCATGCTATGTGGTGATAATTCTGCTAAGTTTTGGGAAGAGGCATTCTATAG
AGATCTCTATAGTTCGCCTACCACTTTGCAGGCTGTCGGTTCATGCGTTGTATGCCATTCACAGACTTCC
CTACGCTGTGGGACATGCATCCGTAGACCATTTCTCTGCTGTAAATGCTGCTATGATCATGTTATAGCAA
CT"&amp;"CCACATAAGATGGTTTTGTCTGTTTCTCCTTACGTTTGTAATGCCCCTGGTTGTGGCGTTTCAGACGT
TACTAAGCTATATTTAGGTGGTATGAGCTACTTTTGTGTAGATCATAGACCTGTGTGTAGTTTTCCACTT
TGCGCTAATGGTCTTGTATTCGGCTTATACAAGAATATGTGCACAGGTAGTCCTTCTATAGTTGAATTTA
ATAGGTTGGCTACCTGTGACTGGACTGAAAGTGGTGATTACACC"&amp;"CTTGCCAATACTACAACAGAACCACT
CAAACTTTTTGCTGCTGAGACTTTACGTGCCACTGAAGAGGCGTCTAAGCAGTCTTATGCTATTGCCACC
ATCAAAGAAATTGTTGGTGAGCGCCAACTATTACTTGTGTGGGAGGCTGGCAAGTCCAAACCACCACTCA
ATCGTAATTATGTTTTTACTGGTTATCATATAACCAAAAATAGTAAAGTGCAGCTCGGTGAGTACATCTT
CGAGCGCATTGATTA"&amp;"TAGTGATGCTGTATCCTACAAGTCTAGTACAACGTATAAACTGACTGTAGGTGAC
ATCTTCGTACTTACCTCTCACTCTGTGGCTACCTTGACGGCGCCCACAATTGTGAATCAAGAGAGGTATG
TTAAAATTACTGGGTTGTACCCAACCATTACGGTACCTGAAGAGTTCGCAAGTCATGTTGCCAACTTCCA
AAAATCAGGTTATAGTAAATATGTCACTGTTCAGGGACCACCTGGCACTGGCAAAAG"&amp;"TCATTTTGCTATA
GGGTTAGCGATTTACTACCCTACAGCACGTGTTGTTTATACAGCATGTTCACACGCAGCTGTTGATGCTT
TGTGTGAAAAAGCTTTTAAATATTTGAACATTGCTAAATGTTCCCGTATCATTCCTGCAAAGGCACGTGT
TGAGTGCTATGACAGGTTTAAAGTTAATGAGACAAATTCTCAATATTTGTTTAGTACTATTAATGCTCTA
CCAGAAACTTCTGCCGATATTCTGGTGG"&amp;"TTGATGAGGTTAGTATGTGCACTAATTATGATCTTTCAATTA
TTAATGCACGTATTAAAGCTAAGCACATTGTCTATGTAGGAGATCCAGCACAGTTGCCAGCTCCTAGGAC
TTTGTTGACTAGAGGCACATTGGAACCAGAAAATTTCAATAGTGTCACTAGATTGATGTGTAACTTAGGT
CCTGACATATTTTTAAGTATGTGCTACAGGTGTCCTAAGGAAATAGTAAGCACTGTGAGCGCTCTTGTCT"&amp;"
ACAATAATAAATTGTTAGCCAAGAAGGAGCTTTCAGGCCAGTGCTTTAAAATACTCTATAAGGGCAATGT
GACGCATGATGCTAGCTCTGCCATTAATAGACCACAACTCACATTTGTGAAGAATTTTATTACTGCCAAT
CCGGCATGGAGTAAGGCAGTCTTTATTTCGCCTTATAATTCACAGAATGCTGTGGCTCGTTCAATGCTGG
GTCTTACTACTCAGACTGTTGATTCCTCACAGGGTTCAGAA"&amp;"TACCAGTACGTTATCTTCTGTCAAACAGC
AGATACGGCACATGCTAACAACATTAACAGATTTAATGTTGCAATCACTCGTGCCCAAAAAGGTATTCTT
TGTGTTATGACATCTCAGGCACTCTTTGAGTCCTTAGAGTTTACTGAATTGTCTTTTACTAATTACAAGC
TCCAGTCTCAGATTGTAACTGGCCTTTTTAAAGATTGCTCTAGAGAAACTTCTGGCCTCTCACCTGCTTA
TGCACCAACATA"&amp;"CGTTAGTGTTGATGACAAGTATAAGACGAGTGATGAGCTTTGCGTGAATCTTAATTTA
CCCGCAAATGTCCCATACTCTCGTGTTATTTCCAGGATGGGCTTTAAACTCGATGCAACAGTTCCTGGAT
ATCCTAAGCTTTTCATTACTCGTGAAGAGGCTGTAAGGCAAGTTCGAAGCTGGATAGGCTTCGATGTTGA
GGGTGCTCATGCTTCCCGTAATGCATGTGGCACCAATGTGCCTCTACAATTAGG"&amp;"ATTTTCAACTGGTGTG
AACTTTGTTGTTCAGCCAGTTGGTGTTGTAGACACTGAGTGGGGTAACATGTTAACGGGCATTGCTGCCC
GTCCTCCACCAGGTGAACAGTTTAAGCACCTCGTGCCTCTTATGCATAAGGGGGCTGCGTGGCCTATTGT
TAGACGACGTATAGTGCAAATGTTGTCAGACACTTTAGACAAATTGTCTGATTACTGTACGTTTGTTTGT
TGGGCTCATGGCTTTGAATTAACGT"&amp;"CTGCATCATACTTTTGCAAGATAGGTAAGGAACAGAAGTGTTGCA
TGTGCAATAGACGCGCTGCAGCGTACTCTTCACCTCTGCAATCTTATGCCTGCTGGACTCATTCCTGCGG
TTATGATTATGTCTACAACCCTTTCTTTGTCGATGTTCAACAGTGGGGTTATGTAGGCAATCTTGCTACT
AATCACGATCGTTATTGCTCTGTCCATCAAGGAGCTCATGTGGCTTCTAATGATGCAATAATGACTC"&amp;"GTT
GTTTAGCTATTCATTCTTGTTTTATAGAACGTGTGGATTGGGATATAGAGTATCCTTATATCTCACATGA
AAAGAAATTGAATTCCTGTTGTAGAATCGTTGAGCGCAACGTCGTACGTGCTGCTCTTCTTGCCGGTTCA
TTTGACAAAGTCTATGATATTGGCAATCCTAAAGGAATTCCTATTGTTGATGACCCTGTGGTTGATTGGC
ATTATTTTGATGCACAGCCCTTGACCAGAAAGGTACAA"&amp;"CAGCTTTTCTATACAGAGGACATGGCCTCAAG
ATTTGCTGATGGGCTCTGCTTATTTTGGAACTGTAATGTACCAAAATATCCTAATAATGCAATTGTATGC
AGGTTTGACACACGTGTGCATTCTGAGTTCAATTTGCCAGGTTGTGATGGCGGTAGTTTGTATGTTAACA
AGCACGCTTTTCATACACCAGCATATGATGTGAGTGCATTCCGTGATCTGAAACCTTTACCATTCTTTTA
TTATTCTAC"&amp;"TACACCATGTGAAGTGCATGGTAATGGTAGTATGATAGAGGATATTGATTATGTACCCCTA
AAATCTGCAGTCTGTATTACAGCTTGTAATTTAGGGGGCGCTGTTTGTAGGAAGCATGCTACAGAGTACA
GAGAGTATATGGAAGCATATAATCTTGTCTCTGCATCAGGTTTCCGCCTTTGGTGTTATAAGACCTTTGA
TATTTATAATCTCTGGTCTACTTTTACAAAAGTTCAAGGTTTGGAAAACAT"&amp;"TGCTTTTAATGTTGTTAAA
CAAGGCCATTTTATTGGTGTTGAGGGTGAACTACCTGTAGCTGTAGTCAATGATAAGATCTTCACCAAGA
GTGGCGTTAATGACATTTGTATGTTTGAGAATAAAACCACTTTGCCTACTAATATAGCTTTTGAACTCTA
TGCTAAGCGTGCTGTACGCTCGCATCCCGATTTCAAATTGCTACACAATTTACAAGCAGACATTTGCTAC
AAGTTCGTCCTTTGGGATTATG"&amp;"AACGTAGCAATATTTATGGTACTGCTACTATTGGTGTATGTAAGTACA
CTGATATTGATGTTAATTCAGCTTTGAATATATGTTTTGACATACGCGATAATGGTTCATTGGAGAAGTT
TATGTCTACTCCCAATGCCATCTTTATTTCTGATAGAAAAATTAAGAAATACCCTTGTATGGTAGGTCCT
GATTATGCTTACTTCAATGGTGCTATCATCCGTGATAGTGATGTTGTTAAACAACCAGTGAAGT"&amp;"TCTACT
TGTATAAGAAAGTCAATAATGAGTTTATTGATCCTACTGAGTGTATTTACACTCAGAGTCGCTCTTGTAG
TGACTTCCTACCCCTGTCTGACATGGAGAAAGACTTTCTATCTTTTGATAGTGATGTTTTCATTAAGAAG
TATGGCTTGGAAAACTATGCTTTTGAGCACGTAGTCTATGGAGACTTCTCTCATACTACGTTAGGCGGTC
TTCACTTGCTTATTGGTTTATACAAGAAGCAACAG"&amp;"GAAGGTCATATTATTATGGAAGAAATGCTAAAAGG
TAGCTCAACTATTCATAACTATTTTATTACTGAGACTAACACAGCGGCTTTTAAGGCGGTGTGTTCTGTT
ATAGATTTAAAGCTTGACGACTTTGTTATGATTTTAAAGAGTCAAGACCTTGGCGTAGTATCCAAGGTTG
TCAAGGTTCCTATTGACTTAACAATGATTGAGTTTATGTTATGGTGTAAGGATGGACAGGTTCAAACCTT
CTACCC"&amp;"TCGACTCCAGGCTTCTGCAGATTGGAAACCTGGTCATGCAATGCCATCCCTCTTTAAAGTTCAA
AATGTAAACCTTGAACGTTGTGAGCTTGCTAATTACAAGCAATCTATTCCTATGCCTCGCGGTGTGCACA
TGAACATCGCTAAATATATGCAATTGTGCCAGTATTTAAATACTTGCACATTAGCCGTGCCTGCCAATAT
GCGTGTTATACATTTTGGCGCTGGTTCTGATAAAGGTATCGCTCCTGG"&amp;"TACATCAGTTTTACGACAGTGG
CTTCCTACAGATGCCATTATTATAGATAATGATTTAAATGAGTTCGTGTCAGATGCTGACATAACTTTAT
TTGGAGATTGTGTAACTGTACGTGTCGGCCAACAAGTGGATCTTGTTATTTCCGACATGTATGATCCTAC
TACTAAGAATGTAACAGGTAGTAATGAGTCAAAGGCTTTATTCTTTACTTACCTGTGTAACCTCATTAAT
AATAATCTTGCTCTTGGTG"&amp;"GGTCTGTTGCTATTAAAATAACAGAACACTCTTGGAGCGTTGAACTTTATG
AACTTATGGGAAAATTTGCTTGGTGGACTGTTTTCTGCACCAATGCAAATGCATCCTCATCTGAAGGATT
CCTCTTAGGTATTAATTACTTGGGTACTATTAAAGAAAATATAGATGGTGGTGCTATGCACGCCAACTAT
ATATTTTGGAGAAATTCCACTCCTATGAATCTGAGTACTTACTCACTTTTTGATTTATCCA"&amp;"AGTTTCAAT
TAAAATTAAAAGGAACACCAGTTCTTCAATTAAAGGAGAGTCAAATTAACGAACTCGTAATATCTCTCCT
GTCGCAGGGTAAGTTACTTATCCGTGACAATGATACACTCAGTGTTTCTACTGATGTTCTTGTTAACACC
TACAGAAAGTTACGTTGATGTAGGGCCAGATTCTGTTAAGTCTGCTTGTATTGAGGTTGATATACAACAG
ACTTTCTTTGATAAAACTTGGCCTAGGCCAAT"&amp;"TGATGTTTCTAAGGCTGACGGTATTATATACCCTCAAG
GCCGTACATATTCTAACATAACTATCACTTATCAAGGTCTTTTTCCCTATCAGGGAGACCATGGTGATAT
GTATGTTTACTCTGCAGGACATGCTACAGGCACAACTCCACAAAAGTTGTTTGTAGCTAACTATTCTCAG
GACGTCAAACAGTTTGCTAATGGGTTTGTCGTCCGTATAGGAGCAGCTGCCAATTCCACTGGCACTGTTA
TTA"&amp;"TTAGCCCATCTACCAGCGCTACTATACGAAAAATTTACCCTGCTTTTATGCTGGGTTCTTCAGTTGG
TAATTTCTCAGATGGTAAAATGGGCCGCTTCTTCAATCATACTCTAGTTCTTTTGCCCGATGGATGTGGC
ACTTTACTTAGAGCTTTTTATTGTATTCTAGAGCCTCGCTCTGGAAATCATTGTCCTGCTGGCAATTCCT
ATACTTCTTTTGCCACTTATCACACTCCTGCAACAGATTGTTCTG"&amp;"ATGGCAATTACAATCGTAATGCCAG
TCTGAACTCTTTTAAGGAGTATTTTAATTTACGTAACTGCACCTTTATGTACACTTATAACATTACCGAA
GATGAGATTTTAGAGTGGTTTGGCATTACACAAACTGCTCAAGGTGTTCACCTCTTCTCATCTCGGTATG
TTGATTTGTACGGCGGCAATATGTTTCAATTTGCCACCTTGCCTGTTTATGATACTATTAAGTATTATTC
TATCATTCCTCACAGT"&amp;"ATTCGTTCTATCCAAAGTGATAGAAAAGCTTGGGCTGCCTTCTACGTATATAAA
CTTCAACCGTTAACTTTCCTGTTGGATTTTTCTGTTGATGGTTATATACGCAGAGCTATAGACTGTGGTT
TTAATGATTTGTCACAACTCCACTGCTCATATGAATCCTTCGATGTTGAATCTGGAGTTTATTCAGTTTC
GTCTTTCGAAGCAAAACCTTCTGGCTCAGTTGTGGAACAGGCTGAAGGTGTTGAATGT"&amp;"GATTTTTCACCT
CTTCTGTCTGGCACACCTCCTCAGGTTTATAATTTCAAGCGTTTGGTTTTTACCAATTGCAATTATAATC
TTACCAAATTGCTTTCACTTTTTTCTGTGAATGATTTTACTTGTAGTCAAATATCTCCAGCAGCAATTGC
TAGCAACTGTTATTCTTCACTGATTTTGGATTATTTTTCATACCCACTTAGTATGAAATCCGATCTCAGT
GTTAGTTCTGCTGGTCCAATATCCCAGTT"&amp;"TAATTATAAACAGTCCTTTTCTAATCCCACATGTTTGATTT
TAGCGACTGTTCCTCATAACCTTACTACTATTACTAAGCCTCTTAAGTACAGCTATATTAACAAGTGCTC
TCGTCTTCTTTCTGATGATCGTACTGAAGTACCTCAGTTAGTGAACGCTAATCAATACTCACCCTGTGTA
TCCATTGTCCCATCCACTGTGTGGGAAGACGGTGATTATTATAGGAAACAACTATCTCCACTTGAAGGTG
"&amp;"GTGGCTGGCTTGTTGCTAGTGGCTCAACTGTTGCCATGACTGAGCAATTACAGATGGGCTTTGGTATTAC
AGTTCAATATGGTACAGACACCAATAGTGTTTGCCCCAAGCTTGAATTTGCTAATGACACAAAAATTGCC
TCTCAATTAGGCAATTGCGTGGAATATTCCCTCTATGGTGTTTCGGGCCGTGGTGTTTTTCAGAATTGCA
CAGCTGTAGGTGTTCGACAGCAGCGCTTTGTTTATGATGCGT"&amp;"ACCAGAATTTAGTTGGCTATTATTCTGA
TGATGGCAACTACTACTGTTTGCGTGCTTGTGTTAGTGTTCCTGTTTCTGTCATCTATGATAAAGAAACT
AAAACCCACGCTACTCTATTTGGTAGTGTTGCATGTGAACACATTTCCTCTACCATGTCTCAATACTCCC
GTTCTACGCGATCAATGCTTAAACGGCGAGATTCTACATATGGTCCCCTTCAGACACCTGTTGGTTGTGT
CCTAGGACTTGTT"&amp;"AATTCCTCTTTGTTCGTAGAGGACTGCAAGTTGCCTCTTGGTCAATCTCTCTGTGCT
CTTCCTGACACACCTAGTACTCTCACACCTCGCAGTGTGCGCTCTGTTCCAGGTGAAATGCGCTTGGCAT
CCATTGCTTTTAATCATCCTATTCAGGTTGATCAACTTAATAGTAGTTATTTTAAATTAAGTATACCCAC
TAATTTTTCCTTTGGTGTGACTCAGGAGTACATTCAGACAACCATTCAGAAAGTT"&amp;"ACTGTTGATTGTAAA
CAGTACGTTTGCAATGGTTTCCAGAAGTGTGAGCAATTACTGCGCGAGTATGGCCAGTTTTGTTCCAAAA
TAAACCAGGCTCTCCATGGTGCCAATTTACGCCAGGATGATTCTGTACGTAATTTGTTTGCGAGCGTGAA
AAGCTCTCAATCATCTCCTATCATACCAGGTTTTGGAGGTGACTTTAATTTGACACTTCTAGAACCTGTT
TCTATATCTACTGGCAGTCGTAGTGC"&amp;"ACGTAGTGCTATTGAGGATTTGCTATTTGACAAAGTCACTATAG
CTGATCCTGGTTATATGCAAGGTTACGATGATTGCATGCAGCAAGGTCCAGCATCAGCTCGTGATCTTAT
TTGTGCTCAATATGTGGCTGGTTACAAAGTATTACCTCCTCTTATGGATGTTAATATGGAAGCCGCGTAT
ACCTCATCTTTGCTTGGCAGCATAGCAGGTGTTGGCTGGACTGCTGGCTTATCCTCCTTTGCTGCTAT"&amp;"TC
CATTTGCACAGAGTATCTTTTATAGGTTAAACGGTGTTGGCATTACTCAACAGGTTCTTTCAGAGAACCA
AAAGCTTATTGCCAATAAGTTTAATCAGGCTCTGGGAGCTATGCAAACAGGCTTCACTACAACTAATGAA
GCTTTTCACAAGGTTCAGGATGCTGTGAACAACAATGCACAGGCTCTATCCAAATTAGCTAGCGAGCTAT
CTAATACTTTTGGTGCTATTTCCGCCTCTATTGGAGACA"&amp;"TCATACAACGTCTTGATGTTCTCGAACAGGA
CGCCCAAATAGACAGACTTATTAATGGCCGTTTGACAACACTAAATGCTTTTGTTGCACAGCAGCTTGTT
CGTTCCGAATCAGCTGCTCTTTCGGCTCAATTGGCTAAAGATAAAGTCAATGAGTGTGTCAAGGCACAAT
CCAAGCGTTCTGGATTTTGCGGTCAAGGCACACATATAGTGTCCTTTGTTGTAAATGCCCCTAATGGCCT
TTACTTCATG"&amp;"CATGTTGGTTATTACCCTAGCAACCACATTGAGGTTGTTTCTGCTTATGGTCTTTGCGAT
GCAGCTAACCCTACTAATTGTATAGCCCCTGTTAATGGCTACTTTATTAAAACTAATAACACTAGGATTG
TTGATGAGTGGTCATATACTGGCTCGTCCTTCTATGCACCTGAGCCCATCACCTCTCTTAATACTAAGTA
TGTTGCACCACAGGTGACATACCAAAACATTTCTACTAACCTCCCTCCTCCT"&amp;"CTTCTCGGCAATTCCACC
GGGATTGACTTCCAAGATGAGTTGGATGAGTTTTTCAAAAATGTTAGCACCAGTATACCTAATTTTGGTT
CTCTAACACAGATTAATACTACATTACTCGATCTTACCTACGAGATGTTGTCTCTTCAACAAGTTGTTAA
AGCCCTTAATGAGTCTTACATAGACCTTAAAGAGCTTGGCAATTATACTTATTACAACAAATGGCCGTGG
TACATTTGGCTTGGTTTCATTGC"&amp;"TGGGCTTGTTGCCTTAGCTCTATGCGTCTTCTTCATACTGTGCTGCA
CTGGTTGTGGCACAAACTGTATGGGAAAACTTAAGTGTAATCGTTGTTGTGATAGATACGAGGAATACGA
CCTCGAGCCGCATAAGGTTCATGTTCACTAATTAACGAACTATCAATGAGAGTTCAAAGACCACCCACTC
TCTTGTTAGTGTTCTCACTCTCTCTTTTGGTCACTGCATTTTCAAAACCTCTCTATGTACCTGAG"&amp;"CATTG
TCAGAATTATTCTGGTTGCATGCTTAGGGCTTGTATTAAAACTGCCCAAGCTGATACAGCTGGTCTTTAT
ACAAATTTTCGAATTGACGTCCCATCTGCAGAATCAACTGGTACTCAATCAGTTTCTGTCGATCGTGAGT
CAACTTCAACTCATGATGGTCCTAACGAACATGTTACTATTGTGAATCTTTTAGACGTTGGTTACTCAGT
TAATTAACGAACTCTATGGATTACGTGTCTCTGCTT"&amp;"AATCAAATTTGGCAGAAGTACCTTAATTCACCGT
ATACTACTTGTTTGTATATCCCTAAACCCACAGCTAAGTATACACCTTTAGTTGGCACTTCATTGCACCC
TGTGCTGTGGAACTGTCAGCTATCCTTTGCTGGTTATACTGAATCTGCTGTTAATTCTACAAAAGCTTTG
GCCAAACAGGACGCAGCTCAGCGAATCGCTTGGTTGCTACATAAGGATGGAGGAATCCCTGATGGATGTT
CCCTCTA"&amp;"CCTCCGGCACTCAAGTTTATTCGCGCAAAGCGAGGAAGAGGAGCCATTCTCCAACTAAGAAAC
TGCGCTACGTTAAGCGTAGATTTTCTCTTCTGCGCCCTGAAGACCTTAGTGTTATTGTCCAACCAACACA
CTATGTCAGGGTTACATTTTCAGACCCCAACATGTGGTATCTACGTTCGGGTCATCATTTACACTCAGTT
CACAATTGGCTTAAACCTTATGGCTGCCAACCTGTTTCTGAGTACCATA"&amp;"TTACTCTAGCTTTGCTAAATC
TCACTGATGAAGATTTAGCTAGAGATTTTTCACCCATTGCGCTCTTTTTGCGCAATGTCAGATTTGAGCT
ACATGAGTTCGCCTTGCTGCGCAAAACTCTTGTTCTTAATGCATCAGAGATCTACTGTGCTAACATACAT
AGATTTAAGCCTGTGTATAGAGTTAACACGGCAATCCCTACTATTAAGGATTGGCTTCTCGTTCAGGGAT
TTTCCCTTTACCATAGTGGC"&amp;"CTCCCTTTACATATGTCAATCTCTAAATTGCATGCACTGGATGATGTTAC
TCGCAATTACATCATTACAATGCCATGCTTTAGAACTTATCCTCAACAAATGTTTGTTACTCCTTTGGCC
GTAGATGTTGTCTCCATACGGTCTTCCAATCAGGGTAATAAACAAATTGTTCATTCTTACCCCATTTTAC
ATCATCCAGGATTTTAACGAACTATGGCTTTCTCGGCGTCTTTATTTAAACCCGTCCAGCTA"&amp;"GTTCCAGT
TTCTCCTGCATTTCATCGCATTGAGTCTACTGACTCTATTGTTTTCACATACATTCCTGCTAGCGGCTAT
GTAGCTGCTTTAGCTGTCAATGTGTGTCTCATTCCCCTATTATTACTGCTACGTCAAGATACTTGTCGTC
GCAGCATTATCAGAACTATGGTTCTCTATTTCCTTGTTCTGTATAACTTTTTATTAGCCATTGTACTAGT
CAATGGTGTACATTATCCAACTGGAAGTTGCCT"&amp;"GATAGCCTTCTTAGTTATCCTCATAATACTTTGGTTT
GTAGATAGAATTCGTTTCTGTCTCATGCTGAATTCCTACATTCCACTGTTTGACATGCGTTCTCACTTTA
TTCGTGTTAGTACAGTTTCTTCTCATGGTATGGTCCCTGTCATACACACCAAACCATTATTTATTAGAAA
CTTCGATCAGCGTTGCAGCTGTTCTCGTTGTTTTTATTTGCACTCTTCCACTTATATAGAGTGCACTTAT
ATTA"&amp;"GCCGTTTTAGTAAGATTAGCCTAGTTTCTGTAACTGACTTCTCCTTAAACGGCAATGTTTCCACTG
TTTTCGTGCCTGCAACGCGCGATTCAGTTCCTCTTCACATAATCGCCCCGAGCTCGCTTATCGTTTAAGC
AGCTCTGCGCTACTATGGGTCCCGTGTAGAGGCTAATCCATTAGTCTCTCTTTGGACATATGGAAAACGA
ACTATGTTACCCTTTGTCCAAGAACGAATAGGGTTGTTCATAGTAA"&amp;"ACTTTTTCATTTTTACCGTAGTAT
GTGCTATAACACTCTTGGTGTGTATGGCTTTCCTTACGGCTACTAGATTATGTGTGCAATGTATGACAGG
CTTCAATACCCTGTTAGTTCAGCCCGCATTATACTTGTATAATACTGGACGTTCAGTCTATGTAAAATTC
CAGGATAGTAAACCCCCTCTACCACCTGACGAGTGGGTTTAACGAACTCCTTCATAATGTCTAATATGAC
GCAACTCACTGAGGCGC"&amp;"AGATTATTGCCATTATTAAAGACTGGAACTTTGCATGGTCCCTGATCTTTCTC
TTAATTACTATCGTACTACAGTATGGATACCCATCCCGTAGTATGACTGTCTATGTCTTTAAAATGTTTG
TTTTATGGCTCCTATGGCCATCTTCCATGGCGCTATCAATATTTAGCGCCATTTATCCAATTGATCTAGC
TTCCCAGATAATCTCTGGCATTGTAGCAGCTGTTTCAGCTATGATGTGGATTTCCTACT"&amp;"TTGTGCAGAGT
ATCCGGCTGTTTATGAGAACTGGATCATGGTGGTCATTCAATCCTGAGACTAATTGCCTTTTGAACGTTC
CATTTGGTGGTACAACTGTCGTACGTCCACTCGTAGAGGACTCTACCAGTGTAACTGCTGTTGTAACCAA
TGGCCACCTCAAAATGGCTGGCATGCATTTCGGTGCTTGTGACTACGACAGACTTCCTAATGAAGTCACC
GTGGCCAAACCCAATGTGCTGATTGCTTTA"&amp;"AAAATGGTGAAGCGGCAAAGCTACGGAACTAATTCCGGCG
TTGCCATTTACCATAGATATAAGGCAGGTAATTACAGGAGTCCGCCTATTACGGCGGATATTGAACTTGC
ATTGCTTCGAGCTTAGGCTCTTTAGTAAGAGTATCTTAATTGATTTTAACGAATCTCAATTTCATTGTTA
TGGCATCCCCTGCTGCACCTCGTGCTGTTTCCTTTGCCGATAACAATGATATAACAAATACAAACCTGTC
T"&amp;"CGAGGTAGAGGACGTAATCCAAAACCACGAGCTGCACCAAATAACACTGTCTCTTGGTACACTGGGCTT
ACCCAACACGGGAAAGTCCCTCTTACCTTTCCACCTGGGCAGGGTGTACCTCTTAATGCCAATTCCACCC
CTGCGCAAAATGCTGGGTATTGGCGGAGACAGGACAGAAAAATTAATACCGGGAATGGAATTAAGCAACT
GGCTCCCAGGTGGTACTTCTACTACACTGGAACTGGACCCGAA"&amp;"GCAGCACTCCCATTCCGGGCTGTTAAG
GATGGCATCGTTTGGGTCCATGAAGATGGCGCCACTGATGCTCCTTCAACTTTTGGGACGCGGAACCCTA
ACAATGATTCAGCTATTGTTACACAATTCGCTCCCGGTACTAAGCTTCCTAAAAACTTCCACATTGAGGG
GACTGGAGGCAATAGTCAATCATCTTCAAGAGCCTCTAGCGTAAGCAGAAACTCTTCCAGATCTAGTTCA
CAAGGTTCAAGATC"&amp;"AGGAAATTCTACCCGCGGCACTTCTCCAGGTCCATCTGGAATCGGAGCAGTAGGAG
GTGATCTACTTTACCTTGATCTTCTGAACAGACTACAAGCCCTTGAGTCTGGCAAAGTAAAGCAATCGCA
GCCAAAAGTAATCACTAAGAAAGATGCTGCTGCTGCTAAAAATAAGATGCGCCACAAGCGCACTTCCACC
AAAAGTTTCAACATGGTGCAAGCTTTTGGTCTTCGCGGACCAGGAGACCTCCAGGG"&amp;"AAACTTTGGTGATC
TTCAATTGAATAAACTCGGCACTGAGGACCCACGTTGGCCCCAAATTGCTGAGCTTGCTCCTACAGCCAG
TGCTTTTATGGGTATGTCGCAATTTAAACTTACCCATCAGAACAATGATGATCATGGCAACCCTGTGTAC
TTCCTTCGGTACAGTGGAGCCATTAAACTTGACCCAAAGAATCCCAACTACAATAAGTGGTTGGAGCTTC
TTGAGCAAAATATTGATGCCTACAAAA"&amp;"CCTTCCCTAAGAAGGAAAAGAAACAAAAGGCACCAAAAGAAGA
ATCAACAGACCAAATGTCTGAACCTCCTAAGGAGCAGCGTGTGCAAGGTAGCATCACTCAGCGCACTCGC
ACCCGTCCAAGTGTTCAGCCTGGTCCAATGATTGATGTTAACACTGATTAGTGTCACTCAAAGTAACAAG
ATCGCGGCAATCGTTTGTGTTTGGTAACCCC")</f>
        <v>&gt;CmMERS KF917527.1_ref_genome
AGTGAATAGCTTGGCTATCTCACTTCCCTTCGTTCTCTTGCAGAACTTTGATTTTAACGAACTTAAATAA
AAGCCCTGTTGTTTAGCGTATTGTTGCACTTGTCTGGTGGGATTGTGGCATTAATTTGCCTGCTCATCTA
GGCAGTGGACATATGCTCAACACTGGGTATAATTCTAATTGAATACTATTTTTCAGTTAGAGCGTCGTGT
CTCTTGTACGTCTCGGTCACAATACACGGTTTCGTCCGGTGCGTGGCAATTCGGGGCACATCATGTCTTT
CGTGGCTGGTGTGACCGCGCAAGGTGCGCGCGGTACGTATCGAGCAGCGCTCAACTCTGAAAAACATCAA
GACCATGTGTCTCTAACTGTGCCACTCTGTGGTTCAGGAAACCTGGTTGAAAAACTTTCACCATGGTTCA
TGGATGGCGAAAATGCCTATGAAGTGGTGAAGGCCATGTTACTTAAAAAGGAGCCACTTCTCTATGTGCC
CATCCGGCTGGCTGGACACACTAGACACCTCCCAGGTCCTCGTGTATACCTGGTTGAGAGGCTCATTGCT
TGTGAAAATCCATTCATGGTTAACCAATTGGCTTATAGCTCTAGTGCAAATGGCAGCTTGGTTGGCACAA
CTTTGCAGGGCAAGCCTATTGGTATGTTCTTCCCTTATGACATCGAACTTGTCACAGGAAAGCAAAATAT
TCTCCTGCGCAAGTATGGCCGTGGTGGTTATCACTACACCCCATTCCACTATGAGCGAGACAACACCTCT
TGCCCTGAGTGGATGGACGATTTTGAGGCGGATCCTAAAGGCAAATATGCCCAGAATCTGCTTAAGAAGT
TGATTGGCGGTGATGTCACTCCAGTTGACCAATACATGTGTGGCGTTGATGGAAAACCCATTAGTGCCTA
CGCATTTTTAATGGCCAAGGATGGAATAACCAAACTGGCTGATGTTGAAGCGGACGTCGCAGCACGTGCT
GATGACGAAGGCTTCATCACATTAAAGAACAATCTATATAGATTGGTTTGGCATGTTGAGCGTAAAGACG
TTCCATATCCTAAGCAATCTATTTTTACTATTAATAGTGTGGTCCAAAAGGATGGTGTTGAAAACACTCC
TCCTCACTATTTTACTCTTGGATGCAAAATTTTAACGCTCACCCCACGCAACAAGTGGAGTGGCGTTTCT
GACTTGTCCCTCAAACAAAAACTCCTTTACACCTTCTATGGTAAGGAGTCACTTGAGAACCCAACCTACA
TTTACCACTCCGCATTCATTGAGTGTGGAAGTTGTGGTAATGATTCCTGGCTTACAGGGAATGCTATCCA
AGGGTTTGCCTGTGGATGTGGGGCATCATATACAGCTAATGATGTCGAAGTCCAATCATCTGGCATGATT
AAGCCAAATGCTCTTCTTTGTGCTACTTGCCCCTTTGCTAAGGGTGATAGCTGTTCTTCTAATTGCAAAC
ATTCAGTTGCTCAGTTGGTTAGTTACCTTTCTGAACGTTGTAATGTTATTGCTGATTCTAAGTCCTTCAC
ACTTATCTTTGGTGGCGTAGCTTACGCCTACTTTGGATGTGAGGAAGGTACTATGTACTTTGTGCCTAGA
GCTAAGTCTGTTGTCTCAAGGATTGGAGACTCCATCTTTACAGGCTGTACTGGCTCTTGGAACAAGGTTA
CTCAAATTGCTAACATGTTCTTGGAACAGACTCAGCATTCCCTTAACTTTGTGGGAGAGTTCGTTGTCAA
CGATGTTGTCCTCGCAATTCTCTCTGGAACCACAACTAATGTTGACAAAATACGCCAGCTTCTCAAAGGT
GTCACCCTTGACAAGTTGCGTGATTATTTAGCTGACTATGACGTAGCAGTCACTGCCGGCCCATTCATGG
ATAATGCTATTAATGTTGGTGGTACAGGATTACAGTATGCCGCCATTACTGCACCTTATGTAGTTCTCAC
TGGCTTAGGTGAGTCCTTTAAGAAAGTTGCAACCATACCGTACAAGGTTTGCAACTCTGTTAAGGATACT
CTGACTTATTATGCTCACAGCGTGTTGTACAGAGTTTTTCCTTATGACATGGATTCTGGTGTGTCATCCT
TTAGTGAACTACTTTTTGATTGCGTTGATCTTTCAGTAGCTTCTACCTATTTTTTAGTCCGCCTCTTGCA
AGGTAAGACTGGCGACTTTATGTCTACAATTATTACTTCCTGCCAAACTGCTGTTAGTAAGCTTCTAGAT
ACATGTTTTGAAGCTACAGAAGCAACATTTAACTTCTTGTTAGATTTGGCAGGATTGTTCAGAATCTTTC
TTCGCAATGCCTATGTGTACACTTCACAAGGGTTTGTGGTGGTCAATGGCAAAGTTTCTACACTTGTCAA
ACAAGTGTTAGACTTGCTTAATAAGGGTATGCAACTTTTGCATACAAAGGTCTCCTGGGCTGGTTTTAAT
ATCAGTGCTGTTATCTACAGCGGCAGGGAGTCTCTAATATTCCCATCGGGAACCTATTACTGTGTCACCA
CTAAGGCTAAGTCCGTTCAACAAGATCTTGACGTTATTTTGCCTGGTGAGTTTTCCAAGAAGCAGTTAGG
ACTGCTCCAACCTACTGACAATTCTACAACTGTTAGTGTTACTGTATCCAGTAACATGGTTGAAACTGTT
GTGGGTCAACTTGAGCAAACTAATATGCATAGTCCTGATGTTATAGTAGGTGACTATGTCATTATTAGTG
AAAAATTGTTTGTGCGTAGTAAGGAAGAAGATGGATTTGCCTTCTACCCTGCTTGCACTAATGGTCATGC
TGTACCGACTCTCTTTAGACTTAAGGGAGGTGCACCTGTAAAAAAAGTAGCCTTTGGCGGTGATCAAGTA
CATGAGGTTGCTGCTGTAAGAAGTGTTACTGTCGAGTACAACATTCATGCTGTATTAGACACACTACTTG
CTTCTTCTAGTCTTAGAACCTTTGTTGTAGATAAGTCTTTGTCAATTGAGGAGTTTGCTGACGTAGTAAA
GGAACAAGTCTCAGACTTGCTTGTTAAATTACTGCGTGGAATGCCGATTCCAGATTTTGATTTAGACGAT
TTTATTGACGCACCATGCTATTGCTTTAACGCTGAGGGTGATGCATCTTGGTCTTCTACTATGATCTTCT
CTCTTCACCCCGTCGAGTGTGACGAGGAGTGTTCTGAAGTAGAGGCTTCAGATTTAGAAGAAGGTGAATC
AGAGTGCATTTCTGAGACTTCAACTGAACAAGTTGACGTTTCTCATGAGATTTCTGACGACGAGTGGGCT
GCTGCAGTTGATGAAGCGTTCCCCCTCGATGAAGCAGAAGATGTTACTGAATCTGTGCAAGAAGAAGCAC
AACCAGTAGAAGTACCTGTTGAAGATATTGTGCAGGTTGTCATAGCTGACACCTTACAGGAAACTCCTGT
TGTGTCTGATACTGTTGAAGTCCCACCGCAAGTGGTGAAACTTCCGTCTGAACCTCAGACTATCCAGCCC
GAGGTAAAAGAAGTTGCACCTGTCTATGAGGCTGATACCGAACAGACACAGAGTGTTACTGTTAAACCTA
AGAGGTTACGCAAAAAGCGTAATGTTGACCCTTTGTCCAATTTTGAACATAAGGTTATTACAGAGTGCGT
TACCATAGTTTTAGGTGACGCAATTCAAGTAGCCAAGTGCTATGGGGAGTCTGTGTTAGTCAATGCTGCT
AACACACATCTTAAGCATGGCGGTGGTATCGCTGGTGCTATTAATGCGGCTTCAAAAGGGGCTGTCCAAA
AAGAGTCAGATGAGTATATTCTGGCTAAAGGGCCGTTACAAGTAGGAGATTCAGTTCTCTTGCAAGGCCA
TTCTCTAGCTAAGAATATCCTGCATGTCGTAGGCCCAGATGCCCGCGCTAAACAGGATGTTTCTCTCCTT
AGTAAGTGCTATAAGGCTATGAATGCATATCCTCTTGTAGTCACTCCTCTTGTTTCAGCAGGCATATTTG
GTGTAAAACCAGCTGTGTCTTTTGATTATCTTATTAGAGAGGCTAAGACTAGAGTTTTAGTCGTCGTTAA
TTCCCAAGATGTCTATAAGAGTCTTACCATAGTTGACATTCCACAGAGTTTGACTTTTTCATATGATGGG
TTACGTGGCGCAATACGTAAAGCTAAAGATTATGGTTTTACTGTTTTTGTGTGCACAGACAACTCTGCTA
ACACTAAAGTTCTTAGGAACAAGGGTGTTGATTATACTAAGAAGTTTCTTACAGTTGACGGTGTGCAATA
TTATTGCTACACGTCTAAGGACACTTTAGATGATATCTTACAACAGGCTAATAAGTCTGTTGGTATTATA
TCTATGCCTTTGGGATATGTGTCTCATGGTTTAGACTTAATTCAAGCAGGGAGTGTCGTGCGTAGAGTTA
ACGTGCCCTACGTGTGTCTCCTAGCTAATAAAGAGCAAGAAGCTATTTTGATGTCTGAAGACGTTAAGTT
AAACCCTTCAGAAGATTTTATAAAGCACGTCCGCACTAATGGTGGTTACAATTCTTGGCATTTAGTCGAG
GGTGAACTATTGGTGCAAGACTTACGCTTAAATAAGCTCCTGCATTGGTCTGATCAAACCATATGCTACA
AGGATAGTGTGTTTTATGTTGTAAAGAATAGTACAGCTTTTCCATTTGAAACACTTTCAGCATGTCGTGC
GTATTTGGATTCACGCACGACACAGCAGTTAACAATCGAAGTCTTAGTGACTGTCGATGGTGTAAATTTT
AGAACAGTCGTTCTAAATAATAAGAACACTTATAGATCACAGCTTGGATGCGTTTTCTTTAATGGTGCTG
ATATTTCTGACACCATTCCTGATGAGAAACAGAATGGTCACAGTTTATATCTAGCAGACAATTTGACTGC
TGATGAAACAAAGGCGCTTAAAGAGTTATATGGCCCCGTTGATCCTACTTTCTTACACAGATTCTATTCA
CTTAAGGCTGCAGTCCATGAGTGGAAGATGGTTGTGTGTGATAAGGTACGTTCTCTCAAATTGAGTGATA
ATAATTGTTATCTTAATGCAGTTATTATGACACTTGATTTATTGAAGGACATTAAATTTGTTATACCTGC
TCTACAGCATGCATTTATGAAACATAAGGGCGGTGATTCAACTGACTTCATAGCCCTCATTATGGCTTAT
GGCAATTGCACATTTGGTGCTCCAGATGATGCCTCTCGGTTACTTCATACCGTGCTTGCAAAGGCTGAGT
TATGCTGTTCTGCACGCATGGTTTGGAGAGAGTGGTGCAATGTCTGTGGCATAAAAGATGTTGTTCTACA
AGGCTTAAAAGCTTGTTGTTACGTGGGTGTGCAAACTGTTGAAGATCTGCGTGCTCGCATGACATATGTA
TGCCAGTGTGGTGGTGAACGTCATCGGCAAATAGTCGAACACACCACCCCCTGGTTGCTGCTCTCAGGCA
CACCAAATGAAAAATTGGTGACAACCTCCACGGCGCCTGATTTTGTAGCGTTTAATGTCTTTCAGGGCAT
TGAAACGGCTGTTGGCCATTATGTTCATGCTCGCCTGAAGGGTGGTCTTATTTTAAAGTTTGACTCTGGC
ACCGTTAGCAAGACTTCAGACTGGAAGTGCAAGGTGACAGATGTACTTTTCCCCGGCCAAAAATACAGTA
GCGATTGTAATGTCGTACGGTATTCTTTGGACGGTAATTTCAGAACAGAGGTTGATCCCGACCTATCTGC
TTTCTATGTTAAGGATGGTAAATACTTTACAAGTGAACCACCCGTAACATATTCACCAGCTACAATTTTA
GCTGGTAGTGTCTACACTAATAGCTGCCTTGTATCGTCTGATGGACAACCTGGCGGTGATGCTATTAGTT
TGAGTTTTAATAACCTTTTAGGGTTTGATTCTAGTAAACCAGTCATTAAGAAATACACTTACTCCTTCTT
GCCTAAAGAAGACGGCGATGTGTTGTTGGCTGAGTTTGACACTTATGACCCTATTTATAAGAATGGTGCC
ATGTATAAAGGCAAACCAATTCTTTGGGTCAACAAAGCATCTTATGATACTAATCTTAATAAGTTCAATA
GAGCTAGTTTGCGTCAAATTTTTGACGTAGCCCCCATTGAACTCGAAAATAAATTCACACCTTTGAGTGT
GGAGTCTACACCAGTTGAACCTCCAACTGTAGATGTGGTAGCACTTCAACAGGAAATGACAATTGTCAAA
TGTAAGGGTTTAAATAAACCTTTCGTGAAGGACAATGTCAGTTTCGTTGCTGATGACTCAGGTACTCCCG
TTGTTGAGTATCTGTCTAAAGAAGACCTACATACATTGTATGTAGACCCTAAGTATCAAGTCATTGTCTT
AAAAGACAATGTACTTTCTTTTATGCTTAGATTGCACACCGTTGAGTCAGGTGATATTAACGTTGTTGCA
GCTTCCGGATCTTTGACACGTAAAGTGAAGTTACTATTTAGGGCTTCATTTTATTTCAAAGAATTTGCTA
CCCGCACTTTCACTGCTACCACTGCTGTAGGTAGTTGTATAAAGAGTGTAGTGCGGCATCTAGGTGTTAC
TAAAGGCATATTGACAGGCTGTTTTAGTTTTGTCAAGATGTTATTTATGCTTCCACTAGCTTACTTTAGT
GATTCAAAACTCGGCACCACAGAGGTTAAAGTGAGTGCTTTGAAAACAGCTGGCGTTGTGACAGGTAATG
TTGTAAAACAGTGTTGCACTGCTGCTGTTGATTTAAGTATGGATAAGTTGCGCCGTGTGGATTGGAAATC
AACCCTACGGTTGTTACTTATGTTATGCACAACTATGGTATTGTTGTCTTCTGTGTATCACTTGTATGTC
TTCAATCAGGTCTTATCAAGTGATGTTATGTTTGAAGATGCCCAAGGTTTGAAAAAGTTCTACAAAGAAG
TTAGAGCTTACCTAGGAATCTCTTCTGCTTGTGACGGTCTTGCTTCAGCTTATAGGGCGAATTCCTTTGA
TGTACCTACATTCTGCGCAAACCGTTCTGCAATGTGTAATTGGTGCTTGATTAGCCAAGATTCCATAACT
CACTACCCAGCTCTTAAGATGGTTCAAACACATCTTAGCCACTATGTTCTTAACATAGATTGGTTGTGGT
TTGCATTTGAGACTGGTTTGGCATACATGCTCTATACCTCGGCCTTCAACTGGTTGTTGTTGGCAGGTAC
ATTGCATTATTTCTTTGCACAGACTTCCATATTTGTAGACTGGCGGTCATACAATTATGCTGTGTCTAGT
GCCTTCTGGTTATTCACCCACATTCCAATGGCGGGTTTGGTACGAATGTATAATTTGTTAGCATGCCTTT
GGCTTTTACGCAAGTTTTATCAGCATGTAATCAATGGTTGCAAAGATACGGCATGCTTGCTCTGCTATAA
GAGGAACCGACTTACTAGAGTTGAAGCTTCTACCGTTGTCTGTGGTGGAAAACGTACGTTTTATATCACA
GCAAATGGCGGTATTTCATTCTGTCGTAGGCATAATTGGAATTGTGTGGATTGTGACACTGCAGGTGTGG
GGAATACCTTCATCTGTGAAGAAGTCGCAAATGACCTCACTACCGCCCTACGCAGGCCTATTAACGCTAC
GGATAGATCACATTATTATGTGGATTCCGTTACAGTTAAAGAGACTGTTGTTCAGTTTAATTATCGTAGA
GACGGTCAACCATTCTACGAGCGGTTTCCCCTCTGCGCTTTTACAAATCTAGATAAGTTGAAGTTCAAAG
AGGTCTGTAAAACTACTACTGGTATACCTGAATACAACTTTATCATCTACGACTCATCAGATCGTGGCCA
GGAAAGTTTAGCTAGGTCTGCATGTGTTTATTATTCTCAAGTCTTGTGTAAATCAATTCTTTTGGTTGAC
TCAAGTTTGGTTACTTCTGTTGGTGATTCTAGTGAAATCGCCACTAAAATGTTTGATTCCTTTGTTAATA
GTTTCGTCTCGCTGTATAATGTCACACGCGATAAGTTGGAAAAACTTATCTCTACTGCTCGTGATGGCGT
AAGGCGAGGCGATAACTTCCATAGTGTCTTAACAACATTCATTGACGCAGCACGAGGCCCCGCAGGTGTG
GAGTCTGATGTTGAGACCAATGAAATTGTTGACTCTGTGCAGTATGCTCATAAACATGACATACAAATTA
CTAATGAGAGTTACAATAATTATGTACCCTCATATGTTAAACCTGATAGTGTGTCTACCAGTGATTTAGG
TAGTCTCATTGATTGTAATGCGGCTTCAGTTAACCAAATTGTCTTGCGTAATTCTAATGGTGCTTGTATT
TGGAACGCTGCTGCATATATGAAACTCTCGGATGCACTTAAACGACAGATTCGCATTGCATGCCGTAAGT
GTAATTTAGCTTTCCGGTTAACCACCTCAAAGCTACGCGCTAATGATAATATCTTATCAGTTAGATTCAC
TGCTAACAAAATTGTTGGTGGTGCTTCTACATGGTTTAATGCGTTGCGTGACTTTACGTTAAAGGGTTAC
GTTCTTGCTACCATTATTGTGTTTCTGTGTGCTGTACTGATGTATTTGTGTTTACCTACATTTTCTATGG
TACCTGTTGAATTTTATGAAGACCGCATCTTGGACTTTAAAGTTCTTGATAATGGTATCATTAGGGATGT
AAATCCTGATGATAAGTGCTTTGCTAATAAGCACCGGTCCTTCACACAATGGTATCATGAGCATGTTGGT
GGTGTCTATGACAACTCTATCACATGCCCATTGACAGTTGCAGTAATTGCTGGAGTTGCTGGTGCTCGCA
TTCCAGACGTACCTACTACATTGGCTTGGGTGAACAATCAGATAATTTTCTTTGTTTCTCGAGTCTTTGC
TAATACAGGCAGTGTTTGCTACACTCCTATAGATGAGATACCCTATAAGAGTTTCTCTGATAGTGGTTGC
ATTCTTCCATCTGAGTGCACTATGTTTAGGGATGCAGAGGGCCGTATGACACCATACTGCCATGATCCTA
CTGTTTTGCCTGGGGCTTTTGCGTACAGTCAGATGAGGCCTCATGTTCGTTACGACTTGTATGATGGTAA
CATGTTTATTAAATTTCCTGAAGTAGTATTTGAAAGTACACTTAGGATTACTAGAACTCTGTCAACTCAG
TACTGCCGGTTCGGTAGTTGTGAGTATGCACAAGAGGGTGTTTGTATTACCACAAATGGCTCGTGGGCCA
TTTTTAATGACCACCATCTTAATAGACCTGGTGTCTATTGTGGCTCTGATTTTATTGACATTGTCAGGCG
GTTAGCAGTATCACTGTTCCAGCCTATTACTTATTTCCAATTGACTACCTCATTGGTCTTGGGTATAGGT
TTGTGTGCGTTCCTGACTTTGCTCTTCTATTATATTAATAAAGTAAAACGTGCTTTTGCAGATTACACCC
AGTGTGCTGTAATTGCTGTTGTTGCTGCTGTTCTTAATAGCTTGTGCATCTGCTTTGTTGCCTCTATACC
ATTGTGTATAGTACCTTACACTGCATTGTACTATTATGCTACATTCTATTTTACTAATGAGCCTGCATTT
ATTATGCATGTTTCTTGGTACATTATGTTCGGGCCTATCGTTCCCATATGGATGACCTGCGTCTATACAG
TTGCAATGTGCTTTAGACACTTCTTCTGGGTTTTAGCTTATTTTAGTAAGAAACATGTAGAAGTTTTTAC
TGATGGTAAGCTTAATTGTAGTTTCCAGGACGCTGCCTCTAATATCTTTGTTATTAACAAGGACACTTAT
GCAGCTCTTAGAAACTCTTTAACTAATGATGCCTATTCACGATTTTTGGGGTTGTTTAACAAGTATAAGT
ACTTCTCTGGTGCTATGGAAACAGCCGCTTATCGTGAAGCTGCAGCATGTCATCTTGCTAAAGCCTTACA
AACATACAGCGAGACTGGTAGTGATCTTCTTTACCAACCACCCAACTGTAGTATAACCTCTGGCGTGTTG
CAAAGCGGTTTGGTGAAAATGTCACATCCCAGTGGAGATGTTGAGGCTTGTATGGTTCAGGTTACCTGCG
GTAGCATGACTCTTAATGGTCTTTGGCTTGACAACACAGTCTGGTGTCCACGACACGTAATGTGCCCAGC
TGATCAGTTGTCTGATCCTAATTATGATGCCTTGTTGATTTCTATGACTAATCATAGTTTCAGTGTGCAA
AAACACATTGGCGCTCCAGCAAACTTGCGTGTTGTTGGTCATGCCATGCAAGGCACTCTTTTGAAGTTGA
CTGTCGATGTTGCTAACCCTAGCACTCCAGCCTACACTTTTACAACAGTGAAACCTGGCGCAGCATTTAG
TGTGTTAGCATGCTATAATGGTCGTCCGACTGGTACATTCACTGTTGTAATGCGCCCTAACTACACAATT
AAGGGTTCCTTTCTGTGTGGTTCTTGTGGTAGTGTTGGTTACACCAAGGAGGGTAGTGTGATCAATTTTT
GTTACATGCATCAAATGGAACTTGCTAATGGTACACATACCGGTTCAGCATTTGATGGTACTATGTATGG
TGCCTTTATGGATAAACAAGTGCACCAAGTTCAGTTAACAGACAAATACTGCAGTGTTAATGTAGTAGCT
TGGCTTTACGCAGCAATACTTAATGGTTGCGCTTGGTTTGTAAAACCTAATCGCACTAGTGTTGTTTCTT
TTAATGAATGGGCTCTTGCCAACCAATTCACTGAATTTGTTGGCACTCAATCCGTTGACATGTTAGCTGT
CAAAACAGGCGTTGCTATTGAACAGCTGCTTTATGCGATCCAACAACTTTATACTGGGTTCCAGGGAAAG
CAAATCCTTGGCAGTACCATGTTGGAAGATGAATTCACACCTGAGGATGTTAATATGCAGATTATGGGTG
TGGTTATGCAGAGTGGTGTGAGAAAAGTTACATATGGTACTGCGCATTGGTTGTTCGCGACCCTTGTCTC
AACCTATGTGATAATCTTACAAGCCACTAAATTTACTTTGTGGAACTACTTGTTTGAGACTATTCCCACA
CAGTTGTTCCCACTCTTATTTGTGACTATGGCCTTCGTTATGTTGTTGGTTAAACACAAACACACCTTTT
TGACACTTTTCTTGTTGCCTGTGGCTATTTGTTTGACTTATGCAAACATAGTCTACGAGCCCACTACTCC
CATTTCGTCAGCGCTGATTGCAGTTGCAAATTGGCTTGCCCCCACTAATGCTTATATGCGCACTACACAT
ACTGATATTGGTGTCTACATTAGTATGTCACTTGTATTAGTCATTGTAGTGAAGAGATTGTACAACCCAT
CACTTTCTAACTTTGCGTTAGCATTGTGCAGTGGTGTAATGTGGTTGTACACTTATAGCATTGGAGAAGC
CTCAAGCCCCATTGCCTATCTGGTTTTTGTCACTACACTCACTAGTGATTATACGATTACAGTCTTTGTT
ACTGTTAACCTTGCAAAAGTTTGCACTTATGCCATCTTTGCTTACTCGCCACAGCTTACACTTGTGTTTC
CGGAAGTGAAGATGATACTTTTATTATACACATGTTTAGGTTTCATGTGTACTTGCTATTTTGGTGTCTT
CTCTCTTTTGAACCTTAAGCTTAGAGCACCTATGGGTGTCTATGACTTTAAGGTCTCAACACAAGAGTTC
AGATTCATGACTGCTAACAATCTAACTGCACCTAGAAATTCTTGGGAGGCTATGGCTCTGAACTTTAAGT
TAATAGGTATTGGCGGTACACCTTGTATAAAGGTTGCTGCTATGCAGTCTAAACTTACAGATCTTAAATG
CACATCTGTGGTTCTCCTCTCTGTGCTCCAACAGTTACACTTAGAGGCTAATAGTAGGGCCTGGGCTTTC
TGTGTTAAATGCCATAATGATATATTGGCAGCAACAGACCCCAGTGAGGCTTTCGAGAAATTCGTAAGTC
TCTTTGCCACTTTAATGACTTTTTCTGGTAATGTAGATCTTGATGCGTTAGCTAGTGATATTTTTGACAC
TCCTAGCGTACTTCAAGCTACTCTTTCTGAGTTTTCACACTTAGCTACCTTTGCTGAGTTGGAAGCTGCG
CAGAAAGCCTATCAGGAAGCTATGGACTCTGGTGACACCTCACCACAAGTTCTTAAGGCTTTGCAGAAGG
CTGTTAATATAGCTAAAAACGCCTATGAGAAGGATAAGGCAGTGGCCCGTAAGTTAGAACGTATGGCTGA
TCAGGCTATGACTTCTATGTATAAGCAAGCACGTGCTGAAGACAAGAAAGCAAAAATTGTCAGTGCTATG
CAAACTATGTTGTTTGGTATGATTAAGAAGCTCGACAACGATGTTCTTAATGGTATCATTTCTAACGCTA
GGAATGGTTGTATACCTCTTAGTGTCATTCCACTGTGTGCTTCAAATAAACTTCGCGTTGTAATTCCTGA
CTTCACCGTCTGGAATCAGGTAGTCACATATCCCTCGCTTAACTACGCTGGGGCTTTGTGGGACATTACA
GTTATAAACAATGTGGACAATGAAATTGTTAAGTCTTCAGATGTTGTAGACAGCAATGAAAATTTAACAT
GGCCACTTGTTTTAGAATGCACTAGGGCATCCACTTCTGCCGTTAAGTTGCAAAATAATGAGATCAAACC
TTCAGGTTTAAAAACCATGGTTGTGTCTGCAGGTCAAGAGCAAACTAACTGTAATACTAGTTCCTTAGCT
TATTACGAACCTGTGCAGGGTCGTAAAATGCTGATGGCTCTTCTTTCTGATAATGCCTATCTCAAATGGG
CGCGTGTTGAAGGTAAGGACGGATTTGTTAGTGTAGAGCTACAACCTCCTTGCAAATTCTTGATTGCGGG
ACCAAAAGGACCTGAAATCCGATATCTCTATTTTGTTAAAAATCTTAACAACCTTCATCGCGGGCAAGTG
TTAGGGCACATTGCTGCGACTGTTAGATTGCAAGCTGGTTCTAACACCGAGTTTGCCTCTAATTCTTCGG
TGTTGTCACTTGTTAACTTCACCGTTGATCCTCAAAAAGCTTATCTCGATTTCGTCAATGCGGGAGGTGC
CCCATTGACAAATTGTGTTAAGATGCTTACTCCTAAAACTGGTACAGGTATAGCTATATCTGTTAAACCA
GAGAGTACAGCTGATCAAGAGACTTATGGTGGAGCTTCAGTGTGTCTCTATTGCCGTGCGCATATAGAAC
ATCCTGATGTCTCTGGTGTTTGTAAATATAAGGGTAAGTTTGTCCAAATCCCTGCTCAGTGTGTCCGTGA
CCCTGTGGGATTTTGTTTGTCAAATACCCCCTGTAATGTCTGTCAATATTGGATTGGATATGGGTGCAAT
TGTGACTCGCTTAGGCAAGCAGCACTGCCCCAATCTAAAGATTCCAATTTTTTAAACGAGTCCGGGGTTC
TATTGTAAATGCCCGAATAGAACCCTGTTCAAGTGGTTTGTCCACTGATGTCGTCTTTAGGGCATTTGAC
ATCTGCAACTATAAGGCTAAGGTTGCTGGTATTGGAAAATACTACAAGACTAATACTTGTAGGTTTGTAG
AATTAGATGACCAAGGGCATCATTTAGACTCCTATTTTGTCGTTAAGAGGCATACTATGGAGAATTATGA
ACTAGAGAAGCACTGTTACGATTTGTTACGTGACTGTGATGCTGTAGCTCCCCATGATTTCTTCATCTTT
GATGTAGACAAAGTTAAAACACCTCATATTGTACGTCAGCGTTTAACTGAGTACACTATGATGGATCTTG
TATATGCCCTGAGGCACTTTGATCAAAATAGCGAAGTGCTTAAGGCTATCTTAGTGAAGTATGGTTGCTG
TGATGTTACCTACTTTGAAAATAAACTCTGGTTTGATTTTGTTGAAAATCCCAGTGTTATTGGTGTTTAT
CATAAACTTGGAGAACGTGTACGCCAAGCTATCTTAAACACTGTTAAATTTTGTGACCACATGGTCAAGG
CTGGTTTAGTCGGTGTGCTCACACTAGACAACCAGGACCTTAATGGCAAGTGGTATGATTTTGGTGACTT
CGTAATCACTCAACCTGGTTCAGGAGTAGCTATAGTTGATAGCTACTATTCTTATTTGATGCCTGTGCTC
TCAATGACCGATTGTCTGGCCGCTGAGACACATAGGGATTGTGATTTTAATAAACCACTCATTGAGTGGC
CACTTACTGAGTATGATTTTACTGATTATAAGGTACAACTCTTTGAGAAGTACTTTAAATATTGGGATCA
GACGTATCACGCAAATTGCGTTAATTGTACTGATGACCGTTGTGTGTTACATTGTGCTAATTTCAATGTA
TTGTTTGCTATGACCATGCCTAAGACTTGTTTCGGACCCATAGTCCGAAAGATCTTTGTTGATGGCGTGC
CATTTGTAGTATCTTGTGGTTATCACTACAAAGAATTAGGTTTAGTCATGAATATGGATGTTAGTCTCCA
TAGACATAGGCTCTCTCTTAAGGAGTTGATGATGTATGCCGCTGATCCAGCCATGCACATTGCCTCCTCT
AACGCTTTTCTTGATTTGAGGACATCATGTTTTAGTGTCGCTGCACTTACAACTGGTTTGACTTTTCAAA
CTGTGCGGCCTGGCAATTTTAACCAAGACTTCTATGATTTCGTGGTATCTAAAGGTTTCTTTAAGGAGGG
CTCTTCAGTGACGCTCAAACATTTTTTCTTTGCTCAAGATGGTAATGCTGCTATTACAGATTATAATTAC
TATTCTTATAATCTGCCTACTATGTGTGACATCAAACAAATGTTGTTCTGCATGGAAGTTGTAAACAAGT
ACTTCGAAATCTATGACGGTGGTTGTCTTAATGCTTCTGAAGTGGTTGTTAATAATTTAGACAAGAGTGC
TGGCCATCCTTTTAATAAGTTTGGCAAAGCTCGTGTCTATTATGAGAGCATGTCTTACCAGGAGCAAGAT
GAACTCTTTGCCATGACAAAGCGTAACGTCATTCCTACCATGACTCAAATGAATCTAAAATATGCTATTA
GTGCTAAGAATAGAGCTCGCACTGTTGCAGGCGTGTCCATACTTAGCACAATGACTAATCGCCAGTACCA
TCAGAAAATGCTTAAGTCCATGGCTGCAACTCGTGGAGCGACTTGCGTCATTGGTACTACAAAGTTCTAT
GGTGGCTGGGATTTCATGCTTAAAACATTGTACAAAGATGTTGATAATCCGCATCTTATGGGTTGGGATT
ACCCTAAGTGTGATAGAGCTATGCCTAATATGTGTAGAATCTTCGCTTCACTCATATTAGCTCGTAAACA
TGGCACTTGTTGTACTACAAGGGACAGATTTTATCGCTTGGCAAATGAGTGTGCTCAGGTGCTAAGCGAA
TATGTTCTATGTGGTGGTGGTTACTACGTCAAACCTGGAGGTACCAGTAGCGGAGATGCCACCACTGCAT
ATGCCAATAGTGTCTTTAACATTTTGCAGGCGACAACTGCTAATGTCAGTGCACTTATGGGTGCTAATGG
CAACAAGATTGTTGACAAAGAAGTTAAAGACATGCAGTTTGATTTGTATGTCAATGTTTACAGGAGCACT
AGCCCAGACCCCAAATTTGTTGATAAATACTATGCTTTTCTTAATAAGCACTTTTCTATGATGATACTGT
CTGATGACGGTGTCGTTTGCTATAATAGTGATTATGCAGCTAAGGGTTACATTGCTGGAATACAGAATTT
TAAGGAAACGCTGTATTATCAGAACAATGTCTTTATGTCTGAAGCTAAATGCTGGGTGGAAACCGATCTG
AAGAAAGGGCCACATGAATTCTGTTCACAGCATACGCTTTATATTAAGGATGGCGACGATGGTTACTTCC
TTCCTTATCCAGACCCTTCAAGAATTTTGTCTGCCGGTTGCTTTGTAGATGATATCGTTAAGACTGACGG
TACACTCATGGTAGAGCGGTTTGTGTCTTTGGCTATAGATGCTTACCCTCTCACAAAGCATGAAGATATA
GAATACCAGAATGTATTCTGGGTCTACTTACAGTATATAGAAAAACTGTATAAAGACCTTACAGGACACA
TGCTTGACAGTTATTCTGTCATGCTATGTGGTGATAATTCTGCTAAGTTTTGGGAAGAGGCATTCTATAG
AGATCTCTATAGTTCGCCTACCACTTTGCAGGCTGTCGGTTCATGCGTTGTATGCCATTCACAGACTTCC
CTACGCTGTGGGACATGCATCCGTAGACCATTTCTCTGCTGTAAATGCTGCTATGATCATGTTATAGCAA
CTCCACATAAGATGGTTTTGTCTGTTTCTCCTTACGTTTGTAATGCCCCTGGTTGTGGCGTTTCAGACGT
TACTAAGCTATATTTAGGTGGTATGAGCTACTTTTGTGTAGATCATAGACCTGTGTGTAGTTTTCCACTT
TGCGCTAATGGTCTTGTATTCGGCTTATACAAGAATATGTGCACAGGTAGTCCTTCTATAGTTGAATTTA
ATAGGTTGGCTACCTGTGACTGGACTGAAAGTGGTGATTACACCCTTGCCAATACTACAACAGAACCACT
CAAACTTTTTGCTGCTGAGACTTTACGTGCCACTGAAGAGGCGTCTAAGCAGTCTTATGCTATTGCCACC
ATCAAAGAAATTGTTGGTGAGCGCCAACTATTACTTGTGTGGGAGGCTGGCAAGTCCAAACCACCACTCA
ATCGTAATTATGTTTTTACTGGTTATCATATAACCAAAAATAGTAAAGTGCAGCTCGGTGAGTACATCTT
CGAGCGCATTGATTATAGTGATGCTGTATCCTACAAGTCTAGTACAACGTATAAACTGACTGTAGGTGAC
ATCTTCGTACTTACCTCTCACTCTGTGGCTACCTTGACGGCGCCCACAATTGTGAATCAAGAGAGGTATG
TTAAAATTACTGGGTTGTACCCAACCATTACGGTACCTGAAGAGTTCGCAAGTCATGTTGCCAACTTCCA
AAAATCAGGTTATAGTAAATATGTCACTGTTCAGGGACCACCTGGCACTGGCAAAAGTCATTTTGCTATA
GGGTTAGCGATTTACTACCCTACAGCACGTGTTGTTTATACAGCATGTTCACACGCAGCTGTTGATGCTT
TGTGTGAAAAAGCTTTTAAATATTTGAACATTGCTAAATGTTCCCGTATCATTCCTGCAAAGGCACGTGT
TGAGTGCTATGACAGGTTTAAAGTTAATGAGACAAATTCTCAATATTTGTTTAGTACTATTAATGCTCTA
CCAGAAACTTCTGCCGATATTCTGGTGGTTGATGAGGTTAGTATGTGCACTAATTATGATCTTTCAATTA
TTAATGCACGTATTAAAGCTAAGCACATTGTCTATGTAGGAGATCCAGCACAGTTGCCAGCTCCTAGGAC
TTTGTTGACTAGAGGCACATTGGAACCAGAAAATTTCAATAGTGTCACTAGATTGATGTGTAACTTAGGT
CCTGACATATTTTTAAGTATGTGCTACAGGTGTCCTAAGGAAATAGTAAGCACTGTGAGCGCTCTTGTCT
ACAATAATAAATTGTTAGCCAAGAAGGAGCTTTCAGGCCAGTGCTTTAAAATACTCTATAAGGGCAATGT
GACGCATGATGCTAGCTCTGCCATTAATAGACCACAACTCACATTTGTGAAGAATTTTATTACTGCCAAT
CCGGCATGGAGTAAGGCAGTCTTTATTTCGCCTTATAATTCACAGAATGCTGTGGCTCGTTCAATGCTGG
GTCTTACTACTCAGACTGTTGATTCCTCACAGGGTTCAGAATACCAGTACGTTATCTTCTGTCAAACAGC
AGATACGGCACATGCTAACAACATTAACAGATTTAATGTTGCAATCACTCGTGCCCAAAAAGGTATTCTT
TGTGTTATGACATCTCAGGCACTCTTTGAGTCCTTAGAGTTTACTGAATTGTCTTTTACTAATTACAAGC
TCCAGTCTCAGATTGTAACTGGCCTTTTTAAAGATTGCTCTAGAGAAACTTCTGGCCTCTCACCTGCTTA
TGCACCAACATACGTTAGTGTTGATGACAAGTATAAGACGAGTGATGAGCTTTGCGTGAATCTTAATTTA
CCCGCAAATGTCCCATACTCTCGTGTTATTTCCAGGATGGGCTTTAAACTCGATGCAACAGTTCCTGGAT
ATCCTAAGCTTTTCATTACTCGTGAAGAGGCTGTAAGGCAAGTTCGAAGCTGGATAGGCTTCGATGTTGA
GGGTGCTCATGCTTCCCGTAATGCATGTGGCACCAATGTGCCTCTACAATTAGGATTTTCAACTGGTGTG
AACTTTGTTGTTCAGCCAGTTGGTGTTGTAGACACTGAGTGGGGTAACATGTTAACGGGCATTGCTGCCC
GTCCTCCACCAGGTGAACAGTTTAAGCACCTCGTGCCTCTTATGCATAAGGGGGCTGCGTGGCCTATTGT
TAGACGACGTATAGTGCAAATGTTGTCAGACACTTTAGACAAATTGTCTGATTACTGTACGTTTGTTTGT
TGGGCTCATGGCTTTGAATTAACGTCTGCATCATACTTTTGCAAGATAGGTAAGGAACAGAAGTGTTGCA
TGTGCAATAGACGCGCTGCAGCGTACTCTTCACCTCTGCAATCTTATGCCTGCTGGACTCATTCCTGCGG
TTATGATTATGTCTACAACCCTTTCTTTGTCGATGTTCAACAGTGGGGTTATGTAGGCAATCTTGCTACT
AATCACGATCGTTATTGCTCTGTCCATCAAGGAGCTCATGTGGCTTCTAATGATGCAATAATGACTCGTT
GTTTAGCTATTCATTCTTGTTTTATAGAACGTGTGGATTGGGATATAGAGTATCCTTATATCTCACATGA
AAAGAAATTGAATTCCTGTTGTAGAATCGTTGAGCGCAACGTCGTACGTGCTGCTCTTCTTGCCGGTTCA
TTTGACAAAGTCTATGATATTGGCAATCCTAAAGGAATTCCTATTGTTGATGACCCTGTGGTTGATTGGC
ATTATTTTGATGCACAGCCCTTGACCAGAAAGGTACAACAGCTTTTCTATACAGAGGACATGGCCTCAAG
ATTTGCTGATGGGCTCTGCTTATTTTGGAACTGTAATGTACCAAAATATCCTAATAATGCAATTGTATGC
AGGTTTGACACACGTGTGCATTCTGAGTTCAATTTGCCAGGTTGTGATGGCGGTAGTTTGTATGTTAACA
AGCACGCTTTTCATACACCAGCATATGATGTGAGTGCATTCCGTGATCTGAAACCTTTACCATTCTTTTA
TTATTCTACTACACCATGTGAAGTGCATGGTAATGGTAGTATGATAGAGGATATTGATTATGTACCCCTA
AAATCTGCAGTCTGTATTACAGCTTGTAATTTAGGGGGCGCTGTTTGTAGGAAGCATGCTACAGAGTACA
GAGAGTATATGGAAGCATATAATCTTGTCTCTGCATCAGGTTTCCGCCTTTGGTGTTATAAGACCTTTGA
TATTTATAATCTCTGGTCTACTTTTACAAAAGTTCAAGGTTTGGAAAACATTGCTTTTAATGTTGTTAAA
CAAGGCCATTTTATTGGTGTTGAGGGTGAACTACCTGTAGCTGTAGTCAATGATAAGATCTTCACCAAGA
GTGGCGTTAATGACATTTGTATGTTTGAGAATAAAACCACTTTGCCTACTAATATAGCTTTTGAACTCTA
TGCTAAGCGTGCTGTACGCTCGCATCCCGATTTCAAATTGCTACACAATTTACAAGCAGACATTTGCTAC
AAGTTCGTCCTTTGGGATTATGAACGTAGCAATATTTATGGTACTGCTACTATTGGTGTATGTAAGTACA
CTGATATTGATGTTAATTCAGCTTTGAATATATGTTTTGACATACGCGATAATGGTTCATTGGAGAAGTT
TATGTCTACTCCCAATGCCATCTTTATTTCTGATAGAAAAATTAAGAAATACCCTTGTATGGTAGGTCCT
GATTATGCTTACTTCAATGGTGCTATCATCCGTGATAGTGATGTTGTTAAACAACCAGTGAAGTTCTACT
TGTATAAGAAAGTCAATAATGAGTTTATTGATCCTACTGAGTGTATTTACACTCAGAGTCGCTCTTGTAG
TGACTTCCTACCCCTGTCTGACATGGAGAAAGACTTTCTATCTTTTGATAGTGATGTTTTCATTAAGAAG
TATGGCTTGGAAAACTATGCTTTTGAGCACGTAGTCTATGGAGACTTCTCTCATACTACGTTAGGCGGTC
TTCACTTGCTTATTGGTTTATACAAGAAGCAACAGGAAGGTCATATTATTATGGAAGAAATGCTAAAAGG
TAGCTCAACTATTCATAACTATTTTATTACTGAGACTAACACAGCGGCTTTTAAGGCGGTGTGTTCTGTT
ATAGATTTAAAGCTTGACGACTTTGTTATGATTTTAAAGAGTCAAGACCTTGGCGTAGTATCCAAGGTTG
TCAAGGTTCCTATTGACTTAACAATGATTGAGTTTATGTTATGGTGTAAGGATGGACAGGTTCAAACCTT
CTACCCTCGACTCCAGGCTTCTGCAGATTGGAAACCTGGTCATGCAATGCCATCCCTCTTTAAAGTTCAA
AATGTAAACCTTGAACGTTGTGAGCTTGCTAATTACAAGCAATCTATTCCTATGCCTCGCGGTGTGCACA
TGAACATCGCTAAATATATGCAATTGTGCCAGTATTTAAATACTTGCACATTAGCCGTGCCTGCCAATAT
GCGTGTTATACATTTTGGCGCTGGTTCTGATAAAGGTATCGCTCCTGGTACATCAGTTTTACGACAGTGG
CTTCCTACAGATGCCATTATTATAGATAATGATTTAAATGAGTTCGTGTCAGATGCTGACATAACTTTAT
TTGGAGATTGTGTAACTGTACGTGTCGGCCAACAAGTGGATCTTGTTATTTCCGACATGTATGATCCTAC
TACTAAGAATGTAACAGGTAGTAATGAGTCAAAGGCTTTATTCTTTACTTACCTGTGTAACCTCATTAAT
AATAATCTTGCTCTTGGTGGGTCTGTTGCTATTAAAATAACAGAACACTCTTGGAGCGTTGAACTTTATG
AACTTATGGGAAAATTTGCTTGGTGGACTGTTTTCTGCACCAATGCAAATGCATCCTCATCTGAAGGATT
CCTCTTAGGTATTAATTACTTGGGTACTATTAAAGAAAATATAGATGGTGGTGCTATGCACGCCAACTAT
ATATTTTGGAGAAATTCCACTCCTATGAATCTGAGTACTTACTCACTTTTTGATTTATCCAAGTTTCAAT
TAAAATTAAAAGGAACACCAGTTCTTCAATTAAAGGAGAGTCAAATTAACGAACTCGTAATATCTCTCCT
GTCGCAGGGTAAGTTACTTATCCGTGACAATGATACACTCAGTGTTTCTACTGATGTTCTTGTTAACACC
TACAGAAAGTTACGTTGATGTAGGGCCAGATTCTGTTAAGTCTGCTTGTATTGAGGTTGATATACAACAG
ACTTTCTTTGATAAAACTTGGCCTAGGCCAATTGATGTTTCTAAGGCTGACGGTATTATATACCCTCAAG
GCCGTACATATTCTAACATAACTATCACTTATCAAGGTCTTTTTCCCTATCAGGGAGACCATGGTGATAT
GTATGTTTACTCTGCAGGACATGCTACAGGCACAACTCCACAAAAGTTGTTTGTAGCTAACTATTCTCAG
GACGTCAAACAGTTTGCTAATGGGTTTGTCGTCCGTATAGGAGCAGCTGCCAATTCCACTGGCACTGTTA
TTATTAGCCCATCTACCAGCGCTACTATACGAAAAATTTACCCTGCTTTTATGCTGGGTTCTTCAGTTGG
TAATTTCTCAGATGGTAAAATGGGCCGCTTCTTCAATCATACTCTAGTTCTTTTGCCCGATGGATGTGGC
ACTTTACTTAGAGCTTTTTATTGTATTCTAGAGCCTCGCTCTGGAAATCATTGTCCTGCTGGCAATTCCT
ATACTTCTTTTGCCACTTATCACACTCCTGCAACAGATTGTTCTGATGGCAATTACAATCGTAATGCCAG
TCTGAACTCTTTTAAGGAGTATTTTAATTTACGTAACTGCACCTTTATGTACACTTATAACATTACCGAA
GATGAGATTTTAGAGTGGTTTGGCATTACACAAACTGCTCAAGGTGTTCACCTCTTCTCATCTCGGTATG
TTGATTTGTACGGCGGCAATATGTTTCAATTTGCCACCTTGCCTGTTTATGATACTATTAAGTATTATTC
TATCATTCCTCACAGTATTCGTTCTATCCAAAGTGATAGAAAAGCTTGGGCTGCCTTCTACGTATATAAA
CTTCAACCGTTAACTTTCCTGTTGGATTTTTCTGTTGATGGTTATATACGCAGAGCTATAGACTGTGGTT
TTAATGATTTGTCACAACTCCACTGCTCATATGAATCCTTCGATGTTGAATCTGGAGTTTATTCAGTTTC
GTCTTTCGAAGCAAAACCTTCTGGCTCAGTTGTGGAACAGGCTGAAGGTGTTGAATGTGATTTTTCACCT
CTTCTGTCTGGCACACCTCCTCAGGTTTATAATTTCAAGCGTTTGGTTTTTACCAATTGCAATTATAATC
TTACCAAATTGCTTTCACTTTTTTCTGTGAATGATTTTACTTGTAGTCAAATATCTCCAGCAGCAATTGC
TAGCAACTGTTATTCTTCACTGATTTTGGATTATTTTTCATACCCACTTAGTATGAAATCCGATCTCAGT
GTTAGTTCTGCTGGTCCAATATCCCAGTTTAATTATAAACAGTCCTTTTCTAATCCCACATGTTTGATTT
TAGCGACTGTTCCTCATAACCTTACTACTATTACTAAGCCTCTTAAGTACAGCTATATTAACAAGTGCTC
TCGTCTTCTTTCTGATGATCGTACTGAAGTACCTCAGTTAGTGAACGCTAATCAATACTCACCCTGTGTA
TCCATTGTCCCATCCACTGTGTGGGAAGACGGTGATTATTATAGGAAACAACTATCTCCACTTGAAGGTG
GTGGCTGGCTTGTTGCTAGTGGCTCAACTGTTGCCATGACTGAGCAATTACAGATGGGCTTTGGTATTAC
AGTTCAATATGGTACAGACACCAATAGTGTTTGCCCCAAGCTTGAATTTGCTAATGACACAAAAATTGCC
TCTCAATTAGGCAATTGCGTGGAATATTCCCTCTATGGTGTTTCGGGCCGTGGTGTTTTTCAGAATTGCA
CAGCTGTAGGTGTTCGACAGCAGCGCTTTGTTTATGATGCGTACCAGAATTTAGTTGGCTATTATTCTGA
TGATGGCAACTACTACTGTTTGCGTGCTTGTGTTAGTGTTCCTGTTTCTGTCATCTATGATAAAGAAACT
AAAACCCACGCTACTCTATTTGGTAGTGTTGCATGTGAACACATTTCCTCTACCATGTCTCAATACTCCC
GTTCTACGCGATCAATGCTTAAACGGCGAGATTCTACATATGGTCCCCTTCAGACACCTGTTGGTTGTGT
CCTAGGACTTGTTAATTCCTCTTTGTTCGTAGAGGACTGCAAGTTGCCTCTTGGTCAATCTCTCTGTGCT
CTTCCTGACACACCTAGTACTCTCACACCTCGCAGTGTGCGCTCTGTTCCAGGTGAAATGCGCTTGGCAT
CCATTGCTTTTAATCATCCTATTCAGGTTGATCAACTTAATAGTAGTTATTTTAAATTAAGTATACCCAC
TAATTTTTCCTTTGGTGTGACTCAGGAGTACATTCAGACAACCATTCAGAAAGTTACTGTTGATTGTAAA
CAGTACGTTTGCAATGGTTTCCAGAAGTGTGAGCAATTACTGCGCGAGTATGGCCAGTTTTGTTCCAAAA
TAAACCAGGCTCTCCATGGTGCCAATTTACGCCAGGATGATTCTGTACGTAATTTGTTTGCGAGCGTGAA
AAGCTCTCAATCATCTCCTATCATACCAGGTTTTGGAGGTGACTTTAATTTGACACTTCTAGAACCTGTT
TCTATATCTACTGGCAGTCGTAGTGCACGTAGTGCTATTGAGGATTTGCTATTTGACAAAGTCACTATAG
CTGATCCTGGTTATATGCAAGGTTACGATGATTGCATGCAGCAAGGTCCAGCATCAGCTCGTGATCTTAT
TTGTGCTCAATATGTGGCTGGTTACAAAGTATTACCTCCTCTTATGGATGTTAATATGGAAGCCGCGTAT
ACCTCATCTTTGCTTGGCAGCATAGCAGGTGTTGGCTGGACTGCTGGCTTATCCTCCTTTGCTGCTATTC
CATTTGCACAGAGTATCTTTTATAGGTTAAACGGTGTTGGCATTACTCAACAGGTTCTTTCAGAGAACCA
AAAGCTTATTGCCAATAAGTTTAATCAGGCTCTGGGAGCTATGCAAACAGGCTTCACTACAACTAATGAA
GCTTTTCACAAGGTTCAGGATGCTGTGAACAACAATGCACAGGCTCTATCCAAATTAGCTAGCGAGCTAT
CTAATACTTTTGGTGCTATTTCCGCCTCTATTGGAGACATCATACAACGTCTTGATGTTCTCGAACAGGA
CGCCCAAATAGACAGACTTATTAATGGCCGTTTGACAACACTAAATGCTTTTGTTGCACAGCAGCTTGTT
CGTTCCGAATCAGCTGCTCTTTCGGCTCAATTGGCTAAAGATAAAGTCAATGAGTGTGTCAAGGCACAAT
CCAAGCGTTCTGGATTTTGCGGTCAAGGCACACATATAGTGTCCTTTGTTGTAAATGCCCCTAATGGCCT
TTACTTCATGCATGTTGGTTATTACCCTAGCAACCACATTGAGGTTGTTTCTGCTTATGGTCTTTGCGAT
GCAGCTAACCCTACTAATTGTATAGCCCCTGTTAATGGCTACTTTATTAAAACTAATAACACTAGGATTG
TTGATGAGTGGTCATATACTGGCTCGTCCTTCTATGCACCTGAGCCCATCACCTCTCTTAATACTAAGTA
TGTTGCACCACAGGTGACATACCAAAACATTTCTACTAACCTCCCTCCTCCTCTTCTCGGCAATTCCACC
GGGATTGACTTCCAAGATGAGTTGGATGAGTTTTTCAAAAATGTTAGCACCAGTATACCTAATTTTGGTT
CTCTAACACAGATTAATACTACATTACTCGATCTTACCTACGAGATGTTGTCTCTTCAACAAGTTGTTAA
AGCCCTTAATGAGTCTTACATAGACCTTAAAGAGCTTGGCAATTATACTTATTACAACAAATGGCCGTGG
TACATTTGGCTTGGTTTCATTGCTGGGCTTGTTGCCTTAGCTCTATGCGTCTTCTTCATACTGTGCTGCA
CTGGTTGTGGCACAAACTGTATGGGAAAACTTAAGTGTAATCGTTGTTGTGATAGATACGAGGAATACGA
CCTCGAGCCGCATAAGGTTCATGTTCACTAATTAACGAACTATCAATGAGAGTTCAAAGACCACCCACTC
TCTTGTTAGTGTTCTCACTCTCTCTTTTGGTCACTGCATTTTCAAAACCTCTCTATGTACCTGAGCATTG
TCAGAATTATTCTGGTTGCATGCTTAGGGCTTGTATTAAAACTGCCCAAGCTGATACAGCTGGTCTTTAT
ACAAATTTTCGAATTGACGTCCCATCTGCAGAATCAACTGGTACTCAATCAGTTTCTGTCGATCGTGAGT
CAACTTCAACTCATGATGGTCCTAACGAACATGTTACTATTGTGAATCTTTTAGACGTTGGTTACTCAGT
TAATTAACGAACTCTATGGATTACGTGTCTCTGCTTAATCAAATTTGGCAGAAGTACCTTAATTCACCGT
ATACTACTTGTTTGTATATCCCTAAACCCACAGCTAAGTATACACCTTTAGTTGGCACTTCATTGCACCC
TGTGCTGTGGAACTGTCAGCTATCCTTTGCTGGTTATACTGAATCTGCTGTTAATTCTACAAAAGCTTTG
GCCAAACAGGACGCAGCTCAGCGAATCGCTTGGTTGCTACATAAGGATGGAGGAATCCCTGATGGATGTT
CCCTCTACCTCCGGCACTCAAGTTTATTCGCGCAAAGCGAGGAAGAGGAGCCATTCTCCAACTAAGAAAC
TGCGCTACGTTAAGCGTAGATTTTCTCTTCTGCGCCCTGAAGACCTTAGTGTTATTGTCCAACCAACACA
CTATGTCAGGGTTACATTTTCAGACCCCAACATGTGGTATCTACGTTCGGGTCATCATTTACACTCAGTT
CACAATTGGCTTAAACCTTATGGCTGCCAACCTGTTTCTGAGTACCATATTACTCTAGCTTTGCTAAATC
TCACTGATGAAGATTTAGCTAGAGATTTTTCACCCATTGCGCTCTTTTTGCGCAATGTCAGATTTGAGCT
ACATGAGTTCGCCTTGCTGCGCAAAACTCTTGTTCTTAATGCATCAGAGATCTACTGTGCTAACATACAT
AGATTTAAGCCTGTGTATAGAGTTAACACGGCAATCCCTACTATTAAGGATTGGCTTCTCGTTCAGGGAT
TTTCCCTTTACCATAGTGGCCTCCCTTTACATATGTCAATCTCTAAATTGCATGCACTGGATGATGTTAC
TCGCAATTACATCATTACAATGCCATGCTTTAGAACTTATCCTCAACAAATGTTTGTTACTCCTTTGGCC
GTAGATGTTGTCTCCATACGGTCTTCCAATCAGGGTAATAAACAAATTGTTCATTCTTACCCCATTTTAC
ATCATCCAGGATTTTAACGAACTATGGCTTTCTCGGCGTCTTTATTTAAACCCGTCCAGCTAGTTCCAGT
TTCTCCTGCATTTCATCGCATTGAGTCTACTGACTCTATTGTTTTCACATACATTCCTGCTAGCGGCTAT
GTAGCTGCTTTAGCTGTCAATGTGTGTCTCATTCCCCTATTATTACTGCTACGTCAAGATACTTGTCGTC
GCAGCATTATCAGAACTATGGTTCTCTATTTCCTTGTTCTGTATAACTTTTTATTAGCCATTGTACTAGT
CAATGGTGTACATTATCCAACTGGAAGTTGCCTGATAGCCTTCTTAGTTATCCTCATAATACTTTGGTTT
GTAGATAGAATTCGTTTCTGTCTCATGCTGAATTCCTACATTCCACTGTTTGACATGCGTTCTCACTTTA
TTCGTGTTAGTACAGTTTCTTCTCATGGTATGGTCCCTGTCATACACACCAAACCATTATTTATTAGAAA
CTTCGATCAGCGTTGCAGCTGTTCTCGTTGTTTTTATTTGCACTCTTCCACTTATATAGAGTGCACTTAT
ATTAGCCGTTTTAGTAAGATTAGCCTAGTTTCTGTAACTGACTTCTCCTTAAACGGCAATGTTTCCACTG
TTTTCGTGCCTGCAACGCGCGATTCAGTTCCTCTTCACATAATCGCCCCGAGCTCGCTTATCGTTTAAGC
AGCTCTGCGCTACTATGGGTCCCGTGTAGAGGCTAATCCATTAGTCTCTCTTTGGACATATGGAAAACGA
ACTATGTTACCCTTTGTCCAAGAACGAATAGGGTTGTTCATAGTAAACTTTTTCATTTTTACCGTAGTAT
GTGCTATAACACTCTTGGTGTGTATGGCTTTCCTTACGGCTACTAGATTATGTGTGCAATGTATGACAGG
CTTCAATACCCTGTTAGTTCAGCCCGCATTATACTTGTATAATACTGGACGTTCAGTCTATGTAAAATTC
CAGGATAGTAAACCCCCTCTACCACCTGACGAGTGGGTTTAACGAACTCCTTCATAATGTCTAATATGAC
GCAACTCACTGAGGCGCAGATTATTGCCATTATTAAAGACTGGAACTTTGCATGGTCCCTGATCTTTCTC
TTAATTACTATCGTACTACAGTATGGATACCCATCCCGTAGTATGACTGTCTATGTCTTTAAAATGTTTG
TTTTATGGCTCCTATGGCCATCTTCCATGGCGCTATCAATATTTAGCGCCATTTATCCAATTGATCTAGC
TTCCCAGATAATCTCTGGCATTGTAGCAGCTGTTTCAGCTATGATGTGGATTTCCTACTTTGTGCAGAGT
ATCCGGCTGTTTATGAGAACTGGATCATGGTGGTCATTCAATCCTGAGACTAATTGCCTTTTGAACGTTC
CATTTGGTGGTACAACTGTCGTACGTCCACTCGTAGAGGACTCTACCAGTGTAACTGCTGTTGTAACCAA
TGGCCACCTCAAAATGGCTGGCATGCATTTCGGTGCTTGTGACTACGACAGACTTCCTAATGAAGTCACC
GTGGCCAAACCCAATGTGCTGATTGCTTTAAAAATGGTGAAGCGGCAAAGCTACGGAACTAATTCCGGCG
TTGCCATTTACCATAGATATAAGGCAGGTAATTACAGGAGTCCGCCTATTACGGCGGATATTGAACTTGC
ATTGCTTCGAGCTTAGGCTCTTTAGTAAGAGTATCTTAATTGATTTTAACGAATCTCAATTTCATTGTTA
TGGCATCCCCTGCTGCACCTCGTGCTGTTTCCTTTGCCGATAACAATGATATAACAAATACAAACCTGTC
TCGAGGTAGAGGACGTAATCCAAAACCACGAGCTGCACCAAATAACACTGTCTCTTGGTACACTGGGCTT
ACCCAACACGGGAAAGTCCCTCTTACCTTTCCACCTGGGCAGGGTGTACCTCTTAATGCCAATTCCACCC
CTGCGCAAAATGCTGGGTATTGGCGGAGACAGGACAGAAAAATTAATACCGGGAATGGAATTAAGCAACT
GGCTCCCAGGTGGTACTTCTACTACACTGGAACTGGACCCGAAGCAGCACTCCCATTCCGGGCTGTTAAG
GATGGCATCGTTTGGGTCCATGAAGATGGCGCCACTGATGCTCCTTCAACTTTTGGGACGCGGAACCCTA
ACAATGATTCAGCTATTGTTACACAATTCGCTCCCGGTACTAAGCTTCCTAAAAACTTCCACATTGAGGG
GACTGGAGGCAATAGTCAATCATCTTCAAGAGCCTCTAGCGTAAGCAGAAACTCTTCCAGATCTAGTTCA
CAAGGTTCAAGATCAGGAAATTCTACCCGCGGCACTTCTCCAGGTCCATCTGGAATCGGAGCAGTAGGAG
GTGATCTACTTTACCTTGATCTTCTGAACAGACTACAAGCCCTTGAGTCTGGCAAAGTAAAGCAATCGCA
GCCAAAAGTAATCACTAAGAAAGATGCTGCTGCTGCTAAAAATAAGATGCGCCACAAGCGCACTTCCACC
AAAAGTTTCAACATGGTGCAAGCTTTTGGTCTTCGCGGACCAGGAGACCTCCAGGGAAACTTTGGTGATC
TTCAATTGAATAAACTCGGCACTGAGGACCCACGTTGGCCCCAAATTGCTGAGCTTGCTCCTACAGCCAG
TGCTTTTATGGGTATGTCGCAATTTAAACTTACCCATCAGAACAATGATGATCATGGCAACCCTGTGTAC
TTCCTTCGGTACAGTGGAGCCATTAAACTTGACCCAAAGAATCCCAACTACAATAAGTGGTTGGAGCTTC
TTGAGCAAAATATTGATGCCTACAAAACCTTCCCTAAGAAGGAAAAGAAACAAAAGGCACCAAAAGAAGA
ATCAACAGACCAAATGTCTGAACCTCCTAAGGAGCAGCGTGTGCAAGGTAGCATCACTCAGCGCACTCGC
ACCCGTCCAAGTGTTCAGCCTGGTCCAATGATTGATGTTAACACTGATTAGTGTCACTCAAAGTAACAAG
ATCGCGGCAATCGTTTGTGTTTGGTAACCCC</v>
      </c>
      <c r="AU48" s="114" t="str">
        <f t="shared" si="20"/>
        <v>&gt;CmMERS KF9</v>
      </c>
      <c r="AV48" s="114">
        <f t="shared" si="21"/>
        <v>1</v>
      </c>
      <c r="AW48" s="115" t="str">
        <f t="shared" si="22"/>
        <v>&gt;CmMERS KF917527.1_ref_genome</v>
      </c>
      <c r="AX48" s="38"/>
      <c r="AY48" s="38"/>
      <c r="AZ48" s="38"/>
      <c r="BA48" s="38"/>
      <c r="BB48" s="38"/>
      <c r="BC48" s="38"/>
      <c r="BD48" s="38"/>
      <c r="BE48" s="38"/>
      <c r="BF48" s="38"/>
      <c r="BG48" s="38"/>
      <c r="BH48" s="38"/>
      <c r="BI48" s="38"/>
      <c r="BJ48" s="38"/>
      <c r="BK48" s="38"/>
      <c r="BL48" s="38"/>
      <c r="BM48" s="38"/>
      <c r="BN48" s="38"/>
      <c r="BO48" s="38"/>
      <c r="BP48" s="38"/>
      <c r="BQ48" s="38"/>
      <c r="BR48" s="38"/>
    </row>
    <row r="49" ht="15.75" customHeight="1">
      <c r="A49" s="223">
        <v>53.0</v>
      </c>
      <c r="B49" s="224" t="s">
        <v>473</v>
      </c>
      <c r="C49" s="225" t="s">
        <v>474</v>
      </c>
      <c r="D49" s="90" t="str">
        <f t="shared" si="8"/>
        <v>Cv007-2004</v>
      </c>
      <c r="E49" s="91" t="s">
        <v>135</v>
      </c>
      <c r="F49" s="91" t="s">
        <v>136</v>
      </c>
      <c r="G49" s="91" t="s">
        <v>136</v>
      </c>
      <c r="H49" s="91" t="s">
        <v>136</v>
      </c>
      <c r="I49" s="91"/>
      <c r="J49" s="46"/>
      <c r="K49" s="98"/>
      <c r="L49" s="220" t="s">
        <v>63</v>
      </c>
      <c r="M49" s="98"/>
      <c r="N49" s="117"/>
      <c r="O49" s="118"/>
      <c r="P49" s="98"/>
      <c r="Q49" s="119"/>
      <c r="R49" s="97"/>
      <c r="S49" s="98"/>
      <c r="T49" s="91"/>
      <c r="U49" s="46"/>
      <c r="V49" s="46"/>
      <c r="W49" s="99" t="s">
        <v>475</v>
      </c>
      <c r="X49" s="99"/>
      <c r="Y49" s="120">
        <v>1255.0</v>
      </c>
      <c r="Z49" s="119" t="s">
        <v>476</v>
      </c>
      <c r="AA49" s="102">
        <f t="shared" si="24"/>
        <v>1255</v>
      </c>
      <c r="AB49" s="103" t="str">
        <f t="shared" si="25"/>
        <v>yes</v>
      </c>
      <c r="AC49" s="104" t="str">
        <f t="shared" si="11"/>
        <v>&gt;Cv007-2004 AAU04646</v>
      </c>
      <c r="AD49" s="104" t="str">
        <f>IFERROR(__xludf.DUMMYFUNCTION("if (REGEXMATCH(AC49, ""^&gt;""),AC49 &amp; ""
"" &amp; Z49, """")"),"&gt;Cv007-2004 AAU04646
MFIFLLFLTLTSGSDLDRCTTFDDVQAPNYTQHTSSMRGVYYPDEIFRSDTLYLTQDLFLPFYSNVTGFHTINHTFDNPVIPFKDGIYFAATEKSNVVRGWVFGSTMNNKSQSVIIINNSTNVVIRACNFELCDNPFFVVSKPMGTQTHTMIFDNAFNCTFEYISDAFSLDVSEKSGNFKHLREFVFKNKDGFLYVYKGYQPIDVVRDLPSGFNTLKPIFKLPLGIKITNFRAI"&amp;"LTAFSPAQGTWGTSAAAYFVGYLKPTTFMLKYDENGTITDAVDCSQNPLAELKCSVKSFEIDKGIYQTSNFRVVPSGDVVRFPNITNLCPFGEVFNATKFPSVYAWERKRISNCVADYSVLYNSTSFSTFKCYGVSATKLNDLCFSNVYADSFVVKGDDVRQIAPGQTGVIADYNYKLPDDFMGCVLAWNTRNIDATSTGNYNYKYRYLRHGKLRPFERDISNVPFSSDGKPCTPPAPNCYWPLRGYGFYTTSGI"&amp;"GYQPYRVVVLSFELLNAPATVCGPKLSTDLIKNQCVNFNFNGLTGTGVLTPSSKRFQPFQQFGRDVSDFTDSVRDPKTSEILDISPCSFGGVSVITPGTNASSEVAVLYQDVNCTDVSTLIHAEQLTPAWRIYSTGNNVFQTQAGCLIGAEHVDTSYECDIPIGAGICASYHTVSSLRSTSQKSIVAYTMSLGADSSIAYSNNTIAIPTNFSISITTEVMPVSMAKTSVDCNMYICGDSTECANLLLQYGSFCRQ"&amp;"LNRALSGIAAEQDRNTREVFVQVKQMYKTPTLKDFGGFNFSQILPDPLKPTKRSFIEDLLFNKVTLADAGFMKQYGECLGDINARDLICAQKFNGLTVLPPLLTDDMIAAYTAALVSGTATAGWTFGAGAALQIPFAMQMAYRFNGIGVTQNVLYENQKQIANQFNKAISQIQESLTTTSTALGKLQDVVNQNAQALNTLVKQLSSNFGAISSVLNDILSRLDKVEAEVQIDRLITGRLQSLQTYVTQQLIRAAE"&amp;"IRASANLAATKMSECVLGQSKRVDFCGKGYHLMSFPQAAPHGVVFLHVTYVPSQERNFTTAPAICHEGKAYFPREGVFVFSGTSWFITQRNFFSPQIITTDNTFVSGNCDVVIGIINNTVYDPLQPELDSFKEELDKYFKNHTSPDVDLGDISGINASVVNIQEEIDRLNEVAKNLNESLIDLQELGKYEQYIKWPWYVWLGFIAGLIAIVMVTILLCCMTSCCSCLKGACSCGSCCKFDEDDSEPVLKGVKLHY"&amp;"T")</f>
        <v>&gt;Cv007-2004 AAU04646
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v>
      </c>
      <c r="AE49" s="121" t="s">
        <v>477</v>
      </c>
      <c r="AF49" s="105" t="str">
        <f t="shared" si="12"/>
        <v>https://www.ncbi.nlm.nih.gov/protein/AAU04646</v>
      </c>
      <c r="AG49" s="128" t="s">
        <v>478</v>
      </c>
      <c r="AH49" s="110">
        <v>29540.0</v>
      </c>
      <c r="AI49" s="108" t="str">
        <f t="shared" si="13"/>
        <v>21466</v>
      </c>
      <c r="AJ49" s="108" t="str">
        <f t="shared" si="14"/>
        <v>25233</v>
      </c>
      <c r="AK49" s="109" t="str">
        <f>IFERROR(__xludf.DUMMYFUNCTION("if(AI49&gt;0, right(left( REGEXREPLACE( REGEXREPLACE(AQ49, ""&gt;.*\n"", """"), ""\n"" , """"), AJ49), AJ49-AI49+1))"),"ATGTTTATTTTCTTATTATTTCTTACTCTCACTAGTGGTAGTGACCTTGACCGGTGCACCACTTTTGATGATGTTCAAGCTCCTAATTACACTCAACATACTTCATCTATGAGGGGGGTTTACTATCCTGATGAAATTTTTAGATCAGACACTCTTTATTTAACTCAGGATTTATTTCTTCCATTTTATTCTAATGTTACAGGGTTTCATACTATTAATCATACGTTTGACAACCCTGTCATACCTTTTAAGGAT"&amp;"GGTATTTATTTTGCTGCCACAGAGAAATCAAATGTTGTCCGTGGTTGGGTTTTTGGTTCTACCATGAACAACAAGTCACAGTCGGTGATTATTATTAACAATTCTACTAATGTTGTTATACGAGCATGTAACTTTGAATTGTGTGACAACCCTTTCTTTGTTGTTTCTAAACCCATGGGTACACAGACACATACTATGATATTCGATAATGCATTTAATTGCACTTTCGAGTACATATCTGATGCCTTTTCGCTT"&amp;"GATGTTTCAGAAAAGTCAGGTAATTTTAAACACTTACGAGAGTTTGTGTTTAAAAATAAAGATGGGTTTCTCTATGTTTATAAGGGCTATCAACCTATAGATGTAGTTCGTGATCTACCTTCTGGTTTTAACACTTTGAAACCTATTTTTAAGTTGCCTCTTGGTATTAAGATTACAAATTTTAGAGCCATTCTTACAGCCTTTTCACCTGCTCAAGGCACTTGGGGCACGTCAGCTGCAGCCTATTTTGTTGGC"&amp;"TATTTAAAGCCAACTACATTTATGCTCAAGTATGATGAAAATGGTACAATCACAGATGCTGTTGATTGTTCTCAAAATCCACTTGCTGAACTCAAATGCTCTGTTAAGAGCTTTGAGATTGACAAAGGAATTTACCAGACCTCTAATTTCAGGGTTGTTCCCTCAGGAGATGTTGTGAGATTCCCTAATATTACAAACTTGTGTCCTTTTGGAGAGGTTTTTAATGCTACTAAATTCCCTTCTGTCTATGCATGG"&amp;"GAGAGGAAAAGAATTTCTAATTGTGTTGCTGATTACTCTGTGCTCTACAACTCAACATCTTTTTCAACCTTTAAGTGCTATGGCGTTTCTGCCACTAAGTTGAATGATCTTTGCTTCTCCAATGTCTATGCAGATTCTTTTGTAGTCAAGGGAGATGATGTAAGACAAATAGCGCCAGGACAAACTGGTGTTATTGCTGATTATAATTATAAATTGCCAGATGATTTCATGGGTTGTGTCCTTGCTTGGAATACT"&amp;"AGGAACATTGATGCTACTTCAACTGGTAATTATAATTATAAATATAGGTATCTTAGACATGGCAAGCTTAGGCCCTTTGAGAGAGACATATCTAATGTGCCTTTCTCTTCTGATGGCAAACCTTGCACCCCACCTGCTCCTAATTGTTATTGGCCATTAAGAGGTTATGGTTTTTACACCACTAGTGGCATTGGCTACCAACCTTACAGAGTTGTAGTACTTTCTTTTGAACTTTTAAATGCACCGGCCACGGTT"&amp;"TGTGGACCAAAATTATCCACTGACCTTATTAAGAACCAGTGTGTCAATTTTAATTTTAATGGACTCACTGGTACTGGTGTGTTAACTCCTTCTTCAAAGAGATTTCAACCATTTCAACAATTTGGCCGTGATGTTTCTGATTTCACTGATTCCGTTCGAGATCCTAAAACATCTGAAATATTAGACATTTCACCTTGCTCTTTTGGGGGTGTAAGTGTAATTACACCTGGAACAAATGCTTCATCTGAAGTTGCT"&amp;"GTTCTATATCAAGATGTTAACTGCACTGATGTTTCTACATTAATTCATGCAGAACAACTCACACCAGCTTGGCGCATATATTCTACTGGAAACAATGTATTCCAGACTCAAGCAGGCTGTCTTATAGGAGCTGAGCATGTCGACACTTCTTATGAGTGCGACATTCCTATTGGAGCTGGCATTTGTGCTAGTTACCATACAGTTTCTTCATTACGTAGTACTAGCCAAAAATCTATTGTGGCTTATACTATGTCT"&amp;"TTAGGTGCTGATAGTTCAATTGCTTACTCTAATAACACCATTGCTATACCTACTAACTTTTCAATTAGCATTACTACAGAAGTAATGCCTGTTTCTATGGCTAAAACCTCCGTAGATTGTAATATGTACATCTGCGGAGATTCTACTGAATGTGCTAATTTGCTTCTCCAATATGGTAGCTTTTGCAGACAACTAAATCGTGCACTCTCAGGTATTGCTGCTGAACAGGATCGCAACACACGTGAAGTGTTCGTT"&amp;"CAAGTCAAACAAATGTACAAAACCCCAACTTTGAAAGATTTTGGTGGTTTTAATTTTTCACAAATATTACCTGACCCTCTAAAGCCAACTAAGAGGTCTTTTATTGAGGACTTGCTCTTTAATAAGGTGACACTCGCTGATGCTGGCTTCATGAAGCAATATGGCGAATGCCTAGGTGATATTAATGCTAGAGATCTCATTTGTGCGCAGAAGTTCAATGGACTTACAGTGTTGCCACCTCTGCTCACTGATGAT"&amp;"ATGATTGCTGCCTACACTGCTGCTCTAGTTAGTGGTACTGCCACTGCTGGATGGACATTTGGTGCTGGCGCTGCTCTTCAAATACCTTTTGCTATGCAAATGGCATATAGGTTCAATGGCATTGGAGTTACCCAAAATGTTCTCTATGAGAACCAAAAACAAATCGCCAACCAATTTAACAAGGCGATTAGTCAAATTCAAGAATCACTTACAACAACATCAACTGCATTGGGCAAGCTGCAAGACGTTGTTAAC"&amp;"CAGAATGCTCAAGCATTAAACACACTTGTTAAACAACTTAGCTCTAATTTTGGTGCAATTTCAAGTGTGCTAAATGATATCCTTTCGCGACTTGATAAAGTCGAGGCGGAGGTACAAATTGACAGGTTAATTACAGGCAGACTTCAAAGCCTTCAAACCTATGTAACACAACAACTAATCAGGGCTGCTGAAATCAGGGCTTCTGCTAATCTTGCTGCTACTAAAATGTCTGAGTGTGTTCTTGGACAATCAAAA"&amp;"AGAGTTGACTTTTGCGGAAAGGGCTACCACCTTATGTCCTTCCCACAAGCAGCCCCGCATGGTGTTGTCTTCCTACATGTCACGTATGTGCCATCCCAGGAGAGGAACTTCACCACAGCGCCAGCAATTTGTCATGAAGGCAAAGCATACTTCCCTCGTGAAGGTGTTTTTGTGTTTAGTGGCACTTCTTGGTTTATTACACAGAGGAACTTCTTTTCTCCACAAATAATTACTACAGACAATACATTTGTCTCA"&amp;"GGAAATTGTGATGTCGTTATTGGCATCATTAACAACACAGTTTATGATCCTCTGCAACCTGAGCTTGACTCATTCAAAGAAGAGCTGGACAAGTACTTCAAAAATCATACATCACCAGATGTTGATCTTGGCGACATTTCAGGCATTAACGCTTCTGTCGTCAACATTCAAGAAGAAATTGACCGCCTCAATGAGGTCGCTAAAAATTTAAATGAATCACTCATCGACCTTCAAGAATTGGGAAAATATGAGCAA"&amp;"TATATTAAATGGCCTTGGTATGTTTGGCTCGGCTTCATTGCTGGACTAATTGCCATCGTCATGGTTACAATCTTGCTTTGTTGCATGACTAGTTGTTGCAGTTGCCTCAAGGGTGCATGCTCTTGTGGTTCTTGCTGCAAGTTTGATGAGGATGACTCTGAGCCAGTTCTCAAGGGTGTCAAATTACATTACACATAA")</f>
        <v>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v>
      </c>
      <c r="AL49" s="109">
        <f t="shared" si="15"/>
        <v>3768</v>
      </c>
      <c r="AM49" s="109" t="str">
        <f t="shared" si="16"/>
        <v>&gt;Cv007-2004_Sgene
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v>
      </c>
      <c r="AN49" s="110" t="s">
        <v>479</v>
      </c>
      <c r="AO49" s="111" t="str">
        <f t="shared" si="26"/>
        <v>https://www.ncbi.nlm.nih.gov/nuccore/AY572034.1</v>
      </c>
      <c r="AP49" s="111" t="str">
        <f t="shared" si="27"/>
        <v>https://www.ncbi.nlm.nih.gov/nuccore/AY572034.1?report=fasta&amp;log$=seqview&amp;format=text</v>
      </c>
      <c r="AQ49" s="112" t="s">
        <v>480</v>
      </c>
      <c r="AR49" s="113">
        <f>IFERROR(__xludf.DUMMYFUNCTION("len(REGEXREPLACE(REGEXREPLACE(AT49, ""&gt;.*\n"", """"), ""\n"", """"))"),29540.0)</f>
        <v>29540</v>
      </c>
      <c r="AS49" s="113" t="str">
        <f t="shared" si="19"/>
        <v>yes</v>
      </c>
      <c r="AT49" s="109" t="str">
        <f>IFERROR(__xludf.DUMMYFUNCTION("if(AQ49="""","""", REGEXREPLACE(AQ49, ""&gt;.*\n"", AW49 &amp; ""
""))"),"&gt;Cv007-2004 AY572034.1_genome
AAGCCAACCAACCTCGATCTCTTGTAGATCTGTTCTCTAAACGAACTTTAAAATCTGTGTAGTTGTCGCT
CGGCTGCATGCCTAGTGCACCTACGCAGTATAAACAATAATAAATTTTACTGTCGTTGACAAGAAACGAG
TAACTCGTCCCTCTTCTGCAGACTGCTTACGGTTTCGTCCGTGTTGCAGTCGATCATCAGCATACCTAGG
TTTCGTCCGGGT"&amp;"GTGACCGAAAGGTAAGATGGAGAGCCTTGTTCTTGGTGTCAACGAGAAAACACACGTC
CAACTCAGTTTGCCTGTCCTTCAGGTTAGAGACGTGCTAGTGCGTGGCTTCGGGGACTCTGTGGAAGAGG
CCCTATCGGAGGCACGTGAACACCTCAAAAATGGCACTTGTGGTCTAGTAGAGCTGGAAAAAGGCGTACT
GCCCCAGCTTGAACAGCCCTATGTGTTCATTAAACGTTCTGATGCCTTAAGCAC"&amp;"CAATCACGGCCACAAG
GTCGTTGAGCTGGTTGCAGAAATGGACGGCATTCAGTACGGTCGTAGCGGTATAACACTGGGAGTACTCG
TGCCACATGTGGGCGAAACCCCAATTGCATACCGCAATGTTCTTCTTCGTAAGAACGGTAATAAGGGAGC
CGGTGGTCATAGCTATGGCATCGATCTAAAGTCTTATGACTTAGGTGACGAGCTTGGCACTGATCCCATT
GAAGATTATGAACAAAACTGGAACA"&amp;"CTAAGCATGGCAGTGGTGCACTCCGTGAACTCACTCGTGAGCTCA
ATGGAGGTGCAGTCACTCGCTATGTCGACAACAATTTCTGTGGCCCAGATGGGTACCCTCTTGATTGCAT
CAAAGATTTTCTCGCACGCGCGGGCAAGTCAATGTGCACTCTTTCCGAACAACTTGATTACATCGAGTCG
AAGAGAGGTGTCTACTGCTGCCGTGACCATGAGCATGAAATTGCCTGGTTCACTGAGCGCTCTGATA"&amp;"AGA
GCTACGAGCACCAGACACCCTTCGAAATTAAGAGTGCCAAGAAATTTGACACTTTCAAAGGGGAATGCCC
AAAGTTTGTGTTTCCTCTTAACTCAAAAGTCAAAGTCATTCAACCACGTGTTGAAAAGAAAAAGACTGAG
GGTTTCATGGGGCGTATACGCTCTGTGTACCCTGTTGCATCTCCACAGGAGTGTAACAACATGCACTTGT
CTACCTTGATGAAATGTAATCATTGCGATGAAGTTTCA"&amp;"TGGCAAACGTGCGACTTTCTGAAAGCCACTTG
TGAACATTGTGGCACTGAAAATTTAGTTATTGAAGGACCTACTACATGTGGGTACCTACCTACTAATGCT
GTAGTGAAAATGCCATGTCCTGCCTGTCAAGACCCAGAGATTGGACCTGAGCATAGTGTTGCAGATTATC
ACAACCACTCAAACATTGAAACTCGACTCCGCAAGGGAGGTAGGACTAGATGTTTTGGAGGCTGTGTGTT
TGCCTATGT"&amp;"TGGCTGCTATAATAAGCGTGCCTACTGGGTTCCTCGTGCTAGTGCTGATATTGGCTCAGGC
CATACTGGCATTACTGGTGACAATGTGGAGACCTTGAATGAGGATCTCCTTGAGATACTGAGTCGTGAAC
GTGTTAACATTAACATTGTTGGCGATTTTCATTTGAATGAAGAGGTTGCCATCATTTTGGCATCTTTCTC
TGCTTCTACAAGTGCCTTTATTGACACTATAAAGAGTCTTGATTACAAGTC"&amp;"TTTCAAAACCATTGTTGAG
TCCTGCGGTAACTATAAAGTTACCAAGGGAAAGCCCGTAAAAGGTGCTTGGAACATTGGACAACAGAGAT
CAGTTTTAACACCACTGTGTGGTTTTCCCTCACAGGCTGCTGGTGTTATCAGATCAATTTTTGCGCGCAC
ACTTGATGCAGCAAACCACTCAATTCCTGATTTGCAAAGAGCAGCTGTCACCATACTTGATGGTATTTTT
GAACAGTCATTACGTCTTGTCG"&amp;"ACGCAATGGTTTATACTTCAGACCTGCTCACCAACAGTGTCATTATTA
TGGCATATGTAACTGGTGGTCTTGTACAACAGACTTCTCAGTGGTTGTCTAATCTTTTGGGCACTACTGT
TGAAAAACTCAGGCCTATCTTTGAATGGATTGAGGCGAAACTTAGTGCAGGAGTTGAATTTCTCAAGGAT
GCTTGGGAGATTCTCAAATTTCTCATTACAGGTGTTTTTGACATCGTCAAGGGTCAAATACAGG"&amp;"TTGCTT
CAGATAACATCAAGGATTGTGTAAAATGCTTCATTGATGTTGTTAACAAGGCACTCGAAATGTGCATTGA
TCAAGTCACTATCGCTGGCGCAAAGTTGCGATCACTCAACTTAGGTGAAGTCTTCATCGCTCAAAGCAAG
GGACTTTACCGTCAGTGTATACGTGGCAAGGAGCAGCTGCAACTACTCATGCCTCTTAAGGCACCAAAAG
AAGTAACCTTTCTTGAAGGTGATTCACATGACACA"&amp;"GTACTTACCTCTGAGGAGGTTGTTCTCAAGAACGG
TGAACTCGAAGCACTCGAGACGCCCGTTGATAGCTTCACAAATGGAGCTATCGTTGGCATACCAGTCTGT
GTAAATGGCCTCATGCTCTTAGAGATTAAGGACAAAGAACAATACTGCGCATTGTCTCCTGGTTTACTGG
CTACAAACAATGTCTTTCGCTTAAAAGGGGGTGCACCAATTAAAGGTGTAACCTTTGGAGAAGATACTGT
TTTTGA"&amp;"AGTTCAAGGTTACAAGAATGTGAGAATCACATTTGAGCTTGATGAACGTGTTGACAAAGTGCTT
AATGAAAAGTGCTCTGTCTACACTGTTGAATCCGGTACCGAAGTTACTGAGTTTGCATGTGTTGTAGCAG
AGGCTGTTGTGAAGACTTTACAACCAGTTTCTGATCTCCTTACCAACATGGGTATTGATCTTGATGAGTG
GAGTGTAGCTACATTCTACTTATTTGATGATGCTGGTGAAGAAAACTT"&amp;"TTCATCACGTATGTATTGTTCC
TTTTACCCTCCAGATGAGGAAGAAGAGGACGATGCAGAGTGTGAGGAAGAAGAAATTGATGAAACCTGTG
AACATGAGTACGGTACAGAGGATGATTATCAAGGTCTCCCTCTGGAATTTGGTGCCTCAGCTGAAACAGT
TCGAGTTGAGGAAGAAGAAGAGGAAGACTGGCTGGATGATACTACTGAGCAATCAGAGATTGAGCCAGAA
CCAGAACCTACACCTGAAG"&amp;"AACCAGTTAATCAGTTTACTGGTTATTTAAAACTTACTGACAATGTTGCCA
TTAAATGTGTTGACATCGTTAAGGAGGCACAAAGTGCTAATCCTATGGTGATTGTAAATGCTGCTAACAT
ACACCTGAAACATGGTGGTGGTGTAGCAGGTGCACTCAACAAGGCAACCAATGGTGCCATGCAAAAGGAG
AGTGATGATTACATTAAGCTAAATGGCCCTCTTACAGTAGGAGGGTCTTGTTTGCTTTCTG"&amp;"GACATAATC
TTGCTAAGAAGTGTCTGCATGTTGTTGGACCTAACCTAAACGCAGGTGAGGACATCCGGCTTCTTAAGGC
AGCATATGAAAATTTCAATTCACAGGACACCTTACTTGCACCATTGTTGTCAGCAGGCATATTTGGTGCT
AAACCACTTCAGTCTTTACAAGTGTGCGTGCAGACGGTTCGTACACAGGTTTATATTGCAGTCAATGACA
AAGCTCTTTATGAGCAGGTTGTCATGGATTAT"&amp;"CTTGATAACCTGAAGCCTAGAGTGGAAGCACCTAAACA
AGAGGAGCCACCAAACACAGAAGATTCCAAAACTGAGGAGAAATCTGTCGTACAGAAGCCTGTCGATGTG
AAGCCAAAAATTAAGGCCTGCATTGATGAGGTTACCACAACACTGGAAGAAACTAAGTTTCTTACCAATA
AGTTACTCTTGTTTGCTGATATCAATGGTAAGCTTTACCATGATTCTCAGAACATGCTTAGAGGTGAAGA
TAT"&amp;"GTCTTTCCTTGAGAAGGATGCACCTTACATGGTAGGTGATGTTATCACTAGTGGTGATATCACTTGT
GTTGTAATACCCTCCAAAAAGACTGGTGGCACTACTGAGATGCTCTCAAGAGCTTTGAAGAAAGTGCCAG
TTGATGAGTATATAACCACGTACCCTGGACAAGGATGTGCTGGTTATACACTTGAGGAAGCTAAGACTGC
TCTTAAGAAATGCAAATCTGCATTTTATGTACTACCTTCAGAAGC"&amp;"ACCTAATGCTAAGGAAGAGATTCTA
GGAACTGTATCCTGGAATTTGAGAGAAATGCTTGCTCATGCTGAAGAGACAAGAAAATTAATGCCTATAT
GCATGGATGTTAGAGCCATAATGGCAACCATCCAACGTAAGTATAAAGGAATTAAAATTCAAGAGGGCAT
CGTTGACTATGGTGTCCGATTCTTCTTTTATACTAGTAAAGAGCCTGTAGCTTCTATTATTACGAAGCTG
AACTCTCTAAATGAGC"&amp;"CGCTTGTCACAATGCCAATTGGTTATGTGACACATGGTTTTAATCTTGAAGAGG
CTGCGCGCTGTATGCGTTCTCTTAAAGCTCCTGCCGTAGTGTCAGTATCATCACCAGATGCTGTTACTAC
ATATAATGGATACCTCACTTCGTCATCAAAGACATCTGAGGAGCACTTTGTAGAAACAGTTTCTTTGGCT
GGCTCTTACAGAGATTGGTCCTATTCAGGACAGCGTACAGAGTTAGGTGTTGAATTTC"&amp;"TTAAGCGTGGTG
ACAAAATTGTGTACCACACTCTGGAGAGCCCCGTCGAGTTTCATCTTGACGGTGAGGTTCTTTCACTTGA
CAAACTAAAGAGTCTCTTATCCCTGCGGGAGGTTAAGACTATAAAAGTGTTCACAACTGTGGACAACACT
AATCTCCACACACAGCTTGTGGATATGTCTATGACATATGGACAGCAGTTTGGTCCAACATACTTGGATG
GTGCTGATGTTACAAAAATTAAACCTCAT"&amp;"GTAAATCATGAGGGTAAGACTTTCTTTGTACTACCTAGTGA
TGACACACTACGTAGTGAAGCTTTCGAGTACTACCATACTCTTGATGAGAGTTTTCTTGGTAGGTACATG
TCTGCGTTAAACCACACAAAGAAATGGAAATTTCCTCAAGTTGGTGGTTTAACTTCAATTAAATGGGCTG
ATAACAATTGTTATTTGTCTAGTGTTTTATTAGCACTTCAACAGATTGAAGTCAAATTCAATGCACCAGC
"&amp;"ACTTCAAGAGGCTTATTATAGAGCCCGTGCTGGTGATGCTGCTAACTTTTGTGCACTCATACTCGCTTAC
AGTAATAAAACTGTTGGCGAGCTTGGTGATGTCAGAGAAACTATGACCCATCTTCTACAGCATGCTAATT
TGGAATCTGCAAAGCGAGTTCTTAATGTGGTGTGTAAACATTGTGGTCAGAAAACTACTACCTTAACGGG
TGTAGAAGCTGTGATGTATATGGGTACTCTATCTTATGATAA"&amp;"TCTTAAGACAGGTGTTTCCATTCCATGT
GTGTGTGGTCGTGATGCTACACAATATCTAGTACAACAAGAGTCTTCTTTTGTTATGATGTCTGCACCAC
CTGCTGAGTATAAATTACAGCAAGGTACATTCTTATGTGCGAATGAGTACACTGGTAACTATCAGTGTGG
TCATTACACTCATATAACTGCTAAGGAGACCCTCTATCGTATTGACGGAGCTCACCTTACAAAGATGTCA
GAGTACAAAGGAC"&amp;"CAGTGACTGATGTTTTCTACAAGGAAACATCCTACACTACAACCATCAAGCCTGTGT
CGTATAAACTCGATGGAGTTACTTACACAGAGATTGAACCAAAATTGGATGGGTATTATAAAAAGGATAA
TGCTTACTATACAGAGCAGCCTATAGACCTTGTACCAACTCAACCATTACCAAATGCGAGTTTTGATAAT
TTCAAACTCACATGTTCTAACACAAAATTTGCTGATGATTTAAATCAAATGACAG"&amp;"GCTTCACAAAGCCAG
CTTCACGAGAGCTATCTGTCACATTCTTCCCAGACTTGAATGGCGATGTAGTGGCTATTGACTATAGACA
CTATTCAGCGAGTTTCAAGAAAGGTGCTAAATTACTGCATAAGCCAATTGTTTGGCACATTAACCAGGCT
ACAACCAAGACAACGTTCAAACCAAACACTTGGTGTTTACGTTGTCTTTGGAGTACAAAGCCAGTAGATA
CTTCAAATTCATTTGAAGTTCTGGCA"&amp;"GTAGAAGACACACAAGGAATGGACAATCTTGCTTGTGAAAGTCA
ACAACCCACCTCTGAAGAAGTAGTGGAAAATCCTACCATACAGAAGGAAGTCATAGAGTGTGACGTGAAA
ACTACCGAAGTTGTAGGCAATGTCATACTTAAACCATCAGATGAAGGTGTTAAAGTAACACAAGAGTTAG
GTCATGAGGATCTTATGGCTGCTTATGTGGAAAACACAAGCATTACCATTAAGAAACCTAATGAGCTT"&amp;"TC
ACTAGCCTTAGGTTTAAAAACAATTGCCACTCATGGTATTGCTGCAATTAATAGTGTTCCTTGGAGTAAA
ATTTTGGCTTATGTCAAACCATTCTTAGGACAAGCAGCAATTACAACATCAAATTGCGCTAAGAGATTAG
CACAACGTGTGTTTAACAATTATATGCCTTATGTGTTTACATTATTGTTCCAATTGTGTACTTTTACTAA
AAGTACCAATTCTAGAATTAGAGCTTCACTACCTACAAC"&amp;"TATTGCTAAAAATAGTGTTAAGAGTGTTGCT
AAATTATGTTTGGATGCCGGCATTAATTATGTGAAGTCACCCAAATTTTCTAAATTGTTCACAATCGCTA
TGTGGCTATTGTTGTTAAGTATTTGCTTAGGTTCTCTAATCTGTGTAACTGCTGCTTTTGGTGTACTCTT
ATCTAATTTTGGTGCTCCTTCTTATTGTAATGGTGTTAGAGAATTGTATCTTAATTCGTCTAACGTTACT
ACTATGGATT"&amp;"TCTGTGAAGGTTCTTTTCCTTGCAGCATTTGTTTAAGTGGATTAGACTCCCTTGATTCTT
ATCCAGCTCTTGAAACCATTCAGGTGACGATTTCATCGTATAAGCTAGACTTGACAATTTTAGGTCTGGC
CGCTGAGTGGGTTTTGGCATATATGTTGTTCACAAAATTCTTTTATTTATTAGGTCTTTCAGCTATAATG
CAGGTGTTCTTTGGCTATTTTGCTAGTCATTTCATCAGCAATTCTTGGCTCA"&amp;"TGTGGTTTATCATTAGTA
TTGTACAAATGGCACCCGTTTCTGCAATGGTTAGGATGTACATCTTCTTTGCTTCTTTCTACTACATATG
GAAGAGCTATGTTCATATCATGGATGGTTGCACCTATTCGACTTGCATGATGTGCTATAAGCGCAATCGT
GCCACACGCGTTGAGTGTACAACTATTGTTAATGGCATGAAGAGATCTTTCTATGTCTATGCAAATGGAG
GCCGTGGCTTCTGCAAGACTCAC"&amp;"AATTGGAATTGTCTCAATTGTGACACATTTTGCACTGGTAGTACATT
CATTAGTGATGAAGTTGCTCGTGATTTGTCACTCCAGTTTAAAAGACCAATCAACCCTACTGACCAGTCA
TCGTATATTGTTGATAGTGTTGCTGTGAAAAATGGCGCGCTTCACCTCTACTTTGACAAGGCTGGTCAAA
AGACCTATGAGAGACATCCGCTCTCCCATTTTGTCAATTTAGACAATTTGAGAGCTAACAACACT"&amp;"AAAGG
TTCACTGCCTATTAATGTCATAGTTTTTGATGGCAAGTCCAAATGCGACGAGTCTGCTTCTAAGTCTGCT
TCTGTGTACTACAGCCAGCTGATGTGCCAACCTATTCTGTTGCTTGACCAAGCTCTTGTATCAGACGTTG
GAGATAGTACTGAAGTTTCCGTTAAGATGTTTGATGCTTATGTCGACACCTTTTCAGCAACTTTTAGTGT
TCCTATGGAAAAACTTAAGGCACTTGTTGCTACAGC"&amp;"TCACAGCGAGTTAGCAAAGGGTGTAGCTTTAGAT
GGTGTCCTTTCTACATTCGTGTCAGCTGCCCGACAAGGTGTTGTTGATACCGATGTTGACACAAAGGATG
TTATTGAATGTCTCAAACTTTCACATCACTCTGACTTAGAAGTGACAGGTGACAGTTGTAACAATTTCAT
GCTCACCTATAATAAGGTTGAAAACATGACGCCCAGAGATCTTGGCGCATGTATTGACTGTAATGCAAGG
CATATCA"&amp;"ATGCCCAAGTAGCAAAAAGTCACAATGTTTCACTCATCTGGAATGTAAAAGACTACATGTCTT
TATCTGAACAGCTGCGTAAACAAATTCGTAGTGCTGCCAAGAAGAACAACATACCTTTTAGACTAACTTG
TGCTACAACTAGACAGGTTGTCAATGTCATAACTACTAAAATCTCACTCAAGGGTGGTAAGATTGTTAGT
ACTTGGTTTAAACTTATGCTTAAGGCCACATTATTGTGCGTTCTTGCTG"&amp;"CATTGGTTTGTTACATCGTTA
TGCCAGTACATACATTGTCAATCCATGATGGTTACACAAATGAAATCATTGGTTACAAAGCCATTCAGGA
TGGTGTCACTCGTGACATCATTTCTACTGATGATTGTTTTGCAAATAAACATGCTGGTTTTGACGCATGG
TTTAGCCAGCGTGGTGGTTCATACAAAAATGACAAAAGCTGCCCTGTAGTAGCTGCTATCATTACAAGAG
AGATTGGTTTCATAGTGCCT"&amp;"GGCTTACCGGGTACTGTGCTGAGAGCAATCAATGGTGACTTCTTGCATTT
TCTACCTCGTGTTTTTAGTGCTGTTGGCAACATTTGCTACACACCTTCCAAACTCATTGAGTATAGTGAT
TTTGCTACCTCTGCTTGCGTTCTTGCTGCTGAGTGTACAATTTTTAAGGATGCTATGGGCAAACCTGTGC
CATATTGTTATGACACTAATTTGCTAGAGGGTTCTATTTCTTATAGTGAGCTTCGTCCAGAC"&amp;"ACTCGTTA
TGTGCTTATGGATGGTTCCATCATACAGTTTCCTAACACTTACCTGGAGGGTTCTGTTAGAGTAGTAACA
ACTTTTGATGCTGAGTACTGTAGACATGGTACATGCGAAAGGTCAGAAGCAGGTATTTGCCTATCTACCA
GTGGTAGATGGGTTCTTAATAATGAGCATTACAGAGCTCTATCAGGAGTTTTCTGTGGTGTTGATGCGAT
GAATCTCATAGCTAACATCTTTACTCCTCTTGT"&amp;"GCAACCTGTGGGTGCTTTAGATGTGTCTGCTTCAGCA
GTGGCTGGTGGTATTATTGCCATATTGGTGACTTGTGCTGCCTACTACTTTATGAAATTCAGACGTGCTT
TTGGTGAGTACAACCATGTTGTTGCTGCTAATGCACTTTTGTTTTTGATGTCTTTCACTATACTCTGTCT
GGCACCAGCTTACAGCTTTCTGCCGGGAGTCTACTCAGTCTTTTACTTGTACTTGACATTCTATTTCACC
AATG"&amp;"ATGTTTCATTCTTGGCTCACCTTCAATGGTTTGCCATGTTTTCTCCTATTGTGCCTTTTTGGATAA
CAGCAATTTATGTATTCTGTATTTCTCTGAAGCACTGCCATTGGTTCTTTAACAACTATCTTAGGAAAAG
AGTCATGTTTAATGGAGTTACATTTAGTACCTTCGAGGAGGCTGCTTTGTGTACCTTTTTGCTCAACAAG
GAAATGTACCTAAAATTGCGTAGCGAGACACTGTTGCCACTTACAC"&amp;"AGTATAACAGGTATCTTGCTCTAT
ATAACAAGTACAAGTATTTCAGTGGAGCCTTAGATACTACCAGCTATCGTGAAGCAGCTTGCTGCCACTT
AGCAAAGGCTCTAAATGACTTTAGCAACTCAGGTGCTGATGTTCTCTACCAACCACCACAGACATCAATC
ACTTCTGCTGTTCTGCAGAGTGGTTTTAGGAAAATGGCATTCCCGTCAGGCAAAGTTGAAGGGTGCATGG
TACAAGTAACCTGTGGA"&amp;"ACTACAACTCTTAATGGATTGTGGTTGGATGACACAGTATACTGTCCAAGACA
TGTCATTTGCACAGCAGAAGACATGCTTAATCCTAACTATGAAGATCTGCTCATTCGCAAATCCAACCAT
AGCTTTCTTGTTCAGGCTGGCAATGTTCAACTTCGTGTTATTGGCCATTCTATGCAAAATTGTCTGCTTA
GGCTTAAAGTTGATACTTCTAACCCTAAGACACCCAAGTATAAATTTGTCCGTATCCAA"&amp;"CCTGGTCAAAC
ATTTTCAGTTCTAGCATGCTACAATGGTTCACCATCTGGTGTTTATCAGTGTGCCATGAGACCTAATCAT
ACCATTAAAGGTTCTTTCCTTAATGGATCATGTGGTAGTGTTGGTTTTAACATTGATTATGATTGCGTGT
CTTTCTGCTATATGCATCATATGGAGCTTCCAACAGGAGTACACGCTGGTACTGACTTAGAAGGTAAATT
CTATGGTCCATTTGTTGACAGACAAACTGC"&amp;"ACAGGCTGCAGGTACAGACACAACCATAACATTAAATGTT
TTGGCATGGCTGTATGCTGCTGTTATCAATGGTGATAGGTGGTTTCTTAATAGATTCACCACTACTTTGA
ATGACTTTAACCTTGTGGCAATGAAGTACAACTATGAACCTTTGACACAAGATCATGTTGACATATTGGG
ACCTCTTTCTGCTCAAACAGGAATTGCCGTCTTAGATATGTGTGCTGCTTTGAAAGAGCTGCTGCAGAAT
G"&amp;"GTATGAATGGTCGTACTATCCTTGGTAGCACTATTTTAGAAGATGAGTTTACACCATTTGATGTTGTTA
GACAATGCTCTGGTGTTACCTTCCAAGGTAAGTTCAAGAAAATTGTTAAGGGCACTCATCATTGGATGCT
TTTAACTTTCTTGACATCACTATTGATTCTAGTTCAAAGTACACAGTGGTCACTGTTTTTCTTTGTTTAC
GAGAATGCTTTCTTGCCATTTACTCTTGGTATTATGGCAATTG"&amp;"CTGCATGTGCTATGCTGCTTGTTAAGC
ATAAGCACGCATTCTTGTGCTTGTTTCTGTTACCTTCTCTTGCAACAGTTGCTTACTTTAATATGGTCTA
CATGCCTGCTAGCTGGGTGATGCGTATCATGACATGGCTTGAATTGGCTGACACTAGCTTGTCTGGTTAT
AGGCTTAAGGATTGTGTTATGTATGCTTCAGCTTTAGTTTTGCTTATTCTCATGACAGCTCGCACTGTTT
ATGATGATGCTGCT"&amp;"AGACGTGTTTGGACACTGATGAATGTCATTACACTTGTTTACAAAGTCTACTATGG
TAATGCTTTAGATCAAGCTATTTCCATGTGGGCCTTAGTTATTTCTGTAACCTCTAACTATTCTGGTGTC
GTTACGACTATCATGTTTTTAGCTAGAGCTATAGTGTTTGTGTGTGTTGAGTATTACCCATTGTTATTTA
TTACTGGCAACACCTTACAGTGTATCATGCTTGTTTATTGTTTCTTAGGCTATTGT"&amp;"TGCTGCTGCTACTT
TGGCCTTTTCTGTTTACTCAACCGTTACTTCAGGCTTACTCTTGGTGTTTATGACTACTTGGTCTCTACA
CAAGAATTTAGGTATATGAACTCCCAGGGGCTTTTGCCTCCTAAGAGTAGTATTGATGCTTTCAAGCTTA
ACATTAAGTTGTTGGGTATTGGAGGTAAACCATGTATCAAGGTTGCTACTGTACAGTCTAAAATGTCTGA
CGTAAAGTGCACATCTGTGGTACTGCT"&amp;"CTCGGTTCTTCAACAACTTAGAGTAGAGTCATCTTCTAAATTG
TGGGCACAATGTGTACAACTCCACAATGATATTCTTCTTGCAAAAGACACAACTGAAGCTTTCGAGAAGA
TGGTTTCTCTTTTGTCTGTTTTGCTATCCATGCAGGGTGCTGTAGACATTAATAGGTTGTGCGAGGAAAT
GCTCGATAACCGTGCTACTCTTCAGGCTATTGCTTCAGAATTTAGTTCTTTACCATCATATGCCGCTTA"&amp;"T
GCCACTGCCCAGGAGGCCTATGAGCAGGCTGTAGCTAATGGTGATTCTGAAGCCGTTCTCAAAAAGTTAA
AGAAATCTTTGAATGTGGCTAAATCTGAGTTTGACCGTGATGCTGCCATGCAACGCAAGTTGGAAAAGAT
GGCAGATCAGGCTATGACCCAAATGTACAAACAGGCAAGATCTGAGGACAAGAGGGCAAAAGTAACTAGT
GCTATGCAAACAATGCTCTTCACTATGCTTAGGAAGCTTG"&amp;"ATAATGATGCACTTAACAACATTATCAACA
ATGCGCGTGATGGTTGTGTTCCACTCAACATCATACCATTGACTACAGCAGCCAAACTCATGGTTGTTGT
CCCTGATTATGGTACCTACAAGAACACTTGTGATGGTAACACCTTTACATATGCATCTGCACTCTGGGAA
ATCCAGCAAGTTGTTGATGCGGATAGCAAGATTGTTCAACTTAGTGAAATTAACATGGACAATTCACCAA
ATTTGGCTTGG"&amp;"CCTCTTATTGTTACAGCTCTAAGAGCCAACTCAGCTGTTAAACTACAGAATAATGAACT
GAGTCCAGTAGCACTACGACAGATGTCCTGTGCGGCTGGTACCACACAAACAGCTTGTACTGATGACAAT
GCACTTGCCTACTATAACAATTCGAAGGGAGGTAGGTTTGTGCTGGCATTACTATCAGACCACCAAGATC
TCAAATGGGCTAGATTCCCTAAGAGTGATGGTACAGGTACAATTTACACAGAA"&amp;"CTGGAACCACCTTGTAG
GTTTGTTACAGACACACCAAAAGGGCCTAAAGTGAAATACTTGTACTTCATCAAAGGCTTAAACAACCTA
AATAGAGGTATGGTGCTGGGCAGTTTAGCTGCTACAGTACGTCTTCAGGCTGGAAATGCTACAGAAGTAC
CTGCCAATTCAACTGTGCTTTCCTTCTGTGCTTTTGCAGTAGACCCTGCTAAAGCATATAAGGATTACCT
AGCAAGTGGAGGACAACCAATCAC"&amp;"CAACTGTGTGAAGATGTTGTGTACACACACTGGTACAGGACAGGCA
ATTACTGTAACACCAGAAGCTAACATGGACCAAGAGTCCTTTGGTGGTGCTTCATGTTGTCTGTATTGTA
GATGCCACATTGACCATCCAAATCCTAAAGGATTCTGTGACTTGAAAGGTAAGTACGTCCAAATACCTAC
CACTTGTGCTAATGACCCAGTGGGTTTTACACTTAGAAACACAGTCTGTACCGTCTGCGGAATGTG"&amp;"GAAA
GGTTATGGCTGTAGTTGTGACCAACTCCGCGAACCCTTGATGCAGTCTGCGGATGCATCAACGTTTTTAA
ACGGGTTTGCGGTGTAAGTGCAGCCCGTCTTACACCGTGCGGCACAGGCACTAGTACTGATGTCGTCTAC
AGGGCTTTTGATATTTACAACGAAAAAGTTGCTGGTTTTGCAAAGTTCCTAAAAACTAATTGCTGTCGCT
TCCAGGAGAAGGATGAGGAAGGCAATTTATTAGACTC"&amp;"TTACTTTGTAGTTAAGAGGCATACTATGTCTAA
CTACCAACATGAAGAGACTATTTATAACTTGGTTAAAGATTGTCCAGCGGTTGCTGTCCATGACTTTTTC
AAGTTTAGAGTAGATGGTGACATGGTACCACATATATCACGTCAGCGTCTAACTAAATACACAATGGCTG
ATTTAGTCTATGCGCTACGTCATTTTGATGAGGGTAATTGTGATACATTAAAAGAAATACTCGTCACGTA
CAATTGCT"&amp;"GTGATGATGATTATTTCAATAAGAAGGATTGGTATGACTTCGTAGAGAATCCTGACATCTTA
CGCGTATATGCTAACTTAGGTGAGCGTGTACGCCAATCATTATTAAAGACTGTACAATTCTGCGATGCTA
TGCGTGATGCAGGCATTGTAGGCGTACTGACATTAGATAATCAGGATCTTAATGGGAACTGGTACGATTT
CGGTGATTTCGTACAAGTAGCACCAGGCTGCGGAGTTCCTATTGTGGATT"&amp;"CATATTACTCATTGCTGATG
CCCATCCTCACTTTGACTAGAGCATTGGCTGCTGAGTCCCATATGGATGCTGATCTCGCAAAACCACTTA
TTAAGTGGGATTTGCTGAAATATGATTTTACGGAAGAGAGACTTTGTCTCTTCGACCGTTATTTTAAATA
TTGGGACCAGACATACCATCCCAATTGTATTAACTGTTTGGATGATAGGTGTATCCTTCATTGCGCAAAC
TTTAATGTGTTATTTTCTACT"&amp;"GTGTTTCCACCTACAAGTTTTGGACCACTAGTAAGAAAAATATTTGTAG
ATGGTGTTCCTTTTGTTGTTTCAACTGGATACCATTTTCGTGAGTTAGGAGTCGTACATAATCAGGATGT
AAACTTACATAGCTCGCGTCTCAGTTTCAAGGAACTTTTAGTGTATGCTGCTGATCCAGCTATGCATGCA
GCTTCTGGCAATTTATTGCTAGATAAACGCACTACATGCTTTTCAGTAGCTGCACTAACAAAC"&amp;"AATGTTG
CTTTTCAAACTGTCAAACCCGGTAATTTTAATAAAGACTTTTATGACTTTGCTGTGTCTAAAGGTTTCTT
TAAGGAAGGAAGTTCTGTTGAACTAAAACACTTCTTCTTTGCTCAGGATGGCAACGCTGCTATCAGTGAT
TATGACTATTATCGTTATAATCTGCCAACAATGTGTGATATCAGACAACTCCTATTCGTAGTTGAAGTTG
TTGATAAATACTTTGATTGTTACGATGGTGGCTG"&amp;"TATTAATGCCAACCAAGTAATCGTTAACAATCTGGA
TAAATCAGCTGGTTTCCCATTTAATAAATGGGGTAAGGCTAGACTTTATTATGACTCAATGAGTTATGAG
GATCAAGATGCACTTTTCGCGTATACTAAGCGTAATGTCATCCCTACTATAACTCAAATGAATCTTAAGT
ATGCCATTAGTGCAAAGAATAGAGCTCGCACCGTAGCTGGTGTCTCTATCTGTAGTACTATGACAAATAG
ACAGT"&amp;"TTCATCAGAAATTATTGAAGTCAATAGCCGCCACTAGAGGAGCTACTGTGGTAATTGGAACAAGC
AAGTTTTACGGTGGCTGGCATAATATGTTAAAAACTGTTTACAGTGATGTAGAAACTCCACACCTTATGG
GTTGGGATTATCCAAAATGTGACAGAGCCATGCCTAACATGCTTAGGATAATGGCCTCTCTTGTTCTTGC
TCGCAAACATAACACTTGCTGTAACTTATCACACCGTTTCTACAGGT"&amp;"TAGCTAACGAGTGTGCGCAAGTA
TTAAGTGAGATGGTCATGTGTGGCGGCTCACTATATGTTAAACCAGGTGGAACATCATCCGGTGATGCTA
CAACTGCTTATGCTAATAGTGTCTTTAACATTTGTCAAGCTGTTACAGCCAATGTAAATGCACTTCTTTC
AACTGATGGTAATAAGATAGCTGACAAGTATGTCCGCAATCTACAACACAGGCTCTATGAGTGTCTCTAT
AGAAATAGGGATGTTGAT"&amp;"CATGAATTCGTGGATGAGTTTTACGCTTACCTGCGTAAACATTTCTCCATGA
TGATTCTTTCTGATGATGCCGTTGTGTGCTATAACAGTAACTATGCGGCTCAAGGTTTAGTAGCTAGCAT
TAAGAACTTTAAGGCAGTTCTTTATTATCAAAATAATGTGTTCATGTCTGAGGCAAAATGTTGGACTGAG
ACTGACCTTACTAAAGGACCTCACGAATTTTGCTCACAGCATACAATGCTAGTTAAACAA"&amp;"GGAGATGATT
ACGTGTACCTGCCTTACCCAGATCCATCAAGAATATTAGGCGCAGGCTGTTTTGTCGATGATATTGTCAA
AACAGATGGTACACTTATGATTGAAAGGTTCGTGTCACTGGCTATTGATGCTTACCCACTTACAAAACAT
CCTAATCAGGAGTATGCTGATGTCTTTCACTTGTATTTACAATACATTAGAAAGTTACATGATGAGCTTA
CTGGCCACATGTTGGACATGTATTCCGTAAT"&amp;"GCTAACTAATGATAACACCTCACGGTACTGGGAACCTGA
GTTTTATGAGGCTATGTACACACCACATACAGTCTTGCAGGCTGTAGGTGCTTGTGTATTGTGCAATTCA
CAGACTTCACTTCGTTGCGGTGCCTGTATTAGGAGACCATTCCTATGTTGCAAGTGCTGCTATGACCATG
TCATTTCAACATCACACAAATTAGTGTTGTCTGTTAATCCCTATGTTTGCAATGCCCCAGGTTGTGATGT
CA"&amp;"CTGATGTGACACAACTGTATCTAGGAGGTATGAGCTATTATTGCAAGTCACATAAGCCTCCCATTAGT
TTTCCATTATGTGCTAATGGTCAGGTTTTTGGTTTATACAAAAACACATGTGTAGGCAGTGACAATGTCA
CTGACTTCAATGCGATAGCAACATGTGATTGGACTAATGCTGGCGATTACATACTTGCCAACACTTGTAC
TGAGAGACTCAAGCTTTTCGCAGCAGAAACGCTCAAAGCCACTG"&amp;"AGGAAACATTTAAGCTGTCATATGGT
ATTGCCACTGTACGCGAAGTACTCTCTGACAGAGAATTGCATCTTTCATGGGAGGTTGGAAAACCTAGAC
CACCATTGAACAGAAACTATGTCTTTACTGGTTACCGTGTAACTAAAAATAGTAAAGTACAGATTGGAGA
GTACACCTTTGAAAAAGGTGACTATGGTGATGCTGTTGTGTACAGAGGTACTACGACATACAAGTTGAAT
GTTGGTGATTACTTT"&amp;"GTGTTGACATCTCACACTGTAATGCCACTTAGTGCACCTACTCTAGTGCCACAAG
AGCACTATGTGAGAATTACTGGCTTGTACCCAACACTCAACATCTCAGATGAGTTTTCTAGCAATGTTGC
AAATTATCAAAAGGTCGGCATGCAAAAGTACTCTACACTCCAAGGACCACCTGGTACTGGTAAGAGTCAT
TTTGCCATCGGACTTGCTCTCTATTACCCATCTGCTCGCATAGTGTATACGGCATGC"&amp;"TCTCATGCAGCTG
TTGATGCCCTATGTGAAAAGGCATTAAAATATTTGCCCATAGATAAATGTAGTAGAATCATACCTGCGCG
TGCGCGCGTAGAGTGTTTTGATAAATTCAAAGTGAATTCAACACTAGAACAGTATGTTTTCTGCACTGTA
AATGCATTGCCAGAAACAACTGCTGACATTGTAGTCTTTGATGAAATCTCTATGGCTACTAATTATGACT
TGAGTGTTGTCAATGCTAGACTTCGTGC"&amp;"AAAACACTACGTCTATATTGGCGATCCTGCTCAATTACCAGC
CCCCCGCACATTGCTGACTAAAGGCACACTAGAACCAGAATATTTTAATTCAGTGTGCAGACTTATGAAA
ACAATAGGTCCAGACATGTTCCTTGGAACTTGTCGCCGTTGTCCTGCTGAAATTGTTGACACTGTGAGTG
CTTTAGTTTATGACAATAAGCTAAAAGCACACAAGGAGAAGTCAGCTCAATGCTTCAAAATGTTCTACAA"&amp;"
AGGTGTTATTACACATGATGTTTCATCTGCAATCAACAGACCTCAAATAGGCGTTGTAAGAGAATTTCTT
ACACGCAATCCTGCTTGGAGAAAAGCTGTTTTTATCTCACCTTATAATTCACAGAACGCTGTAGCTTCAA
AAATCTTAGGATTGCCTACGCAGACTGTTGATTCATCACAGGGTTCTGAATATGACTATGTCATATTCAC
ACAAACTACTGAAACAGCACACTCTTGTAATGTCAACCGCT"&amp;"TCAATGTGGCTATCACAAGGGCAAAAATT
GGCATTTTGTGCATAATGTCTGATAGAGATCTTTATGACAAACTGCAATTTACAAGTCTAGAAATACCAC
GTCGCAATGTGGCTACATTACAAGCAGAAAATGTAACTGGACTTTTTAAGGACTGTAGTAAGATCATTAC
TGGTCTTCATCCTACACAGGCACCTACACACCTCAGCGTTGATATAAAGTTCAAGACTGAAGGATTATGT
GTTGACATACCA"&amp;"GGCATACCAAAGGACATGACCTACCGTAGACTCATCTCTATGATGGGTTTCAAAATGA
ATTACCAAGTCAATGGTTACCCTCATATGTTTATCACCCGCGAAGAAGCTATTCGTCACGTTCGTGCGTG
GATTGGCTTTGATGTAGAGGGCTGTCATGCAACTAGAGATGCTGTGGGTACTAACCTACCTCTCCAGCTA
GGATTTTCTACAGGTGTTAACTTAGTAGCTGTACCGACTGGTTATGTTGACACT"&amp;"GAAAATAACACAGAAT
TCACCAGAGTTAATGCAAAACCTCCACCAGGTGACCAGTTTAAACATCTTATACCACTCATGTATAAAGG
CTTGCCCTGGAATGTAGTGCGTATTAAGATAGTACAAATGCTCAGTGATACACTGAAAGGATTGTCAGAC
AGAGTCGTGTTCGTCCTTTGGGCGCATGGCTTTGAGCTTACATCAATGAAGTACTTTGTCAAGATTGGAC
CTGAAAGAACGTGTTGTCTGTGTGA"&amp;"CAAACGTGCAACTTGCTTTTCTACTTCATCAGATACTTATGCCTG
CTGGAATCATTCTGTGGGTTTTGACTATGTCTATAACCCATTTATGATTGATGTTCAGCAGTGGGGCTTT
ACGGGTAACCTTCAGAGTAACCATGACCAACATTGCCAGGTACATGGAAATGCACATGTGGCTAGTTGTG
ATGCTATCATGACTAGATGTTTAGCAGTCCATGAGTGCTTTGTTAAGCGCGTTGATTGGTCTGTTGA"&amp;"ATA
CCCTATTATAGGAGATGAACTGAGGGTTAATTCTGCTTGCAGAAAAGTACAACACATGGTTGTGAAGTCT
GCATTGCTTGCTGATAAGTTTCCAGTTCTTCATGACATTGGAAATCCAAAGGCTATCAAGTGTGTGCCTC
AGGCTGAAGTAGAATGGAAGTTCTACGATGCTCAGCCATGTAGTGACAAAGCTTACAAAATAGAGGAACT
CTTCTATTCTTATGCTACACATCACGATAAATTCACTG"&amp;"ATGGTGTTTGTTTGTTTTGGAATTGTAACGTT
GATCGTTACCCAGCCAATGCAATTGTGTGTAGGTTTGACACAAGAGTCTTGTCAAACTTGAACTTACCAG
GCTGTGATGGTGGTAGTTTGTATGTGAATAAGCATGCATTCCACACTCCAGCTTTCGATAAAAGTGCATT
TACTAATTTAAAGCAATTGCCTTTCTTTTACTATTCTGATAGTCCTTGTGAGTCTCATGGCAAACAAGTA
GTGTCGGAT"&amp;"ATTGATTATGTTCCACTCAAATCTGCTACGTGTATTACACGATGCAATTTGGGTGGTGCTG
TTTGCAGACACCATGCAAATGAGTACCGACAGTACTTGGATGCATATAATATGATGATTTCTGCTGGATT
TAGCCTATGGATTTACAAACAATTTGATACTTATAACCTGTGGAATACATTTACCAGGTTACAGAGTTTA
GAAAATGTGGCTTATAATGTTGTTAATAAAGGACACTTTGATGGACACGCC"&amp;"GGCGAAGCACCTGTTTCCA
TCATTAATAATGCTGTTTACACAAAGGTAGATGGTATTGATGTGGAGATCTTTGAAAATAAGACAACACT
TCCTGTTAATGTTGCATTTGAGCTTTGGGCTAAGCGTAACATTAAACCAGTGCCAGAGATTAAGATACTC
AATAATTTGGGTGTTGATATCGCTGCTAATACTGTAATCTGGGACTACAAAAGAGAAGCCCCAGCACATG
TATCTACAATAGGTGTCTGCAC"&amp;"AATGACTGACATTGCCAAGAAACCTACTGAGAGTGCTTGTTCTTCACT
TACTGTCTTGTTTGATGGTAGAGTGGAAGGACAGGTAGACCTTTTTAGAAACGCCCGTAATGGTGTTTTA
ATAACAGAAGGTTCAGTCAAAGGTCTAACACCTTCAAAGGGACCAGCACAAGCTAGCGTCAATGGAGTCA
CATTAATTGGAGAATCAGTAAAAACACAGTTTAACTACTTTAAGAAAGTAGACGGCATTATTCA"&amp;"ACAGTT
GCCTGAAACCTACTTTACTCAGAGCAGAGACTTAGAGGATTTTAAGCCCAGATCACAAATGGAAACTGAC
TTTCTCGAGCTCGCTATGGATGAATTCATACAGCGATATAAGCTCGAGGGCTATGCCTTCGAACACATCG
TTTATGGAGATTTCAGTCATGGACAACTTGGCGGTCTTCATTTAATGATAGGCTTAGCCAAGCGCTCACA
AGATTCACCACTTAAATTAGAGGATTTTATCCCTA"&amp;"TGGACAGCACAGTGAAAAATTACTTCATAACAGAT
GCGCAAACAGGTTCATCAAAATGTGTGTGTTCTGTGATTGATCTTTTACTTGATGACTTTGTCGAGATAA
TAAAGTCACAAGATTTGTCAGTGATTTCAAAAGTGGTCAAGGTTACAATTGACTATGCTGAAATTTCATT
CATGCTTTGGTGTAAGGATGGACATGTTGAAACCTTCTACCCAAAACTACAAGCAAGTCAAGCGTGGCAA
CCAGGT"&amp;"GTTGCGATGCCTAACTTGTACAAGATGCAAAGAATGCTTCTTGAAAAGTGTGACCTTCAGAATT
ATGGTGAAAATGCTGTTATACCAAAAGGAATAATGATGAATGTCGCAAAGTATACTCAACTGTGTCAATA
CTTAAATACACTTACTTTAGCTGTACCCTACAACATGAGAGTTATTCACTTTGGTGCTGGCTCTGATAAA
GGAGTTGCACCAGGTACAGCTGTACTCAGACAATGGTTGCCAACTGGC"&amp;"ACACTACTTGTCGATTCAGATC
TTAATGACTTCGTCTCCGACGCAGATTCTACTTTAATTGGAGACTGTGCAACAGTACATACGGCTAATAA
ATGGGACCTTATTATTAGCGATATGTATGACCCTAGGACCAAACATGTGACAAAAGAGAATGACTCTAAA
GAAGGGTTTTTCACTTATCTGTGTGGATTTATAAAGCAAAAACTAGCCCTGGGTGGTTCTATAGCTGTAA
AGATAACAGAGCATTCTTG"&amp;"GAATGCTGACCTTTACAAGCTTATGGGCCATTTCTCATGGTGGACAGCTTT
TGTTACAAATGTAAATGCATCATCATCGGAAGCATTTTTAATTGGGGCTAACTATCTTGGCAAGCTGAAG
GAACAAATTGATGGCTATACCATGCATGCTAACTACATTTTCTGGAGGAACACAAATCCTATCCAGTTGT
CTTCCTATTCACTCTTTGACATGAGCAAATTTCCTCTTAAATTAAGAGGAACTGCTGTAAT"&amp;"GTCTCTTAA
GGAGAATCAAATCAATGATATGATTTATTCTCTTCTGGAAAAAGGTAGGCTTATCATTAGAGAAAACAAC
AGAGTTGTGGTTTCAAGTGATATTCTTGTTAACAACTAAACGAACATGTTTATTTTCTTATTATTTCTTA
CTCTCACTAGTGGTAGTGACCTTGACCGGTGCACCACTTTTGATGATGTTCAAGCTCCTAATTACACTCA
ACATACTTCATCTATGAGGGGGGTTTACTATC"&amp;"CTGATGAAATTTTTAGATCAGACACTCTTTATTTAACT
CAGGATTTATTTCTTCCATTTTATTCTAATGTTACAGGGTTTCATACTATTAATCATACGTTTGACAACC
CTGTCATACCTTTTAAGGATGGTATTTATTTTGCTGCCACAGAGAAATCAAATGTTGTCCGTGGTTGGGT
TTTTGGTTCTACCATGAACAACAAGTCACAGTCGGTGATTATTATTAACAATTCTACTAATGTTGTTATA
CGA"&amp;"GCATGTAACTTTGAATTGTGTGACAACCCTTTCTTTGTTGTTTCTAAACCCATGGGTACACAGACAC
ATACTATGATATTCGATAATGCATTTAATTGCACTTTCGAGTACATATCTGATGCCTTTTCGCTTGATGT
TTCAGAAAAGTCAGGTAATTTTAAACACTTACGAGAGTTTGTGTTTAAAAATAAAGATGGGTTTCTCTAT
GTTTATAAGGGCTATCAACCTATAGATGTAGTTCGTGATCTACCT"&amp;"TCTGGTTTTAACACTTTGAAACCTA
TTTTTAAGTTGCCTCTTGGTATTAAGATTACAAATTTTAGAGCCATTCTTACAGCCTTTTCACCTGCTCA
AGGCACTTGGGGCACGTCAGCTGCAGCCTATTTTGTTGGCTATTTAAAGCCAACTACATTTATGCTCAAG
TATGATGAAAATGGTACAATCACAGATGCTGTTGATTGTTCTCAAAATCCACTTGCTGAACTCAAATGCT
CTGTTAAGAGCTTTGA"&amp;"GATTGACAAAGGAATTTACCAGACCTCTAATTTCAGGGTTGTTCCCTCAGGAGA
TGTTGTGAGATTCCCTAATATTACAAACTTGTGTCCTTTTGGAGAGGTTTTTAATGCTACTAAATTCCCT
TCTGTCTATGCATGGGAGAGGAAAAGAATTTCTAATTGTGTTGCTGATTACTCTGTGCTCTACAACTCAA
CATCTTTTTCAACCTTTAAGTGCTATGGCGTTTCTGCCACTAAGTTGAATGATCTTTG"&amp;"CTTCTCCAATGT
CTATGCAGATTCTTTTGTAGTCAAGGGAGATGATGTAAGACAAATAGCGCCAGGACAAACTGGTGTTATT
GCTGATTATAATTATAAATTGCCAGATGATTTCATGGGTTGTGTCCTTGCTTGGAATACTAGGAACATTG
ATGCTACTTCAACTGGTAATTATAATTATAAATATAGGTATCTTAGACATGGCAAGCTTAGGCCCTTTGA
GAGAGACATATCTAATGTGCCTTTCTCTT"&amp;"CTGATGGCAAACCTTGCACCCCACCTGCTCCTAATTGTTAT
TGGCCATTAAGAGGTTATGGTTTTTACACCACTAGTGGCATTGGCTACCAACCTTACAGAGTTGTAGTAC
TTTCTTTTGAACTTTTAAATGCACCGGCCACGGTTTGTGGACCAAAATTATCCACTGACCTTATTAAGAA
CCAGTGTGTCAATTTTAATTTTAATGGACTCACTGGTACTGGTGTGTTAACTCCTTCTTCAAAGAGATTT
"&amp;"CAACCATTTCAACAATTTGGCCGTGATGTTTCTGATTTCACTGATTCCGTTCGAGATCCTAAAACATCTG
AAATATTAGACATTTCACCTTGCTCTTTTGGGGGTGTAAGTGTAATTACACCTGGAACAAATGCTTCATC
TGAAGTTGCTGTTCTATATCAAGATGTTAACTGCACTGATGTTTCTACATTAATTCATGCAGAACAACTC
ACACCAGCTTGGCGCATATATTCTACTGGAAACAATGTATTC"&amp;"CAGACTCAAGCAGGCTGTCTTATAGGAG
CTGAGCATGTCGACACTTCTTATGAGTGCGACATTCCTATTGGAGCTGGCATTTGTGCTAGTTACCATAC
AGTTTCTTCATTACGTAGTACTAGCCAAAAATCTATTGTGGCTTATACTATGTCTTTAGGTGCTGATAGT
TCAATTGCTTACTCTAATAACACCATTGCTATACCTACTAACTTTTCAATTAGCATTACTACAGAAGTAA
TGCCTGTTTCTAT"&amp;"GGCTAAAACCTCCGTAGATTGTAATATGTACATCTGCGGAGATTCTACTGAATGTGC
TAATTTGCTTCTCCAATATGGTAGCTTTTGCAGACAACTAAATCGTGCACTCTCAGGTATTGCTGCTGAA
CAGGATCGCAACACACGTGAAGTGTTCGTTCAAGTCAAACAAATGTACAAAACCCCAACTTTGAAAGATT
TTGGTGGTTTTAATTTTTCACAAATATTACCTGACCCTCTAAAGCCAACTAAGAG"&amp;"GTCTTTTATTGAGGA
CTTGCTCTTTAATAAGGTGACACTCGCTGATGCTGGCTTCATGAAGCAATATGGCGAATGCCTAGGTGAT
ATTAATGCTAGAGATCTCATTTGTGCGCAGAAGTTCAATGGACTTACAGTGTTGCCACCTCTGCTCACTG
ATGATATGATTGCTGCCTACACTGCTGCTCTAGTTAGTGGTACTGCCACTGCTGGATGGACATTTGGTGC
TGGCGCTGCTCTTCAAATACCTTTTG"&amp;"CTATGCAAATGGCATATAGGTTCAATGGCATTGGAGTTACCCAA
AATGTTCTCTATGAGAACCAAAAACAAATCGCCAACCAATTTAACAAGGCGATTAGTCAAATTCAAGAAT
CACTTACAACAACATCAACTGCATTGGGCAAGCTGCAAGACGTTGTTAACCAGAATGCTCAAGCATTAAA
CACACTTGTTAAACAACTTAGCTCTAATTTTGGTGCAATTTCAAGTGTGCTAAATGATATCCTTTCGC"&amp;"GA
CTTGATAAAGTCGAGGCGGAGGTACAAATTGACAGGTTAATTACAGGCAGACTTCAAAGCCTTCAAACCT
ATGTAACACAACAACTAATCAGGGCTGCTGAAATCAGGGCTTCTGCTAATCTTGCTGCTACTAAAATGTC
TGAGTGTGTTCTTGGACAATCAAAAAGAGTTGACTTTTGCGGAAAGGGCTACCACCTTATGTCCTTCCCA
CAAGCAGCCCCGCATGGTGTTGTCTTCCTACATGTCACG"&amp;"TATGTGCCATCCCAGGAGAGGAACTTCACCA
CAGCGCCAGCAATTTGTCATGAAGGCAAAGCATACTTCCCTCGTGAAGGTGTTTTTGTGTTTAGTGGCAC
TTCTTGGTTTATTACACAGAGGAACTTCTTTTCTCCACAAATAATTACTACAGACAATACATTTGTCTCA
GGAAATTGTGATGTCGTTATTGGCATCATTAACAACACAGTTTATGATCCTCTGCAACCTGAGCTTGACT
CATTCAAAGA"&amp;"AGAGCTGGACAAGTACTTCAAAAATCATACATCACCAGATGTTGATCTTGGCGACATTTC
AGGCATTAACGCTTCTGTCGTCAACATTCAAGAAGAAATTGACCGCCTCAATGAGGTCGCTAAAAATTTA
AATGAATCACTCATCGACCTTCAAGAATTGGGAAAATATGAGCAATATATTAAATGGCCTTGGTATGTTT
GGCTCGGCTTCATTGCTGGACTAATTGCCATCGTCATGGTTACAATCTTGCT"&amp;"TTGTTGCATGACTAGTTG
TTGCAGTTGCCTCAAGGGTGCATGCTCTTGTGGTTCTTGCTGCAAGTTTGATGAGGATGACTCTGAGCCA
GTTCTCAAGGGTGTCAAATTACATTACACATAAACGAACTTATGGATTTGTTTATGAGAATTTTTACTCT
TGGATCAATTACTGCACAGCCAGTAAAAATTGACAATGCTTCTCATGCAAGTACTGTTCGTGCTACAGCA
ACGATACCGCTACAAGCCTCACT"&amp;"CCCTTTCGGATGGCTTGTTATTGGCGTTGCATTTCTTGCTGTTTTTC
AGAGCGCTACCAAAATAATTGCGCTCAATAAAAGATGGCAGCTAGCCCTTTATAAGGGCTTCCAGTTCAT
TAGCAATTTACTGCTGCTATTTGTTACCATCTATTCACATCTTTTGCTTGTCGCTGCAGGTATGGAGGCG
CAATTTTTGTACCTCTATGCCTTGATATATTTTCTACAATGCATCAACGCAGGTAGAATTATTAT"&amp;"GAGAT
GTTGGCTTTGTTGGAAGTGCAAATCCAAGAACCCATTACTTTATGAAGCCAACTACTTTGTTTGCTGGCA
CACACATAACTATGACTACTGTATACCATATAACAGTGTCACAGATACAATTGTCGTTACTGAAGGTGAC
GGCATTTCAACACCAAAACTCAAAGAAGACTACCAAATTGGTGGTTATTCTGAGGATAGGCACTCAGGTG
TTAAAGACTATGTCGTTGTACATGGCTATTTCACCG"&amp;"AAGTTTACTACCAGCTTGAGTCTACACAAATTAC
TACAGACACTGGTATTGAAAATGCTACATTCTTCATCTTTAACAAGCTTGTTAAAGACCCACCGAATGTG
CAAATACACACAATCGACGGCTCTTCAGGAGTTGCTAATCCAGCAACGGATCCAATTTATGATGAGCCGA
CGACGACTACTAGCGTGCCTTTGTAAGCACAAGAAAGTGAGTACGAACTTATGTACTCATTCGTTTCGGA
AGAAACA"&amp;"GGTACGTTAATAGTTAATAGCGTACTTCTTTTTCTTGCTTTCGTGGTATTCTTGCTAGTCACA
CTAGCCATCCTTACTGCGCTTCGATTGTGTGCGTACTGCTGCAATATTGTTAACGTGAGTTTAGTAAAAC
CAACGGTTTACGTCTACTCGCGTGTTAAAAATCTGAACTCTTCTGAAGGAGTTCCTGATCTTCTGGTCTA
AACGAACTAACTATTATTATTATTCTGTTTGGAACTTTAACATTGCTTA"&amp;"TCATGGCAGACAACAGTACTA
TTACCGTTGAGGAGCTTAAGCAACTCCTGGAACAATGGAACCTAGTAATAGGTTTCCTATTCCTAGCCTG
GATTATGTTACTACAATTTGCCTATTCTAATCGGAACAGGTTTTTGTACATAATAAAGCTTGTTTTCCTC
TGGCTCTTGTGGCCAGTAACACTTGCTTGCTTTGTGCTTGCTGCTGTCTACAGAATTAATTGGGTGACTG
GCGGGATTGCGATTGCAATG"&amp;"GCTTGTATTGTAGGCTTGATGTGGCTTAGCTACTTCGTTGCTTCCTTCAG
GCTGTTTGCTCGTACCCGCTCAATGTGGTCATTCAACCCAGAAACAAACATTCTTCTCAATGTGCCTCTC
CGGGGGACAATTGTGACCAGACCGCTCATGGAAAGTGAACTTGTCATTGGTGCTGTGATCATTCGTGGTC
ACTTGCGAATGGCCGGACACTCCCTAGGGCGCTGTGACATTAAGGACCTGCCAAAAGAGATC"&amp;"ACTGTGGC
TACATCACGAACGCTTTCTTATTACAAATTAGGAGCGTCGCAGCGTGTAGGCACTGATTCAGGTTTTGCT
GCATACAACCGCTACCGTATTGGAAACTATAAATTAAATACAGACCACGCCGGTAGCAACGACAATATTG
CTTTGCTAGTACAGTAAGTGACAACAGATGTTTCATCTTGTTGACTTCCAGGTTACAATAGCAGAGATAT
TGATTATCATTATGAGGACTTTCAGGATTGCTA"&amp;"TTTGGAATCTTGACGTTATAATAAGTTCAATAGTGAG
ACAATTATTTAAGCCTCTAACTAAGAAGAATTATTCGGAGTTAGATGATGAAGAACCTATGGAGTTAGAT
TATCCATAAAACGAACATGAAAATTATTCTCTTCCTGACATTGATTGTATTTACATCTTGCGAGCTATAT
CACTATCAGGAGTGTGTTAGAGGTACGACTGTACTACTAAAAGAACCTTGCCCATCAGGAACATACGAGG
GCAA"&amp;"TTCACCATTTCACCCTCTTGCTGATAATAAATTTGCACTAACTTGCACTAGCACACACTTTGCTTT
TGCTTGTGCTGACGGTACTCGACACACCTATCAGCTGCGTGCAAGATCAGTTTCACCAAAACTTTTCATC
AGACAAGAGGAGGTTCAACAAGAGCTCTACTCGCCACTTTTTCTCATTGTTGCTGCTCTAGTATTTTTAA
TACTTTGCTTCACCATTAAGAGAAAGACAGAATGAATGAGCTCACT"&amp;"TTAATTGACTTCTATTTGTGCTTT
TTAGCCTTTCTGCTATTCCTTGTTTTAATAATGCTTATTATATTTTGGTTTTCACTCGAAATCCAGGATC
TAGAAGAACCTTGTACCAAAGTCTAAACGAACATGAAACTTCTCATTGTTTTGACTTGTATTTCTCTATG
CAGTTGCATACGCACTGTAGTACAGCGCTGTGCATCTAATAAACCTCATGTGCTTGAAGATCCTTGTCCT
ACTGGTTACCAACCTGA"&amp;"ATGGAATATAAGGTACAAAACTAGGGGTAATACTTATAGCACTGCTTGGCTTT
GTGCTCTAGGAAAGGTTTTACCTTTTCATAGATGGCACACTATGGTTCAAACATGCACACCTAATGTTAC
TATCAACTGTCAAGATCCAGCTGGTGGTGCGCTTATAGCTAGGTGTTGGTACCTTCATGAAGGTCACCAA
ACTGCTGCATTTAGAGACGTACTTGTTGTTTTAAATAAACGAACAAATTAAAATGTCTG"&amp;"ATAATGGACCC
CAATCAAACCAACGTAGTGCCCCCCGCATTACATTTGGTGGACCTACAGATTCAACTGACAACAACCAGA
ATGGAGGACGCAATGGGGCAAGGCCAAAACAGCGCCGACCCCAAGGTTTACCCAATAATACTGCGTCTTG
GTTCACAGCTCTCACTCAGCATGGCAAGGAGGAACTTAGATTCCCTCGAGGCCAGGGCGTTCCAATCAAC
ACCAATAGTGGTCCAGATGACCAAATTGGC"&amp;"TACTACCGAAGAGCTACCCGACGAGTTCGTGGTGGTGACG
GCAAAATGAAAGAGCTCAGCCCCAGATGGTACTTCTATTACCTAGGAACTGGCCCAGAAGCTTCACTTCC
CTACGGCGCTAACAAAGAAGGCATCGTATGGGTTGCAACTGAGGGAGCCTTGAATACACCCAAAGACCAC
ATTGGCACCCGCAATCCTAATAACAATGCTGCCACCGTGCTACAACTTCCTCAAGGAACAACATTGCCAA
A"&amp;"AGGCTTCTACGCAGAGGGAAGCAGAGGCGGCAGTCAAGCCTCTTCTCGCTCCTCATCACGTAGTCGCGG
TAATTCAAGAAATTCAACTCCTGGCAGCAGTAGGGGAAATTCTCCTGCTCGAATGGCTAGCGGAGGTGGT
GAAACTGCCCTCGCGCTATTGCTGCTAGACAGATTGAACCAGCTTGAGAGCAAAGTTTCTGGTAAAGGCC
AACAACAACAAGGCCAAACTGTCACTAAGAAATCTGCTGCTGA"&amp;"GGCATCTAAAAAGCCTCGCCAAAAACG
TACTGCCACAAAACAGTACAACGTCACTCAAGCATTTGGGAGACGTGGTCCAGAACAAACCCAAGGAAAT
TTCGGGGACCAAGACCTAATCAGACAAGGAACTGATTACAAACAGTGGCCGCAAATTGCACAATTTGCTC
CAAGTGCCTCTGCATTCTTTGGAATGTCACGCATTGGCATGGAAGTCACACCTTCGGGAACATGGCTGAC
TTATCATGGAGCCA"&amp;"TTAAATTGGATGACAAAGATCCACAATTCAAAGACAACGTCATACTGCTGAACAAG
CACATTGACGCATACAAAACATTCCCACCAACAGAGCCTAAAAAGGACAAAAAGAAAAAGACTGATGAAG
CTCAGCCTTTGCTGCAGAGACAAAAGAAGCAGCCCACTGTGACTCTTCTTCCTGCGGCTGACATGGATGA
TTTCTCCAGACAACTTCAAAATTCCATGAGTGGAGCTTCTGCTGATTCAACTCAGG"&amp;"CATAAACACTCATG
ATGACCACACAAGGCAGATGGGCTATGTAAACGTTTTCGCAATTCCGTTTACGATACATAGTCTACTCTT
GTGCAGAATGAATTCTCGTAACTAAACAGCACAAGTAGGTTTAGTTAACTTTAATCTCACATAGCAATCT")</f>
        <v>&gt;Cv007-2004 AY572034.1_genome
AAGCCAACCAACCTCGATCTCTTGTAGATCTGTTCTCTAAACGAACTTTAAAATCTGTGTAGTTGTCGCT
CGGCTGCATGCCTAGTGCACCTACGCAGTATAAACAATAATAAATTTTACTGTCGTTGACAAGAAACGAG
TAACTCGTCCCTCTTCTGCAGACTGCTTACGGTTTCGTCCGTGTTGCAGTCGATCATCAGCATACCTAGG
TTTCGTCCGGGTGTGACCGAAAGGTAAGATGGAGAGCCTTGTTCTTGGTGTCAACGAGAAAACACACGTC
CAACTCAGTTTGCCTGTCCTTCAGGTTAGAGACGTGCTAGTGCGTGGCTTCGGGGACTCTGTGGAAGAGG
CCCTATCGGAGGCACGTGAACACCTCAAAAATGGCACTTGTGGTCTAGTAGAGCTGGAAAAAGGCGTACT
GCCCCAGCTTGAACAGCCCTATGTGTTCATTAAACGTTCTGATGCCTTAAGCACCAATCACGGCCACAAG
GTCGTTGAGCTGGTTGCAGAAATGGACGGCATTCAGTACGGTCGTAGCGGTATAACACTGGGAGTACTCG
TGCCACATGTGGGCGAAACCCCAATTGCATACCGCAATGTTCTTCTTCGTAAGAACGGTAATAAGGGAGC
CGGTGGTCATAGCTATGGCATCGATCTAAAGTCTTATGACTTAGGTGACGAGCTTGGCACTGATCCCATT
GAAGATTATGAACAAAACTGGAACACTAAGCATGGCAGTGGTGCACTCCGTGAACTCACTCGTGAGCTCA
ATGGAGGTGCAGTCACTCGCTATGTCGACAACAATTTCTGTGGCCCAGATGGGTACCCTCTTGATTGCAT
CAAAGATTTTCTCGCACGCGCGGGCAAGTCAATGTGCACTCTTTCCGAACAACTTGATTACATCGAGTCG
AAGAGAGGTGTCTACTGCTGCCGTGACCATGAGCATGAAATTGCCTGGTTCACTGAGCGCTCTGATAAGA
GCTACGAGCACCAGACACCCTTCGAAATTAAGAGTGCCAAGAAATTTGACACTTTCAAAGGGGAATGCCC
AAAGTTTGTGTTTCCTCTTAACTCAAAAGTCAAAGTCATTCAACCACGTGTTGAAAAGAAAAAGACTGAG
GGTTTCATGGGGCGTATACGCTCTGTGTACCCTGTTGCATCTCCACAGGAGTGTAACAACATGCACTTGT
CTACCTTGATGAAATGTAATCATTGCGATGAAGTTTCATGGCAAACGTGCGACTTTCTGAAAGCCACTTG
TGAACATTGTGGCACTGAAAATTTAGTTATTGAAGGACCTACTACATGTGGGTACCTACCTACTAATGCT
GTAGTGAAAATGCCATGTCCTGCCTGTCAAGACCCAGAGATTGGACCTGAGCATAGTGTTGCAGATTATC
ACAACCACTCAAACATTGAAACTCGACTCCGCAAGGGAGGTAGGACTAGATGTTTTGGAGGCTGTGTGTT
TGCCTATGTTGGCTGCTATAATAAGCGTGCCTACTGGGTTCCTCGTGCTAGTGCTGATATTGGCTCAGGC
CATACTGGCATTACTGGTGACAATGTGGAGACCTTGAATGAGGATCTCCTTGAGATACTGAGTCGTGAAC
GTGTTAACATTAACATTGTTGGCGATTTTCATTTGAATGAAGAGGTTGCCATCATTTTGGCATCTTTCTC
TGCTTCTACAAGTGCCTTTATTGACACTATAAAGAGTCTTGATTACAAGTCTTTCAAAACCATTGTTGAG
TCCTGCGGTAACTATAAAGTTACCAAGGGAAAGCCCGTAAAAGGTGCTTGGAACATTGGACAACAGAGAT
CAGTTTTAACACCACTGTGTGGTTTTCCCTCACAGGCTGCTGGTGTTATCAGATCAATTTTTGCGCGCAC
ACTTGATGCAGCAAACCACTCAATTCCTGATTTGCAAAGAGCAGCTGTCACCATACTTGATGGTATTTTT
GAACAGTCATTACGTCTTGTCGACGCAATGGTTTATACTTCAGACCTGCTCACCAACAGTGTCATTATTA
TGGCATATGTAACTGGTGGTCTTGTACAACAGACTTCTCAGTGGTTGTCTAATCTTTTGGGCACTACTGT
TGAAAAACTCAGGCCTATCTTTGAATGGATTGAGGCGAAACTTAGTGCAGGAGTTGAATTTCTCAAGGAT
GCTTGGGAGATTCTCAAATTTCTCATTACAGGTGTTTTTGACATCGTCAAGGGTCAAATACAGGTTGCTT
CAGATAACATCAAGGATTGTGTAAAATGCTTCATTGATGTTGTTAACAAGGCACTCGAAATGTGCATTGA
TCAAGTCACTATCGCTGGCGCAAAGTTGCGATCACTCAACTTAGGTGAAGTCTTCATCGCTCAAAGCAAG
GGACTTTACCGTCAGTGTATACGTGGCAAGGAGCAGCTGCAACTACTCATGCCTCTTAAGGCACCAAAAG
AAGTAACCTTTCTTGAAGGTGATTCACATGACACAGTACTTACCTCTGAGGAGGTTGTTCTCAAGAACGG
TGAACTCGAAGCACTCGAGACGCCCGTTGATAGCTTCACAAATGGAGCTATCGTTGGCATACCAGTCTGT
GTAAATGGCCTCATGCTCTTAGAGATTAAGGACAAAGAACAATACTGCGCATTGTCTCCTGGTTTACTGG
CTACAAACAATGTCTTTCGCTTAAAAGGGGGTGCACCAATTAAAGGTGTAACCTTTGGAGAAGATACTGT
TTTTGAAGTTCAAGGTTACAAGAATGTGAGAATCACATTTGAGCTTGATGAACGTGTTGACAAAGTGCTT
AATGAAAAGTGCTCTGTCTACACTGTTGAATCCGGTACCGAAGTTACTGAGTTTGCATGTGTTGTAGCAG
AGGCTGTTGTGAAGACTTTACAACCAGTTTCTGATCTCCTTACCAACATGGGTATTGATCTTGATGAGTG
GAGTGTAGCTACATTCTACTTATTTGATGATGCTGGTGAAGAAAACTTTTCATCACGTATGTATTGTTCC
TTTTACCCTCCAGATGAGGAAGAAGAGGACGATGCAGAGTGTGAGGAAGAAGAAATTGATGAAACCTGTG
AACATGAGTACGGTACAGAGGATGATTATCAAGGTCTCCCTCTGGAATTTGGTGCCTCAGCTGAAACAGT
TCGAGTTGAGGAAGAAGAAGAGGAAGACTGGCTGGATGATACTACTGAGCAATCAGAGATTGAGCCAGAA
CCAGAACCTACACCTGAAGAACCAGTTAATCAGTTTACTGGTTATTTAAAACTTACTGACAATGTTGCCA
TTAAATGTGTTGACATCGTTAAGGAGGCACAAAGTGCTAATCCTATGGTGATTGTAAATGCTGCTAACAT
ACACCTGAAACATGGTGGTGGTGTAGCAGGTGCACTCAACAAGGCAACCAATGGTGCCATGCAAAAGGAG
AGTGATGATTACATTAAGCTAAATGGCCCTCTTACAGTAGGAGGGTCTTGTTTGCTTTCTGGACATAATC
TTGCTAAGAAGTGTCTGCATGTTGTTGGACCTAACCTAAACGCAGGTGAGGACATCCGGCTTCTTAAGGC
AGCATATGAAAATTTCAATTCACAGGACACCTTACTTGCACCATTGTTGTCAGCAGGCATATTTGGTGCT
AAACCACTTCAGTCTTTACAAGTGTGCGTGCAGACGGTTCGTACACAGGTTTATATTGCAGTCAATGACA
AAGCTCTTTATGAGCAGGTTGTCATGGATTATCTTGATAACCTGAAGCCTAGAGTGGAAGCACCTAAACA
AGAGGAGCCACCAAACACAGAAGATTCCAAAACTGAGGAGAAATCTGTCGTACAGAAGCCTGTCGATGTG
AAGCCAAAAATTAAGGCCTGCATTGATGAGGTTACCACAACACTGGAAGAAACTAAGTTTCTTACCAATA
AGTTACTCTTGTTTGCTGATATCAATGGTAAGCTTTACCATGATTCTCAGAACATGCTTAGAGGTGAAGA
TATGTCTTTCCTTGAGAAGGATGCACCTTACATGGTAGGTGATGTTATCACTAGTGGTGATATCACTTGT
GTTGTAATACCCTCCAAAAAGACTGGTGGCACTACTGAGATGCTCTCAAGAGCTTTGAAGAAAGTGCCAG
TTGATGAGTATATAACCACGTACCCTGGACAAGGATGTGCTGGTTATACACTTGAGGAAGCTAAGACTGC
TCTTAAGAAATGCAAATCTGCATTTTATGTACTACCTTCAGAAGCACCTAATGCTAAGGAAGAGATTCTA
GGAACTGTATCCTGGAATTTGAGAGAAATGCTTGCTCATGCTGAAGAGACAAGAAAATTAATGCCTATAT
GCATGGATGTTAGAGCCATAATGGCAACCATCCAACGTAAGTATAAAGGAATTAAAATTCAAGAGGGCAT
CGTTGACTATGGTGTCCGATTCTTCTTTTATACTAGTAAAGAGCCTGTAGCTTCTATTATTACGAAGCTG
AACTCTCTAAATGAGCCGCTTGTCACAATGCCAATTGGTTATGTGACACATGGTTTTAATCTTGAAGAGG
CTGCGCGCTGTATGCGTTCTCTTAAAGCTCCTGCCGTAGTGTCAGTATCATCACCAGATGCTGTTACTAC
ATATAATGGATACCTCACTTCGTCATCAAAGACATCTGAGGAGCACTTTGTAGAAACAGTTTCTTTGGCT
GGCTCTTACAGAGATTGGTCCTATTCAGGACAGCGTACAGAGTTAGGTGTTGAATTTCTTAAGCGTGGTG
ACAAAATTGTGTACCACACTCTGGAGAGCCCCGTCGAGTTTCATCTTGACGGTGAGGTTCTTTCACTTGA
CAAACTAAAGAGTCTCTTATCCCTGCGGGAGGTTAAGACTATAAAAGTGTTCACAACTGTGGACAACACT
AATCTCCACACACAGCTTGTGGATATGTCTATGACATATGGACAGCAGTTTGGTCCAACATACTTGGATG
GTGCTGATGTTACAAAAATTAAACCTCATGTAAATCATGAGGGTAAGACTTTCTTTGTACTACCTAGTGA
TGACACACTACGTAGTGAAGCTTTCGAGTACTACCATACTCTTGATGAGAGTTTTCTTGGTAGGTACATG
TCTGCGTTAAACCACACAAAGAAATGGAAATTTCCTCAAGTTGGTGGTTTAACTTCAATTAAATGGGCTG
ATAACAATTGTTATTTGTCTAGTGTTTTATTAGCACTTCAACAGATTGAAGTCAAATTCAATGCACCAGC
ACTTCAAGAGGCTTATTATAGAGCCCGTGCTGGTGATGCTGCTAACTTTTGTGCACTCATACTCGCTTAC
AGTAATAAAACTGTTGGCGAGCTTGGTGATGTCAGAGAAACTATGACCCATCTTCTACAGCATGCTAATT
TGGAATCTGCAAAGCGAGTTCTTAATGTGGTGTGTAAACATTGTGGTCAGAAAACTACTACCTTAACGGG
TGTAGAAGCTGTGATGTATATGGGTACTCTATCTTATGATAATCTTAAGACAGGTGTTTCCATTCCATGT
GTGTGTGGTCGTGATGCTACACAATATCTAGTACAACAAGAGTCTTCTTTTGTTATGATGTCTGCACCAC
CTGCTGAGTATAAATTACAGCAAGGTACATTCTTATGTGCGAATGAGTACACTGGTAACTATCAGTGTGG
TCATTACACTCATATAACTGCTAAGGAGACCCTCTATCGTATTGACGGAGCTCACCTTACAAAGATGTCA
GAGTACAAAGGACCAGTGACTGATGTTTTCTACAAGGAAACATCCTACACTACAACCATCAAGCCTGTGT
CGTATAAACTCGATGGAGTTACTTACACAGAGATTGAACCAAAATTGGATGGGTATTATAAAAAGGATAA
TGCTTACTATACAGAGCAGCCTATAGACCTTGTACCAACTCAACCATTACCAAATGCGAGTTTTGATAAT
TTCAAACTCACATGTTCTAACACAAAATTTGCTGATGATTTAAATCAAATGACAGGCTTCACAAAGCCAG
CTTCACGAGAGCTATCTGTCACATTCTTCCCAGACTTGAATGGCGATGTAGTGGCTATTGACTATAGACA
CTATTCAGCGAGTTTCAAGAAAGGTGCTAAATTACTGCATAAGCCAATTGTTTGGCACATTAACCAGGCT
ACAACCAAGACAACGTTCAAACCAAACACTTGGTGTTTACGTTGTCTTTGGAGTACAAAGCCAGTAGATA
CTTCAAATTCATTTGAAGTTCTGGCAGTAGAAGACACACAAGGAATGGACAATCTTGCTTGTGAAAGTCA
ACAACCCACCTCTGAAGAAGTAGTGGAAAATCCTACCATACAGAAGGAAGTCATAGAGTGTGACGTGAAA
ACTACCGAAGTTGTAGGCAATGTCATACTTAAACCATCAGATGAAGGTGTTAAAGTAACACAAGAGTTAG
GTCATGAGGATCTTATGGCTGCTTATGTGGAAAACACAAGCATTACCATTAAGAAACCTAATGAGCTTTC
ACTAGCCTTAGGTTTAAAAACAATTGCCACTCATGGTATTGCTGCAATTAATAGTGTTCCTTGGAGTAAA
ATTTTGGCTTATGTCAAACCATTCTTAGGACAAGCAGCAATTACAACATCAAATTGCGCTAAGAGATTAG
CACAACGTGTGTTTAACAATTATATGCCTTATGTGTTTACATTATTGTTCCAATTGTGTACTTTTACTAA
AAGTACCAATTCTAGAATTAGAGCTTCACTACCTACAACTATTGCTAAAAATAGTGTTAAGAGTGTTGCT
AAATTATGTTTGGATGCCGGCATTAATTATGTGAAGTCACCCAAATTTTCTAAATTGTTCACAATCGCTA
TGTGGCTATTGTTGTTAAGTATTTGCTTAGGTTCTCTAATCTGTGTAACTGCTGCTTTTGGTGTACTCTT
ATCTAATTTTGGTGCTCCTTCTTATTGTAATGGTGTTAGAGAATTGTATCTTAATTCGTCTAACGTTACT
ACTATGGATTTCTGTGAAGGTTCTTTTCCTTGCAGCATTTGTTTAAGTGGATTAGACTCCCTTGATTCTT
ATCCAGCTCTTGAAACCATTCAGGTGACGATTTCATCGTATAAGCTAGACTTGACAATTTTAGGTCTGGC
CGCTGAGTGGGTTTTGGCATATATGTTGTTCACAAAATTCTTTTATTTATTAGGTCTTTCAGCTATAATG
CAGGTGTTCTTTGGCTATTTTGCTAGTCATTTCATCAGCAATTCTTGGCTCATGTGGTTTATCATTAGTA
TTGTACAAATGGCACCCGTTTCTGCAATGGTTAGGATGTACATCTTCTTTGCTTCTTTCTACTACATATG
GAAGAGCTATGTTCATATCATGGATGGTTGCACCTATTCGACTTGCATGATGTGCTATAAGCGCAATCGT
GCCACACGCGTTGAGTGTACAACTATTGTTAATGGCATGAAGAGATCTTTCTATGTCTATGCAAATGGAG
GCCGTGGCTTCTGCAAGACTCACAATTGGAATTGTCTCAATTGTGACACATTTTGCACTGGTAGTACATT
CATTAGTGATGAAGTTGCTCGTGATTTGTCACTCCAGTTTAAAAGACCAATCAACCCTACTGACCAGTCA
TCGTATATTGTTGATAGTGTTGCTGTGAAAAATGGCGCGCTTCACCTCTACTTTGACAAGGCTGGTCAAA
AGACCTATGAGAGACATCCGCTCTCCCATTTTGTCAATTTAGACAATTTGAGAGCTAACAACACTAAAGG
TTCACTGCCTATTAATGTCATAGTTTTTGATGGCAAGTCCAAATGCGACGAGTCTGCTTCTAAGTCTGCT
TCTGTGTACTACAGCCAGCTGATGTGCCAACCTATTCTGTTGCTTGACCAAGCTCTTGTATCAGACGTTG
GAGATAGTACTGAAGTTTCCGTTAAGATGTTTGATGCTTATGTCGACACCTTTTCAGCAACTTTTAGTGT
TCCTATGGAAAAACTTAAGGCACTTGTTGCTACAGCTCACAGCGAGTTAGCAAAGGGTGTAGCTTTAGAT
GGTGTCCTTTCTACATTCGTGTCAGCTGCCCGACAAGGTGTTGTTGATACCGATGTTGACACAAAGGATG
TTATTGAATGTCTCAAACTTTCACATCACTCTGACTTAGAAGTGACAGGTGACAGTTGTAACAATTTCAT
GCTCACCTATAATAAGGTTGAAAACATGACGCCCAGAGATCTTGGCGCATGTATTGACTGTAATGCAAGG
CATATCAATGCCCAAGTAGCAAAAAGTCACAATGTTTCACTCATCTGGAATGTAAAAGACTACATGTCTT
TATCTGAACAGCTGCGTAAACAAATTCGTAGTGCTGCCAAGAAGAACAACATACCTTTTAGACTAACTTG
TGCTACAACTAGACAGGTTGTCAATGTCATAACTACTAAAATCTCACTCAAGGGTGGTAAGATTGTTAGT
ACTTGGTTTAAACTTATGCTTAAGGCCACATTATTGTGCGTTCTTGCTGCATTGGTTTGTTACATCGTTA
TGCCAGTACATACATTGTCAATCCATGATGGTTACACAAATGAAATCATTGGTTACAAAGCCATTCAGGA
TGGTGTCACTCGTGACATCATTTCTACTGATGATTGTTTTGCAAATAAACATGCTGGTTTTGACGCATGG
TTTAGCCAGCGTGGTGGTTCATACAAAAATGACAAAAGCTGCCCTGTAGTAGCTGCTATCATTACAAGAG
AGATTGGTTTCATAGTGCCTGGCTTACCGGGTACTGTGCTGAGAGCAATCAATGGTGACTTCTTGCATTT
TCTACCTCGTGTTTTTAGTGCTGTTGGCAACATTTGCTACACACCTTCCAAACTCATTGAGTATAGTGAT
TTTGCTACCTCTGCTTGCGTTCTTGCTGCTGAGTGTACAATTTTTAAGGATGCTATGGGCAAACCTGTGC
CATATTGTTATGACACTAATTTGCTAGAGGGTTCTATTTCTTATAGTGAGCTTCGTCCAGACACTCGTTA
TGTGCTTATGGATGGTTCCATCATACAGTTTCCTAACACTTACCTGGAGGGTTCTGTTAGAGTAGTAACA
ACTTTTGATGCTGAGTACTGTAGACATGGTACATGCGAAAGGTCAGAAGCAGGTATTTGCCTATCTACCA
GTGGTAGATGGGTTCTTAATAATGAGCATTACAGAGCTCTATCAGGAGTTTTCTGTGGTGTTGATGCGAT
GAATCTCATAGCTAACATCTTTACTCCTCTTGTGCAACCTGTGGGTGCTTTAGATGTGTCTGCTTCAGCA
GTGGCTGGTGGTATTATTGCCATATTGGTGACTTGTGCTGCCTACTACTTTATGAAATTCAGACGTGCTT
TTGGTGAGTACAACCATGTTGTTGCTGCTAATGCACTTTTGTTTTTGATGTCTTTCACTATACTCTGTCT
GGCACCAGCTTACAGCTTTCTGCCGGGAGTCTACTCAGTCTTTTACTTGTACTTGACATTCTATTTCACC
AATGATGTTTCATTCTTGGCTCACCTTCAATGGTTTGCCATGTTTTCTCCTATTGTGCCTTTTTGGATAA
CAGCAATTTATGTATTCTGTATTTCTCTGAAGCACTGCCATTGGTTCTTTAACAACTATCTTAGGAAAAG
AGTCATGTTTAATGGAGTTACATTTAGTACCTTCGAGGAGGCTGCTTTGTGTACCTTTTTGCTCAACAAG
GAAATGTACCTAAAATTGCGTAGCGAGACACTGTTGCCACTTACACAGTATAACAGGTATCTTGCTCTAT
ATAACAAGTACAAGTATTTCAGTGGAGCCTTAGATACTACCAGCTATCGTGAAGCAGCTTGCTGCCACTT
AGCAAAGGCTCTAAATGACTTTAGCAACTCAGGTGCTGATGTTCTCTACCAACCACCACAGACATCAATC
ACTTCTGCTGTTCTGCAGAGTGGTTTTAGGAAAATGGCATTCCCGTCAGGCAAAGTTGAAGGGTGCATGG
TACAAGTAACCTGTGGAACTACAACTCTTAATGGATTGTGGTTGGATGACACAGTATACTGTCCAAGACA
TGTCATTTGCACAGCAGAAGACATGCTTAATCCTAACTATGAAGATCTGCTCATTCGCAAATCCAACCAT
AGCTTTCTTGTTCAGGCTGGCAATGTTCAACTTCGTGTTATTGGCCATTCTATGCAAAATTGTCTGCTTA
GGCTTAAAGTTGATACTTCTAACCCTAAGACACCCAAGTATAAATTTGTCCGTATCCAACCTGGTCAAAC
ATTTTCAGTTCTAGCATGCTACAATGGTTCACCATCTGGTGTTTATCAGTGTGCCATGAGACCTAATCAT
ACCATTAAAGGTTCTTTCCTTAATGGATCATGTGGTAGTGTTGGTTTTAACATTGATTATGATTGCGTGT
CTTTCTGCTATATGCATCATATGGAGCTTCCAACAGGAGTACACGCTGGTACTGACTTAGAAGGTAAATT
CTATGGTCCATTTGTTGACAGACAAACTGCACAGGCTGCAGGTACAGACACAACCATAACATTAAATGTT
TTGGCATGGCTGTATGCTGCTGTTATCAATGGTGATAGGTGGTTTCTTAATAGATTCACCACTACTTTGA
ATGACTTTAACCTTGTGGCAATGAAGTACAACTATGAACCTTTGACACAAGATCATGTTGACATATTGGG
ACCTCTTTCTGCTCAAACAGGAATTGCCGTCTTAGATATGTGTGCTGCTTTGAAAGAGCTGCTGCAGAAT
GGTATGAATGGTCGTACTATCCTTGGTAGCACTATTTTAGAAGATGAGTTTACACCATTTGATGTTGTTA
GACAATGCTCTGGTGTTACCTTCCAAGGTAAGTTCAAGAAAATTGTTAAGGGCACTCATCATTGGATGCT
TTTAACTTTCTTGACATCACTATTGATTCTAGTTCAAAGTACACAGTGGTCACTGTTTTTCTTTGTTTAC
GAGAATGCTTTCTTGCCATTTACTCTTGGTATTATGGCAATTGCTGCATGTGCTATGCTGCTTGTTAAGC
ATAAGCACGCATTCTTGTGCTTGTTTCTGTTACCTTCTCTTGCAACAGTTGCTTACTTTAATATGGTCTA
CATGCCTGCTAGCTGGGTGATGCGTATCATGACATGGCTTGAATTGGCTGACACTAGCTTGTCTGGTTAT
AGGCTTAAGGATTGTGTTATGTATGCTTCAGCTTTAGTTTTGCTTATTCTCATGACAGCTCGCACTGTTT
ATGATGATGCTGCTAGACGTGTTTGGACACTGATGAATGTCATTACACTTGTTTACAAAGTCTACTATGG
TAATGCTTTAGATCAAGCTATTTCCATGTGGGCCTTAGTTATTTCTGTAACCTCTAACTATTCTGGTGTC
GTTACGACTATCATGTTTTTAGCTAGAGCTATAGTGTTTGTGTGTGTTGAGTATTACCCATTGTTATTTA
TTACTGGCAACACCTTACAGTGTATCATGCTTGTTTATTGTTTCTTAGGCTATTGTTGCTGCTGCTACTT
TGGCCTTTTCTGTTTACTCAACCGTTACTTCAGGCTTACTCTTGGTGTTTATGACTACTTGGTCTCTACA
CAAGAATTTAGGTATATGAACTCCCAGGGGCTTTTGCCTCCTAAGAGTAGTATTGATGCTTTCAAGCTTA
ACATTAAGTTGTTGGGTATTGGAGGTAAACCATGTATCAAGGTTGCTACTGTACAGTCTAAAATGTCTGA
CGTAAAGTGCACATCTGTGGTACTGCTCTCGGTTCTTCAACAACTTAGAGTAGAGTCATCTTCTAAATTG
TGGGCACAATGTGTACAACTCCACAATGATATTCTTCTTGCAAAAGACACAACTGAAGCTTTCGAGAAGA
TGGTTTCTCTTTTGTCTGTTTTGCTATCCATGCAGGGTGCTGTAGACATTAATAGGTTGTGCGAGGAAAT
GCTCGATAACCGTGCTACTCTTCAGGCTATTGCTTCAGAATTTAGTTCTTTACCATCATATGCCGCTTAT
GCCACTGCCCAGGAGGCCTATGAGCAGGCTGTAGCTAATGGTGATTCTGAAGCCGTTCTCAAAAAGTTAA
AGAAATCTTTGAATGTGGCTAAATCTGAGTTTGACCGTGATGCTGCCATGCAACGCAAGTTGGAAAAGAT
GGCAGATCAGGCTATGACCCAAATGTACAAACAGGCAAGATCTGAGGACAAGAGGGCAAAAGTAACTAGT
GCTATGCAAACAATGCTCTTCACTATGCTTAGGAAGCTTGATAATGATGCACTTAACAACATTATCAACA
ATGCGCGTGATGGTTGTGTTCCACTCAACATCATACCATTGACTACAGCAGCCAAACTCATGGTTGTTGT
CCCTGATTATGGTACCTACAAGAACACTTGTGATGGTAACACCTTTACATATGCATCTGCACTCTGGGAA
ATCCAGCAAGTTGTTGATGCGGATAGCAAGATTGTTCAACTTAGTGAAATTAACATGGACAATTCACCAA
ATTTGGCTTGGCCTCTTATTGTTACAGCTCTAAGAGCCAACTCAGCTGTTAAACTACAGAATAATGAACT
GAGTCCAGTAGCACTACGACAGATGTCCTGTGCGGCTGGTACCACACAAACAGCTTGTACTGATGACAAT
GCACTTGCCTACTATAACAATTCGAAGGGAGGTAGGTTTGTGCTGGCATTACTATCAGACCACCAAGATC
TCAAATGGGCTAGATTCCCTAAGAGTGATGGTACAGGTACAATTTACACAGAACTGGAACCACCTTGTAG
GTTTGTTACAGACACACCAAAAGGGCCTAAAGTGAAATACTTGTACTTCATCAAAGGCTTAAACAACCTA
AATAGAGGTATGGTGCTGGGCAGTTTAGCTGCTACAGTACGTCTTCAGGCTGGAAATGCTACAGAAGTAC
CTGCCAATTCAACTGTGCTTTCCTTCTGTGCTTTTGCAGTAGACCCTGCTAAAGCATATAAGGATTACCT
AGCAAGTGGAGGACAACCAATCACCAACTGTGTGAAGATGTTGTGTACACACACTGGTACAGGACAGGCA
ATTACTGTAACACCAGAAGCTAACATGGACCAAGAGTCCTTTGGTGGTGCTTCATGTTGTCTGTATTGTA
GATGCCACATTGACCATCCAAATCCTAAAGGATTCTGTGACTTGAAAGGTAAGTACGTCCAAATACCTAC
CACTTGTGCTAATGACCCAGTGGGTTTTACACTTAGAAACACAGTCTGTACCGTCTGCGGAATGTGGAAA
GGTTATGGCTGTAGTTGTGACCAACTCCGCGAACCCTTGATGCAGTCTGCGGATGCATCAACGTTTTTAA
ACGGGTTTGCGGTGTAAGTGCAGCCCGTCTTACACCGTGCGGCACAGGCACTAGTACTGATGTCGTCTAC
AGGGCTTTTGATATTTACAACGAAAAAGTTGCTGGTTTTGCAAAGTTCCTAAAAACTAATTGCTGTCGCT
TCCAGGAGAAGGATGAGGAAGGCAATTTATTAGACTCTTACTTTGTAGTTAAGAGGCATACTATGTCTAA
CTACCAACATGAAGAGACTATTTATAACTTGGTTAAAGATTGTCCAGCGGTTGCTGTCCATGACTTTTTC
AAGTTTAGAGTAGATGGTGACATGGTACCACATATATCACGTCAGCGTCTAACTAAATACACAATGGCTG
ATTTAGTCTATGCGCTACGTCATTTTGATGAGGGTAATTGTGATACATTAAAAGAAATACTCGTCACGTA
CAATTGCTGTGATGATGATTATTTCAATAAGAAGGATTGGTATGACTTCGTAGAGAATCCTGACATCTTA
CGCGTATATGCTAACTTAGGTGAGCGTGTACGCCAATCATTATTAAAGACTGTACAATTCTGCGATGCTA
TGCGTGATGCAGGCATTGTAGGCGTACTGACATTAGATAATCAGGATCTTAATGGGAACTGGTACGATTT
CGGTGATTTCGTACAAGTAGCACCAGGCTGCGGAGTTCCTATTGTGGATTCATATTACTCATTGCTGATG
CCCATCCTCACTTTGACTAGAGCATTGGCTGCTGAGTCCCATATGGATGCTGATCTCGCAAAACCACTTA
TTAAGTGGGATTTGCTGAAATATGATTTTACGGAAGAGAGACTTTGTCTCTTCGACCGTTATTTTAAATA
TTGGGACCAGACATACCATCCCAATTGTATTAACTGTTTGGATGATAGGTGTATCCTTCATTGCGCAAAC
TTTAATGTGTTATTTTCTACTGTGTTTCCACCTACAAGTTTTGGACCACTAGTAAGAAAAATATTTGTAG
ATGGTGTTCCTTTTGTTGTTTCAACTGGATACCATTTTCGTGAGTTAGGAGTCGTACATAATCAGGATGT
AAACTTACATAGCTCGCGTCTCAGTTTCAAGGAACTTTTAGTGTATGCTGCTGATCCAGCTATGCATGCA
GCTTCTGGCAATTTATTGCTAGATAAACGCACTACATGCTTTTCAGTAGCTGCACTAACAAACAATGTTG
CTTTTCAAACTGTCAAACCCGGTAATTTTAATAAAGACTTTTATGACTTTGCTGTGTCTAAAGGTTTCTT
TAAGGAAGGAAGTTCTGTTGAACTAAAACACTTCTTCTTTGCTCAGGATGGCAACGCTGCTATCAGTGAT
TATGACTATTATCGTTATAATCTGCCAACAATGTGTGATATCAGACAACTCCTATTCGTAGTTGAAGTTG
TTGATAAATACTTTGATTGTTACGATGGTGGCTGTATTAATGCCAACCAAGTAATCGTTAACAATCTGGA
TAAATCAGCTGGTTTCCCATTTAATAAATGGGGTAAGGCTAGACTTTATTATGACTCAATGAGTTATGAG
GATCAAGATGCACTTTTCGCGTATACTAAGCGTAATGTCATCCCTACTATAACTCAAATGAATCTTAAGT
ATGCCATTAGTGCAAAGAATAGAGCTCGCACCGTAGCTGGTGTCTCTATCTGTAGTACTATGACAAATAG
ACAGTTTCATCAGAAATTATTGAAGTCAATAGCCGCCACTAGAGGAGCTACTGTGGTAATTGGAACAAGC
AAGTTTTACGGTGGCTGGCATAATATGTTAAAAACTGTTTACAGTGATGTAGAAACTCCACACCTTATGG
GTTGGGATTATCCAAAATGTGACAGAGCCATGCCTAACATGCTTAGGATAATGGCCTCTCTTGTTCTTGC
TCGCAAACATAACACTTGCTGTAACTTATCACACCGTTTCTACAGGTTAGCTAACGAGTGTGCGCAAGTA
TTAAGTGAGATGGTCATGTGTGGCGGCTCACTATATGTTAAACCAGGTGGAACATCATCCGGTGATGCTA
CAACTGCTTATGCTAATAGTGTCTTTAACATTTGTCAAGCTGTTACAGCCAATGTAAATGCACTTCTTTC
AACTGATGGTAATAAGATAGCTGACAAGTATGTCCGCAATCTACAACACAGGCTCTATGAGTGTCTCTAT
AGAAATAGGGATGTTGATCATGAATTCGTGGATGAGTTTTACGCTTACCTGCGTAAACATTTCTCCATGA
TGATTCTTTCTGATGATGCCGTTGTGTGCTATAACAGTAACTATGCGGCTCAAGGTTTAGTAGCTAGCAT
TAAGAACTTTAAGGCAGTTCTTTATTATCAAAATAATGTGTTCATGTCTGAGGCAAAATGTTGGACTGAG
ACTGACCTTACTAAAGGACCTCACGAATTTTGCTCACAGCATACAATGCTAGTTAAACAAGGAGATGATT
ACGTGTACCTGCCTTACCCAGATCCATCAAGAATATTAGGCGCAGGCTGTTTTGTCGATGATATTGTCAA
AACAGATGGTACACTTATGATTGAAAGGTTCGTGTCACTGGCTATTGATGCTTACCCACTTACAAAACAT
CCTAATCAGGAGTATGCTGATGTCTTTCACTTGTATTTACAATACATTAGAAAGTTACATGATGAGCTTA
CTGGCCACATGTTGGACATGTATTCCGTAATGCTAACTAATGATAACACCTCACGGTACTGGGAACCTGA
GTTTTATGAGGCTATGTACACACCACATACAGTCTTGCAGGCTGTAGGTGCTTGTGTATTGTGCAATTCA
CAGACTTCACTTCGTTGCGGTGCCTGTATTAGGAGACCATTCCTATGTTGCAAGTGCTGCTATGACCATG
TCATTTCAACATCACACAAATTAGTGTTGTCTGTTAATCCCTATGTTTGCAATGCCCCAGGTTGTGATGT
CACTGATGTGACACAACTGTATCTAGGAGGTATGAGCTATTATTGCAAGTCACATAAGCCTCCCATTAGT
TTTCCATTATGTGCTAATGGTCAGGTTTTTGGTTTATACAAAAACACATGTGTAGGCAGTGACAATGTCA
CTGACTTCAATGCGATAGCAACATGTGATTGGACTAATGCTGGCGATTACATACTTGCCAACACTTGTAC
TGAGAGACTCAAGCTTTTCGCAGCAGAAACGCTCAAAGCCACTGAGGAAACATTTAAGCTGTCATATGGT
ATTGCCACTGTACGCGAAGTACTCTCTGACAGAGAATTGCATCTTTCATGGGAGGTTGGAAAACCTAGAC
CACCATTGAACAGAAACTATGTCTTTACTGGTTACCGTGTAACTAAAAATAGTAAAGTACAGATTGGAGA
GTACACCTTTGAAAAAGGTGACTATGGTGATGCTGTTGTGTACAGAGGTACTACGACATACAAGTTGAAT
GTTGGTGATTACTTTGTGTTGACATCTCACACTGTAATGCCACTTAGTGCACCTACTCTAGTGCCACAAG
AGCACTATGTGAGAATTACTGGCTTGTACCCAACACTCAACATCTCAGATGAGTTTTCTAGCAATGTTGC
AAATTATCAAAAGGTCGGCATGCAAAAGTACTCTACACTCCAAGGACCACCTGGTACTGGTAAGAGTCAT
TTTGCCATCGGACTTGCTCTCTATTACCCATCTGCTCGCATAGTGTATACGGCATGCTCTCATGCAGCTG
TTGATGCCCTATGTGAAAAGGCATTAAAATATTTGCCCATAGATAAATGTAGTAGAATCATACCTGCGCG
TGCGCGCGTAGAGTGTTTTGATAAATTCAAAGTGAATTCAACACTAGAACAGTATGTTTTCTGCACTGTA
AATGCATTGCCAGAAACAACTGCTGACATTGTAGTCTTTGATGAAATCTCTATGGCTACTAATTATGACT
TGAGTGTTGTCAATGCTAGACTTCGTGCAAAACACTACGTCTATATTGGCGATCCTGCTCAATTACCAGC
CCCCCGCACATTGCTGACTAAAGGCACACTAGAACCAGAATATTTTAATTCAGTGTGCAGACTTATGAAA
ACAATAGGTCCAGACATGTTCCTTGGAACTTGTCGCCGTTGTCCTGCTGAAATTGTTGACACTGTGAGTG
CTTTAGTTTATGACAATAAGCTAAAAGCACACAAGGAGAAGTCAGCTCAATGCTTCAAAATGTTCTACAA
AGGTGTTATTACACATGATGTTTCATCTGCAATCAACAGACCTCAAATAGGCGTTGTAAGAGAATTTCTT
ACACGCAATCCTGCTTGGAGAAAAGCTGTTTTTATCTCACCTTATAATTCACAGAACGCTGTAGCTTCAA
AAATCTTAGGATTGCCTACGCAGACTGTTGATTCATCACAGGGTTCTGAATATGACTATGTCATATTCAC
ACAAACTACTGAAACAGCACACTCTTGTAATGTCAACCGCTTCAATGTGGCTATCACAAGGGCAAAAATT
GGCATTTTGTGCATAATGTCTGATAGAGATCTTTATGACAAACTGCAATTTACAAGTCTAGAAATACCAC
GTCGCAATGTGGCTACATTACAAGCAGAAAATGTAACTGGACTTTTTAAGGACTGTAGTAAGATCATTAC
TGGTCTTCATCCTACACAGGCACCTACACACCTCAGCGTTGATATAAAGTTCAAGACTGAAGGATTATGT
GTTGACATACCAGGCATACCAAAGGACATGACCTACCGTAGACTCATCTCTATGATGGGTTTCAAAATGA
ATTACCAAGTCAATGGTTACCCTCATATGTTTATCACCCGCGAAGAAGCTATTCGTCACGTTCGTGCGTG
GATTGGCTTTGATGTAGAGGGCTGTCATGCAACTAGAGATGCTGTGGGTACTAACCTACCTCTCCAGCTA
GGATTTTCTACAGGTGTTAACTTAGTAGCTGTACCGACTGGTTATGTTGACACTGAAAATAACACAGAAT
TCACCAGAGTTAATGCAAAACCTCCACCAGGTGACCAGTTTAAACATCTTATACCACTCATGTATAAAGG
CTTGCCCTGGAATGTAGTGCGTATTAAGATAGTACAAATGCTCAGTGATACACTGAAAGGATTGTCAGAC
AGAGTCGTGTTCGTCCTTTGGGCGCATGGCTTTGAGCTTACATCAATGAAGTACTTTGTCAAGATTGGAC
CTGAAAGAACGTGTTGTCTGTGTGACAAACGTGCAACTTGCTTTTCTACTTCATCAGATACTTATGCCTG
CTGGAATCATTCTGTGGGTTTTGACTATGTCTATAACCCATTTATGATTGATGTTCAGCAGTGGGGCTTT
ACGGGTAACCTTCAGAGTAACCATGACCAACATTGCCAGGTACATGGAAATGCACATGTGGCTAGTTGTG
ATGCTATCATGACTAGATGTTTAGCAGTCCATGAGTGCTTTGTTAAGCGCGTTGATTGGTCTGTTGAATA
CCCTATTATAGGAGATGAACTGAGGGTTAATTCTGCTTGCAGAAAAGTACAACACATGGTTGTGAAGTCT
GCATTGCTTGCTGATAAGTTTCCAGTTCTTCATGACATTGGAAATCCAAAGGCTATCAAGTGTGTGCCTC
AGGCTGAAGTAGAATGGAAGTTCTACGATGCTCAGCCATGTAGTGACAAAGCTTACAAAATAGAGGAACT
CTTCTATTCTTATGCTACACATCACGATAAATTCACTGATGGTGTTTGTTTGTTTTGGAATTGTAACGTT
GATCGTTACCCAGCCAATGCAATTGTGTGTAGGTTTGACACAAGAGTCTTGTCAAACTTGAACTTACCAG
GCTGTGATGGTGGTAGTTTGTATGTGAATAAGCATGCATTCCACACTCCAGCTTTCGATAAAAGTGCATT
TACTAATTTAAAGCAATTGCCTTTCTTTTACTATTCTGATAGTCCTTGTGAGTCTCATGGCAAACAAGTA
GTGTCGGATATTGATTATGTTCCACTCAAATCTGCTACGTGTATTACACGATGCAATTTGGGTGGTGCTG
TTTGCAGACACCATGCAAATGAGTACCGACAGTACTTGGATGCATATAATATGATGATTTCTGCTGGATT
TAGCCTATGGATTTACAAACAATTTGATACTTATAACCTGTGGAATACATTTACCAGGTTACAGAGTTTA
GAAAATGTGGCTTATAATGTTGTTAATAAAGGACACTTTGATGGACACGCCGGCGAAGCACCTGTTTCCA
TCATTAATAATGCTGTTTACACAAAGGTAGATGGTATTGATGTGGAGATCTTTGAAAATAAGACAACACT
TCCTGTTAATGTTGCATTTGAGCTTTGGGCTAAGCGTAACATTAAACCAGTGCCAGAGATTAAGATACTC
AATAATTTGGGTGTTGATATCGCTGCTAATACTGTAATCTGGGACTACAAAAGAGAAGCCCCAGCACATG
TATCTACAATAGGTGTCTGCACAATGACTGACATTGCCAAGAAACCTACTGAGAGTGCTTGTTCTTCACT
TACTGTCTTGTTTGATGGTAGAGTGGAAGGACAGGTAGACCTTTTTAGAAACGCCCGTAATGGTGTTTTA
ATAACAGAAGGTTCAGTCAAAGGTCTAACACCTTCAAAGGGACCAGCACAAGCTAGCGTCAATGGAGTCA
CATTAATTGGAGAATCAGTAAAAACACAGTTTAACTACTTTAAGAAAGTAGACGGCATTATTCAACAGTT
GCCTGAAACCTACTTTACTCAGAGCAGAGACTTAGAGGATTTTAAGCCCAGATCACAAATGGAAACTGAC
TTTCTCGAGCTCGCTATGGATGAATTCATACAGCGATATAAGCTCGAGGGCTATGCCTTCGAACACATCG
TTTATGGAGATTTCAGTCATGGACAACTTGGCGGTCTTCATTTAATGATAGGCTTAGCCAAGCGCTCACA
AGATTCACCACTTAAATTAGAGGATTTTATCCCTATGGACAGCACAGTGAAAAATTACTTCATAACAGAT
GCGCAAACAGGTTCATCAAAATGTGTGTGTTCTGTGATTGATCTTTTACTTGATGACTTTGTCGAGATAA
TAAAGTCACAAGATTTGTCAGTGATTTCAAAAGTGGTCAAGGTTACAATTGACTATGCTGAAATTTCATT
CATGCTTTGGTGTAAGGATGGACATGTTGAAACCTTCTACCCAAAACTACAAGCAAGTCAAGCGTGGCAA
CCAGGTGTTGCGATGCCTAACTTGTACAAGATGCAAAGAATGCTTCTTGAAAAGTGTGACCTTCAGAATT
ATGGTGAAAATGCTGTTATACCAAAAGGAATAATGATGAATGTCGCAAAGTATACTCAACTGTGTCAATA
CTTAAATACACTTACTTTAGCTGTACCCTACAACATGAGAGTTATTCACTTTGGTGCTGGCTCTGATAAA
GGAGTTGCACCAGGTACAGCTGTACTCAGACAATGGTTGCCAACTGGCACACTACTTGTCGATTCAGATC
TTAATGACTTCGTCTCCGACGCAGATTCTACTTTAATTGGAGACTGTGCAACAGTACATACGGCTAATAA
ATGGGACCTTATTATTAGCGATATGTATGACCCTAGGACCAAACATGTGACAAAAGAGAATGACTCTAAA
GAAGGGTTTTTCACTTATCTGTGTGGATTTATAAAGCAAAAACTAGCCCTGGGTGGTTCTATAGCTGTAA
AGATAACAGAGCATTCTTGGAATGCTGACCTTTACAAGCTTATGGGCCATTTCTCATGGTGGACAGCTTT
TGTTACAAATGTAAATGCATCATCATCGGAAGCATTTTTAATTGGGGCTAACTATCTTGGCAAGCTGAAG
GAACAAATTGATGGCTATACCATGCATGCTAACTACATTTTCTGGAGGAACACAAATCCTATCCAGTTGT
CTTCCTATTCACTCTTTGACATGAGCAAATTTCCTCTTAAATTAAGAGGAACTGCTGTAATGTCTCTTAA
GGAGAATCAAATCAATGATATGATTTATTCTCTTCTGGAAAAAGGTAGGCTTATCATTAGAGAAAACAAC
AGAGTTGTGGTTTCAAGTGATATTCTTGTTAACAACTAAACGAACATGTTTATTTTCTTATTATTTCTTA
CTCTCACTAGTGGTAGTGACCTTGACCGGTGCACCACTTTTGATGATGTTCAAGCTCCTAATTACACTCA
ACATACTTCATCTATGAGGGGGGTTTACTATCCTGATGAAATTTTTAGATCAGACACTCTTTATTTAACT
CAGGATTTATTTCTTCCATTTTATTCTAATGTTACAGGGTTTCATACTATTAATCATACGTTTGACAACC
CTGTCATACCTTTTAAGGATGGTATTTATTTTGCTGCCACAGAGAAATCAAATGTTGTCCGTGGTTGGGT
TTTTGGTTCTACCATGAACAACAAGTCACAGTCGGTGATTATTATTAACAATTCTACTAATGTTGTTATA
CGAGCATGTAACTTTGAATTGTGTGACAACCCTTTCTTTGTTGTTTCTAAACCCATGGGTACACAGACAC
ATACTATGATATTCGATAATGCATTTAATTGCACTTTCGAGTACATATCTGATGCCTTTTCGCTTGATGT
TTCAGAAAAGTCAGGTAATTTTAAACACTTACGAGAGTTTGTGTTTAAAAATAAAGATGGGTTTCTCTAT
GTTTATAAGGGCTATCAACCTATAGATGTAGTTCGTGATCTACCTTCTGGTTTTAACACTTTGAAACCTA
TTTTTAAGTTGCCTCTTGGTATTAAGATTACAAATTTTAGAGCCATTCTTACAGCCTTTTCACCTGCTCA
AGGCACTTGGGGCACGTCAGCTGCAGCCTATTTTGTTGGCTATTTAAAGCCAACTACATTTATGCTCAAG
TATGATGAAAATGGTACAATCACAGATGCTGTTGATTGTTCTCAAAATCCACTTGCTGAACTCAAATGCT
CTGTTAAGAGCTTTGAGATTGACAAAGGAATTTACCAGACCTCTAATTTCAGGGTTGTTCCCTCAGGAGA
TGTTGTGAGATTCCCTAATATTACAAACTTGTGTCCTTTTGGAGAGGTTTTTAATGCTACTAAATTCCCT
TCTGTCTATGCATGGGAGAGGAAAAGAATTTCTAATTGTGTTGCTGATTACTCTGTGCTCTACAACTCAA
CATCTTTTTCAACCTTTAAGTGCTATGGCGTTTCTGCCACTAAGTTGAATGATCTTTGCTTCTCCAATGT
CTATGCAGATTCTTTTGTAGTCAAGGGAGATGATGTAAGACAAATAGCGCCAGGACAAACTGGTGTTATT
GCTGATTATAATTATAAATTGCCAGATGATTTCATGGGTTGTGTCCTTGCTTGGAATACTAGGAACATTG
ATGCTACTTCAACTGGTAATTATAATTATAAATATAGGTATCTTAGACATGGCAAGCTTAGGCCCTTTGA
GAGAGACATATCTAATGTGCCTTTCTCTTCTGATGGCAAACCTTGCACCCCACCTGCTCCTAATTGTTAT
TGGCCATTAAGAGGTTATGGTTTTTACACCACTAGTGGCATTGGCTACCAACCTTACAGAGTTGTAGTAC
TTTCTTTTGAACTTTTAAATGCACCGGCCACGGTTTGTGGACCAAAATTATCCACTGACCTTATTAAGAA
CCAGTGTGTCAATTTTAATTTTAATGGACTCACTGGTACTGGTGTGTTAACTCCTTCTTCAAAGAGATTT
CAACCATTTCAACAATTTGGCCGTGATGTTTCTGATTTCACTGATTCCGTTCGAGATCCTAAAACATCTG
AAATATTAGACATTTCACCTTGCTCTTTTGGGGGTGTAAGTGTAATTACACCTGGAACAAATGCTTCATC
TGAAGTTGCTGTTCTATATCAAGATGTTAACTGCACTGATGTTTCTACATTAATTCATGCAGAACAACTC
ACACCAGCTTGGCGCATATATTCTACTGGAAACAATGTATTCCAGACTCAAGCAGGCTGTCTTATAGGAG
CTGAGCATGTCGACACTTCTTATGAGTGCGACATTCCTATTGGAGCTGGCATTTGTGCTAGTTACCATAC
AGTTTCTTCATTACGTAGTACTAGCCAAAAATCTATTGTGGCTTATACTATGTCTTTAGGTGCTGATAGT
TCAATTGCTTACTCTAATAACACCATTGCTATACCTACTAACTTTTCAATTAGCATTACTACAGAAGTAA
TGCCTGTTTCTATGGCTAAAACCTCCGTAGATTGTAATATGTACATCTGCGGAGATTCTACTGAATGTGC
TAATTTGCTTCTCCAATATGGTAGCTTTTGCAGACAACTAAATCGTGCACTCTCAGGTATTGCTGCTGAA
CAGGATCGCAACACACGTGAAGTGTTCGTTCAAGTCAAACAAATGTACAAAACCCCAACTTTGAAAGATT
TTGGTGGTTTTAATTTTTCACAAATATTACCTGACCCTCTAAAGCCAACTAAGAGGTCTTTTATTGAGGA
CTTGCTCTTTAATAAGGTGACACTCGCTGATGCTGGCTTCATGAAGCAATATGGCGAATGCCTAGGTGAT
ATTAATGCTAGAGATCTCATTTGTGCGCAGAAGTTCAATGGACTTACAGTGTTGCCACCTCTGCTCACTG
ATGATATGATTGCTGCCTACACTGCTGCTCTAGTTAGTGGTACTGCCACTGCTGGATGGACATTTGGTGC
TGGCGCTGCTCTTCAAATACCTTTTGCTATGCAAATGGCATATAGGTTCAATGGCATTGGAGTTACCCAA
AATGTTCTCTATGAGAACCAAAAACAAATCGCCAACCAATTTAACAAGGCGATTAGTCAAATTCAAGAAT
CACTTACAACAACATCAACTGCATTGGGCAAGCTGCAAGACGTTGTTAACCAGAATGCTCAAGCATTAAA
CACACTTGTTAAACAACTTAGCTCTAATTTTGGTGCAATTTCAAGTGTGCTAAATGATATCCTTTCGCGA
CTTGATAAAGTCGAGGCGGAGGTACAAATTGACAGGTTAATTACAGGCAGACTTCAAAGCCTTCAAACCT
ATGTAACACAACAACTAATCAGGGCTGCTGAAATCAGGGCTTCTGCTAATCTTGCTGCTACTAAAATGTC
TGAGTGTGTTCTTGGACAATCAAAAAGAGTTGACTTTTGCGGAAAGGGCTACCACCTTATGTCCTTCCCA
CAAGCAGCCCCGCATGGTGTTGTCTTCCTACATGTCACGTATGTGCCATCCCAGGAGAGGAACTTCACCA
CAGCGCCAGCAATTTGTCATGAAGGCAAAGCATACTTCCCTCGTGAAGGTGTTTTTGTGTTTAGTGGCAC
TTCTTGGTTTATTACACAGAGGAACTTCTTTTCTCCACAAATAATTACTACAGACAATACATTTGTCTCA
GGAAATTGTGATGTCGTTATTGGCATCATTAACAACACAGTTTATGATCCTCTGCAACCTGAGCTTGACT
CATTCAAAGAAGAGCTGGACAAGTACTTCAAAAATCATACATCACCAGATGTTGATCTTGGCGACATTTC
AGGCATTAACGCTTCTGTCGTCAACATTCAAGAAGAAATTGACCGCCTCAATGAGGTCGCTAAAAATTTA
AATGAATCACTCATCGACCTTCAAGAATTGGGAAAATATGAGCAATATATTAAATGGCCTTGGTATGTTT
GGCTCGGCTTCATTGCTGGACTAATTGCCATCGTCATGGTTACAATCTTGCTTTGTTGCATGACTAGTTG
TTGCAGTTGCCTCAAGGGTGCATGCTCTTGTGGTTCTTGCTGCAAGTTTGATGAGGATGACTCTGAGCCA
GTTCTCAAGGGTGTCAAATTACATTACACATAAACGAACTTATGGATTTGTTTATGAGAATTTTTACTCT
TGGATCAATTACTGCACAGCCAGTAAAAATTGACAATGCTTCTCATGCAAGTACTGTTCGTGCTACAGCA
ACGATACCGCTACAAGCCTCACTCCCTTTCGGATGGCTTGTTATTGGCGTTGCATTTCTTGCTGTTTTTC
AGAGCGCTACCAAAATAATTGCGCTCAATAAAAGATGGCAGCTAGCCCTTTATAAGGGCTTCCAGTTCAT
TAGCAATTTACTGCTGCTATTTGTTACCATCTATTCACATCTTTTGCTTGTCGCTGCAGGTATGGAGGCG
CAATTTTTGTACCTCTATGCCTTGATATATTTTCTACAATGCATCAACGCAGGTAGAATTATTATGAGAT
GTTGGCTTTGTTGGAAGTGCAAATCCAAGAACCCATTACTTTATGAAGCCAACTACTTTGTTTGCTGGCA
CACACATAACTATGACTACTGTATACCATATAACAGTGTCACAGATACAATTGTCGTTACTGAAGGTGAC
GGCATTTCAACACCAAAACTCAAAGAAGACTACCAAATTGGTGGTTATTCTGAGGATAGGCACTCAGGTG
TTAAAGACTATGTCGTTGTACATGGCTATTTCACCGAAGTTTACTACCAGCTTGAGTCTACACAAATTAC
TACAGACACTGGTATTGAAAATGCTACATTCTTCATCTTTAACAAGCTTGTTAAAGACCCACCGAATGTG
CAAATACACACAATCGACGGCTCTTCAGGAGTTGCTAATCCAGCAACGGATCCAATTTATGATGAGCCGA
CGACGACTACTAGCGTGCCTTTGTAAGCACAAGAAAGTGAGTACGAACTTATGTACTCATTCGTTTCGGA
AGAAACAGGTACGTTAATAGTTAATAGCGTACTTCTTTTTCTTGCTTTCGTGGTATTCTTGCTAGTCACA
CTAGCCATCCTTACTGCGCTTCGATTGTGTGCGTACTGCTGCAATATTGTTAACGTGAGTTTAGTAAAAC
CAACGGTTTACGTCTACTCGCGTGTTAAAAATCTGAACTCTTCTGAAGGAGTTCCTGATCTTCTGGTCTA
AACGAACTAACTATTATTATTATTCTGTTTGGAACTTTAACATTGCTTATCATGGCAGACAACAGTACTA
TTACCGTTGAGGAGCTTAAGCAACTCCTGGAACAATGGAACCTAGTAATAGGTTTCCTATTCCTAGCCTG
GATTATGTTACTACAATTTGCCTATTCTAATCGGAACAGGTTTTTGTACATAATAAAGCTTGTTTTCCTC
TGGCTCTTGTGGCCAGTAACACTTGCTTGCTTTGTGCTTGCTGCTGTCTACAGAATTAATTGGGTGACTG
GCGGGATTGCGATTGCAATGGCTTGTATTGTAGGCTTGATGTGGCTTAGCTACTTCGTTGCTTCCTTCAG
GCTGTTTGCTCGTACCCGCTCAATGTGGTCATTCAACCCAGAAACAAACATTCTTCTCAATGTGCCTCTC
CGGGGGACAATTGTGACCAGACCGCTCATGGAAAGTGAACTTGTCATTGGTGCTGTGATCATTCGTGGTC
ACTTGCGAATGGCCGGACACTCCCTAGGGCGCTGTGACATTAAGGACCTGCCAAAAGAGATCACTGTGGC
TACATCACGAACGCTTTCTTATTACAAATTAGGAGCGTCGCAGCGTGTAGGCACTGATTCAGGTTTTGCT
GCATACAACCGCTACCGTATTGGAAACTATAAATTAAATACAGACCACGCCGGTAGCAACGACAATATTG
CTTTGCTAGTACAGTAAGTGACAACAGATGTTTCATCTTGTTGACTTCCAGGTTACAATAGCAGAGATAT
TGATTATCATTATGAGGACTTTCAGGATTGCTATTTGGAATCTTGACGTTATAATAAGTTCAATAGTGAG
ACAATTATTTAAGCCTCTAACTAAGAAGAATTATTCGGAGTTAGATGATGAAGAACCTATGGAGTTAGAT
TATCCATAAAACGAACATGAAAATTATTCTCTTCCTGACATTGATTGTATTTACATCTTGCGAGCTATAT
CACTATCAGGAGTGTGTTAGAGGTACGACTGTACTACTAAAAGAACCTTGCCCATCAGGAACATACGAGG
GCAATTCACCATTTCACCCTCTTGCTGATAATAAATTTGCACTAACTTGCACTAGCACACACTTTGCTTT
TGCTTGTGCTGACGGTACTCGACACACCTATCAGCTGCGTGCAAGATCAGTTTCACCAAAACTTTTCATC
AGACAAGAGGAGGTTCAACAAGAGCTCTACTCGCCACTTTTTCTCATTGTTGCTGCTCTAGTATTTTTAA
TACTTTGCTTCACCATTAAGAGAAAGACAGAATGAATGAGCTCACTTTAATTGACTTCTATTTGTGCTTT
TTAGCCTTTCTGCTATTCCTTGTTTTAATAATGCTTATTATATTTTGGTTTTCACTCGAAATCCAGGATC
TAGAAGAACCTTGTACCAAAGTCTAAACGAACATGAAACTTCTCATTGTTTTGACTTGTATTTCTCTATG
CAGTTGCATACGCACTGTAGTACAGCGCTGTGCATCTAATAAACCTCATGTGCTTGAAGATCCTTGTCCT
ACTGGTTACCAACCTGAATGGAATATAAGGTACAAAACTAGGGGTAATACTTATAGCACTGCTTGGCTTT
GTGCTCTAGGAAAGGTTTTACCTTTTCATAGATGGCACACTATGGTTCAAACATGCACACCTAATGTTAC
TATCAACTGTCAAGATCCAGCTGGTGGTGCGCTTATAGCTAGGTGTTGGTACCTTCATGAAGGTCACCAA
ACTGCTGCATTTAGAGACGTACTTGTTGTTTTAAATAAACGAACAAATTAAAATGTCTGATAATGGACCC
CAATCAAACCAACGTAGTGCCCCCCGCATTACATTTGGTGGACCTACAGATTCAACTGACAACAACCAGA
ATGGAGGACGCAATGGGGCAAGGCCAAAACAGCGCCGACCCCAAGGTTTACCCAATAATACTGCGTCTTG
GTTCACAGCTCTCACTCAGCATGGCAAGGAGGAACTTAGATTCCCTCGAGGCCAGGGCGTTCCAATCAAC
ACCAATAGTGGTCCAGATGACCAAATTGGCTACTACCGAAGAGCTACCCGACGAGTTCGTGGTGGTGACG
GCAAAATGAAAGAGCTCAGCCCCAGATGGTACTTCTATTACCTAGGAACTGGCCCAGAAGCTTCACTTCC
CTACGGCGCTAACAAAGAAGGCATCGTATGGGTTGCAACTGAGGGAGCCTTGAATACACCCAAAGACCAC
ATTGGCACCCGCAATCCTAATAACAATGCTGCCACCGTGCTACAACTTCCTCAAGGAACAACATTGCCAA
AAGGCTTCTACGCAGAGGGAAGCAGAGGCGGCAGTCAAGCCTCTTCTCGCTCCTCATCACGTAGTCGCGG
TAATTCAAGAAATTCAACTCCTGGCAGCAGTAGGGGAAATTCTCCTGCTCGAATGGCTAGCGGAGGTGGT
GAAACTGCCCTCGCGCTATTGCTGCTAGACAGATTGAACCAGCTTGAGAGCAAAGTTTCTGGTAAAGGCC
AACAACAACAAGGCCAAACTGTCACTAAGAAATCTGCTGCTGAGGCATCTAAAAAGCCTCGCCAAAAACG
TACTGCCACAAAACAGTACAACGTCACTCAAGCATTTGGGAGACGTGGTCCAGAACAAACCCAAGGAAAT
TTCGGGGACCAAGACCTAATCAGACAAGGAACTGATTACAAACAGTGGCCGCAAATTGCACAATTTGCTC
CAAGTGCCTCTGCATTCTTTGGAATGTCACGCATTGGCATGGAAGTCACACCTTCGGGAACATGGCTGAC
TTATCATGGAGCCATTAAATTGGATGACAAAGATCCACAATTCAAAGACAACGTCATACTGCTGAACAAG
CACATTGACGCATACAAAACATTCCCACCAACAGAGCCTAAAAAGGACAAAAAGAAAAAGACTGATGAAG
CTCAGCCTTTGCTGCAGAGACAAAAGAAGCAGCCCACTGTGACTCTTCTTCCTGCGGCTGACATGGATGA
TTTCTCCAGACAACTTCAAAATTCCATGAGTGGAGCTTCTGCTGATTCAACTCAGGCATAAACACTCATG
ATGACCACACAAGGCAGATGGGCTATGTAAACGTTTTCGCAATTCCGTTTACGATACATAGTCTACTCTT
GTGCAGAATGAATTCTCGTAACTAAACAGCACAAGTAGGTTTAGTTAACTTTAATCTCACATAGCAATCT</v>
      </c>
      <c r="AU49" s="114" t="str">
        <f t="shared" si="20"/>
        <v>&gt;Cv007-2004</v>
      </c>
      <c r="AV49" s="114">
        <f t="shared" si="21"/>
        <v>1</v>
      </c>
      <c r="AW49" s="115" t="str">
        <f t="shared" si="22"/>
        <v>&gt;Cv007-2004 AY572034.1_genome</v>
      </c>
      <c r="AX49" s="38"/>
      <c r="AY49" s="38"/>
      <c r="AZ49" s="38"/>
      <c r="BA49" s="38"/>
      <c r="BB49" s="38"/>
      <c r="BC49" s="38"/>
      <c r="BD49" s="38"/>
      <c r="BE49" s="38"/>
      <c r="BF49" s="38"/>
      <c r="BG49" s="38"/>
      <c r="BH49" s="38"/>
      <c r="BI49" s="38"/>
      <c r="BJ49" s="38"/>
      <c r="BK49" s="38"/>
      <c r="BL49" s="38"/>
      <c r="BM49" s="38"/>
      <c r="BN49" s="38"/>
      <c r="BO49" s="38"/>
      <c r="BP49" s="38"/>
      <c r="BQ49" s="38"/>
      <c r="BR49" s="38"/>
    </row>
    <row r="50" ht="15.75" customHeight="1">
      <c r="A50" s="223">
        <v>11.0</v>
      </c>
      <c r="B50" s="224" t="s">
        <v>473</v>
      </c>
      <c r="C50" s="226" t="s">
        <v>481</v>
      </c>
      <c r="D50" s="90" t="str">
        <f t="shared" si="8"/>
        <v>CvSZ3</v>
      </c>
      <c r="E50" s="91" t="s">
        <v>135</v>
      </c>
      <c r="F50" s="91" t="s">
        <v>135</v>
      </c>
      <c r="G50" s="91" t="s">
        <v>135</v>
      </c>
      <c r="H50" s="91" t="s">
        <v>135</v>
      </c>
      <c r="I50" s="91"/>
      <c r="J50" s="46"/>
      <c r="K50" s="98"/>
      <c r="L50" s="220" t="s">
        <v>63</v>
      </c>
      <c r="M50" s="93"/>
      <c r="N50" s="94"/>
      <c r="O50" s="95"/>
      <c r="P50" s="93" t="s">
        <v>481</v>
      </c>
      <c r="Q50" s="96"/>
      <c r="R50" s="97"/>
      <c r="S50" s="98"/>
      <c r="T50" s="91"/>
      <c r="U50" s="46" t="s">
        <v>482</v>
      </c>
      <c r="V50" s="46"/>
      <c r="W50" s="144" t="s">
        <v>483</v>
      </c>
      <c r="X50" s="144"/>
      <c r="Y50" s="227">
        <v>1255.0</v>
      </c>
      <c r="Z50" s="101" t="s">
        <v>484</v>
      </c>
      <c r="AA50" s="102">
        <f t="shared" si="24"/>
        <v>1255</v>
      </c>
      <c r="AB50" s="103" t="str">
        <f t="shared" si="25"/>
        <v>yes</v>
      </c>
      <c r="AC50" s="104" t="str">
        <f t="shared" si="11"/>
        <v>&gt;CvSZ3 P59594.1</v>
      </c>
      <c r="AD50" s="104" t="str">
        <f>IFERROR(__xludf.DUMMYFUNCTION("if (REGEXMATCH(AC50, ""^&gt;""),AC50 &amp; ""
"" &amp; Z50, """")"),"&gt;CvSZ3 P59594.1
MFIFLLFLTLTSGSDLDRCTTFDDVQAPNYTQHTSSMRGVYYPDEIFRSDTLYLTQDLFLPFYSNVTGFHTINHTFGNPVIPFKDGIYFAATEKSNVVRGWVFGSTMNNKSQSVIIINNSTNVVIRACNFELCDNPFFAVSKPMGTQTHTMIFDNAFNCTFEYISDAFSLDVSEKSGNFKHLREFVFKNKDGFLYVYKGYQPIDVVRDLPSGFNTLKPIFKLPLGINITNFRAILTAFS"&amp;"PAQDIWGTSAAAYFVGYLKPTTFMLKYDENGTITDAVDCSQNPLAELKCSVKSFEIDKGIYQTSNFRVVPSGDVVRFPNITNLCPFGEVFNATKFPSVYAWERKKISNCVADYSVLYNSTFFSTFKCYGVSATKLNDLCFSNVYADSFVVKGDDVRQIAPGQTGVIADYNYKLPDDFMGCVLAWNTRNIDATSTGNYNYKYRYLRHGKLRPFERDISNVPFSPDGKPCTPPALNCYWPLNDYGFYTTTGIGYQPY"&amp;"RVVVLSFELLNAPATVCGPKLSTDLIKNQCVNFNFNGLTGTGVLTPSSKRFQPFQQFGRDVSDFTDSVRDPKTSEILDISPCSFGGVSVITPGTNASSEVAVLYQDVNCTDVSTAIHADQLTPAWRIYSTGNNVFQTQAGCLIGAEHVDTSYECDIPIGAGICASYHTVSLLRSTSQKSIVAYTMSLGADSSIAYSNNTIAIPTNFSISITTEVMPVSMAKTSVDCNMYICGDSTECANLLLQYGSFCTQLNRAL"&amp;"SGIAAEQDRNTREVFAQVKQMYKTPTLKYFGGFNFSQILPDPLKPTKRSFIEDLLFNKVTLADAGFMKQYGECLGDINARDLICAQKFNGLTVLPPLLTDDMIAAYTAALVSGTATAGWTFGAGAALQIPFAMQMAYRFNGIGVTQNVLYENQKQIANQFNKAISQIQESLTTTSTALGKLQDVVNQNAQALNTLVKQLSSNFGAISSVLNDILSRLDKVEAEVQIDRLITGRLQSLQTYVTQQLIRAAEIRASA"&amp;"NLAATKMSECVLGQSKRVDFCGKGYHLMSFPQAAPHGVVFLHVTYVPSQERNFTTAPAICHEGKAYFPREGVFVFNGTSWFITQRNFFSPQIITTDNTFVSGNCDVVIGIINNTVYDPLQPELDSFKEELDKYFKNHTSPDVDLGDISGINASVVNIQKEIDRLNEVAKNLNESLIDLQELGKYEQYIKWPWYVWLGFIAGLIAIVMVTILLCCMTSCCSCLKGACSCGSCCKFDEDDSEPVLKGVKLHYT")</f>
        <v>&gt;CvSZ3 P59594.1
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v>
      </c>
      <c r="AE50" s="98" t="s">
        <v>485</v>
      </c>
      <c r="AF50" s="105" t="str">
        <f t="shared" si="12"/>
        <v>https://www.ncbi.nlm.nih.gov/protein/P59594.1</v>
      </c>
      <c r="AG50" s="46"/>
      <c r="AH50" s="46"/>
      <c r="AI50" s="108" t="str">
        <f t="shared" si="13"/>
        <v/>
      </c>
      <c r="AJ50" s="108" t="str">
        <f t="shared" si="14"/>
        <v/>
      </c>
      <c r="AK50" s="109" t="str">
        <f>IFERROR(__xludf.DUMMYFUNCTION("if(AI50&gt;0, right(left( REGEXREPLACE( REGEXREPLACE(AQ50, ""&gt;.*\n"", """"), ""\n"" , """"), AJ50), AJ50-AI50+1))"),"")</f>
        <v/>
      </c>
      <c r="AL50" s="109">
        <f t="shared" si="15"/>
        <v>0</v>
      </c>
      <c r="AM50" s="109" t="str">
        <f t="shared" si="16"/>
        <v/>
      </c>
      <c r="AN50" s="110"/>
      <c r="AO50" s="228" t="str">
        <f t="shared" si="26"/>
        <v>MISSING ACCESSION</v>
      </c>
      <c r="AP50" s="228" t="str">
        <f t="shared" si="27"/>
        <v>MISSING ACCESSION?report=fasta&amp;log$=seqview&amp;format=text</v>
      </c>
      <c r="AQ50" s="112"/>
      <c r="AR50" s="113">
        <f>IFERROR(__xludf.DUMMYFUNCTION("len(REGEXREPLACE(REGEXREPLACE(AT50, ""&gt;.*\n"", """"), ""\n"", """"))"),0.0)</f>
        <v>0</v>
      </c>
      <c r="AS50" s="113" t="str">
        <f t="shared" si="19"/>
        <v>no</v>
      </c>
      <c r="AT50" s="109" t="str">
        <f>IFERROR(__xludf.DUMMYFUNCTION("if(AQ50="""","""", REGEXREPLACE(AQ50, ""&gt;.*\n"", AW50 &amp; ""
""))"),"")</f>
        <v/>
      </c>
      <c r="AU50" s="114" t="str">
        <f t="shared" si="20"/>
        <v>&gt;CvSZ3 _gen</v>
      </c>
      <c r="AV50" s="114">
        <f t="shared" si="21"/>
        <v>1</v>
      </c>
      <c r="AW50" s="115" t="str">
        <f t="shared" si="22"/>
        <v>&gt;CvSZ3 _genome</v>
      </c>
      <c r="AX50" s="38"/>
      <c r="AY50" s="38"/>
      <c r="AZ50" s="38"/>
      <c r="BA50" s="38"/>
      <c r="BB50" s="38"/>
      <c r="BC50" s="38"/>
      <c r="BD50" s="38"/>
      <c r="BE50" s="38"/>
      <c r="BF50" s="38"/>
      <c r="BG50" s="38"/>
      <c r="BH50" s="38"/>
      <c r="BI50" s="38"/>
      <c r="BJ50" s="38"/>
      <c r="BK50" s="38"/>
      <c r="BL50" s="38"/>
      <c r="BM50" s="38"/>
      <c r="BN50" s="38"/>
      <c r="BO50" s="38"/>
      <c r="BP50" s="38"/>
      <c r="BQ50" s="38"/>
      <c r="BR50" s="38"/>
    </row>
    <row r="51" ht="15.75" customHeight="1">
      <c r="A51" s="87"/>
      <c r="B51" s="122" t="s">
        <v>486</v>
      </c>
      <c r="C51" s="123" t="s">
        <v>487</v>
      </c>
      <c r="D51" s="90" t="str">
        <f t="shared" si="8"/>
        <v>Hu229E</v>
      </c>
      <c r="E51" s="91" t="s">
        <v>136</v>
      </c>
      <c r="F51" s="91" t="s">
        <v>136</v>
      </c>
      <c r="G51" s="91" t="s">
        <v>135</v>
      </c>
      <c r="H51" s="91" t="s">
        <v>135</v>
      </c>
      <c r="I51" s="91"/>
      <c r="J51" s="181">
        <v>11137.0</v>
      </c>
      <c r="K51" s="152" t="s">
        <v>488</v>
      </c>
      <c r="L51" s="220" t="s">
        <v>67</v>
      </c>
      <c r="M51" s="152"/>
      <c r="N51" s="193"/>
      <c r="O51" s="194"/>
      <c r="P51" s="152" t="s">
        <v>489</v>
      </c>
      <c r="Q51" s="101"/>
      <c r="R51" s="97"/>
      <c r="S51" s="98"/>
      <c r="T51" s="91"/>
      <c r="U51" s="98"/>
      <c r="V51" s="46"/>
      <c r="W51" s="151" t="s">
        <v>490</v>
      </c>
      <c r="X51" s="229"/>
      <c r="Y51" s="162">
        <v>1173.0</v>
      </c>
      <c r="Z51" s="119" t="s">
        <v>491</v>
      </c>
      <c r="AA51" s="102">
        <f t="shared" si="24"/>
        <v>1173</v>
      </c>
      <c r="AB51" s="103" t="str">
        <f t="shared" si="25"/>
        <v>yes</v>
      </c>
      <c r="AC51" s="104" t="str">
        <f t="shared" si="11"/>
        <v>&gt;Hu229E AAG48592.1_ref</v>
      </c>
      <c r="AD51" s="104" t="str">
        <f>IFERROR(__xludf.DUMMYFUNCTION("if (REGEXMATCH(AC51, ""^&gt;""),AC51 &amp; ""
"" &amp; Z51, """")"),"&gt;Hu229E AAG48592.1_ref
MFVLLVAYALLHIAGCQTTNGLNTSYSVCNGCVGYSENVFAVESGGYIPSDFAFNNWFLLTNTSSVVDGVVRSFQPLLLNCLWSVSGLRFTTGFVYFNGTGRGDCKGFSSDVLSDVIRYNLNFEENLRRGTILFKTSYGVVVFYCTNNTLVSGDAHIPFGTVLGNFYCFVNTTIGNETTSAFVGALPKTVREFVISRTGHFYINGYRYFTLGNVEAVNFNVTTAETTDFCTV"&amp;"ALASYADVLVNVSQTSIANIIYCNSVINRLRCDQLSFDVPDGFYSTSPIQSVELPVSIVSLPVYHKHTFIVLYVDFKPQSGGGKCFNCYPAGVNITLANFNETKGPLCVDTSHFTTKYVAVYANVGRWSASINTGNCPFSFGKVNNFVKFGSVCFSLKDIPGGCAMPIVANWAYSKYYTIGSLYVSWSDGDGITGVPQPVEGVSSFMNVTLDKCTKYNIYDVSGVGVIRVSNDTFLNGITYTSTSGNLLGFKDVT"&amp;"KGTIYSITPCNPPDQLVVYQQAVVGAMLSENFTSYGFSNVVELPKFFYASNGTYNCTDAVLTYSSFGVCADGSIIAVQPRNVSYDSVSAIVTANLSIPSNWTTSVQVEYLQITSTPIVVDCSTYVCNGNVRCVELLKQYTSACKTIEDALRNSARLESADVSEMLTFDKKAFTLANVSSFGDYNLSSVIPSLPTSGSRVAGRSAIEDILFSKLVTSGLGTVDADYKKCTKGLSIADLACAQYYNGIMVLPGVADA"&amp;"ERMAMYTGSLIGGIALGGLTSAVSIPFSLAIQARLNYVALQTDVLQENQKILAASFNKAMTNIVDAFTGVNDAITQTSQALQTVATALNKIQDVVNQQGNSLNHLTSQLRQNFQAISSSIQAIYDRLDTIQADQQVDRLITGRLAALNVFVSHTLTKYTEVRASRQLAQQKVNECVKSQSKRYGFCGNGTHIFSIVNAAPEGLVFLHTVLLPTQYKDVEAWSGLCVDGTNGYVLRQPNLALYKEGNYYRITSRIM"&amp;"FEPRIPTMADFVQIENCNVTFVNISRSELQTIVPEYIDVNKTLQELSYKLPNYTVPDLVVEQYNQTILNLTSEISTLENKSAELNYTVQKLQTLIDNINSTLVDLKWLNRVETYIKWPWWVWLCISVVLIFVVSMLLLCCCSTGCCGFFSCFASSIRGCCESTKLPYYDVEKIHIQ")</f>
        <v>&gt;Hu229E AAG48592.1_ref
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v>
      </c>
      <c r="AE51" s="121" t="s">
        <v>492</v>
      </c>
      <c r="AF51" s="105" t="str">
        <f t="shared" si="12"/>
        <v>https://www.ncbi.nlm.nih.gov/protein/AAG48592.1</v>
      </c>
      <c r="AG51" s="222" t="str">
        <f>HYPERLINK("https://www.ncbi.nlm.nih.gov/nuccore/AF304460.1","AF304460.1")</f>
        <v>AF304460.1</v>
      </c>
      <c r="AH51" s="50">
        <v>27317.0</v>
      </c>
      <c r="AI51" s="108" t="str">
        <f t="shared" si="13"/>
        <v>20570</v>
      </c>
      <c r="AJ51" s="108" t="str">
        <f t="shared" si="14"/>
        <v>24091</v>
      </c>
      <c r="AK51" s="109" t="str">
        <f>IFERROR(__xludf.DUMMYFUNCTION("if(AI51&gt;0, right(left( REGEXREPLACE( REGEXREPLACE(AQ51, ""&gt;.*\n"", """"), ""\n"" , """"), AJ51), AJ51-AI51+1))"),"ATGTTTGTTTTGCTTGTTGCATATGCCTTGTTGCATATTGCTGGTTGTCAAACTACAAATGGGCTGAACACTAGTTACTCTGTTTGCAACGGCTGTGTTGGTTATTCAGAAAATGTATTTGCTGTTGAGAGTGGTGGTTATATACCCTCCGACTTTGCATTCAATAATTGGTTCCTTCTAACTAATACCTCATCTGTTGTAGATGGTGTTGTGAGGAGTTTTCAGCCTTTGTTGCTTAATTGCTTATGGTCTGTT"&amp;"TCTGGCTTGCGGTTTACTACTGGTTTTGTCTATTTTAATGGTACTGGGAGAGGTGATTGTAAAGGTTTTTCCTCAGATGTTTTGTCTGATGTCATACGTTACAACCTCAATTTTGAAGAAAACCTTAGACGTGGAACCATTTTGTTTAAAACATCTTATGGTGTTGTTGTGTTTTATTGTACCAACAACACTTTAGTTTCAGGTGATGCTCACATACCATTTGGTACAGTTTTGGGCAATTTTTATTGCTTTGTA"&amp;"AATACTACTATTGGCAATGAAACTACGTCTGCTTTTGTGGGTGCACTACCTAAGACAGTTCGTGAGTTTGTTATTTCACGCACAGGACATTTTTATATTAATGGCTATCGCTATTTCACTTTAGGTAATGTAGAAGCCGTTAATTTCAATGTCACTACTGCAGAAACCACTGATTTTTGTACTGTTGCGTTAGCTTCTTATGCTGACGTTTTGGTTAATGTGTCACAAACCTCTATTGCTAATATAATTTATTGC"&amp;"AACTCTGTTATTAACAGACTGAGATGTGACCAGTTGTCCTTTGATGTACCAGATGGTTTTTATTCTACAAGCCCTATTCAATCCGTTGAGCTACCTGTGTCTATTGTGTCGCTACCTGTTTATCATAAACATACGTTTATTGTGTTGTACGTTGACTTCAAACCTCAGAGTGGCGGTGGCAAGTGCTTTAACTGTTATCCTGCTGGTGTTAATATTACACTGGCCAATTTTAATGAAACTAAAGGGCCTTTGTGT"&amp;"GTTGACACATCACACTTCACTACCAAATACGTTGCTGTTTATGCCAATGTTGGTAGGTGGAGTGCTAGTATTAACACGGGAAATTGCCCTTTTTCTTTTGGCAAAGTTAATAACTTTGTTAAATTTGGCAGTGTATGTTTTTCGCTAAAGGATATACCCGGTGGTTGCGCAATGCCTATAGTGGCTAATTGGGCTTATAGTAAGTACTATACTATAGGCTCATTGTATGTTTCTTGGAGTGATGGTGATGGAATT"&amp;"ACTGGCGTCCCACAACCTGTTGAGGGTGTTAGTTCCTTTATGAATGTTACATTGGACAAATGTACTAAATATAATATTTATGATGTATCTGGTGTGGGTGTTATTCGCGTTAGCAATGACACCTTTCTTAATGGAATTACGTACACATCAACTTCAGGTAACCTTCTGGGTTTTAAAGATGTTACTAAGGGCACCATCTACTCTATCACTCCTTGTAACCCACCAGATCAGCTTGTTGTTTATCAGCAAGCTGTT"&amp;"GTTGGTGCTATGTTGTCTGAAAATTTTACTAGTTACGGCTTTTCTAATGTTGTAGAACTGCCGAAATTTTTCTATGCGTCCAATGGCACTTATAATTGCACAGACGCTGTTTTAACTTATTCTAGTTTTGGCGTTTGTGCAGATGGTTCTATAATTGCTGTTCAACCACGTAATGTTTCATATGATAGTGTTTCAGCTATCGTCACAGCTAATTTGTCTATACCTTCCAATTGGACCACTTCGGTCCAGGTTGAG"&amp;"TATTTACAAATTACAAGTACACCTATCGTAGTTGATTGCTCCACTTATGTTTGCAATGGTAATGTGCGCTGTGTTGAATTGCTTAAGCAGTATACTTCTGCTTGTAAAACTATTGAAGACGCCTTAAGAAATAGCGCCAGGCTGGAGTCTGCAGATGTTAGTGAGATGCTCACTTTTGACAAGAAAGCGTTTACACTTGCTAATGTTAGTAGTTTTGGTGACTACAACCTTAGCAGCGTCATACCTAGCTTGCCC"&amp;"ACAAGTGGTAGTAGAGTGGCTGGTCGCAGTGCCATAGAAGACATACTTTTTAGCAAACTTGTTACTTCTGGACTTGGCACTGTGGACGCAGACTACAAAAAGTGCACTAAGGGTCTTTCCATTGCTGACTTGGCTTGTGCTCAATATTATAATGGCATTATGGTTTTGCCTGGCGTCGCTGATGCTGAACGAATGGCCATGTATACAGGTTCTTTAATTGGTGGAATTGCTTTAGGAGGTCTAACATCAGCCGTT"&amp;"TCAATACCATTTTCATTAGCAATTCAGGCACGTTTAAATTATGTTGCATTGCAGACTGATGTTTTACAAGAAAATCAGAAAATTCTTGCTGCATCTTTTAACAAAGCAATGACCAACATAGTAGATGCCTTTACTGGTGTTAATGATGCTATTACACAAACTTCACAAGCCCTACAAACAGTTGCTACTGCACTTAACAAGATCCAGGATGTTGTTAATCAACAAGGCAACTCATTGAACCATTTAACTTCTCAG"&amp;"TTGAGGCAGAATTTTCAAGCTATCTCTAGCTCTATTCAGGCTATCTATGACAGACTTGACACTATTCAGGCTGATCAACAAGTAGATAGGCTGATTACTGGTAGATTGGCTGCTTTGAATGTATTCGTTTCTCATACATTGACTAAGTACACTGAAGTTCGTGCTTCCAGACAGCTTGCACAACAAAAAGTGAATGAGTGTGTCAAATCCCAGTCTAAGCGTTATGGCTTCTGTGGAAATGGCACTCACATTTTC"&amp;"TCAATTGTTAATGCTGCTCCTGAGGGGCTTGTTTTTCTCCACACTGTCTTGTTGCCGACACAATATAAGGATGTTGAAGCGTGGTCTGGGTTGTGCGTTGATGGTACAAACGGTTATGTGTTGCGACAACCTAATCTTGCTCTTTACAAAGAAGGCAATTATTATAGAATCACATCTCGCATAATGTTTGAACCACGTATTCCTACCATGGCAGATTTTGTTCAAATTGAAAATTGCAATGTCACATTTGTTAAC"&amp;"ATTTCTCGCTCTGAGTTGCAAACCATTGTGCCAGAGTATATTGATGTTAATAAGACGCTGCAAGAATTAAGTTACAAATTGCCAAATTACACTGTTCCAGACCTAGTTGTCGAACAGTACAACCAGACTATTTTGAATTTGACCAGTGAAATTAGCACCCTTGAAAATAAATCTGCGGAGCTTAATTACACTGTTCAAAAATTGCAAACTCTGATTGACAACATAAATAGCACATTAGTCGACTTAAAGTGGCTC"&amp;"AACCGGGTTGAGACTTACATCAAGTGGCCGTGGTGGGTGTGGTTGTGCATTTCAGTCGTGCTCATCTTTGTGGTGAGTATGTTGCTATTATGTTGTTGTTCTACTGGTTGCTGTGGCTTCTTTAGTTGTTTTGCATCTTCTATTAGAGGTTGTTGTGAATCAACTAAACTTCCTTATTACGACGTTGAAAAGATCCACATACAGTAA")</f>
        <v>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v>
      </c>
      <c r="AL51" s="109">
        <f t="shared" si="15"/>
        <v>3522</v>
      </c>
      <c r="AM51" s="109" t="str">
        <f t="shared" si="16"/>
        <v>&gt;Hu229E_Sgene
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v>
      </c>
      <c r="AN51" s="110" t="s">
        <v>493</v>
      </c>
      <c r="AO51" s="111" t="str">
        <f t="shared" si="26"/>
        <v>https://www.ncbi.nlm.nih.gov/nuccore/AF304460.1</v>
      </c>
      <c r="AP51" s="111" t="str">
        <f t="shared" si="27"/>
        <v>https://www.ncbi.nlm.nih.gov/nuccore/AF304460.1?report=fasta&amp;log$=seqview&amp;format=text</v>
      </c>
      <c r="AQ51" s="112" t="s">
        <v>494</v>
      </c>
      <c r="AR51" s="113">
        <f>IFERROR(__xludf.DUMMYFUNCTION("len(REGEXREPLACE(REGEXREPLACE(AT51, ""&gt;.*\n"", """"), ""\n"", """"))"),27317.0)</f>
        <v>27317</v>
      </c>
      <c r="AS51" s="113" t="str">
        <f t="shared" si="19"/>
        <v>yes</v>
      </c>
      <c r="AT51" s="109" t="str">
        <f>IFERROR(__xludf.DUMMYFUNCTION("if(AQ51="""","""", REGEXREPLACE(AQ51, ""&gt;.*\n"", AW51 &amp; ""
""))"),"&gt;Hu229E AF304460.1_ref_genome
ACTTAAGTACCTTATCTATCTACAGATAGAAAAGTTGCTTTTTAGACTTTGTGTCTACTTTTCTCAACTA
AACGAAATTTTTGCTATGGCCGGCATCTTTGATGCTGGAGTCGTAGTGTAATTGAAATTTCATTTGGGTT
GCAACAGTTTGGAAGCAAGTGCTGTGTGTCCTAGTCTAAGGGTTTCGTGTTCCGTCACGAGATTCCATTC
TACAAACGCCTT"&amp;"ACTCGAGGTTCCGTCTCGTGTTTGTGTGGAAGCAAAGTTCTGTCTTTGTGGAAACCAG
TAACTGTTCCTAATGGCCTGCAACCGTGTGACACTTGCCGTAGCAAGTGATTCTGAAATTTCTGCAAATG
GCTGTTCTACTATTGCGCAAGCCGTCCGCCGTTATAGCGAGGCCGCTAGCAATGGTTTTAGGGCATGCCG
ATTTGTTTCATTAGATTTGCAGGATTGCATCGTTGGCATTGCAGACGATACATA"&amp;"TGTTATGGGTCTGCAT
GGCAATCAGACGTTGTTTTGCAACATAATGAAATTTTCTGACCGTCCTTTTATGCTTCATGGGTGGTTGG
TTTTTTCCAATTCAAATTACCTTTTGGAGGAATTTGATGTTGTCTTCGGTAAGAGAGGTGGTGGTAATGT
GACATACACTGACCAGTATCTCTGTGGCGCCGATGGCAAACCTGTTATGAGTGAAGATTTATGGCAGTTT
GTTGACCATTTCGGTGAGAACGAAG"&amp;"AAATTATCATCAATGGTCATACTTACGTTTGTGCTTGGCTTACTA
AGCGTAAGCCCTTAGATTACAAACGTCAGAACAACCTTGCCATTGAAGAGATTGAATATGTGCATGGTGA
TGCTTTGCATACACTACGCAATGGTTCTGTTCTTGAAATGGCTAAGGAAGTGAAGACATCTAGTAAAGTT
GTGTTAAGCGATGCTCTTGACAAACTTTACAAAGTCTTTGGTTCTCCTGTTATGACAAATGGTTCCA"&amp;"ACA
TCCTAGAGGCCTTTACTAAACCTGTGTTTATTAGTGCATTAGTTCAATGTACTTGTGGTACCAAGTCTTG
GTCTGTTGGTGATTGGACCGGTTTTAAATCCTCTTGTTGCAACGTGATCAGTAATAAACTGTGTGTTGTT
CCCGGTAATGTTAAACCTGGTGATGCTGTGATTACCACTCAGCAAGCTGGTGCTGGTATTAAGTATTTTT
GTGGCATGACTCTTAAGTTTGTTGCAAATATTGAAGGT"&amp;"GTCTCTGTTTGGAGAGTGATTGCTCTTCAGAG
TGTGGATTGCTTTGTTGCTTCTTCCACTTTTGTAGAAGAGGAACATGTTAATAGAATGGATACATTCTGC
TTCAATGTACGCAATAGTGTTACTGATGAGTGTCGTCTGGCCATGTTGGGTGCTGAAATGACTAGTAATG
TCAGAAGACAAGTTGCTTCAGGTGTCATAGACATTAGTACCGGTTGGTTTGATGTTTATGATGACATCTT
TGCTGAAAG"&amp;"CAAACCATGGTTTGTTCGCAAGGCTGAAGACATTTTTGGCCCTTGTTGGTCCGCTCTTGCT
TCTGCACTTAAACAACTTAAAGTCACTACAGGTGAACTTGTGAGATTTGTTAAGTCTATTTGCAATTCAG
CTGTTGCTGTCGTGGGTGGTACTATACAAATTCTCGCTAGTGTGCCTGAGAAGTTTTTGAATGCGTTTGA
CGTGTTTGTCACAGCTATTCAAACTGTCTTTGACTGTGCTGTTGAAACTTG"&amp;"TACTATTGCCGGTAAAGCA
TTTGACAAGGTTTTTGACTATGTTTTGCTTGATAATGCGCTTGTAAAACTTGTCACCACAAAGCTTAAGG
GTGTTCGTGAACGTGGCCTTAATAAAGTTAAGTATGCAACAGTTGTTGTTGGTTCCACTGAAGAAGTTAA
ATCTTCACGTGTTGAACGTAGCACTGCTGTACTTACAATCGCCAACAATTATTCCAAACTTTTTGATGAA
GGGTATACTGTTGTAATTGGCG"&amp;"ATGTGGCGTACTTTGTTAGTGACGGCTACTTCCGTCTTATGGCCAGTC
CAAATAGTGTGTTGACTACTGCAGTCTATAAACCATTGTTTGCTTTTAATGTGAATGTTATGGGTACTAG
ACCTGAAAAATTTCCAACCACTGTGACTTGTGAAAATTTAGAGTCTGCTGTTTTGTTTGTTAATGACAAA
ATTACTGAATTCCAATTGGATTACAGTATTGATGTCATTGATAATGAAATAATTGTCAAACCTA"&amp;"ATATCA
GCCTATGTGTTCCACTTTATGTGAGAGACTATGTTGACAAATGGGATGATTTTTGCAGACAATATAGTAA
CGAGTCTTGGTTTGAGGATGATTACAGGGCTTTTATCAGTGTTTTGGACATCACTGATGCTGCTGTGAAA
GCTGCAGAGTCTAAAGCTTTCGTTGATACTATTGTTCCACCTTGCCCATCTATTTTGAAAGTTATAGATG
GAGGCAAAATATGGAATGGTGTTATTAAAAATGTT"&amp;"AACTCTGTTAGAGACTGGCTTAAGTCTTTGAAGTT
AAATCTCACACAACAGGGTTTGCTTGGAACATGTGCAAAGCGTTTTAAACGTTGGCTTGGCATTTTGCTA
GAGGCCTATAATGCGTTTTTAGACACTGTGGTTTCTACTGTTAAAATTGGTGGCTTGACCTTTAAAACAT
ATGCTTTTGATAAACCTTACATTGTGATACGTGATATCGTGTGTAAGGTTGAAAATAAAACAGAAGCAGA
ATGGAT"&amp;"TGAGCTTTTTCCACATAATGACAGGATTAAGTCTTTTAGTACTTTCGAGAGTGCTTACATGCCA
ATTGCAGACCCTACACATTTTGACATTGAAGAAGTTGAACTTTTAGATGCAGAGTTTGTAGAACCAGGCT
GTGGTGGTATTTTGGCAGTAATAGATGAGCACGTCTTTTATAAGAAGGATGGTGTTTATTATCCATCAAA
TGGTACTAACATTCTACCTGTTGCATTTACAAAAGCCGCTGGTGGTAA"&amp;"AGTTTCATTTTCTGATGACGTT
GAAGTAAAAGACATTGAACCTGTTTACAGAGTCAAGCTTTGCTTTGAGTTTGAAGATGAAAAACTTGTAG
ATGTTTGTGAAAAGGCAATTGGCAAGAAAATTAAACATGAAGGTGACTGGGATAGCTTTTGTAAGACTAT
TCAATCAGCACTTTCTGTTGTTTCTTGCTATGTAAATCTACCTACTTATTACATTTATGATGAAGAAGGC
GGTAATGACTTGAGTTTGC"&amp;"CCGTTATGATTTCTGAATGGCCTCTTTCTGTTCAACAAGCTCAACAAGAAG
CTACTTTACCTGATATTGCTGAGGATGTTGTTGACCAAGTTGAAGAAGTCAATAGCATTTTTGACATTGA
GACAGTGGATGTTAAACATGATGTGAGTCCTTTTGAAATGCCATTTGAAGAGTTAAATGGTTTAAAGATA
CTCAAACAATTGGATAACAACTGCTGGGTTAACTCAGTTATGTTACAAATACAATTAACTG"&amp;"GTATACTTG
ATGGTGACTATGCTATGCAGTTTTTTAAAATGGGCCGAGTTGCCAAGATGATTGAACGCTGCTACACTGC
TGAGCAATGTATACGTGGTGCTATGGGTGATGTTGGTTTGTGTATGTATAGACTGCTTAAAGACTTACAC
ACTGGTTTTATGGTTATGGATTATAAATGTAGTTGTACCAGTGGTAGGCTTGAAGAATCGGGAGCTGTTT
TGTTTTGTACGCCCACTAAGAAGGCGTTTCCT"&amp;"TATGGTACTTGTCTAAATTGTAACGCACCTCGCATGTG
TACAATTAGGCAGTTACAAGGTACCATAATATTTGTGCAACAAAAACCAGAACCTGTTAATCCTGTTTCT
TTTGTTGTTAAACCAGTCTGCTCATCAATTTTTCGTGGTGCTGTGTCTTGTGGTCATTACCAGACTAACA
TCTATTCACAAAATTTGTGTGTGGATGGTTTTGGTGTTAACAAGATTCAGCCCTGGACAAATGATGCACT
TAA"&amp;"TACTATTTGTATTAAGGATGCAGATTATAATGCAAAAGTTGAAATATCTGTTACACCAATTAAAAAT
ACAGTTGATACAACACCTAAGGAAGAATTTGTTGTTAAAGAGAAGTTGAACGCCTTCCTCGTTCATGACA
ATGTAGCTTTCTACCAAGGTGATGTTGATACTGTTGTTAATGGTGTTGACTTTGACTTTATTGTAAATGC
TGCTAATGAGAACCTTGCTCATGGTGGAGGACTTGCCAAAGCTTT"&amp;"AGATGTGTACACTAAAGGTAAACTT
CAACGTTTATCTAAAGAACACATTGGATTAGCGGGTAAAGTAAAAGTTGGTACAGGAGTTATGGTTGAGT
GTGATAGCCTTAGAATTTTTAATGTTGTTGGTCCACGCAAGGGTAAACATGAACGTGATTTACTCATAAA
AGCTTACAACACTATTAATAATGAACAAGGCACACCTTTAACACCAATTTTGAGCTGTGGTATTTTTGGT
ATCAAACTCGAAACTT"&amp;"CATTAGAAGTTTTGCTTGATGTTTGTAATACAAAAGAAGTTAAAGTTTTTGTTT
ATACAGACACAGAGGTTTGTAAGGTTAAGGATTTTGTGTCTGGTTTAGTGAATGTTCAAAAAGTTGAGCA
ACCTAAAATAGAACCAAAACCAGTGTCCGTAATTAAAGTTGCACCCAAGCCTTACAGGGTAGATGGTAAA
TTTAGTTACTTTACAGAAGACTTGTTGTGTGTCGCTGATGACAAACCCATTGTTTTGT"&amp;"TTACTGACTCTA
TGCTTACTTTGGATGACCGTGGTTTAGCTCTAGACAATGCACTTAGTGGTGTGCTTAGTGCTGCTATTAA
GGATTGTGTTGACATAAATAAAGCTATACCTTCTGGTAATCTTATTAAGTTTGATATAGGTTCTGTTGTT
GTCTACATGTGTGTTGTGCCATCCGAAAAGGACAAACATTTAGATAATAATGTTCAACGATGCACACGTA
AGTTGAATAGACTTATGTGTGATATAGTT"&amp;"TGTACTATACCAGCTGACTACATCTTGCCATTGGTGTTGTC
TAGTTTGACTTGTAATGTTTCTTTTGTAGGTGAACTTAAAGCTGCTGAAGCTAAAGTTATAACTATAAAG
GTGACAGAGGATGGTGTTAATGTTCATGATGTGACCGTGACAACAGACAAGTCATTTGAACAACAAGTTG
GTGTTATTGCTGATAAGGACAAAGATCTTTCTGGTGCAGTACCAAGTGATCTTAACACATCTGAATTGCT
"&amp;"TACTAAAGCAATAGATGTTGATTGGGTCGAATTTTATGGCTTTAAAGATGCTGTTACTTTTGCAACAGTT
GATCATAGTGCTTTTGCCTATGAAAGTGCTGTTGTTAATGGTATTAGAGTGTTAAAAACTAGTGATAATA
ATTGTTGGGTGAATGCTGTTTGTATTGCACTACAGTATTCGAAACCCCATTTTATTTCACAAGGTCTTGA
TGCTGCGTGGAATAAATTTGTTTTAGGCGATGTTGAAATTTT"&amp;"TGTTGCATTTGTTTACTATGTTGCAAGA
CTAATGAAAGGTGACAAGGGTGATGCTGAAGACACTTTGACTAAGTTGTCTAAGTATCTTGCTAATGAAG
CTCAAGTTCAATTAGAACATTATAGTTCTTGTGTTGAATGTGATGCTAAATTTAAAAACTCTGTTGCATC
TATCAATTCTGCTATAGTTTGTGCTAGTGTCAAACGTGATGGTGTGCAAGTTGGTTATTGTGTCCATGGT
ATTAAGTACTATT"&amp;"CACGTGTTAGAAGTGTTAGAGGTAGAGCTATTATAGTCAGTGTCGAACAGCTTGAAC
CGTGTGCTCAGTCTAGACTTTTGAGTGGTGTTGCTTATACTGCTTTTTCTGGACCTGTTGACAAAGGTCA
TTATACTGTTTATGATACTGCAAAGAAATCAATGTATGATGGTGATCGTTTTGTTAAACATGATCTTTCT
CTGCTGTCTGTCACATCAGTTGTTATGGTTGGTGGTTATGTTGCACCTGTTAATA"&amp;"CAGTGAAACCTAAAC
CAGTCATTAATCAACTTGATGAAAAGGCACAGAAGTTCTTTGATTTTGGTGATTTTTTGATTCATAATTT
TGTTATTTTTTTCACATGGTTATTGAGTATGTTTACTTTGTGTAAAACTGCAGTAACTACAGGTGATGTT
AAAATAATGGCCAAAGCACCACAAAGGACGGGTGTTGTTTTAAAACGTAGTCTTAAATATAACTTAAAAG
CGTCAGCAGCTGTTCTTAAATCTAAG"&amp;"TGGTGGCTGCTTGCTAAGTTTACGAAACTACTGTTACTCATATA
TACATTGTACTCAGTAGTTTTGCTTTGTGTACGTTTTGGACCGTTTAATTTTTGTAGTGAGACTGTTAAT
GGTTATGCTAAGTCAAACTTTGTCAAGGATGATTACTGTGATGGTTCATTGGGCTGCAAGATGTGTCTTT
TTGGTTACCAAGAGTTAAGTCAATTTAGCCATTTGGATGTTGTGTGGAAGCATATAACAGACCCTTTG"&amp;"TT
TAGTAATATGCAACCTTTCATTGTCATGGTTTTGCTGCTTATATTTGGTGACAATTATTTGAGATGCTTC
TTGCTGTATTTTGTTGCTCAGATGATAAGCACAGTTGGTGTTTTTCTAGGTTACAAGGAAACAAATTGGT
TCTTGCACTTTATTCCATTTGATGTTATTTGTGATGAACTGCTTGTCACTGTTATTGTTATTAAGGTTAT
TTCTTTTGTCAGACATGTGCTTTTTGGTTGTGAAAACCC"&amp;"AGATTGTATTGCGTGTTCTAAGAGTGCTAGA
CTTAAGAGATTCCCTGTTAACACAATTGTCAATGGTGTGCAACGTTCATTTTATGTTAATGCAAATGGTG
GTAGTAAGTTTTGTAAGAAACATAGATTTTTCTGTGTTGATTGTGACTCTTATGGTTATGGCAGCACGTT
TATAACACCCGAAGTTTCTAGAGAACTTGGTAACATTACCAAAACAAATGTGCAACCAACAGGGCCGGCC
TATGTCATGA"&amp;"TTGACAAAGTGGAGTTTGAAAATGGTTTTTACAGATTGTATTCCTGTGAAACATTTTGGC
GTTACAACTTTGATATAACTGAAAGCAAGTATTCTTGCAAAGAGGTTTTTAAAAATTGTAATGTTTTGGA
TGATTTCATCGTGTTTAACAATAATGGGACCAATGTAACGCAGGTTAAAAATGCTAGTGTTTACTTTTCA
CAGTTGTTGTGTAGGCCCATTAAATTAGTTGACAGTGAACTTTTGTCCACTT"&amp;"TGTCAGTTGATTTTAATG
GTGTCTTACACAAGGCATACATTGATGTACTACGTAATAGCTTTGGTAAAGATCTTAATGCTAATATGTC
TTTAGCCGAGTGCAAGAGAGCTTTAGGCCTGTCTATTAGTGATCATGAATTTACTAGTGCTATTTCTAAT
GCACATCGTTGTGACGTGTTGTTATCTGATTTGTCATTTAACAACTTTGTCAGTTCGTATGCTAAACCTG
AGGAAAAATTATCAGCTTATGAC"&amp;"TTGGCGTGTTGTATGCGTGCAGGTGCTAAGGTTGTTAATGCCAATGT
TCTGACAAAGGACCAAACTCCTATTGTTTGGCATGCAAAGGATTTTAACAGTCTTTCTGCTGAAGGTCGC
AAGTATATTGTAAAAACTAGCAAAGCTAAGGGTTTGACTTTCTTGTTGACAATTAATGAAAACCAAGCTG
TCACGCAAATACCTGCAACTAGCATTGTTGCTAAGCAAGGTGCTGGTGATGCTGGCCATTCATTA"&amp;"ACATG
GCTGTGGCTACTGTGTGGTCTTGTGTGTTTGATTCAATTCTACTTGTGCTTTTTCATGCCCTATTTTATG
TACGATATCGTGAGTAGTTTTGAGGGTTATGATTTTAAGTATATAGAAAATGGTCAGTTGAAGAATTTTG
AAGCGCCACTTAAATGCGTCAGAAACGTTTTTGAAAACTTTGAGGACTGGCATTATGCTAAGTTTGGCTT
CACACCTTTAAACAAGCAAAGCTGTCCTATTGTAGT"&amp;"TGGAGTTTCTGAAATTGTTAATACTGTCGCTGGC
ATTCCATCTAATGTGTATCTTGTTGGTAAAACTTTAATTTTTACACTACAAGCTGCTTTTGGTAATGCTG
GTGTTTGTTATGACATTTTTGGAGTCACAACACCTGAAAAGTGCATTTTTACTTCTGCTTGTACTAGATT
AGAAGGTTTGGGTGGTAACAATGTTTATTGTTATAACACAGCGCTTATGGAAGGTTCTTTGCCTTACAGT
TCAATAC"&amp;"AAGCTAATGCATATTATAAATATGACAATGGCAATTTTATTAAGTTGCCAGAAGTTATTGCAC
AAGGCTTTGGTTTTAGAACAGTGCGTACTATTGCCACCAAATACTGCCGCGTAGGTGAATGTGTTGAATC
CAATGCAGGTGTGTGTTTTGGCTTTGACAAGTGGTTTGTTAACGATGGACGTGTTGCCAATGGTTACGTT
TGTGGTACTGGTTTGTGGAACCTTGTATTTAACATACTTTCCATGTTTT"&amp;"CATCTTCATTCTCTGTTGCTG
CAATGTCAGGTCAAATTTTACTTAATTGTGCATTAGGTGCTTTTGCTATTTTTTGTTGTTTTCTTGTGAC
AAAGTTTAGACGCATGTTTGGTGACCTTTCTGTAGGTGTTTGCACTGTTGTTGTGGCTGTTTTGCTTAAC
AATGTCTCTTACATTGTAACTCAGAATTTAGTAACAATGATTGCTTATGCCATATTGTATTTCTTTGCTA
CTAGAAGCTTACGCTATGCA"&amp;"TGGATTTGGTGTGCTGCATATTTAATTGCGTATATTTCTTTTGCTCCATG
GTGGTTGTGTGCTTGGTACTTTCTTGCTATGTTGACAGGTTTGTTACCTAGTTTGCTGAAGCTTAAAGTT
TCGACAAATCTTTTCGAAGGTGACAAATTTGTAGGTACATTTGAAAGTGCTGCTGCAGGAACATTTGTCA
TTGACATGCGTTCTTATGAGAAACTTGCTAATAGCATCTCTCCAGAAAAGTTGAAAAGTTAT"&amp;"GCTGCTAG
CTATAATAGATATAAGTACTATAGTGGTAATGCAAATGAAGCTGATTACCGTTGCGCTTGTTATGCCTAT
TTAGCAAAAGCAATGTTGGACTTTTCGCGTGATCATAATGACATCTTGTACACACCTCCGACTGTCAGTT
ATGGTTCTACATTACAGGCTGGTTTGCGCAAAATGGCACAACCATCTGGCTTTGTGGAGAAATGTGTTGT
CCGTGTCTGCTATGGAAACACTGTGTTGAATGG"&amp;"GTTGTGGCTTGGTGATATTGTTTATTGCCCACGTCAT
GTTATCGCATCTAACACAACTTCTGCTATAGATTATGATCACGAATATAGTATTATGCGGTTGCATAATT
TTTCTATAATATCTGGTACAGCATTTCTTGGTGTTGTAGGTGCTACTATGCATGGAGTAACTCTTAAAAT
TAAGGTTTCACAGACTAACATGCACACACCTAGACATTCTTTTAGAACACTAAAATCTGGTGAAGGTTTT
AACA"&amp;"TCTTAGCATGCTATGATGGTTGTGCTCAAGGTGTTTTTGGTGTGAACATGAGAACTAATTGGACTA
TCCGTGGTTCATTTATTAATGGTGCGTGTGGTTCCCCTGGCTACAATCTTAAAAATGGCGAGGTGGAATT
TGTTTATATGCATCAAATTGAACTCGGAAGTGGTAGCCATGTAGGTTCTAGCTTTGATGGTGTTATGTAT
GGTGGTTTTGAAGACCAACCTAATCTTCAAGTTGAATCTGCAAACC"&amp;"AGATGTTAACAGTTAATGTGGTTG
CATTTCTTTATGCTGCTATATTGAATGGTTGCACATGGTGGCTTAAAGGTGAAAAATTGTTTGTGGAGCA
TTATAATGAGTGGGCACAGGCTAATGGTTTCACAGCTATGAATGGTGAAGACGCTTTTTCCATTCTTGCT
GCTAAAACTGGTGTCTGTGTGGAAAGATTACTTCATGCTATTCAAGTTTTGAATAATGGCTTTGGTGGTA
AACAAATTTTGGGTTAT"&amp;"TCTAGTCTCAATGATGAGTTCAGTATTAATGAAGTTGTCAAACAAATGTTTGG
TGTTAACCTGCAAAGTGGTAAAACCACTAGTATGTTTAAATCCATAAGCTTATTTGCTGGCTTCTTTGTC
ATGTTCTGGGCTGAATTATTTGTTTATACCACCACTATTTGGGTTAACCCTGGTTTTCTTACTCCGTTTA
TGATTTTGCTTGTTGCTTTGTCACTCTGTCTTACATTTGTTGTTAAACATAAGGTTTTG"&amp;"TTTTTGCAAGT
GTTTTTGTTGCCTTCAATTATTGTGGCTGCTATTCAAAACTGTGCTTGGGACTACCATGTTACAAAGGTG
TTGGCAGAGAAGTTTGATTATAATGTTTCTGTTATGCAAATGGACATCCAGGGTTTTGTTAACATTTTTA
TTTGTCTTTTTGTTGCACTGTTGCATACTTGGCGCTTTGCTAAAGAGCGTTGTACACATTGGTGCACTTA
TTTGTTCTCACTCATTGCTGTTTTATACAC"&amp;"TGCATTGTATAGTTATGACTACGTTAGTTTGCTGGTTATG
CTACTTTGTGCAATTTCTAATGAATGGTATATTGGTGCTATTATTTTTAGAATTTGTCGTTTTGGTGTTG
CATTTTTACCAGTGGAATACGTGTCTTACTTTGATGGTGTTAAAACTGTGCTGTTGTTTTACATGTTGTT
AGGCTTTGTTAGCTGTATGTACTATGGTTTGTTGTACTGGATTAACAGGTTCTGTAAGTGCACATTAGGT
G"&amp;"TTTATGATTTCTGTGTTAGTCCAGCCGAATTTAAGTATATGGTTGCTAATGGTTTGAATGCACCAAATG
GCCCTTTTGATGCGCTCTTTCTGTCTTTTAAACTAATGGGTATTGGCGGTCCTAGAACCATTAAAGTTTC
TACTGTACAGTCTAAATTGACTGATCTTAAGTGCACAAACGTCGTTCTAATGGGCATTTTGTCTAACATG
AACATAGCTTCTAATTCAAAGGAGTGGGCATATTGTGTTGAAA"&amp;"TGCACAATAAAATAAACTTGTGTGACG
ACCCTGAAACTGCTCAAGAGTTATTGCTGGCGTTGTTGGCCTTTTTCTTGTCTAAGCATAGTGATTTTGG
TCTTGGTGATCTTGTCGATTCTTATTTTGAGAACGACTCCATTTTGCAAAGTGTTGCATCTTCTTTTGTT
GGTATGCCATCTTTTGTTGCATATGAAACAGCAAGACAAGAGTATGAAAATGCTGTTGCAAATGGTTCCT
CACCACAAATAATC"&amp;"AAACAATTGAAGAAGGCTATGAATGTTGCAAAAGCTGAGTTTGACAGGGAATCATC
TGTTCAAAAGAAAATTAACAGAATGGCTGAACAAGCTGCTGCAGCTATGTACAAAGAAGCACGTGCTGTT
AATAGAAAATCAAAAGTTGTTAGTGCCATGCATAGTTTACTCTTTGGCATGCTCCGACGTTTGGACATGT
CTAGTGTTGACACTATCCTTAATATGGCACGTAATGGTGTTGTCCCTCTTTCCGTT"&amp;"ATCCCTGCTACTTC
TGCAGCCAGGCTCGTCGTCGTAGTACCAGATCATGATTCATTTGTGAAAATGATGGTAGATGGTTTTGTG
CACTACGCTGGTGTTGTTTGGACATTACAGGAAGTTAAGGATAATGATGGTAAGAATGTGCATCTTAAAG
ATGTTACAAAGGAAAACCAGGAAATACTTGTTTGGCCTCTGATTTTGACTTGTGAACGTGTCGTTAAATT
GCAGAACAATGAAATAATGCCGGGCAA"&amp;"GATGAAGGTCAAGGCCACCAAAGGTGAAGGTGATGGAGGCATT
ACTAGTGAAGGTAATGCTCTATACAACAATGAAGGTGGACGTGCATTCATGTATGCATATGTGACTACGA
AGCCTGGCATGAAGTATGTTAAATGGGAACATGACTCTGGTGTGGTTACAGTTGAATTGGAACCACCTTG
CAGATTTGTTATAGACACACCTACTGGACCCCAAATTAAGTATCTTTATTTTGTTAAGAATCTTAACAA"&amp;"T
TTAAGGAGAGGTGCTGTTTTGGGTTACATTGGTGCCACTGTGAGATTGCAAGCTGGCAAACAGACTGAGT
TTGTTTCAAACTCCCATTTATTAACACATTGTTCTTTTGCTGTTGACCCAGCTGCAGCCTATCTTGATGC
TGTTAAACAAGGCGCAAAACCTGTTGGCAATTGTGTAAAGATGTTGACTAATGGTTCTGGTAGCGGTCAG
GCTATTACTTGTACCATTGATTCCAACACTACGCAGGACA"&amp;"CATATGGTGGCGCGTCTGTTTGTATTTATT
GCAGAGCACATGTTGCACATCCAACCATGGACGGTTTTTGTCAGTACAAAGGCAAGTGGGTACAAGTGCC
TATAGGTACAAATGACCCTATAAGATTTTGTCTTGAAAATACTGTTTGTAAAGTTTGTGGTTGTTGGCTT
AATCATGGCTGTACATGTGACCGGACTGCTATCCAAAGTTTTGATAACAGTTATTTAAACGAGTCCGGGG
CTCTAGTGCCG"&amp;"CTCGACTAGAGCCCTGTAATGGTACAGACATAGATTACTGTGTCCGTGCATTTGACGTT
TACAATAAAGATGCGTCTTTTATCGGAAAAAATCTGAAGTCCAATTGTGTGCGCTTCAAGAATGTAGATA
AGGATGACGCGTTCTATATTGTTAAACGTTGCATTAAGTCAGTTATGGACCACGAGCAGTCCATGTATAA
CTTACTTAAAGGCTGTAATGCTGTTGCTAAGCATGATTTCTTTACTTGGCATG"&amp;"AGGGCAGAACCATTTAT
GGTAATGTTAGTAGACAGGATCTTACTAAATACACCATGATGGATTTGTGCTTCGCTCTGCGTAACTTTG
ATGAAAAAGACTGTGAAGTTTTTAAGGAGATATTGGTTCTTACTGGTTGTTGTAGTACTGATTACTTTGA
AATGAAGAATTGGTTTGACCCCATAGAAAATGAGGACATACACCGTGTGTATGCTGCTTTAGGTAAGGTA
GTTGCAAATGCAATGCTTAAGTGT"&amp;"GTTGCTTTTTGCGACGAAATGGTGCTCAAAGGAGTTGTTGGTGTTT
TGACCTTAGACAACCAAGATCTTAATGGGAATTTCTATGACTTCGGTGACTTTGTATTGTGTCCTCCTGG
AATGGGAATACCCTACTGCACGTCATACTATTCTTATATGATGCCTGTTATGGGTATGACTAATTGTTTA
GCTAGTGAGTGCTTTATGAAAAGTGACATCTTTGGTCAAGACTTCAAAACTTTTGATTTGTTGAAA"&amp;"TATG
ATTTCACAGAACATAAGGAGGTTTTGTTTAACAAGTACTTTAAGTATTGGGGACAGGATTATCATCCTGA
TTGTGTTGATTGCCATGACGAGATGTGTATTTTGCATTGTTCAAATTTTAACACACTCTTCGCAACCACA
ATTCCAAACACGGCTTTTGGACCTCTATGCAGAAAAGTGTTTATTGATGGTGTACCCGTAGTTGCTACTG
CTGGTTACCACTTTAAACAATTAGGACTTGTGTGGAA"&amp;"CAAAGATGTTAACACTCATTCTACCAGACTTAC
TATTACTGAACTCTTACAGTTTGTGACAGATCCAACGCTTATAGTTGCGTCATCGCCTGCCTTGGTGGAT
AAACGCACTGTTTGTTTTTCTGTCGCTGCTTTGAGTACAGGATTAACATCCCAAACAGTAAAACCTGGCC
ATTTTAATAAGGAGTTTTATGACTTCTTACGTTCTCAGGGGTTTTTCGATGAGGGTTCAGAATTAACATT
GAAGCATT"&amp;"TCTTTTTTACACAAAAGGGTGATGCTGCAATTAAAGATTTTGATTATTATCGTTACAACAGA
CCTACTATGCTGGATATTGGACAAGCTCGCGTAGCATATCAAGTGGCAGCTCGCTATTTTGACTGTTACG
AGGGTGGCTGTATTACATCTAGAGAGGTTGTTGTTACAAACCTTAATAAAAGCGCTGGTTGGCCCCTTAA
TAAGTTTGGTAAAGCTGGTTTATATTATGAGTCTATTAGTTATGAGGAAC"&amp;"AAGATGCTATTTTTTCATTA
ACAAAGCGTAATATTCTCCCTACTATGACTCAGTTAAATCTTAAATACGCCATATCTGGTAAGGAACGCG
CACGTACAGTGGGTGGCGTCTCTTTATTAGCTACTATGACTACAAGACAGTTTCATCAGAAATGTCTGAA
ATCCATAGTAGCTACCAGAAATGCCACCGTTGTTATCGGCACTACCAAGTTTTATGGCGGGTGGGATAAT
ATGTTAAAGAACCTGATGGCC"&amp;"GATGTTGATGATCCTAAATTGATGGGATGGGACTATCCTAAGTGTGATA
GAGCTATGCCCTCAATGATTCGTATGTTGTCGGCTATGATCTTAGGTTCTAAGCATGTCACATGTTGTAC
GGCTAGTGATAAATTTTATAGACTTAGTAATGAGCTTGCTCAAGTTTTGACCGAGGTTGTTTATTCAAAT
GGTGGGTTTTATTTTAAACCTGGTGGTACAACTTCTGGTGATGCAACTACAGCCTACGCCAAT"&amp;"TCTGTCT
TTAATATATTTCAGGCTGTAAGTTCTAACATTAATTGCGTTTTGAGCGTTAACTCGTCAAATTGCAATAA
TTTTAATGTTAAGAAGTTACAGAGACAACTTTATGATAATTGCTATAGAAATAGTAATGTTGATGAATCT
TTTGTGGATGACTTTTATGGTTATTTGCAAAAGCATTTTTCTATGATGATTCTTTCTGATGATAGTGTTG
TGTGCTATAATAAAACTTATGCTGGACTTGGTTA"&amp;"CATTGCTGATATTAGTGCTTTTAAAGCCACTTTGTA
TTATCAGAATGGTGTGTTTATGAGTACAGCTAAGTGTTGGACTGAGGAAGATCTTTCTATAGGACCTCAT
GAATTTTGCTCACAGCACACTATGCAGATTGTAGATGAAAATGGTAAGTATTATCTACCATATCCAGATC
CTAGCCGTATTATTTCTGCTGGTGTTTTTGTGGATGACATCACTAAGACTGATGCTGTCATTCTTTTGGA
ACGCT"&amp;"ATGTTTCTCTGGCTATAGATGCCTACCCATTGTCTAAGCATCCTAAACCTGAGTACAGGAAGGTG
TTTTACGCATTGTTAGACTGGGTCAAACATCTCAACAAGACTCTTAACGAAGGTGTTTTGGAGTCTTTTT
CTGTTACACTTTTAGATGAACATGAGTCTAAGTTTTGGGATGAAAGCTTTTATGCTAGTATGTATGAGAA
GTCTACAGTATTACAAGCTGCTGGTCTTTGTGTAGTATGTGGTTCTC"&amp;"AAACAGTTCTAAGATGCGGTGAT
TGTTTACGCAGACCGATGTTGTGCACTAAGTGCGCCTATGATCATGTGTTTGGCACTGATCATAAGTTCA
TTTTAGCTATTACACCATATGTGTGTAACACATCTGGCTGCAATGTAAATGACGTTACAAAACTGTATCT
TGGAGGTTTGAATTATTACTGTGTAGACCACAAACCACATCTTTCATTCCCACTGTGTTCAGCTGGTAAT
GTCTTTGGTTTGTACAAA"&amp;"AGTTCTGCTTTGGGTTCCATGGACATTGATGTCTTTAACAAACTTTCTACCT
CTGATTGGTCTGACATTCGCGACTACAAGCTTGCTAATGATGCAAAAGAGTCACTAAGGTTGTTTGCAGC
TGAAACGGTCAAGGCTAAAGAGGAAAGTGTTAAGTCATCATACGCTTATGCTACCCTAAAGGAGATTGTA
GGTCCTAAGGAACTTTTGCTCTTATGGGAAAGTGGAAAAGCCAAACCACCGTTAAACCGT"&amp;"AATTCTGTTT
TTACATGCTTCCAAATTACAAAAGACTCCAAGTTTCAAGTTGGTGAGTTTGTGTTTGAGAAAGTAGATTA
CGGTTCTGATACGGTTACTTACAAATCCACTGCTACTACTAAGTTAGTACCAGGTATGTTGTTTATTTTG
ACTTCTCATAATGTTGCTCCACTTAGAGCGCCAACAATGGCAAACCAGGAGAAATATTCTACCATTTACA
AGTTGCACCCATCATTTAATGTTAGTGATGC"&amp;"TTATGCAAATCTTGTACCTTATTACCAACTTATTGGCAA
ACAGCGTATAACCACAATACAGGGTCCTCCTGGTAGTGGAAAATCGCATTGTTCTATTGGTATTGGTGTG
TATTACCCTGGAGCGAGGATCGTGTTCACCGCTTGTTCTCACGCTGCTGTTGATTCGCTCTGTGCAAAAG
CTGTCACAGCCTATAGTGTTGATAAGTGTACACGTATTATTCCTGCACGTGCCAGAGTTGAGTGTTATAG
TG"&amp;"GTTTTAAACCTAACAATAATAGTGCACAATACGTGTTTAGTACTGTTAATGCGTTACCTGAAGTTAAT
GCAGACATTGTTGTCGTGGATGAGGTGTCTATGTGCACTAACTATGACTTGTCTGTGATTAACCAGCGTA
TATCATATAAACACATTGTATATGTTGGTGATCCTCAACAGCTTCCAGCTCCTAGAGTTCTTATCTCTAA
AGGTGTTATGGAACCAATTGACTATAATGTTGTGACACAACGTA"&amp;"TGTGTGCTATAGGACCCGATGTCTTT
TTACACAAGTGTTACAGATGTCCTGCTGAAATAGTTAACACTGTTTCAGAGCTTGTTTATGAAAACAAGT
TTGTACCTGTCAAAGAAGCTAGTAAGCAGTGCTTCAAAATCTTTGAACGCGGTAGTGTTCAGGTAGACAA
TGGCTCCAGTATAAATAGGCGTCAACTTGATGTTGTTAAGCGATTTATACATAAAAACTCCACATGGAGC
AAGGCTGTGTTTATC"&amp;"TCACCTTACAATAGTCAAAATTATGTAGCTGCCAGGCTTTTAGGCTTACAAACTC
AGACAGTGGATTCTGCTCAAGGTAGTGAATATGACTATGTTATATTCGCACAGACATCAGATACTGCTCA
TGCCTGTAATGCCAATCGTTTTAACGTTGCCATTACTAGAGCAAAGAAAGGTATTTTCTGTATTATGTCT
GACAGAACTTTGTTTGATGCACTTAAGTTCTTTGAAATCACTATGACAGATTTACAG"&amp;"TCTGAAAGTAGTT
GTGGTTTGTTTAAGGATTGTGCACGTAACCCTATTGATTTACCACCAAGTCATGCCACTACTTATTTGTC
ATTGTCTGATAGATTTAAGACTAGTGGTGACTTGGCTGTTCAAATAGGTAACAACAATGTTTGTACCTAT
GAACATGTGATTTCATATATGGGTTTCAGGTTTGATGTTAGCATGCCTGGTAGTCATAGTTTGTTCTGTA
CTAGAGACTTTGCCATGCGTCATGTCAG"&amp;"AGGTTGGTTAGGAATGGATGTGGAAGGTGCACATGTCACAGG
TGACAATGTTGGCACTAATGTACCTCTACAAGTTGGTTTTTCCAATGGTGTTGATTTTGTAGCTCAACCT
GAAGGTTGTGTTCTAACAAACACTGGCAGTGTTGTAAAACCTGTTCGTGCTCGTGCACCACCTGGAGAAC
AATTCACTCACATTGTACCTCTGTTACGCAAGGGACAACCTTGGAGTGTGTTGAGAAAACGTATTGTTCA"&amp;"
AATGATAGCAGATTTTCTTGCTGGCTCATCTGATGTACTGGTGTTTGTACTTTGGGCTGGCGGTTTAGAG
TTGACCACTATGCGTTATTTTGTTAAGATTGGAGCTGTTAAACATTGCCAATGTGGTACTGTTGCAACAT
GCTACAATTCTGTTAGTAATGACTATTGTTGCTTTAAACATGCATTGGGCTGTGACTATGTTTATAATCC
ATATGTCATAGATATTCAACAATGGGGTTATGTTGGTTCAC"&amp;"TCTCCACTAATCACCATGCAATTTGTAAT
GTTCATAGAAATGAGCATGTTGCTTCTGGTGATGCTATTATGACTAGATGTTTGGCTGTGTATGACTGCT
TTGTTAAGAATGTGGATTGGTCAATTACCTACCCTATGATAGCTAATGAAAATGCCATAAACAAGGGCGG
TCGCACTGTGCAGAGTCATATTATGCGTGCTGCTATTAAATTGTACAACCCTAAAGCAATCCATGACATT
GGTAATCCTAAG"&amp;"GGTATTCGTTGTGCTGTAACTGATGCCAAGTGGTATTGTTATGACAAGAACCCTATTA
ATTCTAATGTGAAAACATTGGAGTATGATTACATGACACATGGCCAAATGGATGGCTTGTGTTTGTTTTG
GAATTGTAATGTGGATATGTACCCTGAATTCTCAATTGTTTGCAGGTTTGACACACGTACACGATCTACA
TTGAACCTTGAAGGTGTAAATGGTGGGTCATTGTATGTCAATAATCATGCATTT"&amp;"CACACTCCTGCTTATG
ATAAACGTGCTATGGCTAAATTGAAACCAGCACCGTTTTTCTACTATGACGACGGTTCATGTGAGGTTGT
TCACGATCAAGTTAACTATGTTCCTTTGAGAGCCACTAATTGCATTACCAAGTGTAATATTGGTGGTGCT
GTATGTTCTAAGCACGCTAATCTCTATAGAGCATATGTTGAGTCATATAACATTTTTACTCAAGCTGGTT
TTAATATTTGGGTTCCTACCACGTT"&amp;"TGATTGTTATAATTTGTGGCAGACATTCACAGAGGTCAATTTACA
AGGTTTAGAGAACATTGCTTTTAACGTTGTTAATAAAGGTTCATTTGTTGGTGCTGATGGTGAATTACCA
GTAGCCATTAGTGGTGATAAAGTGTTCGTACGTGATGGTAACACTGATAATTTAGTCTTTGTTAACAAAA
CATCACTGCCTACAAACATAGCATTTGAACTTTTTGCTAAGAGGAAGGTTGGTTTAACACCACCTCT"&amp;"CAG
TATTCTCAAAAACCTTGGTGTTGTCGCCACATATAAGTTTGTCTTGTGGGATTATGAAGCTGAGCGTCCC
TTGACAAGCTTTACTAAGTCTGTTTGTGGTTATACAGACTTTGCAGAGGATGTTTGTACTTGTTACGATA
ATAGTATACAAGGTTCATACGAACGTTTTACTCTGTCAACTAATGCTGTGTTATTCTCTGCTACTGCTGT
GAAAACAGGTGGTAAGAGTTTGCCGGCTATTAAATTGA"&amp;"ATTTTGGAATGCTTAATGGTAATGCAATTGCT
ACTGTCAAATCAGAAGATGGTAACATAAAAAATATTAACTGGTTTGTTTACGTACGCAAAGATGGCAAAC
CTGTTGATCATTATGATGGTTTTTATACCCAAGGTCGTAATTTACAAGACTTTTTGCCTCGCAGCACAAT
GGAAGAAGACTTTTTGAACATGGATATAGGCGTGTTTATTCAAAAGTATGGTCTAGAGGATTTCAACTTC
GAGCACGTT"&amp;"GTGTATGGTGATGTTTCAAAAACTACTCTAGGCGGTTTACACTTGTTGATTTCACAAGTAC
GTCTGAGTAAAATGGGCATCTTAAAGGCAGAGGAGTTTGTGGCAGCATCTGACATAACACTCAAATGTTG
TACTGTGACTTATCTTAATGATCCTAGTTCTAAGACTGTTTGTACTTACATGGATTTGTTGTTGGATGAT
TTTGTTTCTGTATTGAAGTCTTTGGATTTGACTGTTGTATCCAAGGTTCAT"&amp;"GAGGTCATAATTGACAACA
AACCATGGAGATGGATGCTATGGTGTAAAGATAATGCCGTTGCTACATTCTATCCTCAGTTGCAGAGTGC
AGAATGGAAATGCGGGTATTCTATGCCTGGTATTTATAAGACACAACGTATGTGCTTAGAACCATGTAAT
TTGTATAATTATGGTGCAGGTTTGAAGTTGCCCAGTGGCATTATGTTCAATGTTGTTAAATACACTCAAT
TGTGTCAATATTTTAACAGTAC"&amp;"CACGTTATGTGTTCCTCATAATATGAGAGTGTTACACTTGGGTGCTGG
CTCTGATTATGGTGTTGCACCAGGAACTGCTGTTCTTAAAAGGTGGTTGCCGCACGACGCAATTGTTGTT
GACAACGATGTTGTTGACTATGTGAGTGACGCTGATTTTAGTGTTACTGGTGATTGTGCAACCGTTTATT
TGGAAGACAAGTTTGACTTGTTAATCTCTGATATGTACGATGGTAGGACAAAGGCAATTGATGG"&amp;"TGAAAA
TGTTTCGAAAGAAGGATTTTTCACTTACATCAATGGTTTCATTTGTGAAAAACTTGCCATCGGAGGTTCG
ATTGCTATTAAAGTAACAGAGTATAGCTGGAATAAGAAATTGTATGAACTTGTACAAAGATTTTCTTTTT
GGACTATGTTTTGCACTTCTGTTAATACGTCATCATCAGAAGCCTTTGTTGTCGGAATTAACTATCTTGG
TGATTTCGCACAAGGACCTTTTATAGATGGTAACA"&amp;"TAATACACGCAAATTATGTATTTTGGCGTAACTCC
ACTGTTATGAGTTTGTCCTACAACTCTGTTTTAGACCTGAGTAAATTTAATTGCAAACACAAAGCGACTG
TTGTTGTGCAATTAAAGGATAGTGATATTAATGAAATGGTGCTTAGTCTTGTTAGGAGTGGTAAGTTGCT
TGTAAGGGGTAATGGCAAGTGTTTGAGTTTTAGTAATCATTTAGTCTCAACTAAATAAAATGTTTGTTTT
GCTTGT"&amp;"TGCATATGCCTTGTTGCATATTGCTGGTTGTCAAACTACAAATGGGCTGAACACTAGTTACTCT
GTTTGCAACGGCTGTGTTGGTTATTCAGAAAATGTATTTGCTGTTGAGAGTGGTGGTTATATACCCTCCG
ACTTTGCATTCAATAATTGGTTCCTTCTAACTAATACCTCATCTGTTGTAGATGGTGTTGTGAGGAGTTT
TCAGCCTTTGTTGCTTAATTGCTTATGGTCTGTTTCTGGCTTGCGGTT"&amp;"TACTACTGGTTTTGTCTATTTT
AATGGTACTGGGAGAGGTGATTGTAAAGGTTTTTCCTCAGATGTTTTGTCTGATGTCATACGTTACAACC
TCAATTTTGAAGAAAACCTTAGACGTGGAACCATTTTGTTTAAAACATCTTATGGTGTTGTTGTGTTTTA
TTGTACCAACAACACTTTAGTTTCAGGTGATGCTCACATACCATTTGGTACAGTTTTGGGCAATTTTTAT
TGCTTTGTAAATACTACTA"&amp;"TTGGCAATGAAACTACGTCTGCTTTTGTGGGTGCACTACCTAAGACAGTTC
GTGAGTTTGTTATTTCACGCACAGGACATTTTTATATTAATGGCTATCGCTATTTCACTTTAGGTAATGT
AGAAGCCGTTAATTTCAATGTCACTACTGCAGAAACCACTGATTTTTGTACTGTTGCGTTAGCTTCTTAT
GCTGACGTTTTGGTTAATGTGTCACAAACCTCTATTGCTAATATAATTTATTGCAACTCTG"&amp;"TTATTAACA
GACTGAGATGTGACCAGTTGTCCTTTGATGTACCAGATGGTTTTTATTCTACAAGCCCTATTCAATCCGT
TGAGCTACCTGTGTCTATTGTGTCGCTACCTGTTTATCATAAACATACGTTTATTGTGTTGTACGTTGAC
TTCAAACCTCAGAGTGGCGGTGGCAAGTGCTTTAACTGTTATCCTGCTGGTGTTAATATTACACTGGCCA
ATTTTAATGAAACTAAAGGGCCTTTGTGTGTT"&amp;"GACACATCACACTTCACTACCAAATACGTTGCTGTTTA
TGCCAATGTTGGTAGGTGGAGTGCTAGTATTAACACGGGAAATTGCCCTTTTTCTTTTGGCAAAGTTAAT
AACTTTGTTAAATTTGGCAGTGTATGTTTTTCGCTAAAGGATATACCCGGTGGTTGCGCAATGCCTATAG
TGGCTAATTGGGCTTATAGTAAGTACTATACTATAGGCTCATTGTATGTTTCTTGGAGTGATGGTGATGG
AAT"&amp;"TACTGGCGTCCCACAACCTGTTGAGGGTGTTAGTTCCTTTATGAATGTTACATTGGACAAATGTACT
AAATATAATATTTATGATGTATCTGGTGTGGGTGTTATTCGCGTTAGCAATGACACCTTTCTTAATGGAA
TTACGTACACATCAACTTCAGGTAACCTTCTGGGTTTTAAAGATGTTACTAAGGGCACCATCTACTCTAT
CACTCCTTGTAACCCACCAGATCAGCTTGTTGTTTATCAGCAAGC"&amp;"TGTTGTTGGTGCTATGTTGTCTGAA
AATTTTACTAGTTACGGCTTTTCTAATGTTGTAGAACTGCCGAAATTTTTCTATGCGTCCAATGGCACTT
ATAATTGCACAGACGCTGTTTTAACTTATTCTAGTTTTGGCGTTTGTGCAGATGGTTCTATAATTGCTGT
TCAACCACGTAATGTTTCATATGATAGTGTTTCAGCTATCGTCACAGCTAATTTGTCTATACCTTCCAAT
TGGACCACTTCGGTCC"&amp;"AGGTTGAGTATTTACAAATTACAAGTACACCTATCGTAGTTGATTGCTCCACTT
ATGTTTGCAATGGTAATGTGCGCTGTGTTGAATTGCTTAAGCAGTATACTTCTGCTTGTAAAACTATTGA
AGACGCCTTAAGAAATAGCGCCAGGCTGGAGTCTGCAGATGTTAGTGAGATGCTCACTTTTGACAAGAAA
GCGTTTACACTTGCTAATGTTAGTAGTTTTGGTGACTACAACCTTAGCAGCGTCATAC"&amp;"CTAGCTTGCCCA
CAAGTGGTAGTAGAGTGGCTGGTCGCAGTGCCATAGAAGACATACTTTTTAGCAAACTTGTTACTTCTGG
ACTTGGCACTGTGGACGCAGACTACAAAAAGTGCACTAAGGGTCTTTCCATTGCTGACTTGGCTTGTGCT
CAATATTATAATGGCATTATGGTTTTGCCTGGCGTCGCTGATGCTGAACGAATGGCCATGTATACAGGTT
CTTTAATTGGTGGAATTGCTTTAGGAGGT"&amp;"CTAACATCAGCCGTTTCAATACCATTTTCATTAGCAATTCA
GGCACGTTTAAATTATGTTGCATTGCAGACTGATGTTTTACAAGAAAATCAGAAAATTCTTGCTGCATCT
TTTAACAAAGCAATGACCAACATAGTAGATGCCTTTACTGGTGTTAATGATGCTATTACACAAACTTCAC
AAGCCCTACAAACAGTTGCTACTGCACTTAACAAGATCCAGGATGTTGTTAATCAACAAGGCAACTCATT
"&amp;"GAACCATTTAACTTCTCAGTTGAGGCAGAATTTTCAAGCTATCTCTAGCTCTATTCAGGCTATCTATGAC
AGACTTGACACTATTCAGGCTGATCAACAAGTAGATAGGCTGATTACTGGTAGATTGGCTGCTTTGAATG
TATTCGTTTCTCATACATTGACTAAGTACACTGAAGTTCGTGCTTCCAGACAGCTTGCACAACAAAAAGT
GAATGAGTGTGTCAAATCCCAGTCTAAGCGTTATGGCTTCTG"&amp;"TGGAAATGGCACTCACATTTTCTCAATT
GTTAATGCTGCTCCTGAGGGGCTTGTTTTTCTCCACACTGTCTTGTTGCCGACACAATATAAGGATGTTG
AAGCGTGGTCTGGGTTGTGCGTTGATGGTACAAACGGTTATGTGTTGCGACAACCTAATCTTGCTCTTTA
CAAAGAAGGCAATTATTATAGAATCACATCTCGCATAATGTTTGAACCACGTATTCCTACCATGGCAGAT
TTTGTTCAAATTG"&amp;"AAAATTGCAATGTCACATTTGTTAACATTTCTCGCTCTGAGTTGCAAACCATTGTGC
CAGAGTATATTGATGTTAATAAGACGCTGCAAGAATTAAGTTACAAATTGCCAAATTACACTGTTCCAGA
CCTAGTTGTCGAACAGTACAACCAGACTATTTTGAATTTGACCAGTGAAATTAGCACCCTTGAAAATAAA
TCTGCGGAGCTTAATTACACTGTTCAAAAATTGCAAACTCTGATTGACAACATAA"&amp;"ATAGCACATTAGTCG
ACTTAAAGTGGCTCAACCGGGTTGAGACTTACATCAAGTGGCCGTGGTGGGTGTGGTTGTGCATTTCAGT
CGTGCTCATCTTTGTGGTGAGTATGTTGCTATTATGTTGTTGTTCTACTGGTTGCTGTGGCTTCTTTAGT
TGTTTTGCATCTTCTATTAGAGGTTGTTGTGAATCAACTAAACTTCCTTATTACGACGTTGAAAAGATCC
ACATACAGTAATGGCTCTAGGTTTGT"&amp;"TCACATTGCAACTTGTGTCTGCTGTTAATCAATCGCTTAGCAAT
GCGAAAGTTAGTGCTGAAGTTTCACGACAGGTTATCCAAGACGTGAAAGATGGCACTGTTACCTTCAACT
TGCTAGCGTATACACTAATGAGCCTCTTTGTTGTGTATTTTGCTTTATTTAAAGCAAGATCACACCGTGG
CAGAGCTGCTCTTATAGTGTTTAAAATTCTAATCCTTTTCGTTTATGTGCCATTGCTGTATTGGTCTC"&amp;"AA
GCATATATTTACGCAACTTTGATTGCTGTAATTTTGCTTGGAAGATTTTTCCATACAGCTTGGCACTGCT
GGCTCTACAAGACATGGGATTTCATTGTCTTCAATGTAACCACACTTTGCTATGCAAGGTAAGTGTTGGT
TTCTTGAAAATAAGGCTCTGAAACCATTCGTTTGTTTTTACGGAGGGGATCAATTCCTTTACATAGGCGA
CAGAATTGTTTCTTATTTCTCAACTAACGACTTGTACGT"&amp;"TGCTCTTAGAGGACGTATTGATAAAGACCTC
AGCCTTTCTAGAAAGGTTGAGTTATATAACGGTGAATGTGTATACTTGTTTTGTGAACACCCAGCTGTTG
GAATAGTCAACACAGATTTCAAATTAGAAATCCACTAAGATGTTCCTTAAGCTAGTGGATGATCATGCTT
TGGTTGTTAATGTACTACTCTGGTGTGTGGTGCTTATAGTGATACTACTAGTGTGTATTACAATAATTAA
ACTAATTAAG"&amp;"CTTTGTTTCACTTGCCATATGTTTTGTAATAGAACAGTTTATGGCCCCATTAAAAATGTG
TACCACATTTACCAATCATATATGCACATAGACCCTTTCCCTAAACGAGTTATTGATTTCTAAACTAAAC
GACAATGTCAAATGACAATTGTACGGGTGACATTGTCACCCATTTGAAGAATTGGAATTTTGGTTGGAAT
GTTATTCTAACCATATTCATTGTTATTCTTCAGTTTGGACACTATAAATACT"&amp;"CCAGATTGTTTTATGGTT
TGAAGATGCTTGTACTGTGGCTTCTTTGGCCACTCGTACTTGCTTTGTCAATCTTTGACACCTGGGCTAA
TTGGGATTCTAATTGGGCCTTTGTTGCATTTAGCTTTTTTATGGCCGTATCAACACTCGTTATGTGGGTG
ATGTACTTCGCAAACAGTTTCAGACTTTTCCGACGTGCTCGAACTTTTTGGGCATGGAATCCTGAGGTTA
ATGCAATCACTGTCACAACCGTG"&amp;"TTGGGACAGACATACTATCAACCCATTCAACAAGCTCCAACAGGCAT
TACTGTGACCTTGCTGAGCGGCGTGCTTTACGTTGACGGACATAGATTGGCTTCAGGTGTTCAGGTTCAT
AACCTACCTGAATACATGACAGTTGCCGTGCCGAGCACTACTATAATTTATAGTAGAGTCGGAAGGTCCG
TAAATTCACAAAATAGCACAGGCTGGGTTTTCTACGTACGAGTAAAACACGGTGATTTTTCTGCA"&amp;"GTGAG
CTCTCCCATGAGCAACATGACAGAAAACGAAAGATTGCTTCATTTTTTCTAAACTGAACGAAAAGATGGC
TACAGTCAAATGGGCTGATGCATCTGAACCACAACGTGGTCGTCAGGGTAGAATACCTTATTCTCTTTAT
AGCCCTTTGCTTGTTGATAGTGAACAACCTTGGAAGGTGATACCTCGTAATTTGGTACCCATCAACAAGA
AAGACAAAAATAAGCTTATAGGCTATTGGAATGTTC"&amp;"AAAAACGTTTCAGAACTAGAAAGGGCAAACGGGT
GGATTTGTCACCCAAGCTGCATTTTTATTATCTTGGCACAGGACCCCATAAAGATGCAAAATTTAGAGAG
CGTGTTGAAGGTGTCGTCTGGGTTGCTGTTGATGGTGCTAAAACTGAACCTACAGGTTACGGTGTTAGGC
GCAAGAATTCAGAACCAGAGATACCACACTTCAATCAAAAGCTCCCAAATGGTGTTACTGTTGTTGAAGA
ACCTGAC"&amp;"TCCCGTGCTCCTTCCCGGTCTCAGTCGAGGTCGCAGAGTCGCGGTCGTGGTGAATCCAAACCT
CAATCTCGGAATCCTTCAAGTGACAGAAACCATAACAGTCAGGATGACATCATGAAGGCAGTTGCTGCGG
CTCTTAAATCTTTAGGTTTTGACAAGCCTCAGGAAAAAGATAAAAAGTCAGCGAAAACGGGTACTCCTAA
GCCTTCTCGTAATCAGAGTCCTGCTTCTTCTCAAACTTCTGCCAAGAGT"&amp;"CTTGCTCGTTCTCAGAGTTCT
GAAACAAAAGAACAAAAGCATGAAATGCAAAAGCCACGGTGGAAAAGACAGCCTAATGATGATGTGACAT
CTAATGTCACACAATGTTTTGGCCCCAGAGACCTTGACCACAACTTTGGAAGTGCAGGTGTTGTGGCCAA
TGGTGTTAAAGCTAAAGGCTATCCACAATTTGCTGAGCTTGTGCCGTCAACAGCTGCTATGCTGTTTGAT
AGTCACATTGTTTCCAAAGA"&amp;"GTCAGGCAACACTGTGGTCTTGACTTTCACTACTAGAGTGACTGTGCCCA
AAGACCATCCACACTTGGGTAAGTTTCTTGAGGAGTTAAATGCATTCACTAGAGAAATGCAACAACATCC
TCTTCTTAACCCTAGTGCACTAGAATTCAACCCATCTCAAACTTCACCTGCAACTGCTGAACCAGTGCGT
GATGAAGTTTCTATTGAAACTGACATAATTGATGAAGTAAACTAAACATGCCACTGTGTTGT"&amp;"TTGAAATT
CAGGCTTTAGTTGGAATTTTGCTTTTGTTCTTTCTTTTATTATCTTTCTTTTGCCTGTTTTTAGAGAGAT
TTGGCGCCTTGGTGCCGTAGATGAATACATTGCTTTTCTCTGATCTATGTATGATGGTACGATCAGAGCT
GCTTTTAATTAACATGATCCCTTGCTTTGGCTTGACAAGGATCTAGTCTTATACACAATGGTAAGCCAGT
GGTAGTAAAGGTATAAGAAATTTGCTACTATGT"&amp;"TACTGAACCTAGGTGAACGCTAGTATAACTCATTACA
AATGTGCTGGAGTAATCAAAGATCGCATTGACGAGCCAACAATGGAAGAGCCAGTCATTTGTCTTGAGAC
CTATCTAGTTAGTAACTGCTAATGGAACGGTTTCGATATGGATACACAAAAAAAAAAAAAAAAAAAAAAA
AAAAAAAAAAAAAAAAA
")</f>
        <v>&gt;Hu229E AF304460.1_ref_genome
ACTTAAGTACCTTATCTATCTACAGATAGAAAAGTTGCTTTTTAGACTTTGTGTCTACTTTTCTCAACTA
AACGAAATTTTTGCTATGGCCGGCATCTTTGATGCTGGAGTCGTAGTGTAATTGAAATTTCATTTGGGTT
GCAACAGTTTGGAAGCAAGTGCTGTGTGTCCTAGTCTAAGGGTTTCGTGTTCCGTCACGAGATTCCATTC
TACAAACGCCTTACTCGAGGTTCCGTCTCGTGTTTGTGTGGAAGCAAAGTTCTGTCTTTGTGGAAACCAG
TAACTGTTCCTAATGGCCTGCAACCGTGTGACACTTGCCGTAGCAAGTGATTCTGAAATTTCTGCAAATG
GCTGTTCTACTATTGCGCAAGCCGTCCGCCGTTATAGCGAGGCCGCTAGCAATGGTTTTAGGGCATGCCG
ATTTGTTTCATTAGATTTGCAGGATTGCATCGTTGGCATTGCAGACGATACATATGTTATGGGTCTGCAT
GGCAATCAGACGTTGTTTTGCAACATAATGAAATTTTCTGACCGTCCTTTTATGCTTCATGGGTGGTTGG
TTTTTTCCAATTCAAATTACCTTTTGGAGGAATTTGATGTTGTCTTCGGTAAGAGAGGTGGTGGTAATGT
GACATACACTGACCAGTATCTCTGTGGCGCCGATGGCAAACCTGTTATGAGTGAAGATTTATGGCAGTTT
GTTGACCATTTCGGTGAGAACGAAGAAATTATCATCAATGGTCATACTTACGTTTGTGCTTGGCTTACTA
AGCGTAAGCCCTTAGATTACAAACGTCAGAACAACCTTGCCATTGAAGAGATTGAATATGTGCATGGTGA
TGCTTTGCATACACTACGCAATGGTTCTGTTCTTGAAATGGCTAAGGAAGTGAAGACATCTAGTAAAGTT
GTGTTAAGCGATGCTCTTGACAAACTTTACAAAGTCTTTGGTTCTCCTGTTATGACAAATGGTTCCAACA
TCCTAGAGGCCTTTACTAAACCTGTGTTTATTAGTGCATTAGTTCAATGTACTTGTGGTACCAAGTCTTG
GTCTGTTGGTGATTGGACCGGTTTTAAATCCTCTTGTTGCAACGTGATCAGTAATAAACTGTGTGTTGTT
CCCGGTAATGTTAAACCTGGTGATGCTGTGATTACCACTCAGCAAGCTGGTGCTGGTATTAAGTATTTTT
GTGGCATGACTCTTAAGTTTGTTGCAAATATTGAAGGTGTCTCTGTTTGGAGAGTGATTGCTCTTCAGAG
TGTGGATTGCTTTGTTGCTTCTTCCACTTTTGTAGAAGAGGAACATGTTAATAGAATGGATACATTCTGC
TTCAATGTACGCAATAGTGTTACTGATGAGTGTCGTCTGGCCATGTTGGGTGCTGAAATGACTAGTAATG
TCAGAAGACAAGTTGCTTCAGGTGTCATAGACATTAGTACCGGTTGGTTTGATGTTTATGATGACATCTT
TGCTGAAAGCAAACCATGGTTTGTTCGCAAGGCTGAAGACATTTTTGGCCCTTGTTGGTCCGCTCTTGCT
TCTGCACTTAAACAACTTAAAGTCACTACAGGTGAACTTGTGAGATTTGTTAAGTCTATTTGCAATTCAG
CTGTTGCTGTCGTGGGTGGTACTATACAAATTCTCGCTAGTGTGCCTGAGAAGTTTTTGAATGCGTTTGA
CGTGTTTGTCACAGCTATTCAAACTGTCTTTGACTGTGCTGTTGAAACTTGTACTATTGCCGGTAAAGCA
TTTGACAAGGTTTTTGACTATGTTTTGCTTGATAATGCGCTTGTAAAACTTGTCACCACAAAGCTTAAGG
GTGTTCGTGAACGTGGCCTTAATAAAGTTAAGTATGCAACAGTTGTTGTTGGTTCCACTGAAGAAGTTAA
ATCTTCACGTGTTGAACGTAGCACTGCTGTACTTACAATCGCCAACAATTATTCCAAACTTTTTGATGAA
GGGTATACTGTTGTAATTGGCGATGTGGCGTACTTTGTTAGTGACGGCTACTTCCGTCTTATGGCCAGTC
CAAATAGTGTGTTGACTACTGCAGTCTATAAACCATTGTTTGCTTTTAATGTGAATGTTATGGGTACTAG
ACCTGAAAAATTTCCAACCACTGTGACTTGTGAAAATTTAGAGTCTGCTGTTTTGTTTGTTAATGACAAA
ATTACTGAATTCCAATTGGATTACAGTATTGATGTCATTGATAATGAAATAATTGTCAAACCTAATATCA
GCCTATGTGTTCCACTTTATGTGAGAGACTATGTTGACAAATGGGATGATTTTTGCAGACAATATAGTAA
CGAGTCTTGGTTTGAGGATGATTACAGGGCTTTTATCAGTGTTTTGGACATCACTGATGCTGCTGTGAAA
GCTGCAGAGTCTAAAGCTTTCGTTGATACTATTGTTCCACCTTGCCCATCTATTTTGAAAGTTATAGATG
GAGGCAAAATATGGAATGGTGTTATTAAAAATGTTAACTCTGTTAGAGACTGGCTTAAGTCTTTGAAGTT
AAATCTCACACAACAGGGTTTGCTTGGAACATGTGCAAAGCGTTTTAAACGTTGGCTTGGCATTTTGCTA
GAGGCCTATAATGCGTTTTTAGACACTGTGGTTTCTACTGTTAAAATTGGTGGCTTGACCTTTAAAACAT
ATGCTTTTGATAAACCTTACATTGTGATACGTGATATCGTGTGTAAGGTTGAAAATAAAACAGAAGCAGA
ATGGATTGAGCTTTTTCCACATAATGACAGGATTAAGTCTTTTAGTACTTTCGAGAGTGCTTACATGCCA
ATTGCAGACCCTACACATTTTGACATTGAAGAAGTTGAACTTTTAGATGCAGAGTTTGTAGAACCAGGCT
GTGGTGGTATTTTGGCAGTAATAGATGAGCACGTCTTTTATAAGAAGGATGGTGTTTATTATCCATCAAA
TGGTACTAACATTCTACCTGTTGCATTTACAAAAGCCGCTGGTGGTAAAGTTTCATTTTCTGATGACGTT
GAAGTAAAAGACATTGAACCTGTTTACAGAGTCAAGCTTTGCTTTGAGTTTGAAGATGAAAAACTTGTAG
ATGTTTGTGAAAAGGCAATTGGCAAGAAAATTAAACATGAAGGTGACTGGGATAGCTTTTGTAAGACTAT
TCAATCAGCACTTTCTGTTGTTTCTTGCTATGTAAATCTACCTACTTATTACATTTATGATGAAGAAGGC
GGTAATGACTTGAGTTTGCCCGTTATGATTTCTGAATGGCCTCTTTCTGTTCAACAAGCTCAACAAGAAG
CTACTTTACCTGATATTGCTGAGGATGTTGTTGACCAAGTTGAAGAAGTCAATAGCATTTTTGACATTGA
GACAGTGGATGTTAAACATGATGTGAGTCCTTTTGAAATGCCATTTGAAGAGTTAAATGGTTTAAAGATA
CTCAAACAATTGGATAACAACTGCTGGGTTAACTCAGTTATGTTACAAATACAATTAACTGGTATACTTG
ATGGTGACTATGCTATGCAGTTTTTTAAAATGGGCCGAGTTGCCAAGATGATTGAACGCTGCTACACTGC
TGAGCAATGTATACGTGGTGCTATGGGTGATGTTGGTTTGTGTATGTATAGACTGCTTAAAGACTTACAC
ACTGGTTTTATGGTTATGGATTATAAATGTAGTTGTACCAGTGGTAGGCTTGAAGAATCGGGAGCTGTTT
TGTTTTGTACGCCCACTAAGAAGGCGTTTCCTTATGGTACTTGTCTAAATTGTAACGCACCTCGCATGTG
TACAATTAGGCAGTTACAAGGTACCATAATATTTGTGCAACAAAAACCAGAACCTGTTAATCCTGTTTCT
TTTGTTGTTAAACCAGTCTGCTCATCAATTTTTCGTGGTGCTGTGTCTTGTGGTCATTACCAGACTAACA
TCTATTCACAAAATTTGTGTGTGGATGGTTTTGGTGTTAACAAGATTCAGCCCTGGACAAATGATGCACT
TAATACTATTTGTATTAAGGATGCAGATTATAATGCAAAAGTTGAAATATCTGTTACACCAATTAAAAAT
ACAGTTGATACAACACCTAAGGAAGAATTTGTTGTTAAAGAGAAGTTGAACGCCTTCCTCGTTCATGACA
ATGTAGCTTTCTACCAAGGTGATGTTGATACTGTTGTTAATGGTGTTGACTTTGACTTTATTGTAAATGC
TGCTAATGAGAACCTTGCTCATGGTGGAGGACTTGCCAAAGCTTTAGATGTGTACACTAAAGGTAAACTT
CAACGTTTATCTAAAGAACACATTGGATTAGCGGGTAAAGTAAAAGTTGGTACAGGAGTTATGGTTGAGT
GTGATAGCCTTAGAATTTTTAATGTTGTTGGTCCACGCAAGGGTAAACATGAACGTGATTTACTCATAAA
AGCTTACAACACTATTAATAATGAACAAGGCACACCTTTAACACCAATTTTGAGCTGTGGTATTTTTGGT
ATCAAACTCGAAACTTCATTAGAAGTTTTGCTTGATGTTTGTAATACAAAAGAAGTTAAAGTTTTTGTTT
ATACAGACACAGAGGTTTGTAAGGTTAAGGATTTTGTGTCTGGTTTAGTGAATGTTCAAAAAGTTGAGCA
ACCTAAAATAGAACCAAAACCAGTGTCCGTAATTAAAGTTGCACCCAAGCCTTACAGGGTAGATGGTAAA
TTTAGTTACTTTACAGAAGACTTGTTGTGTGTCGCTGATGACAAACCCATTGTTTTGTTTACTGACTCTA
TGCTTACTTTGGATGACCGTGGTTTAGCTCTAGACAATGCACTTAGTGGTGTGCTTAGTGCTGCTATTAA
GGATTGTGTTGACATAAATAAAGCTATACCTTCTGGTAATCTTATTAAGTTTGATATAGGTTCTGTTGTT
GTCTACATGTGTGTTGTGCCATCCGAAAAGGACAAACATTTAGATAATAATGTTCAACGATGCACACGTA
AGTTGAATAGACTTATGTGTGATATAGTTTGTACTATACCAGCTGACTACATCTTGCCATTGGTGTTGTC
TAGTTTGACTTGTAATGTTTCTTTTGTAGGTGAACTTAAAGCTGCTGAAGCTAAAGTTATAACTATAAAG
GTGACAGAGGATGGTGTTAATGTTCATGATGTGACCGTGACAACAGACAAGTCATTTGAACAACAAGTTG
GTGTTATTGCTGATAAGGACAAAGATCTTTCTGGTGCAGTACCAAGTGATCTTAACACATCTGAATTGCT
TACTAAAGCAATAGATGTTGATTGGGTCGAATTTTATGGCTTTAAAGATGCTGTTACTTTTGCAACAGTT
GATCATAGTGCTTTTGCCTATGAAAGTGCTGTTGTTAATGGTATTAGAGTGTTAAAAACTAGTGATAATA
ATTGTTGGGTGAATGCTGTTTGTATTGCACTACAGTATTCGAAACCCCATTTTATTTCACAAGGTCTTGA
TGCTGCGTGGAATAAATTTGTTTTAGGCGATGTTGAAATTTTTGTTGCATTTGTTTACTATGTTGCAAGA
CTAATGAAAGGTGACAAGGGTGATGCTGAAGACACTTTGACTAAGTTGTCTAAGTATCTTGCTAATGAAG
CTCAAGTTCAATTAGAACATTATAGTTCTTGTGTTGAATGTGATGCTAAATTTAAAAACTCTGTTGCATC
TATCAATTCTGCTATAGTTTGTGCTAGTGTCAAACGTGATGGTGTGCAAGTTGGTTATTGTGTCCATGGT
ATTAAGTACTATTCACGTGTTAGAAGTGTTAGAGGTAGAGCTATTATAGTCAGTGTCGAACAGCTTGAAC
CGTGTGCTCAGTCTAGACTTTTGAGTGGTGTTGCTTATACTGCTTTTTCTGGACCTGTTGACAAAGGTCA
TTATACTGTTTATGATACTGCAAAGAAATCAATGTATGATGGTGATCGTTTTGTTAAACATGATCTTTCT
CTGCTGTCTGTCACATCAGTTGTTATGGTTGGTGGTTATGTTGCACCTGTTAATACAGTGAAACCTAAAC
CAGTCATTAATCAACTTGATGAAAAGGCACAGAAGTTCTTTGATTTTGGTGATTTTTTGATTCATAATTT
TGTTATTTTTTTCACATGGTTATTGAGTATGTTTACTTTGTGTAAAACTGCAGTAACTACAGGTGATGTT
AAAATAATGGCCAAAGCACCACAAAGGACGGGTGTTGTTTTAAAACGTAGTCTTAAATATAACTTAAAAG
CGTCAGCAGCTGTTCTTAAATCTAAGTGGTGGCTGCTTGCTAAGTTTACGAAACTACTGTTACTCATATA
TACATTGTACTCAGTAGTTTTGCTTTGTGTACGTTTTGGACCGTTTAATTTTTGTAGTGAGACTGTTAAT
GGTTATGCTAAGTCAAACTTTGTCAAGGATGATTACTGTGATGGTTCATTGGGCTGCAAGATGTGTCTTT
TTGGTTACCAAGAGTTAAGTCAATTTAGCCATTTGGATGTTGTGTGGAAGCATATAACAGACCCTTTGTT
TAGTAATATGCAACCTTTCATTGTCATGGTTTTGCTGCTTATATTTGGTGACAATTATTTGAGATGCTTC
TTGCTGTATTTTGTTGCTCAGATGATAAGCACAGTTGGTGTTTTTCTAGGTTACAAGGAAACAAATTGGT
TCTTGCACTTTATTCCATTTGATGTTATTTGTGATGAACTGCTTGTCACTGTTATTGTTATTAAGGTTAT
TTCTTTTGTCAGACATGTGCTTTTTGGTTGTGAAAACCCAGATTGTATTGCGTGTTCTAAGAGTGCTAGA
CTTAAGAGATTCCCTGTTAACACAATTGTCAATGGTGTGCAACGTTCATTTTATGTTAATGCAAATGGTG
GTAGTAAGTTTTGTAAGAAACATAGATTTTTCTGTGTTGATTGTGACTCTTATGGTTATGGCAGCACGTT
TATAACACCCGAAGTTTCTAGAGAACTTGGTAACATTACCAAAACAAATGTGCAACCAACAGGGCCGGCC
TATGTCATGATTGACAAAGTGGAGTTTGAAAATGGTTTTTACAGATTGTATTCCTGTGAAACATTTTGGC
GTTACAACTTTGATATAACTGAAAGCAAGTATTCTTGCAAAGAGGTTTTTAAAAATTGTAATGTTTTGGA
TGATTTCATCGTGTTTAACAATAATGGGACCAATGTAACGCAGGTTAAAAATGCTAGTGTTTACTTTTCA
CAGTTGTTGTGTAGGCCCATTAAATTAGTTGACAGTGAACTTTTGTCCACTTTGTCAGTTGATTTTAATG
GTGTCTTACACAAGGCATACATTGATGTACTACGTAATAGCTTTGGTAAAGATCTTAATGCTAATATGTC
TTTAGCCGAGTGCAAGAGAGCTTTAGGCCTGTCTATTAGTGATCATGAATTTACTAGTGCTATTTCTAAT
GCACATCGTTGTGACGTGTTGTTATCTGATTTGTCATTTAACAACTTTGTCAGTTCGTATGCTAAACCTG
AGGAAAAATTATCAGCTTATGACTTGGCGTGTTGTATGCGTGCAGGTGCTAAGGTTGTTAATGCCAATGT
TCTGACAAAGGACCAAACTCCTATTGTTTGGCATGCAAAGGATTTTAACAGTCTTTCTGCTGAAGGTCGC
AAGTATATTGTAAAAACTAGCAAAGCTAAGGGTTTGACTTTCTTGTTGACAATTAATGAAAACCAAGCTG
TCACGCAAATACCTGCAACTAGCATTGTTGCTAAGCAAGGTGCTGGTGATGCTGGCCATTCATTAACATG
GCTGTGGCTACTGTGTGGTCTTGTGTGTTTGATTCAATTCTACTTGTGCTTTTTCATGCCCTATTTTATG
TACGATATCGTGAGTAGTTTTGAGGGTTATGATTTTAAGTATATAGAAAATGGTCAGTTGAAGAATTTTG
AAGCGCCACTTAAATGCGTCAGAAACGTTTTTGAAAACTTTGAGGACTGGCATTATGCTAAGTTTGGCTT
CACACCTTTAAACAAGCAAAGCTGTCCTATTGTAGTTGGAGTTTCTGAAATTGTTAATACTGTCGCTGGC
ATTCCATCTAATGTGTATCTTGTTGGTAAAACTTTAATTTTTACACTACAAGCTGCTTTTGGTAATGCTG
GTGTTTGTTATGACATTTTTGGAGTCACAACACCTGAAAAGTGCATTTTTACTTCTGCTTGTACTAGATT
AGAAGGTTTGGGTGGTAACAATGTTTATTGTTATAACACAGCGCTTATGGAAGGTTCTTTGCCTTACAGT
TCAATACAAGCTAATGCATATTATAAATATGACAATGGCAATTTTATTAAGTTGCCAGAAGTTATTGCAC
AAGGCTTTGGTTTTAGAACAGTGCGTACTATTGCCACCAAATACTGCCGCGTAGGTGAATGTGTTGAATC
CAATGCAGGTGTGTGTTTTGGCTTTGACAAGTGGTTTGTTAACGATGGACGTGTTGCCAATGGTTACGTT
TGTGGTACTGGTTTGTGGAACCTTGTATTTAACATACTTTCCATGTTTTCATCTTCATTCTCTGTTGCTG
CAATGTCAGGTCAAATTTTACTTAATTGTGCATTAGGTGCTTTTGCTATTTTTTGTTGTTTTCTTGTGAC
AAAGTTTAGACGCATGTTTGGTGACCTTTCTGTAGGTGTTTGCACTGTTGTTGTGGCTGTTTTGCTTAAC
AATGTCTCTTACATTGTAACTCAGAATTTAGTAACAATGATTGCTTATGCCATATTGTATTTCTTTGCTA
CTAGAAGCTTACGCTATGCATGGATTTGGTGTGCTGCATATTTAATTGCGTATATTTCTTTTGCTCCATG
GTGGTTGTGTGCTTGGTACTTTCTTGCTATGTTGACAGGTTTGTTACCTAGTTTGCTGAAGCTTAAAGTT
TCGACAAATCTTTTCGAAGGTGACAAATTTGTAGGTACATTTGAAAGTGCTGCTGCAGGAACATTTGTCA
TTGACATGCGTTCTTATGAGAAACTTGCTAATAGCATCTCTCCAGAAAAGTTGAAAAGTTATGCTGCTAG
CTATAATAGATATAAGTACTATAGTGGTAATGCAAATGAAGCTGATTACCGTTGCGCTTGTTATGCCTAT
TTAGCAAAAGCAATGTTGGACTTTTCGCGTGATCATAATGACATCTTGTACACACCTCCGACTGTCAGTT
ATGGTTCTACATTACAGGCTGGTTTGCGCAAAATGGCACAACCATCTGGCTTTGTGGAGAAATGTGTTGT
CCGTGTCTGCTATGGAAACACTGTGTTGAATGGGTTGTGGCTTGGTGATATTGTTTATTGCCCACGTCAT
GTTATCGCATCTAACACAACTTCTGCTATAGATTATGATCACGAATATAGTATTATGCGGTTGCATAATT
TTTCTATAATATCTGGTACAGCATTTCTTGGTGTTGTAGGTGCTACTATGCATGGAGTAACTCTTAAAAT
TAAGGTTTCACAGACTAACATGCACACACCTAGACATTCTTTTAGAACACTAAAATCTGGTGAAGGTTTT
AACATCTTAGCATGCTATGATGGTTGTGCTCAAGGTGTTTTTGGTGTGAACATGAGAACTAATTGGACTA
TCCGTGGTTCATTTATTAATGGTGCGTGTGGTTCCCCTGGCTACAATCTTAAAAATGGCGAGGTGGAATT
TGTTTATATGCATCAAATTGAACTCGGAAGTGGTAGCCATGTAGGTTCTAGCTTTGATGGTGTTATGTAT
GGTGGTTTTGAAGACCAACCTAATCTTCAAGTTGAATCTGCAAACCAGATGTTAACAGTTAATGTGGTTG
CATTTCTTTATGCTGCTATATTGAATGGTTGCACATGGTGGCTTAAAGGTGAAAAATTGTTTGTGGAGCA
TTATAATGAGTGGGCACAGGCTAATGGTTTCACAGCTATGAATGGTGAAGACGCTTTTTCCATTCTTGCT
GCTAAAACTGGTGTCTGTGTGGAAAGATTACTTCATGCTATTCAAGTTTTGAATAATGGCTTTGGTGGTA
AACAAATTTTGGGTTATTCTAGTCTCAATGATGAGTTCAGTATTAATGAAGTTGTCAAACAAATGTTTGG
TGTTAACCTGCAAAGTGGTAAAACCACTAGTATGTTTAAATCCATAAGCTTATTTGCTGGCTTCTTTGTC
ATGTTCTGGGCTGAATTATTTGTTTATACCACCACTATTTGGGTTAACCCTGGTTTTCTTACTCCGTTTA
TGATTTTGCTTGTTGCTTTGTCACTCTGTCTTACATTTGTTGTTAAACATAAGGTTTTGTTTTTGCAAGT
GTTTTTGTTGCCTTCAATTATTGTGGCTGCTATTCAAAACTGTGCTTGGGACTACCATGTTACAAAGGTG
TTGGCAGAGAAGTTTGATTATAATGTTTCTGTTATGCAAATGGACATCCAGGGTTTTGTTAACATTTTTA
TTTGTCTTTTTGTTGCACTGTTGCATACTTGGCGCTTTGCTAAAGAGCGTTGTACACATTGGTGCACTTA
TTTGTTCTCACTCATTGCTGTTTTATACACTGCATTGTATAGTTATGACTACGTTAGTTTGCTGGTTATG
CTACTTTGTGCAATTTCTAATGAATGGTATATTGGTGCTATTATTTTTAGAATTTGTCGTTTTGGTGTTG
CATTTTTACCAGTGGAATACGTGTCTTACTTTGATGGTGTTAAAACTGTGCTGTTGTTTTACATGTTGTT
AGGCTTTGTTAGCTGTATGTACTATGGTTTGTTGTACTGGATTAACAGGTTCTGTAAGTGCACATTAGGT
GTTTATGATTTCTGTGTTAGTCCAGCCGAATTTAAGTATATGGTTGCTAATGGTTTGAATGCACCAAATG
GCCCTTTTGATGCGCTCTTTCTGTCTTTTAAACTAATGGGTATTGGCGGTCCTAGAACCATTAAAGTTTC
TACTGTACAGTCTAAATTGACTGATCTTAAGTGCACAAACGTCGTTCTAATGGGCATTTTGTCTAACATG
AACATAGCTTCTAATTCAAAGGAGTGGGCATATTGTGTTGAAATGCACAATAAAATAAACTTGTGTGACG
ACCCTGAAACTGCTCAAGAGTTATTGCTGGCGTTGTTGGCCTTTTTCTTGTCTAAGCATAGTGATTTTGG
TCTTGGTGATCTTGTCGATTCTTATTTTGAGAACGACTCCATTTTGCAAAGTGTTGCATCTTCTTTTGTT
GGTATGCCATCTTTTGTTGCATATGAAACAGCAAGACAAGAGTATGAAAATGCTGTTGCAAATGGTTCCT
CACCACAAATAATCAAACAATTGAAGAAGGCTATGAATGTTGCAAAAGCTGAGTTTGACAGGGAATCATC
TGTTCAAAAGAAAATTAACAGAATGGCTGAACAAGCTGCTGCAGCTATGTACAAAGAAGCACGTGCTGTT
AATAGAAAATCAAAAGTTGTTAGTGCCATGCATAGTTTACTCTTTGGCATGCTCCGACGTTTGGACATGT
CTAGTGTTGACACTATCCTTAATATGGCACGTAATGGTGTTGTCCCTCTTTCCGTTATCCCTGCTACTTC
TGCAGCCAGGCTCGTCGTCGTAGTACCAGATCATGATTCATTTGTGAAAATGATGGTAGATGGTTTTGTG
CACTACGCTGGTGTTGTTTGGACATTACAGGAAGTTAAGGATAATGATGGTAAGAATGTGCATCTTAAAG
ATGTTACAAAGGAAAACCAGGAAATACTTGTTTGGCCTCTGATTTTGACTTGTGAACGTGTCGTTAAATT
GCAGAACAATGAAATAATGCCGGGCAAGATGAAGGTCAAGGCCACCAAAGGTGAAGGTGATGGAGGCATT
ACTAGTGAAGGTAATGCTCTATACAACAATGAAGGTGGACGTGCATTCATGTATGCATATGTGACTACGA
AGCCTGGCATGAAGTATGTTAAATGGGAACATGACTCTGGTGTGGTTACAGTTGAATTGGAACCACCTTG
CAGATTTGTTATAGACACACCTACTGGACCCCAAATTAAGTATCTTTATTTTGTTAAGAATCTTAACAAT
TTAAGGAGAGGTGCTGTTTTGGGTTACATTGGTGCCACTGTGAGATTGCAAGCTGGCAAACAGACTGAGT
TTGTTTCAAACTCCCATTTATTAACACATTGTTCTTTTGCTGTTGACCCAGCTGCAGCCTATCTTGATGC
TGTTAAACAAGGCGCAAAACCTGTTGGCAATTGTGTAAAGATGTTGACTAATGGTTCTGGTAGCGGTCAG
GCTATTACTTGTACCATTGATTCCAACACTACGCAGGACACATATGGTGGCGCGTCTGTTTGTATTTATT
GCAGAGCACATGTTGCACATCCAACCATGGACGGTTTTTGTCAGTACAAAGGCAAGTGGGTACAAGTGCC
TATAGGTACAAATGACCCTATAAGATTTTGTCTTGAAAATACTGTTTGTAAAGTTTGTGGTTGTTGGCTT
AATCATGGCTGTACATGTGACCGGACTGCTATCCAAAGTTTTGATAACAGTTATTTAAACGAGTCCGGGG
CTCTAGTGCCGCTCGACTAGAGCCCTGTAATGGTACAGACATAGATTACTGTGTCCGTGCATTTGACGTT
TACAATAAAGATGCGTCTTTTATCGGAAAAAATCTGAAGTCCAATTGTGTGCGCTTCAAGAATGTAGATA
AGGATGACGCGTTCTATATTGTTAAACGTTGCATTAAGTCAGTTATGGACCACGAGCAGTCCATGTATAA
CTTACTTAAAGGCTGTAATGCTGTTGCTAAGCATGATTTCTTTACTTGGCATGAGGGCAGAACCATTTAT
GGTAATGTTAGTAGACAGGATCTTACTAAATACACCATGATGGATTTGTGCTTCGCTCTGCGTAACTTTG
ATGAAAAAGACTGTGAAGTTTTTAAGGAGATATTGGTTCTTACTGGTTGTTGTAGTACTGATTACTTTGA
AATGAAGAATTGGTTTGACCCCATAGAAAATGAGGACATACACCGTGTGTATGCTGCTTTAGGTAAGGTA
GTTGCAAATGCAATGCTTAAGTGTGTTGCTTTTTGCGACGAAATGGTGCTCAAAGGAGTTGTTGGTGTTT
TGACCTTAGACAACCAAGATCTTAATGGGAATTTCTATGACTTCGGTGACTTTGTATTGTGTCCTCCTGG
AATGGGAATACCCTACTGCACGTCATACTATTCTTATATGATGCCTGTTATGGGTATGACTAATTGTTTA
GCTAGTGAGTGCTTTATGAAAAGTGACATCTTTGGTCAAGACTTCAAAACTTTTGATTTGTTGAAATATG
ATTTCACAGAACATAAGGAGGTTTTGTTTAACAAGTACTTTAAGTATTGGGGACAGGATTATCATCCTGA
TTGTGTTGATTGCCATGACGAGATGTGTATTTTGCATTGTTCAAATTTTAACACACTCTTCGCAACCACA
ATTCCAAACACGGCTTTTGGACCTCTATGCAGAAAAGTGTTTATTGATGGTGTACCCGTAGTTGCTACTG
CTGGTTACCACTTTAAACAATTAGGACTTGTGTGGAACAAAGATGTTAACACTCATTCTACCAGACTTAC
TATTACTGAACTCTTACAGTTTGTGACAGATCCAACGCTTATAGTTGCGTCATCGCCTGCCTTGGTGGAT
AAACGCACTGTTTGTTTTTCTGTCGCTGCTTTGAGTACAGGATTAACATCCCAAACAGTAAAACCTGGCC
ATTTTAATAAGGAGTTTTATGACTTCTTACGTTCTCAGGGGTTTTTCGATGAGGGTTCAGAATTAACATT
GAAGCATTTCTTTTTTACACAAAAGGGTGATGCTGCAATTAAAGATTTTGATTATTATCGTTACAACAGA
CCTACTATGCTGGATATTGGACAAGCTCGCGTAGCATATCAAGTGGCAGCTCGCTATTTTGACTGTTACG
AGGGTGGCTGTATTACATCTAGAGAGGTTGTTGTTACAAACCTTAATAAAAGCGCTGGTTGGCCCCTTAA
TAAGTTTGGTAAAGCTGGTTTATATTATGAGTCTATTAGTTATGAGGAACAAGATGCTATTTTTTCATTA
ACAAAGCGTAATATTCTCCCTACTATGACTCAGTTAAATCTTAAATACGCCATATCTGGTAAGGAACGCG
CACGTACAGTGGGTGGCGTCTCTTTATTAGCTACTATGACTACAAGACAGTTTCATCAGAAATGTCTGAA
ATCCATAGTAGCTACCAGAAATGCCACCGTTGTTATCGGCACTACCAAGTTTTATGGCGGGTGGGATAAT
ATGTTAAAGAACCTGATGGCCGATGTTGATGATCCTAAATTGATGGGATGGGACTATCCTAAGTGTGATA
GAGCTATGCCCTCAATGATTCGTATGTTGTCGGCTATGATCTTAGGTTCTAAGCATGTCACATGTTGTAC
GGCTAGTGATAAATTTTATAGACTTAGTAATGAGCTTGCTCAAGTTTTGACCGAGGTTGTTTATTCAAAT
GGTGGGTTTTATTTTAAACCTGGTGGTACAACTTCTGGTGATGCAACTACAGCCTACGCCAATTCTGTCT
TTAATATATTTCAGGCTGTAAGTTCTAACATTAATTGCGTTTTGAGCGTTAACTCGTCAAATTGCAATAA
TTTTAATGTTAAGAAGTTACAGAGACAACTTTATGATAATTGCTATAGAAATAGTAATGTTGATGAATCT
TTTGTGGATGACTTTTATGGTTATTTGCAAAAGCATTTTTCTATGATGATTCTTTCTGATGATAGTGTTG
TGTGCTATAATAAAACTTATGCTGGACTTGGTTACATTGCTGATATTAGTGCTTTTAAAGCCACTTTGTA
TTATCAGAATGGTGTGTTTATGAGTACAGCTAAGTGTTGGACTGAGGAAGATCTTTCTATAGGACCTCAT
GAATTTTGCTCACAGCACACTATGCAGATTGTAGATGAAAATGGTAAGTATTATCTACCATATCCAGATC
CTAGCCGTATTATTTCTGCTGGTGTTTTTGTGGATGACATCACTAAGACTGATGCTGTCATTCTTTTGGA
ACGCTATGTTTCTCTGGCTATAGATGCCTACCCATTGTCTAAGCATCCTAAACCTGAGTACAGGAAGGTG
TTTTACGCATTGTTAGACTGGGTCAAACATCTCAACAAGACTCTTAACGAAGGTGTTTTGGAGTCTTTTT
CTGTTACACTTTTAGATGAACATGAGTCTAAGTTTTGGGATGAAAGCTTTTATGCTAGTATGTATGAGAA
GTCTACAGTATTACAAGCTGCTGGTCTTTGTGTAGTATGTGGTTCTCAAACAGTTCTAAGATGCGGTGAT
TGTTTACGCAGACCGATGTTGTGCACTAAGTGCGCCTATGATCATGTGTTTGGCACTGATCATAAGTTCA
TTTTAGCTATTACACCATATGTGTGTAACACATCTGGCTGCAATGTAAATGACGTTACAAAACTGTATCT
TGGAGGTTTGAATTATTACTGTGTAGACCACAAACCACATCTTTCATTCCCACTGTGTTCAGCTGGTAAT
GTCTTTGGTTTGTACAAAAGTTCTGCTTTGGGTTCCATGGACATTGATGTCTTTAACAAACTTTCTACCT
CTGATTGGTCTGACATTCGCGACTACAAGCTTGCTAATGATGCAAAAGAGTCACTAAGGTTGTTTGCAGC
TGAAACGGTCAAGGCTAAAGAGGAAAGTGTTAAGTCATCATACGCTTATGCTACCCTAAAGGAGATTGTA
GGTCCTAAGGAACTTTTGCTCTTATGGGAAAGTGGAAAAGCCAAACCACCGTTAAACCGTAATTCTGTTT
TTACATGCTTCCAAATTACAAAAGACTCCAAGTTTCAAGTTGGTGAGTTTGTGTTTGAGAAAGTAGATTA
CGGTTCTGATACGGTTACTTACAAATCCACTGCTACTACTAAGTTAGTACCAGGTATGTTGTTTATTTTG
ACTTCTCATAATGTTGCTCCACTTAGAGCGCCAACAATGGCAAACCAGGAGAAATATTCTACCATTTACA
AGTTGCACCCATCATTTAATGTTAGTGATGCTTATGCAAATCTTGTACCTTATTACCAACTTATTGGCAA
ACAGCGTATAACCACAATACAGGGTCCTCCTGGTAGTGGAAAATCGCATTGTTCTATTGGTATTGGTGTG
TATTACCCTGGAGCGAGGATCGTGTTCACCGCTTGTTCTCACGCTGCTGTTGATTCGCTCTGTGCAAAAG
CTGTCACAGCCTATAGTGTTGATAAGTGTACACGTATTATTCCTGCACGTGCCAGAGTTGAGTGTTATAG
TGGTTTTAAACCTAACAATAATAGTGCACAATACGTGTTTAGTACTGTTAATGCGTTACCTGAAGTTAAT
GCAGACATTGTTGTCGTGGATGAGGTGTCTATGTGCACTAACTATGACTTGTCTGTGATTAACCAGCGTA
TATCATATAAACACATTGTATATGTTGGTGATCCTCAACAGCTTCCAGCTCCTAGAGTTCTTATCTCTAA
AGGTGTTATGGAACCAATTGACTATAATGTTGTGACACAACGTATGTGTGCTATAGGACCCGATGTCTTT
TTACACAAGTGTTACAGATGTCCTGCTGAAATAGTTAACACTGTTTCAGAGCTTGTTTATGAAAACAAGT
TTGTACCTGTCAAAGAAGCTAGTAAGCAGTGCTTCAAAATCTTTGAACGCGGTAGTGTTCAGGTAGACAA
TGGCTCCAGTATAAATAGGCGTCAACTTGATGTTGTTAAGCGATTTATACATAAAAACTCCACATGGAGC
AAGGCTGTGTTTATCTCACCTTACAATAGTCAAAATTATGTAGCTGCCAGGCTTTTAGGCTTACAAACTC
AGACAGTGGATTCTGCTCAAGGTAGTGAATATGACTATGTTATATTCGCACAGACATCAGATACTGCTCA
TGCCTGTAATGCCAATCGTTTTAACGTTGCCATTACTAGAGCAAAGAAAGGTATTTTCTGTATTATGTCT
GACAGAACTTTGTTTGATGCACTTAAGTTCTTTGAAATCACTATGACAGATTTACAGTCTGAAAGTAGTT
GTGGTTTGTTTAAGGATTGTGCACGTAACCCTATTGATTTACCACCAAGTCATGCCACTACTTATTTGTC
ATTGTCTGATAGATTTAAGACTAGTGGTGACTTGGCTGTTCAAATAGGTAACAACAATGTTTGTACCTAT
GAACATGTGATTTCATATATGGGTTTCAGGTTTGATGTTAGCATGCCTGGTAGTCATAGTTTGTTCTGTA
CTAGAGACTTTGCCATGCGTCATGTCAGAGGTTGGTTAGGAATGGATGTGGAAGGTGCACATGTCACAGG
TGACAATGTTGGCACTAATGTACCTCTACAAGTTGGTTTTTCCAATGGTGTTGATTTTGTAGCTCAACCT
GAAGGTTGTGTTCTAACAAACACTGGCAGTGTTGTAAAACCTGTTCGTGCTCGTGCACCACCTGGAGAAC
AATTCACTCACATTGTACCTCTGTTACGCAAGGGACAACCTTGGAGTGTGTTGAGAAAACGTATTGTTCA
AATGATAGCAGATTTTCTTGCTGGCTCATCTGATGTACTGGTGTTTGTACTTTGGGCTGGCGGTTTAGAG
TTGACCACTATGCGTTATTTTGTTAAGATTGGAGCTGTTAAACATTGCCAATGTGGTACTGTTGCAACAT
GCTACAATTCTGTTAGTAATGACTATTGTTGCTTTAAACATGCATTGGGCTGTGACTATGTTTATAATCC
ATATGTCATAGATATTCAACAATGGGGTTATGTTGGTTCACTCTCCACTAATCACCATGCAATTTGTAAT
GTTCATAGAAATGAGCATGTTGCTTCTGGTGATGCTATTATGACTAGATGTTTGGCTGTGTATGACTGCT
TTGTTAAGAATGTGGATTGGTCAATTACCTACCCTATGATAGCTAATGAAAATGCCATAAACAAGGGCGG
TCGCACTGTGCAGAGTCATATTATGCGTGCTGCTATTAAATTGTACAACCCTAAAGCAATCCATGACATT
GGTAATCCTAAGGGTATTCGTTGTGCTGTAACTGATGCCAAGTGGTATTGTTATGACAAGAACCCTATTA
ATTCTAATGTGAAAACATTGGAGTATGATTACATGACACATGGCCAAATGGATGGCTTGTGTTTGTTTTG
GAATTGTAATGTGGATATGTACCCTGAATTCTCAATTGTTTGCAGGTTTGACACACGTACACGATCTACA
TTGAACCTTGAAGGTGTAAATGGTGGGTCATTGTATGTCAATAATCATGCATTTCACACTCCTGCTTATG
ATAAACGTGCTATGGCTAAATTGAAACCAGCACCGTTTTTCTACTATGACGACGGTTCATGTGAGGTTGT
TCACGATCAAGTTAACTATGTTCCTTTGAGAGCCACTAATTGCATTACCAAGTGTAATATTGGTGGTGCT
GTATGTTCTAAGCACGCTAATCTCTATAGAGCATATGTTGAGTCATATAACATTTTTACTCAAGCTGGTT
TTAATATTTGGGTTCCTACCACGTTTGATTGTTATAATTTGTGGCAGACATTCACAGAGGTCAATTTACA
AGGTTTAGAGAACATTGCTTTTAACGTTGTTAATAAAGGTTCATTTGTTGGTGCTGATGGTGAATTACCA
GTAGCCATTAGTGGTGATAAAGTGTTCGTACGTGATGGTAACACTGATAATTTAGTCTTTGTTAACAAAA
CATCACTGCCTACAAACATAGCATTTGAACTTTTTGCTAAGAGGAAGGTTGGTTTAACACCACCTCTCAG
TATTCTCAAAAACCTTGGTGTTGTCGCCACATATAAGTTTGTCTTGTGGGATTATGAAGCTGAGCGTCCC
TTGACAAGCTTTACTAAGTCTGTTTGTGGTTATACAGACTTTGCAGAGGATGTTTGTACTTGTTACGATA
ATAGTATACAAGGTTCATACGAACGTTTTACTCTGTCAACTAATGCTGTGTTATTCTCTGCTACTGCTGT
GAAAACAGGTGGTAAGAGTTTGCCGGCTATTAAATTGAATTTTGGAATGCTTAATGGTAATGCAATTGCT
ACTGTCAAATCAGAAGATGGTAACATAAAAAATATTAACTGGTTTGTTTACGTACGCAAAGATGGCAAAC
CTGTTGATCATTATGATGGTTTTTATACCCAAGGTCGTAATTTACAAGACTTTTTGCCTCGCAGCACAAT
GGAAGAAGACTTTTTGAACATGGATATAGGCGTGTTTATTCAAAAGTATGGTCTAGAGGATTTCAACTTC
GAGCACGTTGTGTATGGTGATGTTTCAAAAACTACTCTAGGCGGTTTACACTTGTTGATTTCACAAGTAC
GTCTGAGTAAAATGGGCATCTTAAAGGCAGAGGAGTTTGTGGCAGCATCTGACATAACACTCAAATGTTG
TACTGTGACTTATCTTAATGATCCTAGTTCTAAGACTGTTTGTACTTACATGGATTTGTTGTTGGATGAT
TTTGTTTCTGTATTGAAGTCTTTGGATTTGACTGTTGTATCCAAGGTTCATGAGGTCATAATTGACAACA
AACCATGGAGATGGATGCTATGGTGTAAAGATAATGCCGTTGCTACATTCTATCCTCAGTTGCAGAGTGC
AGAATGGAAATGCGGGTATTCTATGCCTGGTATTTATAAGACACAACGTATGTGCTTAGAACCATGTAAT
TTGTATAATTATGGTGCAGGTTTGAAGTTGCCCAGTGGCATTATGTTCAATGTTGTTAAATACACTCAAT
TGTGTCAATATTTTAACAGTACCACGTTATGTGTTCCTCATAATATGAGAGTGTTACACTTGGGTGCTGG
CTCTGATTATGGTGTTGCACCAGGAACTGCTGTTCTTAAAAGGTGGTTGCCGCACGACGCAATTGTTGTT
GACAACGATGTTGTTGACTATGTGAGTGACGCTGATTTTAGTGTTACTGGTGATTGTGCAACCGTTTATT
TGGAAGACAAGTTTGACTTGTTAATCTCTGATATGTACGATGGTAGGACAAAGGCAATTGATGGTGAAAA
TGTTTCGAAAGAAGGATTTTTCACTTACATCAATGGTTTCATTTGTGAAAAACTTGCCATCGGAGGTTCG
ATTGCTATTAAAGTAACAGAGTATAGCTGGAATAAGAAATTGTATGAACTTGTACAAAGATTTTCTTTTT
GGACTATGTTTTGCACTTCTGTTAATACGTCATCATCAGAAGCCTTTGTTGTCGGAATTAACTATCTTGG
TGATTTCGCACAAGGACCTTTTATAGATGGTAACATAATACACGCAAATTATGTATTTTGGCGTAACTCC
ACTGTTATGAGTTTGTCCTACAACTCTGTTTTAGACCTGAGTAAATTTAATTGCAAACACAAAGCGACTG
TTGTTGTGCAATTAAAGGATAGTGATATTAATGAAATGGTGCTTAGTCTTGTTAGGAGTGGTAAGTTGCT
TGTAAGGGGTAATGGCAAGTGTTTGAGTTTTAGTAATCATTTAGTCTCAACTAAATAAAATGTTTGTTTT
GCTTGTTGCATATGCCTTGTTGCATATTGCTGGTTGTCAAACTACAAATGGGCTGAACACTAGTTACTCT
GTTTGCAACGGCTGTGTTGGTTATTCAGAAAATGTATTTGCTGTTGAGAGTGGTGGTTATATACCCTCCG
ACTTTGCATTCAATAATTGGTTCCTTCTAACTAATACCTCATCTGTTGTAGATGGTGTTGTGAGGAGTTT
TCAGCCTTTGTTGCTTAATTGCTTATGGTCTGTTTCTGGCTTGCGGTTTACTACTGGTTTTGTCTATTTT
AATGGTACTGGGAGAGGTGATTGTAAAGGTTTTTCCTCAGATGTTTTGTCTGATGTCATACGTTACAACC
TCAATTTTGAAGAAAACCTTAGACGTGGAACCATTTTGTTTAAAACATCTTATGGTGTTGTTGTGTTTTA
TTGTACCAACAACACTTTAGTTTCAGGTGATGCTCACATACCATTTGGTACAGTTTTGGGCAATTTTTAT
TGCTTTGTAAATACTACTATTGGCAATGAAACTACGTCTGCTTTTGTGGGTGCACTACCTAAGACAGTTC
GTGAGTTTGTTATTTCACGCACAGGACATTTTTATATTAATGGCTATCGCTATTTCACTTTAGGTAATGT
AGAAGCCGTTAATTTCAATGTCACTACTGCAGAAACCACTGATTTTTGTACTGTTGCGTTAGCTTCTTAT
GCTGACGTTTTGGTTAATGTGTCACAAACCTCTATTGCTAATATAATTTATTGCAACTCTGTTATTAACA
GACTGAGATGTGACCAGTTGTCCTTTGATGTACCAGATGGTTTTTATTCTACAAGCCCTATTCAATCCGT
TGAGCTACCTGTGTCTATTGTGTCGCTACCTGTTTATCATAAACATACGTTTATTGTGTTGTACGTTGAC
TTCAAACCTCAGAGTGGCGGTGGCAAGTGCTTTAACTGTTATCCTGCTGGTGTTAATATTACACTGGCCA
ATTTTAATGAAACTAAAGGGCCTTTGTGTGTTGACACATCACACTTCACTACCAAATACGTTGCTGTTTA
TGCCAATGTTGGTAGGTGGAGTGCTAGTATTAACACGGGAAATTGCCCTTTTTCTTTTGGCAAAGTTAAT
AACTTTGTTAAATTTGGCAGTGTATGTTTTTCGCTAAAGGATATACCCGGTGGTTGCGCAATGCCTATAG
TGGCTAATTGGGCTTATAGTAAGTACTATACTATAGGCTCATTGTATGTTTCTTGGAGTGATGGTGATGG
AATTACTGGCGTCCCACAACCTGTTGAGGGTGTTAGTTCCTTTATGAATGTTACATTGGACAAATGTACT
AAATATAATATTTATGATGTATCTGGTGTGGGTGTTATTCGCGTTAGCAATGACACCTTTCTTAATGGAA
TTACGTACACATCAACTTCAGGTAACCTTCTGGGTTTTAAAGATGTTACTAAGGGCACCATCTACTCTAT
CACTCCTTGTAACCCACCAGATCAGCTTGTTGTTTATCAGCAAGCTGTTGTTGGTGCTATGTTGTCTGAA
AATTTTACTAGTTACGGCTTTTCTAATGTTGTAGAACTGCCGAAATTTTTCTATGCGTCCAATGGCACTT
ATAATTGCACAGACGCTGTTTTAACTTATTCTAGTTTTGGCGTTTGTGCAGATGGTTCTATAATTGCTGT
TCAACCACGTAATGTTTCATATGATAGTGTTTCAGCTATCGTCACAGCTAATTTGTCTATACCTTCCAAT
TGGACCACTTCGGTCCAGGTTGAGTATTTACAAATTACAAGTACACCTATCGTAGTTGATTGCTCCACTT
ATGTTTGCAATGGTAATGTGCGCTGTGTTGAATTGCTTAAGCAGTATACTTCTGCTTGTAAAACTATTGA
AGACGCCTTAAGAAATAGCGCCAGGCTGGAGTCTGCAGATGTTAGTGAGATGCTCACTTTTGACAAGAAA
GCGTTTACACTTGCTAATGTTAGTAGTTTTGGTGACTACAACCTTAGCAGCGTCATACCTAGCTTGCCCA
CAAGTGGTAGTAGAGTGGCTGGTCGCAGTGCCATAGAAGACATACTTTTTAGCAAACTTGTTACTTCTGG
ACTTGGCACTGTGGACGCAGACTACAAAAAGTGCACTAAGGGTCTTTCCATTGCTGACTTGGCTTGTGCT
CAATATTATAATGGCATTATGGTTTTGCCTGGCGTCGCTGATGCTGAACGAATGGCCATGTATACAGGTT
CTTTAATTGGTGGAATTGCTTTAGGAGGTCTAACATCAGCCGTTTCAATACCATTTTCATTAGCAATTCA
GGCACGTTTAAATTATGTTGCATTGCAGACTGATGTTTTACAAGAAAATCAGAAAATTCTTGCTGCATCT
TTTAACAAAGCAATGACCAACATAGTAGATGCCTTTACTGGTGTTAATGATGCTATTACACAAACTTCAC
AAGCCCTACAAACAGTTGCTACTGCACTTAACAAGATCCAGGATGTTGTTAATCAACAAGGCAACTCATT
GAACCATTTAACTTCTCAGTTGAGGCAGAATTTTCAAGCTATCTCTAGCTCTATTCAGGCTATCTATGAC
AGACTTGACACTATTCAGGCTGATCAACAAGTAGATAGGCTGATTACTGGTAGATTGGCTGCTTTGAATG
TATTCGTTTCTCATACATTGACTAAGTACACTGAAGTTCGTGCTTCCAGACAGCTTGCACAACAAAAAGT
GAATGAGTGTGTCAAATCCCAGTCTAAGCGTTATGGCTTCTGTGGAAATGGCACTCACATTTTCTCAATT
GTTAATGCTGCTCCTGAGGGGCTTGTTTTTCTCCACACTGTCTTGTTGCCGACACAATATAAGGATGTTG
AAGCGTGGTCTGGGTTGTGCGTTGATGGTACAAACGGTTATGTGTTGCGACAACCTAATCTTGCTCTTTA
CAAAGAAGGCAATTATTATAGAATCACATCTCGCATAATGTTTGAACCACGTATTCCTACCATGGCAGAT
TTTGTTCAAATTGAAAATTGCAATGTCACATTTGTTAACATTTCTCGCTCTGAGTTGCAAACCATTGTGC
CAGAGTATATTGATGTTAATAAGACGCTGCAAGAATTAAGTTACAAATTGCCAAATTACACTGTTCCAGA
CCTAGTTGTCGAACAGTACAACCAGACTATTTTGAATTTGACCAGTGAAATTAGCACCCTTGAAAATAAA
TCTGCGGAGCTTAATTACACTGTTCAAAAATTGCAAACTCTGATTGACAACATAAATAGCACATTAGTCG
ACTTAAAGTGGCTCAACCGGGTTGAGACTTACATCAAGTGGCCGTGGTGGGTGTGGTTGTGCATTTCAGT
CGTGCTCATCTTTGTGGTGAGTATGTTGCTATTATGTTGTTGTTCTACTGGTTGCTGTGGCTTCTTTAGT
TGTTTTGCATCTTCTATTAGAGGTTGTTGTGAATCAACTAAACTTCCTTATTACGACGTTGAAAAGATCC
ACATACAGTAATGGCTCTAGGTTTGTTCACATTGCAACTTGTGTCTGCTGTTAATCAATCGCTTAGCAAT
GCGAAAGTTAGTGCTGAAGTTTCACGACAGGTTATCCAAGACGTGAAAGATGGCACTGTTACCTTCAACT
TGCTAGCGTATACACTAATGAGCCTCTTTGTTGTGTATTTTGCTTTATTTAAAGCAAGATCACACCGTGG
CAGAGCTGCTCTTATAGTGTTTAAAATTCTAATCCTTTTCGTTTATGTGCCATTGCTGTATTGGTCTCAA
GCATATATTTACGCAACTTTGATTGCTGTAATTTTGCTTGGAAGATTTTTCCATACAGCTTGGCACTGCT
GGCTCTACAAGACATGGGATTTCATTGTCTTCAATGTAACCACACTTTGCTATGCAAGGTAAGTGTTGGT
TTCTTGAAAATAAGGCTCTGAAACCATTCGTTTGTTTTTACGGAGGGGATCAATTCCTTTACATAGGCGA
CAGAATTGTTTCTTATTTCTCAACTAACGACTTGTACGTTGCTCTTAGAGGACGTATTGATAAAGACCTC
AGCCTTTCTAGAAAGGTTGAGTTATATAACGGTGAATGTGTATACTTGTTTTGTGAACACCCAGCTGTTG
GAATAGTCAACACAGATTTCAAATTAGAAATCCACTAAGATGTTCCTTAAGCTAGTGGATGATCATGCTT
TGGTTGTTAATGTACTACTCTGGTGTGTGGTGCTTATAGTGATACTACTAGTGTGTATTACAATAATTAA
ACTAATTAAGCTTTGTTTCACTTGCCATATGTTTTGTAATAGAACAGTTTATGGCCCCATTAAAAATGTG
TACCACATTTACCAATCATATATGCACATAGACCCTTTCCCTAAACGAGTTATTGATTTCTAAACTAAAC
GACAATGTCAAATGACAATTGTACGGGTGACATTGTCACCCATTTGAAGAATTGGAATTTTGGTTGGAAT
GTTATTCTAACCATATTCATTGTTATTCTTCAGTTTGGACACTATAAATACTCCAGATTGTTTTATGGTT
TGAAGATGCTTGTACTGTGGCTTCTTTGGCCACTCGTACTTGCTTTGTCAATCTTTGACACCTGGGCTAA
TTGGGATTCTAATTGGGCCTTTGTTGCATTTAGCTTTTTTATGGCCGTATCAACACTCGTTATGTGGGTG
ATGTACTTCGCAAACAGTTTCAGACTTTTCCGACGTGCTCGAACTTTTTGGGCATGGAATCCTGAGGTTA
ATGCAATCACTGTCACAACCGTGTTGGGACAGACATACTATCAACCCATTCAACAAGCTCCAACAGGCAT
TACTGTGACCTTGCTGAGCGGCGTGCTTTACGTTGACGGACATAGATTGGCTTCAGGTGTTCAGGTTCAT
AACCTACCTGAATACATGACAGTTGCCGTGCCGAGCACTACTATAATTTATAGTAGAGTCGGAAGGTCCG
TAAATTCACAAAATAGCACAGGCTGGGTTTTCTACGTACGAGTAAAACACGGTGATTTTTCTGCAGTGAG
CTCTCCCATGAGCAACATGACAGAAAACGAAAGATTGCTTCATTTTTTCTAAACTGAACGAAAAGATGGC
TACAGTCAAATGGGCTGATGCATCTGAACCACAACGTGGTCGTCAGGGTAGAATACCTTATTCTCTTTAT
AGCCCTTTGCTTGTTGATAGTGAACAACCTTGGAAGGTGATACCTCGTAATTTGGTACCCATCAACAAGA
AAGACAAAAATAAGCTTATAGGCTATTGGAATGTTCAAAAACGTTTCAGAACTAGAAAGGGCAAACGGGT
GGATTTGTCACCCAAGCTGCATTTTTATTATCTTGGCACAGGACCCCATAAAGATGCAAAATTTAGAGAG
CGTGTTGAAGGTGTCGTCTGGGTTGCTGTTGATGGTGCTAAAACTGAACCTACAGGTTACGGTGTTAGGC
GCAAGAATTCAGAACCAGAGATACCACACTTCAATCAAAAGCTCCCAAATGGTGTTACTGTTGTTGAAGA
ACCTGACTCCCGTGCTCCTTCCCGGTCTCAGTCGAGGTCGCAGAGTCGCGGTCGTGGTGAATCCAAACCT
CAATCTCGGAATCCTTCAAGTGACAGAAACCATAACAGTCAGGATGACATCATGAAGGCAGTTGCTGCGG
CTCTTAAATCTTTAGGTTTTGACAAGCCTCAGGAAAAAGATAAAAAGTCAGCGAAAACGGGTACTCCTAA
GCCTTCTCGTAATCAGAGTCCTGCTTCTTCTCAAACTTCTGCCAAGAGTCTTGCTCGTTCTCAGAGTTCT
GAAACAAAAGAACAAAAGCATGAAATGCAAAAGCCACGGTGGAAAAGACAGCCTAATGATGATGTGACAT
CTAATGTCACACAATGTTTTGGCCCCAGAGACCTTGACCACAACTTTGGAAGTGCAGGTGTTGTGGCCAA
TGGTGTTAAAGCTAAAGGCTATCCACAATTTGCTGAGCTTGTGCCGTCAACAGCTGCTATGCTGTTTGAT
AGTCACATTGTTTCCAAAGAGTCAGGCAACACTGTGGTCTTGACTTTCACTACTAGAGTGACTGTGCCCA
AAGACCATCCACACTTGGGTAAGTTTCTTGAGGAGTTAAATGCATTCACTAGAGAAATGCAACAACATCC
TCTTCTTAACCCTAGTGCACTAGAATTCAACCCATCTCAAACTTCACCTGCAACTGCTGAACCAGTGCGT
GATGAAGTTTCTATTGAAACTGACATAATTGATGAAGTAAACTAAACATGCCACTGTGTTGTTTGAAATT
CAGGCTTTAGTTGGAATTTTGCTTTTGTTCTTTCTTTTATTATCTTTCTTTTGCCTGTTTTTAGAGAGAT
TTGGCGCCTTGGTGCCGTAGATGAATACATTGCTTTTCTCTGATCTATGTATGATGGTACGATCAGAGCT
GCTTTTAATTAACATGATCCCTTGCTTTGGCTTGACAAGGATCTAGTCTTATACACAATGGTAAGCCAGT
GGTAGTAAAGGTATAAGAAATTTGCTACTATGTTACTGAACCTAGGTGAACGCTAGTATAACTCATTACA
AATGTGCTGGAGTAATCAAAGATCGCATTGACGAGCCAACAATGGAAGAGCCAGTCATTTGTCTTGAGAC
CTATCTAGTTAGTAACTGCTAATGGAACGGTTTCGATATGGATACACAAAAAAAAAAAAAAAAAAAAAAA
AAAAAAAAAAAAAAAAA
</v>
      </c>
      <c r="AU51" s="114" t="str">
        <f t="shared" si="20"/>
        <v>&gt;Hu229E AF3</v>
      </c>
      <c r="AV51" s="114">
        <f t="shared" si="21"/>
        <v>1</v>
      </c>
      <c r="AW51" s="115" t="str">
        <f t="shared" si="22"/>
        <v>&gt;Hu229E AF304460.1_ref_genome</v>
      </c>
      <c r="AX51" s="38"/>
      <c r="AY51" s="38"/>
      <c r="AZ51" s="38"/>
      <c r="BA51" s="38"/>
      <c r="BB51" s="38"/>
      <c r="BC51" s="38"/>
      <c r="BD51" s="38"/>
      <c r="BE51" s="38"/>
      <c r="BF51" s="38"/>
      <c r="BG51" s="38"/>
      <c r="BH51" s="38"/>
      <c r="BI51" s="38"/>
      <c r="BJ51" s="38"/>
      <c r="BK51" s="38"/>
      <c r="BL51" s="38"/>
      <c r="BM51" s="38"/>
      <c r="BN51" s="38"/>
      <c r="BO51" s="38"/>
      <c r="BP51" s="38"/>
      <c r="BQ51" s="38"/>
      <c r="BR51" s="38"/>
    </row>
    <row r="52" ht="15.75" customHeight="1">
      <c r="A52" s="230">
        <v>26.0</v>
      </c>
      <c r="B52" s="231" t="s">
        <v>486</v>
      </c>
      <c r="C52" s="232" t="s">
        <v>495</v>
      </c>
      <c r="D52" s="90" t="str">
        <f t="shared" si="8"/>
        <v>HuCoV2_WH01_2019</v>
      </c>
      <c r="E52" s="91" t="s">
        <v>136</v>
      </c>
      <c r="F52" s="91" t="s">
        <v>136</v>
      </c>
      <c r="G52" s="91" t="s">
        <v>136</v>
      </c>
      <c r="H52" s="91" t="s">
        <v>136</v>
      </c>
      <c r="I52" s="91"/>
      <c r="J52" s="146"/>
      <c r="K52" s="121"/>
      <c r="L52" s="116" t="s">
        <v>67</v>
      </c>
      <c r="M52" s="152" t="s">
        <v>66</v>
      </c>
      <c r="N52" s="193" t="s">
        <v>496</v>
      </c>
      <c r="O52" s="194">
        <v>43872.0</v>
      </c>
      <c r="P52" s="98"/>
      <c r="Q52" s="119"/>
      <c r="R52" s="97"/>
      <c r="S52" s="98"/>
      <c r="T52" s="91"/>
      <c r="U52" s="98"/>
      <c r="V52" s="46"/>
      <c r="W52" s="144" t="s">
        <v>497</v>
      </c>
      <c r="X52" s="99"/>
      <c r="Y52" s="145">
        <v>1273.0</v>
      </c>
      <c r="Z52" s="98" t="s">
        <v>498</v>
      </c>
      <c r="AA52" s="102">
        <f t="shared" si="24"/>
        <v>1273</v>
      </c>
      <c r="AB52" s="103" t="str">
        <f t="shared" si="25"/>
        <v>yes</v>
      </c>
      <c r="AC52" s="104" t="str">
        <f t="shared" si="11"/>
        <v>&gt;HuCoV2_WH01_2019 QHU36824_ref</v>
      </c>
      <c r="AD52" s="104" t="str">
        <f>IFERROR(__xludf.DUMMYFUNCTION("if (REGEXMATCH(AC52, ""^&gt;""),AC52 &amp; ""
"" &amp; Z52, """")"),"&gt;HuCoV2_WH01_2019 QHU36824_ref
MFVFLVLLPLVSSQCVNLTTRTQLPPAYTNSFTRGVYYPDKVFRSSVLHSTQDLFLPFFSNVTWFHAIHVSGTNGTKRFDNPVLPFNDGVYFASTEKSNIIRGWIFGTTLDSKTQSLLIVNNATNVVIKVCEFQFCNDPFLGVYYHKNNKSWMESEFRVYSSANNCTFEYVSQPFLMDLEGKQGNFKNLREFVFKNIDGYFKIYSKHTPINLVRDLPQGFSALE"&amp;"PLVDLPIGINITRFQTLLALHRSYLTPGDSSSGWTAGAAAYYVGYLQPRTFLLKYNENGTITDAVDCALDPLSETKCTLKSFTVEKGIYQTSNFRVQPTESIVRFPNITNLCPFGEVFNATRFASVYAWNRKRISNCVADYSVLYNSASFSTFKCYGVSPTKLNDLCFTNVYADSFVIRGDEVRQIAPGQTGKIADYNYKLPDDFTGCVIAWNSNNLDSKVGGNYNYLYRLFRKSNLKPFERDISTEIYQAGSTP"&amp;"CNGVEGFNCYFPLQSYGFQPTNGVGYQPYRVVVLSFELLHAPATVCGPKKSTNLVKNKCVNFNFNGLTGTGVLTESNKKFLPFQQFGRDIADTTDAVRDPQTLEILDITPCSFGGVSVITPGTNTSNQVAVLYQDVNCTEVPVAIHADQLTPTWRVYSTGSNVFQTRAGCLIGAEHVNNSYECDIPIGAGICASYQTQTNSPRRARSVASQSIIAYTMSLGAENSVAYSNNSIAIPTNFTISVTTEILPVSMTKT"&amp;"SVDCTMYICGDSTECSNLLLQYGSFCTQLNRALTGIAVEQDKNTQEVFAQVKQIYKTPPIKDFGGFNFSQILPDPSKPSKRSFIEDLLFNKVTLADAGFIKQYGDCLGDIAARDLICAQKFNGLTVLPPLLTDEMIAQYTSALLAGTITSGWTFGAGAALQIPFAMQMAYRFNGIGVTQNVLYENQKLIANQFNSAIGKIQDSLSSTASALGKLQDVVNQNAQALNTLVKQLSSNFGAISSVLNDILSRLDKVEA"&amp;"EVQIDRLITGRLQSLQTYVTQQLIRAAEIRASANLAATKMSECVLGQSKRVDFCGKGYHLMSFPQSAPHGVVFLHVTYVPAQEKNFTTAPAICHDGKAHFPREGVFVSNGTHWFVTQRNFYEPQIITTDNTFVSGNCDVVIGIVNNTVYDPLQPELDSFKEELDKYFKNHTSPDVDLGDISGINASVVNIQKEIDRLNEVAKNLNESLIDLQELGKYEQYIKWPWYIWLGFIAGLIAIVMVTIMLCCMTSCCSCL"&amp;"KGCCSCGSCCKFDEDDSEPVLKGVKLHYT")</f>
        <v>&gt;HuCoV2_WH01_2019 QHU36824_ref
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v>
      </c>
      <c r="AE52" s="121" t="s">
        <v>499</v>
      </c>
      <c r="AF52" s="105" t="str">
        <f t="shared" si="12"/>
        <v>https://www.ncbi.nlm.nih.gov/protein/QHU36824</v>
      </c>
      <c r="AG52" s="181" t="s">
        <v>500</v>
      </c>
      <c r="AH52" s="50">
        <v>29899.0</v>
      </c>
      <c r="AI52" s="108" t="str">
        <f t="shared" si="13"/>
        <v>21563</v>
      </c>
      <c r="AJ52" s="108" t="str">
        <f t="shared" si="14"/>
        <v>25384</v>
      </c>
      <c r="AK52" s="109" t="str">
        <f>IFERROR(__xludf.DUMMYFUNCTION("if(AI52&gt;0, right(left( REGEXREPLACE( REGEXREPLACE(AQ52, ""&gt;.*\n"", """"), ""\n"" , """"), AJ52), AJ52-AI52+1))"),"ATGTTTGTTTTTCTTGTTTTATTGCCACTAGTCTCTAGTCAGTGTGTTAATCTTACAACCAGAACTCAATTACCCCCTGCATACACTAATTCTTTCACACGTGGTGTTTATTACCCTGACAAAGTTTTCAGATCCTCAGTTTTACATTCAACTCAGGACTTGTTCTTACCTTTCTTTTCCAATGTTACTTGGTTCCATGCTATACATGTCTCTGGGACCAATGGTACTAAGAGGTTTGATAACCCTGTCCTACCA"&amp;"TTTAATGATGGTGTTTATTTTGCTTCCACTGAGAAGTCTAACATAATAAGAGGCTGGATTTTTGGTACTACTTTAGATTCGAAGACCCAGTCCCTACTTATTGTTAATAACGCTACTAATGTTGTTATTAAAGTCTGTGAATTTCAATTTTGTAATGATCCATTTTTGGGTGTTTATTACCACAAAAACAACAAAAGTTGGATGGAAAGTGAGTTCAGAGTTTATTCTAGTGCGAATAATTGCACTTTTGAATAT"&amp;"GTCTCTCAGCCTTTTCTTATGGACCTTGAAGGAAAACAGGGTAATTTCAAAAATCTTAGGGAATTTGTGTTTAAGAATATTGATGGTTATTTTAAAATATATTCTAAGCACACGCCTATTAATTTAGTGCGTGATCTCCCTCAGGGTTTTTCGGCTTTAGAACCATTGGTAGATTTGCCAATAGGTATTAACATCACTAGGTTTCAAACTTTACTTGCTTTACATAGAAGTTATTTGACTCCTGGTGATTCTTCT"&amp;"TCAGGTTGGACAGCTGGTGCTGCAGCTTATTATGTGGGTTATCTTCAACCTAGGACTTTTCTATTAAAATATAATGAAAATGGAACCATTACAGATGCTGTAGACTGTGCACTTGACCCTCTCTCAGAAACAAAGTGTACGTTGAAATCCTTCACTGTAGAAAAAGGAATCTATCAAACTTCTAACTTTAGAGTCCAACCAACAGAATCTATTGTTAGATTTCCTAATATTACAAACTTGTGCCCTTTTGGTGAA"&amp;"GTTTTTAACGCCACCAGATTTGCATCTGTTTATGCTTGGAACAGGAAGAGAATCAGCAACTGTGTTGCTGATTATTCTGTCCTATATAATTCCGCATCATTTTCCACTTTTAAGTGTTATGGAGTGTCTCCTACTAAATTAAATGATCTCTGCTTTACTAATGTCTATGCAGATTCATTTGTAATTAGAGGTGATGAAGTCAGACAAATCGCTCCAGGGCAAACTGGAAAGATTGCTGATTATAATTATAAATTA"&amp;"CCAGATGATTTTACAGGCTGCGTTATAGCTTGGAATTCTAACAATCTTGATTCTAAGGTTGGTGGTAATTATAATTACCTGTATAGATTGTTTAGGAAGTCTAATCTCAAACCTTTTGAGAGAGATATTTCAACTGAAATCTATCAGGCCGGTAGCACACCTTGTAATGGTGTTGAAGGTTTTAATTGTTACTTTCCTTTACAATCATATGGTTTCCAACCCACTAATGGTGTTGGTTACCAACCATACAGAGTA"&amp;"GTAGTACTTTCTTTTGAACTTCTACATGCACCAGCAACTGTTTGTGGACCTAAAAAGTCTACTAATTTGGTTAAAAACAAATGTGTCAATTTCAACTTCAATGGTTTAACAGGCACAGGTGTTCTTACTGAGTCTAACAAAAAGTTTCTGCCTTTCCAACAATTTGGCAGAGACATTGCTGACACTACTGATGCTGTCCGTGATCCACAGACACTTGAGATTCTTGACATTACACCATGTTCTTTTGGTGGTGTC"&amp;"AGTGTTATAACACCAGGAACAAATACTTCTAACCAGGTTGCTGTTCTTTATCAGGATGTTAACTGCACAGAAGTCCCTGTTGCTATTCATGCAGATCAACTTACTCCTACTTGGCGTGTTTATTCTACAGGTTCTAATGTTTTTCAAACACGTGCAGGCTGTTTAATAGGGGCTGAACATGTCAACAACTCATATGAGTGTGACATACCCATTGGTGCAGGTATATGCGCTAGTTATCAGACTCAGACTAATTCT"&amp;"CCTCGGCGGGCACGTAGTGTAGCTAGTCAATCCATCATTGCCTACACTATGTCACTTGGTGCAGAAAATTCAGTTGCTTACTCTAATAACTCTATTGCCATACCCACAAATTTTACTATTAGTGTTACCACAGAAATTCTACCAGTGTCTATGACCAAGACATCAGTAGATTGTACAATGTACATTTGTGGTGATTCAACTGAATGCAGCAATCTTTTGTTGCAATATGGCAGTTTTTGTACACAATTAAACCGT"&amp;"GCTTTAACTGGAATAGCTGTTGAACAAGACAAAAACACCCAAGAAGTTTTTGCACAAGTCAAACAAATTTACAAAACACCACCAATTAAAGATTTTGGTGGTTTTAATTTTTCACAAATATTACCAGATCCATCAAAACCAAGCAAGAGGTCATTTATTGAAGATCTACTTTTCAACAAAGTGACACTTGCAGATGCTGGCTTCATCAAACAATATGGTGATTGCCTTGGTGATATTGCTGCTAGAGACCTCATT"&amp;"TGTGCACAAAAGTTTAACGGCCTTACTGTTTTGCCACCTTTGCTCACAGATGAAATGATTGCTCAATACACTTCTGCACTGTTAGCGGGTACAATCACTTCTGGTTGGACCTTTGGTGCAGGTGCTGCATTACAAATACCATTTGCTATGCAAATGGCTTATAGGTTTAATGGTATTGGAGTTACACAGAATGTTCTCTATGAGAACCAAAAATTGATTGCCAACCAATTTAATAGTGCTATTGGCAAAATTCAA"&amp;"GACTCACTTTCTTCCACAGCAAGTGCACTTGGAAAACTTCAAGATGTGGTCAACCAAAATGCACAAGCTTTAAACACGCTTGTTAAACAACTTAGCTCCAATTTTGGTGCAATTTCAAGTGTTTTAAATGATATCCTTTCACGTCTTGACAAAGTTGAGGCTGAAGTGCAAATTGATAGGTTGATCACAGGCAGACTTCAAAGTTTGCAGACATATGTGACTCAACAATTAATTAGAGCTGCAGAAATCAGAGCT"&amp;"TCTGCTAATCTTGCTGCTACTAAAATGTCAGAGTGTGTACTTGGACAATCAAAAAGAGTTGATTTTTGTGGAAAGGGCTATCATCTTATGTCCTTCCCTCAGTCAGCACCTCATGGTGTAGTCTTCTTGCATGTGACTTATGTCCCTGCACAAGAAAAGAACTTCACAACTGCTCCTGCCATTTGTCATGATGGAAAAGCACACTTTCCTCGTGAAGGTGTCTTTGTTTCAAATGGCACACACTGGTTTGTAACA"&amp;"CAAAGGAATTTTTATGAACCACAAATCATTACTACAGACAACACATTTGTGTCTGGTAACTGTGATGTTGTAATAGGAATTGTCAACAACACAGTTTATGATCCTTTGCAACCTGAATTAGACTCATTCAAGGAGGAGTTAGATAAATATTTTAAGAATCATACATCACCAGATGTTGATTTAGGTGACATCTCTGGCATTAATGCTTCAGTTGTAAACATTCAAAAAGAAATTGACCGCCTCAATGAGGTTGCC"&amp;"AAGAATTTAAATGAATCTCTCATCGATCTCCAAGAACTTGGAAAGTATGAGCAGTATATAAAATGGCCATGGTACATTTGGCTAGGTTTTATAGCTGGCTTGATTGCCATAGTAATGGTGACAATTATGCTTTGCTGTATGACCAGTTGCTGTAGTTGTCTCAAGGGCTGTTGTTCTTGTGGATCCTGCTGCAAATTTGATGAAGACGACTCTGAGCCAGTGCTCAAAGGAGTCAAATTACATTACACATAA")</f>
        <v>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v>
      </c>
      <c r="AL52" s="109">
        <f t="shared" si="15"/>
        <v>3822</v>
      </c>
      <c r="AM52" s="109" t="str">
        <f t="shared" si="16"/>
        <v>&gt;HuCoV2_WH01_2019_Sgene
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v>
      </c>
      <c r="AN52" s="110" t="s">
        <v>501</v>
      </c>
      <c r="AO52" s="111" t="str">
        <f t="shared" si="26"/>
        <v>https://www.ncbi.nlm.nih.gov/nuccore/MT019529.1</v>
      </c>
      <c r="AP52" s="111" t="str">
        <f t="shared" si="27"/>
        <v>https://www.ncbi.nlm.nih.gov/nuccore/MT019529.1?report=fasta&amp;log$=seqview&amp;format=text</v>
      </c>
      <c r="AQ52" s="146" t="s">
        <v>502</v>
      </c>
      <c r="AR52" s="113">
        <f>IFERROR(__xludf.DUMMYFUNCTION("len(REGEXREPLACE(REGEXREPLACE(AT52, ""&gt;.*\n"", """"), ""\n"", """"))"),29899.0)</f>
        <v>29899</v>
      </c>
      <c r="AS52" s="113" t="str">
        <f t="shared" si="19"/>
        <v>yes</v>
      </c>
      <c r="AT52" s="109" t="str">
        <f>IFERROR(__xludf.DUMMYFUNCTION("if(AQ52="""","""", REGEXREPLACE(AQ52, ""&gt;.*\n"", AW52 &amp; ""
""))"),"&gt;HuCoV2_WH01_2019 MT019529.1_ref_genome
ATTAAAGGTTTATACCTTCCCAGGTAACAAACCAACCAACTTTCGATCTCTTGTAGATCTGTTCTCTAAA
CGAACTTTAAAATCTGTGTGGCTGTCACTCGGCTGCATGCTTAGTGCACTCACGCAGTATAATTAATAAC
TAATTACTGTCGTTGACAGGACACGAGTAACTCGTCTATCTTCTGCAGGCTGCTTACGGTTTCGTCCGTG
TT"&amp;"GCAGCCGATCATCAGCACATCTAGGTTTCGTCCGGGTGTGACCGAAAGGTAAGATGGAGAGCCTTGTC
CCTGGTTTCAACGAGAAAACACACGTCCAACTCAGTTTGCCTGTTTTACAGGTTCGCGACGTGCTCGTAC
GTGGCTTTGGAGACTCCGTGGAGGAGGTCTTATCAGAGGCACGTCAACATCTTAAAGATGGCACTTGTGG
CTTAGTAGAAGTTGAAAAAGGCGTTTTGCCTCAACTTGAACAGC"&amp;"CCTATGTGTTCATCAAACGTTCGGAT
GCTCGAACTGCACCTCATGGTCATGTTATGGTTGAGCTGGTAGCAGAACTCGAAGGCATTCAGTACGGTC
GTAGTGGTGAGACACTTGGTGTCCTTGTCCCTCATGTGGGCGAAATACCAGTGGCTTACCGCAAGGTTCT
TCTTCGTAAGAACGGTAATAAAGGAGCTGGTGGCCATAGTTACGGCGCCGATCTAAAGTCATTTGACTTA
GGCGACGAGCTTGGC"&amp;"ACTGATCCTTATGAAGATTTTCAAGAAAACTGGAACACTAAACATAGCAGTGGTG
TTACCCGTGAACTCATGCGTGAGCTTAACGGAGGGGCATACACTCGCTATGTCGATAACAACTTCTGTGG
CCCTGATGGCTACCCTCTTGAGTGCATTAAAGACCTTCTAGCACGTGCTGGTAAAGCTTCATGCACTTTG
TCCGAACAACTGGACTTTATTGACACTAAGAGGGGTGTATACTGCTGCCGTGAACAT"&amp;"GAGCATGAAATTG
CTTGGTACACGGAACGTTCTGAAAAGAGCTATGAATTGCAGACACCTTTTGAAATTAAATTGGCAAAGAA
ATTTGACACCTTCAATGGGGAATGTCCAAATTTTGTATTTCCCTTAAATTCCATAATCAAGACTATTCAA
CCAAGGGTTGAAAAGAAAAAGCTTGATGGCTTTATGGGTAGAATTCGATCTGTCTATCCAGTTGCGTCAC
CAAATGAATGCAACCAAATGTGCCTTTC"&amp;"AACTCTCATGAAGTGTGATCATTGTGGTGAAACTTCATGGCA
GACGGGCGATTTTGTTAAAGCCACTTGCGAATTTTGTGGCACTGAGAATTTGACTAAAGAAGGTGCCACT
ACTTGTGGTTACTTACCCCAAAATGCTGTTGTTAAAATTTATTGTCCAGCATGTCACAATTCAGAAGTAG
GACCTGAGCATAGTCTTGCCGAATACCATAATGAATCTGGCTTGAAAACCATTCTTCGTAAGGGTGGTCG"&amp;"
CACTATTGCCTTTGGAGGCTGTGTGTTCTCTTATGTTGGTTGCCATAACAAGTGTGCCTATTGGGTTCCA
CGTGCTAGCGCTAACATAGGTTGTAACCATACAGGTGTTGTTGGAGAAGGTTCCGAAGGTCTTAATGACA
ACCTTCTTGAAATACTCCAAAAAGAGAAAGTCAACATCAATATTGTTGGTGACTTTAAACTTAATGAAGA
GATCGCCATTATTTTGGCATCTTTTTCTGCTTCCACAAGTG"&amp;"CTTTTGTGGAAACTGTGAAAGGTTTGGAT
TATAAAGCATTCAAACAAATTGTTGAATCCTGTGGTAATTTTAAAGTTACAAAAGGAAAAGCTAAAAAAG
GTGCCTGGAATATTGGTGAACAGAAATCAATACTGAGTCCTCTTTATGCATTTGCATCAGAGGCTGCTCG
TGTTGTACGATCAATTTTCTCCCGCACTCTTGAAACTGCTCAAAATTCTGTGCGTGTTTTACAGAAGGCC
GCTATAACAATA"&amp;"CTAGATGGAATTTCACAGTATTCACTGAGACTCATTGATGCTATGATGTTCACATCTG
ATTTGGCTACTAACAATCTAGTTGTAATGGCCTACATTACAGGTGGTGTTGTTCAGTTGACTTCGCAGTG
GCTAACTAACATCTTTGGCACTGTTTATGAAAAACTCAAACCCGTCCTTGATTGGCTTGAAGAGAAGTTT
AAGGAAGGTGTAGAGTTTCTTAGAGACGGTTGGGAAATTGTTAAATTTATCTCA"&amp;"ACCTGTGCTTGTGAAA
TTGTCGGTGGACAAATTGTCACCTGTGCAAAGGAAATTAAGGAGAGTGTTCAGACATTCTTTAAGCTTGT
AAATAAATTTTTGGCTTTGTGTGCTGACTCTATCATTATTGGTGGAGCTAAACTTAAAGCCTTGAATTTA
GGTGAAACATTTGTCACGCACTCAAAGGGATTGTACAGAAAGTGTGTTAAATCCAGAGAAGAAACTGGCC
TACTCATGCCTCTAAAAGCCCCAAA"&amp;"AGAAATTATCTTCTTAGAGGGAGAAACACTTCCCACAGAAGTGTT
AACAGAGGAAGTTGTCTTGAAAACTGGTGATTTACAACCATTAGAACAACCTACTAGTGAAGCTGTTGAA
GCTCCATTGGTTGGTACACCAGTTTGTATTAACGGGCTTATGTTGCTCGAAATCAAAGACACAGAAAAGT
ACTGTGCCCTTGCACCTAATATGATGGTAACAAACAATACCTTCACACTCAAAGGCGGTGCACCAAC"&amp;"AAA
GGTTACTTTTGGTGATGACACTGTGATAGAAGTGCAAGGTTACAAGAGTGTGAATATCACTTTTGAACTT
GATGAAAGGATTGATAAAGTACTTAATGAGAAGTGCTCTGCCTATACAGTTGAACTCGGTACAGAAGTAA
ATGAGTTCGCCTGTGTTGTGGCAGATGCTGTCATAAAAACTTTGCAACCAGTATCTGAATTACTTACACC
ACTGGGCATTGATTTAGATGAGTGGAGTATGGCTACAT"&amp;"ACTACTTATTTGATGAGTCTGGTGAGTTTAAA
TTGGCTTCACATATGTATTGTTCTTTCTACCCTCCAGATGAGGATGAAGAAGAAGGTGATTGTGAAGAAG
AAGAGTTTGAGCCATCAACTCAATATGAGTATGGTACTGAAGATGATTACCAAGGTAAACCTTTGGAATT
TGGTGCCACTTCTGCTGCTCTTCAACCTGAAGAAGAGCAAGAAGAAGATTGGTTAGATGATGATAGTCAA
CAAACTGTT"&amp;"GGTCAACAAGACGGCAGTGAGGACAATCAGACAACTACTATTCAAACAATTGTTGAGGTTC
AACCTCAATTAGAGATGGAACTTACACCAGTTGTTCAGACTATTGAAGTGAATAGTTTTAGTGGTTATTT
AAAACTTACTGACAATGTATACATTAAAAATGCAGACATTGTGGAAGAAGCTAAAAAGGTAAAACCAACA
GTGGTTGTTAATGCAGCCAATGTTTACCTTAAACATGGAGGAGGTGTTGCA"&amp;"GGAGCCTTAAATAAGGCTA
CTAACAATGCCATGCAAGTTGAATCTGATGATTACATAGCTACTAATGGACCACTTAAAGTGGGTGGTAG
TTGTGTTTTAAGCGGACACAATCTTGCTAAACACTGTCTTCATGTTGTCGGCCCAAATGTTAACAAAGGT
GAAGACATTCAACTTCTTAAGAGTGCTTATGAAAATTTTAATCAGCACGAAGTTCTACTTGCACCATTAT
TATCAGCTGGTATTTTTGGTGC"&amp;"TGACCCTATACATTCTTTAAGAGTTTGTGTAGATACTGTTCGCACGAA
TGTCTACTTAGCTGTCTTTGATAAAAATCTCTATGACAAACTTGTTTCAAGCTTTTTGGAAATGAAGAGT
GAAAAGCAAGTTGAACAAAAGATCGCTGAGATTCCTAAAGAGGAAGTTAAGCCATTTATAACTGAAAGTA
AACCTTCAGTTGAACAGAGAAAACAAGATGATAAGAAAATCAAAGCTTGTGTTGAAGAAGTTAC"&amp;"AACAAC
TCTGGAAGAAACTAAGTTCCTCACAGAAAACTTGTTACTTTATATTGACATTAATGGCAATCTTCATCCA
GATTCTGCCACTCTTGTTAGTGACATTGACATCACTTTCTTAAAGAAAGATGCTCCATATATAGTGGGTG
ATGTTGTTCAAGAGGGTGTTTTAACTGCTGTGGTTATACCTACTAAAAAGGCTGGTGGCACTACTGAAAT
GCTAGCGAAAGCTTTGAGAAAAGTGCCAACAGACA"&amp;"ATTATATAACCACTTACCCGGGTCAGGGTTTAAAT
GGTTACACTGTAGAGGAGGCAAAGACAGTGCTTAAAAAGTGTAAAAGTGCCTTTTACATTCTACCATCTA
TTATCTCTAATGAGAAGCAAGAAATTCTTGGAACTGTTTCTTGGAATTTGCGAGAAATGCTTGCACATGC
AGAAGAAACACGCAAATTAATGCCTGTCTGTGTGGAAACTAAAGCCATAGTTTCAACTATACAGCGTAAA
TATAAG"&amp;"GGTATTAAAATACAAGAGGGTGTGGTTGATTATGGTGCTAGATTTTACTTTTACACCAGTAAAA
CAACTGTAGCGTCACTTATCAACACACTTAACGATCTAAATGAAACTCTTGTTACAATGCCACTTGGCTA
TGTAACACATGGCTTAAATTTGGAAGAAGCTGCTCGGTATATGAGATCTCTCAAAGTGCCAGCTACAGTT
TCTGTTTCTTCACCTGATGCTGTTACAGCGTATAATGGTTATCTTACT"&amp;"TCTTCTTCTAAAACACCTGAAG
AACATTTTATTGAAACCATCTCACTTGCTGGTTCCTATAAAGATTGGTCCTATTCTGGACAATCTACACA
ACTAGGTATAGAATTTCTTAAGAGAGGTGATAAAAGTGTATATTACACTAGTAATCCTACCACATTCCAC
CTAGATGGTGAAGTTATCACCTTTGACAATCTTAAGACACTTCTTTCTTTGAGAGAAGTGAGGACTATTA
AGGTGTTTACAACAGTAGA"&amp;"CAACATTAACCTCCACACGCAAGTTGTGGACATGTCAATGACATATGGACA
ACAGTTTGGTCCAACTTATTTGGATGGAGCTGATGTTACTAAAATAAAACCTCATAATTCACATGAAGGT
AAAACATTTTATGTTTTACCTAATGATGACACTCTACGTGTTGAGGCTTTTGAGTACTACCACACAACTG
ATCCTAGTTTTCTGGGTAGGTACATGTCAGCATTAAATCACACTAAAAAGTGGAAATACCC"&amp;"ACAAGTTAA
TGGTTTAACTTCTATTAAATGGGCAGATAACAACTGTTATCTTGCCACTGCATTGTTAACACTCCAACAA
ATAGAGTTGAAGTTTAATCCACCTGCTCTACAAGATGCTTATTACAGAGCAAGGGCTGGTGAAGCTGCTA
ACTTTTGTGCACTTATCTTAGCCTACTGTAATAAGACAGTAGGTGAGTTAGGTGATGTTAGAGAAACAAT
GAGTTACTTGTTTCAACATGCCAATTTAGATT"&amp;"CTTGCAAAAGAGTCTTGAACGTGGTGTGTAAAACTTGT
GGACAACAGCAGACAACCCTTAAGGGTGTAGAAGCTGTTATGTACATGGGCACACTTTCTTATGAACAAT
TTAAGAAAGGTGTTCAGATACCTTGTACGTGTGGTAAACAAGCTACAAAATATCTAGTACAACAGGAGTC
ACCTTTTGTTATGATGTCAGCACCACCTGCTCAGTATGAACTTAAGCATGGTACATTTACTTGTGCTAGT
GAG"&amp;"TACACTGGTAATTACCAGTGTGGTCACTATAAACATATAACTTCTAAAGAAACTTTGTATTGCATAG
ACGGTGCTTTACTTACAAAGTCCTCAGAATACAAAGGTCCTATTACGGATGTTTTCTACAAAGAAAACAG
TTACACAACAACCATAAAACCAGTTACTTATAAATTGGATGGTGTTGTTTGTACAGAAATTGACCCTAAG
TTGGACAATTATTATAAGAAAGACAATTCTTATTTCACAGAGCAA"&amp;"CCAATTGATCTTGTACCAAACCAAC
CATATCCAAACGCAAGCTTCGATAATTTTAAGTTTGTATGTGATAATATCAAATTTGCTGATGATTTAAA
CCAGTTAACTGGTTATAAGAAACCTGCTTCAAGAGAGCTTAAAGTTACATTTTTCCCTGACTTAAATGGT
GATGTGGTGGCTATTGATTATAAACACTACACACCCTCTTTTAAGAAAGGAGCTAAATTGTTACATAAAC
CTATTGTTTGGCATGT"&amp;"TAACAATGCAACTAATAAAGCCACGTATAAACCAAATACCTGGTGTATACGTTG
TCTTTGGAGCACAAAACCAGTTGAAACATCAAATTCGTTTGATGTACTGAAGTCAGAGGACGCGCAGGGA
ATGGATAATCTTGCCTGCGAAGATCTAAAACCAGTCTCTGAAGAAGTAGTGGAAAATCCTACCATACAGA
AAGACGTTCTTGAGTGTAATGTGAAAACTACCGAAGTTGTAGGAGACATTATACTTAA"&amp;"ACCAGCAAATAA
TAGTTTAAAAATTACAGAAGAGGTTGGCCACACAGATCTAATGGCTGCTTATGTAGACAATTCTAGTCTT
ACTATTAAGAAACCTAATGAATTATCTAGAGTATTAGGTTTGAAAACCCTTGCTACTCATGGTTTAGCTG
CTGTTAATAGTGTCCCTTGGGATACTATAGCTAATTATGCTAAGCCTTTTCTTAACAAAGTTGTTAGTAC
AACTACTAACATAGTTACACGGTGTTTAA"&amp;"ACCGTGTTTGTACTAATTATATGCCTTATTTCTTTACTTTA
TTGCTACAATTGTGTACTTTTACTAGAAGTACAAATTCTAGAATTAAAGCATCTATGCCGACTACTATAG
CAAAGAATACTGTTAAGAGTGTCGGTAAATTTTGTCTAGAGGCTTCATTTAATTATTTGAAGTCACCTAA
TTTTTCTAAACTGATAAATATTATAATTTGGTTTTTACTATTAAGTGTTTGCCTAGGTTCTTTAATCTAC
"&amp;"TCAACCGCTGCTTTAGGTGTTTTAATGTCTAATTTAGGCATGCCTTCTTACTGTACTGGTTACAGAGAAG
GCTATTTGAACTCTACTAATGTCACTATTGCAACCTACTGTACTGGTTCTATACCTTGTAGTGTTTGTCT
TAGTGGTTTAGATTCTTTAGACACCTATCCTTCTTTAGAAACTATACAAATTACCATTTCATCTTTTAAA
TGGGATTTAACTGCTTTTGGCTTAGTTGCAGAGTGGTTTTTG"&amp;"GCATATATTCTTTTCACTAGGTTTTTCT
ATGTACTTGGATTGGCTGCAATCATGCAATTGTTTTTCAGCTATTTTGCAGTACATTTTATTAGTAATTC
TTGGCTTATGTGGTTAATAATTAATCTTGTACAAATGGCCCCGATTTCAGCTATGGTTAGAATGTACATC
TTCTTTGCATCATTTTATTATGTATGGAAAAGTTATGTGCATGTTGTAGACGGTTGTAATTCATCAACTT
GTATGATGTGTTA"&amp;"CAAACGTAATAGAGCAACAAGAGTCGAATGTACAACTATTGTTAATGGTGTTAGAAG
GTCCTTTTATGTCTATGCTAATGGAGGTAAAGGCTTTTGCAAACTACACAATTGGAATTGTGTTAATTGT
GATACATTCTGTGCTGGTAGTACATTTATTAGTGATGAAGTTGCGAGAGACTTGTCACTACAGTTTAAAA
GACCAATAAATCCTACTGACCAGTCTTCTTACATCGTTGATAGTGTTACAGTGAA"&amp;"GAATGGTTCCATCCA
TCTTTACTTTGATAAAGCTGGTCAAAAGACTTATGAAAGACATTCTCTCTCTCATTTTGTTAACTTAGAC
AACCTGAGAGCTAATAACACTAAAGGTTCATTGCCTATTAATGTTATAGTTTTTGATGGTAAATCAAAAT
GTGAAGAATCATCTGCAAAATCAGCGTCTGTTTACTACAGTCAGCTTATGTGTCAACCTATACTGTTACT
AGATCAGGCATTAGTGTCTGATGTTG"&amp;"GTGATAGTGCGGAAGTTGCAGTTAAAATGTTTGATGCTTACGTT
AATACGTTTTCATCAACTTTTAACGTACCAATGGAAAAACTCAAAACACTAGTTGCAACTGCAGAAGCTG
AACTTGCAAAGAATGTGTCCTTAGACAATGTCTTATCTACTTTTATTTCAGCAGCTCGGCAAGGGTTTGT
TGATTCAGATGTAGAAACTAAAGATGTTGTTGAATGTCTTAAATTGTCACATCAATCTGACATAGAAG"&amp;"TT
ACTGGCGATAGTTGTAATAACTATATGCTCACCTATAACAAAGTTGAAAACATGACACCCCGTGACCTTG
GTGCTTGTATTGACTGTAGTGCGCGTCATATTAATGCGCAGGTAGCAAAAAGTCACAGCATTGCTTTGAT
ATGGAACGTTAAAGATTTCATGTCATTGTCTGAACAACTACGAAAACAAATACGTAGTGCTGCTAAAAAG
AATAACTTACCTTTTAAGTTGACATGTGCAACTACTAGA"&amp;"CAAGTTGTTAATGTTGTAACAACAAAGATAG
CACTTAAGGGTGGTAAAATTGTTAATAATTGGTTGAAGCAGTTAATTAAAGTTACACTTGTGTTCCTTTT
TGTTGCTGCTATTTTCTATTTAATAACACCTGTTCATGTCATGTCTAAACATACTGACTTTTCAAGTGAA
ATCATAGGATACAAGGCTATTGATGGTGGTGTCACTCGTGACATAGCATCTACAGATACTTGTTTTGCTA
ACAAACATGC"&amp;"TGATTTTGACACATGGTTTAGCCAGCGTGGTGGTAGTTATACTAATGACAAAGCTTGCCC
ATTGATTGCTGCAGTCATAACAAGAGAAGTGGGTTTTGTCGTGCCTGGTTTGCCTGGCACGATATTACGC
ACAACTAATGGTGACTTTTTGCATTTCTTACCTAGAGTTTTTAGTGCAGTTGGTAACATCTGTTACACAC
CATCAAAACTTATAGAGTACACTGACATTGCAACATCAGCTTGTGTTTTGGC"&amp;"TGCTGAATGTACAATTTT
TAAAGATGCTTCTGGTAAGCCAGTACCATATTGTTATGATACCAATGTACTAGAAGGTTCTGTTGCTTAT
GAAAGTTTACGCCCTGACACACGTTATGTGCTCATGGATGGCTCTATTATTCAATTTCCTAACACCTACC
TTGAAGGTTCTGTTAGAGTGGTAACAACTTTTGATTCTGAGTACTGTAGGCACGGCACTTGTGAAAGATC
AGAAGCTGGTGTTTGTGTATCTA"&amp;"CTAGTGGTAGATGGGTACTTAACAATGATTATTACAGATCTTTACCA
GGAGTTTTCTGTGGTGTAGATGCTGTAAATTTACTTACTAATATGTTTACACCACTAATTCAACCTATTG
GTGCTTTGGACATATCAGCATCTATAGTAGCTGGTGGTATTGTAGCTATCGTAGTAACATGCCTTGCCTA
CTATTTTATGAGGTTTAGAAGAGCTTTTGGTGAATACAGTCATGTAGTTGCCTTTAATACTTTAC"&amp;"TATTC
CTTATGTCATTCACTGTACTCTGTTTAACACCAGTTTACTCATTCTTACCTGGTGTTTATTCTGTTATTT
ACTTGTACTTGACATTTTATCTTACTAATGATGTTTCTTTTTTAGCACATATTCAGTGGATGGTTATGTT
CACACCTTTAGTACCTTTCTGGATAACAATTGCTTATATCATTTGTATTTCCACAAAGCATTTCTATTGG
TTCTTTAGTAATTACCTAAAGAGACGTGTAGTCTTT"&amp;"AATGGTGTTTCCTTTAGTACTTTTGAAGAAGCTG
CGCTGTGCACCTTTTTGTTAAATAAAGAAATGTATCTAAAGTTGCGTAGTGATGTGCTATTACCTCTTAC
GCAATATAATAGATACTTAGCTCTTTATAATAAGTACAAGTATTTTAGTGGAGCAATGGATACAACTAGC
TACAGAGAAGCTGCTTGTTGTCATCTCGCAAAGGCTCTCAATGACTTCAGTAACTCAGGTTCTGATGTTC
TTTACCA"&amp;"ACCACCACAAACCTCTATCACCTCAGCTGTTTTGCAGAGTGGTTTTAGAAAAATGGCATTCCC
ATCTGGTAAAGTTGAGGGTTGTATGGTACAAGTAACTTGTGGTACAACTACACTTAACGGTCTTTGGCTT
GATGACGTAGTTTACTGTCCAAGACATGTGATCTGCACCTCTGAAGACATGCTTAACCCTAATTATGAAG
ATTTACTCATTCGTAAGTCTAATCATAATTTCTTGGTACAGGCTGGTAA"&amp;"TGTTCAACTCAGGGTTATTGG
ACATTCTATGCAAAATTGTGTACTTAAGCTTAAGGTTGATACAGCCAATCCTAAGACACCTAAGTATAAG
TTTGTTCGCATTCAACCAGGACAGACTTTTTCAGTGTTAGCTTGTTACAATGGTTCACCATCTGGTGTTT
ACCAATGTGCTATGAGGCCCAATTTCACTATTAAGGGTTCATTCCTTAATGGTTCATGTGGTAGTGTTGG
TTTTAACATAGATTATGACT"&amp;"GTGTCTCTTTTTGTTACATGCACCATATGGAATTACCAACTGGAGTTCAT
GCTGGCACAGACTTAGAAGGTAACTTTTATGGACCTTTTGTTGACAGGCAAACAGCACAAGCAGCTGGTA
CGGACACAACTATTACAGTTAATGTTTTAGCTTGGTTGTACGCTGCTGTTATAAATGGAGACAGGTGGTT
TCTCAATCGATTTACCACAACTCTTAATGACTTTAACCTTGTGGCTATGAAGTACAATTATG"&amp;"AACCTCTA
ACACAAGACCATGTTGACATACTAGGACCTCTTTCTGCTCAAACTGGAATTGCCGTTTTAGATATGTGTG
CTTCATTAAAAGAATTACTGCAAAATGGTATGAATGGACGTACCATATTGGGTAGTGCTTTATTAGAAGA
TGAATTTACACCTTTTGATGTTGTTAGACAATGCTCAGGTGTTACTTTCCAAAGTGCAGTGAAAAGAACA
ATCAAGGGTACACACCACTGGTTGTTACTCACA"&amp;"ATTTTGACTTCACTTTTAGTTTTAGTCCAGAGTACTC
AATGGTCTTTGTTCTTTTTTTTGTATGAAAATGCCTTTTTACCTTTTGCTATGGGTATTATTGCTATGTC
TGCTTTTGCAATGATGTTTGTCAAACATAAGCATGCATTTCTCTGTTTGTTTTTGTTACCTTCTCTTGCC
ACTGTAGCTTATTTTAATATGGTCTATATGCCTGCTAGTTGGGTGATGCGTATTATGACATGGTTGGATA
TGGT"&amp;"TGATACTAGTTTGTCTGGTTTTAAGCTAAAAGACTGTGTTATGTATGCATCAGCTGTAGTGTTACT
AATCCTTATGACAGCAAGAACTGTGTATGATGATGGTGCTAGGAGAGTGTGGACACTTATGAATGTCTTG
ACACTCGTTTATAAAGTTTATTATGGTAATGCTTTAGATCAAGCCATTTCCATGTGGGCTCTTATAATCT
CTGTTACTTCTAACTACTCAGGTGTAGTTACAACTGTCATGTTTTT"&amp;"GGCCAGAGGTATTGTTTTTATGTG
TGTTGAGTATTGCCCTATTTTCTTCATAACTGGTAATACACTTCAGTGTATAATGCTAGTTTATTGTTTC
TTAGGCTATTTTTGTACTTGTTACTTTGGCCTCTTTTGTTTACTCAACCGCTACTTTAGACTGACTCTTG
GTGTTTATGATTACTTAGTTTCTACACAGGAGTTTAGATATATGAATTCACAGGGACTACTCCCACCCAA
GAATAGCATAGATGCCT"&amp;"TCAAACTCAACATTAAATTGTTGGGTGTTGGTGGCAAACCTTGTATCAAAGTA
GCCACTGTACAGTCTAAAATGTCAGATGTAAAGTGCACATCAGTAGTCTTACTCTCAGTTTTGCAACAAC
TCAGAGTAGAATCATCATCTAAATTGTGGGCTCAATGTGTCCAGTTACACAATGACATTCTCTTAGCTAA
AGATACTACTGAAGCCTTTGAAAAAATGGTTTCACTACTTTCTGTTTTGCTTTCCATGC"&amp;"AGGGTGCTGTA
GACATAAACAAGCTTTGTGAAGAAATGCTGGACAACAGGGCAACCTTACAAGCTATAGCCTCAGAGTTTA
GTTCCCTTCCATCATATGCAGCTTTTGCTACTGCTCAAGAAGCTTATGAGCAGGCTGTTGCTAATGGTGA
TTCTGAAGTTGTTCTTAAAAAGTTGAAGAAGTCTTTGAATGTGGCTAAATCTGAATTTGACCGTGATGCA
GCCATGCAACGTAAGTTGGAAAAGATGGCT"&amp;"GATCAAGCTATGACCCAAATGTATAAACAGGCTAGATCTG
AGGACAAGAGGGCAAAAGTTACTAGTGCTATGCAGACAATGCTTTTCACTATGCTTAGAAAGTTGGATAA
TGATGCACTCAACAACATTATCAACAATGCAAGAGATGGTTGTGTTCCCTTGAACATAATACCTCTTACA
ACAGCAGCCAAACTAATGGTTGTCATACCAGACTATAACACATATAAAAATACGTGTGATGGTACAACAT
T"&amp;"TACTTATGCATCAGCATTGTGGGAAATCCAACAGGTTGTAGATGCAGATAGTAAAATTGTTCAACTTAG
TGAAATTAGTATGGACAATTCACCTAATTTAGCATGGCCTCTTATTGTAACAGCTTTAAGGGCCAATTCT
GCTGTCAAATTACAGAATAATGAGCTTAGTCCTGTTGCACTACGACAGATGTCTTGTGCTGCCGGTACTA
CACAAACTGCTTGCACTGATGACAATGCGTTAGCTTACTACAA"&amp;"CACAACAAAGGGAGGTAGGTTTGTACT
TGCACTGTTATCCGATTTACAGGATTTGAAATGGGCTAGATTCCCTAAGAGTGATGGAACTGGTACTATC
TATACAGAACTGGAACCACCTTGTAGGTTTGTTACAGACACACCTAAAGGTCCTAAAGTGAAGTATTTAT
ACTTTATTAAAGGATTAAACAACCTAAATAGAGGTATGGTACTTGGTAGTTTAGCTGCCACAGTACGTCT
ACAAGCTGGTAATG"&amp;"CAACAGAAGTGCCTGCCAATTCAACTGTATTATCTTTCTGTGCTTTTGCTGTAGAT
GCTGCTAAAGCTTACAAAGATTATCTAGCTAGTGGGGGACAACCAATCACTAATTGTGTTAAGATGTTGT
GTACACACACTGGTACTGGTCAGGCAATAACAGTTACACCGGAAGCCAATATGGATCAAGAATCCTTTGG
TGGTGCATCGTGTTGTCTGTACTGCCGTTGCCACATAGATCATCCAAATCCTAAAG"&amp;"GATTTTGTGACTTA
AAAGGTAAGTATGTACAAATACCTACAACTTGTGCTAATGACCCTGTGGGTTTTACACTTAAAAACACAG
TCTGTACCGTCTGCGGTATGTGGAAAGGTTATGGCTGTAGTTGTGATCAACTCCGCGAACCCATGCTTCA
GTCAGCTGATGCACAATCGTTTTTAAACGGGTTTGCGGTGTAAGTGCAGCCCGTCTTACACCGTGCGGCA
CAGGCACTAGTACTGATGTCGTATACA"&amp;"GGGCTTTTGACATCTACAATGATAAAGTAGCTGGTTTTGCTAA
ATTCCTAAAAACTAATTGTTGTCGCTTCCAAGAAAAGGACGAAGATGACAATTTAATTGATTCTTACTTT
GTAGTTAAGAGACACACTTTCTCTAACTACCAACATGAAGAAACAATTTATAATTTACTTAAGGATTGTC
CAGCTGTTGCTAAACATGACTTCTTTAAGTTTAGAATAGACGGTGACATGGTACCACATATATCACGTC"&amp;"A
ACGTCTTACTAAATACACAATGGCAGACCTCGTCTATGCTTTAAGGCATTTTGATGAAGGTAATTGTGAC
ACATTAAAAGAAATACTTGTCACATACAATTGTTGTGATGATGATTATTTCAATAAAAAGGACTGGTATG
ATTTTGTAGAAAACCCAGATATATTACGCGTATACGCCAACTTAGGTGAACGTGTACGCCAAGCTTTGTT
AAAAACAGTACAATTCTGTGATGCCATGCGAAATGCTGGT"&amp;"ATTGTTGGTGTACTGACATTAGATAATCAA
GATCTCAATGGTAACTGGTATGATTTCGGTGATTTCATACAAACCACGCCAGGTAGTGGAGTTCCTGTTG
TAGATTCTTATTATTCATTGTTAATGCCTATATTAACCTTGACCAGGGCTTTAACTGCAGAGTCACATGT
TGACACTGACTTAACAAAGCCTTACATTAAGTGGGATTTGTTAAAATATGACTTCACGGAAGAGAGGTTA
AAACTCTTTGA"&amp;"CCGTTATTTTAAATATTGGGATCAGACATACCACCCAAATTGTGTTAACTGTTTGGATG
ACAGATGCATTCTGCATTGTGCAAACTTTAATGTTTTATTCTCTACAGTGTTCCCACCTACAAGTTTTGG
ACCACTAGTGAGAAAAATATTTGTTGATGGTGTTCCATTTGTAGTTTCAACTGGATACCACTTCAGAGAG
CTAGGTGTTGTACATAATCAGGATGTAAACTTACATAGCTCTAGACTTAGTTT"&amp;"TAAGGAATTACTTGTGT
ATGCTGCTGACCCTGCTATGCACGCTGCTTCTGGTAATCTATTACTAGATAAACGCACTACGTGCTTTTC
AGTAGCTGCACTTACTAACAATGTTGCTTTTCAAACTGTCAAACCCGGTAATTTTAACAAAGACTTCTAT
GACTTTGCTGTGTCTAAGGGTTTCTTTAAGGAAGGAAGTTCTGTTGAATTAAAACACTTCTTCTTTGCTC
AGGATGGTAATGCTGCTATCAGCG"&amp;"ATTATGACTACTATCGTTATAATCTACCAACAATGTGTGATATCAG
ACAACTACTATTTGTAGTTGAAGTTGTTGATAAGTACTTTGATTGTTACGATGGTGGCTGTATTAATGCT
AACCAAGTCATCGTCAACAACCTAGACAAATCAGCTGGTTTTCCATTTAATAAATGGGGTAAGGCTAGAC
TTTATTATGATTCAATGAGTTATGAGGATCAAGATGCACTTTTCGCATATACAAAACGTAATGTCA"&amp;"TCCC
TACTATAACTCAAATGAATCTTAAGTATGCCATTAGTGCAAAGAATAGAGCTCGCACCGTAGCTGGTGTC
TCTATCTGTAGTACTATGACCAATAGACAGTTTCATCAAAAATTATTGAAATCAATAGCCGCCACTAGAG
GAGCTACTGTAGTAATTGGAACAAGCAAATTCTATGGTGGTTGGCACAACATGTTAAAAACTGTTTATAG
TGATGTAGAAAACCCTCACCTTATGGGTTGGGATTAT"&amp;"CCTAAATGTGATAGAGCCATGCCTAACATGCTT
AGAATTATGGCCTCACTTGTTCTTGCTCGCAAACATACAACGTGTTGTAGCTTGTCACACCGTTTCTATA
GATTAGCTAATGAGTGTGCTCAAGTATTGAGTGAAATGGTCATGTGTGGCGGTTCACTATATGTTAAACC
AGGTGGAACCTCATCAGGAGATGCCACAACTGCTTATGCTAATAGTGTTTTTAACATTTGTCAAGCTGTC
ACGGCCAA"&amp;"TGTTAATGCACTTTTATCTACTGATGGTAACAAAATTGCCGATAAGTATGTCCGCAATTTAC
AACACAGACTTTATGAGTGTCTCTATAGAAATAGAGATGTTGACACAGACTTTGTGAATGAGTTTTACGC
ATATTTGCGTAAACATTTCTCAATGATGATACTCTCTGACGATGCTGTTGTGTGTTTCAATAGCACTTAT
GCATCTCAAGGTCTAGTGGCTAGCATAAAGAACTTTAAGTCAGTTCTTTA"&amp;"TTATCAAAACAATGTTTTTA
TGTCTGAAGCAAAATGTTGGACTGAGACTGACCTTACTAAAGGACCTCATGAATTTTGCTCTCAACATAC
AATGCTAGTTAAACAGGGTGATGATTATGTGTACCTTCCTTACCCAGATCCATCAAGAATCCTAGGGGCC
GGCTGTTTTGTAGATGATATCGTAAAAACAGATGGTACACTTATGATTGAACGGTTCGTGTCTTTAGCTA
TAGATGCTTACCCACTTACTA"&amp;"AACATCCTAATCAGGAGTATGCTGATGTCTTTCATTTGTACTTACAATA
CATAAGAAAGCTACATGATGAGTTAACAGGACACATGTTAGACATGTATTCTGTTATGCTTACTAATGAT
AACACTTCAAGGTATTGGGAACCTGAGTTTTATGAGGCTATGTACACACCGCATACAGTCTTACAGGCTG
TTGGGGCTTGTGTTCTTTGCAATTCACAGACTTCATTAAGATGTGGTGCTTGCATACGTAGAC"&amp;"CATTCTT
ATGTTGTAAATGCTGTTACGACCATGTCATATCAACATCACATAAATTAGTCTTGTCTGTTAATCCGTAT
GTTTGCAATGCTCCAGGTTGTGATGTCACAGATGTGACTCAACTTTACTTAGGAGGTATGAGCTATTATT
GTAAATCACATAAACCACCCATTAGTTTTCCATTGTGTGCTAATGGACAAGTTTTTGGTTTATATAAAAA
TACATGTGTTGGTAGCGATAATGTTACTGACTTT"&amp;"AATGCAATTGCAACATGTGACTGGACAAATGCTGGT
GATTACATTTTAGCTAACACCTGTACTGAAAGACTCAAGCTTTTTGCAGCAGAAACGCTCAAAGCTACTG
AGGAGACATTTAAACTGTCTTATGGTATTGCTACTGTACGTGAAGTGCTGTCTGACAGAGAATTACATCT
TTCATGGGAAGTTGGTAAACCTAGACCACCACTTAACCGAAATTATGTCTTTACTGGTTATCGTGTAACT
AAAAA"&amp;"CAGTAAAGTACAAATAGGAGAGTACACCTTTGAAAAAGGTGACTATGGTGATGCTGTTGTTTACC
GAGGTACAACAACTTACAAATTAAATGTTGGTGATTATTTTGTGCTGACATCACATACAGTAATGCCATT
AAGTGCACCTACACTAGTGCCACAAGAGCACTATGTTAGAATTACTGGCTTATACCCAACACTCAATATC
TCAGATGAGTTTTCTAGCAATGTTGCAAATTATCAAAAGGTTGGTAT"&amp;"GCAAAAGTATTCTACACTCCAGG
GACCACCTGGTACTGGTAAGAGTCATTTTGCTATTGGCCTAGCTCTCTACTACCCTTCTGCTCGCATAGT
GTATACAGCTTGCTCTCATGCCGCTGTTGATGCACTATGTGAGAAGGCATTAAAATATTTGCCTATAGAT
AAATGTAGTAGAATTATACCTGCACGTGCTCGTGTAGAGTGTTTTGATAAATTCAAAGTGAATTCAACAT
TAGAACAGTATGTCTTTT"&amp;"GTACTGTAAATGCATTGCCTGAGACGACAGCAGATATAGTTGTCTTTGATGA
AATTTCAATGGCCACAAATTATGATTTGAGTGTTGTCAATGCCAGATTACGTGCTAAGCACTATGTGTAC
ATTGGCGACCCTGCTCAATTACCTGCACCACGCACATTGCTAACTAAGGGCACACTAGAACCAGAATATT
TCAATTCAGTGTGTAGACTTATGAAAACTATAGGTCCAGACATGTTCCTCGGAACTTGTC"&amp;"GGCGTTGTCC
TGCTGAAATTGTTGACACTGTGAGTGCTTTGGTTTATGATAATAAGCTTAAAGCACATAAAGACAAATCA
GCTCAATGCTTTAAAATGTTTTATAAGGGTGTTATCACGCATGATGTTTCATCTGCAATTAACAGGCCAC
AAATAGGCGTGGTAAGAGAATTCCTTACACGTAACCCTGCTTGGAGAAAAGCTGTCTTTATTTCACCTTA
TAATTCACAGAATGCTGTAGCCTCAAAGATT"&amp;"TTGGGACTACCAACTCAAACTGTTGATTCATCACAGGGC
TCAGAATATGACTATGTCATATTCACTCAAACCACTGAAACAGCTCACTCTTGTAATGTAAACAGATTTA
ATGTTGCTATTACCAGAGCAAAAGTAGGCATACTTTGCATAATGTCTGATAGAGACCTTTATGACAAGTT
GCAATTTACAAGTCTTGAAATTCCACGTAGGAATGTGGCAACTTTACAAGCTGAAAATGTAACAGGACTC
TT"&amp;"TAAAGATTGTAGTAAGGTAATCACTGGGTTACATCCTACACAGGCACCTACACACCTCAGTGTTGACA
CTAAATTCAAAACTGAAGGTTTATGTGTTGACATACCTGGCATACCTAAGGACATGACCTATAGAAGACT
CATCTCTATGATGGGTTTTAAAATGAATTATCAAGTTAATGGTTACCCTAACATGTTTATCACCCGCGAA
GAAGCTATAAGACATGTACGTGCATGGATTGGCTTCGATGTCGA"&amp;"GGGGTGTCATGCTACTAGAGAAGCTG
TTGGTACCAATTTACCTTTACAGCTAGGTTTTTCTACAGGTGTTAACCTAGTTGCTGTACCTACAGGTTA
TGTTGATACACCTAATAATACAGATTTTTCCAGAGTTAGTGCTAAACCACCGCCTGGAGATCAATTTAAA
CACCTCATACCACTTATGTACAAAGGACTTCCTTGGAATGTAGTGCGTATAAAGATTGTACAAATGTTAA
GTGACACACTTAAAA"&amp;"ATCTCTCTGACAGAGTCGTATTTGTCTTATGGGCACATGGCTTTGAGTTGACATC
TATGAAGTATTTTGTGAAAATAGGACCTGAGCGCACCTGTTGTCTATGTGATAGACGTGCCACATGCTTT
TCCACTGCTTCAGACACTTATGCCTGTTGGCATCATTCTATTGGATTTGATTACGTCTATAATCCGTTTA
TGATTGATGTTCAACAATGGGGTTTTACAGGTAACCTACAAAGCAACCATGATCTGT"&amp;"ATTGTCAAGTCCA
TGGTAATGCACATGTAGCTAGTTGTGATGCAATCATGACTAGGTGTCTAGCTGTCCACGAGTGCTTTGTT
AAGCGTGTTGACTGGACTATTGAATATCCTATAATTGGTGATGAACTGAAGATTAATGCGGCTTGTAGAA
AGGTTCAACACATGGTTGTTAAAGCTGCATTATTAGCAGACAAATTCCCAGTTCTTCACGACATTGGTAA
CCCTAAAGCTATTAAGTGTGTACCTCAA"&amp;"GCTGATGTAGAATGGAAGTTCTATGATGCACAGCCTTGTAGT
GACAAAGCTTATAAAATAGAAGAATTATTCTATTCTTATGCCACACATTCTGACAAATTCACAGATGGTG
TATGCCTATTTTGGAATTGCAATGTCGATAGATATCCTGCTAATTCCATTGTTTGTAGATTTGACACTAG
AGTGCTATCTAACCTTAACTTGCCTGGTTGTGATGGTGGCAGTTTGTATGTAAATAAACATGCATTCCAC"&amp;"
ACACCAGCTTTTGATAAAAGTGCTTTTGTTAATTTAAAACAATTACCATTTTTCTATTACTCTGACAGTC
CATGTGAGTCTCATGGAAAACAAGTAGTGTCAGATATAGATTATGTACCACTAAAGTCTGCTACGTGTAT
AACACGTTGCAATTTAGGTGGTGCTGTCTGTAGACATCATGCTAATGAGTACAGATTGTATCTCGATGCT
TATAACATGATGATCTCAGCTGGCTTTAGCTTGTGGGTTTA"&amp;"CAAACAATTTGATACTTATAACCTCTGGA
ACACTTTTACAAGACTTCAGAGTTTAGAAAATGTGGCTTTTAATGTTGTAAATAAGGGACACTTTGATGG
ACAACAGGGTGAAGTACCAGTTTCTATCATTAATAACACTGTTTACACAAAAGTTGATGGTGTTGATGTA
GAATTGTTTGAAAATAAAACAACATTACCTGTTAATGTAGCATTTGAGCTTTGGGCTAAGCGCAACATTA
AACCAGTACCAG"&amp;"AGGTGAAAATACTCAATAATTTGGGTGTGGACATTGCTGCTAATACTGTGATCTGGGA
CTACAAAAGAGATGCTCCAGCACATATATCTACTATTGGTGTTTGTTCTATGACTGACATAGCCAAGAAA
CCAACTGAAACGATTTGTGCACCACTCACTGTCTTTTTTGATGGTAGAGTTGATGGTCAAGTAGACTTAT
TTAGAAATGCCCGTAATGGTGTTCTTATTACAGAAGGTAGTGTTAAAGGTTTAC"&amp;"AACCATCTGTAGGTCC
CAAACAAGCTAGTCTTAATGGAGTCACATTAATTGGAGAAGCCGTAAAAACACAGTTCAATTATTATAAG
AAAGTTGATGGTGTTGTCCAACAATTACCTGAAACTTACTTTACTCAGAGTAGAAATTTACAAGAATTTA
AACCCAGGAGTCAAATGGAAATTGATTTCTTAGAATTAGCTATGGATGAATTCATTGAACGGTATAAATT
AGAAGGCTATGCCTTCGAACATATC"&amp;"GTTTATGGAGATTTTAGTCATAGTCAGTTAGGTGGTTTACATCTA
CTGATTGGACTAGCTAAACGTTTTAAGGAATCACCTTTTGAATTAGAAGATTTTATTCCTATGGACAGTA
CAGTTAAAAACTATTTCATAACAGATGCGCAAACAGGTTCATCTAAGTGTGTGTGTTCTGTTATTGATTT
ATTACTTGATGATTTTGTTGAAATAATAAAATCCCAAGATTTATCTGTAGTTTCTAAGGTTGTCAAA"&amp;"GTG
ACTATTGACTATACAGAAATTTCATTTATGCTTTGGTGTAAAGATGGCCATGTAGAAACATTTTACCCAA
AATTACAATCTAGTCAAGCGTGGCAACCGGGTGTTGCTATGCCTAATCTTTACAAAATGCAAAGAATGCT
ATTAGAAAAGTGTGACCTTCAAAATTATGGTGATAGTGCAACATTACCTAAAGGCATAATGATGAATGTC
GCAAAATATACTCAACTGTGTCAATATTTAAACACATT"&amp;"AACATTAGCTGTACCCTATAATATGAGAGTTA
TACATTTTGGTGCTGGTTCTGATAAAGGAGTTGCACCAGGTACAGCTGTTTTAAGACAGTGGTTGCCTAC
GGGTACGCTGCTTGTCGATTCAGATCTTAATGACTTTGTCTCTGATGCAGATTCAACTTTGATTGGTGAT
TGTGCAACTGTACATACAGCTAATAAATGGGATCTCATTATTAGTGATATGTACGACCCTAAGACTAAAA
ATGTTACAA"&amp;"AAGAAAATGACTCTAAAGAGGGTTTTTTCACTTACATTTGTGGGTTTATACAACAAAAGCT
AGCTCTTGGAGGTTCCGTGGCTATAAAGATAACAGAACATTCTTGGAATGCTGATCTTTATAAGCTCATG
GGACACTTCGCATGGTGGACAGCCTTTGTTACTAATGTGAATGCGTCATCATCTGAAGCATTTTTAATTG
GATGTAATTATCTTGGCAAACCACGCGAACAAATAGATGGTTATGTCATGC"&amp;"ATGCAAATTACATATTTTG
GAGGAATACAAATCCAATTCAGTTGTCTTCCTATTCTTTATTTGACATGAGTAAATTTCCCCTTAAATTA
AGGGGTACTGCTGTTATGTCTTTAAAAGAAGGTCAAATCAATGATATGATTTTATCTCTTCTTAGTAAAG
GTAGACTTATAATTAGAGAAAACAACAGAGTTGTTATTTCTAGTGATGTTCTTGTTAACAACTAAACGAA
CAATGTTTGTTTTTCTTGTTTT"&amp;"ATTGCCACTAGTCTCTAGTCAGTGTGTTAATCTTACAACCAGAACTCA
ATTACCCCCTGCATACACTAATTCTTTCACACGTGGTGTTTATTACCCTGACAAAGTTTTCAGATCCTCA
GTTTTACATTCAACTCAGGACTTGTTCTTACCTTTCTTTTCCAATGTTACTTGGTTCCATGCTATACATG
TCTCTGGGACCAATGGTACTAAGAGGTTTGATAACCCTGTCCTACCATTTAATGATGGTGTTTA"&amp;"TTTTGC
TTCCACTGAGAAGTCTAACATAATAAGAGGCTGGATTTTTGGTACTACTTTAGATTCGAAGACCCAGTCC
CTACTTATTGTTAATAACGCTACTAATGTTGTTATTAAAGTCTGTGAATTTCAATTTTGTAATGATCCAT
TTTTGGGTGTTTATTACCACAAAAACAACAAAAGTTGGATGGAAAGTGAGTTCAGAGTTTATTCTAGTGC
GAATAATTGCACTTTTGAATATGTCTCTCAGCCTT"&amp;"TTCTTATGGACCTTGAAGGAAAACAGGGTAATTTC
AAAAATCTTAGGGAATTTGTGTTTAAGAATATTGATGGTTATTTTAAAATATATTCTAAGCACACGCCTA
TTAATTTAGTGCGTGATCTCCCTCAGGGTTTTTCGGCTTTAGAACCATTGGTAGATTTGCCAATAGGTAT
TAACATCACTAGGTTTCAAACTTTACTTGCTTTACATAGAAGTTATTTGACTCCTGGTGATTCTTCTTCA
GGTTGG"&amp;"ACAGCTGGTGCTGCAGCTTATTATGTGGGTTATCTTCAACCTAGGACTTTTCTATTAAAATATA
ATGAAAATGGAACCATTACAGATGCTGTAGACTGTGCACTTGACCCTCTCTCAGAAACAAAGTGTACGTT
GAAATCCTTCACTGTAGAAAAAGGAATCTATCAAACTTCTAACTTTAGAGTCCAACCAACAGAATCTATT
GTTAGATTTCCTAATATTACAAACTTGTGCCCTTTTGGTGAAGTTTTT"&amp;"AACGCCACCAGATTTGCATCTG
TTTATGCTTGGAACAGGAAGAGAATCAGCAACTGTGTTGCTGATTATTCTGTCCTATATAATTCCGCATC
ATTTTCCACTTTTAAGTGTTATGGAGTGTCTCCTACTAAATTAAATGATCTCTGCTTTACTAATGTCTAT
GCAGATTCATTTGTAATTAGAGGTGATGAAGTCAGACAAATCGCTCCAGGGCAAACTGGAAAGATTGCTG
ATTATAATTATAAATTACC"&amp;"AGATGATTTTACAGGCTGCGTTATAGCTTGGAATTCTAACAATCTTGATTC
TAAGGTTGGTGGTAATTATAATTACCTGTATAGATTGTTTAGGAAGTCTAATCTCAAACCTTTTGAGAGA
GATATTTCAACTGAAATCTATCAGGCCGGTAGCACACCTTGTAATGGTGTTGAAGGTTTTAATTGTTACT
TTCCTTTACAATCATATGGTTTCCAACCCACTAATGGTGTTGGTTACCAACCATACAGAGT"&amp;"AGTAGTACT
TTCTTTTGAACTTCTACATGCACCAGCAACTGTTTGTGGACCTAAAAAGTCTACTAATTTGGTTAAAAAC
AAATGTGTCAATTTCAACTTCAATGGTTTAACAGGCACAGGTGTTCTTACTGAGTCTAACAAAAAGTTTC
TGCCTTTCCAACAATTTGGCAGAGACATTGCTGACACTACTGATGCTGTCCGTGATCCACAGACACTTGA
GATTCTTGACATTACACCATGTTCTTTTGGTG"&amp;"GTGTCAGTGTTATAACACCAGGAACAAATACTTCTAAC
CAGGTTGCTGTTCTTTATCAGGATGTTAACTGCACAGAAGTCCCTGTTGCTATTCATGCAGATCAACTTA
CTCCTACTTGGCGTGTTTATTCTACAGGTTCTAATGTTTTTCAAACACGTGCAGGCTGTTTAATAGGGGC
TGAACATGTCAACAACTCATATGAGTGTGACATACCCATTGGTGCAGGTATATGCGCTAGTTATCAGACT
CAG"&amp;"ACTAATTCTCCTCGGCGGGCACGTAGTGTAGCTAGTCAATCCATCATTGCCTACACTATGTCACTTG
GTGCAGAAAATTCAGTTGCTTACTCTAATAACTCTATTGCCATACCCACAAATTTTACTATTAGTGTTAC
CACAGAAATTCTACCAGTGTCTATGACCAAGACATCAGTAGATTGTACAATGTACATTTGTGGTGATTCA
ACTGAATGCAGCAATCTTTTGTTGCAATATGGCAGTTTTTGTACA"&amp;"CAATTAAACCGTGCTTTAACTGGAA
TAGCTGTTGAACAAGACAAAAACACCCAAGAAGTTTTTGCACAAGTCAAACAAATTTACAAAACACCACC
AATTAAAGATTTTGGTGGTTTTAATTTTTCACAAATATTACCAGATCCATCAAAACCAAGCAAGAGGTCA
TTTATTGAAGATCTACTTTTCAACAAAGTGACACTTGCAGATGCTGGCTTCATCAAACAATATGGTGATT
GCCTTGGTGATATTGC"&amp;"TGCTAGAGACCTCATTTGTGCACAAAAGTTTAACGGCCTTACTGTTTTGCCACC
TTTGCTCACAGATGAAATGATTGCTCAATACACTTCTGCACTGTTAGCGGGTACAATCACTTCTGGTTGG
ACCTTTGGTGCAGGTGCTGCATTACAAATACCATTTGCTATGCAAATGGCTTATAGGTTTAATGGTATTG
GAGTTACACAGAATGTTCTCTATGAGAACCAAAAATTGATTGCCAACCAATTTAATAG"&amp;"TGCTATTGGCAA
AATTCAAGACTCACTTTCTTCCACAGCAAGTGCACTTGGAAAACTTCAAGATGTGGTCAACCAAAATGCA
CAAGCTTTAAACACGCTTGTTAAACAACTTAGCTCCAATTTTGGTGCAATTTCAAGTGTTTTAAATGATA
TCCTTTCACGTCTTGACAAAGTTGAGGCTGAAGTGCAAATTGATAGGTTGATCACAGGCAGACTTCAAAG
TTTGCAGACATATGTGACTCAACAATTAA"&amp;"TTAGAGCTGCAGAAATCAGAGCTTCTGCTAATCTTGCTGCT
ACTAAAATGTCAGAGTGTGTACTTGGACAATCAAAAAGAGTTGATTTTTGTGGAAAGGGCTATCATCTTA
TGTCCTTCCCTCAGTCAGCACCTCATGGTGTAGTCTTCTTGCATGTGACTTATGTCCCTGCACAAGAAAA
GAACTTCACAACTGCTCCTGCCATTTGTCATGATGGAAAAGCACACTTTCCTCGTGAAGGTGTCTTTGTT
"&amp;"TCAAATGGCACACACTGGTTTGTAACACAAAGGAATTTTTATGAACCACAAATCATTACTACAGACAACA
CATTTGTGTCTGGTAACTGTGATGTTGTAATAGGAATTGTCAACAACACAGTTTATGATCCTTTGCAACC
TGAATTAGACTCATTCAAGGAGGAGTTAGATAAATATTTTAAGAATCATACATCACCAGATGTTGATTTA
GGTGACATCTCTGGCATTAATGCTTCAGTTGTAAACATTCAA"&amp;"AAAGAAATTGACCGCCTCAATGAGGTTG
CCAAGAATTTAAATGAATCTCTCATCGATCTCCAAGAACTTGGAAAGTATGAGCAGTATATAAAATGGCC
ATGGTACATTTGGCTAGGTTTTATAGCTGGCTTGATTGCCATAGTAATGGTGACAATTATGCTTTGCTGT
ATGACCAGTTGCTGTAGTTGTCTCAAGGGCTGTTGTTCTTGTGGATCCTGCTGCAAATTTGATGAAGACG
ACTCTGAGCCAGT"&amp;"GCTCAAAGGAGTCAAATTACATTACACATAAACGAACTTATGGATTTGTTTATGAGA
ATCTTCACAATTGGAACTGTAACTTTGAAGCAAGGTGAAATCAAGGATGCTACTCCTTCAGATTTTGTTC
GCGCTACTGCAACGATACCGATACAAGCCTCACTCCCTTTCGGATGGCTTATTGTTGGCGTTGCACTTCT
TGCTGTTTTTCAGAGCGCTTCCAAAATCATAACCCTCAAAAAGAGATGGCAACTA"&amp;"GCACTCTCCAAGGGT
GTTCACTTTGTTTGCAACTTGCTGTTGTTGTTTGTAACAGTTTACTCACACCTTTTGCTCGTTGCTGCTG
GCCTTGAAGCCCCTTTTCTCTATCTTTATGCTTTAGTCTACTTCTTGCAGAGTATAAACTTTGTAAGAAT
AATAATGAGGCTTTGGCTTTGCTGGAAATGCCGTTCCAAAAACCCATTACTTTATGATGCCAACTATTTT
CTTTGCTGGCATACTAATTGTTACGA"&amp;"CTATTGTATACCTTACAATAGTGTAACTTCTTCAATTGTCATTA
CTTCAGGTGATGGCACAACAAGTCCTATTTCTGAACATGACTACCAGATTGGTGGTTATACTGAAAAATG
GGAATCTGGAGTAAAAGACTGTGTTGTATTACACAGTTACTTCACTTCAGACTATTACCAGCTGTACTCA
ACTCAATTGAGTACAGACACTGGTGTTGAACATGTTACCTTCTTCATCTACAATAAAATTGTTGATGA"&amp;"GC
CTGAAGAACATGTCCAAATTCACACAATCGACGGTTCATCCGGAGTTGTTAATCCAGTAATGGAACCAAT
TTATGATGAACCGACGACGACTACTAGCGTGCCTTTGTAAGCACAAGCTGATGAGTACGAACTTATGTAC
TCATTCGTTTCGGAAGAGACAGGTACGTTAATAGTTAATAGCGTACTTCTTTTTCTTGCTTTCGTGGTAT
TCTTGCTAGTTACACTAGCCATCCTTACTGCGCTTCGAT"&amp;"TGTGTGCGTACTGCTGCAATATTGTTAACGT
GAGTCTTGTAAAACCTTCTTTTTACGTTTACTCTCGTGTTAAAAATCTGAATTCTTCTAGAGTTCCTGAT
CTTCTGGTCTAAACGAACTAAATATTATATTAGTTTTTCTGTTTGGAACTTTAATTTTAGCCATGGCAGA
TTCCAACGGTACTATTACCGTTGAAGAGCTTAAAAAGCTCCTTGAACAATGGAACCTAGTAATAGGTTTC
CTATTCCTTA"&amp;"CATGGATTTGTCTTCTACAATTTGCCTATGCCAACAGGAATAGGTTTTTGTATATAATTA
AGTTAATTTTCCTCTGGCTGTTATGGCCAGTAACTTTAGCTTGTTTTGTGCTTGCTGCTGTTTACAGAAT
AAATTGGATCACCGGTGGAATTGCTATCGCAATGGCTTGTCTTGTAGGCTTGATGTGGCTCAGCTACTTC
ATTGCTTCTTTCAGACTGTTTGCGCGTACGCGTTCCATGTGGTCATTCAATC"&amp;"CAGAAACTAACATTCTTC
TCAACGTGCCACTCCATGGCACTATTCTGACCAGACCGCTTCTAGAAAGTGAACTCGTAATCGGAGCTGT
GATCCTTCGTGGACATCTTCGTATTGCTGGACACCATCTAGGACGCTGTGACATCAAGGACCTGCCTAAA
GAAATCACTGTTGCTACATCACGAACGCTTTCTTATTACAAATTGGGAGCTTCGCAGCGTGTAGCAGGTG
ACTCAGGTTTTGCTGCATACAGT"&amp;"CGCTACAGGATTGGCAACTATAAATTAAACACAGACCATTCCAGTAG
CAGTGACAATATTGCTTTGCTTGTACAGTAAGTGACAACAGATGTTTCATCTCGTTGACTTTCAGGTTAC
TATAGCAGAGATATTACTAATTATTATGAGGACTTTTAAAGTTTCCATTTGGAATCTTGATTACATCATA
AACCTCATAATTAAAAATTTATCTAAGTCACTAACTGAGAATAAATATTCTCAATTAGATGAAGA"&amp;"GCAAC
CAATGGAGATTGATTAAACGAACATGAAAATTATTCTTTTCTTGGCACTGATAACACTCGCTACTTGTGA
GCTTTATCACTACCAAGAGTGTGTTAGAGGTACAACAGTACTTTTAAAAGAACCTTGCTCTTCTGGAACA
TACGAGGGCAATTCACCATTTCATCCTCTAGCTGATAACAAATTTGCACTGACTTGCTTTAGCACTCAAT
TTGCTTTTGCTTGTCCTGACGGCGTAAAACACGTCT"&amp;"ATCAGTTACGTGCCAGATCAGTTTCACCTAAACT
GTTCATCAGACAAGAGGAAGTTCAAGAACTTTACTCTCCAATTTTTCTTATTGTTGCGGCAATAGTGTTT
ATAACACTTTGCTTCACACTCAAAAGAAAGACAGAATGATTGAACTTTCATTAATTGACTTCTATTTGTG
CTTTTTAGCCTTTCTGCTATTCCTTGTTTTAATTATGCTTATTATCTTTTGGTTCTCACTTGAACTGCAA
GATCATA"&amp;"ATGAAACTTGTCACGCCTAAACGAACATGAAATTTCTTGTTTTCTTAGGAATCATCACAACTG
TAGCTGCATTTCACCAAGAATGTAGTTTACAGTCATGTACTCAACATCAACCATATGTAGTTGATGACCC
GTGTCCTATTCACTTCTATTCTAAATGGTATATTAGAGTAGGAGCTAGAAAATCAGCACCTTTAATTGAA
TTGTGCGTGGATGAGGCTGGTTCTAAATCACCCATTCAGTACATCGATA"&amp;"TCGGTAATTATACAGTTTCCT
GTTTACCTTTTACAATTAATTGCCAGGAACCTAAATTGGGTAGTCTTGTAGTGCGTTGTTCGTTCTATGA
AGACTTTTTAGAGTATCATGACGTTCGTGTTGTTTTAGATTTCATCTAAACGAACAAACTAAAATGTCTG
ATAATGGACCCCAAAATCAGCGAAATGCACCCCGCATTACGTTTGGTGGACCCTCAGATTCAACTGGCAG
TAACCAGAATGGAGAACGCA"&amp;"GTGGGGCGCGATCAAAACAACGTCGGCCCCAAGGTTTACCCAATAATACT
GCGTCTTGGTTCACCGCTCTCACTCAACATGGCAAGGAAGACCTTAAATTCCCTCGAGGACAAGGCGTTC
CAATTAACACCAATAGCAGTCCAGATGACCAAATTGGCTACTACCGAAGAGCTACCAGACGAATTCGTGG
TGGTGACGGTAAAATGAAAGATCTCAGTCCAAGATGGTATTTCTACTACCTAGGAACTGGGC"&amp;"CAGAAGCT
GGACTTCCCTATGGTGCTAACAAAGACGGCATCATATGGGTTGCAACTGAGGGAGCCTTGAATACACCAA
AAGATCACATTGGCACCCGCAATCCTGCTAACAATGCTGCAATCGTGCTACAACTTCCTCAAGGAACAAC
ATTGCCAAAAGGCTTCTACGCAGAAGGGAGCAGAGGCGGCAGTCAAGCCTCTTCTCGTTCCTCATCACGT
AGTCGCAACAGTTCAAGAAATTCAACTCCAGGC"&amp;"AGCAGTAGGGGAACTTCTCCTGCTAGAATGGCTGGCA
ATGGCGGTGATGCTGCTCTTGCTTTGCTGCTGCTTGACAGATTGAACCAGCTTGAGAGCAAAATGTCTGG
TAAAGGCCAACAACAACAAGGCCAAACTGTCACTAAGAAATCTGCTGCTGAGGCTTCTAAGAAGCCTCGG
CAAAAACGTACTGCCACTAAAGCATACAATGTAACACAAGCTTTCGGCAGACGTGGTCCAGAACAAACCC
AAGG"&amp;"AAATTTTGGGGACCAGGAACTAATCAGACAAGGAACTGATTACAAACATTGGCCGCAAATTGCACA
ATTTGCCCCCAGCGCTTCAGCGTTCTTCGGAATGTCGCGCATTGGCATGGAAGTCACACCTTCGGGAACG
TGGTTGACCTACACAGGTGCCATCAAATTGGATGACAAAGATCCAAATTTCAAAGATCAAGTCATTTTGC
TGAATAAGCATATTGACGCATACAAAACATTCCCACCAACAGAGCC"&amp;"TAAAAAGGACAAAAAGAAGAAGGC
TGATGAAACTCAAGCCTTACCGCAGAGACAGAAGAAACAGCAAACTGTGACTCTTCTTCCTGCTGCAGAT
TTGGATGATTTCTCCAAACAATTGCAACAATCCATGAGCAGTGCTGACTCAACTCAGGCCTAAACTCATG
CAGACCACACAAGGCAGATGGGCTATATAAACGTTTTCGCTTTTCCGTTTACGATATATAGTCTACTCTT
GTGCAGAATGAATTCTC"&amp;"GTAACTACATAGCACAAGTAGATGTAGTTAACTTTAATCTCACATAGCAATCT
TTAATCAGTGTGTAACATTAGGGAGGACTTGAAAGAGCCACCACATTTTCACCGAGGCCACGCGGAGTAC
GATCGAGTGTACAGTGAACAATGCTAGGGAGAGCTGCCTATATGGAAGAGCCCTAATGTGTAAAATTAAT
TTTAGTAGTGCTATCCCCATGTGATTTTAATAGCTTCTTAGGAGAATGACAAAAAAAAA"&amp;"AAAAAAAAAAA
AAAAAAAAA
")</f>
        <v>&gt;HuCoV2_WH01_2019 MT019529.1_ref_genome
ATTAAAGGTTTATACCTTCCCAGGTAACAAACCAACCAACTTTCGATCTCTTGTAGATCTGTTCTCTAAA
CGAACTTTAAAATCTGTGTGGCTGTCACTCGGCTGCATGCTTAGTGCACTCACGCAGTATAATTAATAAC
TAATTACTGTCGTTGACAGGACACGAGTAACTCGTCTATCTTCTGCAGGCTGCTTACGGTTTCGTCCGTG
TTGCAGCCGATCATCAGCACATCTAGGTTTCGTCCGGGTGTGACCGAAAGGTAAGATGGAGAGCCTTGTC
CCTGGTTTCAACGAGAAAACACACGTCCAACTCAGTTTGCCTGTTTTACAGGTTCGCGACGTGCTCGTAC
GTGGCTTTGGAGACTCCGTGGAGGAGGTCTTATCAGAGGCACGTCAACATCTTAAAGATGGCACTTGTGG
CTTAGTAGAAGTTGAAAAAGGCGTTTTGCCTCAACTTGAACAGCCCTATGTGTTCATCAAACGTTCGGAT
GCTCGAACTGCACCTCATGGTCATGTTATGGTTGAGCTGGTAGCAGAACTCGAAGGCATTCAGTACGGTC
GTAGTGGTGAGACACTTGGTGTCCTTGTCCCTCATGTGGGCGAAATACCAGTGGCTTACCGCAAGGTTCT
TCTTCGTAAGAACGGTAATAAAGGAGCTGGTGGCCATAGTTACGGCGCCGATCTAAAGTCATTTGACTTA
GGCGACGAGCTTGGCACTGATCCTTATGAAGATTTTCAAGAAAACTGGAACACTAAACATAGCAGTGGTG
TTACCCGTGAACTCATGCGTGAGCTTAACGGAGGGGCATACACTCGCTATGTCGATAACAACTTCTGTGG
CCCTGATGGCTACCCTCTTGAGTGCATTAAAGACCTTCTAGCACGTGCTGGTAAAGCTTCATGCACTTTG
TCCGAACAACTGGACTTTATTGACACTAAGAGGGGTGTATACTGCTGCCGTGAACATGAGCATGAAATTG
CTTGGTACACGGAACGTTCTGAAAAGAGCTATGAATTGCAGACACCTTTTGAAATTAAATTGGCAAAGAA
ATTTGACACCTTCAATGGGGAATGTCCAAATTTTGTATTTCCCTTAAATTCCATAATCAAGACTATTCAA
CCAAGGGTTGAAAAGAAAAAGCTTGATGGCTTTATGGGTAGAATTCGATCTGTCTATCCAGTTGCGTCAC
CAAATGAATGCAACCAAATGTGCCTTTCAACTCTCATGAAGTGTGATCATTGTGGTGAAACTTCATGGCA
GACGGGCGATTTTGTTAAAGCCACTTGCGAATTTTGTGGCACTGAGAATTTGACTAAAGAAGGTGCCACT
ACTTGTGGTTACTTACCCCAAAATGCTGTTGTTAAAATTTATTGTCCAGCATGTCACAATTCAGAAGTAG
GACCTGAGCATAGTCTTGCCGAATACCATAATGAATCTGGCTTGAAAACCATTCTTCGTAAGGGTGGTCG
CACTATTGCCTTTGGAGGCTGTGTGTTCTCTTATGTTGGTTGCCATAACAAGTGTGCCTATTGGGTTCCA
CGTGCTAGCGCTAACATAGGTTGTAACCATACAGGTGTTGTTGGAGAAGGTTCCGAAGGTCTTAATGACA
ACCTTCTTGAAATACTCCAAAAAGAGAAAGTCAACATCAATATTGTTGGTGACTTTAAACTTAATGAAGA
GATCGCCATTATTTTGGCATCTTTTTCTGCTTCCACAAGTGCTTTTGTGGAAACTGTGAAAGGTTTGGAT
TATAAAGCATTCAAACAAATTGTTGAATCCTGTGGTAATTTTAAAGTTACAAAAGGAAAAGCTAAAAAAG
GTGCCTGGAATATTGGTGAACAGAAATCAATACTGAGTCCTCTTTATGCATTTGCATCAGAGGCTGCTCG
TGTTGTACGATCAATTTTCTCCCGCACTCTTGAAACTGCTCAAAATTCTGTGCGTGTTTTACAGAAGGCC
GCTATAACAATACTAGATGGAATTTCACAGTATTCACTGAGACTCATTGATGCTATGATGTTCACATCTG
ATTTGGCTACTAACAATCTAGTTGTAATGGCCTACATTACAGGTGGTGTTGTTCAGTTGACTTCGCAGTG
GCTAACTAACATCTTTGGCACTGTTTATGAAAAACTCAAACCCGTCCTTGATTGGCTTGAAGAGAAGTTT
AAGGAAGGTGTAGAGTTTCTTAGAGACGGTTGGGAAATTGTTAAATTTATCTCAACCTGTGCTTGTGAAA
TTGTCGGTGGACAAATTGTCACCTGTGCAAAGGAAATTAAGGAGAGTGTTCAGACATTCTTTAAGCTTGT
AAATAAATTTTTGGCTTTGTGTGCTGACTCTATCATTATTGGTGGAGCTAAACTTAAAGCCTTGAATTTA
GGTGAAACATTTGTCACGCACTCAAAGGGATTGTACAGAAAGTGTGTTAAATCCAGAGAAGAAACTGGCC
TACTCATGCCTCTAAAAGCCCCAAAAGAAATTATCTTCTTAGAGGGAGAAACACTTCCCACAGAAGTGTT
AACAGAGGAAGTTGTCTTGAAAACTGGTGATTTACAACCATTAGAACAACCTACTAGTGAAGCTGTTGAA
GCTCCATTGGTTGGTACACCAGTTTGTATTAACGGGCTTATGTTGCTCGAAATCAAAGACACAGAAAAGT
ACTGTGCCCTTGCACCTAATATGATGGTAACAAACAATACCTTCACACTCAAAGGCGGTGCACCAACAAA
GGTTACTTTTGGTGATGACACTGTGATAGAAGTGCAAGGTTACAAGAGTGTGAATATCACTTTTGAACTT
GATGAAAGGATTGATAAAGTACTTAATGAGAAGTGCTCTGCCTATACAGTTGAACTCGGTACAGAAGTAA
ATGAGTTCGCCTGTGTTGTGGCAGATGCTGTCATAAAAACTTTGCAACCAGTATCTGAATTACTTACACC
ACTGGGCATTGATTTAGATGAGTGGAGTATGGCTACATACTACTTATTTGATGAGTCTGGTGAGTTTAAA
TTGGCTTCACATATGTATTGTTCTTTCTACCCTCCAGATGAGGATGAAGAAGAAGGTGATTGTGAAGAAG
AAGAGTTTGAGCCATCAACTCAATATGAGTATGGTACTGAAGATGATTACCAAGGTAAACCTTTGGAATT
TGGTGCCACTTCTGCTGCTCTTCAACCTGAAGAAGAGCAAGAAGAAGATTGGTTAGATGATGATAGTCAA
CAAACTGTTGGTCAACAAGACGGCAGTGAGGACAATCAGACAACTACTATTCAAACAATTGTTGAGGTTC
AACCTCAATTAGAGATGGAACTTACACCAGTTGTTCAGACTATTGAAGTGAATAGTTTTAGTGGTTATTT
AAAACTTACTGACAATGTATACATTAAAAATGCAGACATTGTGGAAGAAGCTAAAAAGGTAAAACCAACA
GTGGTTGTTAATGCAGCCAATGTTTACCTTAAACATGGAGGAGGTGTTGCAGGAGCCTTAAATAAGGCTA
CTAACAATGCCATGCAAGTTGAATCTGATGATTACATAGCTACTAATGGACCACTTAAAGTGGGTGGTAG
TTGTGTTTTAAGCGGACACAATCTTGCTAAACACTGTCTTCATGTTGTCGGCCCAAATGTTAACAAAGGT
GAAGACATTCAACTTCTTAAGAGTGCTTATGAAAATTTTAATCAGCACGAAGTTCTACTTGCACCATTAT
TATCAGCTGGTATTTTTGGTGCTGACCCTATACATTCTTTAAGAGTTTGTGTAGATACTGTTCGCACGAA
TGTCTACTTAGCTGTCTTTGATAAAAATCTCTATGACAAACTTGTTTCAAGCTTTTTGGAAATGAAGAGT
GAAAAGCAAGTTGAACAAAAGATCGCTGAGATTCCTAAAGAGGAAGTTAAGCCATTTATAACTGAAAGTA
AACCTTCAGTTGAACAGAGAAAACAAGATGATAAGAAAATCAAAGCTTGTGTTGAAGAAGTTACAACAAC
TCTGGAAGAAACTAAGTTCCTCACAGAAAACTTGTTACTTTATATTGACATTAATGGCAATCTTCATCCA
GATTCTGCCACTCTTGTTAGTGACATTGACATCACTTTCTTAAAGAAAGATGCTCCATATATAGTGGGTG
ATGTTGTTCAAGAGGGTGTTTTAACTGCTGTGGTTATACCTACTAAAAAGGCTGGTGGCACTACTGAAAT
GCTAGCGAAAGCTTTGAGAAAAGTGCCAACAGACAATTATATAACCACTTACCCGGGTCAGGGTTTAAAT
GGTTACACTGTAGAGGAGGCAAAGACAGTGCTTAAAAAGTGTAAAAGTGCCTTTTACATTCTACCATCTA
TTATCTCTAATGAGAAGCAAGAAATTCTTGGAACTGTTTCTTGGAATTTGCGAGAAATGCTTGCACATGC
AGAAGAAACACGCAAATTAATGCCTGTCTGTGTGGAAACTAAAGCCATAGTTTCAACTATACAGCGTAAA
TATAAGGGTATTAAAATACAAGAGGGTGTGGTTGATTATGGTGCTAGATTTTACTTTTACACCAGTAAAA
CAACTGTAGCGTCACTTATCAACACACTTAACGATCTAAATGAAACTCTTGTTACAATGCCACTTGGCTA
TGTAACACATGGCTTAAATTTGGAAGAAGCTGCTCGGTATATGAGATCTCTCAAAGTGCCAGCTACAGTT
TCTGTTTCTTCACCTGATGCTGTTACAGCGTATAATGGTTATCTTACTTCTTCTTCTAAAACACCTGAAG
AACATTTTATTGAAACCATCTCACTTGCTGGTTCCTATAAAGATTGGTCCTATTCTGGACAATCTACACA
ACTAGGTATAGAATTTCTTAAGAGAGGTGATAAAAGTGTATATTACACTAGTAATCCTACCACATTCCAC
CTAGATGGTGAAGTTATCACCTTTGACAATCTTAAGACACTTCTTTCTTTGAGAGAAGTGAGGACTATTA
AGGTGTTTACAACAGTAGACAACATTAACCTCCACACGCAAGTTGTGGACATGTCAATGACATATGGACA
ACAGTTTGGTCCAACTTATTTGGATGGAGCTGATGTTACTAAAATAAAACCTCATAATTCACATGAAGGT
AAAACATTTTATGTTTTACCTAATGATGACACTCTACGTGTTGAGGCTTTTGAGTACTACCACACAACTG
ATCCTAGTTTTCTGGGTAGGTACATGTCAGCATTAAATCACACTAAAAAGTGGAAATACCCACAAGTTAA
TGGTTTAACTTCTATTAAATGGGCAGATAACAACTGTTATCTTGCCACTGCATTGTTAACACTCCAACAA
ATAGAGTTGAAGTTTAATCCACCTGCTCTACAAGATGCTTATTACAGAGCAAGGGCTGGTGAAGCTGCTA
ACTTTTGTGCACTTATCTTAGCCTACTGTAATAAGACAGTAGGTGAGTTAGGTGATGTTAGAGAAACAAT
GAGTTACTTGTTTCAACATGCCAATTTAGATTCTTGCAAAAGAGTCTTGAACGTGGTGTGTAAAACTTGT
GGACAACAGCAGACAACCCTTAAGGGTGTAGAAGCTGTTATGTACATGGGCACACTTTCTTATGAACAAT
TTAAGAAAGGTGTTCAGATACCTTGTACGTGTGGTAAACAAGCTACAAAATATCTAGTACAACAGGAGTC
ACCTTTTGTTATGATGTCAGCACCACCTGCTCAGTATGAACTTAAGCATGGTACATTTACTTGTGCTAGT
GAGTACACTGGTAATTACCAGTGTGGTCACTATAAACATATAACTTCTAAAGAAACTTTGTATTGCATAG
ACGGTGCTTTACTTACAAAGTCCTCAGAATACAAAGGTCCTATTACGGATGTTTTCTACAAAGAAAACAG
TTACACAACAACCATAAAACCAGTTACTTATAAATTGGATGGTGTTGTTTGTACAGAAATTGACCCTAAG
TTGGACAATTATTATAAGAAAGACAATTCTTATTTCACAGAGCAACCAATTGATCTTGTACCAAACCAAC
CATATCCAAACGCAAGCTTCGATAATTTTAAGTTTGTATGTGATAATATCAAATTTGCTGATGATTTAAA
CCAGTTAACTGGTTATAAGAAACCTGCTTCAAGAGAGCTTAAAGTTACATTTTTCCCTGACTTAAATGGT
GATGTGGTGGCTATTGATTATAAACACTACACACCCTCTTTTAAGAAAGGAGCTAAATTGTTACATAAAC
CTATTGTTTGGCATGTTAACAATGCAACTAATAAAGCCACGTATAAACCAAATACCTGGTGTATACGTTG
TCTTTGGAGCACAAAACCAGTTGAAACATCAAATTCGTTTGATGTACTGAAGTCAGAGGACGCGCAGGGA
ATGGATAATCTTGCCTGCGAAGATCTAAAACCAGTCTCTGAAGAAGTAGTGGAAAATCCTACCATACAGA
AAGACGTTCTTGAGTGTAATGTGAAAACTACCGAAGTTGTAGGAGACATTATACTTAAACCAGCAAATAA
TAGTTTAAAAATTACAGAAGAGGTTGGCCACACAGATCTAATGGCTGCTTATGTAGACAATTCTAGTCTT
ACTATTAAGAAACCTAATGAATTATCTAGAGTATTAGGTTTGAAAACCCTTGCTACTCATGGTTTAGCTG
CTGTTAATAGTGTCCCTTGGGATACTATAGCTAATTATGCTAAGCCTTTTCTTAACAAAGTTGTTAGTAC
AACTACTAACATAGTTACACGGTGTTTAAACCGTGTTTGTACTAATTATATGCCTTATTTCTTTACTTTA
TTGCTACAATTGTGTACTTTTACTAGAAGTACAAATTCTAGAATTAAAGCATCTATGCCGACTACTATAG
CAAAGAATACTGTTAAGAGTGTCGGTAAATTTTGTCTAGAGGCTTCATTTAATTATTTGAAGTCACCTAA
TTTTTCTAAACTGATAAATATTATAATTTGGTTTTTACTATTAAGTGTTTGCCTAGGTTCTTTAATCTAC
TCAACCGCTGCTTTAGGTGTTTTAATGTCTAATTTAGGCATGCCTTCTTACTGTACTGGTTACAGAGAAG
GCTATTTGAACTCTACTAATGTCACTATTGCAACCTACTGTACTGGTTCTATACCTTGTAGTGTTTGTCT
TAGTGGTTTAGATTCTTTAGACACCTATCCTTCTTTAGAAACTATACAAATTACCATTTCATCTTTTAAA
TGGGATTTAACTGCTTTTGGCTTAGTTGCAGAGTGGTTTTTGGCATATATTCTTTTCACTAGGTTTTTCT
ATGTACTTGGATTGGCTGCAATCATGCAATTGTTTTTCAGCTATTTTGCAGTACATTTTATTAGTAATTC
TTGGCTTATGTGGTTAATAATTAATCTTGTACAAATGGCCCCGATTTCAGCTATGGTTAGAATGTACATC
TTCTTTGCATCATTTTATTATGTATGGAAAAGTTATGTGCATGTTGTAGACGGTTGTAATTCATCAACTT
GTATGATGTGTTACAAACGTAATAGAGCAACAAGAGTCGAATGTACAACTATTGTTAATGGTGTTAGAAG
GTCCTTTTATGTCTATGCTAATGGAGGTAAAGGCTTTTGCAAACTACACAATTGGAATTGTGTTAATTGT
GATACATTCTGTGCTGGTAGTACATTTATTAGTGATGAAGTTGCGAGAGACTTGTCACTACAGTTTAAAA
GACCAATAAATCCTACTGACCAGTCTTCTTACATCGTTGATAGTGTTACAGTGAAGAATGGTTCCATCCA
TCTTTACTTTGATAAAGCTGGTCAAAAGACTTATGAAAGACATTCTCTCTCTCATTTTGTTAACTTAGAC
AACCTGAGAGCTAATAACACTAAAGGTTCATTGCCTATTAATGTTATAGTTTTTGATGGTAAATCAAAAT
GTGAAGAATCATCTGCAAAATCAGCGTCTGTTTACTACAGTCAGCTTATGTGTCAACCTATACTGTTACT
AGATCAGGCATTAGTGTCTGATGTTGGTGATAGTGCGGAAGTTGCAGTTAAAATGTTTGATGCTTACGTT
AATACGTTTTCATCAACTTTTAACGTACCAATGGAAAAACTCAAAACACTAGTTGCAACTGCAGAAGCTG
AACTTGCAAAGAATGTGTCCTTAGACAATGTCTTATCTACTTTTATTTCAGCAGCTCGGCAAGGGTTTGT
TGATTCAGATGTAGAAACTAAAGATGTTGTTGAATGTCTTAAATTGTCACATCAATCTGACATAGAAGTT
ACTGGCGATAGTTGTAATAACTATATGCTCACCTATAACAAAGTTGAAAACATGACACCCCGTGACCTTG
GTGCTTGTATTGACTGTAGTGCGCGTCATATTAATGCGCAGGTAGCAAAAAGTCACAGCATTGCTTTGAT
ATGGAACGTTAAAGATTTCATGTCATTGTCTGAACAACTACGAAAACAAATACGTAGTGCTGCTAAAAAG
AATAACTTACCTTTTAAGTTGACATGTGCAACTACTAGACAAGTTGTTAATGTTGTAACAACAAAGATAG
CACTTAAGGGTGGTAAAATTGTTAATAATTGGTTGAAGCAGTTAATTAAAGTTACACTTGTGTTCCTTTT
TGTTGCTGCTATTTTCTATTTAATAACACCTGTTCATGTCATGTCTAAACATACTGACTTTTCAAGTGAA
ATCATAGGATACAAGGCTATTGATGGTGGTGTCACTCGTGACATAGCATCTACAGATACTTGTTTTGCTA
ACAAACATGCTGATTTTGACACATGGTTTAGCCAGCGTGGTGGTAGTTATACTAATGACAAAGCTTGCCC
ATTGATTGCTGCAGTCATAACAAGAGAAGTGGGTTTTGTCGTGCCTGGTTTGCCTGGCACGATATTACGC
ACAACTAATGGTGACTTTTTGCATTTCTTACCTAGAGTTTTTAGTGCAGTTGGTAACATCTGTTACACAC
CATCAAAACTTATAGAGTACACTGACATTGCAACATCAGCTTGTGTTTTGGCTGCTGAATGTACAATTTT
TAAAGATGCTTCTGGTAAGCCAGTACCATATTGTTATGATACCAATGTACTAGAAGGTTCTGTTGCTTAT
GAAAGTTTACGCCCTGACACACGTTATGTGCTCATGGATGGCTCTATTATTCAATTTCCTAACACCTACC
TTGAAGGTTCTGTTAGAGTGGTAACAACTTTTGATTCTGAGTACTGTAGGCACGGCACTTGTGAAAGATC
AGAAGCTGGTGTTTGTGTATCTACTAGTGGTAGATGGGTACTTAACAATGATTATTACAGATCTTTACCA
GGAGTTTTCTGTGGTGTAGATGCTGTAAATTTACTTACTAATATGTTTACACCACTAATTCAACCTATTG
GTGCTTTGGACATATCAGCATCTATAGTAGCTGGTGGTATTGTAGCTATCGTAGTAACATGCCTTGCCTA
CTATTTTATGAGGTTTAGAAGAGCTTTTGGTGAATACAGTCATGTAGTTGCCTTTAATACTTTACTATTC
CTTATGTCATTCACTGTACTCTGTTTAACACCAGTTTACTCATTCTTACCTGGTGTTTATTCTGTTATTT
ACTTGTACTTGACATTTTATCTTACTAATGATGTTTCTTTTTTAGCACATATTCAGTGGATGGTTATGTT
CACACCTTTAGTACCTTTCTGGATAACAATTGCTTATATCATTTGTATTTCCACAAAGCATTTCTATTGG
TTCTTTAGTAATTACCTAAAGAGACGTGTAGTCTTTAATGGTGTTTCCTTTAGTACTTTTGAAGAAGCTG
CGCTGTGCACCTTTTTGTTAAATAAAGAAATGTATCTAAAGTTGCGTAGTGATGTGCTATTACCTCTTAC
GCAATATAATAGATACTTAGCTCTTTATAATAAGTACAAGTATTTTAGTGGAGCAATGGATACAACTAGC
TACAGAGAAGCTGCTTGTTGTCATCTCGCAAAGGCTCTCAATGACTTCAGTAACTCAGGTTCTGATGTTC
TTTACCAACCACCACAAACCTCTATCACCTCAGCTGTTTTGCAGAGTGGTTTTAGAAAAATGGCATTCCC
ATCTGGTAAAGTTGAGGGTTGTATGGTACAAGTAACTTGTGGTACAACTACACTTAACGGTCTTTGGCTT
GATGACGTAGTTTACTGTCCAAGACATGTGATCTGCACCTCTGAAGACATGCTTAACCCTAATTATGAAG
ATTTACTCATTCGTAAGTCTAATCATAATTTCTTGGTACAGGCTGGTAATGTTCAACTCAGGGTTATTGG
ACATTCTATGCAAAATTGTGTACTTAAGCTTAAGGTTGATACAGCCAATCCTAAGACACCTAAGTATAAG
TTTGTTCGCATTCAACCAGGACAGACTTTTTCAGTGTTAGCTTGTTACAATGGTTCACCATCTGGTGTTT
ACCAATGTGCTATGAGGCCCAATTTCACTATTAAGGGTTCATTCCTTAATGGTTCATGTGGTAGTGTTGG
TTTTAACATAGATTATGACTGTGTCTCTTTTTGTTACATGCACCATATGGAATTACCAACTGGAGTTCAT
GCTGGCACAGACTTAGAAGGTAACTTTTATGGACCTTTTGTTGACAGGCAAACAGCACAAGCAGCTGGTA
CGGACACAACTATTACAGTTAATGTTTTAGCTTGGTTGTACGCTGCTGTTATAAATGGAGACAGGTGGTT
TCTCAATCGATTTACCACAACTCTTAATGACTTTAACCTTGTGGCTATGAAGTACAATTATGAACCTCTA
ACACAAGACCATGTTGACATACTAGGACCTCTTTCTGCTCAAACTGGAATTGCCGTTTTAGATATGTGTG
CTTCATTAAAAGAATTACTGCAAAATGGTATGAATGGACGTACCATATTGGGTAGTGCTTTATTAGAAGA
TGAATTTACACCTTTTGATGTTGTTAGACAATGCTCAGGTGTTACTTTCCAAAGTGCAGTGAAAAGAACA
ATCAAGGGTACACACCACTGGTTGTTACTCACAATTTTGACTTCACTTTTAGTTTTAGTCCAGAGTACTC
AATGGTCTTTGTTCTTTTTTTTGTATGAAAATGCCTTTTTACCTTTTGCTATGGGTATTATTGCTATGTC
TGCTTTTGCAATGATGTTTGTCAAACATAAGCATGCATTTCTCTGTTTGTTTTTGTTACCTTCTCTTGCC
ACTGTAGCTTATTTTAATATGGTCTATATGCCTGCTAGTTGGGTGATGCGTATTATGACATGGTTGGATA
TGGTTGATACTAGTTTGTCTGGTTTTAAGCTAAAAGACTGTGTTATGTATGCATCAGCTGTAGTGTTACT
AATCCTTATGACAGCAAGAACTGTGTATGATGATGGTGCTAGGAGAGTGTGGACACTTATGAATGTCTTG
ACACTCGTTTATAAAGTTTATTATGGTAATGCTTTAGATCAAGCCATTTCCATGTGGGCTCTTATAATCT
CTGTTACTTCTAACTACTCAGGTGTAGTTACAACTGTCATGTTTTTGGCCAGAGGTATTGTTTTTATGTG
TGTTGAGTATTGCCCTATTTTCTTCATAACTGGTAATACACTTCAGTGTATAATGCTAGTTTATTGTTTC
TTAGGCTATTTTTGTACTTGTTACTTTGGCCTCTTTTGTTTACTCAACCGCTACTTTAGACTGACTCTTG
GTGTTTATGATTACTTAGTTTCTACACAGGAGTTTAGATATATGAATTCACAGGGACTACTCCCACCCAA
GAATAGCATAGATGCCTTCAAACTCAACATTAAATTGTTGGGTGTTGGTGGCAAACCTTGTATCAAAGTA
GCCACTGTACAGTCTAAAATGTCAGATGTAAAGTGCACATCAGTAGTCTTACTCTCAGTTTTGCAACAAC
TCAGAGTAGAATCATCATCTAAATTGTGGGCTCAATGTGTCCAGTTACACAATGACATTCTCTTAGCTAA
AGATACTACTGAAGCCTTTGAAAAAATGGTTTCACTACTTTCTGTTTTGCTTTCCATGCAGGGTGCTGTA
GACATAAACAAGCTTTGTGAAGAAATGCTGGACAACAGGGCAACCTTACAAGCTATAGCCTCAGAGTTTA
GTTCCCTTCCATCATATGCAGCTTTTGCTACTGCTCAAGAAGCTTATGAGCAGGCTGTTGCTAATGGTGA
TTCTGAAGTTGTTCTTAAAAAGTTGAAGAAGTCTTTGAATGTGGCTAAATCTGAATTTGACCGTGATGCA
GCCATGCAACGTAAGTTGGAAAAGATGGCTGATCAAGCTATGACCCAAATGTATAAACAGGCTAGATCTG
AGGACAAGAGGGCAAAAGTTACTAGTGCTATGCAGACAATGCTTTTCACTATGCTTAGAAAGTTGGATAA
TGATGCACTCAACAACATTATCAACAATGCAAGAGATGGTTGTGTTCCCTTGAACATAATACCTCTTACA
ACAGCAGCCAAACTAATGGTTGTCATACCAGACTATAACACATATAAAAATACGTGTGATGGTACAACAT
TTACTTATGCATCAGCATTGTGGGAAATCCAACAGGTTGTAGATGCAGATAGTAAAATTGTTCAACTTAG
TGAAATTAGTATGGACAATTCACCTAATTTAGCATGGCCTCTTATTGTAACAGCTTTAAGGGCCAATTCT
GCTGTCAAATTACAGAATAATGAGCTTAGTCCTGTTGCACTACGACAGATGTCTTGTGCTGCCGGTACTA
CACAAACTGCTTGCACTGATGACAATGCGTTAGCTTACTACAACACAACAAAGGGAGGTAGGTTTGTACT
TGCACTGTTATCCGATTTACAGGATTTGAAATGGGCTAGATTCCCTAAGAGTGATGGAACTGGTACTATC
TATACAGAACTGGAACCACCTTGTAGGTTTGTTACAGACACACCTAAAGGTCCTAAAGTGAAGTATTTAT
ACTTTATTAAAGGATTAAACAACCTAAATAGAGGTATGGTACTTGGTAGTTTAGCTGCCACAGTACGTCT
ACAAGCTGGTAATGCAACAGAAGTGCCTGCCAATTCAACTGTATTATCTTTCTGTGCTTTTGCTGTAGAT
GCTGCTAAAGCTTACAAAGATTATCTAGCTAGTGGGGGACAACCAATCACTAATTGTGTTAAGATGTTGT
GTACACACACTGGTACTGGTCAGGCAATAACAGTTACACCGGAAGCCAATATGGATCAAGAATCCTTTGG
TGGTGCATCGTGTTGTCTGTACTGCCGTTGCCACATAGATCATCCAAATCCTAAAGGATTTTGTGACTTA
AAAGGTAAGTATGTACAAATACCTACAACTTGTGCTAATGACCCTGTGGGTTTTACACTTAAAAACACAG
TCTGTACCGTCTGCGGTATGTGGAAAGGTTATGGCTGTAGTTGTGATCAACTCCGCGAACCCATGCTTCA
GTCAGCTGATGCACAATCGTTTTTAAACGGGTTTGCGGTGTAAGTGCAGCCCGTCTTACACCGTGCGGCA
CAGGCACTAGTACTGATGTCGTATACAGGGCTTTTGACATCTACAATGATAAAGTAGCTGGTTTTGCTAA
ATTCCTAAAAACTAATTGTTGTCGCTTCCAAGAAAAGGACGAAGATGACAATTTAATTGATTCTTACTTT
GTAGTTAAGAGACACACTTTCTCTAACTACCAACATGAAGAAACAATTTATAATTTACTTAAGGATTGTC
CAGCTGTTGCTAAACATGACTTCTTTAAGTTTAGAATAGACGGTGACATGGTACCACATATATCACGTCA
ACGTCTTACTAAATACACAATGGCAGACCTCGTCTATGCTTTAAGGCATTTTGATGAAGGTAATTGTGAC
ACATTAAAAGAAATACTTGTCACATACAATTGTTGTGATGATGATTATTTCAATAAAAAGGACTGGTATG
ATTTTGTAGAAAACCCAGATATATTACGCGTATACGCCAACTTAGGTGAACGTGTACGCCAAGCTTTGTT
AAAAACAGTACAATTCTGTGATGCCATGCGAAATGCTGGTATTGTTGGTGTACTGACATTAGATAATCAA
GATCTCAATGGTAACTGGTATGATTTCGGTGATTTCATACAAACCACGCCAGGTAGTGGAGTTCCTGTTG
TAGATTCTTATTATTCATTGTTAATGCCTATATTAACCTTGACCAGGGCTTTAACTGCAGAGTCACATGT
TGACACTGACTTAACAAAGCCTTACATTAAGTGGGATTTGTTAAAATATGACTTCACGGAAGAGAGGTTA
AAACTCTTTGACCGTTATTTTAAATATTGGGATCAGACATACCACCCAAATTGTGTTAACTGTTTGGATG
ACAGATGCATTCTGCATTGTGCAAACTTTAATGTTTTATTCTCTACAGTGTTCCCACCTACAAGTTTTGG
ACCACTAGTGAGAAAAATATTTGTTGATGGTGTTCCATTTGTAGTTTCAACTGGATACCACTTCAGAGAG
CTAGGTGTTGTACATAATCAGGATGTAAACTTACATAGCTCTAGACTTAGTTTTAAGGAATTACTTGTGT
ATGCTGCTGACCCTGCTATGCACGCTGCTTCTGGTAATCTATTACTAGATAAACGCACTACGTGCTTTTC
AGTAGCTGCACTTACTAACAATGTTGCTTTTCAAACTGTCAAACCCGGTAATTTTAACAAAGACTTCTAT
GACTTTGCTGTGTCTAAGGGTTTCTTTAAGGAAGGAAGTTCTGTTGAATTAAAACACTTCTTCTTTGCTC
AGGATGGTAATGCTGCTATCAGCGATTATGACTACTATCGTTATAATCTACCAACAATGTGTGATATCAG
ACAACTACTATTTGTAGTTGAAGTTGTTGATAAGTACTTTGATTGTTACGATGGTGGCTGTATTAATGCT
AACCAAGTCATCGTCAACAACCTAGACAAATCAGCTGGTTTTCCATTTAATAAATGGGGTAAGGCTAGAC
TTTATTATGATTCAATGAGTTATGAGGATCAAGATGCACTTTTCGCATATACAAAACGTAATGTCATCCC
TACTATAACTCAAATGAATCTTAAGTATGCCATTAGTGCAAAGAATAGAGCTCGCACCGTAGCTGGTGTC
TCTATCTGTAGTACTATGACCAATAGACAGTTTCATCAAAAATTATTGAAATCAATAGCCGCCACTAGAG
GAGCTACTGTAGTAATTGGAACAAGCAAATTCTATGGTGGTTGGCACAACATGTTAAAAACTGTTTATAG
TGATGTAGAAAACCCTCACCTTATGGGTTGGGATTATCCTAAATGTGATAGAGCCATGCCTAACATGCTT
AGAATTATGGCCTCACTTGTTCTTGCTCGCAAACATACAACGTGTTGTAGCTTGTCACACCGTTTCTATA
GATTAGCTAATGAGTGTGCTCAAGTATTGAGTGAAATGGTCATGTGTGGCGGTTCACTATATGTTAAACC
AGGTGGAACCTCATCAGGAGATGCCACAACTGCTTATGCTAATAGTGTTTTTAACATTTGTCAAGCTGTC
ACGGCCAATGTTAATGCACTTTTATCTACTGATGGTAACAAAATTGCCGATAAGTATGTCCGCAATTTAC
AACACAGACTTTATGAGTGTCTCTATAGAAATAGAGATGTTGACACAGACTTTGTGAATGAGTTTTACGC
ATATTTGCGTAAACATTTCTCAATGATGATACTCTCTGACGATGCTGTTGTGTGTTTCAATAGCACTTAT
GCATCTCAAGGTCTAGTGGCTAGCATAAAGAACTTTAAGTCAGTTCTTTATTATCAAAACAATGTTTTTA
TGTCTGAAGCAAAATGTTGGACTGAGACTGACCTTACTAAAGGACCTCATGAATTTTGCTCTCAACATAC
AATGCTAGTTAAACAGGGTGATGATTATGTGTACCTTCCTTACCCAGATCCATCAAGAATCCTAGGGGCC
GGCTGTTTTGTAGATGATATCGTAAAAACAGATGGTACACTTATGATTGAACGGTTCGTGTCTTTAGCTA
TAGATGCTTACCCACTTACTAAACATCCTAATCAGGAGTATGCTGATGTCTTTCATTTGTACTTACAATA
CATAAGAAAGCTACATGATGAGTTAACAGGACACATGTTAGACATGTATTCTGTTATGCTTACTAATGAT
AACACTTCAAGGTATTGGGAACCTGAGTTTTATGAGGCTATGTACACACCGCATACAGTCTTACAGGCTG
TTGGGGCTTGTGTTCTTTGCAATTCACAGACTTCATTAAGATGTGGTGCTTGCATACGTAGACCATTCTT
ATGTTGTAAATGCTGTTACGACCATGTCATATCAACATCACATAAATTAGTCTTGTCTGTTAATCCGTAT
GTTTGCAATGCTCCAGGTTGTGATGTCACAGATGTGACTCAACTTTACTTAGGAGGTATGAGCTATTATT
GTAAATCACATAAACCACCCATTAGTTTTCCATTGTGTGCTAATGGACAAGTTTTTGGTTTATATAAAAA
TACATGTGTTGGTAGCGATAATGTTACTGACTTTAATGCAATTGCAACATGTGACTGGACAAATGCTGGT
GATTACATTTTAGCTAACACCTGTACTGAAAGACTCAAGCTTTTTGCAGCAGAAACGCTCAAAGCTACTG
AGGAGACATTTAAACTGTCTTATGGTATTGCTACTGTACGTGAAGTGCTGTCTGACAGAGAATTACATCT
TTCATGGGAAGTTGGTAAACCTAGACCACCACTTAACCGAAATTATGTCTTTACTGGTTATCGTGTAACT
AAAAACAGTAAAGTACAAATAGGAGAGTACACCTTTGAAAAAGGTGACTATGGTGATGCTGTTGTTTACC
GAGGTACAACAACTTACAAATTAAATGTTGGTGATTATTTTGTGCTGACATCACATACAGTAATGCCATT
AAGTGCACCTACACTAGTGCCACAAGAGCACTATGTTAGAATTACTGGCTTATACCCAACACTCAATATC
TCAGATGAGTTTTCTAGCAATGTTGCAAATTATCAAAAGGTTGGTATGCAAAAGTATTCTACACTCCAGG
GACCACCTGGTACTGGTAAGAGTCATTTTGCTATTGGCCTAGCTCTCTACTACCCTTCTGCTCGCATAGT
GTATACAGCTTGCTCTCATGCCGCTGTTGATGCACTATGTGAGAAGGCATTAAAATATTTGCCTATAGAT
AAATGTAGTAGAATTATACCTGCACGTGCTCGTGTAGAGTGTTTTGATAAATTCAAAGTGAATTCAACAT
TAGAACAGTATGTCTTTTGTACTGTAAATGCATTGCCTGAGACGACAGCAGATATAGTTGTCTTTGATGA
AATTTCAATGGCCACAAATTATGATTTGAGTGTTGTCAATGCCAGATTACGTGCTAAGCACTATGTGTAC
ATTGGCGACCCTGCTCAATTACCTGCACCACGCACATTGCTAACTAAGGGCACACTAGAACCAGAATATT
TCAATTCAGTGTGTAGACTTATGAAAACTATAGGTCCAGACATGTTCCTCGGAACTTGTCGGCGTTGTCC
TGCTGAAATTGTTGACACTGTGAGTGCTTTGGTTTATGATAATAAGCTTAAAGCACATAAAGACAAATCA
GCTCAATGCTTTAAAATGTTTTATAAGGGTGTTATCACGCATGATGTTTCATCTGCAATTAACAGGCCAC
AAATAGGCGTGGTAAGAGAATTCCTTACACGTAACCCTGCTTGGAGAAAAGCTGTCTTTATTTCACCTTA
TAATTCACAGAATGCTGTAGCCTCAAAGATTTTGGGACTACCAACTCAAACTGTTGATTCATCACAGGGC
TCAGAATATGACTATGTCATATTCACTCAAACCACTGAAACAGCTCACTCTTGTAATGTAAACAGATTTA
ATGTTGCTATTACCAGAGCAAAAGTAGGCATACTTTGCATAATGTCTGATAGAGACCTTTATGACAAGTT
GCAATTTACAAGTCTTGAAATTCCACGTAGGAATGTGGCAACTTTACAAGCTGAAAATGTAACAGGACTC
TTTAAAGATTGTAGTAAGGTAATCACTGGGTTACATCCTACACAGGCACCTACACACCTCAGTGTTGACA
CTAAATTCAAAACTGAAGGTTTATGTGTTGACATACCTGGCATACCTAAGGACATGACCTATAGAAGACT
CATCTCTATGATGGGTTTTAAAATGAATTATCAAGTTAATGGTTACCCTAACATGTTTATCACCCGCGAA
GAAGCTATAAGACATGTACGTGCATGGATTGGCTTCGATGTCGAGGGGTGTCATGCTACTAGAGAAGCTG
TTGGTACCAATTTACCTTTACAGCTAGGTTTTTCTACAGGTGTTAACCTAGTTGCTGTACCTACAGGTTA
TGTTGATACACCTAATAATACAGATTTTTCCAGAGTTAGTGCTAAACCACCGCCTGGAGATCAATTTAAA
CACCTCATACCACTTATGTACAAAGGACTTCCTTGGAATGTAGTGCGTATAAAGATTGTACAAATGTTAA
GTGACACACTTAAAAATCTCTCTGACAGAGTCGTATTTGTCTTATGGGCACATGGCTTTGAGTTGACATC
TATGAAGTATTTTGTGAAAATAGGACCTGAGCGCACCTGTTGTCTATGTGATAGACGTGCCACATGCTTT
TCCACTGCTTCAGACACTTATGCCTGTTGGCATCATTCTATTGGATTTGATTACGTCTATAATCCGTTTA
TGATTGATGTTCAACAATGGGGTTTTACAGGTAACCTACAAAGCAACCATGATCTGTATTGTCAAGTCCA
TGGTAATGCACATGTAGCTAGTTGTGATGCAATCATGACTAGGTGTCTAGCTGTCCACGAGTGCTTTGTT
AAGCGTGTTGACTGGACTATTGAATATCCTATAATTGGTGATGAACTGAAGATTAATGCGGCTTGTAGAA
AGGTTCAACACATGGTTGTTAAAGCTGCATTATTAGCAGACAAATTCCCAGTTCTTCACGACATTGGTAA
CCCTAAAGCTATTAAGTGTGTACCTCAAGCTGATGTAGAATGGAAGTTCTATGATGCACAGCCTTGTAGT
GACAAAGCTTATAAAATAGAAGAATTATTCTATTCTTATGCCACACATTCTGACAAATTCACAGATGGTG
TATGCCTATTTTGGAATTGCAATGTCGATAGATATCCTGCTAATTCCATTGTTTGTAGATTTGACACTAG
AGTGCTATCTAACCTTAACTTGCCTGGTTGTGATGGTGGCAGTTTGTATGTAAATAAACATGCATTCCAC
ACACCAGCTTTTGATAAAAGTGCTTTTGTTAATTTAAAACAATTACCATTTTTCTATTACTCTGACAGTC
CATGTGAGTCTCATGGAAAACAAGTAGTGTCAGATATAGATTATGTACCACTAAAGTCTGCTACGTGTAT
AACACGTTGCAATTTAGGTGGTGCTGTCTGTAGACATCATGCTAATGAGTACAGATTGTATCTCGATGCT
TATAACATGATGATCTCAGCTGGCTTTAGCTTGTGGGTTTACAAACAATTTGATACTTATAACCTCTGGA
ACACTTTTACAAGACTTCAGAGTTTAGAAAATGTGGCTTTTAATGTTGTAAATAAGGGACACTTTGATGG
ACAACAGGGTGAAGTACCAGTTTCTATCATTAATAACACTGTTTACACAAAAGTTGATGGTGTTGATGTA
GAATTGTTTGAAAATAAAACAACATTACCTGTTAATGTAGCATTTGAGCTTTGGGCTAAGCGCAACATTA
AACCAGTACCAGAGGTGAAAATACTCAATAATTTGGGTGTGGACATTGCTGCTAATACTGTGATCTGGGA
CTACAAAAGAGATGCTCCAGCACATATATCTACTATTGGTGTTTGTTCTATGACTGACATAGCCAAGAAA
CCAACTGAAACGATTTGTGCACCACTCACTGTCTTTTTTGATGGTAGAGTTGATGGTCAAGTAGACTTAT
TTAGAAATGCCCGTAATGGTGTTCTTATTACAGAAGGTAGTGTTAAAGGTTTACAACCATCTGTAGGTCC
CAAACAAGCTAGTCTTAATGGAGTCACATTAATTGGAGAAGCCGTAAAAACACAGTTCAATTATTATAAG
AAAGTTGATGGTGTTGTCCAACAATTACCTGAAACTTACTTTACTCAGAGTAGAAATTTACAAGAATTTA
AACCCAGGAGTCAAATGGAAATTGATTTCTTAGAATTAGCTATGGATGAATTCATTGAACGGTATAAATT
AGAAGGCTATGCCTTCGAACATATCGTTTATGGAGATTTTAGTCATAGTCAGTTAGGTGGTTTACATCTA
CTGATTGGACTAGCTAAACGTTTTAAGGAATCACCTTTTGAATTAGAAGATTTTATTCCTATGGACAGTA
CAGTTAAAAACTATTTCATAACAGATGCGCAAACAGGTTCATCTAAGTGTGTGTGTTCTGTTATTGATTT
ATTACTTGATGATTTTGTTGAAATAATAAAATCCCAAGATTTATCTGTAGTTTCTAAGGTTGTCAAAGTG
ACTATTGACTATACAGAAATTTCATTTATGCTTTGGTGTAAAGATGGCCATGTAGAAACATTTTACCCAA
AATTACAATCTAGTCAAGCGTGGCAACCGGGTGTTGCTATGCCTAATCTTTACAAAATGCAAAGAATGCT
ATTAGAAAAGTGTGACCTTCAAAATTATGGTGATAGTGCAACATTACCTAAAGGCATAATGATGAATGTC
GCAAAATATACTCAACTGTGTCAATATTTAAACACATTAACATTAGCTGTACCCTATAATATGAGAGTTA
TACATTTTGGTGCTGGTTCTGATAAAGGAGTTGCACCAGGTACAGCTGTTTTAAGACAGTGGTTGCCTAC
GGGTACGCTGCTTGTCGATTCAGATCTTAATGACTTTGTCTCTGATGCAGATTCAACTTTGATTGGTGAT
TGTGCAACTGTACATACAGCTAATAAATGGGATCTCATTATTAGTGATATGTACGACCCTAAGACTAAAA
ATGTTACAAAAGAAAATGACTCTAAAGAGGGTTTTTTCACTTACATTTGTGGGTTTATACAACAAAAGCT
AGCTCTTGGAGGTTCCGTGGCTATAAAGATAACAGAACATTCTTGGAATGCTGATCTTTATAAGCTCATG
GGACACTTCGCATGGTGGACAGCCTTTGTTACTAATGTGAATGCGTCATCATCTGAAGCATTTTTAATTG
GATGTAATTATCTTGGCAAACCACGCGAACAAATAGATGGTTATGTCATGCATGCAAATTACATATTTTG
GAGGAATACAAATCCAATTCAGTTGTCTTCCTATTCTTTATTTGACATGAGTAAATTTCCCCTTAAATTA
AGGGGTACTGCTGTTATGTCTTTAAAAGAAGGTCAAATCAATGATATGATTTTATCTCTTCTTAGTAAAG
GTAGACTTATAATTAGAGAAAACAACAGAGTTGTTATTTCTAGTGATGTTCTTGTTAACAACTAAACGAA
CAATGTTTGTTTTTCTTGTTTTATTGCCACTAGTCTCTAGTCAGTGTGTTAATCTTACAACCAGAACTCA
ATTACCCCCTGCATACACTAATTCTTTCACACGTGGTGTTTATTACCCTGACAAAGTTTTCAGATCCTCA
GTTTTACATTCAACTCAGGACTTGTTCTTACCTTTCTTTTCCAATGTTACTTGGTTCCATGCTATACATG
TCTCTGGGACCAATGGTACTAAGAGGTTTGATAACCCTGTCCTACCATTTAATGATGGTGTTTATTTTGC
TTCCACTGAGAAGTCTAACATAATAAGAGGCTGGATTTTTGGTACTACTTTAGATTCGAAGACCCAGTCC
CTACTTATTGTTAATAACGCTACTAATGTTGTTATTAAAGTCTGTGAATTTCAATTTTGTAATGATCCAT
TTTTGGGTGTTTATTACCACAAAAACAACAAAAGTTGGATGGAAAGTGAGTTCAGAGTTTATTCTAGTGC
GAATAATTGCACTTTTGAATATGTCTCTCAGCCTTTTCTTATGGACCTTGAAGGAAAACAGGGTAATTTC
AAAAATCTTAGGGAATTTGTGTTTAAGAATATTGATGGTTATTTTAAAATATATTCTAAGCACACGCCTA
TTAATTTAGTGCGTGATCTCCCTCAGGGTTTTTCGGCTTTAGAACCATTGGTAGATTTGCCAATAGGTAT
TAACATCACTAGGTTTCAAACTTTACTTGCTTTACATAGAAGTTATTTGACTCCTGGTGATTCTTCTTCA
GGTTGGACAGCTGGTGCTGCAGCTTATTATGTGGGTTATCTTCAACCTAGGACTTTTCTATTAAAATATA
ATGAAAATGGAACCATTACAGATGCTGTAGACTGTGCACTTGACCCTCTCTCAGAAACAAAGTGTACGTT
GAAATCCTTCACTGTAGAAAAAGGAATCTATCAAACTTCTAACTTTAGAGTCCAACCAACAGAATCTATT
GTTAGATTTCCTAATATTACAAACTTGTGCCCTTTTGGTGAAGTTTTTAACGCCACCAGATTTGCATCTG
TTTATGCTTGGAACAGGAAGAGAATCAGCAACTGTGTTGCTGATTATTCTGTCCTATATAATTCCGCATC
ATTTTCCACTTTTAAGTGTTATGGAGTGTCTCCTACTAAATTAAATGATCTCTGCTTTACTAATGTCTAT
GCAGATTCATTTGTAATTAGAGGTGATGAAGTCAGACAAATCGCTCCAGGGCAAACTGGAAAGATTGCTG
ATTATAATTATAAATTACCAGATGATTTTACAGGCTGCGTTATAGCTTGGAATTCTAACAATCTTGATTC
TAAGGTTGGTGGTAATTATAATTACCTGTATAGATTGTTTAGGAAGTCTAATCTCAAACCTTTTGAGAGA
GATATTTCAACTGAAATCTATCAGGCCGGTAGCACACCTTGTAATGGTGTTGAAGGTTTTAATTGTTACT
TTCCTTTACAATCATATGGTTTCCAACCCACTAATGGTGTTGGTTACCAACCATACAGAGTAGTAGTACT
TTCTTTTGAACTTCTACATGCACCAGCAACTGTTTGTGGACCTAAAAAGTCTACTAATTTGGTTAAAAAC
AAATGTGTCAATTTCAACTTCAATGGTTTAACAGGCACAGGTGTTCTTACTGAGTCTAACAAAAAGTTTC
TGCCTTTCCAACAATTTGGCAGAGACATTGCTGACACTACTGATGCTGTCCGTGATCCACAGACACTTGA
GATTCTTGACATTACACCATGTTCTTTTGGTGGTGTCAGTGTTATAACACCAGGAACAAATACTTCTAAC
CAGGTTGCTGTTCTTTATCAGGATGTTAACTGCACAGAAGTCCCTGTTGCTATTCATGCAGATCAACTTA
CTCCTACTTGGCGTGTTTATTCTACAGGTTCTAATGTTTTTCAAACACGTGCAGGCTGTTTAATAGGGGC
TGAACATGTCAACAACTCATATGAGTGTGACATACCCATTGGTGCAGGTATATGCGCTAGTTATCAGACT
CAGACTAATTCTCCTCGGCGGGCACGTAGTGTAGCTAGTCAATCCATCATTGCCTACACTATGTCACTTG
GTGCAGAAAATTCAGTTGCTTACTCTAATAACTCTATTGCCATACCCACAAATTTTACTATTAGTGTTAC
CACAGAAATTCTACCAGTGTCTATGACCAAGACATCAGTAGATTGTACAATGTACATTTGTGGTGATTCA
ACTGAATGCAGCAATCTTTTGTTGCAATATGGCAGTTTTTGTACACAATTAAACCGTGCTTTAACTGGAA
TAGCTGTTGAACAAGACAAAAACACCCAAGAAGTTTTTGCACAAGTCAAACAAATTTACAAAACACCACC
AATTAAAGATTTTGGTGGTTTTAATTTTTCACAAATATTACCAGATCCATCAAAACCAAGCAAGAGGTCA
TTTATTGAAGATCTACTTTTCAACAAAGTGACACTTGCAGATGCTGGCTTCATCAAACAATATGGTGATT
GCCTTGGTGATATTGCTGCTAGAGACCTCATTTGTGCACAAAAGTTTAACGGCCTTACTGTTTTGCCACC
TTTGCTCACAGATGAAATGATTGCTCAATACACTTCTGCACTGTTAGCGGGTACAATCACTTCTGGTTGG
ACCTTTGGTGCAGGTGCTGCATTACAAATACCATTTGCTATGCAAATGGCTTATAGGTTTAATGGTATTG
GAGTTACACAGAATGTTCTCTATGAGAACCAAAAATTGATTGCCAACCAATTTAATAGTGCTATTGGCAA
AATTCAAGACTCACTTTCTTCCACAGCAAGTGCACTTGGAAAACTTCAAGATGTGGTCAACCAAAATGCA
CAAGCTTTAAACACGCTTGTTAAACAACTTAGCTCCAATTTTGGTGCAATTTCAAGTGTTTTAAATGATA
TCCTTTCACGTCTTGACAAAGTTGAGGCTGAAGTGCAAATTGATAGGTTGATCACAGGCAGACTTCAAAG
TTTGCAGACATATGTGACTCAACAATTAATTAGAGCTGCAGAAATCAGAGCTTCTGCTAATCTTGCTGCT
ACTAAAATGTCAGAGTGTGTACTTGGACAATCAAAAAGAGTTGATTTTTGTGGAAAGGGCTATCATCTTA
TGTCCTTCCCTCAGTCAGCACCTCATGGTGTAGTCTTCTTGCATGTGACTTATGTCCCTGCACAAGAAAA
GAACTTCACAACTGCTCCTGCCATTTGTCATGATGGAAAAGCACACTTTCCTCGTGAAGGTGTCTTTGTT
TCAAATGGCACACACTGGTTTGTAACACAAAGGAATTTTTATGAACCACAAATCATTACTACAGACAACA
CATTTGTGTCTGGTAACTGTGATGTTGTAATAGGAATTGTCAACAACACAGTTTATGATCCTTTGCAACC
TGAATTAGACTCATTCAAGGAGGAGTTAGATAAATATTTTAAGAATCATACATCACCAGATGTTGATTTA
GGTGACATCTCTGGCATTAATGCTTCAGTTGTAAACATTCAAAAAGAAATTGACCGCCTCAATGAGGTTG
CCAAGAATTTAAATGAATCTCTCATCGATCTCCAAGAACTTGGAAAGTATGAGCAGTATATAAAATGGCC
ATGGTACATTTGGCTAGGTTTTATAGCTGGCTTGATTGCCATAGTAATGGTGACAATTATGCTTTGCTGT
ATGACCAGTTGCTGTAGTTGTCTCAAGGGCTGTTGTTCTTGTGGATCCTGCTGCAAATTTGATGAAGACG
ACTCTGAGCCAGTGCTCAAAGGAGTCAAATTACATTACACATAAACGAACTTATGGATTTGTTTATGAGA
ATCTTCACAATTGGAACTGTAACTTTGAAGCAAGGTGAAATCAAGGATGCTACTCCTTCAGATTTTGTTC
GCGCTACTGCAACGATACCGATACAAGCCTCACTCCCTTTCGGATGGCTTATTGTTGGCGTTGCACTTCT
TGCTGTTTTTCAGAGCGCTTCCAAAATCATAACCCTCAAAAAGAGATGGCAACTAGCACTCTCCAAGGGT
GTTCACTTTGTTTGCAACTTGCTGTTGTTGTTTGTAACAGTTTACTCACACCTTTTGCTCGTTGCTGCTG
GCCTTGAAGCCCCTTTTCTCTATCTTTATGCTTTAGTCTACTTCTTGCAGAGTATAAACTTTGTAAGAAT
AATAATGAGGCTTTGGCTTTGCTGGAAATGCCGTTCCAAAAACCCATTACTTTATGATGCCAACTATTTT
CTTTGCTGGCATACTAATTGTTACGACTATTGTATACCTTACAATAGTGTAACTTCTTCAATTGTCATTA
CTTCAGGTGATGGCACAACAAGTCCTATTTCTGAACATGACTACCAGATTGGTGGTTATACTGAAAAATG
GGAATCTGGAGTAAAAGACTGTGTTGTATTACACAGTTACTTCACTTCAGACTATTACCAGCTGTACTCA
ACTCAATTGAGTACAGACACTGGTGTTGAACATGTTACCTTCTTCATCTACAATAAAATTGTTGATGAGC
CTGAAGAACATGTCCAAATTCACACAATCGACGGTTCATCCGGAGTTGTTAATCCAGTAATGGAACCAAT
TTATGATGAACCGACGACGACTACTAGCGTGCCTTTGTAAGCACAAGCTGATGAGTACGAACTTATGTAC
TCATTCGTTTCGGAAGAGACAGGTACGTTAATAGTTAATAGCGTACTTCTTTTTCTTGCTTTCGTGGTAT
TCTTGCTAGTTACACTAGCCATCCTTACTGCGCTTCGATTGTGTGCGTACTGCTGCAATATTGTTAACGT
GAGTCTTGTAAAACCTTCTTTTTACGTTTACTCTCGTGTTAAAAATCTGAATTCTTCTAGAGTTCCTGAT
CTTCTGGTCTAAACGAACTAAATATTATATTAGTTTTTCTGTTTGGAACTTTAATTTTAGCCATGGCAGA
TTCCAACGGTACTATTACCGTTGAAGAGCTTAAAAAGCTCCTTGAACAATGGAACCTAGTAATAGGTTTC
CTATTCCTTACATGGATTTGTCTTCTACAATTTGCCTATGCCAACAGGAATAGGTTTTTGTATATAATTA
AGTTAATTTTCCTCTGGCTGTTATGGCCAGTAACTTTAGCTTGTTTTGTGCTTGCTGCTGTTTACAGAAT
AAATTGGATCACCGGTGGAATTGCTATCGCAATGGCTTGTCTTGTAGGCTTGATGTGGCTCAGCTACTTC
ATTGCTTCTTTCAGACTGTTTGCGCGTACGCGTTCCATGTGGTCATTCAATCCAGAAACTAACATTCTTC
TCAACGTGCCACTCCATGGCACTATTCTGACCAGACCGCTTCTAGAAAGTGAACTCGTAATCGGAGCTGT
GATCCTTCGTGGACATCTTCGTATTGCTGGACACCATCTAGGACGCTGTGACATCAAGGACCTGCCTAAA
GAAATCACTGTTGCTACATCACGAACGCTTTCTTATTACAAATTGGGAGCTTCGCAGCGTGTAGCAGGTG
ACTCAGGTTTTGCTGCATACAGTCGCTACAGGATTGGCAACTATAAATTAAACACAGACCATTCCAGTAG
CAGTGACAATATTGCTTTGCTTGTACAGTAAGTGACAACAGATGTTTCATCTCGTTGACTTTCAGGTTAC
TATAGCAGAGATATTACTAATTATTATGAGGACTTTTAAAGTTTCCATTTGGAATCTTGATTACATCATA
AACCTCATAATTAAAAATTTATCTAAGTCACTAACTGAGAATAAATATTCTCAATTAGATGAAGAGCAAC
CAATGGAGATTGATTAAACGAACATGAAAATTATTCTTTTCTTGGCACTGATAACACTCGCTACTTGTGA
GCTTTATCACTACCAAGAGTGTGTTAGAGGTACAACAGTACTTTTAAAAGAACCTTGCTCTTCTGGAACA
TACGAGGGCAATTCACCATTTCATCCTCTAGCTGATAACAAATTTGCACTGACTTGCTTTAGCACTCAAT
TTGCTTTTGCTTGTCCTGACGGCGTAAAACACGTCTATCAGTTACGTGCCAGATCAGTTTCACCTAAACT
GTTCATCAGACAAGAGGAAGTTCAAGAACTTTACTCTCCAATTTTTCTTATTGTTGCGGCAATAGTGTTT
ATAACACTTTGCTTCACACTCAAAAGAAAGACAGAATGATTGAACTTTCATTAATTGACTTCTATTTGTG
CTTTTTAGCCTTTCTGCTATTCCTTGTTTTAATTATGCTTATTATCTTTTGGTTCTCACTTGAACTGCAA
GATCATAATGAAACTTGTCACGCCTAAACGAACATGAAATTTCTTGTTTTCTTAGGAATCATCACAACTG
TAGCTGCATTTCACCAAGAATGTAGTTTACAGTCATGTACTCAACATCAACCATATGTAGTTGATGACCC
GTGTCCTATTCACTTCTATTCTAAATGGTATATTAGAGTAGGAGCTAGAAAATCAGCACCTTTAATTGAA
TTGTGCGTGGATGAGGCTGGTTCTAAATCACCCATTCAGTACATCGATATCGGTAATTATACAGTTTCCT
GTTTACCTTTTACAATTAATTGCCAGGAACCTAAATTGGGTAGTCTTGTAGTGCGTTGTTCGTTCTATGA
AGACTTTTTAGAGTATCATGACGTTCGTGTTGTTTTAGATTTCATCTAAACGAACAAACTAAAATGTCTG
ATAATGGACCCCAAAATCAGCGAAATGCACCCCGCATTACGTTTGGTGGACCCTCAGATTCAACTGGCAG
TAACCAGAATGGAGAACGCAGTGGGGCGCGATCAAAACAACGTCGGCCCCAAGGTTTACCCAATAATACT
GCGTCTTGGTTCACCGCTCTCACTCAACATGGCAAGGAAGACCTTAAATTCCCTCGAGGACAAGGCGTTC
CAATTAACACCAATAGCAGTCCAGATGACCAAATTGGCTACTACCGAAGAGCTACCAGACGAATTCGTGG
TGGTGACGGTAAAATGAAAGATCTCAGTCCAAGATGGTATTTCTACTACCTAGGAACTGGGCCAGAAGCT
GGACTTCCCTATGGTGCTAACAAAGACGGCATCATATGGGTTGCAACTGAGGGAGCCTTGAATACACCAA
AAGATCACATTGGCACCCGCAATCCTGCTAACAATGCTGCAATCGTGCTACAACTTCCTCAAGGAACAAC
ATTGCCAAAAGGCTTCTACGCAGAAGGGAGCAGAGGCGGCAGTCAAGCCTCTTCTCGTTCCTCATCACGT
AGTCGCAACAGTTCAAGAAATTCAACTCCAGGCAGCAGTAGGGGAACTTCTCCTGCTAGAATGGCTGGCA
ATGGCGGTGATGCTGCTCTTGCTTTGCTGCTGCTTGACAGATTGAACCAGCTTGAGAGCAAAATGTCTGG
TAAAGGCCAACAACAACAAGGCCAAACTGTCACTAAGAAATCTGCTGCTGAGGCTTCTAAGAAGCCTCGG
CAAAAACGTACTGCCACTAAAGCATACAATGTAACACAAGCTTTCGGCAGACGTGGTCCAGAACAAACCC
AAGGAAATTTTGGGGACCAGGAACTAATCAGACAAGGAACTGATTACAAACATTGGCCGCAAATTGCACA
ATTTGCCCCCAGCGCTTCAGCGTTCTTCGGAATGTCGCGCATTGGCATGGAAGTCACACCTTCGGGAACG
TGGTTGACCTACACAGGTGCCATCAAATTGGATGACAAAGATCCAAATTTCAAAGATCAAGTCATTTTGC
TGAATAAGCATATTGACGCATACAAAACATTCCCACCAACAGAGCCTAAAAAGGACAAAAAGAAGAAGGC
TGATGAAACTCAAGCCTTACCGCAGAGACAGAAGAAACAGCAAACTGTGACTCTTCTTCCTGCTGCAGAT
TTGGATGATTTCTCCAAACAATTGCAACAATCCATGAGCAGTGCTGACTCAACTCAGGCCTAAACTCATG
CAGACCACACAAGGCAGATGGGCTATATAAACGTTTTCGCTTTTCCGTTTACGATATATAGTCTACTCTT
GTGCAGAATGAATTCTCGTAACTACATAGCACAAGTAGATGTAGTTAACTTTAATCTCACATAGCAATCT
TTAATCAGTGTGTAACATTAGGGAGGACTTGAAAGAGCCACCACATTTTCACCGAGGCCACGCGGAGTAC
GATCGAGTGTACAGTGAACAATGCTAGGGAGAGCTGCCTATATGGAAGAGCCCTAATGTGTAAAATTAAT
TTTAGTAGTGCTATCCCCATGTGATTTTAATAGCTTCTTAGGAGAATGACAAAAAAAAAAAAAAAAAAAA
AAAAAAAAA
</v>
      </c>
      <c r="AU52" s="114" t="str">
        <f t="shared" si="20"/>
        <v>&gt;HuCoV2_WH0</v>
      </c>
      <c r="AV52" s="114">
        <f t="shared" si="21"/>
        <v>1</v>
      </c>
      <c r="AW52" s="115" t="str">
        <f t="shared" si="22"/>
        <v>&gt;HuCoV2_WH01_2019 MT019529.1_ref_genome</v>
      </c>
      <c r="AX52" s="38"/>
      <c r="AY52" s="38"/>
      <c r="AZ52" s="38"/>
      <c r="BA52" s="38"/>
      <c r="BB52" s="38"/>
      <c r="BC52" s="38"/>
      <c r="BD52" s="38"/>
      <c r="BE52" s="38"/>
      <c r="BF52" s="38"/>
      <c r="BG52" s="38"/>
      <c r="BH52" s="38"/>
      <c r="BI52" s="38"/>
      <c r="BJ52" s="38"/>
      <c r="BK52" s="38"/>
      <c r="BL52" s="38"/>
      <c r="BM52" s="38"/>
      <c r="BN52" s="38"/>
      <c r="BO52" s="38"/>
      <c r="BP52" s="38"/>
      <c r="BQ52" s="38"/>
      <c r="BR52" s="38"/>
    </row>
    <row r="53" ht="15.75" customHeight="1">
      <c r="A53" s="233">
        <v>25.0</v>
      </c>
      <c r="B53" s="122" t="s">
        <v>486</v>
      </c>
      <c r="C53" s="234" t="s">
        <v>503</v>
      </c>
      <c r="D53" s="90" t="str">
        <f t="shared" si="8"/>
        <v>HuCoV2_Whu1_2019</v>
      </c>
      <c r="E53" s="91" t="s">
        <v>135</v>
      </c>
      <c r="F53" s="91" t="s">
        <v>135</v>
      </c>
      <c r="G53" s="91" t="s">
        <v>135</v>
      </c>
      <c r="H53" s="91" t="s">
        <v>136</v>
      </c>
      <c r="I53" s="91" t="s">
        <v>136</v>
      </c>
      <c r="J53" s="151">
        <v>2697049.0</v>
      </c>
      <c r="K53" s="152" t="s">
        <v>178</v>
      </c>
      <c r="L53" s="116" t="s">
        <v>67</v>
      </c>
      <c r="M53" s="152" t="s">
        <v>66</v>
      </c>
      <c r="N53" s="193" t="s">
        <v>504</v>
      </c>
      <c r="O53" s="194">
        <v>43920.0</v>
      </c>
      <c r="P53" s="152" t="s">
        <v>505</v>
      </c>
      <c r="Q53" s="101"/>
      <c r="R53" s="97"/>
      <c r="S53" s="98"/>
      <c r="T53" s="91"/>
      <c r="U53" s="98" t="s">
        <v>506</v>
      </c>
      <c r="V53" s="151" t="s">
        <v>507</v>
      </c>
      <c r="W53" s="99" t="s">
        <v>508</v>
      </c>
      <c r="X53" s="235" t="str">
        <f>HYPERLINK("https://www.uniprot.org/uniprot/P0DTC2","P0DTC2")</f>
        <v>P0DTC2</v>
      </c>
      <c r="Y53" s="120">
        <v>1273.0</v>
      </c>
      <c r="Z53" s="119" t="s">
        <v>498</v>
      </c>
      <c r="AA53" s="102">
        <f t="shared" si="24"/>
        <v>1273</v>
      </c>
      <c r="AB53" s="103" t="str">
        <f t="shared" si="25"/>
        <v>yes</v>
      </c>
      <c r="AC53" s="104" t="str">
        <f t="shared" si="11"/>
        <v>&gt;HuCoV2_Whu1_2019 YP_009724390</v>
      </c>
      <c r="AD53" s="104" t="str">
        <f>IFERROR(__xludf.DUMMYFUNCTION("if (REGEXMATCH(AC53, ""^&gt;""),AC53 &amp; ""
"" &amp; Z53, """")"),"&gt;HuCoV2_Whu1_2019 YP_009724390
MFVFLVLLPLVSSQCVNLTTRTQLPPAYTNSFTRGVYYPDKVFRSSVLHSTQDLFLPFFSNVTWFHAIHVSGTNGTKRFDNPVLPFNDGVYFASTEKSNIIRGWIFGTTLDSKTQSLLIVNNATNVVIKVCEFQFCNDPFLGVYYHKNNKSWMESEFRVYSSANNCTFEYVSQPFLMDLEGKQGNFKNLREFVFKNIDGYFKIYSKHTPINLVRDLPQGFSALE"&amp;"PLVDLPIGINITRFQTLLALHRSYLTPGDSSSGWTAGAAAYYVGYLQPRTFLLKYNENGTITDAVDCALDPLSETKCTLKSFTVEKGIYQTSNFRVQPTESIVRFPNITNLCPFGEVFNATRFASVYAWNRKRISNCVADYSVLYNSASFSTFKCYGVSPTKLNDLCFTNVYADSFVIRGDEVRQIAPGQTGKIADYNYKLPDDFTGCVIAWNSNNLDSKVGGNYNYLYRLFRKSNLKPFERDISTEIYQAGSTP"&amp;"CNGVEGFNCYFPLQSYGFQPTNGVGYQPYRVVVLSFELLHAPATVCGPKKSTNLVKNKCVNFNFNGLTGTGVLTESNKKFLPFQQFGRDIADTTDAVRDPQTLEILDITPCSFGGVSVITPGTNTSNQVAVLYQDVNCTEVPVAIHADQLTPTWRVYSTGSNVFQTRAGCLIGAEHVNNSYECDIPIGAGICASYQTQTNSPRRARSVASQSIIAYTMSLGAENSVAYSNNSIAIPTNFTISVTTEILPVSMTKT"&amp;"SVDCTMYICGDSTECSNLLLQYGSFCTQLNRALTGIAVEQDKNTQEVFAQVKQIYKTPPIKDFGGFNFSQILPDPSKPSKRSFIEDLLFNKVTLADAGFIKQYGDCLGDIAARDLICAQKFNGLTVLPPLLTDEMIAQYTSALLAGTITSGWTFGAGAALQIPFAMQMAYRFNGIGVTQNVLYENQKLIANQFNSAIGKIQDSLSSTASALGKLQDVVNQNAQALNTLVKQLSSNFGAISSVLNDILSRLDKVEA"&amp;"EVQIDRLITGRLQSLQTYVTQQLIRAAEIRASANLAATKMSECVLGQSKRVDFCGKGYHLMSFPQSAPHGVVFLHVTYVPAQEKNFTTAPAICHDGKAHFPREGVFVSNGTHWFVTQRNFYEPQIITTDNTFVSGNCDVVIGIVNNTVYDPLQPELDSFKEELDKYFKNHTSPDVDLGDISGINASVVNIQKEIDRLNEVAKNLNESLIDLQELGKYEQYIKWPWYIWLGFIAGLIAIVMVTIMLCCMTSCCSCL"&amp;"KGCCSCGSCCKFDEDDSEPVLKGVKLHYT")</f>
        <v>&gt;HuCoV2_Whu1_2019 YP_009724390
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v>
      </c>
      <c r="AE53" s="121" t="s">
        <v>499</v>
      </c>
      <c r="AF53" s="105" t="str">
        <f t="shared" si="12"/>
        <v>https://www.ncbi.nlm.nih.gov/protein/YP_009724390</v>
      </c>
      <c r="AG53" s="127" t="s">
        <v>509</v>
      </c>
      <c r="AH53" s="110">
        <v>29903.0</v>
      </c>
      <c r="AI53" s="108" t="str">
        <f t="shared" si="13"/>
        <v>21563</v>
      </c>
      <c r="AJ53" s="108" t="str">
        <f t="shared" si="14"/>
        <v>25384</v>
      </c>
      <c r="AK53" s="109" t="str">
        <f>IFERROR(__xludf.DUMMYFUNCTION("if(AI53&gt;0, right(left( REGEXREPLACE( REGEXREPLACE(AQ53, ""&gt;.*\n"", """"), ""\n"" , """"), AJ53), AJ53-AI53+1))"),"ATGTTTGTTTTTCTTGTTTTATTGCCACTAGTCTCTAGTCAGTGTGTTAATCTTACAACCAGAACTCAATTACCCCCTGCATACACTAATTCTTTCACACGTGGTGTTTATTACCCTGACAAAGTTTTCAGATCCTCAGTTTTACATTCAACTCAGGACTTGTTCTTACCTTTCTTTTCCAATGTTACTTGGTTCCATGCTATACATGTCTCTGGGACCAATGGTACTAAGAGGTTTGATAACCCTGTCCTACCA"&amp;"TTTAATGATGGTGTTTATTTTGCTTCCACTGAGAAGTCTAACATAATAAGAGGCTGGATTTTTGGTACTACTTTAGATTCGAAGACCCAGTCCCTACTTATTGTTAATAACGCTACTAATGTTGTTATTAAAGTCTGTGAATTTCAATTTTGTAATGATCCATTTTTGGGTGTTTATTACCACAAAAACAACAAAAGTTGGATGGAAAGTGAGTTCAGAGTTTATTCTAGTGCGAATAATTGCACTTTTGAATAT"&amp;"GTCTCTCAGCCTTTTCTTATGGACCTTGAAGGAAAACAGGGTAATTTCAAAAATCTTAGGGAATTTGTGTTTAAGAATATTGATGGTTATTTTAAAATATATTCTAAGCACACGCCTATTAATTTAGTGCGTGATCTCCCTCAGGGTTTTTCGGCTTTAGAACCATTGGTAGATTTGCCAATAGGTATTAACATCACTAGGTTTCAAACTTTACTTGCTTTACATAGAAGTTATTTGACTCCTGGTGATTCTTCT"&amp;"TCAGGTTGGACAGCTGGTGCTGCAGCTTATTATGTGGGTTATCTTCAACCTAGGACTTTTCTATTAAAATATAATGAAAATGGAACCATTACAGATGCTGTAGACTGTGCACTTGACCCTCTCTCAGAAACAAAGTGTACGTTGAAATCCTTCACTGTAGAAAAAGGAATCTATCAAACTTCTAACTTTAGAGTCCAACCAACAGAATCTATTGTTAGATTTCCTAATATTACAAACTTGTGCCCTTTTGGTGAA"&amp;"GTTTTTAACGCCACCAGATTTGCATCTGTTTATGCTTGGAACAGGAAGAGAATCAGCAACTGTGTTGCTGATTATTCTGTCCTATATAATTCCGCATCATTTTCCACTTTTAAGTGTTATGGAGTGTCTCCTACTAAATTAAATGATCTCTGCTTTACTAATGTCTATGCAGATTCATTTGTAATTAGAGGTGATGAAGTCAGACAAATCGCTCCAGGGCAAACTGGAAAGATTGCTGATTATAATTATAAATTA"&amp;"CCAGATGATTTTACAGGCTGCGTTATAGCTTGGAATTCTAACAATCTTGATTCTAAGGTTGGTGGTAATTATAATTACCTGTATAGATTGTTTAGGAAGTCTAATCTCAAACCTTTTGAGAGAGATATTTCAACTGAAATCTATCAGGCCGGTAGCACACCTTGTAATGGTGTTGAAGGTTTTAATTGTTACTTTCCTTTACAATCATATGGTTTCCAACCCACTAATGGTGTTGGTTACCAACCATACAGAGTA"&amp;"GTAGTACTTTCTTTTGAACTTCTACATGCACCAGCAACTGTTTGTGGACCTAAAAAGTCTACTAATTTGGTTAAAAACAAATGTGTCAATTTCAACTTCAATGGTTTAACAGGCACAGGTGTTCTTACTGAGTCTAACAAAAAGTTTCTGCCTTTCCAACAATTTGGCAGAGACATTGCTGACACTACTGATGCTGTCCGTGATCCACAGACACTTGAGATTCTTGACATTACACCATGTTCTTTTGGTGGTGTC"&amp;"AGTGTTATAACACCAGGAACAAATACTTCTAACCAGGTTGCTGTTCTTTATCAGGATGTTAACTGCACAGAAGTCCCTGTTGCTATTCATGCAGATCAACTTACTCCTACTTGGCGTGTTTATTCTACAGGTTCTAATGTTTTTCAAACACGTGCAGGCTGTTTAATAGGGGCTGAACATGTCAACAACTCATATGAGTGTGACATACCCATTGGTGCAGGTATATGCGCTAGTTATCAGACTCAGACTAATTCT"&amp;"CCTCGGCGGGCACGTAGTGTAGCTAGTCAATCCATCATTGCCTACACTATGTCACTTGGTGCAGAAAATTCAGTTGCTTACTCTAATAACTCTATTGCCATACCCACAAATTTTACTATTAGTGTTACCACAGAAATTCTACCAGTGTCTATGACCAAGACATCAGTAGATTGTACAATGTACATTTGTGGTGATTCAACTGAATGCAGCAATCTTTTGTTGCAATATGGCAGTTTTTGTACACAATTAAACCGT"&amp;"GCTTTAACTGGAATAGCTGTTGAACAAGACAAAAACACCCAAGAAGTTTTTGCACAAGTCAAACAAATTTACAAAACACCACCAATTAAAGATTTTGGTGGTTTTAATTTTTCACAAATATTACCAGATCCATCAAAACCAAGCAAGAGGTCATTTATTGAAGATCTACTTTTCAACAAAGTGACACTTGCAGATGCTGGCTTCATCAAACAATATGGTGATTGCCTTGGTGATATTGCTGCTAGAGACCTCATT"&amp;"TGTGCACAAAAGTTTAACGGCCTTACTGTTTTGCCACCTTTGCTCACAGATGAAATGATTGCTCAATACACTTCTGCACTGTTAGCGGGTACAATCACTTCTGGTTGGACCTTTGGTGCAGGTGCTGCATTACAAATACCATTTGCTATGCAAATGGCTTATAGGTTTAATGGTATTGGAGTTACACAGAATGTTCTCTATGAGAACCAAAAATTGATTGCCAACCAATTTAATAGTGCTATTGGCAAAATTCAA"&amp;"GACTCACTTTCTTCCACAGCAAGTGCACTTGGAAAACTTCAAGATGTGGTCAACCAAAATGCACAAGCTTTAAACACGCTTGTTAAACAACTTAGCTCCAATTTTGGTGCAATTTCAAGTGTTTTAAATGATATCCTTTCACGTCTTGACAAAGTTGAGGCTGAAGTGCAAATTGATAGGTTGATCACAGGCAGACTTCAAAGTTTGCAGACATATGTGACTCAACAATTAATTAGAGCTGCAGAAATCAGAGCT"&amp;"TCTGCTAATCTTGCTGCTACTAAAATGTCAGAGTGTGTACTTGGACAATCAAAAAGAGTTGATTTTTGTGGAAAGGGCTATCATCTTATGTCCTTCCCTCAGTCAGCACCTCATGGTGTAGTCTTCTTGCATGTGACTTATGTCCCTGCACAAGAAAAGAACTTCACAACTGCTCCTGCCATTTGTCATGATGGAAAAGCACACTTTCCTCGTGAAGGTGTCTTTGTTTCAAATGGCACACACTGGTTTGTAACA"&amp;"CAAAGGAATTTTTATGAACCACAAATCATTACTACAGACAACACATTTGTGTCTGGTAACTGTGATGTTGTAATAGGAATTGTCAACAACACAGTTTATGATCCTTTGCAACCTGAATTAGACTCATTCAAGGAGGAGTTAGATAAATATTTTAAGAATCATACATCACCAGATGTTGATTTAGGTGACATCTCTGGCATTAATGCTTCAGTTGTAAACATTCAAAAAGAAATTGACCGCCTCAATGAGGTTGCC"&amp;"AAGAATTTAAATGAATCTCTCATCGATCTCCAAGAACTTGGAAAGTATGAGCAGTATATAAAATGGCCATGGTACATTTGGCTAGGTTTTATAGCTGGCTTGATTGCCATAGTAATGGTGACAATTATGCTTTGCTGTATGACCAGTTGCTGTAGTTGTCTCAAGGGCTGTTGTTCTTGTGGATCCTGCTGCAAATTTGATGAAGACGACTCTGAGCCAGTGCTCAAAGGAGTCAAATTACATTACACATAA")</f>
        <v>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v>
      </c>
      <c r="AL53" s="109">
        <f t="shared" si="15"/>
        <v>3822</v>
      </c>
      <c r="AM53" s="109" t="str">
        <f t="shared" si="16"/>
        <v>&gt;HuCoV2_Whu1_2019_Sgene
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v>
      </c>
      <c r="AN53" s="110" t="s">
        <v>501</v>
      </c>
      <c r="AO53" s="111" t="str">
        <f t="shared" si="26"/>
        <v>https://www.ncbi.nlm.nih.gov/nuccore/NC_045512.2</v>
      </c>
      <c r="AP53" s="111" t="str">
        <f t="shared" si="27"/>
        <v>https://www.ncbi.nlm.nih.gov/nuccore/NC_045512.2?report=fasta&amp;log$=seqview&amp;format=text</v>
      </c>
      <c r="AQ53" s="112" t="s">
        <v>510</v>
      </c>
      <c r="AR53" s="113">
        <f>IFERROR(__xludf.DUMMYFUNCTION("len(REGEXREPLACE(REGEXREPLACE(AT53, ""&gt;.*\n"", """"), ""\n"", """"))"),29903.0)</f>
        <v>29903</v>
      </c>
      <c r="AS53" s="113" t="str">
        <f t="shared" si="19"/>
        <v>yes</v>
      </c>
      <c r="AT53" s="109" t="str">
        <f>IFERROR(__xludf.DUMMYFUNCTION("if(AQ53="""","""", REGEXREPLACE(AQ53, ""&gt;.*\n"", AW53 &amp; ""
""))"),"&gt;HuCoV2_Whu1_2019 NC_045512.2_genome
ATTAAAGGTTTATACCTTCCCAGGTAACAAACCAACCAACTTTCGATCTCTTGTAGATCTGTTCTCTAAA
CGAACTTTAAAATCTGTGTGGCTGTCACTCGGCTGCATGCTTAGTGCACTCACGCAGTATAATTAATAAC
TAATTACTGTCGTTGACAGGACACGAGTAACTCGTCTATCTTCTGCAGGCTGCTTACGGTTTCGTCCGTG
TTGCA"&amp;"GCCGATCATCAGCACATCTAGGTTTCGTCCGGGTGTGACCGAAAGGTAAGATGGAGAGCCTTGTC
CCTGGTTTCAACGAGAAAACACACGTCCAACTCAGTTTGCCTGTTTTACAGGTTCGCGACGTGCTCGTAC
GTGGCTTTGGAGACTCCGTGGAGGAGGTCTTATCAGAGGCACGTCAACATCTTAAAGATGGCACTTGTGG
CTTAGTAGAAGTTGAAAAAGGCGTTTTGCCTCAACTTGAACAGCCCT"&amp;"ATGTGTTCATCAAACGTTCGGAT
GCTCGAACTGCACCTCATGGTCATGTTATGGTTGAGCTGGTAGCAGAACTCGAAGGCATTCAGTACGGTC
GTAGTGGTGAGACACTTGGTGTCCTTGTCCCTCATGTGGGCGAAATACCAGTGGCTTACCGCAAGGTTCT
TCTTCGTAAGAACGGTAATAAAGGAGCTGGTGGCCATAGTTACGGCGCCGATCTAAAGTCATTTGACTTA
GGCGACGAGCTTGGCACT"&amp;"GATCCTTATGAAGATTTTCAAGAAAACTGGAACACTAAACATAGCAGTGGTG
TTACCCGTGAACTCATGCGTGAGCTTAACGGAGGGGCATACACTCGCTATGTCGATAACAACTTCTGTGG
CCCTGATGGCTACCCTCTTGAGTGCATTAAAGACCTTCTAGCACGTGCTGGTAAAGCTTCATGCACTTTG
TCCGAACAACTGGACTTTATTGACACTAAGAGGGGTGTATACTGCTGCCGTGAACATGAG"&amp;"CATGAAATTG
CTTGGTACACGGAACGTTCTGAAAAGAGCTATGAATTGCAGACACCTTTTGAAATTAAATTGGCAAAGAA
ATTTGACACCTTCAATGGGGAATGTCCAAATTTTGTATTTCCCTTAAATTCCATAATCAAGACTATTCAA
CCAAGGGTTGAAAAGAAAAAGCTTGATGGCTTTATGGGTAGAATTCGATCTGTCTATCCAGTTGCGTCAC
CAAATGAATGCAACCAAATGTGCCTTTCAAC"&amp;"TCTCATGAAGTGTGATCATTGTGGTGAAACTTCATGGCA
GACGGGCGATTTTGTTAAAGCCACTTGCGAATTTTGTGGCACTGAGAATTTGACTAAAGAAGGTGCCACT
ACTTGTGGTTACTTACCCCAAAATGCTGTTGTTAAAATTTATTGTCCAGCATGTCACAATTCAGAAGTAG
GACCTGAGCATAGTCTTGCCGAATACCATAATGAATCTGGCTTGAAAACCATTCTTCGTAAGGGTGGTCG
CA"&amp;"CTATTGCCTTTGGAGGCTGTGTGTTCTCTTATGTTGGTTGCCATAACAAGTGTGCCTATTGGGTTCCA
CGTGCTAGCGCTAACATAGGTTGTAACCATACAGGTGTTGTTGGAGAAGGTTCCGAAGGTCTTAATGACA
ACCTTCTTGAAATACTCCAAAAAGAGAAAGTCAACATCAATATTGTTGGTGACTTTAAACTTAATGAAGA
GATCGCCATTATTTTGGCATCTTTTTCTGCTTCCACAAGTGCTT"&amp;"TTGTGGAAACTGTGAAAGGTTTGGAT
TATAAAGCATTCAAACAAATTGTTGAATCCTGTGGTAATTTTAAAGTTACAAAAGGAAAAGCTAAAAAAG
GTGCCTGGAATATTGGTGAACAGAAATCAATACTGAGTCCTCTTTATGCATTTGCATCAGAGGCTGCTCG
TGTTGTACGATCAATTTTCTCCCGCACTCTTGAAACTGCTCAAAATTCTGTGCGTGTTTTACAGAAGGCC
GCTATAACAATACTA"&amp;"GATGGAATTTCACAGTATTCACTGAGACTCATTGATGCTATGATGTTCACATCTG
ATTTGGCTACTAACAATCTAGTTGTAATGGCCTACATTACAGGTGGTGTTGTTCAGTTGACTTCGCAGTG
GCTAACTAACATCTTTGGCACTGTTTATGAAAAACTCAAACCCGTCCTTGATTGGCTTGAAGAGAAGTTT
AAGGAAGGTGTAGAGTTTCTTAGAGACGGTTGGGAAATTGTTAAATTTATCTCAACC"&amp;"TGTGCTTGTGAAA
TTGTCGGTGGACAAATTGTCACCTGTGCAAAGGAAATTAAGGAGAGTGTTCAGACATTCTTTAAGCTTGT
AAATAAATTTTTGGCTTTGTGTGCTGACTCTATCATTATTGGTGGAGCTAAACTTAAAGCCTTGAATTTA
GGTGAAACATTTGTCACGCACTCAAAGGGATTGTACAGAAAGTGTGTTAAATCCAGAGAAGAAACTGGCC
TACTCATGCCTCTAAAAGCCCCAAAAGA"&amp;"AATTATCTTCTTAGAGGGAGAAACACTTCCCACAGAAGTGTT
AACAGAGGAAGTTGTCTTGAAAACTGGTGATTTACAACCATTAGAACAACCTACTAGTGAAGCTGTTGAA
GCTCCATTGGTTGGTACACCAGTTTGTATTAACGGGCTTATGTTGCTCGAAATCAAAGACACAGAAAAGT
ACTGTGCCCTTGCACCTAATATGATGGTAACAAACAATACCTTCACACTCAAAGGCGGTGCACCAACAAA"&amp;"
GGTTACTTTTGGTGATGACACTGTGATAGAAGTGCAAGGTTACAAGAGTGTGAATATCACTTTTGAACTT
GATGAAAGGATTGATAAAGTACTTAATGAGAAGTGCTCTGCCTATACAGTTGAACTCGGTACAGAAGTAA
ATGAGTTCGCCTGTGTTGTGGCAGATGCTGTCATAAAAACTTTGCAACCAGTATCTGAATTACTTACACC
ACTGGGCATTGATTTAGATGAGTGGAGTATGGCTACATACT"&amp;"ACTTATTTGATGAGTCTGGTGAGTTTAAA
TTGGCTTCACATATGTATTGTTCTTTCTACCCTCCAGATGAGGATGAAGAAGAAGGTGATTGTGAAGAAG
AAGAGTTTGAGCCATCAACTCAATATGAGTATGGTACTGAAGATGATTACCAAGGTAAACCTTTGGAATT
TGGTGCCACTTCTGCTGCTCTTCAACCTGAAGAAGAGCAAGAAGAAGATTGGTTAGATGATGATAGTCAA
CAAACTGTTGGT"&amp;"CAACAAGACGGCAGTGAGGACAATCAGACAACTACTATTCAAACAATTGTTGAGGTTC
AACCTCAATTAGAGATGGAACTTACACCAGTTGTTCAGACTATTGAAGTGAATAGTTTTAGTGGTTATTT
AAAACTTACTGACAATGTATACATTAAAAATGCAGACATTGTGGAAGAAGCTAAAAAGGTAAAACCAACA
GTGGTTGTTAATGCAGCCAATGTTTACCTTAAACATGGAGGAGGTGTTGCAGGA"&amp;"GCCTTAAATAAGGCTA
CTAACAATGCCATGCAAGTTGAATCTGATGATTACATAGCTACTAATGGACCACTTAAAGTGGGTGGTAG
TTGTGTTTTAAGCGGACACAATCTTGCTAAACACTGTCTTCATGTTGTCGGCCCAAATGTTAACAAAGGT
GAAGACATTCAACTTCTTAAGAGTGCTTATGAAAATTTTAATCAGCACGAAGTTCTACTTGCACCATTAT
TATCAGCTGGTATTTTTGGTGCTGA"&amp;"CCCTATACATTCTTTAAGAGTTTGTGTAGATACTGTTCGCACAAA
TGTCTACTTAGCTGTCTTTGATAAAAATCTCTATGACAAACTTGTTTCAAGCTTTTTGGAAATGAAGAGT
GAAAAGCAAGTTGAACAAAAGATCGCTGAGATTCCTAAAGAGGAAGTTAAGCCATTTATAACTGAAAGTA
AACCTTCAGTTGAACAGAGAAAACAAGATGATAAGAAAATCAAAGCTTGTGTTGAAGAAGTTACAAC"&amp;"AAC
TCTGGAAGAAACTAAGTTCCTCACAGAAAACTTGTTACTTTATATTGACATTAATGGCAATCTTCATCCA
GATTCTGCCACTCTTGTTAGTGACATTGACATCACTTTCTTAAAGAAAGATGCTCCATATATAGTGGGTG
ATGTTGTTCAAGAGGGTGTTTTAACTGCTGTGGTTATACCTACTAAAAAGGCTGGTGGCACTACTGAAAT
GCTAGCGAAAGCTTTGAGAAAAGTGCCAACAGACAATT"&amp;"ATATAACCACTTACCCGGGTCAGGGTTTAAAT
GGTTACACTGTAGAGGAGGCAAAGACAGTGCTTAAAAAGTGTAAAAGTGCCTTTTACATTCTACCATCTA
TTATCTCTAATGAGAAGCAAGAAATTCTTGGAACTGTTTCTTGGAATTTGCGAGAAATGCTTGCACATGC
AGAAGAAACACGCAAATTAATGCCTGTCTGTGTGGAAACTAAAGCCATAGTTTCAACTATACAGCGTAAA
TATAAGGGT"&amp;"ATTAAAATACAAGAGGGTGTGGTTGATTATGGTGCTAGATTTTACTTTTACACCAGTAAAA
CAACTGTAGCGTCACTTATCAACACACTTAACGATCTAAATGAAACTCTTGTTACAATGCCACTTGGCTA
TGTAACACATGGCTTAAATTTGGAAGAAGCTGCTCGGTATATGAGATCTCTCAAAGTGCCAGCTACAGTT
TCTGTTTCTTCACCTGATGCTGTTACAGCGTATAATGGTTATCTTACTTCT"&amp;"TCTTCTAAAACACCTGAAG
AACATTTTATTGAAACCATCTCACTTGCTGGTTCCTATAAAGATTGGTCCTATTCTGGACAATCTACACA
ACTAGGTATAGAATTTCTTAAGAGAGGTGATAAAAGTGTATATTACACTAGTAATCCTACCACATTCCAC
CTAGATGGTGAAGTTATCACCTTTGACAATCTTAAGACACTTCTTTCTTTGAGAGAAGTGAGGACTATTA
AGGTGTTTACAACAGTAGACAA"&amp;"CATTAACCTCCACACGCAAGTTGTGGACATGTCAATGACATATGGACA
ACAGTTTGGTCCAACTTATTTGGATGGAGCTGATGTTACTAAAATAAAACCTCATAATTCACATGAAGGT
AAAACATTTTATGTTTTACCTAATGATGACACTCTACGTGTTGAGGCTTTTGAGTACTACCACACAACTG
ATCCTAGTTTTCTGGGTAGGTACATGTCAGCATTAAATCACACTAAAAAGTGGAAATACCCACA"&amp;"AGTTAA
TGGTTTAACTTCTATTAAATGGGCAGATAACAACTGTTATCTTGCCACTGCATTGTTAACACTCCAACAA
ATAGAGTTGAAGTTTAATCCACCTGCTCTACAAGATGCTTATTACAGAGCAAGGGCTGGTGAAGCTGCTA
ACTTTTGTGCACTTATCTTAGCCTACTGTAATAAGACAGTAGGTGAGTTAGGTGATGTTAGAGAAACAAT
GAGTTACTTGTTTCAACATGCCAATTTAGATTCTT"&amp;"GCAAAAGAGTCTTGAACGTGGTGTGTAAAACTTGT
GGACAACAGCAGACAACCCTTAAGGGTGTAGAAGCTGTTATGTACATGGGCACACTTTCTTATGAACAAT
TTAAGAAAGGTGTTCAGATACCTTGTACGTGTGGTAAACAAGCTACAAAATATCTAGTACAACAGGAGTC
ACCTTTTGTTATGATGTCAGCACCACCTGCTCAGTATGAACTTAAGCATGGTACATTTACTTGTGCTAGT
GAGTAC"&amp;"ACTGGTAATTACCAGTGTGGTCACTATAAACATATAACTTCTAAAGAAACTTTGTATTGCATAG
ACGGTGCTTTACTTACAAAGTCCTCAGAATACAAAGGTCCTATTACGGATGTTTTCTACAAAGAAAACAG
TTACACAACAACCATAAAACCAGTTACTTATAAATTGGATGGTGTTGTTTGTACAGAAATTGACCCTAAG
TTGGACAATTATTATAAGAAAGACAATTCTTATTTCACAGAGCAACCA"&amp;"ATTGATCTTGTACCAAACCAAC
CATATCCAAACGCAAGCTTCGATAATTTTAAGTTTGTATGTGATAATATCAAATTTGCTGATGATTTAAA
CCAGTTAACTGGTTATAAGAAACCTGCTTCAAGAGAGCTTAAAGTTACATTTTTCCCTGACTTAAATGGT
GATGTGGTGGCTATTGATTATAAACACTACACACCCTCTTTTAAGAAAGGAGCTAAATTGTTACATAAAC
CTATTGTTTGGCATGTTAA"&amp;"CAATGCAACTAATAAAGCCACGTATAAACCAAATACCTGGTGTATACGTTG
TCTTTGGAGCACAAAACCAGTTGAAACATCAAATTCGTTTGATGTACTGAAGTCAGAGGACGCGCAGGGA
ATGGATAATCTTGCCTGCGAAGATCTAAAACCAGTCTCTGAAGAAGTAGTGGAAAATCCTACCATACAGA
AAGACGTTCTTGAGTGTAATGTGAAAACTACCGAAGTTGTAGGAGACATTATACTTAAACC"&amp;"AGCAAATAA
TAGTTTAAAAATTACAGAAGAGGTTGGCCACACAGATCTAATGGCTGCTTATGTAGACAATTCTAGTCTT
ACTATTAAGAAACCTAATGAATTATCTAGAGTATTAGGTTTGAAAACCCTTGCTACTCATGGTTTAGCTG
CTGTTAATAGTGTCCCTTGGGATACTATAGCTAATTATGCTAAGCCTTTTCTTAACAAAGTTGTTAGTAC
AACTACTAACATAGTTACACGGTGTTTAAACC"&amp;"GTGTTTGTACTAATTATATGCCTTATTTCTTTACTTTA
TTGCTACAATTGTGTACTTTTACTAGAAGTACAAATTCTAGAATTAAAGCATCTATGCCGACTACTATAG
CAAAGAATACTGTTAAGAGTGTCGGTAAATTTTGTCTAGAGGCTTCATTTAATTATTTGAAGTCACCTAA
TTTTTCTAAACTGATAAATATTATAATTTGGTTTTTACTATTAAGTGTTTGCCTAGGTTCTTTAATCTAC
TCA"&amp;"ACCGCTGCTTTAGGTGTTTTAATGTCTAATTTAGGCATGCCTTCTTACTGTACTGGTTACAGAGAAG
GCTATTTGAACTCTACTAATGTCACTATTGCAACCTACTGTACTGGTTCTATACCTTGTAGTGTTTGTCT
TAGTGGTTTAGATTCTTTAGACACCTATCCTTCTTTAGAAACTATACAAATTACCATTTCATCTTTTAAA
TGGGATTTAACTGCTTTTGGCTTAGTTGCAGAGTGGTTTTTGGCA"&amp;"TATATTCTTTTCACTAGGTTTTTCT
ATGTACTTGGATTGGCTGCAATCATGCAATTGTTTTTCAGCTATTTTGCAGTACATTTTATTAGTAATTC
TTGGCTTATGTGGTTAATAATTAATCTTGTACAAATGGCCCCGATTTCAGCTATGGTTAGAATGTACATC
TTCTTTGCATCATTTTATTATGTATGGAAAAGTTATGTGCATGTTGTAGACGGTTGTAATTCATCAACTT
GTATGATGTGTTACAA"&amp;"ACGTAATAGAGCAACAAGAGTCGAATGTACAACTATTGTTAATGGTGTTAGAAG
GTCCTTTTATGTCTATGCTAATGGAGGTAAAGGCTTTTGCAAACTACACAATTGGAATTGTGTTAATTGT
GATACATTCTGTGCTGGTAGTACATTTATTAGTGATGAAGTTGCGAGAGACTTGTCACTACAGTTTAAAA
GACCAATAAATCCTACTGACCAGTCTTCTTACATCGTTGATAGTGTTACAGTGAAGAA"&amp;"TGGTTCCATCCA
TCTTTACTTTGATAAAGCTGGTCAAAAGACTTATGAAAGACATTCTCTCTCTCATTTTGTTAACTTAGAC
AACCTGAGAGCTAATAACACTAAAGGTTCATTGCCTATTAATGTTATAGTTTTTGATGGTAAATCAAAAT
GTGAAGAATCATCTGCAAAATCAGCGTCTGTTTACTACAGTCAGCTTATGTGTCAACCTATACTGTTACT
AGATCAGGCATTAGTGTCTGATGTTGGTG"&amp;"ATAGTGCGGAAGTTGCAGTTAAAATGTTTGATGCTTACGTT
AATACGTTTTCATCAACTTTTAACGTACCAATGGAAAAACTCAAAACACTAGTTGCAACTGCAGAAGCTG
AACTTGCAAAGAATGTGTCCTTAGACAATGTCTTATCTACTTTTATTTCAGCAGCTCGGCAAGGGTTTGT
TGATTCAGATGTAGAAACTAAAGATGTTGTTGAATGTCTTAAATTGTCACATCAATCTGACATAGAAGTT
"&amp;"ACTGGCGATAGTTGTAATAACTATATGCTCACCTATAACAAAGTTGAAAACATGACACCCCGTGACCTTG
GTGCTTGTATTGACTGTAGTGCGCGTCATATTAATGCGCAGGTAGCAAAAAGTCACAACATTGCTTTGAT
ATGGAACGTTAAAGATTTCATGTCATTGTCTGAACAACTACGAAAACAAATACGTAGTGCTGCTAAAAAG
AATAACTTACCTTTTAAGTTGACATGTGCAACTACTAGACAA"&amp;"GTTGTTAATGTTGTAACAACAAAGATAG
CACTTAAGGGTGGTAAAATTGTTAATAATTGGTTGAAGCAGTTAATTAAAGTTACACTTGTGTTCCTTTT
TGTTGCTGCTATTTTCTATTTAATAACACCTGTTCATGTCATGTCTAAACATACTGACTTTTCAAGTGAA
ATCATAGGATACAAGGCTATTGATGGTGGTGTCACTCGTGACATAGCATCTACAGATACTTGTTTTGCTA
ACAAACATGCTGA"&amp;"TTTTGACACATGGTTTAGCCAGCGTGGTGGTAGTTATACTAATGACAAAGCTTGCCC
ATTGATTGCTGCAGTCATAACAAGAGAAGTGGGTTTTGTCGTGCCTGGTTTGCCTGGCACGATATTACGC
ACAACTAATGGTGACTTTTTGCATTTCTTACCTAGAGTTTTTAGTGCAGTTGGTAACATCTGTTACACAC
CATCAAAACTTATAGAGTACACTGACTTTGCAACATCAGCTTGTGTTTTGGCTGC"&amp;"TGAATGTACAATTTT
TAAAGATGCTTCTGGTAAGCCAGTACCATATTGTTATGATACCAATGTACTAGAAGGTTCTGTTGCTTAT
GAAAGTTTACGCCCTGACACACGTTATGTGCTCATGGATGGCTCTATTATTCAATTTCCTAACACCTACC
TTGAAGGTTCTGTTAGAGTGGTAACAACTTTTGATTCTGAGTACTGTAGGCACGGCACTTGTGAAAGATC
AGAAGCTGGTGTTTGTGTATCTACTA"&amp;"GTGGTAGATGGGTACTTAACAATGATTATTACAGATCTTTACCA
GGAGTTTTCTGTGGTGTAGATGCTGTAAATTTACTTACTAATATGTTTACACCACTAATTCAACCTATTG
GTGCTTTGGACATATCAGCATCTATAGTAGCTGGTGGTATTGTAGCTATCGTAGTAACATGCCTTGCCTA
CTATTTTATGAGGTTTAGAAGAGCTTTTGGTGAATACAGTCATGTAGTTGCCTTTAATACTTTACTAT"&amp;"TC
CTTATGTCATTCACTGTACTCTGTTTAACACCAGTTTACTCATTCTTACCTGGTGTTTATTCTGTTATTT
ACTTGTACTTGACATTTTATCTTACTAATGATGTTTCTTTTTTAGCACATATTCAGTGGATGGTTATGTT
CACACCTTTAGTACCTTTCTGGATAACAATTGCTTATATCATTTGTATTTCCACAAAGCATTTCTATTGG
TTCTTTAGTAATTACCTAAAGAGACGTGTAGTCTTTAAT"&amp;"GGTGTTTCCTTTAGTACTTTTGAAGAAGCTG
CGCTGTGCACCTTTTTGTTAAATAAAGAAATGTATCTAAAGTTGCGTAGTGATGTGCTATTACCTCTTAC
GCAATATAATAGATACTTAGCTCTTTATAATAAGTACAAGTATTTTAGTGGAGCAATGGATACAACTAGC
TACAGAGAAGCTGCTTGTTGTCATCTCGCAAAGGCTCTCAATGACTTCAGTAACTCAGGTTCTGATGTTC
TTTACCAACC"&amp;"ACCACAAACCTCTATCACCTCAGCTGTTTTGCAGAGTGGTTTTAGAAAAATGGCATTCCC
ATCTGGTAAAGTTGAGGGTTGTATGGTACAAGTAACTTGTGGTACAACTACACTTAACGGTCTTTGGCTT
GATGACGTAGTTTACTGTCCAAGACATGTGATCTGCACCTCTGAAGACATGCTTAACCCTAATTATGAAG
ATTTACTCATTCGTAAGTCTAATCATAATTTCTTGGTACAGGCTGGTAATGT"&amp;"TCAACTCAGGGTTATTGG
ACATTCTATGCAAAATTGTGTACTTAAGCTTAAGGTTGATACAGCCAATCCTAAGACACCTAAGTATAAG
TTTGTTCGCATTCAACCAGGACAGACTTTTTCAGTGTTAGCTTGTTACAATGGTTCACCATCTGGTGTTT
ACCAATGTGCTATGAGGCCCAATTTCACTATTAAGGGTTCATTCCTTAATGGTTCATGTGGTAGTGTTGG
TTTTAACATAGATTATGACTGTG"&amp;"TCTCTTTTTGTTACATGCACCATATGGAATTACCAACTGGAGTTCAT
GCTGGCACAGACTTAGAAGGTAACTTTTATGGACCTTTTGTTGACAGGCAAACAGCACAAGCAGCTGGTA
CGGACACAACTATTACAGTTAATGTTTTAGCTTGGTTGTACGCTGCTGTTATAAATGGAGACAGGTGGTT
TCTCAATCGATTTACCACAACTCTTAATGACTTTAACCTTGTGGCTATGAAGTACAATTATGAAC"&amp;"CTCTA
ACACAAGACCATGTTGACATACTAGGACCTCTTTCTGCTCAAACTGGAATTGCCGTTTTAGATATGTGTG
CTTCATTAAAAGAATTACTGCAAAATGGTATGAATGGACGTACCATATTGGGTAGTGCTTTATTAGAAGA
TGAATTTACACCTTTTGATGTTGTTAGACAATGCTCAGGTGTTACTTTCCAAAGTGCAGTGAAAAGAACA
ATCAAGGGTACACACCACTGGTTGTTACTCACAATT"&amp;"TTGACTTCACTTTTAGTTTTAGTCCAGAGTACTC
AATGGTCTTTGTTCTTTTTTTTGTATGAAAATGCCTTTTTACCTTTTGCTATGGGTATTATTGCTATGTC
TGCTTTTGCAATGATGTTTGTCAAACATAAGCATGCATTTCTCTGTTTGTTTTTGTTACCTTCTCTTGCC
ACTGTAGCTTATTTTAATATGGTCTATATGCCTGCTAGTTGGGTGATGCGTATTATGACATGGTTGGATA
TGGTTGA"&amp;"TACTAGTTTGTCTGGTTTTAAGCTAAAAGACTGTGTTATGTATGCATCAGCTGTAGTGTTACT
AATCCTTATGACAGCAAGAACTGTGTATGATGATGGTGCTAGGAGAGTGTGGACACTTATGAATGTCTTG
ACACTCGTTTATAAAGTTTATTATGGTAATGCTTTAGATCAAGCCATTTCCATGTGGGCTCTTATAATCT
CTGTTACTTCTAACTACTCAGGTGTAGTTACAACTGTCATGTTTTTGGC"&amp;"CAGAGGTATTGTTTTTATGTG
TGTTGAGTATTGCCCTATTTTCTTCATAACTGGTAATACACTTCAGTGTATAATGCTAGTTTATTGTTTC
TTAGGCTATTTTTGTACTTGTTACTTTGGCCTCTTTTGTTTACTCAACCGCTACTTTAGACTGACTCTTG
GTGTTTATGATTACTTAGTTTCTACACAGGAGTTTAGATATATGAATTCACAGGGACTACTCCCACCCAA
GAATAGCATAGATGCCTTCA"&amp;"AACTCAACATTAAATTGTTGGGTGTTGGTGGCAAACCTTGTATCAAAGTA
GCCACTGTACAGTCTAAAATGTCAGATGTAAAGTGCACATCAGTAGTCTTACTCTCAGTTTTGCAACAAC
TCAGAGTAGAATCATCATCTAAATTGTGGGCTCAATGTGTCCAGTTACACAATGACATTCTCTTAGCTAA
AGATACTACTGAAGCCTTTGAAAAAATGGTTTCACTACTTTCTGTTTTGCTTTCCATGCAGG"&amp;"GTGCTGTA
GACATAAACAAGCTTTGTGAAGAAATGCTGGACAACAGGGCAACCTTACAAGCTATAGCCTCAGAGTTTA
GTTCCCTTCCATCATATGCAGCTTTTGCTACTGCTCAAGAAGCTTATGAGCAGGCTGTTGCTAATGGTGA
TTCTGAAGTTGTTCTTAAAAAGTTGAAGAAGTCTTTGAATGTGGCTAAATCTGAATTTGACCGTGATGCA
GCCATGCAACGTAAGTTGGAAAAGATGGCTGAT"&amp;"CAAGCTATGACCCAAATGTATAAACAGGCTAGATCTG
AGGACAAGAGGGCAAAAGTTACTAGTGCTATGCAGACAATGCTTTTCACTATGCTTAGAAAGTTGGATAA
TGATGCACTCAACAACATTATCAACAATGCAAGAGATGGTTGTGTTCCCTTGAACATAATACCTCTTACA
ACAGCAGCCAAACTAATGGTTGTCATACCAGACTATAACACATATAAAAATACGTGTGATGGTACAACAT
TTAC"&amp;"TTATGCATCAGCATTGTGGGAAATCCAACAGGTTGTAGATGCAGATAGTAAAATTGTTCAACTTAG
TGAAATTAGTATGGACAATTCACCTAATTTAGCATGGCCTCTTATTGTAACAGCTTTAAGGGCCAATTCT
GCTGTCAAATTACAGAATAATGAGCTTAGTCCTGTTGCACTACGACAGATGTCTTGTGCTGCCGGTACTA
CACAAACTGCTTGCACTGATGACAATGCGTTAGCTTACTACAACAC"&amp;"AACAAAGGGAGGTAGGTTTGTACT
TGCACTGTTATCCGATTTACAGGATTTGAAATGGGCTAGATTCCCTAAGAGTGATGGAACTGGTACTATC
TATACAGAACTGGAACCACCTTGTAGGTTTGTTACAGACACACCTAAAGGTCCTAAAGTGAAGTATTTAT
ACTTTATTAAAGGATTAAACAACCTAAATAGAGGTATGGTACTTGGTAGTTTAGCTGCCACAGTACGTCT
ACAAGCTGGTAATGCAA"&amp;"CAGAAGTGCCTGCCAATTCAACTGTATTATCTTTCTGTGCTTTTGCTGTAGAT
GCTGCTAAAGCTTACAAAGATTATCTAGCTAGTGGGGGACAACCAATCACTAATTGTGTTAAGATGTTGT
GTACACACACTGGTACTGGTCAGGCAATAACAGTTACACCGGAAGCCAATATGGATCAAGAATCCTTTGG
TGGTGCATCGTGTTGTCTGTACTGCCGTTGCCACATAGATCATCCAAATCCTAAAGGAT"&amp;"TTTGTGACTTA
AAAGGTAAGTATGTACAAATACCTACAACTTGTGCTAATGACCCTGTGGGTTTTACACTTAAAAACACAG
TCTGTACCGTCTGCGGTATGTGGAAAGGTTATGGCTGTAGTTGTGATCAACTCCGCGAACCCATGCTTCA
GTCAGCTGATGCACAATCGTTTTTAAACGGGTTTGCGGTGTAAGTGCAGCCCGTCTTACACCGTGCGGCA
CAGGCACTAGTACTGATGTCGTATACAGGG"&amp;"CTTTTGACATCTACAATGATAAAGTAGCTGGTTTTGCTAA
ATTCCTAAAAACTAATTGTTGTCGCTTCCAAGAAAAGGACGAAGATGACAATTTAATTGATTCTTACTTT
GTAGTTAAGAGACACACTTTCTCTAACTACCAACATGAAGAAACAATTTATAATTTACTTAAGGATTGTC
CAGCTGTTGCTAAACATGACTTCTTTAAGTTTAGAATAGACGGTGACATGGTACCACATATATCACGTCA
A"&amp;"CGTCTTACTAAATACACAATGGCAGACCTCGTCTATGCTTTAAGGCATTTTGATGAAGGTAATTGTGAC
ACATTAAAAGAAATACTTGTCACATACAATTGTTGTGATGATGATTATTTCAATAAAAAGGACTGGTATG
ATTTTGTAGAAAACCCAGATATATTACGCGTATACGCCAACTTAGGTGAACGTGTACGCCAAGCTTTGTT
AAAAACAGTACAATTCTGTGATGCCATGCGAAATGCTGGTATT"&amp;"GTTGGTGTACTGACATTAGATAATCAA
GATCTCAATGGTAACTGGTATGATTTCGGTGATTTCATACAAACCACGCCAGGTAGTGGAGTTCCTGTTG
TAGATTCTTATTATTCATTGTTAATGCCTATATTAACCTTGACCAGGGCTTTAACTGCAGAGTCACATGT
TGACACTGACTTAACAAAGCCTTACATTAAGTGGGATTTGTTAAAATATGACTTCACGGAAGAGAGGTTA
AAACTCTTTGACCG"&amp;"TTATTTTAAATATTGGGATCAGACATACCACCCAAATTGTGTTAACTGTTTGGATG
ACAGATGCATTCTGCATTGTGCAAACTTTAATGTTTTATTCTCTACAGTGTTCCCACCTACAAGTTTTGG
ACCACTAGTGAGAAAAATATTTGTTGATGGTGTTCCATTTGTAGTTTCAACTGGATACCACTTCAGAGAG
CTAGGTGTTGTACATAATCAGGATGTAAACTTACATAGCTCTAGACTTAGTTTTAA"&amp;"GGAATTACTTGTGT
ATGCTGCTGACCCTGCTATGCACGCTGCTTCTGGTAATCTATTACTAGATAAACGCACTACGTGCTTTTC
AGTAGCTGCACTTACTAACAATGTTGCTTTTCAAACTGTCAAACCCGGTAATTTTAACAAAGACTTCTAT
GACTTTGCTGTGTCTAAGGGTTTCTTTAAGGAAGGAAGTTCTGTTGAATTAAAACACTTCTTCTTTGCTC
AGGATGGTAATGCTGCTATCAGCGATT"&amp;"ATGACTACTATCGTTATAATCTACCAACAATGTGTGATATCAG
ACAACTACTATTTGTAGTTGAAGTTGTTGATAAGTACTTTGATTGTTACGATGGTGGCTGTATTAATGCT
AACCAAGTCATCGTCAACAACCTAGACAAATCAGCTGGTTTTCCATTTAATAAATGGGGTAAGGCTAGAC
TTTATTATGATTCAATGAGTTATGAGGATCAAGATGCACTTTTCGCATATACAAAACGTAATGTCATCC"&amp;"C
TACTATAACTCAAATGAATCTTAAGTATGCCATTAGTGCAAAGAATAGAGCTCGCACCGTAGCTGGTGTC
TCTATCTGTAGTACTATGACCAATAGACAGTTTCATCAAAAATTATTGAAATCAATAGCCGCCACTAGAG
GAGCTACTGTAGTAATTGGAACAAGCAAATTCTATGGTGGTTGGCACAACATGTTAAAAACTGTTTATAG
TGATGTAGAAAACCCTCACCTTATGGGTTGGGATTATCCT"&amp;"AAATGTGATAGAGCCATGCCTAACATGCTT
AGAATTATGGCCTCACTTGTTCTTGCTCGCAAACATACAACGTGTTGTAGCTTGTCACACCGTTTCTATA
GATTAGCTAATGAGTGTGCTCAAGTATTGAGTGAAATGGTCATGTGTGGCGGTTCACTATATGTTAAACC
AGGTGGAACCTCATCAGGAGATGCCACAACTGCTTATGCTAATAGTGTTTTTAACATTTGTCAAGCTGTC
ACGGCCAATGT"&amp;"TAATGCACTTTTATCTACTGATGGTAACAAAATTGCCGATAAGTATGTCCGCAATTTAC
AACACAGACTTTATGAGTGTCTCTATAGAAATAGAGATGTTGACACAGACTTTGTGAATGAGTTTTACGC
ATATTTGCGTAAACATTTCTCAATGATGATACTCTCTGACGATGCTGTTGTGTGTTTCAATAGCACTTAT
GCATCTCAAGGTCTAGTGGCTAGCATAAAGAACTTTAAGTCAGTTCTTTATTA"&amp;"TCAAAACAATGTTTTTA
TGTCTGAAGCAAAATGTTGGACTGAGACTGACCTTACTAAAGGACCTCATGAATTTTGCTCTCAACATAC
AATGCTAGTTAAACAGGGTGATGATTATGTGTACCTTCCTTACCCAGATCCATCAAGAATCCTAGGGGCC
GGCTGTTTTGTAGATGATATCGTAAAAACAGATGGTACACTTATGATTGAACGGTTCGTGTCTTTAGCTA
TAGATGCTTACCCACTTACTAAAC"&amp;"ATCCTAATCAGGAGTATGCTGATGTCTTTCATTTGTACTTACAATA
CATAAGAAAGCTACATGATGAGTTAACAGGACACATGTTAGACATGTATTCTGTTATGCTTACTAATGAT
AACACTTCAAGGTATTGGGAACCTGAGTTTTATGAGGCTATGTACACACCGCATACAGTCTTACAGGCTG
TTGGGGCTTGTGTTCTTTGCAATTCACAGACTTCATTAAGATGTGGTGCTTGCATACGTAGACCAT"&amp;"TCTT
ATGTTGTAAATGCTGTTACGACCATGTCATATCAACATCACATAAATTAGTCTTGTCTGTTAATCCGTAT
GTTTGCAATGCTCCAGGTTGTGATGTCACAGATGTGACTCAACTTTACTTAGGAGGTATGAGCTATTATT
GTAAATCACATAAACCACCCATTAGTTTTCCATTGTGTGCTAATGGACAAGTTTTTGGTTTATATAAAAA
TACATGTGTTGGTAGCGATAATGTTACTGACTTTAAT"&amp;"GCAATTGCAACATGTGACTGGACAAATGCTGGT
GATTACATTTTAGCTAACACCTGTACTGAAAGACTCAAGCTTTTTGCAGCAGAAACGCTCAAAGCTACTG
AGGAGACATTTAAACTGTCTTATGGTATTGCTACTGTACGTGAAGTGCTGTCTGACAGAGAATTACATCT
TTCATGGGAAGTTGGTAAACCTAGACCACCACTTAACCGAAATTATGTCTTTACTGGTTATCGTGTAACT
AAAAACAG"&amp;"TAAAGTACAAATAGGAGAGTACACCTTTGAAAAAGGTGACTATGGTGATGCTGTTGTTTACC
GAGGTACAACAACTTACAAATTAAATGTTGGTGATTATTTTGTGCTGACATCACATACAGTAATGCCATT
AAGTGCACCTACACTAGTGCCACAAGAGCACTATGTTAGAATTACTGGCTTATACCCAACACTCAATATC
TCAGATGAGTTTTCTAGCAATGTTGCAAATTATCAAAAGGTTGGTATGCA"&amp;"AAAGTATTCTACACTCCAGG
GACCACCTGGTACTGGTAAGAGTCATTTTGCTATTGGCCTAGCTCTCTACTACCCTTCTGCTCGCATAGT
GTATACAGCTTGCTCTCATGCCGCTGTTGATGCACTATGTGAGAAGGCATTAAAATATTTGCCTATAGAT
AAATGTAGTAGAATTATACCTGCACGTGCTCGTGTAGAGTGTTTTGATAAATTCAAAGTGAATTCAACAT
TAGAACAGTATGTCTTTTGTA"&amp;"CTGTAAATGCATTGCCTGAGACGACAGCAGATATAGTTGTCTTTGATGA
AATTTCAATGGCCACAAATTATGATTTGAGTGTTGTCAATGCCAGATTACGTGCTAAGCACTATGTGTAC
ATTGGCGACCCTGCTCAATTACCTGCACCACGCACATTGCTAACTAAGGGCACACTAGAACCAGAATATT
TCAATTCAGTGTGTAGACTTATGAAAACTATAGGTCCAGACATGTTCCTCGGAACTTGTCGGC"&amp;"GTTGTCC
TGCTGAAATTGTTGACACTGTGAGTGCTTTGGTTTATGATAATAAGCTTAAAGCACATAAAGACAAATCA
GCTCAATGCTTTAAAATGTTTTATAAGGGTGTTATCACGCATGATGTTTCATCTGCAATTAACAGGCCAC
AAATAGGCGTGGTAAGAGAATTCCTTACACGTAACCCTGCTTGGAGAAAAGCTGTCTTTATTTCACCTTA
TAATTCACAGAATGCTGTAGCCTCAAAGATTTTG"&amp;"GGACTACCAACTCAAACTGTTGATTCATCACAGGGC
TCAGAATATGACTATGTCATATTCACTCAAACCACTGAAACAGCTCACTCTTGTAATGTAAACAGATTTA
ATGTTGCTATTACCAGAGCAAAAGTAGGCATACTTTGCATAATGTCTGATAGAGACCTTTATGACAAGTT
GCAATTTACAAGTCTTGAAATTCCACGTAGGAATGTGGCAACTTTACAAGCTGAAAATGTAACAGGACTC
TTTAA"&amp;"AGATTGTAGTAAGGTAATCACTGGGTTACATCCTACACAGGCACCTACACACCTCAGTGTTGACA
CTAAATTCAAAACTGAAGGTTTATGTGTTGACATACCTGGCATACCTAAGGACATGACCTATAGAAGACT
CATCTCTATGATGGGTTTTAAAATGAATTATCAAGTTAATGGTTACCCTAACATGTTTATCACCCGCGAA
GAAGCTATAAGACATGTACGTGCATGGATTGGCTTCGATGTCGAGGG"&amp;"GTGTCATGCTACTAGAGAAGCTG
TTGGTACCAATTTACCTTTACAGCTAGGTTTTTCTACAGGTGTTAACCTAGTTGCTGTACCTACAGGTTA
TGTTGATACACCTAATAATACAGATTTTTCCAGAGTTAGTGCTAAACCACCGCCTGGAGATCAATTTAAA
CACCTCATACCACTTATGTACAAAGGACTTCCTTGGAATGTAGTGCGTATAAAGATTGTACAAATGTTAA
GTGACACACTTAAAAATC"&amp;"TCTCTGACAGAGTCGTATTTGTCTTATGGGCACATGGCTTTGAGTTGACATC
TATGAAGTATTTTGTGAAAATAGGACCTGAGCGCACCTGTTGTCTATGTGATAGACGTGCCACATGCTTT
TCCACTGCTTCAGACACTTATGCCTGTTGGCATCATTCTATTGGATTTGATTACGTCTATAATCCGTTTA
TGATTGATGTTCAACAATGGGGTTTTACAGGTAACCTACAAAGCAACCATGATCTGTATT"&amp;"GTCAAGTCCA
TGGTAATGCACATGTAGCTAGTTGTGATGCAATCATGACTAGGTGTCTAGCTGTCCACGAGTGCTTTGTT
AAGCGTGTTGACTGGACTATTGAATATCCTATAATTGGTGATGAACTGAAGATTAATGCGGCTTGTAGAA
AGGTTCAACACATGGTTGTTAAAGCTGCATTATTAGCAGACAAATTCCCAGTTCTTCACGACATTGGTAA
CCCTAAAGCTATTAAGTGTGTACCTCAAGCT"&amp;"GATGTAGAATGGAAGTTCTATGATGCACAGCCTTGTAGT
GACAAAGCTTATAAAATAGAAGAATTATTCTATTCTTATGCCACACATTCTGACAAATTCACAGATGGTG
TATGCCTATTTTGGAATTGCAATGTCGATAGATATCCTGCTAATTCCATTGTTTGTAGATTTGACACTAG
AGTGCTATCTAACCTTAACTTGCCTGGTTGTGATGGTGGCAGTTTGTATGTAAATAAACATGCATTCCAC
AC"&amp;"ACCAGCTTTTGATAAAAGTGCTTTTGTTAATTTAAAACAATTACCATTTTTCTATTACTCTGACAGTC
CATGTGAGTCTCATGGAAAACAAGTAGTGTCAGATATAGATTATGTACCACTAAAGTCTGCTACGTGTAT
AACACGTTGCAATTTAGGTGGTGCTGTCTGTAGACATCATGCTAATGAGTACAGATTGTATCTCGATGCT
TATAACATGATGATCTCAGCTGGCTTTAGCTTGTGGGTTTACAA"&amp;"ACAATTTGATACTTATAACCTCTGGA
ACACTTTTACAAGACTTCAGAGTTTAGAAAATGTGGCTTTTAATGTTGTAAATAAGGGACACTTTGATGG
ACAACAGGGTGAAGTACCAGTTTCTATCATTAATAACACTGTTTACACAAAAGTTGATGGTGTTGATGTA
GAATTGTTTGAAAATAAAACAACATTACCTGTTAATGTAGCATTTGAGCTTTGGGCTAAGCGCAACATTA
AACCAGTACCAGAGG"&amp;"TGAAAATACTCAATAATTTGGGTGTGGACATTGCTGCTAATACTGTGATCTGGGA
CTACAAAAGAGATGCTCCAGCACATATATCTACTATTGGTGTTTGTTCTATGACTGACATAGCCAAGAAA
CCAACTGAAACGATTTGTGCACCACTCACTGTCTTTTTTGATGGTAGAGTTGATGGTCAAGTAGACTTAT
TTAGAAATGCCCGTAATGGTGTTCTTATTACAGAAGGTAGTGTTAAAGGTTTACAAC"&amp;"CATCTGTAGGTCC
CAAACAAGCTAGTCTTAATGGAGTCACATTAATTGGAGAAGCCGTAAAAACACAGTTCAATTATTATAAG
AAAGTTGATGGTGTTGTCCAACAATTACCTGAAACTTACTTTACTCAGAGTAGAAATTTACAAGAATTTA
AACCCAGGAGTCAAATGGAAATTGATTTCTTAGAATTAGCTATGGATGAATTCATTGAACGGTATAAATT
AGAAGGCTATGCCTTCGAACATATCGTT"&amp;"TATGGAGATTTTAGTCATAGTCAGTTAGGTGGTTTACATCTA
CTGATTGGACTAGCTAAACGTTTTAAGGAATCACCTTTTGAATTAGAAGATTTTATTCCTATGGACAGTA
CAGTTAAAAACTATTTCATAACAGATGCGCAAACAGGTTCATCTAAGTGTGTGTGTTCTGTTATTGATTT
ATTACTTGATGATTTTGTTGAAATAATAAAATCCCAAGATTTATCTGTAGTTTCTAAGGTTGTCAAAGTG"&amp;"
ACTATTGACTATACAGAAATTTCATTTATGCTTTGGTGTAAAGATGGCCATGTAGAAACATTTTACCCAA
AATTACAATCTAGTCAAGCGTGGCAACCGGGTGTTGCTATGCCTAATCTTTACAAAATGCAAAGAATGCT
ATTAGAAAAGTGTGACCTTCAAAATTATGGTGATAGTGCAACATTACCTAAAGGCATAATGATGAATGTC
GCAAAATATACTCAACTGTGTCAATATTTAAACACATTAAC"&amp;"ATTAGCTGTACCCTATAATATGAGAGTTA
TACATTTTGGTGCTGGTTCTGATAAAGGAGTTGCACCAGGTACAGCTGTTTTAAGACAGTGGTTGCCTAC
GGGTACGCTGCTTGTCGATTCAGATCTTAATGACTTTGTCTCTGATGCAGATTCAACTTTGATTGGTGAT
TGTGCAACTGTACATACAGCTAATAAATGGGATCTCATTATTAGTGATATGTACGACCCTAAGACTAAAA
ATGTTACAAAAG"&amp;"AAAATGACTCTAAAGAGGGTTTTTTCACTTACATTTGTGGGTTTATACAACAAAAGCT
AGCTCTTGGAGGTTCCGTGGCTATAAAGATAACAGAACATTCTTGGAATGCTGATCTTTATAAGCTCATG
GGACACTTCGCATGGTGGACAGCCTTTGTTACTAATGTGAATGCGTCATCATCTGAAGCATTTTTAATTG
GATGTAATTATCTTGGCAAACCACGCGAACAAATAGATGGTTATGTCATGCATG"&amp;"CAAATTACATATTTTG
GAGGAATACAAATCCAATTCAGTTGTCTTCCTATTCTTTATTTGACATGAGTAAATTTCCCCTTAAATTA
AGGGGTACTGCTGTTATGTCTTTAAAAGAAGGTCAAATCAATGATATGATTTTATCTCTTCTTAGTAAAG
GTAGACTTATAATTAGAGAAAACAACAGAGTTGTTATTTCTAGTGATGTTCTTGTTAACAACTAAACGAA
CAATGTTTGTTTTTCTTGTTTTATT"&amp;"GCCACTAGTCTCTAGTCAGTGTGTTAATCTTACAACCAGAACTCA
ATTACCCCCTGCATACACTAATTCTTTCACACGTGGTGTTTATTACCCTGACAAAGTTTTCAGATCCTCA
GTTTTACATTCAACTCAGGACTTGTTCTTACCTTTCTTTTCCAATGTTACTTGGTTCCATGCTATACATG
TCTCTGGGACCAATGGTACTAAGAGGTTTGATAACCCTGTCCTACCATTTAATGATGGTGTTTATTT"&amp;"TGC
TTCCACTGAGAAGTCTAACATAATAAGAGGCTGGATTTTTGGTACTACTTTAGATTCGAAGACCCAGTCC
CTACTTATTGTTAATAACGCTACTAATGTTGTTATTAAAGTCTGTGAATTTCAATTTTGTAATGATCCAT
TTTTGGGTGTTTATTACCACAAAAACAACAAAAGTTGGATGGAAAGTGAGTTCAGAGTTTATTCTAGTGC
GAATAATTGCACTTTTGAATATGTCTCTCAGCCTTTTC"&amp;"TTATGGACCTTGAAGGAAAACAGGGTAATTTC
AAAAATCTTAGGGAATTTGTGTTTAAGAATATTGATGGTTATTTTAAAATATATTCTAAGCACACGCCTA
TTAATTTAGTGCGTGATCTCCCTCAGGGTTTTTCGGCTTTAGAACCATTGGTAGATTTGCCAATAGGTAT
TAACATCACTAGGTTTCAAACTTTACTTGCTTTACATAGAAGTTATTTGACTCCTGGTGATTCTTCTTCA
GGTTGGACA"&amp;"GCTGGTGCTGCAGCTTATTATGTGGGTTATCTTCAACCTAGGACTTTTCTATTAAAATATA
ATGAAAATGGAACCATTACAGATGCTGTAGACTGTGCACTTGACCCTCTCTCAGAAACAAAGTGTACGTT
GAAATCCTTCACTGTAGAAAAAGGAATCTATCAAACTTCTAACTTTAGAGTCCAACCAACAGAATCTATT
GTTAGATTTCCTAATATTACAAACTTGTGCCCTTTTGGTGAAGTTTTTAAC"&amp;"GCCACCAGATTTGCATCTG
TTTATGCTTGGAACAGGAAGAGAATCAGCAACTGTGTTGCTGATTATTCTGTCCTATATAATTCCGCATC
ATTTTCCACTTTTAAGTGTTATGGAGTGTCTCCTACTAAATTAAATGATCTCTGCTTTACTAATGTCTAT
GCAGATTCATTTGTAATTAGAGGTGATGAAGTCAGACAAATCGCTCCAGGGCAAACTGGAAAGATTGCTG
ATTATAATTATAAATTACCAGA"&amp;"TGATTTTACAGGCTGCGTTATAGCTTGGAATTCTAACAATCTTGATTC
TAAGGTTGGTGGTAATTATAATTACCTGTATAGATTGTTTAGGAAGTCTAATCTCAAACCTTTTGAGAGA
GATATTTCAACTGAAATCTATCAGGCCGGTAGCACACCTTGTAATGGTGTTGAAGGTTTTAATTGTTACT
TTCCTTTACAATCATATGGTTTCCAACCCACTAATGGTGTTGGTTACCAACCATACAGAGTAGT"&amp;"AGTACT
TTCTTTTGAACTTCTACATGCACCAGCAACTGTTTGTGGACCTAAAAAGTCTACTAATTTGGTTAAAAAC
AAATGTGTCAATTTCAACTTCAATGGTTTAACAGGCACAGGTGTTCTTACTGAGTCTAACAAAAAGTTTC
TGCCTTTCCAACAATTTGGCAGAGACATTGCTGACACTACTGATGCTGTCCGTGATCCACAGACACTTGA
GATTCTTGACATTACACCATGTTCTTTTGGTGGTG"&amp;"TCAGTGTTATAACACCAGGAACAAATACTTCTAAC
CAGGTTGCTGTTCTTTATCAGGATGTTAACTGCACAGAAGTCCCTGTTGCTATTCATGCAGATCAACTTA
CTCCTACTTGGCGTGTTTATTCTACAGGTTCTAATGTTTTTCAAACACGTGCAGGCTGTTTAATAGGGGC
TGAACATGTCAACAACTCATATGAGTGTGACATACCCATTGGTGCAGGTATATGCGCTAGTTATCAGACT
CAGACT"&amp;"AATTCTCCTCGGCGGGCACGTAGTGTAGCTAGTCAATCCATCATTGCCTACACTATGTCACTTG
GTGCAGAAAATTCAGTTGCTTACTCTAATAACTCTATTGCCATACCCACAAATTTTACTATTAGTGTTAC
CACAGAAATTCTACCAGTGTCTATGACCAAGACATCAGTAGATTGTACAATGTACATTTGTGGTGATTCA
ACTGAATGCAGCAATCTTTTGTTGCAATATGGCAGTTTTTGTACACAA"&amp;"TTAAACCGTGCTTTAACTGGAA
TAGCTGTTGAACAAGACAAAAACACCCAAGAAGTTTTTGCACAAGTCAAACAAATTTACAAAACACCACC
AATTAAAGATTTTGGTGGTTTTAATTTTTCACAAATATTACCAGATCCATCAAAACCAAGCAAGAGGTCA
TTTATTGAAGATCTACTTTTCAACAAAGTGACACTTGCAGATGCTGGCTTCATCAAACAATATGGTGATT
GCCTTGGTGATATTGCTGC"&amp;"TAGAGACCTCATTTGTGCACAAAAGTTTAACGGCCTTACTGTTTTGCCACC
TTTGCTCACAGATGAAATGATTGCTCAATACACTTCTGCACTGTTAGCGGGTACAATCACTTCTGGTTGG
ACCTTTGGTGCAGGTGCTGCATTACAAATACCATTTGCTATGCAAATGGCTTATAGGTTTAATGGTATTG
GAGTTACACAGAATGTTCTCTATGAGAACCAAAAATTGATTGCCAACCAATTTAATAGTGC"&amp;"TATTGGCAA
AATTCAAGACTCACTTTCTTCCACAGCAAGTGCACTTGGAAAACTTCAAGATGTGGTCAACCAAAATGCA
CAAGCTTTAAACACGCTTGTTAAACAACTTAGCTCCAATTTTGGTGCAATTTCAAGTGTTTTAAATGATA
TCCTTTCACGTCTTGACAAAGTTGAGGCTGAAGTGCAAATTGATAGGTTGATCACAGGCAGACTTCAAAG
TTTGCAGACATATGTGACTCAACAATTAATTA"&amp;"GAGCTGCAGAAATCAGAGCTTCTGCTAATCTTGCTGCT
ACTAAAATGTCAGAGTGTGTACTTGGACAATCAAAAAGAGTTGATTTTTGTGGAAAGGGCTATCATCTTA
TGTCCTTCCCTCAGTCAGCACCTCATGGTGTAGTCTTCTTGCATGTGACTTATGTCCCTGCACAAGAAAA
GAACTTCACAACTGCTCCTGCCATTTGTCATGATGGAAAAGCACACTTTCCTCGTGAAGGTGTCTTTGTT
TCA"&amp;"AATGGCACACACTGGTTTGTAACACAAAGGAATTTTTATGAACCACAAATCATTACTACAGACAACA
CATTTGTGTCTGGTAACTGTGATGTTGTAATAGGAATTGTCAACAACACAGTTTATGATCCTTTGCAACC
TGAATTAGACTCATTCAAGGAGGAGTTAGATAAATATTTTAAGAATCATACATCACCAGATGTTGATTTA
GGTGACATCTCTGGCATTAATGCTTCAGTTGTAAACATTCAAAAA"&amp;"GAAATTGACCGCCTCAATGAGGTTG
CCAAGAATTTAAATGAATCTCTCATCGATCTCCAAGAACTTGGAAAGTATGAGCAGTATATAAAATGGCC
ATGGTACATTTGGCTAGGTTTTATAGCTGGCTTGATTGCCATAGTAATGGTGACAATTATGCTTTGCTGT
ATGACCAGTTGCTGTAGTTGTCTCAAGGGCTGTTGTTCTTGTGGATCCTGCTGCAAATTTGATGAAGACG
ACTCTGAGCCAGTGCT"&amp;"CAAAGGAGTCAAATTACATTACACATAAACGAACTTATGGATTTGTTTATGAGA
ATCTTCACAATTGGAACTGTAACTTTGAAGCAAGGTGAAATCAAGGATGCTACTCCTTCAGATTTTGTTC
GCGCTACTGCAACGATACCGATACAAGCCTCACTCCCTTTCGGATGGCTTATTGTTGGCGTTGCACTTCT
TGCTGTTTTTCAGAGCGCTTCCAAAATCATAACCCTCAAAAAGAGATGGCAACTAGCA"&amp;"CTCTCCAAGGGT
GTTCACTTTGTTTGCAACTTGCTGTTGTTGTTTGTAACAGTTTACTCACACCTTTTGCTCGTTGCTGCTG
GCCTTGAAGCCCCTTTTCTCTATCTTTATGCTTTAGTCTACTTCTTGCAGAGTATAAACTTTGTAAGAAT
AATAATGAGGCTTTGGCTTTGCTGGAAATGCCGTTCCAAAAACCCATTACTTTATGATGCCAACTATTTT
CTTTGCTGGCATACTAATTGTTACGACTA"&amp;"TTGTATACCTTACAATAGTGTAACTTCTTCAATTGTCATTA
CTTCAGGTGATGGCACAACAAGTCCTATTTCTGAACATGACTACCAGATTGGTGGTTATACTGAAAAATG
GGAATCTGGAGTAAAAGACTGTGTTGTATTACACAGTTACTTCACTTCAGACTATTACCAGCTGTACTCA
ACTCAATTGAGTACAGACACTGGTGTTGAACATGTTACCTTCTTCATCTACAATAAAATTGTTGATGAGC
"&amp;"CTGAAGAACATGTCCAAATTCACACAATCGACGGTTCATCCGGAGTTGTTAATCCAGTAATGGAACCAAT
TTATGATGAACCGACGACGACTACTAGCGTGCCTTTGTAAGCACAAGCTGATGAGTACGAACTTATGTAC
TCATTCGTTTCGGAAGAGACAGGTACGTTAATAGTTAATAGCGTACTTCTTTTTCTTGCTTTCGTGGTAT
TCTTGCTAGTTACACTAGCCATCCTTACTGCGCTTCGATTGT"&amp;"GTGCGTACTGCTGCAATATTGTTAACGT
GAGTCTTGTAAAACCTTCTTTTTACGTTTACTCTCGTGTTAAAAATCTGAATTCTTCTAGAGTTCCTGAT
CTTCTGGTCTAAACGAACTAAATATTATATTAGTTTTTCTGTTTGGAACTTTAATTTTAGCCATGGCAGA
TTCCAACGGTACTATTACCGTTGAAGAGCTTAAAAAGCTCCTTGAACAATGGAACCTAGTAATAGGTTTC
CTATTCCTTACAT"&amp;"GGATTTGTCTTCTACAATTTGCCTATGCCAACAGGAATAGGTTTTTGTATATAATTA
AGTTAATTTTCCTCTGGCTGTTATGGCCAGTAACTTTAGCTTGTTTTGTGCTTGCTGCTGTTTACAGAAT
AAATTGGATCACCGGTGGAATTGCTATCGCAATGGCTTGTCTTGTAGGCTTGATGTGGCTCAGCTACTTC
ATTGCTTCTTTCAGACTGTTTGCGCGTACGCGTTCCATGTGGTCATTCAATCCAG"&amp;"AAACTAACATTCTTC
TCAACGTGCCACTCCATGGCACTATTCTGACCAGACCGCTTCTAGAAAGTGAACTCGTAATCGGAGCTGT
GATCCTTCGTGGACATCTTCGTATTGCTGGACACCATCTAGGACGCTGTGACATCAAGGACCTGCCTAAA
GAAATCACTGTTGCTACATCACGAACGCTTTCTTATTACAAATTGGGAGCTTCGCAGCGTGTAGCAGGTG
ACTCAGGTTTTGCTGCATACAGTCGC"&amp;"TACAGGATTGGCAACTATAAATTAAACACAGACCATTCCAGTAG
CAGTGACAATATTGCTTTGCTTGTACAGTAAGTGACAACAGATGTTTCATCTCGTTGACTTTCAGGTTAC
TATAGCAGAGATATTACTAATTATTATGAGGACTTTTAAAGTTTCCATTTGGAATCTTGATTACATCATA
AACCTCATAATTAAAAATTTATCTAAGTCACTAACTGAGAATAAATATTCTCAATTAGATGAAGAGCA"&amp;"AC
CAATGGAGATTGATTAAACGAACATGAAAATTATTCTTTTCTTGGCACTGATAACACTCGCTACTTGTGA
GCTTTATCACTACCAAGAGTGTGTTAGAGGTACAACAGTACTTTTAAAAGAACCTTGCTCTTCTGGAACA
TACGAGGGCAATTCACCATTTCATCCTCTAGCTGATAACAAATTTGCACTGACTTGCTTTAGCACTCAAT
TTGCTTTTGCTTGTCCTGACGGCGTAAAACACGTCTATC"&amp;"AGTTACGTGCCAGATCAGTTTCACCTAAACT
GTTCATCAGACAAGAGGAAGTTCAAGAACTTTACTCTCCAATTTTTCTTATTGTTGCGGCAATAGTGTTT
ATAACACTTTGCTTCACACTCAAAAGAAAGACAGAATGATTGAACTTTCATTAATTGACTTCTATTTGTG
CTTTTTAGCCTTTCTGCTATTCCTTGTTTTAATTATGCTTATTATCTTTTGGTTCTCACTTGAACTGCAA
GATCATAATG"&amp;"AAACTTGTCACGCCTAAACGAACATGAAATTTCTTGTTTTCTTAGGAATCATCACAACTG
TAGCTGCATTTCACCAAGAATGTAGTTTACAGTCATGTACTCAACATCAACCATATGTAGTTGATGACCC
GTGTCCTATTCACTTCTATTCTAAATGGTATATTAGAGTAGGAGCTAGAAAATCAGCACCTTTAATTGAA
TTGTGCGTGGATGAGGCTGGTTCTAAATCACCCATTCAGTACATCGATATCG"&amp;"GTAATTATACAGTTTCCT
GTTTACCTTTTACAATTAATTGCCAGGAACCTAAATTGGGTAGTCTTGTAGTGCGTTGTTCGTTCTATGA
AGACTTTTTAGAGTATCATGACGTTCGTGTTGTTTTAGATTTCATCTAAACGAACAAACTAAAATGTCTG
ATAATGGACCCCAAAATCAGCGAAATGCACCCCGCATTACGTTTGGTGGACCCTCAGATTCAACTGGCAG
TAACCAGAATGGAGAACGCAGTG"&amp;"GGGCGCGATCAAAACAACGTCGGCCCCAAGGTTTACCCAATAATACT
GCGTCTTGGTTCACCGCTCTCACTCAACATGGCAAGGAAGACCTTAAATTCCCTCGAGGACAAGGCGTTC
CAATTAACACCAATAGCAGTCCAGATGACCAAATTGGCTACTACCGAAGAGCTACCAGACGAATTCGTGG
TGGTGACGGTAAAATGAAAGATCTCAGTCCAAGATGGTATTTCTACTACCTAGGAACTGGGCCAG"&amp;"AAGCT
GGACTTCCCTATGGTGCTAACAAAGACGGCATCATATGGGTTGCAACTGAGGGAGCCTTGAATACACCAA
AAGATCACATTGGCACCCGCAATCCTGCTAACAATGCTGCAATCGTGCTACAACTTCCTCAAGGAACAAC
ATTGCCAAAAGGCTTCTACGCAGAAGGGAGCAGAGGCGGCAGTCAAGCCTCTTCTCGTTCCTCATCACGT
AGTCGCAACAGTTCAAGAAATTCAACTCCAGGCAGC"&amp;"AGTAGGGGAACTTCTCCTGCTAGAATGGCTGGCA
ATGGCGGTGATGCTGCTCTTGCTTTGCTGCTGCTTGACAGATTGAACCAGCTTGAGAGCAAAATGTCTGG
TAAAGGCCAACAACAACAAGGCCAAACTGTCACTAAGAAATCTGCTGCTGAGGCTTCTAAGAAGCCTCGG
CAAAAACGTACTGCCACTAAAGCATACAATGTAACACAAGCTTTCGGCAGACGTGGTCCAGAACAAACCC
AAGGAAA"&amp;"TTTTGGGGACCAGGAACTAATCAGACAAGGAACTGATTACAAACATTGGCCGCAAATTGCACA
ATTTGCCCCCAGCGCTTCAGCGTTCTTCGGAATGTCGCGCATTGGCATGGAAGTCACACCTTCGGGAACG
TGGTTGACCTACACAGGTGCCATCAAATTGGATGACAAAGATCCAAATTTCAAAGATCAAGTCATTTTGC
TGAATAAGCATATTGACGCATACAAAACATTCCCACCAACAGAGCCTAA"&amp;"AAAGGACAAAAAGAAGAAGGC
TGATGAAACTCAAGCCTTACCGCAGAGACAGAAGAAACAGCAAACTGTGACTCTTCTTCCTGCTGCAGAT
TTGGATGATTTCTCCAAACAATTGCAACAATCCATGAGCAGTGCTGACTCAACTCAGGCCTAAACTCATG
CAGACCACACAAGGCAGATGGGCTATATAAACGTTTTCGCTTTTCCGTTTACGATATATAGTCTACTCTT
GTGCAGAATGAATTCTCGTA"&amp;"ACTACATAGCACAAGTAGATGTAGTTAACTTTAATCTCACATAGCAATCT
TTAATCAGTGTGTAACATTAGGGAGGACTTGAAAGAGCCACCACATTTTCACCGAGGCCACGCGGAGTAC
GATCGAGTGTACAGTGAACAATGCTAGGGAGAGCTGCCTATATGGAAGAGCCCTAATGTGTAAAATTAAT
TTTAGTAGTGCTATCCCCATGTGATTTTAATAGCTTCTTAGGAGAATGACAAAAAAAAAAAA"&amp;"AAAAAAAA
AAAAAAAAAAAAA")</f>
        <v>&gt;HuCoV2_Whu1_2019 NC_045512.2_genome
ATTAAAGGTTTATACCTTCCCAGGTAACAAACCAACCAACTTTCGATCTCTTGTAGATCTGTTCTCTAAA
CGAACTTTAAAATCTGTGTGGCTGTCACTCGGCTGCATGCTTAGTGCACTCACGCAGTATAATTAATAAC
TAATTACTGTCGTTGACAGGACACGAGTAACTCGTCTATCTTCTGCAGGCTGCTTACGGTTTCGTCCGTG
TTGCAGCCGATCATCAGCACATCTAGGTTTCGTCCGGGTGTGACCGAAAGGTAAGATGGAGAGCCTTGTC
CCTGGTTTCAACGAGAAAACACACGTCCAACTCAGTTTGCCTGTTTTACAGGTTCGCGACGTGCTCGTAC
GTGGCTTTGGAGACTCCGTGGAGGAGGTCTTATCAGAGGCACGTCAACATCTTAAAGATGGCACTTGTGG
CTTAGTAGAAGTTGAAAAAGGCGTTTTGCCTCAACTTGAACAGCCCTATGTGTTCATCAAACGTTCGGAT
GCTCGAACTGCACCTCATGGTCATGTTATGGTTGAGCTGGTAGCAGAACTCGAAGGCATTCAGTACGGTC
GTAGTGGTGAGACACTTGGTGTCCTTGTCCCTCATGTGGGCGAAATACCAGTGGCTTACCGCAAGGTTCT
TCTTCGTAAGAACGGTAATAAAGGAGCTGGTGGCCATAGTTACGGCGCCGATCTAAAGTCATTTGACTTA
GGCGACGAGCTTGGCACTGATCCTTATGAAGATTTTCAAGAAAACTGGAACACTAAACATAGCAGTGGTG
TTACCCGTGAACTCATGCGTGAGCTTAACGGAGGGGCATACACTCGCTATGTCGATAACAACTTCTGTGG
CCCTGATGGCTACCCTCTTGAGTGCATTAAAGACCTTCTAGCACGTGCTGGTAAAGCTTCATGCACTTTG
TCCGAACAACTGGACTTTATTGACACTAAGAGGGGTGTATACTGCTGCCGTGAACATGAGCATGAAATTG
CTTGGTACACGGAACGTTCTGAAAAGAGCTATGAATTGCAGACACCTTTTGAAATTAAATTGGCAAAGAA
ATTTGACACCTTCAATGGGGAATGTCCAAATTTTGTATTTCCCTTAAATTCCATAATCAAGACTATTCAA
CCAAGGGTTGAAAAGAAAAAGCTTGATGGCTTTATGGGTAGAATTCGATCTGTCTATCCAGTTGCGTCAC
CAAATGAATGCAACCAAATGTGCCTTTCAACTCTCATGAAGTGTGATCATTGTGGTGAAACTTCATGGCA
GACGGGCGATTTTGTTAAAGCCACTTGCGAATTTTGTGGCACTGAGAATTTGACTAAAGAAGGTGCCACT
ACTTGTGGTTACTTACCCCAAAATGCTGTTGTTAAAATTTATTGTCCAGCATGTCACAATTCAGAAGTAG
GACCTGAGCATAGTCTTGCCGAATACCATAATGAATCTGGCTTGAAAACCATTCTTCGTAAGGGTGGTCG
CACTATTGCCTTTGGAGGCTGTGTGTTCTCTTATGTTGGTTGCCATAACAAGTGTGCCTATTGGGTTCCA
CGTGCTAGCGCTAACATAGGTTGTAACCATACAGGTGTTGTTGGAGAAGGTTCCGAAGGTCTTAATGACA
ACCTTCTTGAAATACTCCAAAAAGAGAAAGTCAACATCAATATTGTTGGTGACTTTAAACTTAATGAAGA
GATCGCCATTATTTTGGCATCTTTTTCTGCTTCCACAAGTGCTTTTGTGGAAACTGTGAAAGGTTTGGAT
TATAAAGCATTCAAACAAATTGTTGAATCCTGTGGTAATTTTAAAGTTACAAAAGGAAAAGCTAAAAAAG
GTGCCTGGAATATTGGTGAACAGAAATCAATACTGAGTCCTCTTTATGCATTTGCATCAGAGGCTGCTCG
TGTTGTACGATCAATTTTCTCCCGCACTCTTGAAACTGCTCAAAATTCTGTGCGTGTTTTACAGAAGGCC
GCTATAACAATACTAGATGGAATTTCACAGTATTCACTGAGACTCATTGATGCTATGATGTTCACATCTG
ATTTGGCTACTAACAATCTAGTTGTAATGGCCTACATTACAGGTGGTGTTGTTCAGTTGACTTCGCAGTG
GCTAACTAACATCTTTGGCACTGTTTATGAAAAACTCAAACCCGTCCTTGATTGGCTTGAAGAGAAGTTT
AAGGAAGGTGTAGAGTTTCTTAGAGACGGTTGGGAAATTGTTAAATTTATCTCAACCTGTGCTTGTGAAA
TTGTCGGTGGACAAATTGTCACCTGTGCAAAGGAAATTAAGGAGAGTGTTCAGACATTCTTTAAGCTTGT
AAATAAATTTTTGGCTTTGTGTGCTGACTCTATCATTATTGGTGGAGCTAAACTTAAAGCCTTGAATTTA
GGTGAAACATTTGTCACGCACTCAAAGGGATTGTACAGAAAGTGTGTTAAATCCAGAGAAGAAACTGGCC
TACTCATGCCTCTAAAAGCCCCAAAAGAAATTATCTTCTTAGAGGGAGAAACACTTCCCACAGAAGTGTT
AACAGAGGAAGTTGTCTTGAAAACTGGTGATTTACAACCATTAGAACAACCTACTAGTGAAGCTGTTGAA
GCTCCATTGGTTGGTACACCAGTTTGTATTAACGGGCTTATGTTGCTCGAAATCAAAGACACAGAAAAGT
ACTGTGCCCTTGCACCTAATATGATGGTAACAAACAATACCTTCACACTCAAAGGCGGTGCACCAACAAA
GGTTACTTTTGGTGATGACACTGTGATAGAAGTGCAAGGTTACAAGAGTGTGAATATCACTTTTGAACTT
GATGAAAGGATTGATAAAGTACTTAATGAGAAGTGCTCTGCCTATACAGTTGAACTCGGTACAGAAGTAA
ATGAGTTCGCCTGTGTTGTGGCAGATGCTGTCATAAAAACTTTGCAACCAGTATCTGAATTACTTACACC
ACTGGGCATTGATTTAGATGAGTGGAGTATGGCTACATACTACTTATTTGATGAGTCTGGTGAGTTTAAA
TTGGCTTCACATATGTATTGTTCTTTCTACCCTCCAGATGAGGATGAAGAAGAAGGTGATTGTGAAGAAG
AAGAGTTTGAGCCATCAACTCAATATGAGTATGGTACTGAAGATGATTACCAAGGTAAACCTTTGGAATT
TGGTGCCACTTCTGCTGCTCTTCAACCTGAAGAAGAGCAAGAAGAAGATTGGTTAGATGATGATAGTCAA
CAAACTGTTGGTCAACAAGACGGCAGTGAGGACAATCAGACAACTACTATTCAAACAATTGTTGAGGTTC
AACCTCAATTAGAGATGGAACTTACACCAGTTGTTCAGACTATTGAAGTGAATAGTTTTAGTGGTTATTT
AAAACTTACTGACAATGTATACATTAAAAATGCAGACATTGTGGAAGAAGCTAAAAAGGTAAAACCAACA
GTGGTTGTTAATGCAGCCAATGTTTACCTTAAACATGGAGGAGGTGTTGCAGGAGCCTTAAATAAGGCTA
CTAACAATGCCATGCAAGTTGAATCTGATGATTACATAGCTACTAATGGACCACTTAAAGTGGGTGGTAG
TTGTGTTTTAAGCGGACACAATCTTGCTAAACACTGTCTTCATGTTGTCGGCCCAAATGTTAACAAAGGT
GAAGACATTCAACTTCTTAAGAGTGCTTATGAAAATTTTAATCAGCACGAAGTTCTACTTGCACCATTAT
TATCAGCTGGTATTTTTGGTGCTGACCCTATACATTCTTTAAGAGTTTGTGTAGATACTGTTCGCACAAA
TGTCTACTTAGCTGTCTTTGATAAAAATCTCTATGACAAACTTGTTTCAAGCTTTTTGGAAATGAAGAGT
GAAAAGCAAGTTGAACAAAAGATCGCTGAGATTCCTAAAGAGGAAGTTAAGCCATTTATAACTGAAAGTA
AACCTTCAGTTGAACAGAGAAAACAAGATGATAAGAAAATCAAAGCTTGTGTTGAAGAAGTTACAACAAC
TCTGGAAGAAACTAAGTTCCTCACAGAAAACTTGTTACTTTATATTGACATTAATGGCAATCTTCATCCA
GATTCTGCCACTCTTGTTAGTGACATTGACATCACTTTCTTAAAGAAAGATGCTCCATATATAGTGGGTG
ATGTTGTTCAAGAGGGTGTTTTAACTGCTGTGGTTATACCTACTAAAAAGGCTGGTGGCACTACTGAAAT
GCTAGCGAAAGCTTTGAGAAAAGTGCCAACAGACAATTATATAACCACTTACCCGGGTCAGGGTTTAAAT
GGTTACACTGTAGAGGAGGCAAAGACAGTGCTTAAAAAGTGTAAAAGTGCCTTTTACATTCTACCATCTA
TTATCTCTAATGAGAAGCAAGAAATTCTTGGAACTGTTTCTTGGAATTTGCGAGAAATGCTTGCACATGC
AGAAGAAACACGCAAATTAATGCCTGTCTGTGTGGAAACTAAAGCCATAGTTTCAACTATACAGCGTAAA
TATAAGGGTATTAAAATACAAGAGGGTGTGGTTGATTATGGTGCTAGATTTTACTTTTACACCAGTAAAA
CAACTGTAGCGTCACTTATCAACACACTTAACGATCTAAATGAAACTCTTGTTACAATGCCACTTGGCTA
TGTAACACATGGCTTAAATTTGGAAGAAGCTGCTCGGTATATGAGATCTCTCAAAGTGCCAGCTACAGTT
TCTGTTTCTTCACCTGATGCTGTTACAGCGTATAATGGTTATCTTACTTCTTCTTCTAAAACACCTGAAG
AACATTTTATTGAAACCATCTCACTTGCTGGTTCCTATAAAGATTGGTCCTATTCTGGACAATCTACACA
ACTAGGTATAGAATTTCTTAAGAGAGGTGATAAAAGTGTATATTACACTAGTAATCCTACCACATTCCAC
CTAGATGGTGAAGTTATCACCTTTGACAATCTTAAGACACTTCTTTCTTTGAGAGAAGTGAGGACTATTA
AGGTGTTTACAACAGTAGACAACATTAACCTCCACACGCAAGTTGTGGACATGTCAATGACATATGGACA
ACAGTTTGGTCCAACTTATTTGGATGGAGCTGATGTTACTAAAATAAAACCTCATAATTCACATGAAGGT
AAAACATTTTATGTTTTACCTAATGATGACACTCTACGTGTTGAGGCTTTTGAGTACTACCACACAACTG
ATCCTAGTTTTCTGGGTAGGTACATGTCAGCATTAAATCACACTAAAAAGTGGAAATACCCACAAGTTAA
TGGTTTAACTTCTATTAAATGGGCAGATAACAACTGTTATCTTGCCACTGCATTGTTAACACTCCAACAA
ATAGAGTTGAAGTTTAATCCACCTGCTCTACAAGATGCTTATTACAGAGCAAGGGCTGGTGAAGCTGCTA
ACTTTTGTGCACTTATCTTAGCCTACTGTAATAAGACAGTAGGTGAGTTAGGTGATGTTAGAGAAACAAT
GAGTTACTTGTTTCAACATGCCAATTTAGATTCTTGCAAAAGAGTCTTGAACGTGGTGTGTAAAACTTGT
GGACAACAGCAGACAACCCTTAAGGGTGTAGAAGCTGTTATGTACATGGGCACACTTTCTTATGAACAAT
TTAAGAAAGGTGTTCAGATACCTTGTACGTGTGGTAAACAAGCTACAAAATATCTAGTACAACAGGAGTC
ACCTTTTGTTATGATGTCAGCACCACCTGCTCAGTATGAACTTAAGCATGGTACATTTACTTGTGCTAGT
GAGTACACTGGTAATTACCAGTGTGGTCACTATAAACATATAACTTCTAAAGAAACTTTGTATTGCATAG
ACGGTGCTTTACTTACAAAGTCCTCAGAATACAAAGGTCCTATTACGGATGTTTTCTACAAAGAAAACAG
TTACACAACAACCATAAAACCAGTTACTTATAAATTGGATGGTGTTGTTTGTACAGAAATTGACCCTAAG
TTGGACAATTATTATAAGAAAGACAATTCTTATTTCACAGAGCAACCAATTGATCTTGTACCAAACCAAC
CATATCCAAACGCAAGCTTCGATAATTTTAAGTTTGTATGTGATAATATCAAATTTGCTGATGATTTAAA
CCAGTTAACTGGTTATAAGAAACCTGCTTCAAGAGAGCTTAAAGTTACATTTTTCCCTGACTTAAATGGT
GATGTGGTGGCTATTGATTATAAACACTACACACCCTCTTTTAAGAAAGGAGCTAAATTGTTACATAAAC
CTATTGTTTGGCATGTTAACAATGCAACTAATAAAGCCACGTATAAACCAAATACCTGGTGTATACGTTG
TCTTTGGAGCACAAAACCAGTTGAAACATCAAATTCGTTTGATGTACTGAAGTCAGAGGACGCGCAGGGA
ATGGATAATCTTGCCTGCGAAGATCTAAAACCAGTCTCTGAAGAAGTAGTGGAAAATCCTACCATACAGA
AAGACGTTCTTGAGTGTAATGTGAAAACTACCGAAGTTGTAGGAGACATTATACTTAAACCAGCAAATAA
TAGTTTAAAAATTACAGAAGAGGTTGGCCACACAGATCTAATGGCTGCTTATGTAGACAATTCTAGTCTT
ACTATTAAGAAACCTAATGAATTATCTAGAGTATTAGGTTTGAAAACCCTTGCTACTCATGGTTTAGCTG
CTGTTAATAGTGTCCCTTGGGATACTATAGCTAATTATGCTAAGCCTTTTCTTAACAAAGTTGTTAGTAC
AACTACTAACATAGTTACACGGTGTTTAAACCGTGTTTGTACTAATTATATGCCTTATTTCTTTACTTTA
TTGCTACAATTGTGTACTTTTACTAGAAGTACAAATTCTAGAATTAAAGCATCTATGCCGACTACTATAG
CAAAGAATACTGTTAAGAGTGTCGGTAAATTTTGTCTAGAGGCTTCATTTAATTATTTGAAGTCACCTAA
TTTTTCTAAACTGATAAATATTATAATTTGGTTTTTACTATTAAGTGTTTGCCTAGGTTCTTTAATCTAC
TCAACCGCTGCTTTAGGTGTTTTAATGTCTAATTTAGGCATGCCTTCTTACTGTACTGGTTACAGAGAAG
GCTATTTGAACTCTACTAATGTCACTATTGCAACCTACTGTACTGGTTCTATACCTTGTAGTGTTTGTCT
TAGTGGTTTAGATTCTTTAGACACCTATCCTTCTTTAGAAACTATACAAATTACCATTTCATCTTTTAAA
TGGGATTTAACTGCTTTTGGCTTAGTTGCAGAGTGGTTTTTGGCATATATTCTTTTCACTAGGTTTTTCT
ATGTACTTGGATTGGCTGCAATCATGCAATTGTTTTTCAGCTATTTTGCAGTACATTTTATTAGTAATTC
TTGGCTTATGTGGTTAATAATTAATCTTGTACAAATGGCCCCGATTTCAGCTATGGTTAGAATGTACATC
TTCTTTGCATCATTTTATTATGTATGGAAAAGTTATGTGCATGTTGTAGACGGTTGTAATTCATCAACTT
GTATGATGTGTTACAAACGTAATAGAGCAACAAGAGTCGAATGTACAACTATTGTTAATGGTGTTAGAAG
GTCCTTTTATGTCTATGCTAATGGAGGTAAAGGCTTTTGCAAACTACACAATTGGAATTGTGTTAATTGT
GATACATTCTGTGCTGGTAGTACATTTATTAGTGATGAAGTTGCGAGAGACTTGTCACTACAGTTTAAAA
GACCAATAAATCCTACTGACCAGTCTTCTTACATCGTTGATAGTGTTACAGTGAAGAATGGTTCCATCCA
TCTTTACTTTGATAAAGCTGGTCAAAAGACTTATGAAAGACATTCTCTCTCTCATTTTGTTAACTTAGAC
AACCTGAGAGCTAATAACACTAAAGGTTCATTGCCTATTAATGTTATAGTTTTTGATGGTAAATCAAAAT
GTGAAGAATCATCTGCAAAATCAGCGTCTGTTTACTACAGTCAGCTTATGTGTCAACCTATACTGTTACT
AGATCAGGCATTAGTGTCTGATGTTGGTGATAGTGCGGAAGTTGCAGTTAAAATGTTTGATGCTTACGTT
AATACGTTTTCATCAACTTTTAACGTACCAATGGAAAAACTCAAAACACTAGTTGCAACTGCAGAAGCTG
AACTTGCAAAGAATGTGTCCTTAGACAATGTCTTATCTACTTTTATTTCAGCAGCTCGGCAAGGGTTTGT
TGATTCAGATGTAGAAACTAAAGATGTTGTTGAATGTCTTAAATTGTCACATCAATCTGACATAGAAGTT
ACTGGCGATAGTTGTAATAACTATATGCTCACCTATAACAAAGTTGAAAACATGACACCCCGTGACCTTG
GTGCTTGTATTGACTGTAGTGCGCGTCATATTAATGCGCAGGTAGCAAAAAGTCACAACATTGCTTTGAT
ATGGAACGTTAAAGATTTCATGTCATTGTCTGAACAACTACGAAAACAAATACGTAGTGCTGCTAAAAAG
AATAACTTACCTTTTAAGTTGACATGTGCAACTACTAGACAAGTTGTTAATGTTGTAACAACAAAGATAG
CACTTAAGGGTGGTAAAATTGTTAATAATTGGTTGAAGCAGTTAATTAAAGTTACACTTGTGTTCCTTTT
TGTTGCTGCTATTTTCTATTTAATAACACCTGTTCATGTCATGTCTAAACATACTGACTTTTCAAGTGAA
ATCATAGGATACAAGGCTATTGATGGTGGTGTCACTCGTGACATAGCATCTACAGATACTTGTTTTGCTA
ACAAACATGCTGATTTTGACACATGGTTTAGCCAGCGTGGTGGTAGTTATACTAATGACAAAGCTTGCCC
ATTGATTGCTGCAGTCATAACAAGAGAAGTGGGTTTTGTCGTGCCTGGTTTGCCTGGCACGATATTACGC
ACAACTAATGGTGACTTTTTGCATTTCTTACCTAGAGTTTTTAGTGCAGTTGGTAACATCTGTTACACAC
CATCAAAACTTATAGAGTACACTGACTTTGCAACATCAGCTTGTGTTTTGGCTGCTGAATGTACAATTTT
TAAAGATGCTTCTGGTAAGCCAGTACCATATTGTTATGATACCAATGTACTAGAAGGTTCTGTTGCTTAT
GAAAGTTTACGCCCTGACACACGTTATGTGCTCATGGATGGCTCTATTATTCAATTTCCTAACACCTACC
TTGAAGGTTCTGTTAGAGTGGTAACAACTTTTGATTCTGAGTACTGTAGGCACGGCACTTGTGAAAGATC
AGAAGCTGGTGTTTGTGTATCTACTAGTGGTAGATGGGTACTTAACAATGATTATTACAGATCTTTACCA
GGAGTTTTCTGTGGTGTAGATGCTGTAAATTTACTTACTAATATGTTTACACCACTAATTCAACCTATTG
GTGCTTTGGACATATCAGCATCTATAGTAGCTGGTGGTATTGTAGCTATCGTAGTAACATGCCTTGCCTA
CTATTTTATGAGGTTTAGAAGAGCTTTTGGTGAATACAGTCATGTAGTTGCCTTTAATACTTTACTATTC
CTTATGTCATTCACTGTACTCTGTTTAACACCAGTTTACTCATTCTTACCTGGTGTTTATTCTGTTATTT
ACTTGTACTTGACATTTTATCTTACTAATGATGTTTCTTTTTTAGCACATATTCAGTGGATGGTTATGTT
CACACCTTTAGTACCTTTCTGGATAACAATTGCTTATATCATTTGTATTTCCACAAAGCATTTCTATTGG
TTCTTTAGTAATTACCTAAAGAGACGTGTAGTCTTTAATGGTGTTTCCTTTAGTACTTTTGAAGAAGCTG
CGCTGTGCACCTTTTTGTTAAATAAAGAAATGTATCTAAAGTTGCGTAGTGATGTGCTATTACCTCTTAC
GCAATATAATAGATACTTAGCTCTTTATAATAAGTACAAGTATTTTAGTGGAGCAATGGATACAACTAGC
TACAGAGAAGCTGCTTGTTGTCATCTCGCAAAGGCTCTCAATGACTTCAGTAACTCAGGTTCTGATGTTC
TTTACCAACCACCACAAACCTCTATCACCTCAGCTGTTTTGCAGAGTGGTTTTAGAAAAATGGCATTCCC
ATCTGGTAAAGTTGAGGGTTGTATGGTACAAGTAACTTGTGGTACAACTACACTTAACGGTCTTTGGCTT
GATGACGTAGTTTACTGTCCAAGACATGTGATCTGCACCTCTGAAGACATGCTTAACCCTAATTATGAAG
ATTTACTCATTCGTAAGTCTAATCATAATTTCTTGGTACAGGCTGGTAATGTTCAACTCAGGGTTATTGG
ACATTCTATGCAAAATTGTGTACTTAAGCTTAAGGTTGATACAGCCAATCCTAAGACACCTAAGTATAAG
TTTGTTCGCATTCAACCAGGACAGACTTTTTCAGTGTTAGCTTGTTACAATGGTTCACCATCTGGTGTTT
ACCAATGTGCTATGAGGCCCAATTTCACTATTAAGGGTTCATTCCTTAATGGTTCATGTGGTAGTGTTGG
TTTTAACATAGATTATGACTGTGTCTCTTTTTGTTACATGCACCATATGGAATTACCAACTGGAGTTCAT
GCTGGCACAGACTTAGAAGGTAACTTTTATGGACCTTTTGTTGACAGGCAAACAGCACAAGCAGCTGGTA
CGGACACAACTATTACAGTTAATGTTTTAGCTTGGTTGTACGCTGCTGTTATAAATGGAGACAGGTGGTT
TCTCAATCGATTTACCACAACTCTTAATGACTTTAACCTTGTGGCTATGAAGTACAATTATGAACCTCTA
ACACAAGACCATGTTGACATACTAGGACCTCTTTCTGCTCAAACTGGAATTGCCGTTTTAGATATGTGTG
CTTCATTAAAAGAATTACTGCAAAATGGTATGAATGGACGTACCATATTGGGTAGTGCTTTATTAGAAGA
TGAATTTACACCTTTTGATGTTGTTAGACAATGCTCAGGTGTTACTTTCCAAAGTGCAGTGAAAAGAACA
ATCAAGGGTACACACCACTGGTTGTTACTCACAATTTTGACTTCACTTTTAGTTTTAGTCCAGAGTACTC
AATGGTCTTTGTTCTTTTTTTTGTATGAAAATGCCTTTTTACCTTTTGCTATGGGTATTATTGCTATGTC
TGCTTTTGCAATGATGTTTGTCAAACATAAGCATGCATTTCTCTGTTTGTTTTTGTTACCTTCTCTTGCC
ACTGTAGCTTATTTTAATATGGTCTATATGCCTGCTAGTTGGGTGATGCGTATTATGACATGGTTGGATA
TGGTTGATACTAGTTTGTCTGGTTTTAAGCTAAAAGACTGTGTTATGTATGCATCAGCTGTAGTGTTACT
AATCCTTATGACAGCAAGAACTGTGTATGATGATGGTGCTAGGAGAGTGTGGACACTTATGAATGTCTTG
ACACTCGTTTATAAAGTTTATTATGGTAATGCTTTAGATCAAGCCATTTCCATGTGGGCTCTTATAATCT
CTGTTACTTCTAACTACTCAGGTGTAGTTACAACTGTCATGTTTTTGGCCAGAGGTATTGTTTTTATGTG
TGTTGAGTATTGCCCTATTTTCTTCATAACTGGTAATACACTTCAGTGTATAATGCTAGTTTATTGTTTC
TTAGGCTATTTTTGTACTTGTTACTTTGGCCTCTTTTGTTTACTCAACCGCTACTTTAGACTGACTCTTG
GTGTTTATGATTACTTAGTTTCTACACAGGAGTTTAGATATATGAATTCACAGGGACTACTCCCACCCAA
GAATAGCATAGATGCCTTCAAACTCAACATTAAATTGTTGGGTGTTGGTGGCAAACCTTGTATCAAAGTA
GCCACTGTACAGTCTAAAATGTCAGATGTAAAGTGCACATCAGTAGTCTTACTCTCAGTTTTGCAACAAC
TCAGAGTAGAATCATCATCTAAATTGTGGGCTCAATGTGTCCAGTTACACAATGACATTCTCTTAGCTAA
AGATACTACTGAAGCCTTTGAAAAAATGGTTTCACTACTTTCTGTTTTGCTTTCCATGCAGGGTGCTGTA
GACATAAACAAGCTTTGTGAAGAAATGCTGGACAACAGGGCAACCTTACAAGCTATAGCCTCAGAGTTTA
GTTCCCTTCCATCATATGCAGCTTTTGCTACTGCTCAAGAAGCTTATGAGCAGGCTGTTGCTAATGGTGA
TTCTGAAGTTGTTCTTAAAAAGTTGAAGAAGTCTTTGAATGTGGCTAAATCTGAATTTGACCGTGATGCA
GCCATGCAACGTAAGTTGGAAAAGATGGCTGATCAAGCTATGACCCAAATGTATAAACAGGCTAGATCTG
AGGACAAGAGGGCAAAAGTTACTAGTGCTATGCAGACAATGCTTTTCACTATGCTTAGAAAGTTGGATAA
TGATGCACTCAACAACATTATCAACAATGCAAGAGATGGTTGTGTTCCCTTGAACATAATACCTCTTACA
ACAGCAGCCAAACTAATGGTTGTCATACCAGACTATAACACATATAAAAATACGTGTGATGGTACAACAT
TTACTTATGCATCAGCATTGTGGGAAATCCAACAGGTTGTAGATGCAGATAGTAAAATTGTTCAACTTAG
TGAAATTAGTATGGACAATTCACCTAATTTAGCATGGCCTCTTATTGTAACAGCTTTAAGGGCCAATTCT
GCTGTCAAATTACAGAATAATGAGCTTAGTCCTGTTGCACTACGACAGATGTCTTGTGCTGCCGGTACTA
CACAAACTGCTTGCACTGATGACAATGCGTTAGCTTACTACAACACAACAAAGGGAGGTAGGTTTGTACT
TGCACTGTTATCCGATTTACAGGATTTGAAATGGGCTAGATTCCCTAAGAGTGATGGAACTGGTACTATC
TATACAGAACTGGAACCACCTTGTAGGTTTGTTACAGACACACCTAAAGGTCCTAAAGTGAAGTATTTAT
ACTTTATTAAAGGATTAAACAACCTAAATAGAGGTATGGTACTTGGTAGTTTAGCTGCCACAGTACGTCT
ACAAGCTGGTAATGCAACAGAAGTGCCTGCCAATTCAACTGTATTATCTTTCTGTGCTTTTGCTGTAGAT
GCTGCTAAAGCTTACAAAGATTATCTAGCTAGTGGGGGACAACCAATCACTAATTGTGTTAAGATGTTGT
GTACACACACTGGTACTGGTCAGGCAATAACAGTTACACCGGAAGCCAATATGGATCAAGAATCCTTTGG
TGGTGCATCGTGTTGTCTGTACTGCCGTTGCCACATAGATCATCCAAATCCTAAAGGATTTTGTGACTTA
AAAGGTAAGTATGTACAAATACCTACAACTTGTGCTAATGACCCTGTGGGTTTTACACTTAAAAACACAG
TCTGTACCGTCTGCGGTATGTGGAAAGGTTATGGCTGTAGTTGTGATCAACTCCGCGAACCCATGCTTCA
GTCAGCTGATGCACAATCGTTTTTAAACGGGTTTGCGGTGTAAGTGCAGCCCGTCTTACACCGTGCGGCA
CAGGCACTAGTACTGATGTCGTATACAGGGCTTTTGACATCTACAATGATAAAGTAGCTGGTTTTGCTAA
ATTCCTAAAAACTAATTGTTGTCGCTTCCAAGAAAAGGACGAAGATGACAATTTAATTGATTCTTACTTT
GTAGTTAAGAGACACACTTTCTCTAACTACCAACATGAAGAAACAATTTATAATTTACTTAAGGATTGTC
CAGCTGTTGCTAAACATGACTTCTTTAAGTTTAGAATAGACGGTGACATGGTACCACATATATCACGTCA
ACGTCTTACTAAATACACAATGGCAGACCTCGTCTATGCTTTAAGGCATTTTGATGAAGGTAATTGTGAC
ACATTAAAAGAAATACTTGTCACATACAATTGTTGTGATGATGATTATTTCAATAAAAAGGACTGGTATG
ATTTTGTAGAAAACCCAGATATATTACGCGTATACGCCAACTTAGGTGAACGTGTACGCCAAGCTTTGTT
AAAAACAGTACAATTCTGTGATGCCATGCGAAATGCTGGTATTGTTGGTGTACTGACATTAGATAATCAA
GATCTCAATGGTAACTGGTATGATTTCGGTGATTTCATACAAACCACGCCAGGTAGTGGAGTTCCTGTTG
TAGATTCTTATTATTCATTGTTAATGCCTATATTAACCTTGACCAGGGCTTTAACTGCAGAGTCACATGT
TGACACTGACTTAACAAAGCCTTACATTAAGTGGGATTTGTTAAAATATGACTTCACGGAAGAGAGGTTA
AAACTCTTTGACCGTTATTTTAAATATTGGGATCAGACATACCACCCAAATTGTGTTAACTGTTTGGATG
ACAGATGCATTCTGCATTGTGCAAACTTTAATGTTTTATTCTCTACAGTGTTCCCACCTACAAGTTTTGG
ACCACTAGTGAGAAAAATATTTGTTGATGGTGTTCCATTTGTAGTTTCAACTGGATACCACTTCAGAGAG
CTAGGTGTTGTACATAATCAGGATGTAAACTTACATAGCTCTAGACTTAGTTTTAAGGAATTACTTGTGT
ATGCTGCTGACCCTGCTATGCACGCTGCTTCTGGTAATCTATTACTAGATAAACGCACTACGTGCTTTTC
AGTAGCTGCACTTACTAACAATGTTGCTTTTCAAACTGTCAAACCCGGTAATTTTAACAAAGACTTCTAT
GACTTTGCTGTGTCTAAGGGTTTCTTTAAGGAAGGAAGTTCTGTTGAATTAAAACACTTCTTCTTTGCTC
AGGATGGTAATGCTGCTATCAGCGATTATGACTACTATCGTTATAATCTACCAACAATGTGTGATATCAG
ACAACTACTATTTGTAGTTGAAGTTGTTGATAAGTACTTTGATTGTTACGATGGTGGCTGTATTAATGCT
AACCAAGTCATCGTCAACAACCTAGACAAATCAGCTGGTTTTCCATTTAATAAATGGGGTAAGGCTAGAC
TTTATTATGATTCAATGAGTTATGAGGATCAAGATGCACTTTTCGCATATACAAAACGTAATGTCATCCC
TACTATAACTCAAATGAATCTTAAGTATGCCATTAGTGCAAAGAATAGAGCTCGCACCGTAGCTGGTGTC
TCTATCTGTAGTACTATGACCAATAGACAGTTTCATCAAAAATTATTGAAATCAATAGCCGCCACTAGAG
GAGCTACTGTAGTAATTGGAACAAGCAAATTCTATGGTGGTTGGCACAACATGTTAAAAACTGTTTATAG
TGATGTAGAAAACCCTCACCTTATGGGTTGGGATTATCCTAAATGTGATAGAGCCATGCCTAACATGCTT
AGAATTATGGCCTCACTTGTTCTTGCTCGCAAACATACAACGTGTTGTAGCTTGTCACACCGTTTCTATA
GATTAGCTAATGAGTGTGCTCAAGTATTGAGTGAAATGGTCATGTGTGGCGGTTCACTATATGTTAAACC
AGGTGGAACCTCATCAGGAGATGCCACAACTGCTTATGCTAATAGTGTTTTTAACATTTGTCAAGCTGTC
ACGGCCAATGTTAATGCACTTTTATCTACTGATGGTAACAAAATTGCCGATAAGTATGTCCGCAATTTAC
AACACAGACTTTATGAGTGTCTCTATAGAAATAGAGATGTTGACACAGACTTTGTGAATGAGTTTTACGC
ATATTTGCGTAAACATTTCTCAATGATGATACTCTCTGACGATGCTGTTGTGTGTTTCAATAGCACTTAT
GCATCTCAAGGTCTAGTGGCTAGCATAAAGAACTTTAAGTCAGTTCTTTATTATCAAAACAATGTTTTTA
TGTCTGAAGCAAAATGTTGGACTGAGACTGACCTTACTAAAGGACCTCATGAATTTTGCTCTCAACATAC
AATGCTAGTTAAACAGGGTGATGATTATGTGTACCTTCCTTACCCAGATCCATCAAGAATCCTAGGGGCC
GGCTGTTTTGTAGATGATATCGTAAAAACAGATGGTACACTTATGATTGAACGGTTCGTGTCTTTAGCTA
TAGATGCTTACCCACTTACTAAACATCCTAATCAGGAGTATGCTGATGTCTTTCATTTGTACTTACAATA
CATAAGAAAGCTACATGATGAGTTAACAGGACACATGTTAGACATGTATTCTGTTATGCTTACTAATGAT
AACACTTCAAGGTATTGGGAACCTGAGTTTTATGAGGCTATGTACACACCGCATACAGTCTTACAGGCTG
TTGGGGCTTGTGTTCTTTGCAATTCACAGACTTCATTAAGATGTGGTGCTTGCATACGTAGACCATTCTT
ATGTTGTAAATGCTGTTACGACCATGTCATATCAACATCACATAAATTAGTCTTGTCTGTTAATCCGTAT
GTTTGCAATGCTCCAGGTTGTGATGTCACAGATGTGACTCAACTTTACTTAGGAGGTATGAGCTATTATT
GTAAATCACATAAACCACCCATTAGTTTTCCATTGTGTGCTAATGGACAAGTTTTTGGTTTATATAAAAA
TACATGTGTTGGTAGCGATAATGTTACTGACTTTAATGCAATTGCAACATGTGACTGGACAAATGCTGGT
GATTACATTTTAGCTAACACCTGTACTGAAAGACTCAAGCTTTTTGCAGCAGAAACGCTCAAAGCTACTG
AGGAGACATTTAAACTGTCTTATGGTATTGCTACTGTACGTGAAGTGCTGTCTGACAGAGAATTACATCT
TTCATGGGAAGTTGGTAAACCTAGACCACCACTTAACCGAAATTATGTCTTTACTGGTTATCGTGTAACT
AAAAACAGTAAAGTACAAATAGGAGAGTACACCTTTGAAAAAGGTGACTATGGTGATGCTGTTGTTTACC
GAGGTACAACAACTTACAAATTAAATGTTGGTGATTATTTTGTGCTGACATCACATACAGTAATGCCATT
AAGTGCACCTACACTAGTGCCACAAGAGCACTATGTTAGAATTACTGGCTTATACCCAACACTCAATATC
TCAGATGAGTTTTCTAGCAATGTTGCAAATTATCAAAAGGTTGGTATGCAAAAGTATTCTACACTCCAGG
GACCACCTGGTACTGGTAAGAGTCATTTTGCTATTGGCCTAGCTCTCTACTACCCTTCTGCTCGCATAGT
GTATACAGCTTGCTCTCATGCCGCTGTTGATGCACTATGTGAGAAGGCATTAAAATATTTGCCTATAGAT
AAATGTAGTAGAATTATACCTGCACGTGCTCGTGTAGAGTGTTTTGATAAATTCAAAGTGAATTCAACAT
TAGAACAGTATGTCTTTTGTACTGTAAATGCATTGCCTGAGACGACAGCAGATATAGTTGTCTTTGATGA
AATTTCAATGGCCACAAATTATGATTTGAGTGTTGTCAATGCCAGATTACGTGCTAAGCACTATGTGTAC
ATTGGCGACCCTGCTCAATTACCTGCACCACGCACATTGCTAACTAAGGGCACACTAGAACCAGAATATT
TCAATTCAGTGTGTAGACTTATGAAAACTATAGGTCCAGACATGTTCCTCGGAACTTGTCGGCGTTGTCC
TGCTGAAATTGTTGACACTGTGAGTGCTTTGGTTTATGATAATAAGCTTAAAGCACATAAAGACAAATCA
GCTCAATGCTTTAAAATGTTTTATAAGGGTGTTATCACGCATGATGTTTCATCTGCAATTAACAGGCCAC
AAATAGGCGTGGTAAGAGAATTCCTTACACGTAACCCTGCTTGGAGAAAAGCTGTCTTTATTTCACCTTA
TAATTCACAGAATGCTGTAGCCTCAAAGATTTTGGGACTACCAACTCAAACTGTTGATTCATCACAGGGC
TCAGAATATGACTATGTCATATTCACTCAAACCACTGAAACAGCTCACTCTTGTAATGTAAACAGATTTA
ATGTTGCTATTACCAGAGCAAAAGTAGGCATACTTTGCATAATGTCTGATAGAGACCTTTATGACAAGTT
GCAATTTACAAGTCTTGAAATTCCACGTAGGAATGTGGCAACTTTACAAGCTGAAAATGTAACAGGACTC
TTTAAAGATTGTAGTAAGGTAATCACTGGGTTACATCCTACACAGGCACCTACACACCTCAGTGTTGACA
CTAAATTCAAAACTGAAGGTTTATGTGTTGACATACCTGGCATACCTAAGGACATGACCTATAGAAGACT
CATCTCTATGATGGGTTTTAAAATGAATTATCAAGTTAATGGTTACCCTAACATGTTTATCACCCGCGAA
GAAGCTATAAGACATGTACGTGCATGGATTGGCTTCGATGTCGAGGGGTGTCATGCTACTAGAGAAGCTG
TTGGTACCAATTTACCTTTACAGCTAGGTTTTTCTACAGGTGTTAACCTAGTTGCTGTACCTACAGGTTA
TGTTGATACACCTAATAATACAGATTTTTCCAGAGTTAGTGCTAAACCACCGCCTGGAGATCAATTTAAA
CACCTCATACCACTTATGTACAAAGGACTTCCTTGGAATGTAGTGCGTATAAAGATTGTACAAATGTTAA
GTGACACACTTAAAAATCTCTCTGACAGAGTCGTATTTGTCTTATGGGCACATGGCTTTGAGTTGACATC
TATGAAGTATTTTGTGAAAATAGGACCTGAGCGCACCTGTTGTCTATGTGATAGACGTGCCACATGCTTT
TCCACTGCTTCAGACACTTATGCCTGTTGGCATCATTCTATTGGATTTGATTACGTCTATAATCCGTTTA
TGATTGATGTTCAACAATGGGGTTTTACAGGTAACCTACAAAGCAACCATGATCTGTATTGTCAAGTCCA
TGGTAATGCACATGTAGCTAGTTGTGATGCAATCATGACTAGGTGTCTAGCTGTCCACGAGTGCTTTGTT
AAGCGTGTTGACTGGACTATTGAATATCCTATAATTGGTGATGAACTGAAGATTAATGCGGCTTGTAGAA
AGGTTCAACACATGGTTGTTAAAGCTGCATTATTAGCAGACAAATTCCCAGTTCTTCACGACATTGGTAA
CCCTAAAGCTATTAAGTGTGTACCTCAAGCTGATGTAGAATGGAAGTTCTATGATGCACAGCCTTGTAGT
GACAAAGCTTATAAAATAGAAGAATTATTCTATTCTTATGCCACACATTCTGACAAATTCACAGATGGTG
TATGCCTATTTTGGAATTGCAATGTCGATAGATATCCTGCTAATTCCATTGTTTGTAGATTTGACACTAG
AGTGCTATCTAACCTTAACTTGCCTGGTTGTGATGGTGGCAGTTTGTATGTAAATAAACATGCATTCCAC
ACACCAGCTTTTGATAAAAGTGCTTTTGTTAATTTAAAACAATTACCATTTTTCTATTACTCTGACAGTC
CATGTGAGTCTCATGGAAAACAAGTAGTGTCAGATATAGATTATGTACCACTAAAGTCTGCTACGTGTAT
AACACGTTGCAATTTAGGTGGTGCTGTCTGTAGACATCATGCTAATGAGTACAGATTGTATCTCGATGCT
TATAACATGATGATCTCAGCTGGCTTTAGCTTGTGGGTTTACAAACAATTTGATACTTATAACCTCTGGA
ACACTTTTACAAGACTTCAGAGTTTAGAAAATGTGGCTTTTAATGTTGTAAATAAGGGACACTTTGATGG
ACAACAGGGTGAAGTACCAGTTTCTATCATTAATAACACTGTTTACACAAAAGTTGATGGTGTTGATGTA
GAATTGTTTGAAAATAAAACAACATTACCTGTTAATGTAGCATTTGAGCTTTGGGCTAAGCGCAACATTA
AACCAGTACCAGAGGTGAAAATACTCAATAATTTGGGTGTGGACATTGCTGCTAATACTGTGATCTGGGA
CTACAAAAGAGATGCTCCAGCACATATATCTACTATTGGTGTTTGTTCTATGACTGACATAGCCAAGAAA
CCAACTGAAACGATTTGTGCACCACTCACTGTCTTTTTTGATGGTAGAGTTGATGGTCAAGTAGACTTAT
TTAGAAATGCCCGTAATGGTGTTCTTATTACAGAAGGTAGTGTTAAAGGTTTACAACCATCTGTAGGTCC
CAAACAAGCTAGTCTTAATGGAGTCACATTAATTGGAGAAGCCGTAAAAACACAGTTCAATTATTATAAG
AAAGTTGATGGTGTTGTCCAACAATTACCTGAAACTTACTTTACTCAGAGTAGAAATTTACAAGAATTTA
AACCCAGGAGTCAAATGGAAATTGATTTCTTAGAATTAGCTATGGATGAATTCATTGAACGGTATAAATT
AGAAGGCTATGCCTTCGAACATATCGTTTATGGAGATTTTAGTCATAGTCAGTTAGGTGGTTTACATCTA
CTGATTGGACTAGCTAAACGTTTTAAGGAATCACCTTTTGAATTAGAAGATTTTATTCCTATGGACAGTA
CAGTTAAAAACTATTTCATAACAGATGCGCAAACAGGTTCATCTAAGTGTGTGTGTTCTGTTATTGATTT
ATTACTTGATGATTTTGTTGAAATAATAAAATCCCAAGATTTATCTGTAGTTTCTAAGGTTGTCAAAGTG
ACTATTGACTATACAGAAATTTCATTTATGCTTTGGTGTAAAGATGGCCATGTAGAAACATTTTACCCAA
AATTACAATCTAGTCAAGCGTGGCAACCGGGTGTTGCTATGCCTAATCTTTACAAAATGCAAAGAATGCT
ATTAGAAAAGTGTGACCTTCAAAATTATGGTGATAGTGCAACATTACCTAAAGGCATAATGATGAATGTC
GCAAAATATACTCAACTGTGTCAATATTTAAACACATTAACATTAGCTGTACCCTATAATATGAGAGTTA
TACATTTTGGTGCTGGTTCTGATAAAGGAGTTGCACCAGGTACAGCTGTTTTAAGACAGTGGTTGCCTAC
GGGTACGCTGCTTGTCGATTCAGATCTTAATGACTTTGTCTCTGATGCAGATTCAACTTTGATTGGTGAT
TGTGCAACTGTACATACAGCTAATAAATGGGATCTCATTATTAGTGATATGTACGACCCTAAGACTAAAA
ATGTTACAAAAGAAAATGACTCTAAAGAGGGTTTTTTCACTTACATTTGTGGGTTTATACAACAAAAGCT
AGCTCTTGGAGGTTCCGTGGCTATAAAGATAACAGAACATTCTTGGAATGCTGATCTTTATAAGCTCATG
GGACACTTCGCATGGTGGACAGCCTTTGTTACTAATGTGAATGCGTCATCATCTGAAGCATTTTTAATTG
GATGTAATTATCTTGGCAAACCACGCGAACAAATAGATGGTTATGTCATGCATGCAAATTACATATTTTG
GAGGAATACAAATCCAATTCAGTTGTCTTCCTATTCTTTATTTGACATGAGTAAATTTCCCCTTAAATTA
AGGGGTACTGCTGTTATGTCTTTAAAAGAAGGTCAAATCAATGATATGATTTTATCTCTTCTTAGTAAAG
GTAGACTTATAATTAGAGAAAACAACAGAGTTGTTATTTCTAGTGATGTTCTTGTTAACAACTAAACGAA
CAATGTTTGTTTTTCTTGTTTTATTGCCACTAGTCTCTAGTCAGTGTGTTAATCTTACAACCAGAACTCA
ATTACCCCCTGCATACACTAATTCTTTCACACGTGGTGTTTATTACCCTGACAAAGTTTTCAGATCCTCA
GTTTTACATTCAACTCAGGACTTGTTCTTACCTTTCTTTTCCAATGTTACTTGGTTCCATGCTATACATG
TCTCTGGGACCAATGGTACTAAGAGGTTTGATAACCCTGTCCTACCATTTAATGATGGTGTTTATTTTGC
TTCCACTGAGAAGTCTAACATAATAAGAGGCTGGATTTTTGGTACTACTTTAGATTCGAAGACCCAGTCC
CTACTTATTGTTAATAACGCTACTAATGTTGTTATTAAAGTCTGTGAATTTCAATTTTGTAATGATCCAT
TTTTGGGTGTTTATTACCACAAAAACAACAAAAGTTGGATGGAAAGTGAGTTCAGAGTTTATTCTAGTGC
GAATAATTGCACTTTTGAATATGTCTCTCAGCCTTTTCTTATGGACCTTGAAGGAAAACAGGGTAATTTC
AAAAATCTTAGGGAATTTGTGTTTAAGAATATTGATGGTTATTTTAAAATATATTCTAAGCACACGCCTA
TTAATTTAGTGCGTGATCTCCCTCAGGGTTTTTCGGCTTTAGAACCATTGGTAGATTTGCCAATAGGTAT
TAACATCACTAGGTTTCAAACTTTACTTGCTTTACATAGAAGTTATTTGACTCCTGGTGATTCTTCTTCA
GGTTGGACAGCTGGTGCTGCAGCTTATTATGTGGGTTATCTTCAACCTAGGACTTTTCTATTAAAATATA
ATGAAAATGGAACCATTACAGATGCTGTAGACTGTGCACTTGACCCTCTCTCAGAAACAAAGTGTACGTT
GAAATCCTTCACTGTAGAAAAAGGAATCTATCAAACTTCTAACTTTAGAGTCCAACCAACAGAATCTATT
GTTAGATTTCCTAATATTACAAACTTGTGCCCTTTTGGTGAAGTTTTTAACGCCACCAGATTTGCATCTG
TTTATGCTTGGAACAGGAAGAGAATCAGCAACTGTGTTGCTGATTATTCTGTCCTATATAATTCCGCATC
ATTTTCCACTTTTAAGTGTTATGGAGTGTCTCCTACTAAATTAAATGATCTCTGCTTTACTAATGTCTAT
GCAGATTCATTTGTAATTAGAGGTGATGAAGTCAGACAAATCGCTCCAGGGCAAACTGGAAAGATTGCTG
ATTATAATTATAAATTACCAGATGATTTTACAGGCTGCGTTATAGCTTGGAATTCTAACAATCTTGATTC
TAAGGTTGGTGGTAATTATAATTACCTGTATAGATTGTTTAGGAAGTCTAATCTCAAACCTTTTGAGAGA
GATATTTCAACTGAAATCTATCAGGCCGGTAGCACACCTTGTAATGGTGTTGAAGGTTTTAATTGTTACT
TTCCTTTACAATCATATGGTTTCCAACCCACTAATGGTGTTGGTTACCAACCATACAGAGTAGTAGTACT
TTCTTTTGAACTTCTACATGCACCAGCAACTGTTTGTGGACCTAAAAAGTCTACTAATTTGGTTAAAAAC
AAATGTGTCAATTTCAACTTCAATGGTTTAACAGGCACAGGTGTTCTTACTGAGTCTAACAAAAAGTTTC
TGCCTTTCCAACAATTTGGCAGAGACATTGCTGACACTACTGATGCTGTCCGTGATCCACAGACACTTGA
GATTCTTGACATTACACCATGTTCTTTTGGTGGTGTCAGTGTTATAACACCAGGAACAAATACTTCTAAC
CAGGTTGCTGTTCTTTATCAGGATGTTAACTGCACAGAAGTCCCTGTTGCTATTCATGCAGATCAACTTA
CTCCTACTTGGCGTGTTTATTCTACAGGTTCTAATGTTTTTCAAACACGTGCAGGCTGTTTAATAGGGGC
TGAACATGTCAACAACTCATATGAGTGTGACATACCCATTGGTGCAGGTATATGCGCTAGTTATCAGACT
CAGACTAATTCTCCTCGGCGGGCACGTAGTGTAGCTAGTCAATCCATCATTGCCTACACTATGTCACTTG
GTGCAGAAAATTCAGTTGCTTACTCTAATAACTCTATTGCCATACCCACAAATTTTACTATTAGTGTTAC
CACAGAAATTCTACCAGTGTCTATGACCAAGACATCAGTAGATTGTACAATGTACATTTGTGGTGATTCA
ACTGAATGCAGCAATCTTTTGTTGCAATATGGCAGTTTTTGTACACAATTAAACCGTGCTTTAACTGGAA
TAGCTGTTGAACAAGACAAAAACACCCAAGAAGTTTTTGCACAAGTCAAACAAATTTACAAAACACCACC
AATTAAAGATTTTGGTGGTTTTAATTTTTCACAAATATTACCAGATCCATCAAAACCAAGCAAGAGGTCA
TTTATTGAAGATCTACTTTTCAACAAAGTGACACTTGCAGATGCTGGCTTCATCAAACAATATGGTGATT
GCCTTGGTGATATTGCTGCTAGAGACCTCATTTGTGCACAAAAGTTTAACGGCCTTACTGTTTTGCCACC
TTTGCTCACAGATGAAATGATTGCTCAATACACTTCTGCACTGTTAGCGGGTACAATCACTTCTGGTTGG
ACCTTTGGTGCAGGTGCTGCATTACAAATACCATTTGCTATGCAAATGGCTTATAGGTTTAATGGTATTG
GAGTTACACAGAATGTTCTCTATGAGAACCAAAAATTGATTGCCAACCAATTTAATAGTGCTATTGGCAA
AATTCAAGACTCACTTTCTTCCACAGCAAGTGCACTTGGAAAACTTCAAGATGTGGTCAACCAAAATGCA
CAAGCTTTAAACACGCTTGTTAAACAACTTAGCTCCAATTTTGGTGCAATTTCAAGTGTTTTAAATGATA
TCCTTTCACGTCTTGACAAAGTTGAGGCTGAAGTGCAAATTGATAGGTTGATCACAGGCAGACTTCAAAG
TTTGCAGACATATGTGACTCAACAATTAATTAGAGCTGCAGAAATCAGAGCTTCTGCTAATCTTGCTGCT
ACTAAAATGTCAGAGTGTGTACTTGGACAATCAAAAAGAGTTGATTTTTGTGGAAAGGGCTATCATCTTA
TGTCCTTCCCTCAGTCAGCACCTCATGGTGTAGTCTTCTTGCATGTGACTTATGTCCCTGCACAAGAAAA
GAACTTCACAACTGCTCCTGCCATTTGTCATGATGGAAAAGCACACTTTCCTCGTGAAGGTGTCTTTGTT
TCAAATGGCACACACTGGTTTGTAACACAAAGGAATTTTTATGAACCACAAATCATTACTACAGACAACA
CATTTGTGTCTGGTAACTGTGATGTTGTAATAGGAATTGTCAACAACACAGTTTATGATCCTTTGCAACC
TGAATTAGACTCATTCAAGGAGGAGTTAGATAAATATTTTAAGAATCATACATCACCAGATGTTGATTTA
GGTGACATCTCTGGCATTAATGCTTCAGTTGTAAACATTCAAAAAGAAATTGACCGCCTCAATGAGGTTG
CCAAGAATTTAAATGAATCTCTCATCGATCTCCAAGAACTTGGAAAGTATGAGCAGTATATAAAATGGCC
ATGGTACATTTGGCTAGGTTTTATAGCTGGCTTGATTGCCATAGTAATGGTGACAATTATGCTTTGCTGT
ATGACCAGTTGCTGTAGTTGTCTCAAGGGCTGTTGTTCTTGTGGATCCTGCTGCAAATTTGATGAAGACG
ACTCTGAGCCAGTGCTCAAAGGAGTCAAATTACATTACACATAAACGAACTTATGGATTTGTTTATGAGA
ATCTTCACAATTGGAACTGTAACTTTGAAGCAAGGTGAAATCAAGGATGCTACTCCTTCAGATTTTGTTC
GCGCTACTGCAACGATACCGATACAAGCCTCACTCCCTTTCGGATGGCTTATTGTTGGCGTTGCACTTCT
TGCTGTTTTTCAGAGCGCTTCCAAAATCATAACCCTCAAAAAGAGATGGCAACTAGCACTCTCCAAGGGT
GTTCACTTTGTTTGCAACTTGCTGTTGTTGTTTGTAACAGTTTACTCACACCTTTTGCTCGTTGCTGCTG
GCCTTGAAGCCCCTTTTCTCTATCTTTATGCTTTAGTCTACTTCTTGCAGAGTATAAACTTTGTAAGAAT
AATAATGAGGCTTTGGCTTTGCTGGAAATGCCGTTCCAAAAACCCATTACTTTATGATGCCAACTATTTT
CTTTGCTGGCATACTAATTGTTACGACTATTGTATACCTTACAATAGTGTAACTTCTTCAATTGTCATTA
CTTCAGGTGATGGCACAACAAGTCCTATTTCTGAACATGACTACCAGATTGGTGGTTATACTGAAAAATG
GGAATCTGGAGTAAAAGACTGTGTTGTATTACACAGTTACTTCACTTCAGACTATTACCAGCTGTACTCA
ACTCAATTGAGTACAGACACTGGTGTTGAACATGTTACCTTCTTCATCTACAATAAAATTGTTGATGAGC
CTGAAGAACATGTCCAAATTCACACAATCGACGGTTCATCCGGAGTTGTTAATCCAGTAATGGAACCAAT
TTATGATGAACCGACGACGACTACTAGCGTGCCTTTGTAAGCACAAGCTGATGAGTACGAACTTATGTAC
TCATTCGTTTCGGAAGAGACAGGTACGTTAATAGTTAATAGCGTACTTCTTTTTCTTGCTTTCGTGGTAT
TCTTGCTAGTTACACTAGCCATCCTTACTGCGCTTCGATTGTGTGCGTACTGCTGCAATATTGTTAACGT
GAGTCTTGTAAAACCTTCTTTTTACGTTTACTCTCGTGTTAAAAATCTGAATTCTTCTAGAGTTCCTGAT
CTTCTGGTCTAAACGAACTAAATATTATATTAGTTTTTCTGTTTGGAACTTTAATTTTAGCCATGGCAGA
TTCCAACGGTACTATTACCGTTGAAGAGCTTAAAAAGCTCCTTGAACAATGGAACCTAGTAATAGGTTTC
CTATTCCTTACATGGATTTGTCTTCTACAATTTGCCTATGCCAACAGGAATAGGTTTTTGTATATAATTA
AGTTAATTTTCCTCTGGCTGTTATGGCCAGTAACTTTAGCTTGTTTTGTGCTTGCTGCTGTTTACAGAAT
AAATTGGATCACCGGTGGAATTGCTATCGCAATGGCTTGTCTTGTAGGCTTGATGTGGCTCAGCTACTTC
ATTGCTTCTTTCAGACTGTTTGCGCGTACGCGTTCCATGTGGTCATTCAATCCAGAAACTAACATTCTTC
TCAACGTGCCACTCCATGGCACTATTCTGACCAGACCGCTTCTAGAAAGTGAACTCGTAATCGGAGCTGT
GATCCTTCGTGGACATCTTCGTATTGCTGGACACCATCTAGGACGCTGTGACATCAAGGACCTGCCTAAA
GAAATCACTGTTGCTACATCACGAACGCTTTCTTATTACAAATTGGGAGCTTCGCAGCGTGTAGCAGGTG
ACTCAGGTTTTGCTGCATACAGTCGCTACAGGATTGGCAACTATAAATTAAACACAGACCATTCCAGTAG
CAGTGACAATATTGCTTTGCTTGTACAGTAAGTGACAACAGATGTTTCATCTCGTTGACTTTCAGGTTAC
TATAGCAGAGATATTACTAATTATTATGAGGACTTTTAAAGTTTCCATTTGGAATCTTGATTACATCATA
AACCTCATAATTAAAAATTTATCTAAGTCACTAACTGAGAATAAATATTCTCAATTAGATGAAGAGCAAC
CAATGGAGATTGATTAAACGAACATGAAAATTATTCTTTTCTTGGCACTGATAACACTCGCTACTTGTGA
GCTTTATCACTACCAAGAGTGTGTTAGAGGTACAACAGTACTTTTAAAAGAACCTTGCTCTTCTGGAACA
TACGAGGGCAATTCACCATTTCATCCTCTAGCTGATAACAAATTTGCACTGACTTGCTTTAGCACTCAAT
TTGCTTTTGCTTGTCCTGACGGCGTAAAACACGTCTATCAGTTACGTGCCAGATCAGTTTCACCTAAACT
GTTCATCAGACAAGAGGAAGTTCAAGAACTTTACTCTCCAATTTTTCTTATTGTTGCGGCAATAGTGTTT
ATAACACTTTGCTTCACACTCAAAAGAAAGACAGAATGATTGAACTTTCATTAATTGACTTCTATTTGTG
CTTTTTAGCCTTTCTGCTATTCCTTGTTTTAATTATGCTTATTATCTTTTGGTTCTCACTTGAACTGCAA
GATCATAATGAAACTTGTCACGCCTAAACGAACATGAAATTTCTTGTTTTCTTAGGAATCATCACAACTG
TAGCTGCATTTCACCAAGAATGTAGTTTACAGTCATGTACTCAACATCAACCATATGTAGTTGATGACCC
GTGTCCTATTCACTTCTATTCTAAATGGTATATTAGAGTAGGAGCTAGAAAATCAGCACCTTTAATTGAA
TTGTGCGTGGATGAGGCTGGTTCTAAATCACCCATTCAGTACATCGATATCGGTAATTATACAGTTTCCT
GTTTACCTTTTACAATTAATTGCCAGGAACCTAAATTGGGTAGTCTTGTAGTGCGTTGTTCGTTCTATGA
AGACTTTTTAGAGTATCATGACGTTCGTGTTGTTTTAGATTTCATCTAAACGAACAAACTAAAATGTCTG
ATAATGGACCCCAAAATCAGCGAAATGCACCCCGCATTACGTTTGGTGGACCCTCAGATTCAACTGGCAG
TAACCAGAATGGAGAACGCAGTGGGGCGCGATCAAAACAACGTCGGCCCCAAGGTTTACCCAATAATACT
GCGTCTTGGTTCACCGCTCTCACTCAACATGGCAAGGAAGACCTTAAATTCCCTCGAGGACAAGGCGTTC
CAATTAACACCAATAGCAGTCCAGATGACCAAATTGGCTACTACCGAAGAGCTACCAGACGAATTCGTGG
TGGTGACGGTAAAATGAAAGATCTCAGTCCAAGATGGTATTTCTACTACCTAGGAACTGGGCCAGAAGCT
GGACTTCCCTATGGTGCTAACAAAGACGGCATCATATGGGTTGCAACTGAGGGAGCCTTGAATACACCAA
AAGATCACATTGGCACCCGCAATCCTGCTAACAATGCTGCAATCGTGCTACAACTTCCTCAAGGAACAAC
ATTGCCAAAAGGCTTCTACGCAGAAGGGAGCAGAGGCGGCAGTCAAGCCTCTTCTCGTTCCTCATCACGT
AGTCGCAACAGTTCAAGAAATTCAACTCCAGGCAGCAGTAGGGGAACTTCTCCTGCTAGAATGGCTGGCA
ATGGCGGTGATGCTGCTCTTGCTTTGCTGCTGCTTGACAGATTGAACCAGCTTGAGAGCAAAATGTCTGG
TAAAGGCCAACAACAACAAGGCCAAACTGTCACTAAGAAATCTGCTGCTGAGGCTTCTAAGAAGCCTCGG
CAAAAACGTACTGCCACTAAAGCATACAATGTAACACAAGCTTTCGGCAGACGTGGTCCAGAACAAACCC
AAGGAAATTTTGGGGACCAGGAACTAATCAGACAAGGAACTGATTACAAACATTGGCCGCAAATTGCACA
ATTTGCCCCCAGCGCTTCAGCGTTCTTCGGAATGTCGCGCATTGGCATGGAAGTCACACCTTCGGGAACG
TGGTTGACCTACACAGGTGCCATCAAATTGGATGACAAAGATCCAAATTTCAAAGATCAAGTCATTTTGC
TGAATAAGCATATTGACGCATACAAAACATTCCCACCAACAGAGCCTAAAAAGGACAAAAAGAAGAAGGC
TGATGAAACTCAAGCCTTACCGCAGAGACAGAAGAAACAGCAAACTGTGACTCTTCTTCCTGCTGCAGAT
TTGGATGATTTCTCCAAACAATTGCAACAATCCATGAGCAGTGCTGACTCAACTCAGGCCTAAACTCATG
CAGACCACACAAGGCAGATGGGCTATATAAACGTTTTCGCTTTTCCGTTTACGATATATAGTCTACTCTT
GTGCAGAATGAATTCTCGTAACTACATAGCACAAGTAGATGTAGTTAACTTTAATCTCACATAGCAATCT
TTAATCAGTGTGTAACATTAGGGAGGACTTGAAAGAGCCACCACATTTTCACCGAGGCCACGCGGAGTAC
GATCGAGTGTACAGTGAACAATGCTAGGGAGAGCTGCCTATATGGAAGAGCCCTAATGTGTAAAATTAAT
TTTAGTAGTGCTATCCCCATGTGATTTTAATAGCTTCTTAGGAGAATGACAAAAAAAAAAAAAAAAAAAA
AAAAAAAAAAAAA</v>
      </c>
      <c r="AU53" s="114" t="str">
        <f t="shared" si="20"/>
        <v>&gt;HuCoV2_Whu</v>
      </c>
      <c r="AV53" s="114">
        <f t="shared" si="21"/>
        <v>1</v>
      </c>
      <c r="AW53" s="115" t="str">
        <f t="shared" si="22"/>
        <v>&gt;HuCoV2_Whu1_2019 NC_045512.2_genome</v>
      </c>
      <c r="AX53" s="38"/>
      <c r="AY53" s="38"/>
      <c r="AZ53" s="38"/>
      <c r="BA53" s="38"/>
      <c r="BB53" s="38"/>
      <c r="BC53" s="38"/>
      <c r="BD53" s="38"/>
      <c r="BE53" s="38"/>
      <c r="BF53" s="38"/>
      <c r="BG53" s="38"/>
      <c r="BH53" s="38"/>
      <c r="BI53" s="38"/>
      <c r="BJ53" s="38"/>
      <c r="BK53" s="38"/>
      <c r="BL53" s="38"/>
      <c r="BM53" s="38"/>
      <c r="BN53" s="38"/>
      <c r="BO53" s="38"/>
      <c r="BP53" s="38"/>
      <c r="BQ53" s="38"/>
      <c r="BR53" s="38"/>
    </row>
    <row r="54" ht="15.75" customHeight="1">
      <c r="A54" s="233">
        <v>24.0</v>
      </c>
      <c r="B54" s="122" t="s">
        <v>486</v>
      </c>
      <c r="C54" s="234" t="s">
        <v>511</v>
      </c>
      <c r="D54" s="90" t="str">
        <f t="shared" si="8"/>
        <v>HuCoV2_WIV04°2019</v>
      </c>
      <c r="E54" s="91" t="s">
        <v>135</v>
      </c>
      <c r="F54" s="91" t="s">
        <v>135</v>
      </c>
      <c r="G54" s="91" t="s">
        <v>135</v>
      </c>
      <c r="H54" s="91" t="s">
        <v>136</v>
      </c>
      <c r="I54" s="91"/>
      <c r="J54" s="121"/>
      <c r="K54" s="121"/>
      <c r="L54" s="116" t="s">
        <v>67</v>
      </c>
      <c r="M54" s="98"/>
      <c r="N54" s="193" t="s">
        <v>512</v>
      </c>
      <c r="O54" s="194">
        <v>43908.0</v>
      </c>
      <c r="P54" s="98"/>
      <c r="Q54" s="119"/>
      <c r="R54" s="97"/>
      <c r="S54" s="98"/>
      <c r="T54" s="91"/>
      <c r="U54" s="98"/>
      <c r="V54" s="98"/>
      <c r="W54" s="99" t="s">
        <v>513</v>
      </c>
      <c r="X54" s="99"/>
      <c r="Y54" s="120">
        <v>1273.0</v>
      </c>
      <c r="Z54" s="98" t="s">
        <v>498</v>
      </c>
      <c r="AA54" s="102">
        <f t="shared" si="24"/>
        <v>1273</v>
      </c>
      <c r="AB54" s="103" t="str">
        <f t="shared" si="25"/>
        <v>yes</v>
      </c>
      <c r="AC54" s="104" t="str">
        <f t="shared" si="11"/>
        <v>&gt;HuCoV2_WIV04°2019 QHR63260</v>
      </c>
      <c r="AD54" s="104" t="str">
        <f>IFERROR(__xludf.DUMMYFUNCTION("if (REGEXMATCH(AC54, ""^&gt;""),AC54 &amp; ""
"" &amp; Z54, """")"),"&gt;HuCoV2_WIV04°2019 QHR63260
MFVFLVLLPLVSSQCVNLTTRTQLPPAYTNSFTRGVYYPDKVFRSSVLHSTQDLFLPFFSNVTWFHAIHVSGTNGTKRFDNPVLPFNDGVYFASTEKSNIIRGWIFGTTLDSKTQSLLIVNNATNVVIKVCEFQFCNDPFLGVYYHKNNKSWMESEFRVYSSANNCTFEYVSQPFLMDLEGKQGNFKNLREFVFKNIDGYFKIYSKHTPINLVRDLPQGFSALEPLV"&amp;"DLPIGINITRFQTLLALHRSYLTPGDSSSGWTAGAAAYYVGYLQPRTFLLKYNENGTITDAVDCALDPLSETKCTLKSFTVEKGIYQTSNFRVQPTESIVRFPNITNLCPFGEVFNATRFASVYAWNRKRISNCVADYSVLYNSASFSTFKCYGVSPTKLNDLCFTNVYADSFVIRGDEVRQIAPGQTGKIADYNYKLPDDFTGCVIAWNSNNLDSKVGGNYNYLYRLFRKSNLKPFERDISTEIYQAGSTPCNG"&amp;"VEGFNCYFPLQSYGFQPTNGVGYQPYRVVVLSFELLHAPATVCGPKKSTNLVKNKCVNFNFNGLTGTGVLTESNKKFLPFQQFGRDIADTTDAVRDPQTLEILDITPCSFGGVSVITPGTNTSNQVAVLYQDVNCTEVPVAIHADQLTPTWRVYSTGSNVFQTRAGCLIGAEHVNNSYECDIPIGAGICASYQTQTNSPRRARSVASQSIIAYTMSLGAENSVAYSNNSIAIPTNFTISVTTEILPVSMTKTSVD"&amp;"CTMYICGDSTECSNLLLQYGSFCTQLNRALTGIAVEQDKNTQEVFAQVKQIYKTPPIKDFGGFNFSQILPDPSKPSKRSFIEDLLFNKVTLADAGFIKQYGDCLGDIAARDLICAQKFNGLTVLPPLLTDEMIAQYTSALLAGTITSGWTFGAGAALQIPFAMQMAYRFNGIGVTQNVLYENQKLIANQFNSAIGKIQDSLSSTASALGKLQDVVNQNAQALNTLVKQLSSNFGAISSVLNDILSRLDKVEAEVQ"&amp;"IDRLITGRLQSLQTYVTQQLIRAAEIRASANLAATKMSECVLGQSKRVDFCGKGYHLMSFPQSAPHGVVFLHVTYVPAQEKNFTTAPAICHDGKAHFPREGVFVSNGTHWFVTQRNFYEPQIITTDNTFVSGNCDVVIGIVNNTVYDPLQPELDSFKEELDKYFKNHTSPDVDLGDISGINASVVNIQKEIDRLNEVAKNLNESLIDLQELGKYEQYIKWPWYIWLGFIAGLIAIVMVTIMLCCMTSCCSCLKGC"&amp;"CSCGSCCKFDEDDSEPVLKGVKLHYT")</f>
        <v>&gt;HuCoV2_WIV04°2019 QHR63260
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v>
      </c>
      <c r="AE54" s="121" t="s">
        <v>499</v>
      </c>
      <c r="AF54" s="105" t="str">
        <f t="shared" si="12"/>
        <v>https://www.ncbi.nlm.nih.gov/protein/QHR63260</v>
      </c>
      <c r="AG54" s="236" t="str">
        <f>HYPERLINK("https://www.ncbi.nlm.nih.gov/nuccore/MN996528.1","MN996528.1")</f>
        <v>MN996528.1</v>
      </c>
      <c r="AH54" s="50">
        <v>29891.0</v>
      </c>
      <c r="AI54" s="108" t="str">
        <f t="shared" si="13"/>
        <v>21563</v>
      </c>
      <c r="AJ54" s="108" t="str">
        <f t="shared" si="14"/>
        <v>25384</v>
      </c>
      <c r="AK54" s="109" t="str">
        <f>IFERROR(__xludf.DUMMYFUNCTION("if(AI54&gt;0, right(left( REGEXREPLACE( REGEXREPLACE(AQ54, ""&gt;.*\n"", """"), ""\n"" , """"), AJ54), AJ54-AI54+1))"),"ATGTTTGTTTTTCTTGTTTTATTGCCACTAGTCTCTAGTCAGTGTGTTAATCTTACAACCAGAACTCAATTACCCCCTGCATACACTAATTCTTTCACACGTGGTGTTTATTACCCTGACAAAGTTTTCAGATCCTCAGTTTTACATTCAACTCAGGACTTGTTCTTACCTTTCTTTTCCAATGTTACTTGGTTCCATGCTATACATGTCTCTGGGACCAATGGTACTAAGAGGTTTGATAACCCTGTCCTACCA"&amp;"TTTAATGATGGTGTTTATTTTGCTTCCACTGAGAAGTCTAACATAATAAGAGGCTGGATTTTTGGTACTACTTTAGATTCGAAGACCCAGTCCCTACTTATTGTTAATAACGCTACTAATGTTGTTATTAAAGTCTGTGAATTTCAATTTTGTAATGATCCATTTTTGGGTGTTTATTACCACAAAAACAACAAAAGTTGGATGGAAAGTGAGTTCAGAGTTTATTCTAGTGCGAATAATTGCACTTTTGAATAT"&amp;"GTCTCTCAGCCTTTTCTTATGGACCTTGAAGGAAAACAGGGTAATTTCAAAAATCTTAGGGAATTTGTGTTTAAGAATATTGATGGTTATTTTAAAATATATTCTAAGCACACGCCTATTAATTTAGTGCGTGATCTCCCTCAGGGTTTTTCGGCTTTAGAACCATTGGTAGATTTGCCAATAGGTATTAACATCACTAGGTTTCAAACTTTACTTGCTTTACATAGAAGTTATTTGACTCCTGGTGATTCTTCT"&amp;"TCAGGTTGGACAGCTGGTGCTGCAGCTTATTATGTGGGTTATCTTCAACCTAGGACTTTTCTATTAAAATATAATGAAAATGGAACCATTACAGATGCTGTAGACTGTGCACTTGACCCTCTCTCAGAAACAAAGTGTACGTTGAAATCCTTCACTGTAGAAAAAGGAATCTATCAAACTTCTAACTTTAGAGTCCAACCAACAGAATCTATTGTTAGATTTCCTAATATTACAAACTTGTGCCCTTTTGGTGAA"&amp;"GTTTTTAACGCCACCAGATTTGCATCTGTTTATGCTTGGAACAGGAAGAGAATCAGCAACTGTGTTGCTGATTATTCTGTCCTATATAATTCCGCATCATTTTCCACTTTTAAGTGTTATGGAGTGTCTCCTACTAAATTAAATGATCTCTGCTTTACTAATGTCTATGCAGATTCATTTGTAATTAGAGGTGATGAAGTCAGACAAATCGCTCCAGGGCAAACTGGAAAGATTGCTGATTATAATTATAAATTA"&amp;"CCAGATGATTTTACAGGCTGCGTTATAGCTTGGAATTCTAACAATCTTGATTCTAAGGTTGGTGGTAATTATAATTACCTGTATAGATTGTTTAGGAAGTCTAATCTCAAACCTTTTGAGAGAGATATTTCAACTGAAATCTATCAGGCCGGTAGCACACCTTGTAATGGTGTTGAAGGTTTTAATTGTTACTTTCCTTTACAATCATATGGTTTCCAACCCACTAATGGTGTTGGTTACCAACCATACAGAGTA"&amp;"GTAGTACTTTCTTTTGAACTTCTACATGCACCAGCAACTGTTTGTGGACCTAAAAAGTCTACTAATTTGGTTAAAAACAAATGTGTCAATTTCAACTTCAATGGTTTAACAGGCACAGGTGTTCTTACTGAGTCTAACAAAAAGTTTCTGCCTTTCCAACAATTTGGCAGAGACATTGCTGACACTACTGATGCTGTCCGTGATCCACAGACACTTGAGATTCTTGACATTACACCATGTTCTTTTGGTGGTGTC"&amp;"AGTGTTATAACACCAGGAACAAATACTTCTAACCAGGTTGCTGTTCTTTATCAGGATGTTAACTGCACAGAAGTCCCTGTTGCTATTCATGCAGATCAACTTACTCCTACTTGGCGTGTTTATTCTACAGGTTCTAATGTTTTTCAAACACGTGCAGGCTGTTTAATAGGGGCTGAACATGTCAACAACTCATATGAGTGTGACATACCCATTGGTGCAGGTATATGCGCTAGTTATCAGACTCAGACTAATTCT"&amp;"CCTCGGCGGGCACGTAGTGTAGCTAGTCAATCCATCATTGCCTACACTATGTCACTTGGTGCAGAAAATTCAGTTGCTTACTCTAATAACTCTATTGCCATACCCACAAATTTTACTATTAGTGTTACCACAGAAATTCTACCAGTGTCTATGACCAAGACATCAGTAGATTGTACAATGTACATTTGTGGTGATTCAACTGAATGCAGCAATCTTTTGTTGCAATATGGCAGTTTTTGTACACAATTAAACCGT"&amp;"GCTTTAACTGGAATAGCTGTTGAACAAGACAAAAACACCCAAGAAGTTTTTGCACAAGTCAAACAAATTTACAAAACACCACCAATTAAAGATTTTGGTGGTTTTAATTTTTCACAAATATTACCAGATCCATCAAAACCAAGCAAGAGGTCATTTATTGAAGATCTACTTTTCAACAAAGTGACACTTGCAGATGCTGGCTTCATCAAACAATATGGTGATTGCCTTGGTGATATTGCTGCTAGAGACCTCATT"&amp;"TGTGCACAAAAGTTTAACGGCCTTACTGTTTTGCCACCTTTGCTCACAGATGAAATGATTGCTCAATACACTTCTGCACTGTTAGCGGGTACAATCACTTCTGGTTGGACCTTTGGTGCAGGTGCTGCATTACAAATACCATTTGCTATGCAAATGGCTTATAGGTTTAATGGTATTGGAGTTACACAGAATGTTCTCTATGAGAACCAAAAATTGATTGCCAACCAATTTAATAGTGCTATTGGCAAAATTCAA"&amp;"GACTCACTTTCTTCCACAGCAAGTGCACTTGGAAAACTTCAAGATGTGGTCAACCAAAATGCACAAGCTTTAAACACGCTTGTTAAACAACTTAGCTCCAATTTTGGTGCAATTTCAAGTGTTTTAAATGATATCCTTTCACGTCTTGACAAAGTTGAGGCTGAAGTGCAAATTGATAGGTTGATCACAGGCAGACTTCAAAGTTTGCAGACATATGTGACTCAACAATTAATTAGAGCTGCAGAAATCAGAGCT"&amp;"TCTGCTAATCTTGCTGCTACTAAAATGTCAGAGTGTGTACTTGGACAATCAAAAAGAGTTGATTTTTGTGGAAAGGGCTATCATCTTATGTCCTTCCCTCAGTCAGCACCTCATGGTGTAGTCTTCTTGCATGTGACTTATGTCCCTGCACAAGAAAAGAACTTCACAACTGCTCCTGCCATTTGTCATGATGGAAAAGCACACTTTCCTCGTGAAGGTGTCTTTGTTTCAAATGGCACACACTGGTTTGTAACA"&amp;"CAAAGGAATTTTTATGAACCACAAATCATTACTACAGACAACACATTTGTGTCTGGTAACTGTGATGTTGTAATAGGAATTGTCAACAACACAGTTTATGATCCTTTGCAACCTGAATTAGACTCATTCAAGGAGGAGTTAGATAAATATTTTAAGAATCATACATCACCAGATGTTGATTTAGGTGACATCTCTGGCATTAATGCTTCAGTTGTAAACATTCAAAAAGAAATTGACCGCCTCAATGAGGTTGCC"&amp;"AAGAATTTAAATGAATCTCTCATCGATCTCCAAGAACTTGGAAAGTATGAGCAGTATATAAAATGGCCATGGTACATTTGGCTAGGTTTTATAGCTGGCTTGATTGCCATAGTAATGGTGACAATTATGCTTTGCTGTATGACCAGTTGCTGTAGTTGTCTCAAGGGCTGTTGTTCTTGTGGATCCTGCTGCAAATTTGATGAAGACGACTCTGAGCCAGTGCTCAAAGGAGTCAAATTACATTACACATAA")</f>
        <v>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v>
      </c>
      <c r="AL54" s="109">
        <f t="shared" si="15"/>
        <v>3822</v>
      </c>
      <c r="AM54" s="109" t="str">
        <f t="shared" si="16"/>
        <v>&gt;HuCoV2_WIV04°2019_Sgene
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v>
      </c>
      <c r="AN54" s="110" t="s">
        <v>501</v>
      </c>
      <c r="AO54" s="111" t="str">
        <f t="shared" si="26"/>
        <v>https://www.ncbi.nlm.nih.gov/nuccore/MN996528.1</v>
      </c>
      <c r="AP54" s="111" t="str">
        <f t="shared" si="27"/>
        <v>https://www.ncbi.nlm.nih.gov/nuccore/MN996528.1?report=fasta&amp;log$=seqview&amp;format=text</v>
      </c>
      <c r="AQ54" s="146" t="s">
        <v>514</v>
      </c>
      <c r="AR54" s="113">
        <f>IFERROR(__xludf.DUMMYFUNCTION("len(REGEXREPLACE(REGEXREPLACE(AT54, ""&gt;.*\n"", """"), ""\n"", """"))"),29891.0)</f>
        <v>29891</v>
      </c>
      <c r="AS54" s="113" t="str">
        <f t="shared" si="19"/>
        <v>yes</v>
      </c>
      <c r="AT54" s="109" t="str">
        <f>IFERROR(__xludf.DUMMYFUNCTION("if(AQ54="""","""", REGEXREPLACE(AQ54, ""&gt;.*\n"", AW54 &amp; ""
""))"),"&gt;HuCoV2_WIV04°2019 MN996528.1_genome
ATTAAAGGTTTATACCTTCCCAGGTAACAAACCAACCAACTTTCGATCTCTTGTAGATCTGTTCTCTAAA
CGAACTTTAAAATCTGTGTGGCTGTCACTCGGCTGCATGCTTAGTGCACTCACGCAGTATAATTAATAAC
TAATTACTGTCGTTGACAGGACACGAGTAACTCGTCTATCTTCTGCAGGCTGCTTACGGTTTCGTCCGTG
TTGCA"&amp;"GCCGATCATCAGCACATCTAGGTTTCGTCCGGGTGTGACCGAAAGGTAAGATGGAGAGCCTTGTC
CCTGGTTTCAACGAGAAAACACACGTCCAACTCAGTTTGCCTGTTTTACAGGTTCGCGACGTGCTCGTAC
GTGGCTTTGGAGACTCCGTGGAGGAGGTCTTATCAGAGGCACGTCAACATCTTAAAGATGGCACTTGTGG
CTTAGTAGAAGTTGAAAAAGGCGTTTTGCCTCAACTTGAACAGCCCT"&amp;"ATGTGTTCATCAAACGTTCGGAT
GCTCGAACTGCACCTCATGGTCATGTTATGGTTGAGCTGGTAGCAGAACTCGAAGGCATTCAGTACGGTC
GTAGTGGTGAGACACTTGGTGTCCTTGTCCCTCATGTGGGCGAAATACCAGTGGCTTACCGCAAGGTTCT
TCTTCGTAAGAACGGTAATAAAGGAGCTGGTGGCCATAGTTACGGCGCCGATCTAAAGTCATTTGACTTA
GGCGACGAGCTTGGCACT"&amp;"GATCCTTATGAAGATTTTCAAGAAAACTGGAACACTAAACATAGCAGTGGTG
TTACCCGTGAACTCATGCGTGAGCTTAACGGAGGGGCATACACTCGCTATGTCGATAACAACTTCTGTGG
CCCTGATGGCTACCCTCTTGAGTGCATTAAAGACCTTCTAGCACGTGCTGGTAAAGCTTCATGCACTTTG
TCCGAACAACTGGACTTTATTGACACTAAGAGGGGTGTATACTGCTGCCGTGAACATGAG"&amp;"CATGAAATTG
CTTGGTACACGGAACGTTCTGAAAAGAGCTATGAATTGCAGACACCTTTTGAAATTAAATTGGCAAAGAA
ATTTGACACCTTCAATGGGGAATGTCCAAATTTTGTATTTCCCTTAAATTCCATAATCAAGACTATTCAA
CCAAGGGTTGAAAAGAAAAAGCTTGATGGCTTTATGGGTAGAATTCGATCTGTCTATCCAGTTGCGTCAC
CAAATGAATGCAACCAAATGTGCCTTTCAAC"&amp;"TCTCATGAAGTGTGATCATTGTGGTGAAACTTCATGGCA
GACGGGCGATTTTGTTAAAGCCACTTGCGAATTTTGTGGCACTGAGAATTTGACTAAAGAAGGTGCCACT
ACTTGTGGTTACTTACCCCAAAATGCTGTTGTTAAAATTTATTGTCCAGCATGTCACAATTCAGAAGTAG
GACCTGAGCATAGTCTTGCCGAATACCATAATGAATCTGGCTTGAAAACCATTCTTCGTAAGGGTGGTCG
CA"&amp;"CTATTGCCTTTGGAGGCTGTGTGTTCTCTTATGTTGGTTGCCATAACAAGTGTGCCTATTGGGTTCCA
CGTGCTAGCGCTAACATAGGTTGTAACCATACAGGTGTTGTTGGAGAAGGTTCCGAAGGTCTTAATGACA
ACCTTCTTGAAATACTCCAAAAAGAGAAAGTCAACATCAATATTGTTGGTGACTTTAAACTTAATGAAGA
GATCGCCATTATTTTGGCATCTTTTTCTGCTTCCACAAGTGCTT"&amp;"TTGTGGAAACTGTGAAAGGTTTGGAT
TATAAAGCATTCAAACAAATTGTTGAATCCTGTGGTAATTTTAAAGTTACAAAAGGAAAAGCTAAAAAAG
GTGCCTGGAATATTGGTGAACAGAAATCAATACTGAGTCCTCTTTATGCATTTGCATCAGAGGCTGCTCG
TGTTGTACGATCAATTTTCTCCCGCACTCTTGAAACTGCTCAAAATTCTGTGCGTGTTTTACAGAAGGCC
GCTATAACAATACTA"&amp;"GATGGAATTTCACAGTATTCACTGAGACTCATTGATGCTATGATGTTCACATCTG
ATTTGGCTACTAACAATCTAGTTGTAATGGCCTACATTACAGGTGGTGTTGTTCAGTTGACTTCGCAGTG
GCTAACTAACATCTTTGGCACTGTTTATGAAAAACTCAAACCCGTCCTTGATTGGCTTGAAGAGAAGTTT
AAGGAAGGTGTAGAGTTTCTTAGAGACGGTTGGGAAATTGTTAAATTTATCTCAACC"&amp;"TGTGCTTGTGAAA
TTGTCGGTGGACAAATTGTCACCTGTGCAAAGGAAATTAAGGAGAGTGTTCAGACATTCTTTAAGCTTGT
AAATAAATTTTTGGCTTTGTGTGCTGACTCTATCATTATTGGTGGAGCTAAACTTAAAGCCTTGAATTTA
GGTGAAACATTTGTCACGCACTCAAAGGGATTGTACAGAAAGTGTGTTAAATCCAGAGAAGAAACTGGCC
TACTCATGCCTCTAAAAGCCCCAAAAGA"&amp;"AATTATCTTCTTAGAGGGAGAAACACTTCCCACAGAAGTGTT
AACAGAGGAAGTTGTCTTGAAAACTGGTGATTTACAACCATTAGAACAACCTACTAGTGAAGCTGTTGAA
GCTCCATTGGTTGGTACACCAGTTTGTATTAACGGGCTTATGTTGCTCGAAATCAAAGACACAGAAAAGT
ACTGTGCCCTTGCACCTAATATGATGGTAACAAACAATACCTTCACACTCAAAGGCGGTGCACCAACAAA"&amp;"
GGTTACTTTTGGTGATGACACTGTGATAGAAGTGCAAGGTTACAAGAGTGTGAATATCACTTTTGAACTT
GATGAAAGGATTGATAAAGTACTTAATGAGAAGTGCTCTGCCTATACAGTTGAACTCGGTACAGAAGTAA
ATGAGTTCGCCTGTGTTGTGGCAGATGCTGTCATAAAAACTTTGCAACCAGTATCTGAATTACTTACACC
ACTGGGCATTGATTTAGATGAGTGGAGTATGGCTACATACT"&amp;"ACTTATTTGATGAGTCTGGTGAGTTTAAA
TTGGCTTCACATATGTATTGTTCTTTCTACCCTCCAGATGAGGATGAAGAAGAAGGTGATTGTGAAGAAG
AAGAGTTTGAGCCATCAACTCAATATGAGTATGGTACTGAAGATGATTACCAAGGTAAACCTTTGGAATT
TGGTGCCACTTCTGCTGCTCTTCAACCTGAAGAAGAGCAAGAAGAAGATTGGTTAGATGATGATAGTCAA
CAAACTGTTGGT"&amp;"CAACAAGACGGCAGTGAGGACAATCAGACAACTACTATTCAAACAATTGTTGAGGTTC
AACCTCAATTAGAGATGGAACTTACACCAGTTGTTCAGACTATTGAAGTGAATAGTTTTAGTGGTTATTT
AAAACTTACTGACAATGTATACATTAAAAATGCAGACATTGTGGAAGAAGCTAAAAAGGTAAAACCAACA
GTGGTTGTTAATGCAGCCAATGTTTACCTTAAACATGGAGGAGGTGTTGCAGGA"&amp;"GCCTTAAATAAGGCTA
CTAACAATGCCATGCAAGTTGAATCTGATGATTACATAGCTACTAATGGACCACTTAAAGTGGGTGGTAG
TTGTGTTTTAAGCGGACACAATCTTGCTAAACACTGTCTTCATGTTGTCGGCCCAAATGTTAACAAAGGT
GAAGACATTCAACTTCTTAAGAGTGCTTATGAAAATTTTAATCAGCACGAAGTTCTACTTGCACCATTAT
TATCAGCTGGTATTTTTGGTGCTGA"&amp;"CCCTATACATTCTTTAAGAGTTTGTGTAGATACTGTTCGCACAAA
TGTCTACTTAGCTGTCTTTGATAAAAATCTCTATGACAAACTTGTTTCAAGCTTTTTGGAAATGAAGAGT
GAAAAGCAAGTTGAACAAAAGATCGCTGAGATTCCTAAAGAGGAAGTTAAGCCATTTATAACTGAAAGTA
AACCTTCAGTTGAACAGAGAAAACAAGATGATAAGAAAATCAAAGCTTGTGTTGAAGAAGTTACAAC"&amp;"AAC
TCTGGAAGAAACTAAGTTCCTCACAGAAAACTTGTTACTTTATATTGACATTAATGGCAATCTTCATCCA
GATTCTGCCACTCTTGTTAGTGACATTGACATCACTTTCTTAAAGAAAGATGCTCCATATATAGTGGGTG
ATGTTGTTCAAGAGGGTGTTTTAACTGCTGTGGTTATACCTACTAAAAAGGCTGGTGGCACTACTGAAAT
GCTAGCGAAAGCTTTGAGAAAAGTGCCAACAGACAATT"&amp;"ATATAACCACTTACCCGGGTCAGGGTTTAAAT
GGTTACACTGTAGAGGAGGCAAAGACAGTGCTTAAAAAGTGTAAAAGTGCCTTTTACATTCTACCATCTA
TTATCTCTAATGAGAAGCAAGAAATTCTTGGAACTGTTTCTTGGAATTTGCGAGAAATGCTTGCACATGC
AGAAGAAACACGCAAATTAATGCCTGTCTGTGTGGAAACTAAAGCCATAGTTTCAACTATACAGCGTAAA
TATAAGGGT"&amp;"ATTAAAATACAAGAGGGTGTGGTTGATTATGGTGCTAGATTTTACTTTTACACCAGTAAAA
CAACTGTAGCGTCACTTATCAACACACTTAACGATCTAAATGAAACTCTTGTTACAATGCCACTTGGCTA
TGTAACACATGGCTTAAATTTGGAAGAAGCTGCTCGGTATATGAGATCTCTCAAAGTGCCAGCTACAGTT
TCTGTTTCTTCACCTGATGCTGTTACAGCGTATAATGGTTATCTTACTTCT"&amp;"TCTTCTAAAACACCTGAAG
AACATTTTATTGAAACCATCTCACTTGCTGGTTCCTATAAAGATTGGTCCTATTCTGGACAATCTACACA
ACTAGGTATAGAATTTCTTAAGAGAGGTGATAAAAGTGTATATTACACTAGTAATCCTACCACATTCCAC
CTAGATGGTGAAGTTATCACCTTTGACAATCTTAAGACACTTCTTTCTTTGAGAGAAGTGAGGACTATTA
AGGTGTTTACAACAGTAGACAA"&amp;"CATTAACCTCCACACGCAAGTTGTGGACATGTCAATGACATATGGACA
ACAGTTTGGTCCAACTTATTTGGATGGAGCTGATGTTACTAAAATAAAACCTCATAATTCACATGAAGGT
AAAACATTTTATGTTTTACCTAATGATGACACTCTACGTGTTGAGGCTTTTGAGTACTACCACACAACTG
ATCCTAGTTTTCTGGGTAGGTACATGTCAGCATTAAATCACACTAAAAAGTGGAAATACCCACA"&amp;"AGTTAA
TGGTTTAACTTCTATTAAATGGGCAGATAACAACTGTTATCTTGCCACTGCATTGTTAACACTCCAACAA
ATAGAGTTGAAGTTTAATCCACCTGCTCTACAAGATGCTTATTACAGAGCAAGGGCTGGTGAAGCTGCTA
ACTTTTGTGCACTTATCTTAGCCTACTGTAATAAGACAGTAGGTGAGTTAGGTGATGTTAGAGAAACAAT
GAGTTACTTGTTTCAACATGCCAATTTAGATTCTT"&amp;"GCAAAAGAGTCTTGAACGTGGTGTGTAAAACTTGT
GGACAACAGCAGACAACCCTTAAGGGTGTAGAAGCTGTTATGTACATGGGCACACTTTCTTATGAACAAT
TTAAGAAAGGTGTTCAGATACCTTGTACGTGTGGTAAACAAGCTACAAAATATCTAGTACAACAGGAGTC
ACCTTTTGTTATGATGTCAGCACCACCTGCTCAGTATGAACTTAAGCATGGTACATTTACTTGTGCTAGT
GAGTAC"&amp;"ACTGGTAATTACCAGTGTGGTCACTATAAACATATAACTTCTAAAGAAACTTTGTATTGCATAG
ACGGTGCTTTACTTACAAAGTCCTCAGAATACAAAGGTCCTATTACGGATGTTTTCTACAAAGAAAACAG
TTACACAACAACCATAAAACCAGTTACTTATAAATTGGATGGTGTTGTTTGTACAGAAATTGACCCTAAG
TTGGACAATTATTATAAGAAAGACAATTCTTATTTCACAGAGCAACCA"&amp;"ATTGATCTTGTACCAAACCAAC
CATATCCAAACGCAAGCTTCGATAATTTTAAGTTTGTATGTGATAATATCAAATTTGCTGATGATTTAAA
CCAGTTAACTGGTTATAAGAAACCTGCTTCAAGAGAGCTTAAAGTTACATTTTTCCCTGACTTAAATGGT
GATGTGGTGGCTATTGATTATAAACACTACACACCCTCTTTTAAGAAAGGAGCTAAATTGTTACATAAAC
CTATTGTTTGGCATGTTAA"&amp;"CAATGCAACTAATAAAGCCACGTATAAACCAAATACCTGGTGTATACGTTG
TCTTTGGAGCACAAAACCAGTTGAAACATCAAATTCGTTTGATGTACTGAAGTCAGAGGACGCGCAGGGA
ATGGATAATCTTGCCTGCGAAGATCTAAAACCAGTCTCTGAAGAAGTAGTGGAAAATCCTACCATACAGA
AAGACGTTCTTGAGTGTAATGTGAAAACTACCGAAGTTGTAGGAGACATTATACTTAAACC"&amp;"AGCAAATAA
TAGTTTAAAAATTACAGAAGAGGTTGGCCACACAGATCTAATGGCTGCTTATGTAGACAATTCTAGTCTT
ACTATTAAGAAACCTAATGAATTATCTAGAGTATTAGGTTTGAAAACCCTTGCTACTCATGGTTTAGCTG
CTGTTAATAGTGTCCCTTGGGATACTATAGCTAATTATGCTAAGCCTTTTCTTAACAAAGTTGTTAGTAC
AACTACTAACATAGTTACACGGTGTTTAAACC"&amp;"GTGTTTGTACTAATTATATGCCTTATTTCTTTACTTTA
TTGCTACAATTGTGTACTTTTACTAGAAGTACAAATTCTAGAATTAAAGCATCTATGCCGACTACTATAG
CAAAGAATACTGTTAAGAGTGTCGGTAAATTTTGTCTAGAGGCTTCATTTAATTATTTGAAGTCACCTAA
TTTTTCTAAACTGATAAATATTATAATTTGGTTTTTACTATTAAGTGTTTGCCTAGGTTCTTTAATCTAC
TCA"&amp;"ACCGCTGCTTTAGGTGTTTTAATGTCTAATTTAGGCATGCCTTCTTACTGTACTGGTTACAGAGAAG
GCTATTTGAACTCTACTAATGTCACTATTGCAACCTACTGTACTGGTTCTATACCTTGTAGTGTTTGTCT
TAGTGGTTTAGATTCTTTAGACACCTATCCTTCTTTAGAAACTATACAAATTACCATTTCATCTTTTAAA
TGGGATTTAACTGCTTTTGGCTTAGTTGCAGAGTGGTTTTTGGCA"&amp;"TATATTCTTTTCACTAGGTTTTTCT
ATGTACTTGGATTGGCTGCAATCATGCAATTGTTTTTCAGCTATTTTGCAGTACATTTTATTAGTAATTC
TTGGCTTATGTGGTTAATAATTAATCTTGTACAAATGGCCCCGATTTCAGCTATGGTTAGAATGTACATC
TTCTTTGCATCATTTTATTATGTATGGAAAAGTTATGTGCATGTTGTAGACGGTTGTAATTCATCAACTT
GTATGATGTGTTACAA"&amp;"ACGTAATAGAGCAACAAGAGTCGAATGTACAACTATTGTTAATGGTGTTAGAAG
GTCCTTTTATGTCTATGCTAATGGAGGTAAAGGCTTTTGCAAACTACACAATTGGAATTGTGTTAATTGT
GATACATTCTGTGCTGGTAGTACATTTATTAGTGATGAAGTTGCGAGAGACTTGTCACTACAGTTTAAAA
GACCAATAAATCCTACTGACCAGTCTTCTTACATCGTTGATAGTGTTACAGTGAAGAA"&amp;"TGGTTCCATCCA
TCTTTACTTTGATAAAGCTGGTCAAAAGACTTATGAAAGACATTCTCTCTCTCATTTTGTTAACTTAGAC
AACCTGAGAGCTAATAACACTAAAGGTTCATTGCCTATTAATGTTATAGTTTTTGATGGTAAATCAAAAT
GTGAAGAATCATCTGCAAAATCAGCGTCTGTTTACTACAGTCAGCTTATGTGTCAACCTATACTGTTACT
AGATCAGGCATTAGTGTCTGATGTTGGTG"&amp;"ATAGTGCGGAAGTTGCAGTTAAAATGTTTGATGCTTACGTT
AATACGTTTTCATCAACTTTTAACGTACCAATGGAAAAACTCAAAACACTAGTTGCAACTGCAGAAGCTG
AACTTGCAAAGAATGTGTCCTTAGACAATGTCTTATCTACTTTTATTTCAGCAGCTCGGCAAGGGTTTGT
TGATTCAGATGTAGAAACTAAAGATGTTGTTGAATGTCTTAAATTGTCACATCAATCTGACATAGAAGTT
"&amp;"ACTGGCGATAGTTGTAATAACTATATGCTCACCTATAACAAAGTTGAAAACATGACACCCCGTGACCTTG
GTGCTTGTATTGACTGTAGTGCGCGTCATATTAATGCGCAGGTAGCAAAAAGTCACAACATTGCTTTGAT
ATGGAACGTTAAAGATTTCATGTCATTGTCTGAACAACTACGAAAACAAATACGTAGTGCTGCTAAAAAG
AATAACTTACCTTTTAAGTTGACATGTGCAACTACTAGACAA"&amp;"GTTGTTAATGTTGTAACAACAAAGATAG
CACTTAAGGGTGGTAAAATTGTTAATAATTGGTTGAAGCAGTTAATTAAAGTTACACTTGTGTTCCTTTT
TGTTGCTGCTATTTTCTATTTAATAACACCTGTTCATGTCATGTCTAAACATACTGACTTTTCAAGTGAA
ATCATAGGATACAAGGCTATTGATGGTGGTGTCACTCGTGACATAGCATCTACAGATACTTGTTTTGCTA
ACAAACATGCTGA"&amp;"TTTTGACACATGGTTTAGCCAGCGTGGTGGTAGTTATACTAATGACAAAGCTTGCCC
ATTGATTGCTGCAGTCATAACAAGAGAAGTGGGTTTTGTCGTGCCTGGTTTGCCTGGCACGATATTACGC
ACAACTAATGGTGACTTTTTGCATTTCTTACCTAGAGTTTTTAGTGCAGTTGGTAACATCTGTTACACAC
CATCAAAACTTATAGAGTACACTGACTTTGCAACATCAGCTTGTGTTTTGGCTGC"&amp;"TGAATGTACAATTTT
TAAAGATGCTTCTGGTAAGCCAGTACCATATTGTTATGATACCAATGTACTAGAAGGTTCTGTTGCTTAT
GAAAGTTTACGCCCTGACACACGTTATGTGCTCATGGATGGCTCTATTATTCAATTTCCTAACACCTACC
TTGAAGGTTCTGTTAGAGTGGTAACAACTTTTGATTCTGAGTACTGTAGGCACGGCACTTGTGAAAGATC
AGAAGCTGGTGTTTGTGTATCTACTA"&amp;"GTGGTAGATGGGTACTTAACAATGATTATTACAGATCTTTACCA
GGAGTTTTCTGTGGTGTAGATGCTGTAAATTTACTTACTAATATGTTTACACCACTAATTCAACCTATTG
GTGCTTTGGACATATCAGCATCTATAGTAGCTGGTGGTATTGTAGCTATCGTAGTAACATGCCTTGCCTA
CTATTTTATGAGGTTTAGAAGAGCTTTTGGTGAATACAGTCATGTAGTTGCCTTTAATACTTTACTAT"&amp;"TC
CTTATGTCATTCACTGTACTCTGTTTAACACCAGTTTACTCATTCTTACCTGGTGTTTATTCTGTTATTT
ACTTGTACTTGACATTTTATCTTACTAATGATGTTTCTTTTTTAGCACATATTCAGTGGATGGTTATGTT
CACACCTTTAGTACCTTTCTGGATAACAATTGCTTATATCATTTGTATTTCCACAAAGCATTTCTATTGG
TTCTTTAGTAATTACCTAAAGAGACGTGTAGTCTTTAAT"&amp;"GGTGTTTCCTTTAGTACTTTTGAAGAAGCTG
CGCTGTGCACCTTTTTGTTAAATAAAGAAATGTATCTAAAGTTGCGTAGTGATGTGCTATTACCTCTTAC
GCAATATAATAGATACTTAGCTCTTTATAATAAGTACAAGTATTTTAGTGGAGCAATGGATACAACTAGC
TACAGAGAAGCTGCTTGTTGTCATCTCGCAAAGGCTCTCAATGACTTCAGTAACTCAGGTTCTGATGTTC
TTTACCAACC"&amp;"ACCACAAACCTCTATCACCTCAGCTGTTTTGCAGAGTGGTTTTAGAAAAATGGCATTCCC
ATCTGGTAAAGTTGAGGGTTGTATGGTACAAGTAACTTGTGGTACAACTACACTTAACGGTCTTTGGCTT
GATGACGTAGTTTACTGTCCAAGACATGTGATCTGCACCTCTGAAGACATGCTTAACCCTAATTATGAAG
ATTTACTCATTCGTAAGTCTAATCATAATTTCTTGGTACAGGCTGGTAATGT"&amp;"TCAACTCAGGGTTATTGG
ACATTCTATGCAAAATTGTGTACTTAAGCTTAAGGTTGATACAGCCAATCCTAAGACACCTAAGTATAAG
TTTGTTCGCATTCAACCAGGACAGACTTTTTCAGTGTTAGCTTGTTACAATGGTTCACCATCTGGTGTTT
ACCAATGTGCTATGAGGCCCAATTTCACTATTAAGGGTTCATTCCTTAATGGTTCATGTGGTAGTGTTGG
TTTTAACATAGATTATGACTGTG"&amp;"TCTCTTTTTGTTACATGCACCATATGGAATTACCAACTGGAGTTCAT
GCTGGCACAGACTTAGAAGGTAACTTTTATGGACCTTTTGTTGACAGGCAAACAGCACAAGCAGCTGGTA
CGGACACAACTATTACAGTTAATGTTTTAGCTTGGTTGTACGCTGCTGTTATAAATGGAGACAGGTGGTT
TCTCAATCGATTTACCACAACTCTTAATGACTTTAACCTTGTGGCTATGAAGTACAATTATGAAC"&amp;"CTCTA
ACACAAGACCATGTTGACATACTAGGACCTCTTTCTGCTCAAACTGGAATTGCCGTTTTAGATATGTGTG
CTTCATTAAAAGAATTACTGCAAAATGGTATGAATGGACGTACCATATTGGGTAGTGCTTTATTAGAAGA
TGAATTTACACCTTTTGATGTTGTTAGACAATGCTCAGGTGTTACTTTCCAAAGTGCAGTGAAAAGAACA
ATCAAGGGTACACACCACTGGTTGTTACTCACAATT"&amp;"TTGACTTCACTTTTAGTTTTAGTCCAGAGTACTC
AATGGTCTTTGTTCTTTTTTTTGTATGAAAATGCCTTTTTACCTTTTGCTATGGGTATTATTGCTATGTC
TGCTTTTGCAATGATGTTTGTCAAACATAAGCATGCATTTCTCTGTTTGTTTTTGTTACCTTCTCTTGCC
ACTGTAGCTTATTTTAATATGGTCTATATGCCTGCTAGTTGGGTGATGCGTATTATGACATGGTTGGATA
TGGTTGA"&amp;"TACTAGTTTGTCTGGTTTTAAGCTAAAAGACTGTGTTATGTATGCATCAGCTGTAGTGTTACT
AATCCTTATGACAGCAAGAACTGTGTATGATGATGGTGCTAGGAGAGTGTGGACACTTATGAATGTCTTG
ACACTCGTTTATAAAGTTTATTATGGTAATGCTTTAGATCAAGCCATTTCCATGTGGGCTCTTATAATCT
CTGTTACTTCTAACTACTCAGGTGTAGTTACAACTGTCATGTTTTTGGC"&amp;"CAGAGGTATTGTTTTTATGTG
TGTTGAGTATTGCCCTATTTTCTTCATAACTGGTAATACACTTCAGTGTATAATGCTAGTTTATTGTTTC
TTAGGCTATTTTTGTACTTGTTACTTTGGCCTCTTTTGTTTACTCAACCGCTACTTTAGACTGACTCTTG
GTGTTTATGATTACTTAGTTTCTACACAGGAGTTTAGATATATGAATTCACAGGGACTACTCCCACCCAA
GAATAGCATAGATGCCTTCA"&amp;"AACTCAACATTAAATTGTTGGGTGTTGGTGGCAAACCTTGTATCAAAGTA
GCCACTGTACAGTCTAAAATGTCAGATGTAAAGTGCACATCAGTAGTCTTACTCTCAGTTTTGCAACAAC
TCAGAGTAGAATCATCATCTAAATTGTGGGCTCAATGTGTCCAGTTACACAATGACATTCTCTTAGCTAA
AGATACTACTGAAGCCTTTGAAAAAATGGTTTCACTACTTTCTGTTTTGCTTTCCATGCAGG"&amp;"GTGCTGTA
GACATAAACAAGCTTTGTGAAGAAATGCTGGACAACAGGGCAACCTTACAAGCTATAGCCTCAGAGTTTA
GTTCCCTTCCATCATATGCAGCTTTTGCTACTGCTCAAGAAGCTTATGAGCAGGCTGTTGCTAATGGTGA
TTCTGAAGTTGTTCTTAAAAAGTTGAAGAAGTCTTTGAATGTGGCTAAATCTGAATTTGACCGTGATGCA
GCCATGCAACGTAAGTTGGAAAAGATGGCTGAT"&amp;"CAAGCTATGACCCAAATGTATAAACAGGCTAGATCTG
AGGACAAGAGGGCAAAAGTTACTAGTGCTATGCAGACAATGCTTTTCACTATGCTTAGAAAGTTGGATAA
TGATGCACTCAACAACATTATCAACAATGCAAGAGATGGTTGTGTTCCCTTGAACATAATACCTCTTACA
ACAGCAGCCAAACTAATGGTTGTCATACCAGACTATAACACATATAAAAATACGTGTGATGGTACAACAT
TTAC"&amp;"TTATGCATCAGCATTGTGGGAAATCCAACAGGTTGTAGATGCAGATAGTAAAATTGTTCAACTTAG
TGAAATTAGTATGGACAATTCACCTAATTTAGCATGGCCTCTTATTGTAACAGCTTTAAGGGCCAATTCT
GCTGTCAAATTACAGAATAATGAGCTTAGTCCTGTTGCACTACGACAGATGTCTTGTGCTGCCGGTACTA
CACAAACTGCTTGCACTGATGACAATGCGTTAGCTTACTACAACAC"&amp;"AACAAAGGGAGGTAGGTTTGTACT
TGCACTGTTATCCGATTTACAGGATTTGAAATGGGCTAGATTCCCTAAGAGTGATGGAACTGGTACTATC
TATACAGAACTGGAACCACCTTGTAGGTTTGTTACAGACACACCTAAAGGTCCTAAAGTGAAGTATTTAT
ACTTTATTAAAGGATTAAACAACCTAAATAGAGGTATGGTACTTGGTAGTTTAGCTGCCACAGTACGTCT
ACAAGCTGGTAATGCAA"&amp;"CAGAAGTGCCTGCCAATTCAACTGTATTATCTTTCTGTGCTTTTGCTGTAGAT
GCTGCTAAAGCTTACAAAGATTATCTAGCTAGTGGGGGACAACCAATCACTAATTGTGTTAAGATGTTGT
GTACACACACTGGTACTGGTCAGGCAATAACAGTTACACCGGAAGCCAATATGGATCAAGAATCCTTTGG
TGGTGCATCGTGTTGTCTGTACTGCCGTTGCCACATAGATCATCCAAATCCTAAAGGAT"&amp;"TTTGTGACTTA
AAAGGTAAGTATGTACAAATACCTACAACTTGTGCTAATGACCCTGTGGGTTTTACACTTAAAAACACAG
TCTGTACCGTCTGCGGTATGTGGAAAGGTTATGGCTGTAGTTGTGATCAACTCCGCGAACCCATGCTTCA
GTCAGCTGATGCACAATCGTTTTTAAACGGGTTTGCGGTGTAAGTGCAGCCCGTCTTACACCGTGCGGCA
CAGGCACTAGTACTGATGTCGTATACAGGG"&amp;"CTTTTGACATCTACAATGATAAAGTAGCTGGTTTTGCTAA
ATTCCTAAAAACTAATTGTTGTCGCTTCCAAGAAAAGGACGAAGATGACAATTTAATTGATTCTTACTTT
GTAGTTAAGAGACACACTTTCTCTAACTACCAACATGAAGAAACAATTTATAATTTACTTAAGGATTGTC
CAGCTGTTGCTAAACATGACTTCTTTAAGTTTAGAATAGACGGTGACATGGTACCACATATATCACGTCA
A"&amp;"CGTCTTACTAAATACACAATGGCAGACCTCGTCTATGCTTTAAGGCATTTTGATGAAGGTAATTGTGAC
ACATTAAAAGAAATACTTGTCACATACAATTGTTGTGATGATGATTATTTCAATAAAAAGGACTGGTATG
ATTTTGTAGAAAACCCAGATATATTACGCGTATACGCCAACTTAGGTGAACGTGTACGCCAAGCTTTGTT
AAAAACAGTACAATTCTGTGATGCCATGCGAAATGCTGGTATT"&amp;"GTTGGTGTACTGACATTAGATAATCAA
GATCTCAATGGTAACTGGTATGATTTCGGTGATTTCATACAAACCACGCCAGGTAGTGGAGTTCCTGTTG
TAGATTCTTATTATTCATTGTTAATGCCTATATTAACCTTGACCAGGGCTTTAACTGCAGAGTCACATGT
TGACACTGACTTAACAAAGCCTTACATTAAGTGGGATTTGTTAAAATATGACTTCACGGAAGAGAGGTTA
AAACTCTTTGACCG"&amp;"TTATTTTAAATATTGGGATCAGACATACCACCCAAATTGTGTTAACTGTTTGGATG
ACAGATGCATTCTGCATTGTGCAAACTTTAATGTTTTATTCTCTACAGTGTTCCCACCTACAAGTTTTGG
ACCACTAGTGAGAAAAATATTTGTTGATGGTGTTCCATTTGTAGTTTCAACTGGATACCACTTCAGAGAG
CTAGGTGTTGTACATAATCAGGATGTAAACTTACATAGCTCTAGACTTAGTTTTAA"&amp;"GGAATTACTTGTGT
ATGCTGCTGACCCTGCTATGCACGCTGCTTCTGGTAATCTATTACTAGATAAACGCACTACGTGCTTTTC
AGTAGCTGCACTTACTAACAATGTTGCTTTTCAAACTGTCAAACCCGGTAATTTTAACAAAGACTTCTAT
GACTTTGCTGTGTCTAAGGGTTTCTTTAAGGAAGGAAGTTCTGTTGAATTAAAACACTTCTTCTTTGCTC
AGGATGGTAATGCTGCTATCAGCGATT"&amp;"ATGACTACTATCGTTATAATCTACCAACAATGTGTGATATCAG
ACAACTACTATTTGTAGTTGAAGTTGTTGATAAGTACTTTGATTGTTACGATGGTGGCTGTATTAATGCT
AACCAAGTCATCGTCAACAACCTAGACAAATCAGCTGGTTTTCCATTTAATAAATGGGGTAAGGCTAGAC
TTTATTATGATTCAATGAGTTATGAGGATCAAGATGCACTTTTCGCATATACAAAACGTAATGTCATCC"&amp;"C
TACTATAACTCAAATGAATCTTAAGTATGCCATTAGTGCAAAGAATAGAGCTCGCACCGTAGCTGGTGTC
TCTATCTGTAGTACTATGACCAATAGACAGTTTCATCAAAAATTATTGAAATCAATAGCCGCCACTAGAG
GAGCTACTGTAGTAATTGGAACAAGCAAATTCTATGGTGGTTGGCACAACATGTTAAAAACTGTTTATAG
TGATGTAGAAAACCCTCACCTTATGGGTTGGGATTATCCT"&amp;"AAATGTGATAGAGCCATGCCTAACATGCTT
AGAATTATGGCCTCACTTGTTCTTGCTCGCAAACATACAACGTGTTGTAGCTTGTCACACCGTTTCTATA
GATTAGCTAATGAGTGTGCTCAAGTATTGAGTGAAATGGTCATGTGTGGCGGTTCACTATATGTTAAACC
AGGTGGAACCTCATCAGGAGATGCCACAACTGCTTATGCTAATAGTGTTTTTAACATTTGTCAAGCTGTC
ACGGCCAATGT"&amp;"TAATGCACTTTTATCTACTGATGGTAACAAAATTGCCGATAAGTATGTCCGCAATTTAC
AACACAGACTTTATGAGTGTCTCTATAGAAATAGAGATGTTGACACAGACTTTGTGAATGAGTTTTACGC
ATATTTGCGTAAACATTTCTCAATGATGATACTCTCTGACGATGCTGTTGTGTGTTTCAATAGCACTTAT
GCATCTCAAGGTCTAGTGGCTAGCATAAAGAACTTTAAGTCAGTTCTTTATTA"&amp;"TCAAAACAATGTTTTTA
TGTCTGAAGCAAAATGTTGGACTGAGACTGACCTTACTAAAGGACCTCATGAATTTTGCTCTCAACATAC
AATGCTAGTTAAACAGGGTGATGATTATGTGTACCTTCCTTACCCAGATCCATCAAGAATCCTAGGGGCC
GGCTGTTTTGTAGATGATATCGTAAAAACAGATGGTACACTTATGATTGAACGGTTCGTGTCTTTAGCTA
TAGATGCTTACCCACTTACTAAAC"&amp;"ATCCTAATCAGGAGTATGCTGATGTCTTTCATTTGTACTTACAATA
CATAAGAAAGCTACATGATGAGTTAACAGGACACATGTTAGACATGTATTCTGTTATGCTTACTAATGAT
AACACTTCAAGGTATTGGGAACCTGAGTTTTATGAGGCTATGTACACACCGCATACAGTCTTACAGGCTG
TTGGGGCTTGTGTTCTTTGCAATTCACAGACTTCATTAAGATGTGGTGCTTGCATACGTAGACCAT"&amp;"TCTT
ATGTTGTAAATGCTGTTACGACCATGTCATATCAACATCACATAAATTAGTCTTGTCTGTTAATCCGTAT
GTTTGCAATGCTCCAGGTTGTGATGTCACAGATGTGACTCAACTTTACTTAGGAGGTATGAGCTATTATT
GTAAATCACATAAACCACCCATTAGTTTTCCATTGTGTGCTAATGGACAAGTTTTTGGTTTATATAAAAA
TACATGTGTTGGTAGCGATAATGTTACTGACTTTAAT"&amp;"GCAATTGCAACATGTGACTGGACAAATGCTGGT
GATTACATTTTAGCTAACACCTGTACTGAAAGACTCAAGCTTTTTGCAGCAGAAACGCTCAAAGCTACTG
AGGAGACATTTAAACTGTCTTATGGTATTGCTACTGTACGTGAAGTGCTGTCTGACAGAGAATTACATCT
TTCATGGGAAGTTGGTAAACCTAGACCACCACTTAACCGAAATTATGTCTTTACTGGTTATCGTGTAACT
AAAAACAG"&amp;"TAAAGTACAAATAGGAGAGTACACCTTTGAAAAAGGTGACTATGGTGATGCTGTTGTTTACC
GAGGTACAACAACTTACAAATTAAATGTTGGTGATTATTTTGTGCTGACATCACATACAGTAATGCCATT
AAGTGCACCTACACTAGTGCCACAAGAGCACTATGTTAGAATTACTGGCTTATACCCAACACTCAATATC
TCAGATGAGTTTTCTAGCAATGTTGCAAATTATCAAAAGGTTGGTATGCA"&amp;"AAAGTATTCTACACTCCAGG
GACCACCTGGTACTGGTAAGAGTCATTTTGCTATTGGCCTAGCTCTCTACTACCCTTCTGCTCGCATAGT
GTATACAGCTTGCTCTCATGCCGCTGTTGATGCACTATGTGAGAAGGCATTAAAATATTTGCCTATAGAT
AAATGTAGTAGAATTATACCTGCACGTGCTCGTGTAGAGTGTTTTGATAAATTCAAAGTGAATTCAACAT
TAGAACAGTATGTCTTTTGTA"&amp;"CTGTAAATGCATTGCCTGAGACGACAGCAGATATAGTTGTCTTTGATGA
AATTTCAATGGCCACAAATTATGATTTGAGTGTTGTCAATGCCAGATTACGTGCTAAGCACTATGTGTAC
ATTGGCGACCCTGCTCAATTACCTGCACCACGCACATTGCTAACTAAGGGCACACTAGAACCAGAATATT
TCAATTCAGTGTGTAGACTTATGAAAACTATAGGTCCAGACATGTTCCTCGGAACTTGTCGGC"&amp;"GTTGTCC
TGCTGAAATTGTTGACACTGTGAGTGCTTTGGTTTATGATAATAAGCTTAAAGCACATAAAGACAAATCA
GCTCAATGCTTTAAAATGTTTTATAAGGGTGTTATCACGCATGATGTTTCATCTGCAATTAACAGGCCAC
AAATAGGCGTGGTAAGAGAATTCCTTACACGTAACCCTGCTTGGAGAAAAGCTGTCTTTATTTCACCTTA
TAATTCACAGAATGCTGTAGCCTCAAAGATTTTG"&amp;"GGACTACCAACTCAAACTGTTGATTCATCACAGGGC
TCAGAATATGACTATGTCATATTCACTCAAACCACTGAAACAGCTCACTCTTGTAATGTAAACAGATTTA
ATGTTGCTATTACCAGAGCAAAAGTAGGCATACTTTGCATAATGTCTGATAGAGACCTTTATGACAAGTT
GCAATTTACAAGTCTTGAAATTCCACGTAGGAATGTGGCAACTTTACAAGCTGAAAATGTAACAGGACTC
TTTAA"&amp;"AGATTGTAGTAAGGTAATCACTGGGTTACATCCTACACAGGCACCTACACACCTCAGTGTTGACA
CTAAATTCAAAACTGAAGGTTTATGTGTTGACATACCTGGCATACCTAAGGACATGACCTATAGAAGACT
CATCTCTATGATGGGTTTTAAAATGAATTATCAAGTTAATGGTTACCCTAACATGTTTATCACCCGCGAA
GAAGCTATAAGACATGTACGTGCATGGATTGGCTTCGATGTCGAGGG"&amp;"GTGTCATGCTACTAGAGAAGCTG
TTGGTACCAATTTACCTTTACAGCTAGGTTTTTCTACAGGTGTTAACCTAGTTGCTGTACCTACAGGTTA
TGTTGATACACCTAATAATACAGATTTTTCCAGAGTTAGTGCTAAACCACCGCCTGGAGATCAATTTAAA
CACCTCATACCACTTATGTACAAAGGACTTCCTTGGAATGTAGTGCGTATAAAGATTGTACAAATGTTAA
GTGACACACTTAAAAATC"&amp;"TCTCTGACAGAGTCGTATTTGTCTTATGGGCACATGGCTTTGAGTTGACATC
TATGAAGTATTTTGTGAAAATAGGACCTGAGCGCACCTGTTGTCTATGTGATAGACGTGCCACATGCTTT
TCCACTGCTTCAGACACTTATGCCTGTTGGCATCATTCTATTGGATTTGATTACGTCTATAATCCGTTTA
TGATTGATGTTCAACAATGGGGTTTTACAGGTAACCTACAAAGCAACCATGATCTGTATT"&amp;"GTCAAGTCCA
TGGTAATGCACATGTAGCTAGTTGTGATGCAATCATGACTAGGTGTCTAGCTGTCCACGAGTGCTTTGTT
AAGCGTGTTGACTGGACTATTGAATATCCTATAATTGGTGATGAACTGAAGATTAATGCGGCTTGTAGAA
AGGTTCAACACATGGTTGTTAAAGCTGCATTATTAGCAGACAAATTCCCAGTTCTTCACGACATTGGTAA
CCCTAAAGCTATTAAGTGTGTACCTCAAGCT"&amp;"GATGTAGAATGGAAGTTCTATGATGCACAGCCTTGTAGT
GACAAAGCTTATAAAATAGAAGAATTATTCTATTCTTATGCCACACATTCTGACAAATTCACAGATGGTG
TATGCCTATTTTGGAATTGCAATGTCGATAGATATCCTGCTAATTCCATTGTTTGTAGATTTGACACTAG
AGTGCTATCTAACCTTAACTTGCCTGGTTGTGATGGTGGCAGTTTGTATGTAAATAAACATGCATTCCAC
AC"&amp;"ACCAGCTTTTGATAAAAGTGCTTTTGTTAATTTAAAACAATTACCATTTTTCTATTACTCTGACAGTC
CATGTGAGTCTCATGGAAAACAAGTAGTGTCAGATATAGATTATGTACCACTAAAGTCTGCTACGTGTAT
AACACGTTGCAATTTAGGTGGTGCTGTCTGTAGACATCATGCTAATGAGTACAGATTGTATCTCGATGCT
TATAACATGATGATCTCAGCTGGCTTTAGCTTGTGGGTTTACAA"&amp;"ACAATTTGATACTTATAACCTCTGGA
ACACTTTTACAAGACTTCAGAGTTTAGAAAATGTGGCTTTTAATGTTGTAAATAAGGGACACTTTGATGG
ACAACAGGGTGAAGTACCAGTTTCTATCATTAATAACACTGTTTACACAAAAGTTGATGGTGTTGATGTA
GAATTGTTTGAAAATAAAACAACATTACCTGTTAATGTAGCATTTGAGCTTTGGGCTAAGCGCAACATTA
AACCAGTACCAGAGG"&amp;"TGAAAATACTCAATAATTTGGGTGTGGACATTGCTGCTAATACTGTGATCTGGGA
CTACAAAAGAGATGCTCCAGCACATATATCTACTATTGGTGTTTGTTCTATGACTGACATAGCCAAGAAA
CCAACTGAAACGATTTGTGCACCACTCACTGTCTTTTTTGATGGTAGAGTTGATGGTCAAGTAGACTTAT
TTAGAAATGCCCGTAATGGTGTTCTTATTACAGAAGGTAGTGTTAAAGGTTTACAAC"&amp;"CATCTGTAGGTCC
CAAACAAGCTAGTCTTAATGGAGTCACATTAATTGGAGAAGCCGTAAAAACACAGTTCAATTATTATAAG
AAAGTTGATGGTGTTGTCCAACAATTACCTGAAACTTACTTTACTCAGAGTAGAAATTTACAAGAATTTA
AACCCAGGAGTCAAATGGAAATTGATTTCTTAGAATTAGCTATGGATGAATTCATTGAACGGTATAAATT
AGAAGGCTATGCCTTCGAACATATCGTT"&amp;"TATGGAGATTTTAGTCATAGTCAGTTAGGTGGTTTACATCTA
CTGATTGGACTAGCTAAACGTTTTAAGGAATCACCTTTTGAATTAGAAGATTTTATTCCTATGGACAGTA
CAGTTAAAAACTATTTCATAACAGATGCGCAAACAGGTTCATCTAAGTGTGTGTGTTCTGTTATTGATTT
ATTACTTGATGATTTTGTTGAAATAATAAAATCCCAAGATTTATCTGTAGTTTCTAAGGTTGTCAAAGTG"&amp;"
ACTATTGACTATACAGAAATTTCATTTATGCTTTGGTGTAAAGATGGCCATGTAGAAACATTTTACCCAA
AATTACAATCTAGTCAAGCGTGGCAACCGGGTGTTGCTATGCCTAATCTTTACAAAATGCAAAGAATGCT
ATTAGAAAAGTGTGACCTTCAAAATTATGGTGATAGTGCAACATTACCTAAAGGCATAATGATGAATGTC
GCAAAATATACTCAACTGTGTCAATATTTAAACACATTAAC"&amp;"ATTAGCTGTACCCTATAATATGAGAGTTA
TACATTTTGGTGCTGGTTCTGATAAAGGAGTTGCACCAGGTACAGCTGTTTTAAGACAGTGGTTGCCTAC
GGGTACGCTGCTTGTCGATTCAGATCTTAATGACTTTGTCTCTGATGCAGATTCAACTTTGATTGGTGAT
TGTGCAACTGTACATACAGCTAATAAATGGGATCTCATTATTAGTGATATGTACGACCCTAAGACTAAAA
ATGTTACAAAAG"&amp;"AAAATGACTCTAAAGAGGGTTTTTTCACTTACATTTGTGGGTTTATACAACAAAAGCT
AGCTCTTGGAGGTTCCGTGGCTATAAAGATAACAGAACATTCTTGGAATGCTGATCTTTATAAGCTCATG
GGACACTTCGCATGGTGGACAGCCTTTGTTACTAATGTGAATGCGTCATCATCTGAAGCATTTTTAATTG
GATGTAATTATCTTGGCAAACCACGCGAACAAATAGATGGTTATGTCATGCATG"&amp;"CAAATTACATATTTTG
GAGGAATACAAATCCAATTCAGTTGTCTTCCTATTCTTTATTTGACATGAGTAAATTTCCCCTTAAATTA
AGGGGTACTGCTGTTATGTCTTTAAAAGAAGGTCAAATCAATGATATGATTTTATCTCTTCTTAGTAAAG
GTAGACTTATAATTAGAGAAAACAACAGAGTTGTTATTTCTAGTGATGTTCTTGTTAACAACTAAACGAA
CAATGTTTGTTTTTCTTGTTTTATT"&amp;"GCCACTAGTCTCTAGTCAGTGTGTTAATCTTACAACCAGAACTCA
ATTACCCCCTGCATACACTAATTCTTTCACACGTGGTGTTTATTACCCTGACAAAGTTTTCAGATCCTCA
GTTTTACATTCAACTCAGGACTTGTTCTTACCTTTCTTTTCCAATGTTACTTGGTTCCATGCTATACATG
TCTCTGGGACCAATGGTACTAAGAGGTTTGATAACCCTGTCCTACCATTTAATGATGGTGTTTATTT"&amp;"TGC
TTCCACTGAGAAGTCTAACATAATAAGAGGCTGGATTTTTGGTACTACTTTAGATTCGAAGACCCAGTCC
CTACTTATTGTTAATAACGCTACTAATGTTGTTATTAAAGTCTGTGAATTTCAATTTTGTAATGATCCAT
TTTTGGGTGTTTATTACCACAAAAACAACAAAAGTTGGATGGAAAGTGAGTTCAGAGTTTATTCTAGTGC
GAATAATTGCACTTTTGAATATGTCTCTCAGCCTTTTC"&amp;"TTATGGACCTTGAAGGAAAACAGGGTAATTTC
AAAAATCTTAGGGAATTTGTGTTTAAGAATATTGATGGTTATTTTAAAATATATTCTAAGCACACGCCTA
TTAATTTAGTGCGTGATCTCCCTCAGGGTTTTTCGGCTTTAGAACCATTGGTAGATTTGCCAATAGGTAT
TAACATCACTAGGTTTCAAACTTTACTTGCTTTACATAGAAGTTATTTGACTCCTGGTGATTCTTCTTCA
GGTTGGACA"&amp;"GCTGGTGCTGCAGCTTATTATGTGGGTTATCTTCAACCTAGGACTTTTCTATTAAAATATA
ATGAAAATGGAACCATTACAGATGCTGTAGACTGTGCACTTGACCCTCTCTCAGAAACAAAGTGTACGTT
GAAATCCTTCACTGTAGAAAAAGGAATCTATCAAACTTCTAACTTTAGAGTCCAACCAACAGAATCTATT
GTTAGATTTCCTAATATTACAAACTTGTGCCCTTTTGGTGAAGTTTTTAAC"&amp;"GCCACCAGATTTGCATCTG
TTTATGCTTGGAACAGGAAGAGAATCAGCAACTGTGTTGCTGATTATTCTGTCCTATATAATTCCGCATC
ATTTTCCACTTTTAAGTGTTATGGAGTGTCTCCTACTAAATTAAATGATCTCTGCTTTACTAATGTCTAT
GCAGATTCATTTGTAATTAGAGGTGATGAAGTCAGACAAATCGCTCCAGGGCAAACTGGAAAGATTGCTG
ATTATAATTATAAATTACCAGA"&amp;"TGATTTTACAGGCTGCGTTATAGCTTGGAATTCTAACAATCTTGATTC
TAAGGTTGGTGGTAATTATAATTACCTGTATAGATTGTTTAGGAAGTCTAATCTCAAACCTTTTGAGAGA
GATATTTCAACTGAAATCTATCAGGCCGGTAGCACACCTTGTAATGGTGTTGAAGGTTTTAATTGTTACT
TTCCTTTACAATCATATGGTTTCCAACCCACTAATGGTGTTGGTTACCAACCATACAGAGTAGT"&amp;"AGTACT
TTCTTTTGAACTTCTACATGCACCAGCAACTGTTTGTGGACCTAAAAAGTCTACTAATTTGGTTAAAAAC
AAATGTGTCAATTTCAACTTCAATGGTTTAACAGGCACAGGTGTTCTTACTGAGTCTAACAAAAAGTTTC
TGCCTTTCCAACAATTTGGCAGAGACATTGCTGACACTACTGATGCTGTCCGTGATCCACAGACACTTGA
GATTCTTGACATTACACCATGTTCTTTTGGTGGTG"&amp;"TCAGTGTTATAACACCAGGAACAAATACTTCTAAC
CAGGTTGCTGTTCTTTATCAGGATGTTAACTGCACAGAAGTCCCTGTTGCTATTCATGCAGATCAACTTA
CTCCTACTTGGCGTGTTTATTCTACAGGTTCTAATGTTTTTCAAACACGTGCAGGCTGTTTAATAGGGGC
TGAACATGTCAACAACTCATATGAGTGTGACATACCCATTGGTGCAGGTATATGCGCTAGTTATCAGACT
CAGACT"&amp;"AATTCTCCTCGGCGGGCACGTAGTGTAGCTAGTCAATCCATCATTGCCTACACTATGTCACTTG
GTGCAGAAAATTCAGTTGCTTACTCTAATAACTCTATTGCCATACCCACAAATTTTACTATTAGTGTTAC
CACAGAAATTCTACCAGTGTCTATGACCAAGACATCAGTAGATTGTACAATGTACATTTGTGGTGATTCA
ACTGAATGCAGCAATCTTTTGTTGCAATATGGCAGTTTTTGTACACAA"&amp;"TTAAACCGTGCTTTAACTGGAA
TAGCTGTTGAACAAGACAAAAACACCCAAGAAGTTTTTGCACAAGTCAAACAAATTTACAAAACACCACC
AATTAAAGATTTTGGTGGTTTTAATTTTTCACAAATATTACCAGATCCATCAAAACCAAGCAAGAGGTCA
TTTATTGAAGATCTACTTTTCAACAAAGTGACACTTGCAGATGCTGGCTTCATCAAACAATATGGTGATT
GCCTTGGTGATATTGCTGC"&amp;"TAGAGACCTCATTTGTGCACAAAAGTTTAACGGCCTTACTGTTTTGCCACC
TTTGCTCACAGATGAAATGATTGCTCAATACACTTCTGCACTGTTAGCGGGTACAATCACTTCTGGTTGG
ACCTTTGGTGCAGGTGCTGCATTACAAATACCATTTGCTATGCAAATGGCTTATAGGTTTAATGGTATTG
GAGTTACACAGAATGTTCTCTATGAGAACCAAAAATTGATTGCCAACCAATTTAATAGTGC"&amp;"TATTGGCAA
AATTCAAGACTCACTTTCTTCCACAGCAAGTGCACTTGGAAAACTTCAAGATGTGGTCAACCAAAATGCA
CAAGCTTTAAACACGCTTGTTAAACAACTTAGCTCCAATTTTGGTGCAATTTCAAGTGTTTTAAATGATA
TCCTTTCACGTCTTGACAAAGTTGAGGCTGAAGTGCAAATTGATAGGTTGATCACAGGCAGACTTCAAAG
TTTGCAGACATATGTGACTCAACAATTAATTA"&amp;"GAGCTGCAGAAATCAGAGCTTCTGCTAATCTTGCTGCT
ACTAAAATGTCAGAGTGTGTACTTGGACAATCAAAAAGAGTTGATTTTTGTGGAAAGGGCTATCATCTTA
TGTCCTTCCCTCAGTCAGCACCTCATGGTGTAGTCTTCTTGCATGTGACTTATGTCCCTGCACAAGAAAA
GAACTTCACAACTGCTCCTGCCATTTGTCATGATGGAAAAGCACACTTTCCTCGTGAAGGTGTCTTTGTT
TCA"&amp;"AATGGCACACACTGGTTTGTAACACAAAGGAATTTTTATGAACCACAAATCATTACTACAGACAACA
CATTTGTGTCTGGTAACTGTGATGTTGTAATAGGAATTGTCAACAACACAGTTTATGATCCTTTGCAACC
TGAATTAGACTCATTCAAGGAGGAGTTAGATAAATATTTTAAGAATCATACATCACCAGATGTTGATTTA
GGTGACATCTCTGGCATTAATGCTTCAGTTGTAAACATTCAAAAA"&amp;"GAAATTGACCGCCTCAATGAGGTTG
CCAAGAATTTAAATGAATCTCTCATCGATCTCCAAGAACTTGGAAAGTATGAGCAGTATATAAAATGGCC
ATGGTACATTTGGCTAGGTTTTATAGCTGGCTTGATTGCCATAGTAATGGTGACAATTATGCTTTGCTGT
ATGACCAGTTGCTGTAGTTGTCTCAAGGGCTGTTGTTCTTGTGGATCCTGCTGCAAATTTGATGAAGACG
ACTCTGAGCCAGTGCT"&amp;"CAAAGGAGTCAAATTACATTACACATAAACGAACTTATGGATTTGTTTATGAGA
ATCTTCACAATTGGAACTGTAACTTTGAAGCAAGGTGAAATCAAGGATGCTACTCCTTCAGATTTTGTTC
GCGCTACTGCAACGATACCGATACAAGCCTCACTCCCTTTCGGATGGCTTATTGTTGGCGTTGCACTTCT
TGCTGTTTTTCAGAGCGCTTCCAAAATCATAACCCTCAAAAAGAGATGGCAACTAGCA"&amp;"CTCTCCAAGGGT
GTTCACTTTGTTTGCAACTTGCTGTTGTTGTTTGTAACAGTTTACTCACACCTTTTGCTCGTTGCTGCTG
GCCTTGAAGCCCCTTTTCTCTATCTTTATGCTTTAGTCTACTTCTTGCAGAGTATAAACTTTGTAAGAAT
AATAATGAGGCTTTGGCTTTGCTGGAAATGCCGTTCCAAAAACCCATTACTTTATGATGCCAACTATTTT
CTTTGCTGGCATACTAATTGTTACGACTA"&amp;"TTGTATACCTTACAATAGTGTAACTTCTTCAATTGTCATTA
CTTCAGGTGATGGCACAACAAGTCCTATTTCTGAACATGACTACCAGATTGGTGGTTATACTGAAAAATG
GGAATCTGGAGTAAAAGACTGTGTTGTATTACACAGTTACTTCACTTCAGACTATTACCAGCTGTACTCA
ACTCAATTGAGTACAGACACTGGTGTTGAACATGTTACCTTCTTCATCTACAATAAAATTGTTGATGAGC
"&amp;"CTGAAGAACATGTCCAAATTCACACAATCGACGGTTCATCCGGAGTTGTTAATCCAGTAATGGAACCAAT
TTATGATGAACCGACGACGACTACTAGCGTGCCTTTGTAAGCACAAGCTGATGAGTACGAACTTATGTAC
TCATTCGTTTCGGAAGAGACAGGTACGTTAATAGTTAATAGCGTACTTCTTTTTCTTGCTTTCGTGGTAT
TCTTGCTAGTTACACTAGCCATCCTTACTGCGCTTCGATTGT"&amp;"GTGCGTACTGCTGCAATATTGTTAACGT
GAGTCTTGTAAAACCTTCTTTTTACGTTTACTCTCGTGTTAAAAATCTGAATTCTTCTAGAGTTCCTGAT
CTTCTGGTCTAAACGAACTAAATATTATATTAGTTTTTCTGTTTGGAACTTTAATTTTAGCCATGGCAGA
TTCCAACGGTACTATTACCGTTGAAGAGCTTAAAAAGCTCCTTGAACAATGGAACCTAGTAATAGGTTTC
CTATTCCTTACAT"&amp;"GGATTTGTCTTCTACAATTTGCCTATGCCAACAGGAATAGGTTTTTGTATATAATTA
AGTTAATTTTCCTCTGGCTGTTATGGCCAGTAACTTTAGCTTGTTTTGTGCTTGCTGCTGTTTACAGAAT
AAATTGGATCACCGGTGGAATTGCTATCGCAATGGCTTGTCTTGTAGGCTTGATGTGGCTCAGCTACTTC
ATTGCTTCTTTCAGACTGTTTGCGCGTACGCGTTCCATGTGGTCATTCAATCCAG"&amp;"AAACTAACATTCTTC
TCAACGTGCCACTCCATGGCACTATTCTGACCAGACCGCTTCTAGAAAGTGAACTCGTAATCGGAGCTGT
GATCCTTCGTGGACATCTTCGTATTGCTGGACACCATCTAGGACGCTGTGACATCAAGGACCTGCCTAAA
GAAATCACTGTTGCTACATCACGAACGCTTTCTTATTACAAATTGGGAGCTTCGCAGCGTGTAGCAGGTG
ACTCAGGTTTTGCTGCATACAGTCGC"&amp;"TACAGGATTGGCAACTATAAATTAAACACAGACCATTCCAGTAG
CAGTGACAATATTGCTTTGCTTGTACAGTAAGTGACAACAGATGTTTCATCTCGTTGACTTTCAGGTTAC
TATAGCAGAGATATTACTAATTATTATGAGGACTTTTAAAGTTTCCATTTGGAATCTTGATTACATCATA
AACCTCATAATTAAAAATTTATCTAAGTCACTAACTGAGAATAAATATTCTCAATTAGATGAAGAGCA"&amp;"AC
CAATGGAGATTGATTAAACGAACATGAAAATTATTCTTTTCTTGGCACTGATAACACTCGCTACTTGTGA
GCTTTATCACTACCAAGAGTGTGTTAGAGGTACAACAGTACTTTTAAAAGAACCTTGCTCTTCTGGAACA
TACGAGGGCAATTCACCATTTCATCCTCTAGCTGATAACAAATTTGCACTGACTTGCTTTAGCACTCAAT
TTGCTTTTGCTTGTCCTGACGGCGTAAAACACGTCTATC"&amp;"AGTTACGTGCCAGATCAGTTTCACCTAAACT
GTTCATCAGACAAGAGGAAGTTCAAGAACTTTACTCTCCAATTTTTCTTATTGTTGCGGCAATAGTGTTT
ATAACACTTTGCTTCACACTCAAAAGAAAGACAGAATGATTGAACTTTCATTAATTGACTTCTATTTGTG
CTTTTTAGCCTTTCTGCTATTCCTTGTTTTAATTATGCTTATTATCTTTTGGTTCTCACTTGAACTGCAA
GATCATAATG"&amp;"AAACTTGTCACGCCTAAACGAACATGAAATTTCTTGTTTTCTTAGGAATCATCACAACTG
TAGCTGCATTTCACCAAGAATGTAGTTTACAGTCATGTACTCAACATCAACCATATGTAGTTGATGACCC
GTGTCCTATTCACTTCTATTCTAAATGGTATATTAGAGTAGGAGCTAGAAAATCAGCACCTTTAATTGAA
TTGTGCGTGGATGAGGCTGGTTCTAAATCACCCATTCAGTACATCGATATCG"&amp;"GTAATTATACAGTTTCCT
GTTTACCTTTTACAATTAATTGCCAGGAACCTAAATTGGGTAGTCTTGTAGTGCGTTGTTCGTTCTATGA
AGACTTTTTAGAGTATCATGACGTTCGTGTTGTTTTAGATTTCATCTAAACGAACAAACTAAAATGTCTG
ATAATGGACCCCAAAATCAGCGAAATGCACCCCGCATTACGTTTGGTGGACCCTCAGATTCAACTGGCAG
TAACCAGAATGGAGAACGCAGTG"&amp;"GGGCGCGATCAAAACAACGTCGGCCCCAAGGTTTACCCAATAATACT
GCGTCTTGGTTCACCGCTCTCACTCAACATGGCAAGGAAGACCTTAAATTCCCTCGAGGACAAGGCGTTC
CAATTAACACCAATAGCAGTCCAGATGACCAAATTGGCTACTACCGAAGAGCTACCAGACGAATTCGTGG
TGGTGACGGTAAAATGAAAGATCTCAGTCCAAGATGGTATTTCTACTACCTAGGAACTGGGCCAG"&amp;"AAGCT
GGACTTCCCTATGGTGCTAACAAAGACGGCATCATATGGGTTGCAACTGAGGGAGCCTTGAATACACCAA
AAGATCACATTGGCACCCGCAATCCTGCTAACAATGCTGCAATCGTGCTACAACTTCCTCAAGGAACAAC
ATTGCCAAAAGGCTTCTACGCAGAAGGGAGCAGAGGCGGCAGTCAAGCCTCTTCTCGTTCCTCATCACGT
AGTCGCAACAGTTCAAGAAATTCAACTCCAGGCAGC"&amp;"AGTAGGGGAACTTCTCCTGCTAGAATGGCTGGCA
ATGGCGGTGATGCTGCTCTTGCTTTGCTGCTGCTTGACAGATTGAACCAGCTTGAGAGCAAAATGTCTGG
TAAAGGCCAACAACAACAAGGCCAAACTGTCACTAAGAAATCTGCTGCTGAGGCTTCTAAGAAGCCTCGG
CAAAAACGTACTGCCACTAAAGCATACAATGTAACACAAGCTTTCGGCAGACGTGGTCCAGAACAAACCC
AAGGAAA"&amp;"TTTTGGGGACCAGGAACTAATCAGACAAGGAACTGATTACAAACATTGGCCGCAAATTGCACA
ATTTGCCCCCAGCGCTTCAGCGTTCTTCGGAATGTCGCGCATTGGCATGGAAGTCACACCTTCGGGAACG
TGGTTGACCTACACAGGTGCCATCAAATTGGATGACAAAGATCCAAATTTCAAAGATCAAGTCATTTTGC
TGAATAAGCATATTGACGCATACAAAACATTCCCACCAACAGAGCCTAA"&amp;"AAAGGACAAAAAGAAGAAGGC
TGATGAAACTCAAGCCTTACCGCAGAGACAGAAGAAACAGCAAACTGTGACTCTTCTTCCTGCTGCAGAT
TTGGATGATTTCTCCAAACAATTGCAACAATCCATGAGCAGTGCTGACTCAACTCAGGCCTAAACTCATG
CAGACCACACAAGGCAGATGGGCTATATAAACGTTTTCGCTTTTCCGTTTACGATATATAGTCTACTCTT
GTGCAGAATGAATTCTCGTA"&amp;"ACTACATAGCACAAGTAGATGTAGTTAACTTTAATCTCACATAGCAATCT
TTAATCAGTGTGTAACATTAGGGAGGACTTGAAAGAGCCACCACATTTTCACCGAGGCCACGCGGAGTAC
GATCGAGTGTACAGTGAACAATGCTAGGGAGAGCTGCCTATATGGAAGAGCCCTAATGTGTAAAATTAAT
TTTAGTAGTGCTATCCCCATGTGATTTTAATAGCTTCTTAGGAGAATGACAAAAAAAAAAAA"&amp;"AAAAAAAA
A
")</f>
        <v>&gt;HuCoV2_WIV04°2019 MN996528.1_genome
ATTAAAGGTTTATACCTTCCCAGGTAACAAACCAACCAACTTTCGATCTCTTGTAGATCTGTTCTCTAAA
CGAACTTTAAAATCTGTGTGGCTGTCACTCGGCTGCATGCTTAGTGCACTCACGCAGTATAATTAATAAC
TAATTACTGTCGTTGACAGGACACGAGTAACTCGTCTATCTTCTGCAGGCTGCTTACGGTTTCGTCCGTG
TTGCAGCCGATCATCAGCACATCTAGGTTTCGTCCGGGTGTGACCGAAAGGTAAGATGGAGAGCCTTGTC
CCTGGTTTCAACGAGAAAACACACGTCCAACTCAGTTTGCCTGTTTTACAGGTTCGCGACGTGCTCGTAC
GTGGCTTTGGAGACTCCGTGGAGGAGGTCTTATCAGAGGCACGTCAACATCTTAAAGATGGCACTTGTGG
CTTAGTAGAAGTTGAAAAAGGCGTTTTGCCTCAACTTGAACAGCCCTATGTGTTCATCAAACGTTCGGAT
GCTCGAACTGCACCTCATGGTCATGTTATGGTTGAGCTGGTAGCAGAACTCGAAGGCATTCAGTACGGTC
GTAGTGGTGAGACACTTGGTGTCCTTGTCCCTCATGTGGGCGAAATACCAGTGGCTTACCGCAAGGTTCT
TCTTCGTAAGAACGGTAATAAAGGAGCTGGTGGCCATAGTTACGGCGCCGATCTAAAGTCATTTGACTTA
GGCGACGAGCTTGGCACTGATCCTTATGAAGATTTTCAAGAAAACTGGAACACTAAACATAGCAGTGGTG
TTACCCGTGAACTCATGCGTGAGCTTAACGGAGGGGCATACACTCGCTATGTCGATAACAACTTCTGTGG
CCCTGATGGCTACCCTCTTGAGTGCATTAAAGACCTTCTAGCACGTGCTGGTAAAGCTTCATGCACTTTG
TCCGAACAACTGGACTTTATTGACACTAAGAGGGGTGTATACTGCTGCCGTGAACATGAGCATGAAATTG
CTTGGTACACGGAACGTTCTGAAAAGAGCTATGAATTGCAGACACCTTTTGAAATTAAATTGGCAAAGAA
ATTTGACACCTTCAATGGGGAATGTCCAAATTTTGTATTTCCCTTAAATTCCATAATCAAGACTATTCAA
CCAAGGGTTGAAAAGAAAAAGCTTGATGGCTTTATGGGTAGAATTCGATCTGTCTATCCAGTTGCGTCAC
CAAATGAATGCAACCAAATGTGCCTTTCAACTCTCATGAAGTGTGATCATTGTGGTGAAACTTCATGGCA
GACGGGCGATTTTGTTAAAGCCACTTGCGAATTTTGTGGCACTGAGAATTTGACTAAAGAAGGTGCCACT
ACTTGTGGTTACTTACCCCAAAATGCTGTTGTTAAAATTTATTGTCCAGCATGTCACAATTCAGAAGTAG
GACCTGAGCATAGTCTTGCCGAATACCATAATGAATCTGGCTTGAAAACCATTCTTCGTAAGGGTGGTCG
CACTATTGCCTTTGGAGGCTGTGTGTTCTCTTATGTTGGTTGCCATAACAAGTGTGCCTATTGGGTTCCA
CGTGCTAGCGCTAACATAGGTTGTAACCATACAGGTGTTGTTGGAGAAGGTTCCGAAGGTCTTAATGACA
ACCTTCTTGAAATACTCCAAAAAGAGAAAGTCAACATCAATATTGTTGGTGACTTTAAACTTAATGAAGA
GATCGCCATTATTTTGGCATCTTTTTCTGCTTCCACAAGTGCTTTTGTGGAAACTGTGAAAGGTTTGGAT
TATAAAGCATTCAAACAAATTGTTGAATCCTGTGGTAATTTTAAAGTTACAAAAGGAAAAGCTAAAAAAG
GTGCCTGGAATATTGGTGAACAGAAATCAATACTGAGTCCTCTTTATGCATTTGCATCAGAGGCTGCTCG
TGTTGTACGATCAATTTTCTCCCGCACTCTTGAAACTGCTCAAAATTCTGTGCGTGTTTTACAGAAGGCC
GCTATAACAATACTAGATGGAATTTCACAGTATTCACTGAGACTCATTGATGCTATGATGTTCACATCTG
ATTTGGCTACTAACAATCTAGTTGTAATGGCCTACATTACAGGTGGTGTTGTTCAGTTGACTTCGCAGTG
GCTAACTAACATCTTTGGCACTGTTTATGAAAAACTCAAACCCGTCCTTGATTGGCTTGAAGAGAAGTTT
AAGGAAGGTGTAGAGTTTCTTAGAGACGGTTGGGAAATTGTTAAATTTATCTCAACCTGTGCTTGTGAAA
TTGTCGGTGGACAAATTGTCACCTGTGCAAAGGAAATTAAGGAGAGTGTTCAGACATTCTTTAAGCTTGT
AAATAAATTTTTGGCTTTGTGTGCTGACTCTATCATTATTGGTGGAGCTAAACTTAAAGCCTTGAATTTA
GGTGAAACATTTGTCACGCACTCAAAGGGATTGTACAGAAAGTGTGTTAAATCCAGAGAAGAAACTGGCC
TACTCATGCCTCTAAAAGCCCCAAAAGAAATTATCTTCTTAGAGGGAGAAACACTTCCCACAGAAGTGTT
AACAGAGGAAGTTGTCTTGAAAACTGGTGATTTACAACCATTAGAACAACCTACTAGTGAAGCTGTTGAA
GCTCCATTGGTTGGTACACCAGTTTGTATTAACGGGCTTATGTTGCTCGAAATCAAAGACACAGAAAAGT
ACTGTGCCCTTGCACCTAATATGATGGTAACAAACAATACCTTCACACTCAAAGGCGGTGCACCAACAAA
GGTTACTTTTGGTGATGACACTGTGATAGAAGTGCAAGGTTACAAGAGTGTGAATATCACTTTTGAACTT
GATGAAAGGATTGATAAAGTACTTAATGAGAAGTGCTCTGCCTATACAGTTGAACTCGGTACAGAAGTAA
ATGAGTTCGCCTGTGTTGTGGCAGATGCTGTCATAAAAACTTTGCAACCAGTATCTGAATTACTTACACC
ACTGGGCATTGATTTAGATGAGTGGAGTATGGCTACATACTACTTATTTGATGAGTCTGGTGAGTTTAAA
TTGGCTTCACATATGTATTGTTCTTTCTACCCTCCAGATGAGGATGAAGAAGAAGGTGATTGTGAAGAAG
AAGAGTTTGAGCCATCAACTCAATATGAGTATGGTACTGAAGATGATTACCAAGGTAAACCTTTGGAATT
TGGTGCCACTTCTGCTGCTCTTCAACCTGAAGAAGAGCAAGAAGAAGATTGGTTAGATGATGATAGTCAA
CAAACTGTTGGTCAACAAGACGGCAGTGAGGACAATCAGACAACTACTATTCAAACAATTGTTGAGGTTC
AACCTCAATTAGAGATGGAACTTACACCAGTTGTTCAGACTATTGAAGTGAATAGTTTTAGTGGTTATTT
AAAACTTACTGACAATGTATACATTAAAAATGCAGACATTGTGGAAGAAGCTAAAAAGGTAAAACCAACA
GTGGTTGTTAATGCAGCCAATGTTTACCTTAAACATGGAGGAGGTGTTGCAGGAGCCTTAAATAAGGCTA
CTAACAATGCCATGCAAGTTGAATCTGATGATTACATAGCTACTAATGGACCACTTAAAGTGGGTGGTAG
TTGTGTTTTAAGCGGACACAATCTTGCTAAACACTGTCTTCATGTTGTCGGCCCAAATGTTAACAAAGGT
GAAGACATTCAACTTCTTAAGAGTGCTTATGAAAATTTTAATCAGCACGAAGTTCTACTTGCACCATTAT
TATCAGCTGGTATTTTTGGTGCTGACCCTATACATTCTTTAAGAGTTTGTGTAGATACTGTTCGCACAAA
TGTCTACTTAGCTGTCTTTGATAAAAATCTCTATGACAAACTTGTTTCAAGCTTTTTGGAAATGAAGAGT
GAAAAGCAAGTTGAACAAAAGATCGCTGAGATTCCTAAAGAGGAAGTTAAGCCATTTATAACTGAAAGTA
AACCTTCAGTTGAACAGAGAAAACAAGATGATAAGAAAATCAAAGCTTGTGTTGAAGAAGTTACAACAAC
TCTGGAAGAAACTAAGTTCCTCACAGAAAACTTGTTACTTTATATTGACATTAATGGCAATCTTCATCCA
GATTCTGCCACTCTTGTTAGTGACATTGACATCACTTTCTTAAAGAAAGATGCTCCATATATAGTGGGTG
ATGTTGTTCAAGAGGGTGTTTTAACTGCTGTGGTTATACCTACTAAAAAGGCTGGTGGCACTACTGAAAT
GCTAGCGAAAGCTTTGAGAAAAGTGCCAACAGACAATTATATAACCACTTACCCGGGTCAGGGTTTAAAT
GGTTACACTGTAGAGGAGGCAAAGACAGTGCTTAAAAAGTGTAAAAGTGCCTTTTACATTCTACCATCTA
TTATCTCTAATGAGAAGCAAGAAATTCTTGGAACTGTTTCTTGGAATTTGCGAGAAATGCTTGCACATGC
AGAAGAAACACGCAAATTAATGCCTGTCTGTGTGGAAACTAAAGCCATAGTTTCAACTATACAGCGTAAA
TATAAGGGTATTAAAATACAAGAGGGTGTGGTTGATTATGGTGCTAGATTTTACTTTTACACCAGTAAAA
CAACTGTAGCGTCACTTATCAACACACTTAACGATCTAAATGAAACTCTTGTTACAATGCCACTTGGCTA
TGTAACACATGGCTTAAATTTGGAAGAAGCTGCTCGGTATATGAGATCTCTCAAAGTGCCAGCTACAGTT
TCTGTTTCTTCACCTGATGCTGTTACAGCGTATAATGGTTATCTTACTTCTTCTTCTAAAACACCTGAAG
AACATTTTATTGAAACCATCTCACTTGCTGGTTCCTATAAAGATTGGTCCTATTCTGGACAATCTACACA
ACTAGGTATAGAATTTCTTAAGAGAGGTGATAAAAGTGTATATTACACTAGTAATCCTACCACATTCCAC
CTAGATGGTGAAGTTATCACCTTTGACAATCTTAAGACACTTCTTTCTTTGAGAGAAGTGAGGACTATTA
AGGTGTTTACAACAGTAGACAACATTAACCTCCACACGCAAGTTGTGGACATGTCAATGACATATGGACA
ACAGTTTGGTCCAACTTATTTGGATGGAGCTGATGTTACTAAAATAAAACCTCATAATTCACATGAAGGT
AAAACATTTTATGTTTTACCTAATGATGACACTCTACGTGTTGAGGCTTTTGAGTACTACCACACAACTG
ATCCTAGTTTTCTGGGTAGGTACATGTCAGCATTAAATCACACTAAAAAGTGGAAATACCCACAAGTTAA
TGGTTTAACTTCTATTAAATGGGCAGATAACAACTGTTATCTTGCCACTGCATTGTTAACACTCCAACAA
ATAGAGTTGAAGTTTAATCCACCTGCTCTACAAGATGCTTATTACAGAGCAAGGGCTGGTGAAGCTGCTA
ACTTTTGTGCACTTATCTTAGCCTACTGTAATAAGACAGTAGGTGAGTTAGGTGATGTTAGAGAAACAAT
GAGTTACTTGTTTCAACATGCCAATTTAGATTCTTGCAAAAGAGTCTTGAACGTGGTGTGTAAAACTTGT
GGACAACAGCAGACAACCCTTAAGGGTGTAGAAGCTGTTATGTACATGGGCACACTTTCTTATGAACAAT
TTAAGAAAGGTGTTCAGATACCTTGTACGTGTGGTAAACAAGCTACAAAATATCTAGTACAACAGGAGTC
ACCTTTTGTTATGATGTCAGCACCACCTGCTCAGTATGAACTTAAGCATGGTACATTTACTTGTGCTAGT
GAGTACACTGGTAATTACCAGTGTGGTCACTATAAACATATAACTTCTAAAGAAACTTTGTATTGCATAG
ACGGTGCTTTACTTACAAAGTCCTCAGAATACAAAGGTCCTATTACGGATGTTTTCTACAAAGAAAACAG
TTACACAACAACCATAAAACCAGTTACTTATAAATTGGATGGTGTTGTTTGTACAGAAATTGACCCTAAG
TTGGACAATTATTATAAGAAAGACAATTCTTATTTCACAGAGCAACCAATTGATCTTGTACCAAACCAAC
CATATCCAAACGCAAGCTTCGATAATTTTAAGTTTGTATGTGATAATATCAAATTTGCTGATGATTTAAA
CCAGTTAACTGGTTATAAGAAACCTGCTTCAAGAGAGCTTAAAGTTACATTTTTCCCTGACTTAAATGGT
GATGTGGTGGCTATTGATTATAAACACTACACACCCTCTTTTAAGAAAGGAGCTAAATTGTTACATAAAC
CTATTGTTTGGCATGTTAACAATGCAACTAATAAAGCCACGTATAAACCAAATACCTGGTGTATACGTTG
TCTTTGGAGCACAAAACCAGTTGAAACATCAAATTCGTTTGATGTACTGAAGTCAGAGGACGCGCAGGGA
ATGGATAATCTTGCCTGCGAAGATCTAAAACCAGTCTCTGAAGAAGTAGTGGAAAATCCTACCATACAGA
AAGACGTTCTTGAGTGTAATGTGAAAACTACCGAAGTTGTAGGAGACATTATACTTAAACCAGCAAATAA
TAGTTTAAAAATTACAGAAGAGGTTGGCCACACAGATCTAATGGCTGCTTATGTAGACAATTCTAGTCTT
ACTATTAAGAAACCTAATGAATTATCTAGAGTATTAGGTTTGAAAACCCTTGCTACTCATGGTTTAGCTG
CTGTTAATAGTGTCCCTTGGGATACTATAGCTAATTATGCTAAGCCTTTTCTTAACAAAGTTGTTAGTAC
AACTACTAACATAGTTACACGGTGTTTAAACCGTGTTTGTACTAATTATATGCCTTATTTCTTTACTTTA
TTGCTACAATTGTGTACTTTTACTAGAAGTACAAATTCTAGAATTAAAGCATCTATGCCGACTACTATAG
CAAAGAATACTGTTAAGAGTGTCGGTAAATTTTGTCTAGAGGCTTCATTTAATTATTTGAAGTCACCTAA
TTTTTCTAAACTGATAAATATTATAATTTGGTTTTTACTATTAAGTGTTTGCCTAGGTTCTTTAATCTAC
TCAACCGCTGCTTTAGGTGTTTTAATGTCTAATTTAGGCATGCCTTCTTACTGTACTGGTTACAGAGAAG
GCTATTTGAACTCTACTAATGTCACTATTGCAACCTACTGTACTGGTTCTATACCTTGTAGTGTTTGTCT
TAGTGGTTTAGATTCTTTAGACACCTATCCTTCTTTAGAAACTATACAAATTACCATTTCATCTTTTAAA
TGGGATTTAACTGCTTTTGGCTTAGTTGCAGAGTGGTTTTTGGCATATATTCTTTTCACTAGGTTTTTCT
ATGTACTTGGATTGGCTGCAATCATGCAATTGTTTTTCAGCTATTTTGCAGTACATTTTATTAGTAATTC
TTGGCTTATGTGGTTAATAATTAATCTTGTACAAATGGCCCCGATTTCAGCTATGGTTAGAATGTACATC
TTCTTTGCATCATTTTATTATGTATGGAAAAGTTATGTGCATGTTGTAGACGGTTGTAATTCATCAACTT
GTATGATGTGTTACAAACGTAATAGAGCAACAAGAGTCGAATGTACAACTATTGTTAATGGTGTTAGAAG
GTCCTTTTATGTCTATGCTAATGGAGGTAAAGGCTTTTGCAAACTACACAATTGGAATTGTGTTAATTGT
GATACATTCTGTGCTGGTAGTACATTTATTAGTGATGAAGTTGCGAGAGACTTGTCACTACAGTTTAAAA
GACCAATAAATCCTACTGACCAGTCTTCTTACATCGTTGATAGTGTTACAGTGAAGAATGGTTCCATCCA
TCTTTACTTTGATAAAGCTGGTCAAAAGACTTATGAAAGACATTCTCTCTCTCATTTTGTTAACTTAGAC
AACCTGAGAGCTAATAACACTAAAGGTTCATTGCCTATTAATGTTATAGTTTTTGATGGTAAATCAAAAT
GTGAAGAATCATCTGCAAAATCAGCGTCTGTTTACTACAGTCAGCTTATGTGTCAACCTATACTGTTACT
AGATCAGGCATTAGTGTCTGATGTTGGTGATAGTGCGGAAGTTGCAGTTAAAATGTTTGATGCTTACGTT
AATACGTTTTCATCAACTTTTAACGTACCAATGGAAAAACTCAAAACACTAGTTGCAACTGCAGAAGCTG
AACTTGCAAAGAATGTGTCCTTAGACAATGTCTTATCTACTTTTATTTCAGCAGCTCGGCAAGGGTTTGT
TGATTCAGATGTAGAAACTAAAGATGTTGTTGAATGTCTTAAATTGTCACATCAATCTGACATAGAAGTT
ACTGGCGATAGTTGTAATAACTATATGCTCACCTATAACAAAGTTGAAAACATGACACCCCGTGACCTTG
GTGCTTGTATTGACTGTAGTGCGCGTCATATTAATGCGCAGGTAGCAAAAAGTCACAACATTGCTTTGAT
ATGGAACGTTAAAGATTTCATGTCATTGTCTGAACAACTACGAAAACAAATACGTAGTGCTGCTAAAAAG
AATAACTTACCTTTTAAGTTGACATGTGCAACTACTAGACAAGTTGTTAATGTTGTAACAACAAAGATAG
CACTTAAGGGTGGTAAAATTGTTAATAATTGGTTGAAGCAGTTAATTAAAGTTACACTTGTGTTCCTTTT
TGTTGCTGCTATTTTCTATTTAATAACACCTGTTCATGTCATGTCTAAACATACTGACTTTTCAAGTGAA
ATCATAGGATACAAGGCTATTGATGGTGGTGTCACTCGTGACATAGCATCTACAGATACTTGTTTTGCTA
ACAAACATGCTGATTTTGACACATGGTTTAGCCAGCGTGGTGGTAGTTATACTAATGACAAAGCTTGCCC
ATTGATTGCTGCAGTCATAACAAGAGAAGTGGGTTTTGTCGTGCCTGGTTTGCCTGGCACGATATTACGC
ACAACTAATGGTGACTTTTTGCATTTCTTACCTAGAGTTTTTAGTGCAGTTGGTAACATCTGTTACACAC
CATCAAAACTTATAGAGTACACTGACTTTGCAACATCAGCTTGTGTTTTGGCTGCTGAATGTACAATTTT
TAAAGATGCTTCTGGTAAGCCAGTACCATATTGTTATGATACCAATGTACTAGAAGGTTCTGTTGCTTAT
GAAAGTTTACGCCCTGACACACGTTATGTGCTCATGGATGGCTCTATTATTCAATTTCCTAACACCTACC
TTGAAGGTTCTGTTAGAGTGGTAACAACTTTTGATTCTGAGTACTGTAGGCACGGCACTTGTGAAAGATC
AGAAGCTGGTGTTTGTGTATCTACTAGTGGTAGATGGGTACTTAACAATGATTATTACAGATCTTTACCA
GGAGTTTTCTGTGGTGTAGATGCTGTAAATTTACTTACTAATATGTTTACACCACTAATTCAACCTATTG
GTGCTTTGGACATATCAGCATCTATAGTAGCTGGTGGTATTGTAGCTATCGTAGTAACATGCCTTGCCTA
CTATTTTATGAGGTTTAGAAGAGCTTTTGGTGAATACAGTCATGTAGTTGCCTTTAATACTTTACTATTC
CTTATGTCATTCACTGTACTCTGTTTAACACCAGTTTACTCATTCTTACCTGGTGTTTATTCTGTTATTT
ACTTGTACTTGACATTTTATCTTACTAATGATGTTTCTTTTTTAGCACATATTCAGTGGATGGTTATGTT
CACACCTTTAGTACCTTTCTGGATAACAATTGCTTATATCATTTGTATTTCCACAAAGCATTTCTATTGG
TTCTTTAGTAATTACCTAAAGAGACGTGTAGTCTTTAATGGTGTTTCCTTTAGTACTTTTGAAGAAGCTG
CGCTGTGCACCTTTTTGTTAAATAAAGAAATGTATCTAAAGTTGCGTAGTGATGTGCTATTACCTCTTAC
GCAATATAATAGATACTTAGCTCTTTATAATAAGTACAAGTATTTTAGTGGAGCAATGGATACAACTAGC
TACAGAGAAGCTGCTTGTTGTCATCTCGCAAAGGCTCTCAATGACTTCAGTAACTCAGGTTCTGATGTTC
TTTACCAACCACCACAAACCTCTATCACCTCAGCTGTTTTGCAGAGTGGTTTTAGAAAAATGGCATTCCC
ATCTGGTAAAGTTGAGGGTTGTATGGTACAAGTAACTTGTGGTACAACTACACTTAACGGTCTTTGGCTT
GATGACGTAGTTTACTGTCCAAGACATGTGATCTGCACCTCTGAAGACATGCTTAACCCTAATTATGAAG
ATTTACTCATTCGTAAGTCTAATCATAATTTCTTGGTACAGGCTGGTAATGTTCAACTCAGGGTTATTGG
ACATTCTATGCAAAATTGTGTACTTAAGCTTAAGGTTGATACAGCCAATCCTAAGACACCTAAGTATAAG
TTTGTTCGCATTCAACCAGGACAGACTTTTTCAGTGTTAGCTTGTTACAATGGTTCACCATCTGGTGTTT
ACCAATGTGCTATGAGGCCCAATTTCACTATTAAGGGTTCATTCCTTAATGGTTCATGTGGTAGTGTTGG
TTTTAACATAGATTATGACTGTGTCTCTTTTTGTTACATGCACCATATGGAATTACCAACTGGAGTTCAT
GCTGGCACAGACTTAGAAGGTAACTTTTATGGACCTTTTGTTGACAGGCAAACAGCACAAGCAGCTGGTA
CGGACACAACTATTACAGTTAATGTTTTAGCTTGGTTGTACGCTGCTGTTATAAATGGAGACAGGTGGTT
TCTCAATCGATTTACCACAACTCTTAATGACTTTAACCTTGTGGCTATGAAGTACAATTATGAACCTCTA
ACACAAGACCATGTTGACATACTAGGACCTCTTTCTGCTCAAACTGGAATTGCCGTTTTAGATATGTGTG
CTTCATTAAAAGAATTACTGCAAAATGGTATGAATGGACGTACCATATTGGGTAGTGCTTTATTAGAAGA
TGAATTTACACCTTTTGATGTTGTTAGACAATGCTCAGGTGTTACTTTCCAAAGTGCAGTGAAAAGAACA
ATCAAGGGTACACACCACTGGTTGTTACTCACAATTTTGACTTCACTTTTAGTTTTAGTCCAGAGTACTC
AATGGTCTTTGTTCTTTTTTTTGTATGAAAATGCCTTTTTACCTTTTGCTATGGGTATTATTGCTATGTC
TGCTTTTGCAATGATGTTTGTCAAACATAAGCATGCATTTCTCTGTTTGTTTTTGTTACCTTCTCTTGCC
ACTGTAGCTTATTTTAATATGGTCTATATGCCTGCTAGTTGGGTGATGCGTATTATGACATGGTTGGATA
TGGTTGATACTAGTTTGTCTGGTTTTAAGCTAAAAGACTGTGTTATGTATGCATCAGCTGTAGTGTTACT
AATCCTTATGACAGCAAGAACTGTGTATGATGATGGTGCTAGGAGAGTGTGGACACTTATGAATGTCTTG
ACACTCGTTTATAAAGTTTATTATGGTAATGCTTTAGATCAAGCCATTTCCATGTGGGCTCTTATAATCT
CTGTTACTTCTAACTACTCAGGTGTAGTTACAACTGTCATGTTTTTGGCCAGAGGTATTGTTTTTATGTG
TGTTGAGTATTGCCCTATTTTCTTCATAACTGGTAATACACTTCAGTGTATAATGCTAGTTTATTGTTTC
TTAGGCTATTTTTGTACTTGTTACTTTGGCCTCTTTTGTTTACTCAACCGCTACTTTAGACTGACTCTTG
GTGTTTATGATTACTTAGTTTCTACACAGGAGTTTAGATATATGAATTCACAGGGACTACTCCCACCCAA
GAATAGCATAGATGCCTTCAAACTCAACATTAAATTGTTGGGTGTTGGTGGCAAACCTTGTATCAAAGTA
GCCACTGTACAGTCTAAAATGTCAGATGTAAAGTGCACATCAGTAGTCTTACTCTCAGTTTTGCAACAAC
TCAGAGTAGAATCATCATCTAAATTGTGGGCTCAATGTGTCCAGTTACACAATGACATTCTCTTAGCTAA
AGATACTACTGAAGCCTTTGAAAAAATGGTTTCACTACTTTCTGTTTTGCTTTCCATGCAGGGTGCTGTA
GACATAAACAAGCTTTGTGAAGAAATGCTGGACAACAGGGCAACCTTACAAGCTATAGCCTCAGAGTTTA
GTTCCCTTCCATCATATGCAGCTTTTGCTACTGCTCAAGAAGCTTATGAGCAGGCTGTTGCTAATGGTGA
TTCTGAAGTTGTTCTTAAAAAGTTGAAGAAGTCTTTGAATGTGGCTAAATCTGAATTTGACCGTGATGCA
GCCATGCAACGTAAGTTGGAAAAGATGGCTGATCAAGCTATGACCCAAATGTATAAACAGGCTAGATCTG
AGGACAAGAGGGCAAAAGTTACTAGTGCTATGCAGACAATGCTTTTCACTATGCTTAGAAAGTTGGATAA
TGATGCACTCAACAACATTATCAACAATGCAAGAGATGGTTGTGTTCCCTTGAACATAATACCTCTTACA
ACAGCAGCCAAACTAATGGTTGTCATACCAGACTATAACACATATAAAAATACGTGTGATGGTACAACAT
TTACTTATGCATCAGCATTGTGGGAAATCCAACAGGTTGTAGATGCAGATAGTAAAATTGTTCAACTTAG
TGAAATTAGTATGGACAATTCACCTAATTTAGCATGGCCTCTTATTGTAACAGCTTTAAGGGCCAATTCT
GCTGTCAAATTACAGAATAATGAGCTTAGTCCTGTTGCACTACGACAGATGTCTTGTGCTGCCGGTACTA
CACAAACTGCTTGCACTGATGACAATGCGTTAGCTTACTACAACACAACAAAGGGAGGTAGGTTTGTACT
TGCACTGTTATCCGATTTACAGGATTTGAAATGGGCTAGATTCCCTAAGAGTGATGGAACTGGTACTATC
TATACAGAACTGGAACCACCTTGTAGGTTTGTTACAGACACACCTAAAGGTCCTAAAGTGAAGTATTTAT
ACTTTATTAAAGGATTAAACAACCTAAATAGAGGTATGGTACTTGGTAGTTTAGCTGCCACAGTACGTCT
ACAAGCTGGTAATGCAACAGAAGTGCCTGCCAATTCAACTGTATTATCTTTCTGTGCTTTTGCTGTAGAT
GCTGCTAAAGCTTACAAAGATTATCTAGCTAGTGGGGGACAACCAATCACTAATTGTGTTAAGATGTTGT
GTACACACACTGGTACTGGTCAGGCAATAACAGTTACACCGGAAGCCAATATGGATCAAGAATCCTTTGG
TGGTGCATCGTGTTGTCTGTACTGCCGTTGCCACATAGATCATCCAAATCCTAAAGGATTTTGTGACTTA
AAAGGTAAGTATGTACAAATACCTACAACTTGTGCTAATGACCCTGTGGGTTTTACACTTAAAAACACAG
TCTGTACCGTCTGCGGTATGTGGAAAGGTTATGGCTGTAGTTGTGATCAACTCCGCGAACCCATGCTTCA
GTCAGCTGATGCACAATCGTTTTTAAACGGGTTTGCGGTGTAAGTGCAGCCCGTCTTACACCGTGCGGCA
CAGGCACTAGTACTGATGTCGTATACAGGGCTTTTGACATCTACAATGATAAAGTAGCTGGTTTTGCTAA
ATTCCTAAAAACTAATTGTTGTCGCTTCCAAGAAAAGGACGAAGATGACAATTTAATTGATTCTTACTTT
GTAGTTAAGAGACACACTTTCTCTAACTACCAACATGAAGAAACAATTTATAATTTACTTAAGGATTGTC
CAGCTGTTGCTAAACATGACTTCTTTAAGTTTAGAATAGACGGTGACATGGTACCACATATATCACGTCA
ACGTCTTACTAAATACACAATGGCAGACCTCGTCTATGCTTTAAGGCATTTTGATGAAGGTAATTGTGAC
ACATTAAAAGAAATACTTGTCACATACAATTGTTGTGATGATGATTATTTCAATAAAAAGGACTGGTATG
ATTTTGTAGAAAACCCAGATATATTACGCGTATACGCCAACTTAGGTGAACGTGTACGCCAAGCTTTGTT
AAAAACAGTACAATTCTGTGATGCCATGCGAAATGCTGGTATTGTTGGTGTACTGACATTAGATAATCAA
GATCTCAATGGTAACTGGTATGATTTCGGTGATTTCATACAAACCACGCCAGGTAGTGGAGTTCCTGTTG
TAGATTCTTATTATTCATTGTTAATGCCTATATTAACCTTGACCAGGGCTTTAACTGCAGAGTCACATGT
TGACACTGACTTAACAAAGCCTTACATTAAGTGGGATTTGTTAAAATATGACTTCACGGAAGAGAGGTTA
AAACTCTTTGACCGTTATTTTAAATATTGGGATCAGACATACCACCCAAATTGTGTTAACTGTTTGGATG
ACAGATGCATTCTGCATTGTGCAAACTTTAATGTTTTATTCTCTACAGTGTTCCCACCTACAAGTTTTGG
ACCACTAGTGAGAAAAATATTTGTTGATGGTGTTCCATTTGTAGTTTCAACTGGATACCACTTCAGAGAG
CTAGGTGTTGTACATAATCAGGATGTAAACTTACATAGCTCTAGACTTAGTTTTAAGGAATTACTTGTGT
ATGCTGCTGACCCTGCTATGCACGCTGCTTCTGGTAATCTATTACTAGATAAACGCACTACGTGCTTTTC
AGTAGCTGCACTTACTAACAATGTTGCTTTTCAAACTGTCAAACCCGGTAATTTTAACAAAGACTTCTAT
GACTTTGCTGTGTCTAAGGGTTTCTTTAAGGAAGGAAGTTCTGTTGAATTAAAACACTTCTTCTTTGCTC
AGGATGGTAATGCTGCTATCAGCGATTATGACTACTATCGTTATAATCTACCAACAATGTGTGATATCAG
ACAACTACTATTTGTAGTTGAAGTTGTTGATAAGTACTTTGATTGTTACGATGGTGGCTGTATTAATGCT
AACCAAGTCATCGTCAACAACCTAGACAAATCAGCTGGTTTTCCATTTAATAAATGGGGTAAGGCTAGAC
TTTATTATGATTCAATGAGTTATGAGGATCAAGATGCACTTTTCGCATATACAAAACGTAATGTCATCCC
TACTATAACTCAAATGAATCTTAAGTATGCCATTAGTGCAAAGAATAGAGCTCGCACCGTAGCTGGTGTC
TCTATCTGTAGTACTATGACCAATAGACAGTTTCATCAAAAATTATTGAAATCAATAGCCGCCACTAGAG
GAGCTACTGTAGTAATTGGAACAAGCAAATTCTATGGTGGTTGGCACAACATGTTAAAAACTGTTTATAG
TGATGTAGAAAACCCTCACCTTATGGGTTGGGATTATCCTAAATGTGATAGAGCCATGCCTAACATGCTT
AGAATTATGGCCTCACTTGTTCTTGCTCGCAAACATACAACGTGTTGTAGCTTGTCACACCGTTTCTATA
GATTAGCTAATGAGTGTGCTCAAGTATTGAGTGAAATGGTCATGTGTGGCGGTTCACTATATGTTAAACC
AGGTGGAACCTCATCAGGAGATGCCACAACTGCTTATGCTAATAGTGTTTTTAACATTTGTCAAGCTGTC
ACGGCCAATGTTAATGCACTTTTATCTACTGATGGTAACAAAATTGCCGATAAGTATGTCCGCAATTTAC
AACACAGACTTTATGAGTGTCTCTATAGAAATAGAGATGTTGACACAGACTTTGTGAATGAGTTTTACGC
ATATTTGCGTAAACATTTCTCAATGATGATACTCTCTGACGATGCTGTTGTGTGTTTCAATAGCACTTAT
GCATCTCAAGGTCTAGTGGCTAGCATAAAGAACTTTAAGTCAGTTCTTTATTATCAAAACAATGTTTTTA
TGTCTGAAGCAAAATGTTGGACTGAGACTGACCTTACTAAAGGACCTCATGAATTTTGCTCTCAACATAC
AATGCTAGTTAAACAGGGTGATGATTATGTGTACCTTCCTTACCCAGATCCATCAAGAATCCTAGGGGCC
GGCTGTTTTGTAGATGATATCGTAAAAACAGATGGTACACTTATGATTGAACGGTTCGTGTCTTTAGCTA
TAGATGCTTACCCACTTACTAAACATCCTAATCAGGAGTATGCTGATGTCTTTCATTTGTACTTACAATA
CATAAGAAAGCTACATGATGAGTTAACAGGACACATGTTAGACATGTATTCTGTTATGCTTACTAATGAT
AACACTTCAAGGTATTGGGAACCTGAGTTTTATGAGGCTATGTACACACCGCATACAGTCTTACAGGCTG
TTGGGGCTTGTGTTCTTTGCAATTCACAGACTTCATTAAGATGTGGTGCTTGCATACGTAGACCATTCTT
ATGTTGTAAATGCTGTTACGACCATGTCATATCAACATCACATAAATTAGTCTTGTCTGTTAATCCGTAT
GTTTGCAATGCTCCAGGTTGTGATGTCACAGATGTGACTCAACTTTACTTAGGAGGTATGAGCTATTATT
GTAAATCACATAAACCACCCATTAGTTTTCCATTGTGTGCTAATGGACAAGTTTTTGGTTTATATAAAAA
TACATGTGTTGGTAGCGATAATGTTACTGACTTTAATGCAATTGCAACATGTGACTGGACAAATGCTGGT
GATTACATTTTAGCTAACACCTGTACTGAAAGACTCAAGCTTTTTGCAGCAGAAACGCTCAAAGCTACTG
AGGAGACATTTAAACTGTCTTATGGTATTGCTACTGTACGTGAAGTGCTGTCTGACAGAGAATTACATCT
TTCATGGGAAGTTGGTAAACCTAGACCACCACTTAACCGAAATTATGTCTTTACTGGTTATCGTGTAACT
AAAAACAGTAAAGTACAAATAGGAGAGTACACCTTTGAAAAAGGTGACTATGGTGATGCTGTTGTTTACC
GAGGTACAACAACTTACAAATTAAATGTTGGTGATTATTTTGTGCTGACATCACATACAGTAATGCCATT
AAGTGCACCTACACTAGTGCCACAAGAGCACTATGTTAGAATTACTGGCTTATACCCAACACTCAATATC
TCAGATGAGTTTTCTAGCAATGTTGCAAATTATCAAAAGGTTGGTATGCAAAAGTATTCTACACTCCAGG
GACCACCTGGTACTGGTAAGAGTCATTTTGCTATTGGCCTAGCTCTCTACTACCCTTCTGCTCGCATAGT
GTATACAGCTTGCTCTCATGCCGCTGTTGATGCACTATGTGAGAAGGCATTAAAATATTTGCCTATAGAT
AAATGTAGTAGAATTATACCTGCACGTGCTCGTGTAGAGTGTTTTGATAAATTCAAAGTGAATTCAACAT
TAGAACAGTATGTCTTTTGTACTGTAAATGCATTGCCTGAGACGACAGCAGATATAGTTGTCTTTGATGA
AATTTCAATGGCCACAAATTATGATTTGAGTGTTGTCAATGCCAGATTACGTGCTAAGCACTATGTGTAC
ATTGGCGACCCTGCTCAATTACCTGCACCACGCACATTGCTAACTAAGGGCACACTAGAACCAGAATATT
TCAATTCAGTGTGTAGACTTATGAAAACTATAGGTCCAGACATGTTCCTCGGAACTTGTCGGCGTTGTCC
TGCTGAAATTGTTGACACTGTGAGTGCTTTGGTTTATGATAATAAGCTTAAAGCACATAAAGACAAATCA
GCTCAATGCTTTAAAATGTTTTATAAGGGTGTTATCACGCATGATGTTTCATCTGCAATTAACAGGCCAC
AAATAGGCGTGGTAAGAGAATTCCTTACACGTAACCCTGCTTGGAGAAAAGCTGTCTTTATTTCACCTTA
TAATTCACAGAATGCTGTAGCCTCAAAGATTTTGGGACTACCAACTCAAACTGTTGATTCATCACAGGGC
TCAGAATATGACTATGTCATATTCACTCAAACCACTGAAACAGCTCACTCTTGTAATGTAAACAGATTTA
ATGTTGCTATTACCAGAGCAAAAGTAGGCATACTTTGCATAATGTCTGATAGAGACCTTTATGACAAGTT
GCAATTTACAAGTCTTGAAATTCCACGTAGGAATGTGGCAACTTTACAAGCTGAAAATGTAACAGGACTC
TTTAAAGATTGTAGTAAGGTAATCACTGGGTTACATCCTACACAGGCACCTACACACCTCAGTGTTGACA
CTAAATTCAAAACTGAAGGTTTATGTGTTGACATACCTGGCATACCTAAGGACATGACCTATAGAAGACT
CATCTCTATGATGGGTTTTAAAATGAATTATCAAGTTAATGGTTACCCTAACATGTTTATCACCCGCGAA
GAAGCTATAAGACATGTACGTGCATGGATTGGCTTCGATGTCGAGGGGTGTCATGCTACTAGAGAAGCTG
TTGGTACCAATTTACCTTTACAGCTAGGTTTTTCTACAGGTGTTAACCTAGTTGCTGTACCTACAGGTTA
TGTTGATACACCTAATAATACAGATTTTTCCAGAGTTAGTGCTAAACCACCGCCTGGAGATCAATTTAAA
CACCTCATACCACTTATGTACAAAGGACTTCCTTGGAATGTAGTGCGTATAAAGATTGTACAAATGTTAA
GTGACACACTTAAAAATCTCTCTGACAGAGTCGTATTTGTCTTATGGGCACATGGCTTTGAGTTGACATC
TATGAAGTATTTTGTGAAAATAGGACCTGAGCGCACCTGTTGTCTATGTGATAGACGTGCCACATGCTTT
TCCACTGCTTCAGACACTTATGCCTGTTGGCATCATTCTATTGGATTTGATTACGTCTATAATCCGTTTA
TGATTGATGTTCAACAATGGGGTTTTACAGGTAACCTACAAAGCAACCATGATCTGTATTGTCAAGTCCA
TGGTAATGCACATGTAGCTAGTTGTGATGCAATCATGACTAGGTGTCTAGCTGTCCACGAGTGCTTTGTT
AAGCGTGTTGACTGGACTATTGAATATCCTATAATTGGTGATGAACTGAAGATTAATGCGGCTTGTAGAA
AGGTTCAACACATGGTTGTTAAAGCTGCATTATTAGCAGACAAATTCCCAGTTCTTCACGACATTGGTAA
CCCTAAAGCTATTAAGTGTGTACCTCAAGCTGATGTAGAATGGAAGTTCTATGATGCACAGCCTTGTAGT
GACAAAGCTTATAAAATAGAAGAATTATTCTATTCTTATGCCACACATTCTGACAAATTCACAGATGGTG
TATGCCTATTTTGGAATTGCAATGTCGATAGATATCCTGCTAATTCCATTGTTTGTAGATTTGACACTAG
AGTGCTATCTAACCTTAACTTGCCTGGTTGTGATGGTGGCAGTTTGTATGTAAATAAACATGCATTCCAC
ACACCAGCTTTTGATAAAAGTGCTTTTGTTAATTTAAAACAATTACCATTTTTCTATTACTCTGACAGTC
CATGTGAGTCTCATGGAAAACAAGTAGTGTCAGATATAGATTATGTACCACTAAAGTCTGCTACGTGTAT
AACACGTTGCAATTTAGGTGGTGCTGTCTGTAGACATCATGCTAATGAGTACAGATTGTATCTCGATGCT
TATAACATGATGATCTCAGCTGGCTTTAGCTTGTGGGTTTACAAACAATTTGATACTTATAACCTCTGGA
ACACTTTTACAAGACTTCAGAGTTTAGAAAATGTGGCTTTTAATGTTGTAAATAAGGGACACTTTGATGG
ACAACAGGGTGAAGTACCAGTTTCTATCATTAATAACACTGTTTACACAAAAGTTGATGGTGTTGATGTA
GAATTGTTTGAAAATAAAACAACATTACCTGTTAATGTAGCATTTGAGCTTTGGGCTAAGCGCAACATTA
AACCAGTACCAGAGGTGAAAATACTCAATAATTTGGGTGTGGACATTGCTGCTAATACTGTGATCTGGGA
CTACAAAAGAGATGCTCCAGCACATATATCTACTATTGGTGTTTGTTCTATGACTGACATAGCCAAGAAA
CCAACTGAAACGATTTGTGCACCACTCACTGTCTTTTTTGATGGTAGAGTTGATGGTCAAGTAGACTTAT
TTAGAAATGCCCGTAATGGTGTTCTTATTACAGAAGGTAGTGTTAAAGGTTTACAACCATCTGTAGGTCC
CAAACAAGCTAGTCTTAATGGAGTCACATTAATTGGAGAAGCCGTAAAAACACAGTTCAATTATTATAAG
AAAGTTGATGGTGTTGTCCAACAATTACCTGAAACTTACTTTACTCAGAGTAGAAATTTACAAGAATTTA
AACCCAGGAGTCAAATGGAAATTGATTTCTTAGAATTAGCTATGGATGAATTCATTGAACGGTATAAATT
AGAAGGCTATGCCTTCGAACATATCGTTTATGGAGATTTTAGTCATAGTCAGTTAGGTGGTTTACATCTA
CTGATTGGACTAGCTAAACGTTTTAAGGAATCACCTTTTGAATTAGAAGATTTTATTCCTATGGACAGTA
CAGTTAAAAACTATTTCATAACAGATGCGCAAACAGGTTCATCTAAGTGTGTGTGTTCTGTTATTGATTT
ATTACTTGATGATTTTGTTGAAATAATAAAATCCCAAGATTTATCTGTAGTTTCTAAGGTTGTCAAAGTG
ACTATTGACTATACAGAAATTTCATTTATGCTTTGGTGTAAAGATGGCCATGTAGAAACATTTTACCCAA
AATTACAATCTAGTCAAGCGTGGCAACCGGGTGTTGCTATGCCTAATCTTTACAAAATGCAAAGAATGCT
ATTAGAAAAGTGTGACCTTCAAAATTATGGTGATAGTGCAACATTACCTAAAGGCATAATGATGAATGTC
GCAAAATATACTCAACTGTGTCAATATTTAAACACATTAACATTAGCTGTACCCTATAATATGAGAGTTA
TACATTTTGGTGCTGGTTCTGATAAAGGAGTTGCACCAGGTACAGCTGTTTTAAGACAGTGGTTGCCTAC
GGGTACGCTGCTTGTCGATTCAGATCTTAATGACTTTGTCTCTGATGCAGATTCAACTTTGATTGGTGAT
TGTGCAACTGTACATACAGCTAATAAATGGGATCTCATTATTAGTGATATGTACGACCCTAAGACTAAAA
ATGTTACAAAAGAAAATGACTCTAAAGAGGGTTTTTTCACTTACATTTGTGGGTTTATACAACAAAAGCT
AGCTCTTGGAGGTTCCGTGGCTATAAAGATAACAGAACATTCTTGGAATGCTGATCTTTATAAGCTCATG
GGACACTTCGCATGGTGGACAGCCTTTGTTACTAATGTGAATGCGTCATCATCTGAAGCATTTTTAATTG
GATGTAATTATCTTGGCAAACCACGCGAACAAATAGATGGTTATGTCATGCATGCAAATTACATATTTTG
GAGGAATACAAATCCAATTCAGTTGTCTTCCTATTCTTTATTTGACATGAGTAAATTTCCCCTTAAATTA
AGGGGTACTGCTGTTATGTCTTTAAAAGAAGGTCAAATCAATGATATGATTTTATCTCTTCTTAGTAAAG
GTAGACTTATAATTAGAGAAAACAACAGAGTTGTTATTTCTAGTGATGTTCTTGTTAACAACTAAACGAA
CAATGTTTGTTTTTCTTGTTTTATTGCCACTAGTCTCTAGTCAGTGTGTTAATCTTACAACCAGAACTCA
ATTACCCCCTGCATACACTAATTCTTTCACACGTGGTGTTTATTACCCTGACAAAGTTTTCAGATCCTCA
GTTTTACATTCAACTCAGGACTTGTTCTTACCTTTCTTTTCCAATGTTACTTGGTTCCATGCTATACATG
TCTCTGGGACCAATGGTACTAAGAGGTTTGATAACCCTGTCCTACCATTTAATGATGGTGTTTATTTTGC
TTCCACTGAGAAGTCTAACATAATAAGAGGCTGGATTTTTGGTACTACTTTAGATTCGAAGACCCAGTCC
CTACTTATTGTTAATAACGCTACTAATGTTGTTATTAAAGTCTGTGAATTTCAATTTTGTAATGATCCAT
TTTTGGGTGTTTATTACCACAAAAACAACAAAAGTTGGATGGAAAGTGAGTTCAGAGTTTATTCTAGTGC
GAATAATTGCACTTTTGAATATGTCTCTCAGCCTTTTCTTATGGACCTTGAAGGAAAACAGGGTAATTTC
AAAAATCTTAGGGAATTTGTGTTTAAGAATATTGATGGTTATTTTAAAATATATTCTAAGCACACGCCTA
TTAATTTAGTGCGTGATCTCCCTCAGGGTTTTTCGGCTTTAGAACCATTGGTAGATTTGCCAATAGGTAT
TAACATCACTAGGTTTCAAACTTTACTTGCTTTACATAGAAGTTATTTGACTCCTGGTGATTCTTCTTCA
GGTTGGACAGCTGGTGCTGCAGCTTATTATGTGGGTTATCTTCAACCTAGGACTTTTCTATTAAAATATA
ATGAAAATGGAACCATTACAGATGCTGTAGACTGTGCACTTGACCCTCTCTCAGAAACAAAGTGTACGTT
GAAATCCTTCACTGTAGAAAAAGGAATCTATCAAACTTCTAACTTTAGAGTCCAACCAACAGAATCTATT
GTTAGATTTCCTAATATTACAAACTTGTGCCCTTTTGGTGAAGTTTTTAACGCCACCAGATTTGCATCTG
TTTATGCTTGGAACAGGAAGAGAATCAGCAACTGTGTTGCTGATTATTCTGTCCTATATAATTCCGCATC
ATTTTCCACTTTTAAGTGTTATGGAGTGTCTCCTACTAAATTAAATGATCTCTGCTTTACTAATGTCTAT
GCAGATTCATTTGTAATTAGAGGTGATGAAGTCAGACAAATCGCTCCAGGGCAAACTGGAAAGATTGCTG
ATTATAATTATAAATTACCAGATGATTTTACAGGCTGCGTTATAGCTTGGAATTCTAACAATCTTGATTC
TAAGGTTGGTGGTAATTATAATTACCTGTATAGATTGTTTAGGAAGTCTAATCTCAAACCTTTTGAGAGA
GATATTTCAACTGAAATCTATCAGGCCGGTAGCACACCTTGTAATGGTGTTGAAGGTTTTAATTGTTACT
TTCCTTTACAATCATATGGTTTCCAACCCACTAATGGTGTTGGTTACCAACCATACAGAGTAGTAGTACT
TTCTTTTGAACTTCTACATGCACCAGCAACTGTTTGTGGACCTAAAAAGTCTACTAATTTGGTTAAAAAC
AAATGTGTCAATTTCAACTTCAATGGTTTAACAGGCACAGGTGTTCTTACTGAGTCTAACAAAAAGTTTC
TGCCTTTCCAACAATTTGGCAGAGACATTGCTGACACTACTGATGCTGTCCGTGATCCACAGACACTTGA
GATTCTTGACATTACACCATGTTCTTTTGGTGGTGTCAGTGTTATAACACCAGGAACAAATACTTCTAAC
CAGGTTGCTGTTCTTTATCAGGATGTTAACTGCACAGAAGTCCCTGTTGCTATTCATGCAGATCAACTTA
CTCCTACTTGGCGTGTTTATTCTACAGGTTCTAATGTTTTTCAAACACGTGCAGGCTGTTTAATAGGGGC
TGAACATGTCAACAACTCATATGAGTGTGACATACCCATTGGTGCAGGTATATGCGCTAGTTATCAGACT
CAGACTAATTCTCCTCGGCGGGCACGTAGTGTAGCTAGTCAATCCATCATTGCCTACACTATGTCACTTG
GTGCAGAAAATTCAGTTGCTTACTCTAATAACTCTATTGCCATACCCACAAATTTTACTATTAGTGTTAC
CACAGAAATTCTACCAGTGTCTATGACCAAGACATCAGTAGATTGTACAATGTACATTTGTGGTGATTCA
ACTGAATGCAGCAATCTTTTGTTGCAATATGGCAGTTTTTGTACACAATTAAACCGTGCTTTAACTGGAA
TAGCTGTTGAACAAGACAAAAACACCCAAGAAGTTTTTGCACAAGTCAAACAAATTTACAAAACACCACC
AATTAAAGATTTTGGTGGTTTTAATTTTTCACAAATATTACCAGATCCATCAAAACCAAGCAAGAGGTCA
TTTATTGAAGATCTACTTTTCAACAAAGTGACACTTGCAGATGCTGGCTTCATCAAACAATATGGTGATT
GCCTTGGTGATATTGCTGCTAGAGACCTCATTTGTGCACAAAAGTTTAACGGCCTTACTGTTTTGCCACC
TTTGCTCACAGATGAAATGATTGCTCAATACACTTCTGCACTGTTAGCGGGTACAATCACTTCTGGTTGG
ACCTTTGGTGCAGGTGCTGCATTACAAATACCATTTGCTATGCAAATGGCTTATAGGTTTAATGGTATTG
GAGTTACACAGAATGTTCTCTATGAGAACCAAAAATTGATTGCCAACCAATTTAATAGTGCTATTGGCAA
AATTCAAGACTCACTTTCTTCCACAGCAAGTGCACTTGGAAAACTTCAAGATGTGGTCAACCAAAATGCA
CAAGCTTTAAACACGCTTGTTAAACAACTTAGCTCCAATTTTGGTGCAATTTCAAGTGTTTTAAATGATA
TCCTTTCACGTCTTGACAAAGTTGAGGCTGAAGTGCAAATTGATAGGTTGATCACAGGCAGACTTCAAAG
TTTGCAGACATATGTGACTCAACAATTAATTAGAGCTGCAGAAATCAGAGCTTCTGCTAATCTTGCTGCT
ACTAAAATGTCAGAGTGTGTACTTGGACAATCAAAAAGAGTTGATTTTTGTGGAAAGGGCTATCATCTTA
TGTCCTTCCCTCAGTCAGCACCTCATGGTGTAGTCTTCTTGCATGTGACTTATGTCCCTGCACAAGAAAA
GAACTTCACAACTGCTCCTGCCATTTGTCATGATGGAAAAGCACACTTTCCTCGTGAAGGTGTCTTTGTT
TCAAATGGCACACACTGGTTTGTAACACAAAGGAATTTTTATGAACCACAAATCATTACTACAGACAACA
CATTTGTGTCTGGTAACTGTGATGTTGTAATAGGAATTGTCAACAACACAGTTTATGATCCTTTGCAACC
TGAATTAGACTCATTCAAGGAGGAGTTAGATAAATATTTTAAGAATCATACATCACCAGATGTTGATTTA
GGTGACATCTCTGGCATTAATGCTTCAGTTGTAAACATTCAAAAAGAAATTGACCGCCTCAATGAGGTTG
CCAAGAATTTAAATGAATCTCTCATCGATCTCCAAGAACTTGGAAAGTATGAGCAGTATATAAAATGGCC
ATGGTACATTTGGCTAGGTTTTATAGCTGGCTTGATTGCCATAGTAATGGTGACAATTATGCTTTGCTGT
ATGACCAGTTGCTGTAGTTGTCTCAAGGGCTGTTGTTCTTGTGGATCCTGCTGCAAATTTGATGAAGACG
ACTCTGAGCCAGTGCTCAAAGGAGTCAAATTACATTACACATAAACGAACTTATGGATTTGTTTATGAGA
ATCTTCACAATTGGAACTGTAACTTTGAAGCAAGGTGAAATCAAGGATGCTACTCCTTCAGATTTTGTTC
GCGCTACTGCAACGATACCGATACAAGCCTCACTCCCTTTCGGATGGCTTATTGTTGGCGTTGCACTTCT
TGCTGTTTTTCAGAGCGCTTCCAAAATCATAACCCTCAAAAAGAGATGGCAACTAGCACTCTCCAAGGGT
GTTCACTTTGTTTGCAACTTGCTGTTGTTGTTTGTAACAGTTTACTCACACCTTTTGCTCGTTGCTGCTG
GCCTTGAAGCCCCTTTTCTCTATCTTTATGCTTTAGTCTACTTCTTGCAGAGTATAAACTTTGTAAGAAT
AATAATGAGGCTTTGGCTTTGCTGGAAATGCCGTTCCAAAAACCCATTACTTTATGATGCCAACTATTTT
CTTTGCTGGCATACTAATTGTTACGACTATTGTATACCTTACAATAGTGTAACTTCTTCAATTGTCATTA
CTTCAGGTGATGGCACAACAAGTCCTATTTCTGAACATGACTACCAGATTGGTGGTTATACTGAAAAATG
GGAATCTGGAGTAAAAGACTGTGTTGTATTACACAGTTACTTCACTTCAGACTATTACCAGCTGTACTCA
ACTCAATTGAGTACAGACACTGGTGTTGAACATGTTACCTTCTTCATCTACAATAAAATTGTTGATGAGC
CTGAAGAACATGTCCAAATTCACACAATCGACGGTTCATCCGGAGTTGTTAATCCAGTAATGGAACCAAT
TTATGATGAACCGACGACGACTACTAGCGTGCCTTTGTAAGCACAAGCTGATGAGTACGAACTTATGTAC
TCATTCGTTTCGGAAGAGACAGGTACGTTAATAGTTAATAGCGTACTTCTTTTTCTTGCTTTCGTGGTAT
TCTTGCTAGTTACACTAGCCATCCTTACTGCGCTTCGATTGTGTGCGTACTGCTGCAATATTGTTAACGT
GAGTCTTGTAAAACCTTCTTTTTACGTTTACTCTCGTGTTAAAAATCTGAATTCTTCTAGAGTTCCTGAT
CTTCTGGTCTAAACGAACTAAATATTATATTAGTTTTTCTGTTTGGAACTTTAATTTTAGCCATGGCAGA
TTCCAACGGTACTATTACCGTTGAAGAGCTTAAAAAGCTCCTTGAACAATGGAACCTAGTAATAGGTTTC
CTATTCCTTACATGGATTTGTCTTCTACAATTTGCCTATGCCAACAGGAATAGGTTTTTGTATATAATTA
AGTTAATTTTCCTCTGGCTGTTATGGCCAGTAACTTTAGCTTGTTTTGTGCTTGCTGCTGTTTACAGAAT
AAATTGGATCACCGGTGGAATTGCTATCGCAATGGCTTGTCTTGTAGGCTTGATGTGGCTCAGCTACTTC
ATTGCTTCTTTCAGACTGTTTGCGCGTACGCGTTCCATGTGGTCATTCAATCCAGAAACTAACATTCTTC
TCAACGTGCCACTCCATGGCACTATTCTGACCAGACCGCTTCTAGAAAGTGAACTCGTAATCGGAGCTGT
GATCCTTCGTGGACATCTTCGTATTGCTGGACACCATCTAGGACGCTGTGACATCAAGGACCTGCCTAAA
GAAATCACTGTTGCTACATCACGAACGCTTTCTTATTACAAATTGGGAGCTTCGCAGCGTGTAGCAGGTG
ACTCAGGTTTTGCTGCATACAGTCGCTACAGGATTGGCAACTATAAATTAAACACAGACCATTCCAGTAG
CAGTGACAATATTGCTTTGCTTGTACAGTAAGTGACAACAGATGTTTCATCTCGTTGACTTTCAGGTTAC
TATAGCAGAGATATTACTAATTATTATGAGGACTTTTAAAGTTTCCATTTGGAATCTTGATTACATCATA
AACCTCATAATTAAAAATTTATCTAAGTCACTAACTGAGAATAAATATTCTCAATTAGATGAAGAGCAAC
CAATGGAGATTGATTAAACGAACATGAAAATTATTCTTTTCTTGGCACTGATAACACTCGCTACTTGTGA
GCTTTATCACTACCAAGAGTGTGTTAGAGGTACAACAGTACTTTTAAAAGAACCTTGCTCTTCTGGAACA
TACGAGGGCAATTCACCATTTCATCCTCTAGCTGATAACAAATTTGCACTGACTTGCTTTAGCACTCAAT
TTGCTTTTGCTTGTCCTGACGGCGTAAAACACGTCTATCAGTTACGTGCCAGATCAGTTTCACCTAAACT
GTTCATCAGACAAGAGGAAGTTCAAGAACTTTACTCTCCAATTTTTCTTATTGTTGCGGCAATAGTGTTT
ATAACACTTTGCTTCACACTCAAAAGAAAGACAGAATGATTGAACTTTCATTAATTGACTTCTATTTGTG
CTTTTTAGCCTTTCTGCTATTCCTTGTTTTAATTATGCTTATTATCTTTTGGTTCTCACTTGAACTGCAA
GATCATAATGAAACTTGTCACGCCTAAACGAACATGAAATTTCTTGTTTTCTTAGGAATCATCACAACTG
TAGCTGCATTTCACCAAGAATGTAGTTTACAGTCATGTACTCAACATCAACCATATGTAGTTGATGACCC
GTGTCCTATTCACTTCTATTCTAAATGGTATATTAGAGTAGGAGCTAGAAAATCAGCACCTTTAATTGAA
TTGTGCGTGGATGAGGCTGGTTCTAAATCACCCATTCAGTACATCGATATCGGTAATTATACAGTTTCCT
GTTTACCTTTTACAATTAATTGCCAGGAACCTAAATTGGGTAGTCTTGTAGTGCGTTGTTCGTTCTATGA
AGACTTTTTAGAGTATCATGACGTTCGTGTTGTTTTAGATTTCATCTAAACGAACAAACTAAAATGTCTG
ATAATGGACCCCAAAATCAGCGAAATGCACCCCGCATTACGTTTGGTGGACCCTCAGATTCAACTGGCAG
TAACCAGAATGGAGAACGCAGTGGGGCGCGATCAAAACAACGTCGGCCCCAAGGTTTACCCAATAATACT
GCGTCTTGGTTCACCGCTCTCACTCAACATGGCAAGGAAGACCTTAAATTCCCTCGAGGACAAGGCGTTC
CAATTAACACCAATAGCAGTCCAGATGACCAAATTGGCTACTACCGAAGAGCTACCAGACGAATTCGTGG
TGGTGACGGTAAAATGAAAGATCTCAGTCCAAGATGGTATTTCTACTACCTAGGAACTGGGCCAGAAGCT
GGACTTCCCTATGGTGCTAACAAAGACGGCATCATATGGGTTGCAACTGAGGGAGCCTTGAATACACCAA
AAGATCACATTGGCACCCGCAATCCTGCTAACAATGCTGCAATCGTGCTACAACTTCCTCAAGGAACAAC
ATTGCCAAAAGGCTTCTACGCAGAAGGGAGCAGAGGCGGCAGTCAAGCCTCTTCTCGTTCCTCATCACGT
AGTCGCAACAGTTCAAGAAATTCAACTCCAGGCAGCAGTAGGGGAACTTCTCCTGCTAGAATGGCTGGCA
ATGGCGGTGATGCTGCTCTTGCTTTGCTGCTGCTTGACAGATTGAACCAGCTTGAGAGCAAAATGTCTGG
TAAAGGCCAACAACAACAAGGCCAAACTGTCACTAAGAAATCTGCTGCTGAGGCTTCTAAGAAGCCTCGG
CAAAAACGTACTGCCACTAAAGCATACAATGTAACACAAGCTTTCGGCAGACGTGGTCCAGAACAAACCC
AAGGAAATTTTGGGGACCAGGAACTAATCAGACAAGGAACTGATTACAAACATTGGCCGCAAATTGCACA
ATTTGCCCCCAGCGCTTCAGCGTTCTTCGGAATGTCGCGCATTGGCATGGAAGTCACACCTTCGGGAACG
TGGTTGACCTACACAGGTGCCATCAAATTGGATGACAAAGATCCAAATTTCAAAGATCAAGTCATTTTGC
TGAATAAGCATATTGACGCATACAAAACATTCCCACCAACAGAGCCTAAAAAGGACAAAAAGAAGAAGGC
TGATGAAACTCAAGCCTTACCGCAGAGACAGAAGAAACAGCAAACTGTGACTCTTCTTCCTGCTGCAGAT
TTGGATGATTTCTCCAAACAATTGCAACAATCCATGAGCAGTGCTGACTCAACTCAGGCCTAAACTCATG
CAGACCACACAAGGCAGATGGGCTATATAAACGTTTTCGCTTTTCCGTTTACGATATATAGTCTACTCTT
GTGCAGAATGAATTCTCGTAACTACATAGCACAAGTAGATGTAGTTAACTTTAATCTCACATAGCAATCT
TTAATCAGTGTGTAACATTAGGGAGGACTTGAAAGAGCCACCACATTTTCACCGAGGCCACGCGGAGTAC
GATCGAGTGTACAGTGAACAATGCTAGGGAGAGCTGCCTATATGGAAGAGCCCTAATGTGTAAAATTAAT
TTTAGTAGTGCTATCCCCATGTGATTTTAATAGCTTCTTAGGAGAATGACAAAAAAAAAAAAAAAAAAAA
A
</v>
      </c>
      <c r="AU54" s="114" t="str">
        <f t="shared" si="20"/>
        <v>&gt;HuCoV2_WIV</v>
      </c>
      <c r="AV54" s="114">
        <f t="shared" si="21"/>
        <v>1</v>
      </c>
      <c r="AW54" s="115" t="str">
        <f t="shared" si="22"/>
        <v>&gt;HuCoV2_WIV04°2019 MN996528.1_genome</v>
      </c>
      <c r="AX54" s="38"/>
      <c r="AY54" s="38"/>
      <c r="AZ54" s="38"/>
      <c r="BA54" s="38"/>
      <c r="BB54" s="38"/>
      <c r="BC54" s="38"/>
      <c r="BD54" s="38"/>
      <c r="BE54" s="38"/>
      <c r="BF54" s="38"/>
      <c r="BG54" s="38"/>
      <c r="BH54" s="38"/>
      <c r="BI54" s="38"/>
      <c r="BJ54" s="38"/>
      <c r="BK54" s="38"/>
      <c r="BL54" s="38"/>
      <c r="BM54" s="38"/>
      <c r="BN54" s="38"/>
      <c r="BO54" s="38"/>
      <c r="BP54" s="38"/>
      <c r="BQ54" s="38"/>
      <c r="BR54" s="38"/>
    </row>
    <row r="55" ht="15.75" customHeight="1">
      <c r="A55" s="87">
        <v>14.0</v>
      </c>
      <c r="B55" s="122" t="s">
        <v>486</v>
      </c>
      <c r="C55" s="101" t="s">
        <v>515</v>
      </c>
      <c r="D55" s="90" t="str">
        <f t="shared" si="8"/>
        <v>HuHK04-02</v>
      </c>
      <c r="E55" s="91" t="s">
        <v>136</v>
      </c>
      <c r="F55" s="91" t="s">
        <v>135</v>
      </c>
      <c r="G55" s="91" t="s">
        <v>135</v>
      </c>
      <c r="H55" s="91" t="s">
        <v>135</v>
      </c>
      <c r="I55" s="91"/>
      <c r="J55" s="151">
        <v>31631.0</v>
      </c>
      <c r="K55" s="152" t="s">
        <v>516</v>
      </c>
      <c r="L55" s="116" t="s">
        <v>67</v>
      </c>
      <c r="M55" s="93"/>
      <c r="N55" s="94"/>
      <c r="O55" s="95"/>
      <c r="P55" s="93" t="s">
        <v>517</v>
      </c>
      <c r="Q55" s="96"/>
      <c r="R55" s="97">
        <v>7.0</v>
      </c>
      <c r="S55" s="98"/>
      <c r="T55" s="91"/>
      <c r="U55" s="237" t="s">
        <v>518</v>
      </c>
      <c r="V55" s="151" t="s">
        <v>519</v>
      </c>
      <c r="W55" s="99" t="s">
        <v>520</v>
      </c>
      <c r="X55" s="99"/>
      <c r="Y55" s="100">
        <v>1361.0</v>
      </c>
      <c r="Z55" s="101" t="s">
        <v>521</v>
      </c>
      <c r="AA55" s="102">
        <f t="shared" si="24"/>
        <v>1361</v>
      </c>
      <c r="AB55" s="103" t="str">
        <f t="shared" si="25"/>
        <v>yes</v>
      </c>
      <c r="AC55" s="104" t="str">
        <f t="shared" si="11"/>
        <v>&gt;HuHK04-02 AEN19366.1_ref</v>
      </c>
      <c r="AD55" s="104" t="str">
        <f>IFERROR(__xludf.DUMMYFUNCTION("if (REGEXMATCH(AC55, ""^&gt;""),AC55 &amp; ""
"" &amp; Z55, """")"),"&gt;HuHK04-02 AEN19366.1_ref
MFLILLISLPTAFAVIGDLNCPLDTRLKGSFNNRDTGPPSISTDTVDVTNGLGTYYVLDRVYLNTTLFLNGYYPTSGSTYRNMALKGTDKLSTLWFKPPFLSDFINGIFAKVKNTKVFKDGVMYSEFPAITIGSTFVNTSYSVVVQPRTINLTQDGVNKLQGLLEVSVCQYNMCEYPHTICHPKLGNHFKELWHLDTGVVSCLYKRNFTYDVNATYLYFHFYQEGGTFY"&amp;"AYFTDTGFVTKFLFNVYLGMALSHYYVMPLTCISRLDIGFTLEYWVTPLTSRQYLLAFNQDGIIFNAVDCMSDFMSEIKCKTQSIAPPTGVYELNGYTVQPIADVYRRKPDLPNCNIEAWLNDKSVPSPLNWERKTFSNCNFNMSSLMSFIQADSFTCNNIDAAKIYGMCFSSITIDKFAIPNRRKVDLQLGNLGYLQSSNYRIDTTATSCQLYYNLPAANVSVSRFNPSTWNKRFGFIEDSVFVPQPTGVFTNH"&amp;"SVVYAQHCFKAPKNFCPCKLNGSCPGKNNGIGTCPAGTNYLTCDNLCTLDPITFKAPGTYKCPQTKSLVGIGEHCSGLAVKSDYCGNNSCTCQPQAFLGWSADSCLQGDKCNIFANFILHDVNNGLTCSTDLQKANTEIELGVCVNYDLYGISGQGIFVEVNATYYNSWQNLLYDSNGNLYGFRDYITNRTFMIRSCYSGRVSAAYHANSSEPALLFRNIKCNYVFNNSLTRQLQPINYSFDSYLGCVVNAYNST"&amp;"AISVQTCDLTVGSGYCVDYSKNRRSRRAITTGYRFTNFEPFTVNSVNDSLEPVGGLYEIQIPSEFTIGNMEEFIQTSSPKVTIDCAAFVCGDYAACKLQLVEYGSFCDNINAILTEVNELLDTTQLQVANSLMNGVTLSTKLKDGVNFNVDDINFSPVLGCLGSECSKASSRSAIEDLLFDKVKLSDVGFVEAYNNCTGGAEIRDLICVQSYKGIKVLPPLLSENQISGYTLAATSASLFPPWTAAAGVPFYLNV"&amp;"QYRINGLGVSMDVLSQNQKLIANAFNNALHAIQQGFDATNSALVKIQAVVNANAEALNNLLQQLSNRFGAISASLQEILSRLDALEAEAQIDRLINGRLTALNAYVSQQLSDSTLVKFSAAQAMEKVNECVKSQSSRINFCGNGNHIISLVQNAPYGLYFIHFNYVPTKYVTAKVSPGLCIAGNRGIAPKSGYFVNVNNTWMYTGSGYYYPEPITENNVVVMSTCAVNYTKAPYVMLNTSIPNLPDFKEELDQWF"&amp;"KNQTSVAPDLSLDYINVTFLDLQVEMNRLQEAIKVLNHSYINLKDIGTYEYYVKWPWYVWLLICLAGVAMLVLLFFICCCTGCGTSCFKKCGGCCDDYTGYQELVIKTSHDD")</f>
        <v>&gt;HuHK04-02 AEN19366.1_ref
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v>
      </c>
      <c r="AE55" s="98" t="s">
        <v>522</v>
      </c>
      <c r="AF55" s="105" t="str">
        <f t="shared" si="12"/>
        <v>https://www.ncbi.nlm.nih.gov/protein/AEN19366.1</v>
      </c>
      <c r="AG55" s="128" t="s">
        <v>523</v>
      </c>
      <c r="AH55" s="110">
        <v>30722.0</v>
      </c>
      <c r="AI55" s="108" t="str">
        <f t="shared" si="13"/>
        <v>23640</v>
      </c>
      <c r="AJ55" s="108" t="str">
        <f t="shared" si="14"/>
        <v>27725</v>
      </c>
      <c r="AK55" s="109" t="str">
        <f>IFERROR(__xludf.DUMMYFUNCTION("if(AI55&gt;0, right(left( REGEXREPLACE( REGEXREPLACE(AQ55, ""&gt;.*\n"", """"), ""\n"" , """"), AJ55), AJ55-AI55+1))"),"ATGTTTTTGATACTTTTAATTTCCTTACCAACGGCTTTTGCTGTTATAGGAGATTTAAATTGTCCTTTAGATACTAGGCTTAAAGGTAGCTTTAATAATAGAGACACCGGTCCTCCTTCTATAAGTACTGATACTGTTGATGTTACTAATGGTTTGGGTACTTATTATGTTTTAGATCGTGTGTATTTAAACACTACGTTGTTTCTTAATGGTTATTACCCCACTTCAGGTTCCACATATCGTAATATGGCACTG"&amp;"AAGGGAACTGACAAATTGAGCACATTATGGTTTAAACCACCATTTCTTTCTGATTTTATTAATGGTATTTTTGCTAAGGTCAAAAATACCAAGGTTTTTAAAGATGGTGTAATGTATAGTGAGTTCCCTGCTATAACTATAGGTAGTACTTTTGTAAATACATCCTATAGTGTGGTAGTACAACCACGTACAATTAATTTAACACAGGATGGTGTTAATAAATTACAAGGTCTTTTAGAGGTCTCTGTTTGCCAG"&amp;"TATAATATGTGTGAGTACCCACATACGATTTGTCATCCTAAATTGGGTAACCACTTCAAAGAACTATGGCATTTGGATACAGGTGTTGTTTCCTGTTTATATAAGCGTAATTTCACATATGATGTGAATGCTACTTATTTGTATTTTCATTTTTATCAAGAAGGTGGTACTTTTTATGCATATTTTACAGACACTGGTTTTGTTACTAAGTTTTTGTTTAATGTTTATTTAGGCATGGCACTTTCACACTATTAT"&amp;"GTCATGCCTCTGACTTGTATTAGTAGGCTTGATATTGGTTTTACTTTAGAATATTGGGTTACACCCCTCACTTCTAGACAATATTTACTCGCTTTCAATCAAGATGGTATTATTTTTAATGCTGTTGATTGTATGAGTGATTTTATGAGTGAGATTAAGTGTAAAACACAATCTATAGCACCACCTACTGGTGTTTATGAATTAAACGGTTACACTGTTCAGCCAATCGCAGATGTTTACCGACGCAAACCTGAT"&amp;"CTTCCCAATTGCAATATAGAAGCTTGGCTTAATGATAAGTCGGTGCCCTCTCCATTAAATTGGGAACGTAAGACATTTTCAAATTGTAATTTTAATATGAGCAGCCTGATGTCTTTTATTCAGGCAGACTCATTTACTTGTAATAATATTGATGCTGCTAAGATATATGGTATGTGTTTTTCCAGCATAACTATAGATAAGTTTGCTATACCCAATCGCAGGAAGGTTGACCTACAATTGGGCAATTTGGGCTAT"&amp;"TTGCAGTCATCCAACTATAGAATTGATACTACTGCAACAAGTTGTCAGTTGTATTATAATTTACCTGCTGCTAATGTCTCTGTTAGCAGGTTTAATCCTTCTACTTGGAATAAGAGATTTGGTTTTATAGAAGATTCTGTTTTTGTGCCTCAACCTACAGGTGTTTTTACTAATCACAGTGTAGTTTATGCACAACACTGTTTCAAAGCCCCTAAAAATTTCTGTCCGTGTAAATTGAATGGTTCCTGTCCTGGT"&amp;"AAAAATAATGGTATAGGCACTTGTCCTGCAGGTACTAATTATTTAACTTGTGATAATTTATGTACGCTTGATCCTATTACATTTAAAGCTCCAGGTACTTATAAGTGCCCCCAAACTAAATCTTTAGTTGGTATAGGTGAGCACTGTTCGGGTCTTGCTGTTAAAAGTGATTATTGTGGAAACAATTCTTGTACTTGCCAACCACAAGCATTTTTGGGTTGGTCTGCAGACTCTTGTTTACAAGGAGACAAGTGT"&amp;"AATATTTTTGCTAATTTCATTTTGCATGATGTTAATAATGGTCTTACTTGTTCTACTGATTTACAAAAAGCTAACACAGAAATAGAACTTGGTGTTTGTGTTAATTATGACCTCTATGGTATTTCAGGCCAAGGCATTTTTGTTGAGGTTAATGCGACTTATTATAATAGTTGGCAGAACCTTTTATATGATTCTAATGGTAACCTCTACGGTTTTAGAGACTACATAACAAACAGAACTTTTATGATTCGTAGT"&amp;"TGCTATAGCGGTCGTGTTTCTGCGGCCTATCATGCCAACTCTTCCGAACCAGCATTGCTATTTCGGAATATTAAATGCAACTACGTTTTTAATAATAGTCTTACACGACAGCTGCAACCCATTAACTATTCGTTTGATAGTTATCTTGGTTGTGTTGTCAATGCTTATAATAGTACTGCTATTTCTGTTCAAACATGTGATCTCACAGTAGGTAGTGGTTACTGTGTGGATTACTCTAAAAACAGACGAAGTCGT"&amp;"AGAGCGATCACCACTGGTTATCGGTTTACTAATTTTGAGCCATTTACTGTTAATTCAGTAAATGATAGTTTGGAACCTGTAGGTGGTTTGTATGAAATTCAAATACCTTCAGAGTTTACTATAGGTAATATGGAGGAGTTTATTCAAACAAGCTCTCCCAAAGTTACTATTGATTGTGCTGCATTTGTCTGTGGTGATTATGCAGCATGTAAATTACAGTTGGTTGAATATGGTAGTTTCTGTGATAACATTAAT"&amp;"GCCATACTCACAGAAGTAAATGAACTACTTGATACTACACAGTTGCAAGTAGCTAATAGTTTAATGAATGGTGTTACTCTTAGCACTAAGCTTAAAGATGGTGTTAATTTCAATGTAGACGACATCAATTTTTCCCCTGTATTAGGTTGTCTAGGCAGCGAATGTAGTAAAGCTTCCAGTAGATCTGCTATAGAGGATTTACTTTTTGATAAAGTAAAGTTATCTGATGTCGGTTTCGTTGAGGCTTATAATAAT"&amp;"TGTACAGGAGGTGCCGAAATTAGGGACCTCATTTGTGTGCAAAGTTATAAAGGCATCAAAGTGTTGCCCCCACTGCTCTCAGAAAATCAGATCAGTGGATATACTTTGGCTGCCACCTCTGCTAGTCTATTTCCTCCTTGGACAGCAGCAGCAGGTGTACCATTTTATTTAAATGTTCAGTATCGCATTAATGGGCTTGGTGTCTCCATGGATGTGCTAAGTCAAAATCAAAAGCTTATTGCTAATGCATTTAAC"&amp;"AATGCCCTTCATGCTATTCAGCAAGGGTTCGATGCAACTAATTCTGCTTTAGTTAAAATTCAAGCTGTTGTTAATGCAAATGCTGAAGCTCTTAATAACTTATTGCAACAACTCTCTAATAGATTTGGTGCTATAAGTGCTTCTTTACAAGAAATTCTATCTAGACTTGATGCTCTTGAAGCGGAAGCTCAGATAGATAGACTTATTAATGGTCGTCTCACCGCTCTTAATGCTTATGTTTCTCAACAGCTTAGT"&amp;"GATTCTACACTGGTAAAATTTAGTGCAGCACAAGCTATGGAGAAGGTTAATGAATGTGTCAAAAGCCAATCATCTAGGATAAATTTCTGTGGTAATGGTAATCATATTATATCATTAGTGCAGAATGCTCCATATGGTTTGTATTTTATCCACTTTAATTATGTCCCTACTAAGTATGTCACAGCGAAGGTTAGTCCTGGTCTGTGCATTGCTGGTAATAGAGGTATAGCTCCTAAGAGTGGTTATTTTGTTAAT"&amp;"GTAAATAATACTTGGATGTACACTGGTAGTGGTTACTACTACCCTGAACCTATAACTGAAAATAATGTTGTTGTTATGAGTACCTGCGCTGTTAATTATACTAAAGCGCCGTATGTAATGCTGAACACCTCAATACCCAACCTTCCTGATTTTAAGGAAGAGTTGGACCAATGGTTCAAAAATCAAACATCAGTGGCACCAGATTTGTCACTTGATTATATAAATGTCACATTCTTGGACCTACAAGTTGAAATG"&amp;"AATAGGTTACAGGAGGCAATAAAAGTCTTAAATCATAGCTACATCAATCTCAAGGACATTGGTACATATGAATATTATGTAAAATGGCCTTGGTATGTATGGCTTTTAATCTGCCTTGCTGGTGTAGCTATGCTTGTTTTACTATTCTTCATATGCTGTTGTACAGGATGTGGGACTAGTTGTTTTAAGAAATGTGGTGGTTGTTGTGATGATTATACTGGATACCAGGAGTTAGTAATCAAAACTTCACATGAC"&amp;"GACTAA")</f>
        <v>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v>
      </c>
      <c r="AL55" s="109">
        <f t="shared" si="15"/>
        <v>4086</v>
      </c>
      <c r="AM55" s="109" t="str">
        <f t="shared" si="16"/>
        <v>&gt;HuHK04-02_Sgene
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v>
      </c>
      <c r="AN55" s="110" t="s">
        <v>524</v>
      </c>
      <c r="AO55" s="111" t="str">
        <f t="shared" si="26"/>
        <v>https://www.ncbi.nlm.nih.gov/nuccore/JN129835.1</v>
      </c>
      <c r="AP55" s="111" t="str">
        <f t="shared" si="27"/>
        <v>https://www.ncbi.nlm.nih.gov/nuccore/JN129835.1?report=fasta&amp;log$=seqview&amp;format=text</v>
      </c>
      <c r="AQ55" s="112" t="s">
        <v>525</v>
      </c>
      <c r="AR55" s="113">
        <f>IFERROR(__xludf.DUMMYFUNCTION("len(REGEXREPLACE(REGEXREPLACE(AT55, ""&gt;.*\n"", """"), ""\n"", """"))"),30722.0)</f>
        <v>30722</v>
      </c>
      <c r="AS55" s="113" t="str">
        <f t="shared" si="19"/>
        <v>yes</v>
      </c>
      <c r="AT55" s="109" t="str">
        <f>IFERROR(__xludf.DUMMYFUNCTION("if(AQ55="""","""", REGEXREPLACE(AQ55, ""&gt;.*\n"", AW55 &amp; ""
""))"),"&gt;HuHK04-02 JN129835.1_ref_genome
ATTGTGAGCGATTTGCGTGCGTGCATCCCGCTTCACTGATCTCTTGTTAGATCTTTTTGTAATCTAAACT
TTATAAAAACATCCACTCCCTGTAATCTATGCTTGTGGGCGTAGATTTTTCATAGTGGTGTTTATATTCA
TTTCTGCTGTTAACAGCTTTCAGCCAGGGACGTGTTGTATCCTAGGCAGTGGCCCTCCCATAGGTCACAA
TGTCGAAGA"&amp;"TCAACAAATACGGTCTCGAACTACACTGGGCTCCAGAATTTCCATGGATGTTTGAGGACGC
AGAGGAGAAGTTGGACAACCCTAGTAGTTCAGAGGTGGATATGATTTGCTCCACCACTGCGCAAAAGCTG
GAAACAGACGGAATTTGTCCTGAAAATCATGTGATGGTGGATTGTCGCCGACTTCTTAAACAAGAGTGTT
GTGTGCAGTCTAGCCTAATACGTGAAATTGTTATGAATGCAAGTCCATATC"&amp;"ATTTGGAGGTGCTACTTCA
AGATGCTTTGCAGTCCCGTGAAGCAGTTTTGGTTACAACCCCCTTAGGTATGTCCTTAGAGGCATGCTAT
GTGAGAGGTTGTAATCCTAAAGGATGGACCATGGGTTTGTTTCGGCGTAGAAGTGTGTGTAACACTGGTC
GTTGCACTGTTAATAAGCATGTGGCCTATCAGTTATATATGATTGATCCTGCGGGTGTCTGTCTTGGTGC
AGGTCAATTCGTGGGTTGGGTC"&amp;"ATACCCTTAGCCTTTATGCCTGTGCAATCCCGGAAATTTATTGTTCCA
TGGGTTATGTACTTGCGTAAGCGTGGCGAAAAGGGTGCTTACAATAAAGATCATGGATGTGGCGGTTTTG
GACATGTTTATGATTTTAAAGTTGAAGATGCTTATGACCAGGTGCATGATGAGCCTAAGGGTAAGTTTTC
TAAGAAGGCTTATGCTTTAATTAGAGGGTATCGTGGTGTTAAACCACTTCTCTATGTAGACCAG"&amp;"TATGGT
TGTGATTATACTGGTAGTCTTGCAGATGGCTTAGAGGCTTATGCTGATAAGACATTGCAAGAAATGAAGG
CATTATTTCCTACTTGGAGTCAGGAACTCCTTTTTGATGTAATTGTGGCATGGCATGTTGTGCGTGATCC
ACGTTATGTTATGAGATTGCAGAGTGCTGCTACTATATGTAGTGTTGCATATGTTGCTAATCCTACTGAA
GACTTGTGTGATGGTTCTGTTGTTATAAAAGAACC"&amp;"TGTGCATGTTTATGCAGATGACTCTATTATTTTAC
GTCAATATAATTTATTTGACATTATGAGTCATTTTTATATGGAGGCAGATACAGTTGTAAATGCTTTTTA
TGGTGTTGCTTTGAAAGATTGTGGTTTTGTTATGCAGTTTGGTTACATTGATTGCGAACAAGACTCGTGT
GATTTTAAAGGTTGGATTCCTGGTAACATGATAGATGGTTTTGCTTGCACCACTTGTGGTCATGTTTATG
AAGTAG"&amp;"GTGATTTGATAGCACAATCTTCAGGTGTTTTGCCTGTTAACCCTGTATTGCATACTAAGAGTGC
AGCAGGTTATGGTGGTTTTGGTTGTAAAGATTCTTTTACTCTGTATGGCCAAACTGTAGTTTATTTTGGA
GGTTGTGTGTATTGGAGTCCAGCACGTAATATATGGATTCCTATATTAAAATCCTCTGTTAAGTCATATG
ACAGTTTGGTTTATACTGGAGTTTTAGGTTGCAAGGCTATTGTAAAGG"&amp;"AAACAAATCTCATTTGCAAAGC
TCTGTACCTTGATTATGTTCAACACAAGTGTGGCAATTTACACCAACGGGAGTTGCTAGGTGTTTCAGAT
GTGTGGCATAAACAATTGCTAATAAATAGAGGTGTTTATAAACCTCTGTTAGAGAATATTGATTATTTTA
ATATGCGACGCGCTAAATTTAGTTTAGAAACTTTTACTGTTTGTGCAGATGGCTTTATGCCTTTTCTTTT
AGATGATTTAGTTCCACGC"&amp;"GCATATTATTTGGCAGTAAGTGGTCAAGCATTTTGTGATTATGCAGATAAA
CTTTGCCATGCTGTTGTGTCTAAGAGTAAAGAGTTACTTGATGTGTCTCTGGATTCTTTAGGTGCAGCTA
TACATTATTTGAATTCTAAGATTGTTGATTTGGCTCAACATTTTAGTGATTTTGGAACAAGTTTTGTTTC
TAAAATTGTTCATTTCTTTAAGACTTTTACTACTAGCACTGCTCTTGCATTTGCATGGGTT"&amp;"TTATTTCAT
GTTTTGCATGGTGCTTATATAGTAGTGGAGAGTGATATATATTTTGTTAAAAACATTCCTCGTTATGCTA
GTGCTGTTGCACAAGCATTTCAGAGTGTTGCTAAAGTTGTACTGGACTCTTTAAGAGTTACTTTTATTGA
TGGCCTTTCTTGTTTTAAGATTGGACGTAGAAGAATTTGTCTTTCAGGCAGAAAAATTTATGAAGTTGAG
CGTGGCTTGTTACATTCATCCCAATTGCCATT"&amp;"AGATGTTTATGATTTAACCATGCCTAGTCAAGTTCAGA
AAGCCAAGCAAAAACCTATTTATTTAAAAGGTTCTGGTTCTGATTTTTCATTAGCGGATAGTGTAGTTGA
AGTTGTTACAACTTCACTTACACCATGTGGCTATTCTGAACCACCTAAAGTTGCAGATAAAATTTGCATT
GTGGATAATGTTTATATGGCCAAGGTTGGTGATAAATATTACCCTGTTGTGGTTGATGATCATGTTGGAC
TCT"&amp;"TGGATCAAGCATGGAGATTTCCTTGTGCTGGACGGCGTGTTACATTTAAGGAACAGCCTACAGTAAA
GGAGATTATAAGCATGCCTAAGATTATTAAGGTTTTTTATGAGCTTGACAATGATTTTAATACTATTTTA
AATACTGCGTGTGGAGTGTTTGAAGTGGATGATACTGTTGATATGGAGGAATTTTATGCTGTGGTGATTG
ATGCCATAGAAGAGAAACTTTCTCCATGTAAGGAGCTTGAAGGTG"&amp;"TAGGTGCTAAAGTTAGTGCCTTTTT
ACAGAAATTAGAGGATAATCCCCTATTTTTATTTGATGAGGCTGGCGAAGAAGTTTTTGCTCCTAAATTG
TATTGTGCCTTTACAGCTCCTGAAGATGATGACTTTCTTGAGGAAAGTGATGTTGAAGAAGATGATGTAG
AAGGTGAGGAAACTGATTTAACTATCACAAGTGCTGGACAGCCTTGTGTTGCTAGTGAACAGGAGGAATC
TTCTGAAGTCTTAGAG"&amp;"GACACTTTGGATGATGGTCCAAGTGTGGAGACATCTGATTCACAAGTTGAAGAA
GATGTAGAAATGTCGGATTTTGTTGATCTTGAATCTGTGATTCAGGATTATGAAAATGTTTGTTTTGAGT
TTTATACTACAGAGCCAGAATTTGTTAAAGTTTTGGGTCTGTATGTGCCTAAAGCAACTCGCAACAATTG
CTGGTTGCGATCAGTTTTGGCAGTGATGCAGAAATTGCCCTGTCAATTTAAAGATAAA"&amp;"AATTTGCAGGAT
CTTTGGGTGTTATACAAGCAACAGTATAGTCAGTTGTTTGTTGATACCTTGGTTAATAAGATACCTGCTA
ATATTGTACTTCCACAAGGTGGTTATGTTGCTGATTTTGCATATTGGTTTTTAACCTTATGTGATTGGCA
GTGTGTTGCATACTGGAAATGCATTAAATGTGATTTAGCTCTTAAGCTTAAAGGCTTGGATGCTATGTTC
TTTTATGGTGATGTTGTCTCACATATATG"&amp;"CAAGTGTGGTGAGTCTATGGTACTTATTGATGTTGATGTGC
CATTTACAGCCCACTTTGCTCTTAAAGATAAGTTGTTTTGTGCATTTATTACTAAGCGTATTGTGTATAA
AGCAGCTTGTGTTGTGGATGTTAATGATAGTCATTCTATGGCTGTTGTTGATGGTAAACAAATTGATGAT
CATCGTATCACTAGTATTACTAGTGATAAGTTTGATTTTATTATTGGTCATGGTATGTCATTTTCAATGA
"&amp;"CTACTTTTGAAATTGCCCAATTGTATGGTTCTTGTATAACACCTAATGTGTGTTTTGTTAAAGGTGATAT
AATTAAAGTGTCTAAGCTTGTTAAAGCAGAAGTTGTTGTAAACCCTGCTAATGGCCATATGGTACATGGT
GGTGGTGTTGCAAAAGCTATTGCAGTAGCAGCTGGACAGCAGTTTGTTAAAGAGACTACCAATATGGTTA
AGTCTAAAGGAGTTTGTGCTACTGGAGATTGTTATGTCTCTA"&amp;"CAGGGGGCAAATTATGTAAAACTGTGCT
TAATGTTGTTGGACCTGATGCGAGAACACAGGGTAAACAAAGTTATGTATTGTTAGAGCGTGTTTATAAA
CATTTTAACAACTATGACTGTGTTGTTACAACTTTGATCTCAGCTGGTATATTTAGTGTGCCTTCTGATG
TGTCTTTAACATATCTACTTGGTACTGCTAAGAAACAAGTTGTTCTTGTTAGCAATAATCAAGAGGATTT
TGATCTTATTTCT"&amp;"AAGTGTCAGATAACTGCTGTTGAGGGCACTAAGAAATTGGCAGCGCGTCTTTCCTTT
AATGTTGGACGTTCCATTGTTTACGAAACAGATGCTAATAAGTTGATTTTAATCAATGATGTTGCATTTG
TTTCGACATTTAATGTTTTACAGGATGTTTTATCCTTAAGACATGATATAGCACTTGATGATGATGCACG
AACCTTCGTTCAGAGCAATGTTGATGTTCTACCTGAGGGTTGGCGTGTTGTCAAT"&amp;"AAGTTTTATCAAATT
AATGGTGTTAGAACCGTTAAGTATTTTGAGTGTACTGGAGGCATAGATATATGCAGCCAGGATAAAGTTT
TTGGTTATGTACAGCAGGGTATTTTTAATAAGGCTACTGTTGCTCAAATTAAAGCCTTGTTTTTGGATAA
AGTGGACATCTTGCTAACTGTTGATGGTGTTAATTTCACTAATAGGTTTGTGCCTGTTGGTGAAAGTTTT
GGTAAGAGTCTAGGAAATGTGTTTTG"&amp;"TGATGGAGTTAATGTCACGAAGCATAAGTGTGATATAAATTATA
AAGGTAAAGTCTTTTTCCAGTTTGATAATCTTTCTAGTGAAGATTTAAAGGCTGTAAGAAGTTCCTTTAA
TTTTGATCAGAAGGAATTGCTTGCCTATTACAACATGCTTGTTAATTGTTTTAAGTGGCAGGTTGTTGTT
AATGGTAAGTATTTCACTTTTAAGCAAGCTAATAACAATTGTTTTGTTAATGTTTCTTGCTTAATGCT"&amp;"CC
AGAGCTTGCATCTGACATTTAAAATTGTTCAATGGCAAGAGGCATGGCTTGAATTTCGTTCTGGCCGCCC
TGCTAGATTTGTAGCTTTGGTTTTGGCCAAAGGTGGGTTTAAATTTGGAGATCCTGCTGATTCTAGAGAT
TTCTTGCGTGTTGTGTTTAGTCAAGTTGATTTGACTGGGGCAATATGTGATTTTGAAATTGCATGTAAAT
GTGGTGTAAAGCAGGAACAGCGTACTGGTCTAGATGCTG"&amp;"TTATGCATTTTGGTACATTGAGTCGTGAAGA
TCTTGAGATTGGTTATACCGTGGACTGTTCTTGCGGTAAAAAGCTAATTCATTGTGTACGATTTGATGTA
CCATTTTTAATTTGCAGTAATACACCTGCTAGTGTAAAATTACCTAAGGGTGTAGGAAGTGCAAATATTT
TTATAGGTGATAATGTTGGTCATTATGTTCATGTTAAGTGTGAACAATCTTATCAGCTTTATGATGCTTC
TAATGTTAAG"&amp;"AAGGTTACAGATGTTACTGGCAAATTGTCAGATTGTCTGTATCTTAAAAATTTGAAACAA
ACTTTTAAATCTGTGTTAACCACCTATTATTTGGATGATGTTAAGAAAATTGAGTATAAACCTGACTTGT
CACAATACTATTGTGACGGAGGTAAGTATTATACTCAGCGTATTATTAAAGCCCAATTTAAAACATTCGA
GAAAGTAGATGGTGTGTATACTAATTTTAAATTGATAGGACACACCGTCTGT"&amp;"GACAGTCTTAATTCTAAG
TTGGGTTTTGATAGCTCTAAAGAGTTTGTTGAATATAAGATTACTGAGTGGCCAACAGCTACAGGTGATG
TGGTGTTGGCTAATGATGATTTGTATGTTAAGAGATATGAGAGGGGTTGTATTACTTTTGGTAAACCTGT
TATATGGTTAAGCCATGAGAAAGCTTCTCTCAATTCTTTAACATATTTTAATAGACCTTTATTGGTTGAT
GATAATAAATTTGATGTTTTAAA"&amp;"AGTGGATGATGTTGATGATAGTGGTGACAGCTCAGAGAGTGGTGCCA
AAGAAACCAAAGAAATCAACATTATTAAGTTAAGTGGTGTTAAAAAACCATTTAAGGTTGAAGATAGTGT
CATTGTTAACGATGATACTAGTGAAACCAAATACGTTAAGAGTTTGTCTATTGTTGATGTGTATGATATG
TGGCTTACAGGTTGTAAGTATGTTGTTAGAACTGCTAATGCTTTGAGCAGAGCAGTTAACGTACC"&amp;"TACAA
TACGTAAGTTTATAAAATTTGGTATGACTCTTGTTAGTATACCAATTGATTTGTTAAATTTAAGAGAGAT
TAAGCCTGCTGTTAATGTGGTTAAAGCTGTGCGAAATAAAACTTCTGCATGCTTTAATTTTATTAAATGG
CTTTTTGTCTTATTATTTGGCTGGATTAAAATATCCGCTGATAATAAAGTAATCTACACCACAGAAATTG
CATCAAAGCTTACGTGTAAGCTTGTAGCTTTAGCTT"&amp;"TTAAAAATGCATTTTTGACATTTAAGTGGAGTAT
GGTTGCTAGAGGTGCTTGCATTATAGCGACTATATTTCTATTGTGGTTTAATTTTATATATGCCAATGTA
ATTTTTAGTGATTTTTATTTGCCTAAAATCGGTTTCTTGCCGACTTTTGTTGGTAAGATTGCACAGTGGA
TTAAGAACACTTTTAGTCTTGTAACTATTTGTGATCTATATTCCATTCAGGATGTGGGTTTTAAGAATCA
GTATTGT"&amp;"AATGGAAGTATTGCATGTCAGTTCTGCTTGGCAGGATTTGATATGTTAGATAATTATAAAGCC
ATTGATGTAGTACAGTATGAAGCTGATAGGAGAGCATTTGTTGATTATACAGGTGTGTTAAAGATTGTCA
TTGAATTGATAGTAAGTTATGCCCTGTATACGGCATGGTTTTATCCATTGTTTGCCCTTATCAGTATTCA
GATTTTGACCACTTGGCTGCCTGAGCTTTTTATGCTTAGTACATTACAT"&amp;"TGGAGTTTTAGGTTGTTGGTG
GCTTTAGCTAATATGTTACCAGCACATGTGTTTATGAGGTTTTATATTATTATTGCCTCTTTTATTAAGC
TCTTTAGCTTGTTTAAGCATGTTGCCTATGGTTGTAGTAAATCTGGTTGTTTGTTTTGTTACAAGAGGAA
TCGTAGTCTACGTGTTAAATGTAGTACTATCGTTGGTGGCATGATACGCTATTACGATGTTATGGCTAAT
GGTGGCACTGGCTTTTGTTC"&amp;"AAAACATCAATGGAATTGCATTGATTGTGATTCTTATAAACCAGGTAATA
CTTTTATTACTGTTGAGGCCGCTCTTGATCTATCTAAGGAATTGAAACGGCCCATTCAGCCTACAGATGT
TGCTTATCATACGGTTACTGATGTTAAGCAAGTTGGTTGTTCTATGCGCTTGTTCTATGATCGTGATGGA
CAGCGCATATATGATGATGTTAATGCTAGTTTGTTTGTGGATTATAGTAATTTGCTACATTC"&amp;"TAAGGTTA
AGAGTGTGCCTAATATGCATGTTGTGGTAGTGGAAAATGATGCTGATAAAGCCAATTTTCTGAATGCTGC
TGTATTTTATGCACAGTCTTTGTTTAGACCTATTTTAATGGTTGATAAAAATCTGATAACTACTGCTAAC
ACTGGTACGTCTGTTACAGAAACTATGTTTGATGTTTATGTGGATACATTTTTGTCTATGTTTGATGTGG
ATAAAAAGAGTCTTAATGCTTTAATAGCAACTG"&amp;"CGCATTCTTCTATAAAACAGGGTACGCAGATTTATAA
AGTTTTGGATACCTTTTTAAGCTGTGCTCGTAAAAGTTGTTCTATTGATTCAGATGTTGATACTAAGTGT
TTAGCTGATTCTGTCATGTCTGCTGTATCGGCAGGTCTCGAATTGACGGATGAAAGTTGTAATAACTTGG
TGCCAACATATTTGAAGAGTGACAACATTGTAGCAGCTGATTTAGGTGTTCTGATTCAAAATTCTGCAAA
GCAT"&amp;"GTGCAGGGTAATGTTGCTAAAATAGCTGGTGTTTCCTGTATATGGTCTGTGGATGCTTTTAATCAG
TTTAGTTCTGATTTCCAGCATAAATTGAAGAAAGCATGTTGTAAAACTGGTTTGAAACTGAAGCTTACTT
ATAATAAGCAGATGGCTAATGTCTCTGTTTTAACTACACCCTTTAGTCTTAAAGGGGGTGCAGTTTTTAG
TTATTTTGTTTATGTGTGTTTTGTGTTGAGTTTGGTCTGTTTTATT"&amp;"GGACTGTGGTGCTTAATGCCCACT
TACACAGTACACAAATCAGATTTTCAGCTTCCTGTTTATGCCAGTTATAAAGTTTTAGATAATGGTGTTA
TTAGAGATGTTAGCGTTGAAGATGTTTGTTTCGCTAACAAATTTGAGCAATTTGATCAATGGTATGAGTC
TACATTTGGTCTAAGTTATTATAGTAACAGTATGGCTTGTCCCATTGTTGTTGCTGTAATAGATCAGGAT
TTTGGCTCTACAGTGTT"&amp;"TAATGTCCCTACCAAAGTGTTACGATATGGTTATCATGTGTTGCACTTTATTA
CACATGCACTTTCTGCTGATGGAGTGCAGTGTTATACTCCACATAGTCAAATATCGTATTCTAATTTTTA
TGCTAGTGGCTGTGTGCTTTCCTCTGCTTGCACTATGTTTACAATGGCCGATGGTAGTCCACAACCTTAT
TGTTATACAGATGGGCTTATGCAAAATGCTTCTCTGTATAGTTCATTGGTACCTCACGT"&amp;"GCGGTATAATC
TTGCTAATGCTAAAGGTTTTATCCGTTTTCCAGAAGTGTTGCGAGAAGGGCTTGTACGTGTCGTGCGTAC
TCGTTCTATGTCGTATTGCAGAGTTGGATTATGTGAGGAAGCTGATGAGGGTATATGCTTTAATTTTAAT
GGTTCTTGGGTGCTTAATAATGATTATTATAGATCATTGCCTGGGACCTTTTGTGGTAGAGATGTTTTTG
ATTTAATTTATCAGCTATTTAAAGGTTTAG"&amp;"CACAGCCTGTGGATTTTTTGGCATTGACTGCTAGTTCCAT
TGCTGGTGCTATACTCGCTGTAATTGTTGTTTTGGTGTTTTATTACCTAATAAAGCTTAAACGTGCTTTT
GGTGATTACACCAGTGTTGTTTTTGTTAATGTGATTGTGTGGTGTGTAAATTTTATGATGCTTTTTGTGT
TTCAAGTTTACCCCACACTTTCTTGTGTATATGCTATTTGTTATTTTTATGCCACGCTTTATTTCCCTTC
G"&amp;"GAGATAAGTGTGATAATGCACTTACAATGGCTAGTTATGTATGGCACTATTATGCCTTTATGGTTTTGT
TTGCTATATATAGCTGTTGTTGTTTCAAATCATGCTTTTTGGGTATTTTCTTACTGCAGAAAGCTTGGTA
CTTCTGTTCGTAGTGATGGTACATTTGAAGAAATGGCTCTCACTACTTTTATGATTACAAAAGATTCTTA
TTGTAAGCTTAAGAATTCTTTGTCTGATGTTGCTTTTAATAGA"&amp;"TATTTGAGTTTGTATAATAAATATAGG
TATTACAGCGGTAAAATGGACACTGCTGCATATAGGGAGGCTGCTTGCTCTCAGTTGGCTAAAGCAATGG
ACACATTTACCAATAATAATGGTAGTGATGTGCTTTACCAACCGCCTACTGCTTCCGTTTCAACTTCATT
CTTGCAATCCGGTATTGTGAAAATGGTAAATCCTACTTCTAAGGTAGAACCATGTGTTGTCAGTGTTACC
TATGGTAATATGAC"&amp;"ATTGAATGGTTTATGGTTGGATGACAAGGTCTACTGTCCCAGACATGTAATATGTT
CTGCTTCAGATATGACTAATCCAGATTATACAAATTTGTTGTGTAGAGTAACATCAAGTGATTTTACTGT
ATTGTTTGATCGTCTAAGCCTTACAGTGATGTCTTATCAAATGCGGGGTTGTATGCTTGTTCTTACAGTG
ACCCTGCAAAATTCTCGTACGCCAAAATATACATTTGGTGTGGTTAAACCTGGTGA"&amp;"GACTTTTACTGTTT
TAGCTGCTTATAACGGCAAACCACAAGGAGCCTTTCATGTAACTATGCGTAGTAGTTATACCATTAAGGG
TTCCTTTTTATGCGGATCTTGTGGATCTGTTGGTTATGTAATAATGGGTGATTGTGTTAAATTTGTTTAT
ATGCATCAATTGGAGCTTAGTACTGGTTGTCATACTGGTACTGACTTCAATGGGGATTTTTATGGTCCTT
ATAAGGATGCTCAGGTTGTTCAGTTGC"&amp;"CCATTCAGGATTATATACAATCTGTTAATTTTTTAGCATGGCT
TTATGCTGCTATACTTAACAATTGTAATTGGTTTATACAAAGTGATAAGTGTTCTGTAGAAGATTTTAAT
GTGTGGGCTCTGTCCAATGGATTTAGCCAAGTTAAATCTGACCTTGTTATAGATGCTTTAGCTTCTATGA
CTGGTGTGTCTTTGGAAACACTGTTGGCTGCTATTAAGCGTCTTAAGAATGGTTTCCAAGGACGTCAGA"&amp;"T
TATGGGTAGTTGCTCTTTTGAGGATGAATTGACACCTAGCGATGTTTATCAACAACTCGCTGGTATCAAG
TTACAATCAAAACGCACTAGATTGTTTAAAGGCACTGTTTGTTGGATTATGGCTTCTACATTTTTGTTTA
GTTGCATAATTACAGCATTTGTGAAATGGACTATGTTCATGTATGTAACTACTAATATGTTTAGTATTAC
GTTTTGTGCACTTTGTGTTATAAGTTTGGCCATGTTGTTG"&amp;"GTTAAGCATAAGCATCTTTATTTGACTATG
TATATAACTCCTGTGCTTTTTACATTGTTGTATAACAACTATTTGGTTGTGTACAAGCATACATTTAGAG
GCTATGTTTATGCATGGCTATCGTATTATGTTCCATCAGTTGAGTACACTTATACTGATGAAGTTATTTA
TGGCATGTTATTGCTTGTAGGAATGGTCTTTGTTACATTACGTAGCATTAACCATGATTTGTTTTCTTTT
ATAATGTTTGT"&amp;"TGGTCGTTTGATTTCTGTTTTCTCTTTGTGGTACAAGGGTTCTAACTTAGAGGAAGAAA
TTCTTCTTATGTTGGCTTCCCTTTTTGGTACTTACACATGGACAACAGTTTTATCTATGGCTGTAGCAAA
GGTTATTGCTAAGTGGGTTGCTGTGAATGTCTTGTATTTCACAGATATACCTCAAATTAAGATAGTGCTT
TTGTGCTATTTGTTTATTGGTTATATTATTAGCTGTTATTGGGGTTTGTTTTC"&amp;"CTTGATGAACAGTTTGT
TTAGAATGCCTTTGGGTGTTTATAATTATAAAATTTCAGTACAGGAATTAAGATATATGAATGCTAATGG
ATTGCGCCCTCCTAAGAATAGTTTTGAAGCCCTTATGCTTAATTTTAAGCTGTTGGGTATTGGAGGTGTT
CCAATCATTGAAGTATCTCAATTTCAATCAAAATTGACTGATGTCAAATGTGCTAATGTCGTCTTGCTTA
ATTGCTTGCAACATTTGCATGTTG"&amp;"CTTCTAATTCTAAGTTGTGGCATTATTGTAGCACTTTGCACAATGA
AATACTTGCCACTTCGGATCTGAGTGTTGCTTTTGAAAAGCTTGCTCAGTTATTAATTGTTTTGTTTGCT
AATCCAGCTGCTGTGGATAGCAAGTGCCTGACTAGTATTGAAGAAGTTTGCGATGATTACGCAAAGGACA
ATACTGTTTTGCAGGCTTTACAGAGTGAATTTGTTAATATGGCTAGCTTCGTTGAATATGAAGTTG"&amp;"CTAA
GAAAAATCTTGATGAGGCGCGTTTTAGTGGTTCTGCTAATCAACAGCAGTTAAAACAGCTAGAGAAAGCC
TGTAATATTGCTAAATCTGCTTATGAACGCGACCGTGCTGTAGCAAAAAAGTTGGAGCGTATGGCTGATT
TAGCTCTTACTAATATGTATAAAGAAGCTAGAATTAATGATAAGAAGAGTAAGGTTGTTTCTGCCTTGCA
AACTATGCTTTTTAGTATGGTGCGTAAGTTAGATAAT"&amp;"CAAGCTCTGAATTCAATATTAGATAACGCTGTG
AAGGGTTGTGTACCATTGAATGCAATACCTTCATTGGCAGCAAATACTCTGAATATAATTGTACCAGATA
AAAGTGTTTATGACCAGATAGTTGATAATATCTATGTTACCTATGCGGGTAATGTATGGCAGATTCAAAC
TATCCAGGATTCAGATGGTACAAATAAGCAGTTGAATGAGATATCTGATGATTGTAACTGGCCACTAGTT
ATTATTGC"&amp;"AAATCGGTATAATGAGGTATCTGCTACTGTTTTGCAAAATAATGAATTAATGCCTGCTAAGT
TGAAAATTCAGGTTGTTAATAGTGGTCCAGATCAGACTTGTAATACACCTACTCAATGTTACTATAATAA
TAGTAACAATGGGAAGATTGTTTATGCTATACTTAGTGATGTTGATGGTCTTAAGTATACAAAAATTCTT
AAAGATGATGGCAATTTTGTTGTTTTGGAGTTAGATCCTCCTTGTAAATT"&amp;"TACTGTTCAAGATGCTAAAG
GTCTTAAAATTAAGTACCTTTATTTTGTAAAAGGTTGTAACACACTAGCAAGAGGCTGGGTTGTTGGTAC
AATTTCTTCTACAGTTAGATTGCAAGCTGGAACTGCTACTGAATATGCTTCCAACTCATCTATATTGTCT
TTATGTGCGTTTTCTGTAGATCCTAAGAAAACGTATTTAGATTTTATACAACAAGGAGGAACACCTATTG
CCAATTGTGTTAAAATGTTGT"&amp;"GTGACCATGCTGGTACCGGTATGGCCATTACTGTTAAACCCGATGCTAC
CACTAGTCAGGATTCATATGGTGGTGCGTCTGTTTGTATATATTGCCGCGCACGAGTTGAACACCCAGAT
GTTGATGGGTTGTGCAAATTACGCGGCAAGTTTGTACAAGTGCCTGTAGGTATAAAAGATCCTGTGTCTT
ATGTTTTGACACATGATGTTTGTCGAGTTTGTGGATTTTGGCGGGATGGAAGTTGTTCATGTG"&amp;"TTAGCAC
TGACACTACTGTTCAATCAAAAGATACTAATTTTTTAAACGGGTTCGGGGTGCGAGTGTAGATGCCCGTC
TCGTACCCTGCGCCAGTGGTTTATCTACTGATGTACAATTAAGGGCATTTGATATTTACAATGCTAGTGT
TGCTGGCATTGGTTTACATTTAAAAGTTAATTGTTGCCGTTTTCAGCGTGTTGATGAGAACGGTGATAAA
TTAGATCAGTTCTTTGTTGTTAAGAGGACAGATC"&amp;"TGACTATATATAATAGAGAGATGAAATGCTATGAGC
GTGTAAAAGATTGTAAGTTTGTGGCTGAACACGATTTCTTTACATTTGATGTAGAAGGTAGTCGTGTGCC
ACACATTGTACGCAAGGATTTAACAAAGTATACTATGTTGGATCTTTGCTATGCATTGCGACATTTTGAT
CGCAATGATTGCATGCTGCTTTGTGACATTCTCTCTATATATGCTGGTTGTGAACAATCCTATTTTACTA
AGAAG"&amp;"GATTGGTATGATTTTGTTGAAAATCCTGATATTATTAATGTGTATAAAAAGCTAGGACCTATTTT
TAATAGAGCCCTAGTTAGCGCTACTGAGTTTGCGGACAAATTGGTGGAGGTAGGCTTAGTAGGCGTTTTA
ACACTTGATAATCAAGATTTAAATGGTAAATGGTATGATTTTGGTGACTATGTTATTGCAGCCCCAGGAT
GTGGTGTTGCTATAGCAGATTCTTATTATTCTTATATCATGCCTATG"&amp;"CTGACCATGTGTCATGCATTGGA
TTGCGAATTGTATGTGAATAATGCTTATAGACTATTTGATCTTGTACAGTATGATTTTACTGATTACAAG
CTTGAATTGTTTAATAAGTATTTTAAGCACTGGAGTATGCCATATCATCCTAACACGGTTGATTGTCAGG
ATGATCGGTGTATTATACATTGTGCTAATTTTAACATACTTTTTAGTATGGTTTTACCTAATACATGTTT
TGGGCCTCTTGTTAGGCA"&amp;"AATTTTTGTGGATGGTGTGCCTTTTGTTGTTTCAATTGGCTACCATTATAAA
GAACTTGGTATTGTGATGAATATGGATGTGGATACACATCGTTATCGCTTGTCTTTAAAAGACTTGCTTT
TATATGCTGCTGATCCAGCTTTGCATGTAGCTTCTGCTAGTGCATTGTATGATTTACGCACTTGCTGTTT
TAGTGTTGCCGCTATAACAAGCGGTGTAAAATTTCAAACAGTTAAACCTGGTAATTTTAA"&amp;"TCAGGATTTT
TATGATTTTGTTTTAAGTAAAGGCCTGCTTAAAGAGGGTAGCTCAGTTGATCTGAAGCACTTTTTCTTTA
CACAGGATGGTAATGCTGCTATTACTGATTATAATTATTATAAGTATAATTTGCCCACCATGGTGGACAT
TAAGCAGTTGTTGTTTGTTTTGGAAGTTGTTTATAAGTATTTTGAGATTTATGATGGTGGTTGTATACCG
GCATCACAAGTCATTGTTAATAATTATGATA"&amp;"AGAGTGCTGGCTATCCATTTAACAAATTTGGAAAAGCCA
GGCTCTATTATGAAGCATTATCATTTGAGGAACAGGATGAAATTTACGCTTATACTAAGCGTAATGTCCT
GCCAACACTTACTCAAATGAATTTGAAATACGCTATTAGTGCTAAGAACAGAGCCCGCACTGTTGCTGGT
GTTTCCATACTTAGTACTATGACTGGCAGAATGTTTCATCAAAAATGTTTGAAAAGTATAGCAGCTACAC
GT"&amp;"GGTGTTCCTGTAGTTATAGGCACCACTAAATTTTATGGTGGCTGGGATGATATGTTACGCCGCCTTAT
TAAAGATGTCGACAATCCTGTACTTATGGGTTGGGATTATCCTAAGTGTGATCGTGCTATGCCAAACATA
CTACGTATTGTTAGTAGTTTGGTATTAGCCCGAAAACATGAGACATGTTGTTCGCAAAGCGATAGGTTTT
ATCGACTTGCGAATGAATGCGCACAAGTTTTGAGTGAAATTGTT"&amp;"ATGTGTGGTGGCTGTTATTATGTTAA
GCCTGGTGGCACTAGTAGTGGTGATGCAACTACTGCTTTTGCTAATTCAGTCTTTAACATATGTCAAGCT
GTTTCAGCCAATGTATGTGCCTTAATGTCATGCAATGGCAATAAGATTGAAGATCTTAGTATACGTGCTC
TTCAGAAGCGCTTATACTCACATGTGTATAGAAGTGATAAGGTTGATTCAACCTTTGTCACAGAATATTA
TGAATTTTTAAATAA"&amp;"GCATTTTAGTATGATGATTTTGAGTGATGATGGGGTTGTGTGTTATAATTCTGAT
TATGCGTCTAAAGGGTATATTGCTAATATAAGTGCCTTTCAACAGGTATTATATTATCAAAATAACGTTT
TTATGTCAGAATCCAAATGTTGGGTTGAACATGACATAAATAATGGACCTCATGAATTTTGTTCACAACA
CACAATGCTTGTAAAGATGGATGGTGACGATGTCTACCTTCCATATCCTAATCCTAG"&amp;"TCGTATATTAGGA
GCTGGATGTTTTGTAGATGATTTGTTAAAGACTGATAGTGTTCTTTTAATAGAACGATTTGTAAGTCTTG
CAATAGATGCTTATCCACTTGTGTATCATGAAAATGAAGAATACCAAAAGGTTTTTCGTGTTTATTTGGC
GTATATAAAGAAGTTGTACAATGACCTGGGTAATCAGATCTTGGATAGCTACAGTGTTATTTTAAGTACT
TGTGATGGACAAAAGTTCACTGATGAGT"&amp;"CCTTTTACAAGAACATGTATTTAAGAAGTGCAGTCATGCAGA
GTGTTGGAGCTTGCGTGGTCTGCTCTTCTCAAACATCATTACGTTGTGGCAGTTGCATCAGAAAGCCTCT
TCTTTGCTGCAAGTGTTGTTATGATCATGTTATGGCGACTGATCATAAATATGTCTTGAGTGTTTCACCA
TATGTGTGTAATGCACCAGGATGTGATGTAAATGATGTTACCAAATTGTATCTAGGTGGTATGTCATATT"&amp;"
ATTGTGAAGACCATAAGCCACAATATTCATTCAAGTTGGTAATGAATGGTCTGGTTTTTGGTCTATATAA
ACAATCTTGTACAGGATCTCCGTACATAGACGATTTTAATCGTATAGCTAGTTGTAAATGGACCGATGTG
GATGATTACATACTAGCTAATGAATGTACAGAGCGCTTGAAATTGTTTGCTGCAGAAACGCAAAAGGCAA
CCGAGGAAGCCTTTAAGCAGAGTTATGCATCAGCAACAATA"&amp;"CAAGAGATTGTTAGTGAGCGCGAATTGAT
TCTCTCTTGGGAGATTGGAAAAGTTAAGCCACCACTTAATAAAAATTATGTTTTTACTGGCTACCATTTT
ACTAAAAACGGTAAGACAGTTTTAGGTGAGTATGTTTTTGATAAGAGTGAGTTGACTAATGGTGTGTATT
ATCGCGCCACAACCACTTATAAGCTATCTGTAGGAGATGTTTTTGTTTTAACCTCTCATTCAGTAGCTAA
TTTAAGTGCTCC"&amp;"TACGCTTGTTCCGCAGGAGAATTATAGTAGTATTAGATTTGCTAGTGTTTATAGTGTG
CTTGAGACGTTTCAGAACAATGTTGTTAATTATCAACACATTGGTATGAAACGTTACTGTACCGTGCAAG
GACCTCCAGGTACAGGGAAGTCACATCTTGCTATTGGTCTTGCTGTATTTTATTGTACAGCACGTGTTGT
ATACACAGCGGCCAGCCATGCAGCTGTTGACGCATTGTGTGAAAAAGCATATAA"&amp;"ATTTTTGAATATAAAT
GATTGCACTCGTATTGTTCCGGCCAAGGTCAGGGTAGAGTGCTATGATAAGTTTAAAATTAATGACACCA
CTCGTAAGTATGTGTTTACTACCATAAATGCATTACCTGAGATGGTGACTGATATTGTTGTTGTAGATGA
AGTTAGCATGCTTACCAATTATGAGCTTTCTGTTATTAATGCTCGTATTCGTGCTAAGCATTATGTTTAT
ATTGGTGATCCTGCTCAATTGCCAG"&amp;"CACCACGTGTGTTATTGAGCAAGGGTACACTTGAACCTAAATATT
TTAACACTGTTACTAAGCTCATGTGTTGCTTAGGGCCAGACATTTTTCTTGGTACATGTTATAGATGTCC
TAAGGAAATCGTTGATACAGTGTCCGCCTTGGTTTATGAAAATAAGCTTAAGGCTAAGAATGAGAGTAGT
TCATTGTGTTTTAAGGTCTATTATAAGGGCGTTACAACACATGAAAGTTCTAGTGCTGTAAATATGC"&amp;"AGC
AGATTTATTTGATTAATAAGTTTTTGAAGGCTAACCCTTTGTGGCATAAAGCTGTTTTTATTAGCCCATA
TAATAGTCAGAACTTTGCAGCTAAGCGTGTTTTGGGTTTACAAACCCAAACCGTGGATTCTGCTCAAGGT
TCTGAATACGATTATGTTATATATTCACAGACTGCAGAAACAGCGCATTCTGTAAATGTTAATCGCTTCA
ATGTTGCCATTACTCGAGCCAAGAAAGGTATTCTTTGT"&amp;"GTTATGAGTAATATGCAGTTGTTTGAAGCATT
ACAGTTTACTACATTGACCTTAGATAAAGTGCCACAGGCCGTTGAAACTAAAGTTCAATGTAGTACTAAT
TTATTTAAAGATTGTAGCAAGAGTTATAGCGGTTACCACCCAGCTCATGCTCCTTCATTTTTGGCAGTAG
ATGACAAATATAAGGCAACTGGCGATTTAGCCGTGTGTCTTGGCATTGGTGATTCTGCTGTTACATATTC
AAGATTAAT"&amp;"ATCACTCATGGGTTTTAAATTGGATGTTACCCTTGATGGGTATTGTAAGCTTTTTATAACT
AAAGAAGAAGCTGTTAAACGCGTGCGTGCCTGGGTTGGCTTTGATGCTGAAGGTGCTCATGCCACGCTTG
ATAGCATTGGGACAAATTTCCCCCTCCAATTAGGATTTTCCACAGGAATTGATTTTGTTGTGGAAGCCAC
TGGTTTGTTTGCTGATAGAGATGGTTACAGCTTTAAAAAGGCTGTGGCGAA"&amp;"AGCTCCTCCTGGTGAACAG
TTTAAGCACCTCATCCCTTTGATGACGAGAGGTCATCGCTGGGATGTTGTTAGACCTAGAATAGTACAAA
TGTTTGCAGATCATTTAATTGATCTGTCTGATTGTGTTGTGCTAGTTACATGGGCAGCCAACTTTGAGCT
CACTTGTCTCCGCTACTTTGCAAAAGTAGGTCGTGAGATTTCTTGTAATGTATGCACTAAACGTGCTACA
GTTTACAATTCTAGAACTGGTT"&amp;"ACTATGGTTGTTGGCGCCATAGTGTTACATGTGATTACTTGTATAATC
CACTTATTGTTGATATTCAACAGTGGGGATATATTGGTTCTTTATCAAGTAATCATGATTTATATTGTAG
TGTCCATAAAGGAGCACATGTTGCTTCCTCTGATGCTATAATGACACGGTGTTTGGCCGTTTATGATTGC
TTTTGCAATAATATTAATTGGAATGTGGAGTATCCCATCATTTCAAATGAGTTAAGTATTAATA"&amp;"CCTCTT
GTAGAGTCTTGCAGCGTGTGATTCTTAAAGCTGCCATGCTCTGCAACAGATATACTTTGTGTTATGATAT
TGGCAACCCAAAAGGGATTGCCTGTGTCAAAGATTTTGATTTTAAGTTCTATGATGCCCAACCAATTGTT
AAGTCTGTTAAGACTCTTTTGTATTCTTTTGAGGCACATAAGGACTCTTTTAAAGACGGTTTGTGTATGT
TTTGGAACTGTAATGTGGATAAGTATCCACCGAAT"&amp;"GCAGTTGTATGTAGATTTGACACTAGAGTGTTGAA
TAATTTAAATCTTCCTGGCTGTAATGGAGGTAGTTTGTATGTTAATAAACATGCATTCCACACTAAACCC
TTTGCTAGGGCAGCCTTTGAGCATTTGAAGCCTATGCCATTCTTCTATTATTCAGATACGCCTTGTGTGT
ATATGGATGGTATGGATGCTAAGCAGGTTGATTATGTACCTTTGAAATCTGCCACGTGCATCACAAGATG
CAATTT"&amp;"AGGTGGTGCAGTTTGTTTAAAACATGCTGAAGAGTATCGTGAGTACTTAGAGTCTTACAATACA
GCTACTACAGCAGGTTTTACTTTTTGGGTCTATAAGACATTTGATTTTTATAATTTGTGGAATACGTTCA
CCAAGCTACAAAGCTTGGAGAATGTTGTATATAATTTAGTCAAGACTGGTCATTATACAGGACAGGCTGG
TGAAATGCCTTGTGCCATTATAAATGATAAAGTTGTGACTAAGATCGA"&amp;"TAAGGAGGATGTTGTCATTTTT
ATTAATAATACAACATACCCTACTAATGTGGCCGTTGAATTATTTGCCAAGCGCAGTGTTCGACACCACC
CAGAGCTTAAGCTCTTTAGAAATTTAAATATAGACGTGTGTTGGAAGCACGTCATTTGGGATTATGCTAG
AGAAAGTATATTTTGCAGTAATACCTATGGTGTCTGCATGTATACAGATTTAAAGTTCATTGATAAATTG
AATGTCCTTTTTGATGGTC"&amp;"GTGATAATGGTGCTTTTGAAGCTTTTAAACGTTCTAATAATGGCGTTTACA
TTTCCACGACAAAAGTTAAGAGTCTTTCGATGATAAGAGGTCCACCGCGTGCTGAATTAAATGGCGTGGT
GGTGGACAAGGTTGGAGACACTGATTGTGTGTTTTATTTTGCTGTGCGTAAAGAAGGTCAGGATGTCATC
TTCAGCCAATTCGACAGCCTGGGAGTCAGCTCTAACCAGAGCCCACAAGGTAATCTGGGGA"&amp;"GTAATGGTA
AACCCGGTAATGTCGGTGGTAATGATGCTCTGTCAATCTCTACTATCTTTACACAAAGCCGTGTTATTAG
CTCTTTTACATGTCGTACTGATATGGAAAAAGATTTTATAGCTTTAGATCAAGATGTGTTTATTCAGAAG
TATGGTTTGGAGGACTATGCCTTTGAACACATTGTTTATGGTAATTTCAACCAGAAGATTATTGGTGGTT
TGCACTTGTTAATAGGCTTGTACCGAAGACAG"&amp;"CAAACTTCCAATCTGGTTGTTCAGGAGTTTGTCTCATA
TGACTCCAGCATACACTCTTATTTTATCACTGACGAGAAGAGTGGTGGTAGTAAGAGTGTTTGCACTGTT
ATAGACATTTTGTTGGATGATTTTGTGACTCTTGTTAAGTCACTTAATCTTAATTGTGTGAGTAAGGTTG
TTAATGTTAATGTTGATTTTAAAGATTTTCAGTTTATGCTTTGGTGTAACGATGAGAAAGTTATGACTTT
CTA"&amp;"TCCTCGTTTGCAAGCTGCATCTGACTGGAAGCCTGGTTATTCTATGCCTGTATTATATAAGTATTTG
AATTCTCCAATGGAAAGAGTTAGTCTCTGGAATTATGGGAAGCCAGTTACTTTGCCTACAGGCTGTATGA
TGAATGTTGCTAAGTATACTCAGTTATGTCAATATCTGAATACTACAACATTAGCTGTACCTGTTAATAT
GCGAGTTTTGCATTTAGGTGCAGGTTCAGAAAAAGGAGTAGCACC"&amp;"GGGTTCTGCAGTTCTTAGGCAGTGG
TTGCCTGCTGGTACTATTCTTGTAGATAATGATTTATACCCATTTGTTAGTGACAGTGTCGCTACATATT
TTGGGGATTGTATAACTTTACCCTTTGATTGTCAATGGGATTTGATAATTTCTGATATGTATGACCCTAT
TACTAAGAACATAGGTGAGTACAATGTGAGTAAAGATGGTTTCTTTACATACATTTGTCATATGATTCGA
GACAAGTTAGCTCTTG"&amp;"GTGGCAGTGTTGCTATAAAAATAACAGAGTTTTCTTGGAATGCAGAATTATATA
AGTTAATGGGGTATTTTGCATTTTGGACTGTGTTTTGCACAAATGCAAATGCTTCTTCTAGTGAAGGATT
TTTAATTGGCATAAATTATTTGTGTAAGCCCAAGGTTGAGATAGATGGAAATGTTATGCATGCCAATTAT
TTGTTTTGGAGAAATTCCACAGTTTGGAACGGGGGTGCTTATAGCCTGTTTGACATGG"&amp;"CTAAATTCCCGC
TTAAGTTGGCTGGTACTGCCGTTATAAATTTAAGAGCAGACCAGATTAATGATATGGTTTATTCCCTTCT
TGAAAAGGGTAAACTACTTATTAGAGATACAAATAAAGAAGTTTTCGTTGGTGACAGTTTGGTTAATGTA
ATCTAAACTTTAAAAATGGCTGTCGCTTATGCAGACAAGCCTAATCATTTTATTAATTTTCCACTTACCC
ATTTTCAGGGTTTTGTGTTAAATTATAAA"&amp;"GGTTTACAATTTCAAATTCTCGATGAAGGAGTGGATTGTAA
AATACAAACAGCGCCACACATTAGTCTTACTATGCTGGACATACAGCCTGAAGACTATAAAAGTGTTGAT
GTCGCTATTCAAGAAGTTATTGATGATATGCATTGGGGTGATGGTTTTCAGATTAAATTTGAGAATCCTC
ACATCCTAGGAAGATGCATAGTTTTAGATGTTAAAGGTGTAGAAGAATTGCATGACGATTTAGTTAATTA
"&amp;"CATTCGTGATAAAGGTTGTGTTGCTGACCAATCCAGGAAATGGATTGGCCATTGTACCATAGCTCAACTC
ACGGATGCAGCACTGTCCATTAAGGAAAATGTTGATTTTATAAACAGCATGCAATTCAATTATAAAATCA
CCATCAACCCCTCATCACCAGCTAGACTTGAAATAGTTAAGCTCGGTGCTGAAAAGAAAGATGGTTTTTA
TGAAACCATAGTTAGTCACTGGATGGGAATTCGTTTTGAATA"&amp;"CACATCACCCACTGATAAGCTAGCTATG
ATTATGGGTTATTGTTGTTTAGATGTGGTACGTAAAGAGCTAGAAGAAGGCGATCTTCCCGAGAATGATG
ATGATGCTTGGTTTAAGCTATCGTACCATTATGAAAACAATTCTTGGTTCTTCCGACATGTCTACAGGAA
AAGTTTTCATTTCCGTAAGGCTTGTCAAAATTTAGATTGTAATTGTTTGGGGTTTTATGAATCTTCAGTT
GAAGAATATTAAA"&amp;"CTCAGTGAAAATGTTTTTGCTTCCTAGATTTATTCTAGTTAGCTGCATAATTGGTAG
CTTAGGTTTTTATAACCCTCCTACCAATGTTGTTTCGCATGTAAATGGAGATTGGTTTTTATTTGGTGAC
AGTCGTTCAGATTGTAATCATATTGGTAATATCAACCCCCATAATTATTCTTATATGGACCTTAATCCTG
CTCTATGTGATTCTGGTAAAATATCATCTAAAGCTGGCAACTCCATTTTCAGGAG"&amp;"TTTTCACTTTACCGA
TTTTTATAATTACACAGGCGAAGGTCAACAAATTATTTTTTATGAGGGTGTTAATTTTACGCCTTATCAT
GCCTTTAAATGCAACCGTTCTGGTAGTAATGATATTTGGATGCAGAATAAAGGCTTGTTTTATACTCAGG
TTTATAAGAATATGGCTGTGTATCGCAGCCTTACTTTTGTTAATGTATCATATGTTTATAATGGCTCCGC
ACAAGCTACAGCTTTTTGTAAATCTG"&amp;"GTAGTTTAGTCCTTAATAACCCTGCTTATATAGCTCCTCAAGCT
AACTCTGGGATTATTACTAAGGTTGAAGCTGATTTTCATTTGTCAGGTTGTGACGAGTATATCGTACCAC
TTTGTATTTTTAACGGCAAGTTTTTGTCGAATACAAAGTATTATGATCATAGTCAATATTATTTTAATAA
AGACACTGGTGTTATTTATGGTCTCAATTCAACAGAAACCATTACCACTGGTTTTGATCTTAATTGTC"&amp;"AT
TATTTAGTTTTACCCTCTGGTAATTATTTAGCCATTTCAAATGAGCTATTGTTAACTGTTCCTACGAAAG
CAATCTGTTTTAATAAGCGTAAGGATTTTACGCCTGTACAGGTTGTTGATTCGCGGTGGAACAATGCCAG
GCAGTCTGATAACATGACGGCGGTTGCTTGTCAACCTCCGTACTGTTATTTTCGTAATTCTACTACCAAC
TATGTTGGTGTTTATGATATTAATCATGGAGATGCTGGT"&amp;"TTCACTAGCATACTCAGTGGTTTGTTATATA
ATTCATCTTGTTTTTCGCAGCAAGGTGTTTTTAGGTATGATAATATTAGCAGTGTTTGGCCTCTCTACCC
CTATGGCAGATGTCCCACTGCTGCTTATATTAATATCCCTGATTTACCCATTTGTGTGTATGATCCGCTA
CCAGTTATTTTGCTTGGCATTCTTTTGGGCGTTGCGATTGTAATTATTGTAGTTTTGTTGTTACATTTTA
TGGTGGATAA"&amp;"TGTTACTAGGCTGCATGATGCTTAGACCATAATCTAAACATGTTTTTGATACTTTTAATT
TCCTTACCAACGGCTTTTGCTGTTATAGGAGATTTAAATTGTCCTTTAGATACTAGGCTTAAAGGTAGCT
TTAATAATAGAGACACCGGTCCTCCTTCTATAAGTACTGATACTGTTGATGTTACTAATGGTTTGGGTAC
TTATTATGTTTTAGATCGTGTGTATTTAAACACTACGTTGTTTCTTAATGGT"&amp;"TATTACCCCACTTCAGGT
TCCACATATCGTAATATGGCACTGAAGGGAACTGACAAATTGAGCACATTATGGTTTAAACCACCATTTC
TTTCTGATTTTATTAATGGTATTTTTGCTAAGGTCAAAAATACCAAGGTTTTTAAAGATGGTGTAATGTA
TAGTGAGTTCCCTGCTATAACTATAGGTAGTACTTTTGTAAATACATCCTATAGTGTGGTAGTACAACCA
CGTACAATTAATTTAACACAGGA"&amp;"TGGTGTTAATAAATTACAAGGTCTTTTAGAGGTCTCTGTTTGCCAGT
ATAATATGTGTGAGTACCCACATACGATTTGTCATCCTAAATTGGGTAACCACTTCAAAGAACTATGGCA
TTTGGATACAGGTGTTGTTTCCTGTTTATATAAGCGTAATTTCACATATGATGTGAATGCTACTTATTTG
TATTTTCATTTTTATCAAGAAGGTGGTACTTTTTATGCATATTTTACAGACACTGGTTTTGTTAC"&amp;"TAAGT
TTTTGTTTAATGTTTATTTAGGCATGGCACTTTCACACTATTATGTCATGCCTCTGACTTGTATTAGTAG
GCTTGATATTGGTTTTACTTTAGAATATTGGGTTACACCCCTCACTTCTAGACAATATTTACTCGCTTTC
AATCAAGATGGTATTATTTTTAATGCTGTTGATTGTATGAGTGATTTTATGAGTGAGATTAAGTGTAAAA
CACAATCTATAGCACCACCTACTGGTGTTTATGAAT"&amp;"TAAACGGTTACACTGTTCAGCCAATCGCAGATGT
TTACCGACGCAAACCTGATCTTCCCAATTGCAATATAGAAGCTTGGCTTAATGATAAGTCGGTGCCCTCT
CCATTAAATTGGGAACGTAAGACATTTTCAAATTGTAATTTTAATATGAGCAGCCTGATGTCTTTTATTC
AGGCAGACTCATTTACTTGTAATAATATTGATGCTGCTAAGATATATGGTATGTGTTTTTCCAGCATAAC
TATAGAT"&amp;"AAGTTTGCTATACCCAATCGCAGGAAGGTTGACCTACAATTGGGCAATTTGGGCTATTTGCAG
TCATCCAACTATAGAATTGATACTACTGCAACAAGTTGTCAGTTGTATTATAATTTACCTGCTGCTAATG
TCTCTGTTAGCAGGTTTAATCCTTCTACTTGGAATAAGAGATTTGGTTTTATAGAAGATTCTGTTTTTGT
GCCTCAACCTACAGGTGTTTTTACTAATCACAGTGTAGTTTATGCACAA"&amp;"CACTGTTTCAAAGCCCCTAAA
AATTTCTGTCCGTGTAAATTGAATGGTTCCTGTCCTGGTAAAAATAATGGTATAGGCACTTGTCCTGCAG
GTACTAATTATTTAACTTGTGATAATTTATGTACGCTTGATCCTATTACATTTAAAGCTCCAGGTACTTA
TAAGTGCCCCCAAACTAAATCTTTAGTTGGTATAGGTGAGCACTGTTCGGGTCTTGCTGTTAAAAGTGAT
TATTGTGGAAACAATTCTTG"&amp;"TACTTGCCAACCACAAGCATTTTTGGGTTGGTCTGCAGACTCTTGTTTAC
AAGGAGACAAGTGTAATATTTTTGCTAATTTCATTTTGCATGATGTTAATAATGGTCTTACTTGTTCTAC
TGATTTACAAAAAGCTAACACAGAAATAGAACTTGGTGTTTGTGTTAATTATGACCTCTATGGTATTTCA
GGCCAAGGCATTTTTGTTGAGGTTAATGCGACTTATTATAATAGTTGGCAGAACCTTTTATA"&amp;"TGATTCTA
ATGGTAACCTCTACGGTTTTAGAGACTACATAACAAACAGAACTTTTATGATTCGTAGTTGCTATAGCGG
TCGTGTTTCTGCGGCCTATCATGCCAACTCTTCCGAACCAGCATTGCTATTTCGGAATATTAAATGCAAC
TACGTTTTTAATAATAGTCTTACACGACAGCTGCAACCCATTAACTATTCGTTTGATAGTTATCTTGGTT
GTGTTGTCAATGCTTATAATAGTACTGCTATTT"&amp;"CTGTTCAAACATGTGATCTCACAGTAGGTAGTGGTTA
CTGTGTGGATTACTCTAAAAACAGACGAAGTCGTAGAGCGATCACCACTGGTTATCGGTTTACTAATTTT
GAGCCATTTACTGTTAATTCAGTAAATGATAGTTTGGAACCTGTAGGTGGTTTGTATGAAATTCAAATAC
CTTCAGAGTTTACTATAGGTAATATGGAGGAGTTTATTCAAACAAGCTCTCCCAAAGTTACTATTGATTG
TGCT"&amp;"GCATTTGTCTGTGGTGATTATGCAGCATGTAAATTACAGTTGGTTGAATATGGTAGTTTCTGTGAT
AACATTAATGCCATACTCACAGAAGTAAATGAACTACTTGATACTACACAGTTGCAAGTAGCTAATAGTT
TAATGAATGGTGTTACTCTTAGCACTAAGCTTAAAGATGGTGTTAATTTCAATGTAGACGACATCAATTT
TTCCCCTGTATTAGGTTGTCTAGGCAGCGAATGTAGTAAAGCTTCC"&amp;"AGTAGATCTGCTATAGAGGATTTA
CTTTTTGATAAAGTAAAGTTATCTGATGTCGGTTTCGTTGAGGCTTATAATAATTGTACAGGAGGTGCCG
AAATTAGGGACCTCATTTGTGTGCAAAGTTATAAAGGCATCAAAGTGTTGCCCCCACTGCTCTCAGAAAA
TCAGATCAGTGGATATACTTTGGCTGCCACCTCTGCTAGTCTATTTCCTCCTTGGACAGCAGCAGCAGGT
GTACCATTTTATTTAAA"&amp;"TGTTCAGTATCGCATTAATGGGCTTGGTGTCTCCATGGATGTGCTAAGTCAAA
ATCAAAAGCTTATTGCTAATGCATTTAACAATGCCCTTCATGCTATTCAGCAAGGGTTCGATGCAACTAA
TTCTGCTTTAGTTAAAATTCAAGCTGTTGTTAATGCAAATGCTGAAGCTCTTAATAACTTATTGCAACAA
CTCTCTAATAGATTTGGTGCTATAAGTGCTTCTTTACAAGAAATTCTATCTAGACTTGA"&amp;"TGCTCTTGAAG
CGGAAGCTCAGATAGATAGACTTATTAATGGTCGTCTCACCGCTCTTAATGCTTATGTTTCTCAACAGCT
TAGTGATTCTACACTGGTAAAATTTAGTGCAGCACAAGCTATGGAGAAGGTTAATGAATGTGTCAAAAGC
CAATCATCTAGGATAAATTTCTGTGGTAATGGTAATCATATTATATCATTAGTGCAGAATGCTCCATATG
GTTTGTATTTTATCCACTTTAATTATGTCC"&amp;"CTACTAAGTATGTCACAGCGAAGGTTAGTCCTGGTCTGTG
CATTGCTGGTAATAGAGGTATAGCTCCTAAGAGTGGTTATTTTGTTAATGTAAATAATACTTGGATGTAC
ACTGGTAGTGGTTACTACTACCCTGAACCTATAACTGAAAATAATGTTGTTGTTATGAGTACCTGCGCTG
TTAATTATACTAAAGCGCCGTATGTAATGCTGAACACCTCAATACCCAACCTTCCTGATTTTAAGGAAGA
G"&amp;"TTGGACCAATGGTTCAAAAATCAAACATCAGTGGCACCAGATTTGTCACTTGATTATATAAATGTCACA
TTCTTGGACCTACAAGTTGAAATGAATAGGTTACAGGAGGCAATAAAAGTCTTAAATCATAGCTACATCA
ATCTCAAGGACATTGGTACATATGAATATTATGTAAAATGGCCTTGGTATGTATGGCTTTTAATCTGCCT
TGCTGGTGTAGCTATGCTTGTTTTACTATTCTTCATATGCTGT"&amp;"TGTACAGGATGTGGGACTAGTTGTTTT
AAGAAATGTGGTGGTTGTTGTGATGATTATACTGGATACCAGGAGTTAGTAATCAAAACTTCACATGACG
ACTAAGTTCGTCTTTGATTCATTGCATTGATCTTTTGTTAGATCTTTTTCCAATCTAGCATTTGTTACCA
CGCCCTTTTAATGGACATTTGGAGACCTGAGAAGAAATTTCTCCGTTATATTAACGGTTTTAATGTCTCA
GAATTAGAAGATGC"&amp;"TTGTTTTAAATTTAACTATCAATTTCCTAAAGTAGGATATTGTAGAGTTCCTAGTC
ATGCTTGGTGCCGTAATCAAGGTAGATTTTGTGCTACATTCACTCTTTATGGTAAATCCAAACATTATGA
TAAATATTTTGGAGTAATAAATGGTTTCACAGCATTCGCTAATACTGTAGAGGATGCTGTTAACAAACTG
GTTTTCTTAGCTGTTGACTTTATTACCTGGCGCAGACAGGAGTTAAATGTTTATGG"&amp;"CTGATGCTTATCTT
GCAGACACTGTGTGGTATGTGGGGCAAATAATTTTTATAGTTGCCATTTGTTTATTGGTTACAATAGTTG
TAGTGGCATTTTTGGCAACTTTTAAATTGTGTATTCAACTTTGCGGTATGTGTAATACCTTAGTACTGTC
CCCTTCTATTTATGTGTTTAATAGAGGTAGGCAGTTTTATGAGTTTTACAATGATATAAAACCACCAGTC
CTTGATGTGGATGACGTTTAGGTAATC"&amp;"CAAACATTATGAGTAGTAAAACTACACCAGCACCAGTTTATAT
CTGGACTGCTGATGAAGCTATTAAATTCCTAAAGGAATGGAATTTTTCTTTGGGTATTATACTACTTTTT
ATTACAATCATATTGCAATATGGATATACAAGTCGCAGTATGTTTGTTTATGTTATTAAGATGATTATTT
TGTGGCTTATGTGGCCCATTACTATAATCTTAACTACTTTCAATTGCGTATACGCATTGAATAACGTGT"&amp;"A
TCTTGGCCTTTCTATAGTTTTTACCATAGTGGCCATTATTATGTGGATTGTGTATTTTGTGAATAGTATC
AGGTTGTTTATTAGAACTGGAAGTTTTTGGAGTTTTAACCCAGAAACAAACAACTTGATGTGTATAGATA
TGAAAGGAACAATGTATGTTAGGCCGATAATTGAGGACTATCATACCCTGACGGTCACAATAATACGCGG
TCATCTTTATATTCAAGGTATAAAACTAGGTATTGGCTAT"&amp;"TCTTTGGCAGATTTGCCAGCTTATATGACT
GTTGCTAAGGTTACACACCTGTGCACATATAAGCGTGGTTTTCTTGACAGGATAAGCGATACTAGTGGTT
TTGCTGTTTATGTTAAGTCCAAAGTCGGTAATTACCGACTGCCATCAACCCAAAAGGGTTCTGGCATGGA
CACCGCATTGTTGAGAAATAATATCTAAATTTTAAGGATGTCTTTTACTCCTGGTAAGCAATCCAGTAGT
AGAGCGTCCTC"&amp;"TGGAAATCGGTCTGGTAATGGCATCCTCAAGTGGGCCGATCAGTCCGACCAGTTTAGAA
ATGTTCAAACCAGGGGTAGAAGAGCTCAACCCAAGCAAACTGCTACTTCTCAGCAACCATCAGGAGGGAA
TGTTGTACCCTACTATTCTTGGTTCTCTGGAATTACTCAGTTTCAAAAGGGAAAGGAGTTTGAGTTTGCA
GAAGGACAAGGTGTGCCTATTGCACCAGGAGTCCCAGCTACTGAAGCTAAGGG"&amp;"GTACTGGTACAGACACA
ACAGACGTTCTTTTAAAACAGCCGATGGCAACCAGCGTCAACTGCTGCCACGATGGTATTTTTACTATCT
GGGAACAGGACCGCATGCTAAAGACCAGTACGGCACCGATATTAACGGAGTCTACTGGGTCGCTAGCAAC
CAGGCTGATGTCAATACCCCGGCTGACATTGTCGATCGGGACCCAAGTAGCGATGAGGCTATTCCGACTA
GGTTTCCGCCTGGCACGGTACTCC"&amp;"CTCAGGGTTACTATATTGAAGGCTCAGGAAGGTCTGCTCCTAATTC
CAGATCTACTTCGCGCACATCCAGCAGAGCCTCTAGTGCAGGATCGCGTAGTAGAGCCAATTCTGGCAAT
AGAACCCCTACCTCTGGTGTAACACCTGACATGGCTGATCAAATTGCTAGTCTTGTTCTGGCAAAACTTG
GCAAGGATGCCACCAAACCTCAGCAAGTAACTAAGCATACTGCCAAAGAAGTCAGACAGAAAATTT"&amp;"TGAA
TAAACCCCGCCAGAAGAGGAGCCCCAATAAACAATGCACTGTTCAGCAGTGTTTTGGTAAGAGAGGCCCT
AATCAGAATTTTGGTGGTGGAGAAATGTTAAAACTTGGAACTAGTGACCCACAGTTCCCCATTCTTGCAG
AACTCGCACCCACAGCTGGTGCGTTTTTCTTTGGATCAAAATTAGAGTTGGCCAAAGTGCAGAATTTATC
TGGGAATCCTGACGAGCCTCAGAAGGATGTTTATGAA"&amp;"TTGCGCTATAACGGCGCAATTAGGTTTGACAGT
ACACTTTCAGGCTTTGAGACCATAATGAAGGTGCTGAGTGAGAATTTGAATGCCTATCAACAACAAGATG
GTATGGTGAATATGAGTCCAAAACCACAGCGTCAGCGTGGTCATAAGAATGGACAAGGAGAAAATGATAA
TATAAGTGTTGCAGTGCCCAAAAGCCGCGTGCAGCAAAATAAGAGTATAGAGTTGACTGCAGAGGACATC
AGCCTTCT"&amp;"TAAGAAGATGGATGAGCCCTTTACTGAAGACACCTCAGAAATATAAGAGAATGAACCTTATG
TCGGCATCTGGTGGTAACCCCTCGCAGAAAAGTCGAGATAAGGCACTCTCTATCAGAATGGATGTCTTGC
TGCTATAATAGATAGAGAAGGTTATAGCAGACTATATATTAATTAGTTGAAAGTTTTGTGTTGTAATGTA
TAGTGTTGGAGAAAGTGAAAGACTTGCGGAAGTAATTGCCGACAAGTGCC"&amp;"AAAGGGAAGAGCCAGCATGT
TAAGTTACTACCCAGTAATTAGTAAATGAATGAAGTTAATTATGGCCAATTGGAAGAATCAC")</f>
        <v>&gt;HuHK04-02 JN129835.1_ref_genome
ATTGTGAGCGATTTGCGTGCGTGCATCCCGCTTCACTGATCTCTTGTTAGATCTTTTTGTAATCTAAACT
TTATAAAAACATCCACTCCCTGTAATCTATGCTTGTGGGCGTAGATTTTTCATAGTGGTGTTTATATTCA
TTTCTGCTGTTAACAGCTTTCAGCCAGGGACGTGTTGTATCCTAGGCAGTGGCCCTCCCATAGGTCACAA
TGTCGAAGATCAACAAATACGGTCTCGAACTACACTGGGCTCCAGAATTTCCATGGATGTTTGAGGACGC
AGAGGAGAAGTTGGACAACCCTAGTAGTTCAGAGGTGGATATGATTTGCTCCACCACTGCGCAAAAGCTG
GAAACAGACGGAATTTGTCCTGAAAATCATGTGATGGTGGATTGTCGCCGACTTCTTAAACAAGAGTGTT
GTGTGCAGTCTAGCCTAATACGTGAAATTGTTATGAATGCAAGTCCATATCATTTGGAGGTGCTACTTCA
AGATGCTTTGCAGTCCCGTGAAGCAGTTTTGGTTACAACCCCCTTAGGTATGTCCTTAGAGGCATGCTAT
GTGAGAGGTTGTAATCCTAAAGGATGGACCATGGGTTTGTTTCGGCGTAGAAGTGTGTGTAACACTGGTC
GTTGCACTGTTAATAAGCATGTGGCCTATCAGTTATATATGATTGATCCTGCGGGTGTCTGTCTTGGTGC
AGGTCAATTCGTGGGTTGGGTCATACCCTTAGCCTTTATGCCTGTGCAATCCCGGAAATTTATTGTTCCA
TGGGTTATGTACTTGCGTAAGCGTGGCGAAAAGGGTGCTTACAATAAAGATCATGGATGTGGCGGTTTTG
GACATGTTTATGATTTTAAAGTTGAAGATGCTTATGACCAGGTGCATGATGAGCCTAAGGGTAAGTTTTC
TAAGAAGGCTTATGCTTTAATTAGAGGGTATCGTGGTGTTAAACCACTTCTCTATGTAGACCAGTATGGT
TGTGATTATACTGGTAGTCTTGCAGATGGCTTAGAGGCTTATGCTGATAAGACATTGCAAGAAATGAAGG
CATTATTTCCTACTTGGAGTCAGGAACTCCTTTTTGATGTAATTGTGGCATGGCATGTTGTGCGTGATCC
ACGTTATGTTATGAGATTGCAGAGTGCTGCTACTATATGTAGTGTTGCATATGTTGCTAATCCTACTGAA
GACTTGTGTGATGGTTCTGTTGTTATAAAAGAACCTGTGCATGTTTATGCAGATGACTCTATTATTTTAC
GTCAATATAATTTATTTGACATTATGAGTCATTTTTATATGGAGGCAGATACAGTTGTAAATGCTTTTTA
TGGTGTTGCTTTGAAAGATTGTGGTTTTGTTATGCAGTTTGGTTACATTGATTGCGAACAAGACTCGTGT
GATTTTAAAGGTTGGATTCCTGGTAACATGATAGATGGTTTTGCTTGCACCACTTGTGGTCATGTTTATG
AAGTAGGTGATTTGATAGCACAATCTTCAGGTGTTTTGCCTGTTAACCCTGTATTGCATACTAAGAGTGC
AGCAGGTTATGGTGGTTTTGGTTGTAAAGATTCTTTTACTCTGTATGGCCAAACTGTAGTTTATTTTGGA
GGTTGTGTGTATTGGAGTCCAGCACGTAATATATGGATTCCTATATTAAAATCCTCTGTTAAGTCATATG
ACAGTTTGGTTTATACTGGAGTTTTAGGTTGCAAGGCTATTGTAAAGGAAACAAATCTCATTTGCAAAGC
TCTGTACCTTGATTATGTTCAACACAAGTGTGGCAATTTACACCAACGGGAGTTGCTAGGTGTTTCAGAT
GTGTGGCATAAACAATTGCTAATAAATAGAGGTGTTTATAAACCTCTGTTAGAGAATATTGATTATTTTA
ATATGCGACGCGCTAAATTTAGTTTAGAAACTTTTACTGTTTGTGCAGATGGCTTTATGCCTTTTCTTTT
AGATGATTTAGTTCCACGCGCATATTATTTGGCAGTAAGTGGTCAAGCATTTTGTGATTATGCAGATAAA
CTTTGCCATGCTGTTGTGTCTAAGAGTAAAGAGTTACTTGATGTGTCTCTGGATTCTTTAGGTGCAGCTA
TACATTATTTGAATTCTAAGATTGTTGATTTGGCTCAACATTTTAGTGATTTTGGAACAAGTTTTGTTTC
TAAAATTGTTCATTTCTTTAAGACTTTTACTACTAGCACTGCTCTTGCATTTGCATGGGTTTTATTTCAT
GTTTTGCATGGTGCTTATATAGTAGTGGAGAGTGATATATATTTTGTTAAAAACATTCCTCGTTATGCTA
GTGCTGTTGCACAAGCATTTCAGAGTGTTGCTAAAGTTGTACTGGACTCTTTAAGAGTTACTTTTATTGA
TGGCCTTTCTTGTTTTAAGATTGGACGTAGAAGAATTTGTCTTTCAGGCAGAAAAATTTATGAAGTTGAG
CGTGGCTTGTTACATTCATCCCAATTGCCATTAGATGTTTATGATTTAACCATGCCTAGTCAAGTTCAGA
AAGCCAAGCAAAAACCTATTTATTTAAAAGGTTCTGGTTCTGATTTTTCATTAGCGGATAGTGTAGTTGA
AGTTGTTACAACTTCACTTACACCATGTGGCTATTCTGAACCACCTAAAGTTGCAGATAAAATTTGCATT
GTGGATAATGTTTATATGGCCAAGGTTGGTGATAAATATTACCCTGTTGTGGTTGATGATCATGTTGGAC
TCTTGGATCAAGCATGGAGATTTCCTTGTGCTGGACGGCGTGTTACATTTAAGGAACAGCCTACAGTAAA
GGAGATTATAAGCATGCCTAAGATTATTAAGGTTTTTTATGAGCTTGACAATGATTTTAATACTATTTTA
AATACTGCGTGTGGAGTGTTTGAAGTGGATGATACTGTTGATATGGAGGAATTTTATGCTGTGGTGATTG
ATGCCATAGAAGAGAAACTTTCTCCATGTAAGGAGCTTGAAGGTGTAGGTGCTAAAGTTAGTGCCTTTTT
ACAGAAATTAGAGGATAATCCCCTATTTTTATTTGATGAGGCTGGCGAAGAAGTTTTTGCTCCTAAATTG
TATTGTGCCTTTACAGCTCCTGAAGATGATGACTTTCTTGAGGAAAGTGATGTTGAAGAAGATGATGTAG
AAGGTGAGGAAACTGATTTAACTATCACAAGTGCTGGACAGCCTTGTGTTGCTAGTGAACAGGAGGAATC
TTCTGAAGTCTTAGAGGACACTTTGGATGATGGTCCAAGTGTGGAGACATCTGATTCACAAGTTGAAGAA
GATGTAGAAATGTCGGATTTTGTTGATCTTGAATCTGTGATTCAGGATTATGAAAATGTTTGTTTTGAGT
TTTATACTACAGAGCCAGAATTTGTTAAAGTTTTGGGTCTGTATGTGCCTAAAGCAACTCGCAACAATTG
CTGGTTGCGATCAGTTTTGGCAGTGATGCAGAAATTGCCCTGTCAATTTAAAGATAAAAATTTGCAGGAT
CTTTGGGTGTTATACAAGCAACAGTATAGTCAGTTGTTTGTTGATACCTTGGTTAATAAGATACCTGCTA
ATATTGTACTTCCACAAGGTGGTTATGTTGCTGATTTTGCATATTGGTTTTTAACCTTATGTGATTGGCA
GTGTGTTGCATACTGGAAATGCATTAAATGTGATTTAGCTCTTAAGCTTAAAGGCTTGGATGCTATGTTC
TTTTATGGTGATGTTGTCTCACATATATGCAAGTGTGGTGAGTCTATGGTACTTATTGATGTTGATGTGC
CATTTACAGCCCACTTTGCTCTTAAAGATAAGTTGTTTTGTGCATTTATTACTAAGCGTATTGTGTATAA
AGCAGCTTGTGTTGTGGATGTTAATGATAGTCATTCTATGGCTGTTGTTGATGGTAAACAAATTGATGAT
CATCGTATCACTAGTATTACTAGTGATAAGTTTGATTTTATTATTGGTCATGGTATGTCATTTTCAATGA
CTACTTTTGAAATTGCCCAATTGTATGGTTCTTGTATAACACCTAATGTGTGTTTTGTTAAAGGTGATAT
AATTAAAGTGTCTAAGCTTGTTAAAGCAGAAGTTGTTGTAAACCCTGCTAATGGCCATATGGTACATGGT
GGTGGTGTTGCAAAAGCTATTGCAGTAGCAGCTGGACAGCAGTTTGTTAAAGAGACTACCAATATGGTTA
AGTCTAAAGGAGTTTGTGCTACTGGAGATTGTTATGTCTCTACAGGGGGCAAATTATGTAAAACTGTGCT
TAATGTTGTTGGACCTGATGCGAGAACACAGGGTAAACAAAGTTATGTATTGTTAGAGCGTGTTTATAAA
CATTTTAACAACTATGACTGTGTTGTTACAACTTTGATCTCAGCTGGTATATTTAGTGTGCCTTCTGATG
TGTCTTTAACATATCTACTTGGTACTGCTAAGAAACAAGTTGTTCTTGTTAGCAATAATCAAGAGGATTT
TGATCTTATTTCTAAGTGTCAGATAACTGCTGTTGAGGGCACTAAGAAATTGGCAGCGCGTCTTTCCTTT
AATGTTGGACGTTCCATTGTTTACGAAACAGATGCTAATAAGTTGATTTTAATCAATGATGTTGCATTTG
TTTCGACATTTAATGTTTTACAGGATGTTTTATCCTTAAGACATGATATAGCACTTGATGATGATGCACG
AACCTTCGTTCAGAGCAATGTTGATGTTCTACCTGAGGGTTGGCGTGTTGTCAATAAGTTTTATCAAATT
AATGGTGTTAGAACCGTTAAGTATTTTGAGTGTACTGGAGGCATAGATATATGCAGCCAGGATAAAGTTT
TTGGTTATGTACAGCAGGGTATTTTTAATAAGGCTACTGTTGCTCAAATTAAAGCCTTGTTTTTGGATAA
AGTGGACATCTTGCTAACTGTTGATGGTGTTAATTTCACTAATAGGTTTGTGCCTGTTGGTGAAAGTTTT
GGTAAGAGTCTAGGAAATGTGTTTTGTGATGGAGTTAATGTCACGAAGCATAAGTGTGATATAAATTATA
AAGGTAAAGTCTTTTTCCAGTTTGATAATCTTTCTAGTGAAGATTTAAAGGCTGTAAGAAGTTCCTTTAA
TTTTGATCAGAAGGAATTGCTTGCCTATTACAACATGCTTGTTAATTGTTTTAAGTGGCAGGTTGTTGTT
AATGGTAAGTATTTCACTTTTAAGCAAGCTAATAACAATTGTTTTGTTAATGTTTCTTGCTTAATGCTCC
AGAGCTTGCATCTGACATTTAAAATTGTTCAATGGCAAGAGGCATGGCTTGAATTTCGTTCTGGCCGCCC
TGCTAGATTTGTAGCTTTGGTTTTGGCCAAAGGTGGGTTTAAATTTGGAGATCCTGCTGATTCTAGAGAT
TTCTTGCGTGTTGTGTTTAGTCAAGTTGATTTGACTGGGGCAATATGTGATTTTGAAATTGCATGTAAAT
GTGGTGTAAAGCAGGAACAGCGTACTGGTCTAGATGCTGTTATGCATTTTGGTACATTGAGTCGTGAAGA
TCTTGAGATTGGTTATACCGTGGACTGTTCTTGCGGTAAAAAGCTAATTCATTGTGTACGATTTGATGTA
CCATTTTTAATTTGCAGTAATACACCTGCTAGTGTAAAATTACCTAAGGGTGTAGGAAGTGCAAATATTT
TTATAGGTGATAATGTTGGTCATTATGTTCATGTTAAGTGTGAACAATCTTATCAGCTTTATGATGCTTC
TAATGTTAAGAAGGTTACAGATGTTACTGGCAAATTGTCAGATTGTCTGTATCTTAAAAATTTGAAACAA
ACTTTTAAATCTGTGTTAACCACCTATTATTTGGATGATGTTAAGAAAATTGAGTATAAACCTGACTTGT
CACAATACTATTGTGACGGAGGTAAGTATTATACTCAGCGTATTATTAAAGCCCAATTTAAAACATTCGA
GAAAGTAGATGGTGTGTATACTAATTTTAAATTGATAGGACACACCGTCTGTGACAGTCTTAATTCTAAG
TTGGGTTTTGATAGCTCTAAAGAGTTTGTTGAATATAAGATTACTGAGTGGCCAACAGCTACAGGTGATG
TGGTGTTGGCTAATGATGATTTGTATGTTAAGAGATATGAGAGGGGTTGTATTACTTTTGGTAAACCTGT
TATATGGTTAAGCCATGAGAAAGCTTCTCTCAATTCTTTAACATATTTTAATAGACCTTTATTGGTTGAT
GATAATAAATTTGATGTTTTAAAAGTGGATGATGTTGATGATAGTGGTGACAGCTCAGAGAGTGGTGCCA
AAGAAACCAAAGAAATCAACATTATTAAGTTAAGTGGTGTTAAAAAACCATTTAAGGTTGAAGATAGTGT
CATTGTTAACGATGATACTAGTGAAACCAAATACGTTAAGAGTTTGTCTATTGTTGATGTGTATGATATG
TGGCTTACAGGTTGTAAGTATGTTGTTAGAACTGCTAATGCTTTGAGCAGAGCAGTTAACGTACCTACAA
TACGTAAGTTTATAAAATTTGGTATGACTCTTGTTAGTATACCAATTGATTTGTTAAATTTAAGAGAGAT
TAAGCCTGCTGTTAATGTGGTTAAAGCTGTGCGAAATAAAACTTCTGCATGCTTTAATTTTATTAAATGG
CTTTTTGTCTTATTATTTGGCTGGATTAAAATATCCGCTGATAATAAAGTAATCTACACCACAGAAATTG
CATCAAAGCTTACGTGTAAGCTTGTAGCTTTAGCTTTTAAAAATGCATTTTTGACATTTAAGTGGAGTAT
GGTTGCTAGAGGTGCTTGCATTATAGCGACTATATTTCTATTGTGGTTTAATTTTATATATGCCAATGTA
ATTTTTAGTGATTTTTATTTGCCTAAAATCGGTTTCTTGCCGACTTTTGTTGGTAAGATTGCACAGTGGA
TTAAGAACACTTTTAGTCTTGTAACTATTTGTGATCTATATTCCATTCAGGATGTGGGTTTTAAGAATCA
GTATTGTAATGGAAGTATTGCATGTCAGTTCTGCTTGGCAGGATTTGATATGTTAGATAATTATAAAGCC
ATTGATGTAGTACAGTATGAAGCTGATAGGAGAGCATTTGTTGATTATACAGGTGTGTTAAAGATTGTCA
TTGAATTGATAGTAAGTTATGCCCTGTATACGGCATGGTTTTATCCATTGTTTGCCCTTATCAGTATTCA
GATTTTGACCACTTGGCTGCCTGAGCTTTTTATGCTTAGTACATTACATTGGAGTTTTAGGTTGTTGGTG
GCTTTAGCTAATATGTTACCAGCACATGTGTTTATGAGGTTTTATATTATTATTGCCTCTTTTATTAAGC
TCTTTAGCTTGTTTAAGCATGTTGCCTATGGTTGTAGTAAATCTGGTTGTTTGTTTTGTTACAAGAGGAA
TCGTAGTCTACGTGTTAAATGTAGTACTATCGTTGGTGGCATGATACGCTATTACGATGTTATGGCTAAT
GGTGGCACTGGCTTTTGTTCAAAACATCAATGGAATTGCATTGATTGTGATTCTTATAAACCAGGTAATA
CTTTTATTACTGTTGAGGCCGCTCTTGATCTATCTAAGGAATTGAAACGGCCCATTCAGCCTACAGATGT
TGCTTATCATACGGTTACTGATGTTAAGCAAGTTGGTTGTTCTATGCGCTTGTTCTATGATCGTGATGGA
CAGCGCATATATGATGATGTTAATGCTAGTTTGTTTGTGGATTATAGTAATTTGCTACATTCTAAGGTTA
AGAGTGTGCCTAATATGCATGTTGTGGTAGTGGAAAATGATGCTGATAAAGCCAATTTTCTGAATGCTGC
TGTATTTTATGCACAGTCTTTGTTTAGACCTATTTTAATGGTTGATAAAAATCTGATAACTACTGCTAAC
ACTGGTACGTCTGTTACAGAAACTATGTTTGATGTTTATGTGGATACATTTTTGTCTATGTTTGATGTGG
ATAAAAAGAGTCTTAATGCTTTAATAGCAACTGCGCATTCTTCTATAAAACAGGGTACGCAGATTTATAA
AGTTTTGGATACCTTTTTAAGCTGTGCTCGTAAAAGTTGTTCTATTGATTCAGATGTTGATACTAAGTGT
TTAGCTGATTCTGTCATGTCTGCTGTATCGGCAGGTCTCGAATTGACGGATGAAAGTTGTAATAACTTGG
TGCCAACATATTTGAAGAGTGACAACATTGTAGCAGCTGATTTAGGTGTTCTGATTCAAAATTCTGCAAA
GCATGTGCAGGGTAATGTTGCTAAAATAGCTGGTGTTTCCTGTATATGGTCTGTGGATGCTTTTAATCAG
TTTAGTTCTGATTTCCAGCATAAATTGAAGAAAGCATGTTGTAAAACTGGTTTGAAACTGAAGCTTACTT
ATAATAAGCAGATGGCTAATGTCTCTGTTTTAACTACACCCTTTAGTCTTAAAGGGGGTGCAGTTTTTAG
TTATTTTGTTTATGTGTGTTTTGTGTTGAGTTTGGTCTGTTTTATTGGACTGTGGTGCTTAATGCCCACT
TACACAGTACACAAATCAGATTTTCAGCTTCCTGTTTATGCCAGTTATAAAGTTTTAGATAATGGTGTTA
TTAGAGATGTTAGCGTTGAAGATGTTTGTTTCGCTAACAAATTTGAGCAATTTGATCAATGGTATGAGTC
TACATTTGGTCTAAGTTATTATAGTAACAGTATGGCTTGTCCCATTGTTGTTGCTGTAATAGATCAGGAT
TTTGGCTCTACAGTGTTTAATGTCCCTACCAAAGTGTTACGATATGGTTATCATGTGTTGCACTTTATTA
CACATGCACTTTCTGCTGATGGAGTGCAGTGTTATACTCCACATAGTCAAATATCGTATTCTAATTTTTA
TGCTAGTGGCTGTGTGCTTTCCTCTGCTTGCACTATGTTTACAATGGCCGATGGTAGTCCACAACCTTAT
TGTTATACAGATGGGCTTATGCAAAATGCTTCTCTGTATAGTTCATTGGTACCTCACGTGCGGTATAATC
TTGCTAATGCTAAAGGTTTTATCCGTTTTCCAGAAGTGTTGCGAGAAGGGCTTGTACGTGTCGTGCGTAC
TCGTTCTATGTCGTATTGCAGAGTTGGATTATGTGAGGAAGCTGATGAGGGTATATGCTTTAATTTTAAT
GGTTCTTGGGTGCTTAATAATGATTATTATAGATCATTGCCTGGGACCTTTTGTGGTAGAGATGTTTTTG
ATTTAATTTATCAGCTATTTAAAGGTTTAGCACAGCCTGTGGATTTTTTGGCATTGACTGCTAGTTCCAT
TGCTGGTGCTATACTCGCTGTAATTGTTGTTTTGGTGTTTTATTACCTAATAAAGCTTAAACGTGCTTTT
GGTGATTACACCAGTGTTGTTTTTGTTAATGTGATTGTGTGGTGTGTAAATTTTATGATGCTTTTTGTGT
TTCAAGTTTACCCCACACTTTCTTGTGTATATGCTATTTGTTATTTTTATGCCACGCTTTATTTCCCTTC
GGAGATAAGTGTGATAATGCACTTACAATGGCTAGTTATGTATGGCACTATTATGCCTTTATGGTTTTGT
TTGCTATATATAGCTGTTGTTGTTTCAAATCATGCTTTTTGGGTATTTTCTTACTGCAGAAAGCTTGGTA
CTTCTGTTCGTAGTGATGGTACATTTGAAGAAATGGCTCTCACTACTTTTATGATTACAAAAGATTCTTA
TTGTAAGCTTAAGAATTCTTTGTCTGATGTTGCTTTTAATAGATATTTGAGTTTGTATAATAAATATAGG
TATTACAGCGGTAAAATGGACACTGCTGCATATAGGGAGGCTGCTTGCTCTCAGTTGGCTAAAGCAATGG
ACACATTTACCAATAATAATGGTAGTGATGTGCTTTACCAACCGCCTACTGCTTCCGTTTCAACTTCATT
CTTGCAATCCGGTATTGTGAAAATGGTAAATCCTACTTCTAAGGTAGAACCATGTGTTGTCAGTGTTACC
TATGGTAATATGACATTGAATGGTTTATGGTTGGATGACAAGGTCTACTGTCCCAGACATGTAATATGTT
CTGCTTCAGATATGACTAATCCAGATTATACAAATTTGTTGTGTAGAGTAACATCAAGTGATTTTACTGT
ATTGTTTGATCGTCTAAGCCTTACAGTGATGTCTTATCAAATGCGGGGTTGTATGCTTGTTCTTACAGTG
ACCCTGCAAAATTCTCGTACGCCAAAATATACATTTGGTGTGGTTAAACCTGGTGAGACTTTTACTGTTT
TAGCTGCTTATAACGGCAAACCACAAGGAGCCTTTCATGTAACTATGCGTAGTAGTTATACCATTAAGGG
TTCCTTTTTATGCGGATCTTGTGGATCTGTTGGTTATGTAATAATGGGTGATTGTGTTAAATTTGTTTAT
ATGCATCAATTGGAGCTTAGTACTGGTTGTCATACTGGTACTGACTTCAATGGGGATTTTTATGGTCCTT
ATAAGGATGCTCAGGTTGTTCAGTTGCCCATTCAGGATTATATACAATCTGTTAATTTTTTAGCATGGCT
TTATGCTGCTATACTTAACAATTGTAATTGGTTTATACAAAGTGATAAGTGTTCTGTAGAAGATTTTAAT
GTGTGGGCTCTGTCCAATGGATTTAGCCAAGTTAAATCTGACCTTGTTATAGATGCTTTAGCTTCTATGA
CTGGTGTGTCTTTGGAAACACTGTTGGCTGCTATTAAGCGTCTTAAGAATGGTTTCCAAGGACGTCAGAT
TATGGGTAGTTGCTCTTTTGAGGATGAATTGACACCTAGCGATGTTTATCAACAACTCGCTGGTATCAAG
TTACAATCAAAACGCACTAGATTGTTTAAAGGCACTGTTTGTTGGATTATGGCTTCTACATTTTTGTTTA
GTTGCATAATTACAGCATTTGTGAAATGGACTATGTTCATGTATGTAACTACTAATATGTTTAGTATTAC
GTTTTGTGCACTTTGTGTTATAAGTTTGGCCATGTTGTTGGTTAAGCATAAGCATCTTTATTTGACTATG
TATATAACTCCTGTGCTTTTTACATTGTTGTATAACAACTATTTGGTTGTGTACAAGCATACATTTAGAG
GCTATGTTTATGCATGGCTATCGTATTATGTTCCATCAGTTGAGTACACTTATACTGATGAAGTTATTTA
TGGCATGTTATTGCTTGTAGGAATGGTCTTTGTTACATTACGTAGCATTAACCATGATTTGTTTTCTTTT
ATAATGTTTGTTGGTCGTTTGATTTCTGTTTTCTCTTTGTGGTACAAGGGTTCTAACTTAGAGGAAGAAA
TTCTTCTTATGTTGGCTTCCCTTTTTGGTACTTACACATGGACAACAGTTTTATCTATGGCTGTAGCAAA
GGTTATTGCTAAGTGGGTTGCTGTGAATGTCTTGTATTTCACAGATATACCTCAAATTAAGATAGTGCTT
TTGTGCTATTTGTTTATTGGTTATATTATTAGCTGTTATTGGGGTTTGTTTTCCTTGATGAACAGTTTGT
TTAGAATGCCTTTGGGTGTTTATAATTATAAAATTTCAGTACAGGAATTAAGATATATGAATGCTAATGG
ATTGCGCCCTCCTAAGAATAGTTTTGAAGCCCTTATGCTTAATTTTAAGCTGTTGGGTATTGGAGGTGTT
CCAATCATTGAAGTATCTCAATTTCAATCAAAATTGACTGATGTCAAATGTGCTAATGTCGTCTTGCTTA
ATTGCTTGCAACATTTGCATGTTGCTTCTAATTCTAAGTTGTGGCATTATTGTAGCACTTTGCACAATGA
AATACTTGCCACTTCGGATCTGAGTGTTGCTTTTGAAAAGCTTGCTCAGTTATTAATTGTTTTGTTTGCT
AATCCAGCTGCTGTGGATAGCAAGTGCCTGACTAGTATTGAAGAAGTTTGCGATGATTACGCAAAGGACA
ATACTGTTTTGCAGGCTTTACAGAGTGAATTTGTTAATATGGCTAGCTTCGTTGAATATGAAGTTGCTAA
GAAAAATCTTGATGAGGCGCGTTTTAGTGGTTCTGCTAATCAACAGCAGTTAAAACAGCTAGAGAAAGCC
TGTAATATTGCTAAATCTGCTTATGAACGCGACCGTGCTGTAGCAAAAAAGTTGGAGCGTATGGCTGATT
TAGCTCTTACTAATATGTATAAAGAAGCTAGAATTAATGATAAGAAGAGTAAGGTTGTTTCTGCCTTGCA
AACTATGCTTTTTAGTATGGTGCGTAAGTTAGATAATCAAGCTCTGAATTCAATATTAGATAACGCTGTG
AAGGGTTGTGTACCATTGAATGCAATACCTTCATTGGCAGCAAATACTCTGAATATAATTGTACCAGATA
AAAGTGTTTATGACCAGATAGTTGATAATATCTATGTTACCTATGCGGGTAATGTATGGCAGATTCAAAC
TATCCAGGATTCAGATGGTACAAATAAGCAGTTGAATGAGATATCTGATGATTGTAACTGGCCACTAGTT
ATTATTGCAAATCGGTATAATGAGGTATCTGCTACTGTTTTGCAAAATAATGAATTAATGCCTGCTAAGT
TGAAAATTCAGGTTGTTAATAGTGGTCCAGATCAGACTTGTAATACACCTACTCAATGTTACTATAATAA
TAGTAACAATGGGAAGATTGTTTATGCTATACTTAGTGATGTTGATGGTCTTAAGTATACAAAAATTCTT
AAAGATGATGGCAATTTTGTTGTTTTGGAGTTAGATCCTCCTTGTAAATTTACTGTTCAAGATGCTAAAG
GTCTTAAAATTAAGTACCTTTATTTTGTAAAAGGTTGTAACACACTAGCAAGAGGCTGGGTTGTTGGTAC
AATTTCTTCTACAGTTAGATTGCAAGCTGGAACTGCTACTGAATATGCTTCCAACTCATCTATATTGTCT
TTATGTGCGTTTTCTGTAGATCCTAAGAAAACGTATTTAGATTTTATACAACAAGGAGGAACACCTATTG
CCAATTGTGTTAAAATGTTGTGTGACCATGCTGGTACCGGTATGGCCATTACTGTTAAACCCGATGCTAC
CACTAGTCAGGATTCATATGGTGGTGCGTCTGTTTGTATATATTGCCGCGCACGAGTTGAACACCCAGAT
GTTGATGGGTTGTGCAAATTACGCGGCAAGTTTGTACAAGTGCCTGTAGGTATAAAAGATCCTGTGTCTT
ATGTTTTGACACATGATGTTTGTCGAGTTTGTGGATTTTGGCGGGATGGAAGTTGTTCATGTGTTAGCAC
TGACACTACTGTTCAATCAAAAGATACTAATTTTTTAAACGGGTTCGGGGTGCGAGTGTAGATGCCCGTC
TCGTACCCTGCGCCAGTGGTTTATCTACTGATGTACAATTAAGGGCATTTGATATTTACAATGCTAGTGT
TGCTGGCATTGGTTTACATTTAAAAGTTAATTGTTGCCGTTTTCAGCGTGTTGATGAGAACGGTGATAAA
TTAGATCAGTTCTTTGTTGTTAAGAGGACAGATCTGACTATATATAATAGAGAGATGAAATGCTATGAGC
GTGTAAAAGATTGTAAGTTTGTGGCTGAACACGATTTCTTTACATTTGATGTAGAAGGTAGTCGTGTGCC
ACACATTGTACGCAAGGATTTAACAAAGTATACTATGTTGGATCTTTGCTATGCATTGCGACATTTTGAT
CGCAATGATTGCATGCTGCTTTGTGACATTCTCTCTATATATGCTGGTTGTGAACAATCCTATTTTACTA
AGAAGGATTGGTATGATTTTGTTGAAAATCCTGATATTATTAATGTGTATAAAAAGCTAGGACCTATTTT
TAATAGAGCCCTAGTTAGCGCTACTGAGTTTGCGGACAAATTGGTGGAGGTAGGCTTAGTAGGCGTTTTA
ACACTTGATAATCAAGATTTAAATGGTAAATGGTATGATTTTGGTGACTATGTTATTGCAGCCCCAGGAT
GTGGTGTTGCTATAGCAGATTCTTATTATTCTTATATCATGCCTATGCTGACCATGTGTCATGCATTGGA
TTGCGAATTGTATGTGAATAATGCTTATAGACTATTTGATCTTGTACAGTATGATTTTACTGATTACAAG
CTTGAATTGTTTAATAAGTATTTTAAGCACTGGAGTATGCCATATCATCCTAACACGGTTGATTGTCAGG
ATGATCGGTGTATTATACATTGTGCTAATTTTAACATACTTTTTAGTATGGTTTTACCTAATACATGTTT
TGGGCCTCTTGTTAGGCAAATTTTTGTGGATGGTGTGCCTTTTGTTGTTTCAATTGGCTACCATTATAAA
GAACTTGGTATTGTGATGAATATGGATGTGGATACACATCGTTATCGCTTGTCTTTAAAAGACTTGCTTT
TATATGCTGCTGATCCAGCTTTGCATGTAGCTTCTGCTAGTGCATTGTATGATTTACGCACTTGCTGTTT
TAGTGTTGCCGCTATAACAAGCGGTGTAAAATTTCAAACAGTTAAACCTGGTAATTTTAATCAGGATTTT
TATGATTTTGTTTTAAGTAAAGGCCTGCTTAAAGAGGGTAGCTCAGTTGATCTGAAGCACTTTTTCTTTA
CACAGGATGGTAATGCTGCTATTACTGATTATAATTATTATAAGTATAATTTGCCCACCATGGTGGACAT
TAAGCAGTTGTTGTTTGTTTTGGAAGTTGTTTATAAGTATTTTGAGATTTATGATGGTGGTTGTATACCG
GCATCACAAGTCATTGTTAATAATTATGATAAGAGTGCTGGCTATCCATTTAACAAATTTGGAAAAGCCA
GGCTCTATTATGAAGCATTATCATTTGAGGAACAGGATGAAATTTACGCTTATACTAAGCGTAATGTCCT
GCCAACACTTACTCAAATGAATTTGAAATACGCTATTAGTGCTAAGAACAGAGCCCGCACTGTTGCTGGT
GTTTCCATACTTAGTACTATGACTGGCAGAATGTTTCATCAAAAATGTTTGAAAAGTATAGCAGCTACAC
GTGGTGTTCCTGTAGTTATAGGCACCACTAAATTTTATGGTGGCTGGGATGATATGTTACGCCGCCTTAT
TAAAGATGTCGACAATCCTGTACTTATGGGTTGGGATTATCCTAAGTGTGATCGTGCTATGCCAAACATA
CTACGTATTGTTAGTAGTTTGGTATTAGCCCGAAAACATGAGACATGTTGTTCGCAAAGCGATAGGTTTT
ATCGACTTGCGAATGAATGCGCACAAGTTTTGAGTGAAATTGTTATGTGTGGTGGCTGTTATTATGTTAA
GCCTGGTGGCACTAGTAGTGGTGATGCAACTACTGCTTTTGCTAATTCAGTCTTTAACATATGTCAAGCT
GTTTCAGCCAATGTATGTGCCTTAATGTCATGCAATGGCAATAAGATTGAAGATCTTAGTATACGTGCTC
TTCAGAAGCGCTTATACTCACATGTGTATAGAAGTGATAAGGTTGATTCAACCTTTGTCACAGAATATTA
TGAATTTTTAAATAAGCATTTTAGTATGATGATTTTGAGTGATGATGGGGTTGTGTGTTATAATTCTGAT
TATGCGTCTAAAGGGTATATTGCTAATATAAGTGCCTTTCAACAGGTATTATATTATCAAAATAACGTTT
TTATGTCAGAATCCAAATGTTGGGTTGAACATGACATAAATAATGGACCTCATGAATTTTGTTCACAACA
CACAATGCTTGTAAAGATGGATGGTGACGATGTCTACCTTCCATATCCTAATCCTAGTCGTATATTAGGA
GCTGGATGTTTTGTAGATGATTTGTTAAAGACTGATAGTGTTCTTTTAATAGAACGATTTGTAAGTCTTG
CAATAGATGCTTATCCACTTGTGTATCATGAAAATGAAGAATACCAAAAGGTTTTTCGTGTTTATTTGGC
GTATATAAAGAAGTTGTACAATGACCTGGGTAATCAGATCTTGGATAGCTACAGTGTTATTTTAAGTACT
TGTGATGGACAAAAGTTCACTGATGAGTCCTTTTACAAGAACATGTATTTAAGAAGTGCAGTCATGCAGA
GTGTTGGAGCTTGCGTGGTCTGCTCTTCTCAAACATCATTACGTTGTGGCAGTTGCATCAGAAAGCCTCT
TCTTTGCTGCAAGTGTTGTTATGATCATGTTATGGCGACTGATCATAAATATGTCTTGAGTGTTTCACCA
TATGTGTGTAATGCACCAGGATGTGATGTAAATGATGTTACCAAATTGTATCTAGGTGGTATGTCATATT
ATTGTGAAGACCATAAGCCACAATATTCATTCAAGTTGGTAATGAATGGTCTGGTTTTTGGTCTATATAA
ACAATCTTGTACAGGATCTCCGTACATAGACGATTTTAATCGTATAGCTAGTTGTAAATGGACCGATGTG
GATGATTACATACTAGCTAATGAATGTACAGAGCGCTTGAAATTGTTTGCTGCAGAAACGCAAAAGGCAA
CCGAGGAAGCCTTTAAGCAGAGTTATGCATCAGCAACAATACAAGAGATTGTTAGTGAGCGCGAATTGAT
TCTCTCTTGGGAGATTGGAAAAGTTAAGCCACCACTTAATAAAAATTATGTTTTTACTGGCTACCATTTT
ACTAAAAACGGTAAGACAGTTTTAGGTGAGTATGTTTTTGATAAGAGTGAGTTGACTAATGGTGTGTATT
ATCGCGCCACAACCACTTATAAGCTATCTGTAGGAGATGTTTTTGTTTTAACCTCTCATTCAGTAGCTAA
TTTAAGTGCTCCTACGCTTGTTCCGCAGGAGAATTATAGTAGTATTAGATTTGCTAGTGTTTATAGTGTG
CTTGAGACGTTTCAGAACAATGTTGTTAATTATCAACACATTGGTATGAAACGTTACTGTACCGTGCAAG
GACCTCCAGGTACAGGGAAGTCACATCTTGCTATTGGTCTTGCTGTATTTTATTGTACAGCACGTGTTGT
ATACACAGCGGCCAGCCATGCAGCTGTTGACGCATTGTGTGAAAAAGCATATAAATTTTTGAATATAAAT
GATTGCACTCGTATTGTTCCGGCCAAGGTCAGGGTAGAGTGCTATGATAAGTTTAAAATTAATGACACCA
CTCGTAAGTATGTGTTTACTACCATAAATGCATTACCTGAGATGGTGACTGATATTGTTGTTGTAGATGA
AGTTAGCATGCTTACCAATTATGAGCTTTCTGTTATTAATGCTCGTATTCGTGCTAAGCATTATGTTTAT
ATTGGTGATCCTGCTCAATTGCCAGCACCACGTGTGTTATTGAGCAAGGGTACACTTGAACCTAAATATT
TTAACACTGTTACTAAGCTCATGTGTTGCTTAGGGCCAGACATTTTTCTTGGTACATGTTATAGATGTCC
TAAGGAAATCGTTGATACAGTGTCCGCCTTGGTTTATGAAAATAAGCTTAAGGCTAAGAATGAGAGTAGT
TCATTGTGTTTTAAGGTCTATTATAAGGGCGTTACAACACATGAAAGTTCTAGTGCTGTAAATATGCAGC
AGATTTATTTGATTAATAAGTTTTTGAAGGCTAACCCTTTGTGGCATAAAGCTGTTTTTATTAGCCCATA
TAATAGTCAGAACTTTGCAGCTAAGCGTGTTTTGGGTTTACAAACCCAAACCGTGGATTCTGCTCAAGGT
TCTGAATACGATTATGTTATATATTCACAGACTGCAGAAACAGCGCATTCTGTAAATGTTAATCGCTTCA
ATGTTGCCATTACTCGAGCCAAGAAAGGTATTCTTTGTGTTATGAGTAATATGCAGTTGTTTGAAGCATT
ACAGTTTACTACATTGACCTTAGATAAAGTGCCACAGGCCGTTGAAACTAAAGTTCAATGTAGTACTAAT
TTATTTAAAGATTGTAGCAAGAGTTATAGCGGTTACCACCCAGCTCATGCTCCTTCATTTTTGGCAGTAG
ATGACAAATATAAGGCAACTGGCGATTTAGCCGTGTGTCTTGGCATTGGTGATTCTGCTGTTACATATTC
AAGATTAATATCACTCATGGGTTTTAAATTGGATGTTACCCTTGATGGGTATTGTAAGCTTTTTATAACT
AAAGAAGAAGCTGTTAAACGCGTGCGTGCCTGGGTTGGCTTTGATGCTGAAGGTGCTCATGCCACGCTTG
ATAGCATTGGGACAAATTTCCCCCTCCAATTAGGATTTTCCACAGGAATTGATTTTGTTGTGGAAGCCAC
TGGTTTGTTTGCTGATAGAGATGGTTACAGCTTTAAAAAGGCTGTGGCGAAAGCTCCTCCTGGTGAACAG
TTTAAGCACCTCATCCCTTTGATGACGAGAGGTCATCGCTGGGATGTTGTTAGACCTAGAATAGTACAAA
TGTTTGCAGATCATTTAATTGATCTGTCTGATTGTGTTGTGCTAGTTACATGGGCAGCCAACTTTGAGCT
CACTTGTCTCCGCTACTTTGCAAAAGTAGGTCGTGAGATTTCTTGTAATGTATGCACTAAACGTGCTACA
GTTTACAATTCTAGAACTGGTTACTATGGTTGTTGGCGCCATAGTGTTACATGTGATTACTTGTATAATC
CACTTATTGTTGATATTCAACAGTGGGGATATATTGGTTCTTTATCAAGTAATCATGATTTATATTGTAG
TGTCCATAAAGGAGCACATGTTGCTTCCTCTGATGCTATAATGACACGGTGTTTGGCCGTTTATGATTGC
TTTTGCAATAATATTAATTGGAATGTGGAGTATCCCATCATTTCAAATGAGTTAAGTATTAATACCTCTT
GTAGAGTCTTGCAGCGTGTGATTCTTAAAGCTGCCATGCTCTGCAACAGATATACTTTGTGTTATGATAT
TGGCAACCCAAAAGGGATTGCCTGTGTCAAAGATTTTGATTTTAAGTTCTATGATGCCCAACCAATTGTT
AAGTCTGTTAAGACTCTTTTGTATTCTTTTGAGGCACATAAGGACTCTTTTAAAGACGGTTTGTGTATGT
TTTGGAACTGTAATGTGGATAAGTATCCACCGAATGCAGTTGTATGTAGATTTGACACTAGAGTGTTGAA
TAATTTAAATCTTCCTGGCTGTAATGGAGGTAGTTTGTATGTTAATAAACATGCATTCCACACTAAACCC
TTTGCTAGGGCAGCCTTTGAGCATTTGAAGCCTATGCCATTCTTCTATTATTCAGATACGCCTTGTGTGT
ATATGGATGGTATGGATGCTAAGCAGGTTGATTATGTACCTTTGAAATCTGCCACGTGCATCACAAGATG
CAATTTAGGTGGTGCAGTTTGTTTAAAACATGCTGAAGAGTATCGTGAGTACTTAGAGTCTTACAATACA
GCTACTACAGCAGGTTTTACTTTTTGGGTCTATAAGACATTTGATTTTTATAATTTGTGGAATACGTTCA
CCAAGCTACAAAGCTTGGAGAATGTTGTATATAATTTAGTCAAGACTGGTCATTATACAGGACAGGCTGG
TGAAATGCCTTGTGCCATTATAAATGATAAAGTTGTGACTAAGATCGATAAGGAGGATGTTGTCATTTTT
ATTAATAATACAACATACCCTACTAATGTGGCCGTTGAATTATTTGCCAAGCGCAGTGTTCGACACCACC
CAGAGCTTAAGCTCTTTAGAAATTTAAATATAGACGTGTGTTGGAAGCACGTCATTTGGGATTATGCTAG
AGAAAGTATATTTTGCAGTAATACCTATGGTGTCTGCATGTATACAGATTTAAAGTTCATTGATAAATTG
AATGTCCTTTTTGATGGTCGTGATAATGGTGCTTTTGAAGCTTTTAAACGTTCTAATAATGGCGTTTACA
TTTCCACGACAAAAGTTAAGAGTCTTTCGATGATAAGAGGTCCACCGCGTGCTGAATTAAATGGCGTGGT
GGTGGACAAGGTTGGAGACACTGATTGTGTGTTTTATTTTGCTGTGCGTAAAGAAGGTCAGGATGTCATC
TTCAGCCAATTCGACAGCCTGGGAGTCAGCTCTAACCAGAGCCCACAAGGTAATCTGGGGAGTAATGGTA
AACCCGGTAATGTCGGTGGTAATGATGCTCTGTCAATCTCTACTATCTTTACACAAAGCCGTGTTATTAG
CTCTTTTACATGTCGTACTGATATGGAAAAAGATTTTATAGCTTTAGATCAAGATGTGTTTATTCAGAAG
TATGGTTTGGAGGACTATGCCTTTGAACACATTGTTTATGGTAATTTCAACCAGAAGATTATTGGTGGTT
TGCACTTGTTAATAGGCTTGTACCGAAGACAGCAAACTTCCAATCTGGTTGTTCAGGAGTTTGTCTCATA
TGACTCCAGCATACACTCTTATTTTATCACTGACGAGAAGAGTGGTGGTAGTAAGAGTGTTTGCACTGTT
ATAGACATTTTGTTGGATGATTTTGTGACTCTTGTTAAGTCACTTAATCTTAATTGTGTGAGTAAGGTTG
TTAATGTTAATGTTGATTTTAAAGATTTTCAGTTTATGCTTTGGTGTAACGATGAGAAAGTTATGACTTT
CTATCCTCGTTTGCAAGCTGCATCTGACTGGAAGCCTGGTTATTCTATGCCTGTATTATATAAGTATTTG
AATTCTCCAATGGAAAGAGTTAGTCTCTGGAATTATGGGAAGCCAGTTACTTTGCCTACAGGCTGTATGA
TGAATGTTGCTAAGTATACTCAGTTATGTCAATATCTGAATACTACAACATTAGCTGTACCTGTTAATAT
GCGAGTTTTGCATTTAGGTGCAGGTTCAGAAAAAGGAGTAGCACCGGGTTCTGCAGTTCTTAGGCAGTGG
TTGCCTGCTGGTACTATTCTTGTAGATAATGATTTATACCCATTTGTTAGTGACAGTGTCGCTACATATT
TTGGGGATTGTATAACTTTACCCTTTGATTGTCAATGGGATTTGATAATTTCTGATATGTATGACCCTAT
TACTAAGAACATAGGTGAGTACAATGTGAGTAAAGATGGTTTCTTTACATACATTTGTCATATGATTCGA
GACAAGTTAGCTCTTGGTGGCAGTGTTGCTATAAAAATAACAGAGTTTTCTTGGAATGCAGAATTATATA
AGTTAATGGGGTATTTTGCATTTTGGACTGTGTTTTGCACAAATGCAAATGCTTCTTCTAGTGAAGGATT
TTTAATTGGCATAAATTATTTGTGTAAGCCCAAGGTTGAGATAGATGGAAATGTTATGCATGCCAATTAT
TTGTTTTGGAGAAATTCCACAGTTTGGAACGGGGGTGCTTATAGCCTGTTTGACATGGCTAAATTCCCGC
TTAAGTTGGCTGGTACTGCCGTTATAAATTTAAGAGCAGACCAGATTAATGATATGGTTTATTCCCTTCT
TGAAAAGGGTAAACTACTTATTAGAGATACAAATAAAGAAGTTTTCGTTGGTGACAGTTTGGTTAATGTA
ATCTAAACTTTAAAAATGGCTGTCGCTTATGCAGACAAGCCTAATCATTTTATTAATTTTCCACTTACCC
ATTTTCAGGGTTTTGTGTTAAATTATAAAGGTTTACAATTTCAAATTCTCGATGAAGGAGTGGATTGTAA
AATACAAACAGCGCCACACATTAGTCTTACTATGCTGGACATACAGCCTGAAGACTATAAAAGTGTTGAT
GTCGCTATTCAAGAAGTTATTGATGATATGCATTGGGGTGATGGTTTTCAGATTAAATTTGAGAATCCTC
ACATCCTAGGAAGATGCATAGTTTTAGATGTTAAAGGTGTAGAAGAATTGCATGACGATTTAGTTAATTA
CATTCGTGATAAAGGTTGTGTTGCTGACCAATCCAGGAAATGGATTGGCCATTGTACCATAGCTCAACTC
ACGGATGCAGCACTGTCCATTAAGGAAAATGTTGATTTTATAAACAGCATGCAATTCAATTATAAAATCA
CCATCAACCCCTCATCACCAGCTAGACTTGAAATAGTTAAGCTCGGTGCTGAAAAGAAAGATGGTTTTTA
TGAAACCATAGTTAGTCACTGGATGGGAATTCGTTTTGAATACACATCACCCACTGATAAGCTAGCTATG
ATTATGGGTTATTGTTGTTTAGATGTGGTACGTAAAGAGCTAGAAGAAGGCGATCTTCCCGAGAATGATG
ATGATGCTTGGTTTAAGCTATCGTACCATTATGAAAACAATTCTTGGTTCTTCCGACATGTCTACAGGAA
AAGTTTTCATTTCCGTAAGGCTTGTCAAAATTTAGATTGTAATTGTTTGGGGTTTTATGAATCTTCAGTT
GAAGAATATTAAACTCAGTGAAAATGTTTTTGCTTCCTAGATTTATTCTAGTTAGCTGCATAATTGGTAG
CTTAGGTTTTTATAACCCTCCTACCAATGTTGTTTCGCATGTAAATGGAGATTGGTTTTTATTTGGTGAC
AGTCGTTCAGATTGTAATCATATTGGTAATATCAACCCCCATAATTATTCTTATATGGACCTTAATCCTG
CTCTATGTGATTCTGGTAAAATATCATCTAAAGCTGGCAACTCCATTTTCAGGAGTTTTCACTTTACCGA
TTTTTATAATTACACAGGCGAAGGTCAACAAATTATTTTTTATGAGGGTGTTAATTTTACGCCTTATCAT
GCCTTTAAATGCAACCGTTCTGGTAGTAATGATATTTGGATGCAGAATAAAGGCTTGTTTTATACTCAGG
TTTATAAGAATATGGCTGTGTATCGCAGCCTTACTTTTGTTAATGTATCATATGTTTATAATGGCTCCGC
ACAAGCTACAGCTTTTTGTAAATCTGGTAGTTTAGTCCTTAATAACCCTGCTTATATAGCTCCTCAAGCT
AACTCTGGGATTATTACTAAGGTTGAAGCTGATTTTCATTTGTCAGGTTGTGACGAGTATATCGTACCAC
TTTGTATTTTTAACGGCAAGTTTTTGTCGAATACAAAGTATTATGATCATAGTCAATATTATTTTAATAA
AGACACTGGTGTTATTTATGGTCTCAATTCAACAGAAACCATTACCACTGGTTTTGATCTTAATTGTCAT
TATTTAGTTTTACCCTCTGGTAATTATTTAGCCATTTCAAATGAGCTATTGTTAACTGTTCCTACGAAAG
CAATCTGTTTTAATAAGCGTAAGGATTTTACGCCTGTACAGGTTGTTGATTCGCGGTGGAACAATGCCAG
GCAGTCTGATAACATGACGGCGGTTGCTTGTCAACCTCCGTACTGTTATTTTCGTAATTCTACTACCAAC
TATGTTGGTGTTTATGATATTAATCATGGAGATGCTGGTTTCACTAGCATACTCAGTGGTTTGTTATATA
ATTCATCTTGTTTTTCGCAGCAAGGTGTTTTTAGGTATGATAATATTAGCAGTGTTTGGCCTCTCTACCC
CTATGGCAGATGTCCCACTGCTGCTTATATTAATATCCCTGATTTACCCATTTGTGTGTATGATCCGCTA
CCAGTTATTTTGCTTGGCATTCTTTTGGGCGTTGCGATTGTAATTATTGTAGTTTTGTTGTTACATTTTA
TGGTGGATAATGTTACTAGGCTGCATGATGCTTAGACCATAATCTAAACATGTTTTTGATACTTTTAATT
TCCTTACCAACGGCTTTTGCTGTTATAGGAGATTTAAATTGTCCTTTAGATACTAGGCTTAAAGGTAGCT
TTAATAATAGAGACACCGGTCCTCCTTCTATAAGTACTGATACTGTTGATGTTACTAATGGTTTGGGTAC
TTATTATGTTTTAGATCGTGTGTATTTAAACACTACGTTGTTTCTTAATGGTTATTACCCCACTTCAGGT
TCCACATATCGTAATATGGCACTGAAGGGAACTGACAAATTGAGCACATTATGGTTTAAACCACCATTTC
TTTCTGATTTTATTAATGGTATTTTTGCTAAGGTCAAAAATACCAAGGTTTTTAAAGATGGTGTAATGTA
TAGTGAGTTCCCTGCTATAACTATAGGTAGTACTTTTGTAAATACATCCTATAGTGTGGTAGTACAACCA
CGTACAATTAATTTAACACAGGATGGTGTTAATAAATTACAAGGTCTTTTAGAGGTCTCTGTTTGCCAGT
ATAATATGTGTGAGTACCCACATACGATTTGTCATCCTAAATTGGGTAACCACTTCAAAGAACTATGGCA
TTTGGATACAGGTGTTGTTTCCTGTTTATATAAGCGTAATTTCACATATGATGTGAATGCTACTTATTTG
TATTTTCATTTTTATCAAGAAGGTGGTACTTTTTATGCATATTTTACAGACACTGGTTTTGTTACTAAGT
TTTTGTTTAATGTTTATTTAGGCATGGCACTTTCACACTATTATGTCATGCCTCTGACTTGTATTAGTAG
GCTTGATATTGGTTTTACTTTAGAATATTGGGTTACACCCCTCACTTCTAGACAATATTTACTCGCTTTC
AATCAAGATGGTATTATTTTTAATGCTGTTGATTGTATGAGTGATTTTATGAGTGAGATTAAGTGTAAAA
CACAATCTATAGCACCACCTACTGGTGTTTATGAATTAAACGGTTACACTGTTCAGCCAATCGCAGATGT
TTACCGACGCAAACCTGATCTTCCCAATTGCAATATAGAAGCTTGGCTTAATGATAAGTCGGTGCCCTCT
CCATTAAATTGGGAACGTAAGACATTTTCAAATTGTAATTTTAATATGAGCAGCCTGATGTCTTTTATTC
AGGCAGACTCATTTACTTGTAATAATATTGATGCTGCTAAGATATATGGTATGTGTTTTTCCAGCATAAC
TATAGATAAGTTTGCTATACCCAATCGCAGGAAGGTTGACCTACAATTGGGCAATTTGGGCTATTTGCAG
TCATCCAACTATAGAATTGATACTACTGCAACAAGTTGTCAGTTGTATTATAATTTACCTGCTGCTAATG
TCTCTGTTAGCAGGTTTAATCCTTCTACTTGGAATAAGAGATTTGGTTTTATAGAAGATTCTGTTTTTGT
GCCTCAACCTACAGGTGTTTTTACTAATCACAGTGTAGTTTATGCACAACACTGTTTCAAAGCCCCTAAA
AATTTCTGTCCGTGTAAATTGAATGGTTCCTGTCCTGGTAAAAATAATGGTATAGGCACTTGTCCTGCAG
GTACTAATTATTTAACTTGTGATAATTTATGTACGCTTGATCCTATTACATTTAAAGCTCCAGGTACTTA
TAAGTGCCCCCAAACTAAATCTTTAGTTGGTATAGGTGAGCACTGTTCGGGTCTTGCTGTTAAAAGTGAT
TATTGTGGAAACAATTCTTGTACTTGCCAACCACAAGCATTTTTGGGTTGGTCTGCAGACTCTTGTTTAC
AAGGAGACAAGTGTAATATTTTTGCTAATTTCATTTTGCATGATGTTAATAATGGTCTTACTTGTTCTAC
TGATTTACAAAAAGCTAACACAGAAATAGAACTTGGTGTTTGTGTTAATTATGACCTCTATGGTATTTCA
GGCCAAGGCATTTTTGTTGAGGTTAATGCGACTTATTATAATAGTTGGCAGAACCTTTTATATGATTCTA
ATGGTAACCTCTACGGTTTTAGAGACTACATAACAAACAGAACTTTTATGATTCGTAGTTGCTATAGCGG
TCGTGTTTCTGCGGCCTATCATGCCAACTCTTCCGAACCAGCATTGCTATTTCGGAATATTAAATGCAAC
TACGTTTTTAATAATAGTCTTACACGACAGCTGCAACCCATTAACTATTCGTTTGATAGTTATCTTGGTT
GTGTTGTCAATGCTTATAATAGTACTGCTATTTCTGTTCAAACATGTGATCTCACAGTAGGTAGTGGTTA
CTGTGTGGATTACTCTAAAAACAGACGAAGTCGTAGAGCGATCACCACTGGTTATCGGTTTACTAATTTT
GAGCCATTTACTGTTAATTCAGTAAATGATAGTTTGGAACCTGTAGGTGGTTTGTATGAAATTCAAATAC
CTTCAGAGTTTACTATAGGTAATATGGAGGAGTTTATTCAAACAAGCTCTCCCAAAGTTACTATTGATTG
TGCTGCATTTGTCTGTGGTGATTATGCAGCATGTAAATTACAGTTGGTTGAATATGGTAGTTTCTGTGAT
AACATTAATGCCATACTCACAGAAGTAAATGAACTACTTGATACTACACAGTTGCAAGTAGCTAATAGTT
TAATGAATGGTGTTACTCTTAGCACTAAGCTTAAAGATGGTGTTAATTTCAATGTAGACGACATCAATTT
TTCCCCTGTATTAGGTTGTCTAGGCAGCGAATGTAGTAAAGCTTCCAGTAGATCTGCTATAGAGGATTTA
CTTTTTGATAAAGTAAAGTTATCTGATGTCGGTTTCGTTGAGGCTTATAATAATTGTACAGGAGGTGCCG
AAATTAGGGACCTCATTTGTGTGCAAAGTTATAAAGGCATCAAAGTGTTGCCCCCACTGCTCTCAGAAAA
TCAGATCAGTGGATATACTTTGGCTGCCACCTCTGCTAGTCTATTTCCTCCTTGGACAGCAGCAGCAGGT
GTACCATTTTATTTAAATGTTCAGTATCGCATTAATGGGCTTGGTGTCTCCATGGATGTGCTAAGTCAAA
ATCAAAAGCTTATTGCTAATGCATTTAACAATGCCCTTCATGCTATTCAGCAAGGGTTCGATGCAACTAA
TTCTGCTTTAGTTAAAATTCAAGCTGTTGTTAATGCAAATGCTGAAGCTCTTAATAACTTATTGCAACAA
CTCTCTAATAGATTTGGTGCTATAAGTGCTTCTTTACAAGAAATTCTATCTAGACTTGATGCTCTTGAAG
CGGAAGCTCAGATAGATAGACTTATTAATGGTCGTCTCACCGCTCTTAATGCTTATGTTTCTCAACAGCT
TAGTGATTCTACACTGGTAAAATTTAGTGCAGCACAAGCTATGGAGAAGGTTAATGAATGTGTCAAAAGC
CAATCATCTAGGATAAATTTCTGTGGTAATGGTAATCATATTATATCATTAGTGCAGAATGCTCCATATG
GTTTGTATTTTATCCACTTTAATTATGTCCCTACTAAGTATGTCACAGCGAAGGTTAGTCCTGGTCTGTG
CATTGCTGGTAATAGAGGTATAGCTCCTAAGAGTGGTTATTTTGTTAATGTAAATAATACTTGGATGTAC
ACTGGTAGTGGTTACTACTACCCTGAACCTATAACTGAAAATAATGTTGTTGTTATGAGTACCTGCGCTG
TTAATTATACTAAAGCGCCGTATGTAATGCTGAACACCTCAATACCCAACCTTCCTGATTTTAAGGAAGA
GTTGGACCAATGGTTCAAAAATCAAACATCAGTGGCACCAGATTTGTCACTTGATTATATAAATGTCACA
TTCTTGGACCTACAAGTTGAAATGAATAGGTTACAGGAGGCAATAAAAGTCTTAAATCATAGCTACATCA
ATCTCAAGGACATTGGTACATATGAATATTATGTAAAATGGCCTTGGTATGTATGGCTTTTAATCTGCCT
TGCTGGTGTAGCTATGCTTGTTTTACTATTCTTCATATGCTGTTGTACAGGATGTGGGACTAGTTGTTTT
AAGAAATGTGGTGGTTGTTGTGATGATTATACTGGATACCAGGAGTTAGTAATCAAAACTTCACATGACG
ACTAAGTTCGTCTTTGATTCATTGCATTGATCTTTTGTTAGATCTTTTTCCAATCTAGCATTTGTTACCA
CGCCCTTTTAATGGACATTTGGAGACCTGAGAAGAAATTTCTCCGTTATATTAACGGTTTTAATGTCTCA
GAATTAGAAGATGCTTGTTTTAAATTTAACTATCAATTTCCTAAAGTAGGATATTGTAGAGTTCCTAGTC
ATGCTTGGTGCCGTAATCAAGGTAGATTTTGTGCTACATTCACTCTTTATGGTAAATCCAAACATTATGA
TAAATATTTTGGAGTAATAAATGGTTTCACAGCATTCGCTAATACTGTAGAGGATGCTGTTAACAAACTG
GTTTTCTTAGCTGTTGACTTTATTACCTGGCGCAGACAGGAGTTAAATGTTTATGGCTGATGCTTATCTT
GCAGACACTGTGTGGTATGTGGGGCAAATAATTTTTATAGTTGCCATTTGTTTATTGGTTACAATAGTTG
TAGTGGCATTTTTGGCAACTTTTAAATTGTGTATTCAACTTTGCGGTATGTGTAATACCTTAGTACTGTC
CCCTTCTATTTATGTGTTTAATAGAGGTAGGCAGTTTTATGAGTTTTACAATGATATAAAACCACCAGTC
CTTGATGTGGATGACGTTTAGGTAATCCAAACATTATGAGTAGTAAAACTACACCAGCACCAGTTTATAT
CTGGACTGCTGATGAAGCTATTAAATTCCTAAAGGAATGGAATTTTTCTTTGGGTATTATACTACTTTTT
ATTACAATCATATTGCAATATGGATATACAAGTCGCAGTATGTTTGTTTATGTTATTAAGATGATTATTT
TGTGGCTTATGTGGCCCATTACTATAATCTTAACTACTTTCAATTGCGTATACGCATTGAATAACGTGTA
TCTTGGCCTTTCTATAGTTTTTACCATAGTGGCCATTATTATGTGGATTGTGTATTTTGTGAATAGTATC
AGGTTGTTTATTAGAACTGGAAGTTTTTGGAGTTTTAACCCAGAAACAAACAACTTGATGTGTATAGATA
TGAAAGGAACAATGTATGTTAGGCCGATAATTGAGGACTATCATACCCTGACGGTCACAATAATACGCGG
TCATCTTTATATTCAAGGTATAAAACTAGGTATTGGCTATTCTTTGGCAGATTTGCCAGCTTATATGACT
GTTGCTAAGGTTACACACCTGTGCACATATAAGCGTGGTTTTCTTGACAGGATAAGCGATACTAGTGGTT
TTGCTGTTTATGTTAAGTCCAAAGTCGGTAATTACCGACTGCCATCAACCCAAAAGGGTTCTGGCATGGA
CACCGCATTGTTGAGAAATAATATCTAAATTTTAAGGATGTCTTTTACTCCTGGTAAGCAATCCAGTAGT
AGAGCGTCCTCTGGAAATCGGTCTGGTAATGGCATCCTCAAGTGGGCCGATCAGTCCGACCAGTTTAGAA
ATGTTCAAACCAGGGGTAGAAGAGCTCAACCCAAGCAAACTGCTACTTCTCAGCAACCATCAGGAGGGAA
TGTTGTACCCTACTATTCTTGGTTCTCTGGAATTACTCAGTTTCAAAAGGGAAAGGAGTTTGAGTTTGCA
GAAGGACAAGGTGTGCCTATTGCACCAGGAGTCCCAGCTACTGAAGCTAAGGGGTACTGGTACAGACACA
ACAGACGTTCTTTTAAAACAGCCGATGGCAACCAGCGTCAACTGCTGCCACGATGGTATTTTTACTATCT
GGGAACAGGACCGCATGCTAAAGACCAGTACGGCACCGATATTAACGGAGTCTACTGGGTCGCTAGCAAC
CAGGCTGATGTCAATACCCCGGCTGACATTGTCGATCGGGACCCAAGTAGCGATGAGGCTATTCCGACTA
GGTTTCCGCCTGGCACGGTACTCCCTCAGGGTTACTATATTGAAGGCTCAGGAAGGTCTGCTCCTAATTC
CAGATCTACTTCGCGCACATCCAGCAGAGCCTCTAGTGCAGGATCGCGTAGTAGAGCCAATTCTGGCAAT
AGAACCCCTACCTCTGGTGTAACACCTGACATGGCTGATCAAATTGCTAGTCTTGTTCTGGCAAAACTTG
GCAAGGATGCCACCAAACCTCAGCAAGTAACTAAGCATACTGCCAAAGAAGTCAGACAGAAAATTTTGAA
TAAACCCCGCCAGAAGAGGAGCCCCAATAAACAATGCACTGTTCAGCAGTGTTTTGGTAAGAGAGGCCCT
AATCAGAATTTTGGTGGTGGAGAAATGTTAAAACTTGGAACTAGTGACCCACAGTTCCCCATTCTTGCAG
AACTCGCACCCACAGCTGGTGCGTTTTTCTTTGGATCAAAATTAGAGTTGGCCAAAGTGCAGAATTTATC
TGGGAATCCTGACGAGCCTCAGAAGGATGTTTATGAATTGCGCTATAACGGCGCAATTAGGTTTGACAGT
ACACTTTCAGGCTTTGAGACCATAATGAAGGTGCTGAGTGAGAATTTGAATGCCTATCAACAACAAGATG
GTATGGTGAATATGAGTCCAAAACCACAGCGTCAGCGTGGTCATAAGAATGGACAAGGAGAAAATGATAA
TATAAGTGTTGCAGTGCCCAAAAGCCGCGTGCAGCAAAATAAGAGTATAGAGTTGACTGCAGAGGACATC
AGCCTTCTTAAGAAGATGGATGAGCCCTTTACTGAAGACACCTCAGAAATATAAGAGAATGAACCTTATG
TCGGCATCTGGTGGTAACCCCTCGCAGAAAAGTCGAGATAAGGCACTCTCTATCAGAATGGATGTCTTGC
TGCTATAATAGATAGAGAAGGTTATAGCAGACTATATATTAATTAGTTGAAAGTTTTGTGTTGTAATGTA
TAGTGTTGGAGAAAGTGAAAGACTTGCGGAAGTAATTGCCGACAAGTGCCAAAGGGAAGAGCCAGCATGT
TAAGTTACTACCCAGTAATTAGTAAATGAATGAAGTTAATTATGGCCAATTGGAAGAATCAC</v>
      </c>
      <c r="AU55" s="114" t="str">
        <f t="shared" si="20"/>
        <v>&gt;HuHK04-02 </v>
      </c>
      <c r="AV55" s="114">
        <f t="shared" si="21"/>
        <v>1</v>
      </c>
      <c r="AW55" s="115" t="str">
        <f t="shared" si="22"/>
        <v>&gt;HuHK04-02 JN129835.1_ref_genome</v>
      </c>
      <c r="AX55" s="38"/>
      <c r="AY55" s="38"/>
      <c r="AZ55" s="38"/>
      <c r="BA55" s="38"/>
      <c r="BB55" s="38"/>
      <c r="BC55" s="38"/>
      <c r="BD55" s="38"/>
      <c r="BE55" s="38"/>
      <c r="BF55" s="38"/>
      <c r="BG55" s="38"/>
      <c r="BH55" s="38"/>
      <c r="BI55" s="38"/>
      <c r="BJ55" s="38"/>
      <c r="BK55" s="38"/>
      <c r="BL55" s="38"/>
      <c r="BM55" s="38"/>
      <c r="BN55" s="38"/>
      <c r="BO55" s="38"/>
      <c r="BP55" s="38"/>
      <c r="BQ55" s="38"/>
      <c r="BR55" s="38"/>
    </row>
    <row r="56" ht="15.75" customHeight="1">
      <c r="A56" s="87">
        <v>13.0</v>
      </c>
      <c r="B56" s="122" t="s">
        <v>486</v>
      </c>
      <c r="C56" s="123" t="s">
        <v>526</v>
      </c>
      <c r="D56" s="90" t="str">
        <f t="shared" si="8"/>
        <v>HuHKU1_N23</v>
      </c>
      <c r="E56" s="91" t="s">
        <v>136</v>
      </c>
      <c r="F56" s="91" t="s">
        <v>135</v>
      </c>
      <c r="G56" s="91" t="s">
        <v>135</v>
      </c>
      <c r="H56" s="91" t="s">
        <v>135</v>
      </c>
      <c r="I56" s="91"/>
      <c r="J56" s="98"/>
      <c r="K56" s="98"/>
      <c r="L56" s="220" t="s">
        <v>67</v>
      </c>
      <c r="M56" s="93"/>
      <c r="N56" s="94"/>
      <c r="O56" s="192">
        <v>43325.0</v>
      </c>
      <c r="P56" s="93" t="s">
        <v>527</v>
      </c>
      <c r="Q56" s="96"/>
      <c r="R56" s="97">
        <v>7.0</v>
      </c>
      <c r="S56" s="98"/>
      <c r="T56" s="91"/>
      <c r="U56" s="98" t="s">
        <v>528</v>
      </c>
      <c r="V56" s="98" t="s">
        <v>529</v>
      </c>
      <c r="W56" s="99" t="s">
        <v>530</v>
      </c>
      <c r="X56" s="99"/>
      <c r="Y56" s="100">
        <v>1356.0</v>
      </c>
      <c r="Z56" s="101" t="s">
        <v>531</v>
      </c>
      <c r="AA56" s="102">
        <f t="shared" si="24"/>
        <v>1356</v>
      </c>
      <c r="AB56" s="103" t="str">
        <f t="shared" si="25"/>
        <v>yes</v>
      </c>
      <c r="AC56" s="104" t="str">
        <f t="shared" si="11"/>
        <v>&gt;HuHKU1_N23 ABD96197.1_ref</v>
      </c>
      <c r="AD56" s="104" t="str">
        <f>IFERROR(__xludf.DUMMYFUNCTION("if (REGEXMATCH(AC56, ""^&gt;""),AC56 &amp; ""
"" &amp; Z56, """")"),"&gt;HuHKU1_N23 ABD96197.1_ref
MLLIIFILPTTLAVIGDFNCTNFAINDKNTTVPRISEYVVDVSYGLGTYYILDRVYLNTTILFTGYFPKSGANFRDLSLKGTTYLSTLWYQKPFLSDFNNGIFSRVKNTKLYVNKTLYSEFSTIVIGSVFINNSYTIVVQPHNGVLEITACQYTMCEYPHTICKSKGSSRNESWHFDKSEPLCLFKKNFTYNVSTDWLYFHFYQERGTFYAYYADSGMPTTFLFSLYL"&amp;"GTLLSHYYVLPLTCNAISSNTDNETLQYWVTPLSKRQYLLKFDNRGVITNAVDCSSSFFSEIQCKTKSLLPNTGVYDLSGFTVKPVATVHRRIPDLPDCDIDKWLNNFNVPSPLNWERKIFSNCNFNLSTLLRLVHTDSFSCNNFDESKIYGSCFKSIVLDKFAIPNSRRSDLQLGSSGFLQSSNYKIDTTSSSCQLYYSLPAINVTINNYNPSSWNRRYGFNNFNLSSHSVVYSRYCFSVNNTFCPCAKPSFAS"&amp;"SCKSHKPPSASCPIGTNYRSCESTTVLDHTDWCRCSCLPDPITAYDPRSCSQKKSLVGVGEHCAGFGVDEEKCGVLDGSYNVSCLCSTDAFLGWSYDTCVSNNRCNIFSNFILNGINSGTTCSNDLLQPNTEVFTDVCVDYDLYGITGQGIFKEVSAVYYNSWQNLLYDSNGNIIGFKDFVTNKTYNIFPCYAGRVSAAFHQNASSLALLYRNLKCSYVLNNISLATQPYFDSYLGCVFNADNLTDYSVSSCALR"&amp;"MGSGFCVDYNSPSSSSSRRKRRSISASYRFVTFEPFNVSFVNDSIESVGGLYEIKIPTNFTIVGQEEFIQTNSPKVTIDCSLFVCSNYAACHDLLSEYGTFCDNINSILDEVNGLLDTTQLHVADTLMQGVTLSSNLNTNLHFDVDNINFKSLVGCLGPHCGSSSRSFFEDLLFDKVKLSDVGFVEAYNNCTGGSEIRDLLCVQSFNGIKVLPPILSESQISGYTTAATVAAMFPPWSAAAGIPFSLNVQYRING"&amp;"LGVTMDVLNKNQKLIATAFNNALLSIQNGFSATNSALAKIQSVVNSNAQALNSLLQQLFNKFGAISSSLQEILSRLDALEAQVQIDRLINGRLTALNAYVSQQLSDISLVKFGAALAMEKVNECVKSQSPRINFCGNGNHILSLVQNAPYGLLFMHFSYKPISFKTVLVSPGLCISGDVGIAPKQGYFIKHNDHWMFTGSSYYYPEPISDKNVVFMNTCSVNFTKAPLVYLNHSVPKLSDFESELSHWFKNQTSI"&amp;"APNLTLNLHTINATFLDLYYEMNLIQESIKSLNNSYINLKDIGTYEMYVKWPWYVWLLISFSFIIFLVLLFFICCCTGCGSACFSKCHNCCDEYGGHHDFVIKTSHDD")</f>
        <v>&gt;HuHKU1_N23 ABD96197.1_ref
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v>
      </c>
      <c r="AE56" s="98" t="s">
        <v>532</v>
      </c>
      <c r="AF56" s="105" t="str">
        <f t="shared" si="12"/>
        <v>https://www.ncbi.nlm.nih.gov/protein/ABD96197.1</v>
      </c>
      <c r="AG56" s="110" t="s">
        <v>533</v>
      </c>
      <c r="AH56" s="110">
        <v>29926.0</v>
      </c>
      <c r="AI56" s="108" t="str">
        <f t="shared" si="13"/>
        <v>22942</v>
      </c>
      <c r="AJ56" s="108" t="str">
        <f t="shared" si="14"/>
        <v>27012</v>
      </c>
      <c r="AK56" s="109" t="str">
        <f>IFERROR(__xludf.DUMMYFUNCTION("if(AI56&gt;0, right(left( REGEXREPLACE( REGEXREPLACE(AQ56, ""&gt;.*\n"", """"), ""\n"" , """"), AJ56), AJ56-AI56+1))"),"ATGTTATTAATTATTTTTATTTTGCCTACAACATTAGCTGTTATAGGTGATTTTAATTGTACTAATTTTGCTATTAATGATTTAAACACCACAGTTCCTCGCATAAGTGAGTATGTTGTGGATGTTTCTTATGGTTTGGGTACATATTATATACTTGATCGTGTTTATTTAAATACTACTATATTATTTACTGGTTATTTCCCTAAATCTGGTGCCAATTTTAGGGATCTATCTTTAAAAGGTACTACATATTTG"&amp;"AGTACTCTTTGGTATCAGAAACCCTTTTTATCTGATTTTAATAATGGTATTTTTTCTAGAGTTAAGAATACTAAGTTGTATGTTAATAAAACTTTGTATAGTGAGTTTAGTACTATAGTTATAGGTAGTGTTTTTATTAACAACTCTTATACTATTGTTGTTCAACCTCATAATGGTGTTTTGGAGATTACAGCTTGTCAATACACTATGTGTGAGTATCCTCATACTATTTGTAAATCTAAAGGTAGTTCTCGT"&amp;"AATGAATCTTGGCATTTTGATAAATCTGAACCTTTGTGTCTGTTCAAGAAAAATTTTACTTATAATGTTTCTACAGATTGGTTGTATTTTCATTTTTATCAAGAACGTGGCACTTTTTATGCTTATTATGCTGATTCTGGCATGCCTACTACTTTTTTATTTAGTTTGTATCTTGGTACTCTTTTATCTCATTATTATGTTTTGCCTTTGACTTGTAATGCTATATCTTCTAATACTGATAATGAGACTTTACAA"&amp;"TATTGGGTCACACCTTTGTCTAAACGCCAATATCTTCTTAAATTTGACAACCGTGGTGTTATTACTAATGCTGTTGATTGTTCTAGTAGTTTCTTTAGCGAGATTCAATGTAAAACTAAATCTTTATTACCTAATACTGGTGTTTATGACTTATCTGGTTTTACTGTTAAGCCTGTTGCAACTGTACATCGTCGTATTCCTGATTTACCTGATTGTGACATTGATAAATGGCTTAACAATTTTAATGTACCCTCA"&amp;"CCTCTTAATTGGGAACGTAAAATTTTTTCTAATTGCAACTTTAATTTGAGTACTTTGCTTCGTTTAGTTCATACTGATTCTTTTTCTTGTAATAATTTTGATGAATCTAAGATATATGGTAGTTGTTTTAAGAGTATTGTTTTAGATAAATTTGCCATACCCAACTCCAGACGATCTGATTTGCAGTTGGGCAGTTCTGGTTTTCTGCAATCTTCTAATTATAAAATTGACACTACTTCTAGTTCTTGTCAATTG"&amp;"TATTATAGTTTGCCTGCAATTAATGTTACTATTAATAATTATAATCCTTCTTCTTGGAATAGAAGGTATGGTTTTAATAATTTTAATTTGAGCTCTCATAGTGTTGTTTACTCACGTTATTGTTTTTCTGTTAATAATACTTTTTGTCCTTGTGCTAAACCTTCTTTTGCTTCAAGTTGCAAGAGTCATAAACCACCTTCTGCTTCCTGTCCTATTGGTACTAATTATCGTTCTTGTGAGAGTACTACTGTACTC"&amp;"GACCACACTGACTGGTGTAGGTGTTCTTGTTTACCTGATCCTATAACTGCTTATGACCCTAGGTCTTGTTCTCAAAAAAAGTCTCTGGTTGGTGTTGGTGAACATTGTGCAGGGTTCGGTGTTGATGAAGAAAAGTGTGGTGTATTGGATGGATCATATAATGTTTCTTGTCTTTGTAGTACTGATGCCTTTCTAGGTTGGTCTTATGACACTTGCGTCAGTAACAACCGTTGTAATATTTTTTCTAATTTTATT"&amp;"TTAAATGGTATCAATAGTGGTACCACTTGTTCTAATGATTTATTGCAGCCTAATACTGAAGTTTTTACTGATGTTTGTGTTGATTACGACCTTTATGGTATTACAGGACAAGGTATTTTTAAAGAAGTTTCTGCTGTTTATTATAATAGTTGGCAAAATCTTTTGTATGATTCTAATGGCAACATTATTGGTTTTAAAGATTTTGTTACTAATAAAACATATAATATTTTCCCTTGTTATGCAGGAAGAGTTTCT"&amp;"GCTGCTTTTCATCAAAATGCTTCCTCTTTGGCTTTACTTTATCGTAATTTAAAATGTAGCTATGTTTTGAATAATATTTCTTTAACTACTCAGCCATATTTTGATAGTTATCTTGGTTGCGTTTTTAATGCTGATAATTTAACTGATTATTCTGTTTCTTCTTGTGCTCTTCGCATGGGTAGTGGTTTTTGTGTTGATTATAACTCACCTTCTTCTTCCTCTTCGCGTCGTAAACGTAGAAGTATTTCTGCTTCT"&amp;"TATCGTTTTGTTACTTTTGAACCCTTTAATGTCAGTTTTGTTAATGACAGTATTGAGTCTGTGGGTGGTCTTTATGAGATCAAAATTCCCACTAACTTTACTATAGTTGGTCAAGAGGAATTTATTCAAACTAATTCTCCTAAAGTTACTATTGATTGTTCTTTATTTGTCTGTTCTAATTATGCAGCTTGCCATGACTTATTGTCAGAGTATGGCACTTTTTGTGATAATATTAATAGTATTTTAGATGAAGTT"&amp;"AATGGTTTACTTGATACTACTCAATTGCATGTAGCTGATACTCTTATGCAAGGTGTCACACTTAGCTCCAATCTTAATACTAATTTGCATTTTGATGTTGATAATATTAATTTTAAATCCCTAGTTGGATGTTTAGGTCCACACTGCGGTTCTTCTTCTCGTTCTTTTTTTGAAGATTTATTGTTTGACAAAGTTAAACTTTCAGATGTTGGTTTTGTTGAAGCTTATAACAATTGTACTGGTGGTAGTGAAATT"&amp;"AGAGATCTTCTTTGTGTACAATCCTTTAATGGTATTAAAGTTTTGCCTCCTATTTTGTCTGAATCTCAAATTTCTGGTTACACCACAGCCGCTACTGTTGCTGCTATGTTTCCACCATGGTCAGCAGCAGCTGGCATACCATTTTCTCTTAATGTACAATATAGAATTAATGGTTTGGGTGTTACTATGGATGTTCTTAATAAAAATCAAAAGTTGATAGCTACTGCTTTTAATAATGCTCTTCTTTCTATTCAG"&amp;"AATGGTTTTAGTGCTACCAACTCTGCACTTGCTAAAATACAAAGTGTTGTTAATTCTAATGCTCAAGCACTTAATAGTTTGTTACAGCAATTATTTAATAAATTTGGTGCAATTAGTTCTTCTTTACAAGAAATTTTATCTCGTCTCGATGCTTTAGAGGCTCAGGTTCAGATTGATAGGCTTATTAATGGTCGTTTAACTGCTTTAAATGCTTATGTCTCTCAACAGCTTAGTGATATTTCTCTTGTAAAATTT"&amp;"GGTGCTGCTTTAGCTATGGAGAAGGTTAATGAGTGTGTTAAAAGTCAATCTCCTCGTATTAATTTTTGTGGTAATGGTAATCATATTTTGTCATTAGTTCAAAATGCTCCTTATGGTTTGTTGTTTATGCATTTTAGTTATAAACCTATTTCTTTTAAAACTGTTTTAGTAAGTCCTGGTTTGTGTATATCAGGTGATGTAGGTATTGCACCTAAACAAGGGTATTTTATTAAACATAATGATCATTGGATGTTC"&amp;"ACTGGTAGTTCTTACTATTATCCTGAACCAATTTCAGATAAAAATGTTGTTTTTATGAATACTTGTTCTGTTAATTTTACTAAAGCGCCTCTTGTTTATTTGAATCATTCTGTACCAAAATTGTCTGATTTTGAATCTGAGTTATCTCATTGGTTTAAAAATCAAACATCCATTGCGCCTAATTTGACTTTAAATCTTCATACTATTAATGCTACTTTTTTAGATTTGTATTATGAGATGAATCTTATTCAAGAG"&amp;"TCTATTAAGTCTTTGAATAATAGTTATATCAATCTTAAAGATATAGGTACATATGAAATGTATGTAAAATGGCCTTGGTATGTTTGGCTACTAATTTCTTTTTCATTTATAATATTCCTTGTATTGCTCTTTTTTATATGTTGTTGTACTGGTTGTGGTTCTGCATGTTTTAGTAAATGTCATAATTGTTGTGATGAGTATGGTGGTCATCATGATTTTGTTATCAAAACATCTCATGATGATTAG")</f>
        <v>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v>
      </c>
      <c r="AL56" s="109">
        <f t="shared" si="15"/>
        <v>4071</v>
      </c>
      <c r="AM56" s="109" t="str">
        <f t="shared" si="16"/>
        <v>&gt;HuHKU1_N23_Sgene
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v>
      </c>
      <c r="AN56" s="110" t="s">
        <v>534</v>
      </c>
      <c r="AO56" s="111" t="str">
        <f t="shared" si="26"/>
        <v>https://www.ncbi.nlm.nih.gov/nuccore/NC_006577.2</v>
      </c>
      <c r="AP56" s="111" t="str">
        <f t="shared" si="27"/>
        <v>https://www.ncbi.nlm.nih.gov/nuccore/NC_006577.2?report=fasta&amp;log$=seqview&amp;format=text</v>
      </c>
      <c r="AQ56" s="112" t="s">
        <v>535</v>
      </c>
      <c r="AR56" s="113">
        <f>IFERROR(__xludf.DUMMYFUNCTION("len(REGEXREPLACE(REGEXREPLACE(AT56, ""&gt;.*\n"", """"), ""\n"", """"))"),29926.0)</f>
        <v>29926</v>
      </c>
      <c r="AS56" s="113" t="str">
        <f t="shared" si="19"/>
        <v>yes</v>
      </c>
      <c r="AT56" s="109" t="str">
        <f>IFERROR(__xludf.DUMMYFUNCTION("if(AQ56="""","""", REGEXREPLACE(AQ56, ""&gt;.*\n"", AW56 &amp; ""
""))"),"&gt;HuHKU1_N23 NC_006577.2_ref_genome
GAGTTTGAGCGATTGACGTTCGTACCGTCTATCAGCTTACGATCTCTTGTCAGATCTCATTAAATCTAAA
CTTTTTAAACAAGATTCCCTGTTATCCATGCTTGTGAGTGTGGTTTAATCATAATCTTGTATTTTACTTT
CCACACTTTTCATCTCTCTGCCAGTGACGTGTTGGTTGTCCTCAGCGTCCCTCCCATAGGTCGCAATGAT
TAAAACC"&amp;"AGCAAATACGGTCTCGGCTTCAAGTGGGCGCCAGAATTTCGTTGGCTGCTTCCGGATGCAGCG
GAGGAGTTGGCTAGTCCTATGAAGTCAGATGAGGGTGGGTTATGCCCCTCTACTGGTCAAGCGATGGAAA
GTGTTGGATTCGTTTATGATAATCATGTGAAGATAGATTGTCGCTGCATTCTTGGACAAGAATGGCATGT
GCAGTCAAATCTTATCCGTGATATTTTTGTTCATGAAGATCTACATGTT"&amp;"GTAGAAGTTCTAACTAAAACA
GCCGTAAAGTCCGGTACGGCAATTTTAATTAAATCACCTTTGCATAGCTTGGGTGGTTTTCCTAAAGGGT
ATGTTATGGGCTTGTTCCGTTCATACAAGACTAAACGTTATGTTGTACATCATCTTTCTATGACTACATC
TACTACTAATTTTGGTGAAGATTTTTTGGGTTGGATTGTACCTTTTGGTTTTATGCCATCTTATGTTCAC
AAATGGTTTCAATTCTGTAG"&amp;"GTTGTATATTGAAGAGAGTGATTTAATAATTTCAAATTTTAAATTTGATG
ATTATGATTTTAGTGTAGAAGATGCTTATGCTGAGGTTCATGCTGAGCCTAAAGGTAAATATTCACAAAA
AGCTTATGCTTTACTTAGACAATATCGTGGTATTAAACCCGTACTTTTTGTAGACCAGTATGGTTGTGAC
TATTCTGGTAAATTAGCAGATTGTCTTCAAGCTTATGGTCATTATTCTTTGCAAGATATGAG"&amp;"ACAAAAGC
AGTCTGTATGGCTTGCCAATTGTGACTTTGATATTGTAGTGGCTTGGCATGTAGTTCGTGATTCACGATT
TGTTATGCGCCTGCAGACTATAGCTACTATTTGTGGTATTAAATATGTTGCACAACCTACAGAAGATGTA
GTAGATGGAGATGTAGTTATACGTGAACCTGTACATTTATTATCTGCTGATGCAATAGTTTTAAAGCTTC
CTAGTTTGATGAAAGTTATGACTCATATGGATG"&amp;"ATTTTTCTATTAAATCTATATATAATGTTGATTTGTG
TGATTGTGGTTTTGTTATGCAGTATGGTTATGTAGATTGTTTTAATGATAATTGTGATTTTTATGGTTGG
GTTTCAGGTAATATGATGGATGGTTTTTCTTGTCCATTGTGTTGTACAGTTTATGACTCTAGCGAAGTTA
AAGCCCAATCATCTGGTGTTATTCCTGAAAATCCTGTGTTATTTACTAATAGTACTGATACTGTTAACCA
TGAT"&amp;"TCTTTTAATTTGTATGGTTATTCTGTCACACCATTTGGTTCTTGTATATATTGGTCGCCGCGTCCT
GGATTGTGGATTCCTATAATTAAATCTTCAGTCAAGTCTTATGATGATTTGGTTTATTCAGGTGTAGTAG
GTTGTAAATCTATTGTTAAAGAAACTGCTCTTATTACTCATGCACTTTACTTAGATTATGTTCAATGTAA
GTGTGGTAATCTTGAACAAAATCATATTCTTGGCGTTAATAATTCT"&amp;"TGGTGTAGGCAACTGTTGCTTAAT
AGAGGTGATTATAATATGCTTCTAAAAAATATTGACTTGTTTGTTAAGCGTCGTGCTGATTTTGCTTGCA
AGTTTGCAGTTTGTGGAGATGGTTTTGTACCTTTTTTACTAGATGGTTTAATTCCCCGTAGTTATTATCT
AATTCAGAGTGGTATTTTCTTTACATCTTTGATGTCTCAATTTTCACAAGAAGTTTCTGATATGTGTTTA
AAAATGTGTATTTTGTT"&amp;"TATGGACAGAGTTTCAGTTGCTACATTTTATATAGAGCATTATGTTAATAGGT
TGGTTACTCAATTTAAGTTATTGGGTACTACACTTGTTAATAAAATGGTTAATTGGTTTAATACCATGTT
AGATGCTAGTGCACCTGCTACAGGCTGGCTTCTTTACCAATTATTGAATGGTCTTTTTGTAGTATCTCAA
GCCAACTTTAATTTTGTTGCTTTAATACCTGATTATGCTAAAATTTTAGTTAATAAATT"&amp;"TTACACTTTTT
TTAAGTTATTATTAGAGTGTGTTACAGTTGATGTTTTAAAAGATATGCCTGTTCTTAAAACTATTAATGG
TTTAGTTTGTATTGTAGGCAATAAGTTTTATAACGTTAGTACAGGGTTAATTCCTGGTTTTGTTTTACCA
TGTAATGCACAGGAACAACAAATTTATTTTTTTGAAGGCGTTGCAGAATCTGTTATAGTAGAAGATGATG
TTATTGAGAATGTCAAATCTTCTTTATCAT"&amp;"CTTATGAGTATTGTCAACCACCTAAATCTGTAGAAAAAAT
TTGTATTATAGATAATATGTACATGGGTAAGTGTGGTGATAAATTTTTCCCTATTGTCATGAATGATAAA
AATATTTGTCTTTTAGATCAGGCTTGGCGTTTTCCATGTGCAGGTAGAAAAGTTAATTTTAACGAGAAAC
CTGTTGTTATGGAGATTCCGTCTTTGATGACAGTTAAGGTTATGTTTGATTTAGATTCTACTTTTGATGA
T"&amp;"ATTTTAGGTAAAGTTTGTTCAGAATTTGAAGTAGAAAAGGGTGTTACTGTAGATGATTTTGTTGCTGTT
GTTTGTGATGCTATAGAGAATGCTTTAAACTCTTGTAAAGAGCATCCAGTGGTTGGTTATCAAGTTCGTG
CATTTTTAAATAAACTTAATGAGAATGTTGTTTATTTATTTGATGAGGCTGGTGATGAAGCAATGGCCTC
TCGTATGTATTGTACTTTTGCTATTGAGGATGTTGAAGACGTT"&amp;"ATCAGTAGTGAAGCTGTCGAAGATACT
ATTGATGGTGTCGTTGAAGACACTATTAATGACGATGAAGATGTTGTTACTGGTGACAATGACGATGAAG
ATGTTGTTACTGGTGACAATGACGATGAAGATGTTGTTACTGGTGACAATGACGATGAAGATGTTGTTAC
TGGTGACAATGACGATGAAGATGTTGTTACTGGTGACAATGACGATGAAGATGTTGTTACTGGTGACAAT
GACGATGAAGATGT"&amp;"TGTTACTGGTGACAATGACGATGAAGATGTTGTTACTGGTGACAATGACGATGAAG
ATGTTGTTACTGGTGACAATGACGATGAAGATGTTGTTACTGGTGACAATGACGATGAAGATGTTGTTAC
TGGTGACAATGACGATGAAGATGTTGTTACTGGTGACAATGACGATGAAGATGTTGTTACTGGTGACAAT
GACGATGAAGATGTTGTTACTGGTGACAATAACGATGAAGAGATTGTTACTGGTGA"&amp;"CAATGATGACCAAA
TTGTTGTTACTGGTGATGATGTAGATGATATTGAAAGTATTTATGACTTTGATACTTATAAAGCTCTTTT
AGTTTTTAATGATGTCTATAATGATGCTTTGTTTGTTAGTTATGGTTCTAGTGTTGAAACAGAAACATAT
TTTAAAGTTAATGGTTTATGGTCACCTACTATTACACATACTAATTGTTGGTTGCGTTCTGTGTTACTTG
TAATGCAGAAATTACCTTTTAAGTTTA"&amp;"AGGATTTAGCTATTGAAAATATGTGGTTATCTTATAAGGTGGG
TTATAATCAAAGTTTTGTTGATTATTTACTGACCACTATTCCTAAAGCTATTGTTTTGCCTCAAGGTGGT
TTTGTAGCTGATTTTGCTTATTGGTTTTTAAACCAGTTTGATATTAATGCGTATGCTAATTGGTGTTGTT
TAAAATGTGGTTTTTCTTTTGATTTAAATGGTTTGGATGCTTTGTTTTTTTATGGAGATATTGTGTCTC"&amp;"A
TGTTTGTAAGTGTGGACATAATATGACTCTAATAGCAGCGGACTTACCTTGTACATTACATTTTTCATTA
TTTGATGACAATTTTTGTGCTTTTTGCACCCCTAAAAAAATTTTTATTGCTGCATGTGCTGTGGATGTAA
ACGTTTGTCATTCTGTAGCTGTTATAGGTGATGAACAAATAGATGGTAAGTTTGTTACTAAATTTAGTGG
TGATAAATTTGATTTTATAGTAGGTTATGGAATGTCATTT"&amp;"AGTATGTCTTCTTTTGAGTTACCTCAATTG
TATGGTTTGTGTATAACACCTAATGTATGTTTTGTTAAAGGTGATATTATAAATGTTGCTAGACTTGTTA
AAGCTGATGTTATTGTTAATCCTGCTAATGGGCATATGCTCCATGGTGGTGGAGTTGCAAAAGCTATAGC
TGTAGCTGCAGGTAAAAAATTTTCTAAAGAAACTGCTGCTATGGTTAAATCTAAAGGTGTTTGCCAAGTA
GGAGATTGTTA"&amp;"TGTTTCTACCGGTGGTAAATTATGTAAAACAATTCTTAATATTGTAGGCCCTGATGCTA
GACAAGATGGAAGACAATCTTATGTTTTGTTAGCACGTGCTTATAAGCATCTTAATAATTATGATTGTTG
TTTGTCTACTCTCATATCGGCTGGTATATTTAGTGTTCCTGCTGATGTGTCATTAACTTACCTTCTAGGT
GTTGTTGATAAACAAGTTATCCTTGTTAGTAATAATAAAGAAGATTTTGATAT"&amp;"TATTCAAAAATGTCAAA
TTACTTCAGTTGTTGGTACTAAAGCATTGGCTGTTAGATTAACTGCTAATGTAGGCCGTGTTATTAAATT
TGAGACAGATGCATACAAACTTTTTTTGAGTGGTGATGATTGTTTTGTTTCAAATTCTTCTGTTATACAA
GAAGTTTTATTGCTTCGTCATGATATACAATTGAATAATGACGTTCGTGATTATTTGTTGTCTAAGATGA
CTAGTCTTCCTAAAGATTGGCGTC"&amp;"TTATCAATAAATTTGATGTTATTAACGGTGTTAAAACTGTTAAGTA
TTTTGAGTGTCCTAATTCTATTTATATATGTAGTCAGGGTAAAGACTTTGGTTATGTATGTGATGGTTCT
TTTTATAAAGCAACTGTTAATCAAGTTTGTGTTTTATTAGCTAAGAAGATAGATGTTTTGCTTACTGTAG
ATGGTGTTAATTTTAAATCTATTTCTCTTACTGTAGGTGAAGTTTTTGGTAAAATACTTGGTAATG"&amp;"TTTT
CTGTGATGGCATTGATGTTACTAAGTTAAAGTGTAGTGATTTTTATGCCGATAAAATTTTATATCAGTAT
GAAAATTTGTCTTTAGCTGATATTTCTGCTGTACAAAGTTCATTTGGGTTTGATCAGCAACAATTGCTTG
CTTATTATAATTTTTTAACAGTATGTAAATGGTCTGTAGTTGTTAACGGTCCATTTTTTTCTTTTGAACA
GTCTCATAATAATTGTTATGTGAATGTAGCTTGTCTT"&amp;"ATGTTGCAGCATATTAATCTTAAATTTAATAAA
TGGCAGTGGCAGGAAGCATGGTATGAATTTCGTGCTGGCAGACCACATAGGTTAGTTGCTCTTGTTTTAG
CTAAAGGTCATTTTAAATTTGATGAACCATCAGATGCTACTGATTTTATTCGTGTTGTTTTGAAACAAGC
TGATTTATCAGGTGCAATTTGTGAATTAGAACTTATTTGTGATTGTGGTATTAAACAAGAAAGTCGTGTT
GGTGTTGA"&amp;"TGCTGTTATGCATTTTGGTACATTAGCAAAGACTGATCTTTTTAATGGTTATAAGATTGGCT
GTAATTGTGCAGGTAGAATTGTCCATTGTACTAAATTGAATGTACCATTTTTGATTTGTTCTAATACTCC
TCTGAGTAAGGATTTACCTGATGATGTTGTTGCAGCTAACATGTTTATGGGTGTAGGTGTAGGCCATTAT
ACACATTTGAAATGTGGTTCACCTTACCAACATTATGATGCTTGTAGTGT"&amp;"TAAAAAATATACAGGTGTTA
GTGGTTGTTTAACTGACTGCTTGTATCTTAAAAATTTAACCCAGACTTTTACATCTATGTTGACTAATTA
TTTTTTGGATGATGTTGAAATGGTTGCTTATAACCCTGATCTTTCACAATATTATTGTGATAATGGTAAG
TATTATACAAAACCTATTATAAAGGCTCAGTTTAAACCATTTGCTAAAGTTGACGGTGTTTATACTAACT
TTAAGTTAGTTGGACATGATA"&amp;"TTTGTGCTCAATTGAATGATAAGTTAGGTTTTAATGTAGATTTGCCGTT
TGTTGAGTACAAAGTAACAGTCTGGCCTGTAGCTACTGGTGATGTTGTTTTGGCATCTGATGATTTATAT
GTGAAACGTTATTTTAAAGGATGTGAAACTTTTGGTAAGCCTGTTATTTGGTTTTGTCATGATGAAGCAT
CATTGAATTCTCTTACTTATTTTAATAAACCTAGTTTTAAATCTGAAAATAGATATAGTGTTT"&amp;"TGTCTGT
TGATTCTGTATCTGAGGAGTCACAAGGTAATGTGGTTACTTCTGTTATGGAATCGCAGATTAGTACTAAA
GAGGTTAAGTTAAAGGGTGTTAGAAAGACTGTTAAAATAGAAGATGCTATTATTGTTAATGATGAAAATA
GTTCTATTAAGGTTGTTAAAAGTTTATCTTTAGTTGATGTTTGGGATATGTATTTGACAGGTTGTGATTA
TGTTGTTTGGGTTGCTAATGAATTGTCACGCCTA"&amp;"GTTAAATCACCAACAGTTAGGGAATATATACGATAT
GGTATTAAACCTATTACTATACCTATAGATTTGTTATGTTTAAGAGATGATAATCAAACTCTTTTAGTTC
CTAAAATTTTTAAAGCAAGAGCTATAGAATTTTATGGTTTTTTGAAGTGGTTGTTTATTTATGTTTTTAG
TTTATTACATTTTACAAATGATAAAACCATTTTTTATACTACAGAAATAGCTTCTAAGTTTACTTTTAAT
TTGTT"&amp;"TTGTTTGGCTCTTAAAAATGCTTTTCAGACATTTAGATGGAGTATATTTATAAAAGGTTTTCTTG
TTGTAGCCACTGTGTTTTTGTTTTGGTTTAATTTTTTGTATATAAATGTTATTTTTAGTGACTTTTATCT
TCCTAATATTAGTGTTTTTCCTATTTTTGTGGGAAGAATTGTTATGTGGATAAAGGCTACTTTTGGTTTG
GTTACAATTTGTGATTTTTATTCTAAGTTAGGTGTAGGTTTTACAAG"&amp;"TCATTTTTGTAATGGTAGTTTTA
TATGTGAATTGTGTCATTCTGGTTTTGATATGTTGGATACATATGCAGCTATAGATTTTGTTCAGTATGA
AGTAGATAGACGTGTTTTATTTGATTATGTTAGTTTAGTCAAATTAATTGTTGAACTCGTTATTGGTTAT
TCATTATACACAGTATGGTTTTATCCATTATTTTGTCTTATTGGTTTACAATTATTTACTACATGGTTGC
CTGATTTGTTTATGTTAG"&amp;"AAACTATGCATTGGTTGATTAGATTTATTGTATTTGTAGCTAATATGTTACC
TGCTTTTGTCTTGTTGCGGTTTTATATAGTTGTTACTGCTATGTATAAAGTAGTTGGTTTTATTAGGCAT
ATTGTCTATGGTTGTAATAAAGCTGGTTGTTTATTTTGTTATAAACGAAATTGTAGTGTTCGTGTTAAGT
GTAGTACTATTGTTGGTGGTGTAATTCGTTATTATGATATTACTGCTAATGGTGGTACTG"&amp;"GTTTTTGTGT
TAAACATCAATGGAATTGTTTTAATTGCCATTCTTTTAAACCAGGTAACACTTTTATAACTGTAGAAGCT
GCTATAGAACTTTCTAAAGAGCTTAAACGACCTGTAAATCCAACTGATGCTTCACATTATGTAGTTACTG
ATATTAAGCAAGTTGGTTGTATGATGCGTTTGTTCTATGATAGAGATGGACAGCGTGTTTACGATGATGT
TGATGCTAGTTTATTTGTAGATATTAATAAT"&amp;"CTGTTACATTCTAAAGTTAAAGTTGTTCCTAATTTGTAT
GTAGTTGTAGTAGAGAGTGATGCTGATAGAGCTAATTTTCTGAATGCTGTTGTGTTTTATGCACAATCAT
TGTATAGGCCTATATTACTTGTAGACAAAAAGTTAATTACTACAGCTTGTAATGGTATCTCTGTAACCCA
GACTATGTTTGATGTTTATGTTGATACTTTTATGTCTCATTTTGATGTTGATAGAAAGAGTTTTAATAAT
TT"&amp;"TGTTAACATTGCTCATGCTTCTCTTAGAGAGGGTGTGCAATTAGAAAAGGTTTTAGATACTTTTGTGG
GATGTGTACGTAAATGTTGTTCCATTGATTCAGATGTTGAAACAAGATTTATTACTAAATCTATGATATC
TGCAGTAGCTGCTGGTTTGGAATTTACTGATGAAAATTATAACAATTTGGTACCTACATATTTAAAGAGT
GATAATATTGTAGCTGCTGATTTAGGTGTTCTTATACAGAATGG"&amp;"TGCTAAGCATGTACAGGGTAATGTTG
CTAAGGCAGCTAATATTTCTTGTATATGGTTTATTGATGCTTTTAATCAACTTACTGCTGATTTACAGCA
TAAATTAAAAAAAGCATGTGTTAAAACTGGCTTGAAGTTAAAATTGACTTTTAATAAGCAAGAGGCAAGT
GTCCCTATTCTTACAACACCCTTTTCACTTAAAGGAGGTGTTGTATTGAGTAATTTGTTATATATATTAT
TTTTTGTTAGTTTAA"&amp;"TCTGTTTTATATTATTGTGGGCTTTATTGCCTACATATAGTGTTTATAAGTCTGA
TATTCATTTGCCTGCTTATGCTAGTTTTAAAGTTATTGATAATGGTGTTGTTAGAGATATTTCAGTTAAT
GATTTATGTTTTGCTAATAAATTTTTCCAATTTGATCAATGGTATGAGTCCACTTTTGGGTCTGTTTACT
ATCATAATTCTATGGATTGCCCTATTGTAGTGGCAGTTATGGATGAAGATATCGGTT"&amp;"CTACTATGTTTAA
TGTTCCTACTAAAGTTTTGAGACATGGCTTTCATGTTTTACATTTTTTAACTTATGCATTTGCTAGTGAT
AGTGTTCAGTGCTATACACCACATATTCAGATTTCTTATAATGATTTTTATGCTAGTGGTTGTGTTTTAT
CATCTTTGTGTACTATGTTTAAAAGAGGTGATGGTACACCACATCCTTATTGTTATTCAGATGGTGTTAT
GAAGAATGCTTCTTTGTATACATCTTTG"&amp;"GTTCCACATACACGTTATAGCCTTGCTAATTCTAATGGTTTT
ATAAGATTTCCTGATGTTATTAGTGAAGGTATTGTACGTATTGTAAGAACGCGCTCTATGACTTATTGTA
GAGTGGGTGCATGTGAATACGCCGAAGAGGGTATATGTTTTAATTTTAATAGTTCCTGGGTTTTGAATAA
TGATTATTATAGAAGTATGCCTGGAACTTTTTGTGGTAGAGATCTTTTTGATTTGTTTTATCAATTTTTT"&amp;"
AGTAGTTTAATTCGTCCTATAGATTTCTTTTCTCTTACTGCTAGTTCTATTTTTGGAGCTATATTGGCTA
TAGTTGTTGTCTTGGTTTTTTATTATTTAATAAAACTTAAGCGTGCTTTTGGAGATTATACTAGTGTTGT
AGTTATAAATGTTGTTGTTTGGTGTATTAATTTTCTTATGCTTTTTGTTTTTCAAGTTTATCCTATTTGT
GCATGTGTTTATGCTTGTTTTTATTTTTATGTAACATTGTA"&amp;"TTTTCCTTCTGAAATTAGTGTAATTATGC
ATTTGCAATGGATTGTTATGTATGGTGCTATAATGCCTTTTTGGTTTTGTGTCACATATGTAGCTATGGT
TATTGCAAACCATGTTTTATGGTTATTTTCATATTGTAGGAAAATTGGTGTTAATGTATGTAGTGATAGT
ACATTTGAAGAAACATCTCTTACTACTTTTATGATTACTAAAGATTCTTATTGTAGATTAAAGAATTCTG
TTTCTGATGTTG"&amp;"CCTACAATAGATATTTGAGTTTGTATAATAAGTATCGTTACTATAGTGGTAAAATGGA
TACTGCTGCCTATAGAGAAGCGGCGTGTTCTCAGTTAGCTAAAGCTATGGAAACATTTAATCACAATAAT
GGTAATGATGTCTTATACCAACCTCCTACAGCATCTGTTTCTACATCTTTTTTGCAATCAGGTATTGTAA
AGATGGTATCTCCTACGTCAAAAATTGAACCTTGTATTGTTAGTGTTACTTATG"&amp;"GTAGTATGACTTTGAA
TGGTTTATGGTTAGATGACAAAGTTTATTGTCCTCGTCATGTTATATGTTCATCCTCTAATATGAACGAA
CCTGATTATTCTGCCTTATTGTGTAGAGTTACTCTAGGTGATTTTACTATAATGTCTGGTCGGATGAGTT
TAACAGTTGTGTCTTACCAGATGCAGGGCTGTCAACTTGTTTTGACAGTCTCTTTACAAAATCCTTACAC
TCCAAAATATACTTTTGGTAATGTT"&amp;"AAACCTGGTGAAACTTTTACTGTTTTAGCTGCGTATAATGGCCGA
CCACAAGGGGCATTTCATGTTACTATGCGTAGTAGTTATACTATTAAAGGTTCTTTTTTGTGTGGGTCAT
GTGGATCTGTTGGTTATGTATTAACAGGTGATAGTGTTAAGTTTGTATATATGCATCAATTAGAGCTCAG
TACTGGTTGTCACACTGGCACTGATTTTACTGGTAATTTTTATGGTCCATATAGAGATGCTCAAGTT"&amp;"GTA
CAGTTGCCAGTTAAGGACTACGTCCAGACTGTTAATGTTATTGCTTGGCTCTATGCAGCTATACTTAATA
ATTGTGCTTGGTTTGTACAAAATGATGTTTGTTCTACTGAAGATTTTAATGTTTGGGCTATGGCAAATGG
TTTTAGCCAAGTAAAAGCAGATCTTGTCTTAGATGCTTTGGCTTCAATGACAGGTGTTTCTATTGAAACT
TTATTGGCTGCTATTAAGCGTCTATATATGGGATTTCA"&amp;"AGGTCGTCAAATACTAGGAAGTTGTACTTTTG
AAGATGAATTGGCACCTTCTGACGTTTATCAACAATTGGCTGGTGTTAAATTGCAATCTAAAACAAAAAG
ATTTATTAAAGAAACAATTTATTGGATTTTGATATCTACATTTTTGTTTAGTTGTATAATTTCTGCATTT
GTTAAATGGACTATATTTATGTATATTAATACACATATGATTGGTGTTACATTATGTGTACTTTGTTTTG
TTAGTTTTA"&amp;"TGATGTTACTAGTTAAACATAAGCATTTTTATTTGACTATGTATATAATTCCTGTACTCTG
TACCTTGTTTTATGTAAATTATTTAGTTGTTTATAAGGAAGGTTTTAGAGGTTTTACTTATGTCTGGCTC
TCATATTTTGTTCCTGCTGTGAATTTTACTTATGTTTATGAAGTATTTTATGGTTGTATTTTATGTGTTT
TTGCTATTTTTATAACTATGCATAGTATTAATCATGACATTTTTTCTTTGA"&amp;"TGTTTTTGGTTGGTAGAAT
AGTTACTTTAATTTCTATGTGGTATTTTGGGTCGAATTTAGAAGAGGATGTTTTGTTATTTATTACAGCC
TTTTTAGGTACTTATACATGGACCACTATTTTGTCATTAGCTATAGCAAAAATTGTTGCTAATTGGTTGT
CTGTTAATATATTTTATTTTACAGATGTACCTTATATTAAATTGATTCTCTTGAGTTACTTATTTATAGG
GTATATTTTATCTTGTTATTGG"&amp;"GGATTTTTCTCTCTTTTAAACAGTGTTTTTAGAATGCCTATGGGTGTT
TATAATTATAAAATTTCTGTTCAAGAATTGCGTTATATGAATGCTAATGGCTTACGTCCACCTCGTAATA
GTTTTGAGGCTATTTTGTTAAATTTAAAACTGCTTGGAATAGGTGGCGTGCCAGTTATTGAAGTCTCCCA
AATTCAATCAAAATTGACTGATGTGAAATGTGCTAATGTTGTTTTGTTAAATTGTTTACAGCAT"&amp;"TTGCAT
GTTGCTTCTAATTCTAAGTTGTGGCAGTATTGTAGTGTTTTACATAATGAAATACTATCTACTTCAGATT
TGAGTGTAGCTTTTGATAAGCTTGCTCAATTATTGATTGTTTTATTCGCCAATCCTGCTGCAGTTGATAC
TAAGTGTCTTGCAAGTATAGATGAAGTTAGCGATGATTATGTTCAAGATAGTACCGTTTTGCAGGCTTTG
CAAAGTGAGTTTGTAAATATGGCTAGTTTTGTTGA"&amp;"ATATGAAGTCGCAAAGAAAAATTTGGCTGATGCTA
AAAATAGTGGTTCTGTTAATCAACAACAGATAAAACAGTTAGAAAAAGCATGTAATATAGCTAAGTCTGT
GTATGAACGTGATAAAGCTGTAGCTCGCAAACTTGAACGTATGGCAGACCTAGCACTTACTAACATGTAT
AAAGAGGCTCGGATTAATGATAAGAAGAGTAAAGTTGTTTCCGCTTTGCAGACAATGCTTTTTAGCATGG
TTCGTA"&amp;"AATTGGATAATCAGGCTTTAAATTCTATTCTGGATAATGCTGTTAAAGGTTGTGTACCTTTGAG
TGCTATTCCAGCATTGGCTGCTAATACTTTAACTATAGTAATACCAGATAAACAAGTTTTTGATAAAGTT
GTTGATAATGTTTATGTTACATATGCTGGTAGTGTATGGCATATACAGACTGTTCAAGATGCTGATGGTA
TTAATAAACAGTTAACTGATATTAGTGTTGATTCTAATTGGCCTCTTG"&amp;"TTATCATTGCGAACAGGTATAA
TGAAGTTGCTAATGCTGTTATGCAGAATAATGAGTTGATGCCTCATAAATTAAAAATACAAGTTGTTAAT
AGTGGTTCTGATATGAATTGTAATATTCCTACTCAATGTTATTATAATAATGGTAGTAGTGGTAGAATAG
TTTATGCTGTTCTTAGTGATGTTGATGGTCTTAAGTATACTAAGATAATGAAAGATGATGGAAATTGTGT
TGTTTTAGAGCTTGATCCT"&amp;"CCTTGTAAATTTTCTATACAAGATGTTAAGGGACTTAAAATTAAGTATCTT
TATTTTATTAAAGGATGTAACACTTTAGCTAGAGGGTGGGTTGTTGGTACTTTATCTTCAACAATTAGAT
TGCAGGCTGGTGTTGCTACTGAGTATGCAGCTAATTCTTCTATACTTTCATTATGTGCATTTTCTGTAGA
TCCTAAGAAAACTTATTTAGATTATATACAACAAGGTGGTGTACCTATAATTAATTGTGTT"&amp;"AAAATGCTC
TGTGATCATGCTGGTACTGGTATGGCCATTACTATTAAACCTGAGGCTACTATTAACCAAGATTCTTATG
GTGGTGCCTCAGTTTGTATTTATTGCCGTGCACGTGTAGAGCATCCAGATGTAGATGGTATATGTAAATT
ACGTGGTAAATTTGTACAAGTCCCTTTGGGTATAAAAGATCCTATTCTTTATGTGTTAACACATGATGTT
TGTCAAGTCTGTGGTTTTTGGAGAGATGGCAG"&amp;"TTGTTCCTGTGTAGGTTCAAGTGTCGCTGTTCAATCTA
AAGATTTAAATTTTTTAAACGGGTTCGGGGTACTAGTGTGAATGCCCGGCTAGTACCCTGTGCTAGTGGT
TTATCTACTGATGTTCAATTAAGGGCATTTGACATTTGTAATACCAATAGAGCTGGTATAGGTTTATATT
ATAAAGTGAATTGTTGCCGTTTTCAGCGTATAGATGACGACGGTAATAAATTGGATAAGTTCTTTGTTGT
CAA"&amp;"AAGAACTAATTTAGAAGTTTATAATAAAGAGAAAACTTATTATGAGTTGACTAAAAGTTGTGGTGTT
GTGGCTGAACATGATTTCTTTACATTTGATATTGATGGTAGTCGCGTGCCACATATAGTTCGTAGGAATC
TTTCAAAGTATACTATGTTAGATCTTTGCTATGCATTGCGTCATTTTGATCGTAATGATTGTTCAATATT
GTGTGAAATTCTTTGTGAGTATGCTGATTGTAAAGAATCCTACTT"&amp;"TTCTAAGAAAGATTGGTATGATTTT
GTTGAAAATCCTGATATTATTAATATATATAAAAAATTAGGCCCTATTTTTAATAGAGCTTTACTTAATA
CTGTCATTTTTGCAGACACCTTAGTTGAAGTAGGTTTAGTTGGTGTTTTAACTTTAGATAACCAAGATTT
GTATGGTCAATGGTATGATTTTGGTGATTTTATACAAACAGCCCCAGGGTTTGGTGTGGCAGTTGCAGAT
TCTTACTATTCTTATA"&amp;"TGATGCCTATGTTGACTATGTGTCATGTATTAGATTGTGAATTATTTGTTAATG
ATAGTTATAGACAATTCGATCTTGTACAGTATGATTTTACTGATTACAAGTTAGAGTTGTTTAATAAGTA
TTTTAAGTATTGGGGTATGAAGTATCATCCTAATACTGTGGATTGTGATAATGATAGGTGTATTATTCAT
TGTGCTAATTTTAATATACTATTTAGTATGGTTTTACCTAATACTTGTTTTGGTCCCC"&amp;"TTGTTAGACAAA
TTTTTGTAGATGGTGTACCGTTTGTTGTTTCTATTGGTTACCATTACAAAGAGTTAGGTGTAGTTATGAA
CTTAGATGTTGACACACACCGTTATCGTTTGTCTCTTAAAGATTTACTTCTTTATGCAGCAGATCCTGCT
ATGCACGTTGCATCTGCTAGTGCTCTGCTTGATTTACGAACTTGTTGTTTTAGTGTAGCTGCCATTACAA
GTGGTATAAAATTTCAAACTGTAAAACCA"&amp;"GGTAACTTTAACCAAGACTTTTACGAGTTTGTTAAAAGTAA
AGGCTTGTTTAAAGAGGGTAGTACAGTTGATTTGAAACATTTTTTCTTTACTCAAGATGGTAATGCTGCA
ATTACTGATTATAATTATTATAAGTATAATTTACCTACTATGGTTGATATTAAGCAGTTATTGTTTGTAT
TAGAAGTTGTTTATAAATATTTTGAAATTTATGATGGTGGTTGTATACCAGCATCACAAGTTATTGTTAA
"&amp;"TAATTATGATAAAAGTGCTGGTTATCCATTTAATAAATTTGGTAAAGCCAGACTTTATTATGAGGCATTA
TCATTTGAGGAACAGAATGAAATTTATGCATATACTAAACGTAATGTTCTGCCCACCTTAACTCAAATGA
ATTTAAAATATGCTATCAGTGCTAAGAATAGAGCTCGCACTGTAGCAGGTGTTTCTATTCTTAGTACTAT
GACAGGCCGAATGTTCCATCAAAAATGTTTGAAGAGTATAGC"&amp;"AGCTACCCGAGGTGTTCCTGTTGTTATA
GGAACCACTAAATTTTATGGTGGTTGGGACGATATGTTACGTCATCTTATAAAGGATGTTGACAACCCTG
TTCTTATGGGTTGGGATTATCCTAAATGTGATCGTGCTATGCCAAATATTTTGCGTATTGTTAGTAGTTT
AGTTTTGGCCCGCAAACATGAATTTTGTTGTTCACATGGTGATAGATTTTATCGCCTTGCGAATGAATGT
GCTCAAGTTTTGA"&amp;"GTGAAATAGTTATGTGTGGCGGTTGCTATTATGTTAAGCCTGGTGGTACTAGCAGTG
GTGATGCAACTACTGCTTTTGCTAATTCTGTTTTTAATATATGTCAGGCTGTTACTGCTAATGTTTGTTC
TCTTATGGCCTGTAATGGCCATAAGATTGAAGATTTAAGTATACGCAATTTACAAAAACGCTTATACTCT
AATGTTTATCGTACAGATTATGTTGATTATACATTTGTTAATGAGTATTATGAAT"&amp;"TTTTATGTAAGCATT
TTAGTATGATGATTTTGAGTGATGATGGTGTTGTCTGTTATAACTCTGATTATGCTAGTAAGGGTTATAT
AGCTAATATAAGTGTTTTTCAACAAGTTTTGTACTATCAGAATAATGTCTTTATGTCTGAATCTAAATGT
TGGGTTGAAAATGATATTACTAATGGTCCTCATGAATTTTGTTCCCAACATACTATGTTAGTTAAGATAG
ATGGTGATTATGTTTATTTACCATAT"&amp;"CCAGATCCTTCTAGAATTTTAGGAGCTGGTTGTTTTGTTGATGA
TTTATTGAAGACTGACAGTGTTCTTTTGATAGAGCGCTTTGTAAGTCTAGCTATAGATGCTTACCCTTTA
GTACATCATGAAAATGAAGAATACCAAAAAGTCTTTCGTGTATATTTAGAATATATAAAAAAACTGTATA
ATGATCTTGGTACTCAGATCTTAGATAGTTATAGTGTTATTTTAAGTACTTGTGATGGTTTAAAGTTT"&amp;"AC
TGAAGAATCATTTTACAAGAATATGTATTTAAAAAGTGCCGTGATGCAGAGTGTAGGTGCATGCGTTGTT
TGTTCATCACAAACTTCTTTGCGTTGTGGCAGTTGTATACGTAAGCCTTTGTTATGTTGTAAATGTTGTT
ATGACCATGTTATGGCAACTAATCATAAATATGTTTTGAGTGTCTCACCTTACGTTTGTAATGCACCTAA
CTGTGATGTGAGTGATGTCACCAAATTATATTTGGGCGG"&amp;"TATGTCTTACTATTGTGAAAACCATAAACCC
CATTATTCATTTAAGTTAGTTATGAATGGTATGGTCTTTGGTTTGTATAAACAATCTTGCACGGGTTCAC
CTTATATAGATGATTTTAATAAGATAGCTAGTTGTAAATGGACAGAAGTTGATGATTATGTTCTGGCAAA
TGAGTGTATTGAACGTTTAAAGTTATTTGCTGCAGAAACTCAAAAGGCAACTGAAGAGGCTTTTAAACAA
AGCTATGCTT"&amp;"CTGCTACCATTCAAGAGATTGTTAGTGATAGAGAAGTTATTTTGTGTTGGGAGACAGGTA
AAGTTAAACCACCACTTAATAAAAATTATGTTTTCACAGGCTACCATTTTACTAGTACTGGTAAGACAGT
TTTAGGTGAGTATGTTTTTGATAAAAGTGAATTAACTAACGGTGTGTATTACCGCGCTACAACTACTTAT
AAACTTTCTATAGGTGATGTTTTTGTTTTAACATCACATTCTGTAGCTAGTT"&amp;"TAAGTGCACCTACACTTG
TCCCACAAGAGAACTATGCTAGTATAAGATTTTCTAGTGTTTATAGTGTTCCATTGGTGTTTCAAAATAA
TGTTGCTAATTATCAGCACATTGGAATGAAACGTTATTGCACTGTTCAAGGTCCCCCTGGTACGGGAAAG
TCTCATCTTGCTATAGGTCTAGCTGTTTATTACTACACAGCACGTGTAGTTTATACTGCTGCTAGTCATG
CTGCTGTAGATGCATTGTGTGAA"&amp;"AAAGCTTATAAGTTTTTAAATATTAACGATTGTACACGTATTATTCC
TGCTAAAGTTCGTGTAGATTGTTATGATAAGTTTAAAATTAATGATACCACTTGTAAGTATGTTTTTACC
ACAATAAATGCATTACCAGAGTTGGTTACAGATATTGTTGTTGTTGATGAAGTTAGTATGCTTACTAATT
ATGAATTGTCTGTTATAAATGCTCGTATTAAAGCTAAACATTATGTATATATTGGAGATCCTGCT"&amp;"CAATT
ACCTGCACCACGTGTGCTGTTGAGCAAGGGTTCTTTAGAACCTAGGCACTTCAATTCTATTACTAAAATA
ATGTGTTGTTTAGGTCCTGATATCTTTTTGGGAAATTGTTATAGGTGTCCTAAAGAAATTGTAGAAACTG
TTTCAGCATTGGTTTATGATAATAAACTCAAGGCTAAAAATGATAATAGTTCATTATGTTTTAAAGTATA
TTTTAAGGGACAGACAACACATGAGAGTTCAAGTGC"&amp;"TGTAAATATTCAACAGATATATCTAATTAGTAAA
TTTTTAAAAGCTAATCCAGTTTGGAATAGTGCTGTTTTTATTAGTCCTTATAATAGTCAGAATTATGTTG
CTAAGCGTGTTTTAGGTGTTCAAACACAAACTGTAGATTCTGCTCAAGGTTCGGAATATGATTATGTTAT
ATATTCACAAACAGCAGAAACAGCCCATTCTGTTAATGTTAATCGATTTAATGTTGCCATAACTAGAGCC
AAGAAGG"&amp;"GCATTTTTTGTGTTATGAGTAATATGCAATTATTTGAATCTCTTAATTTTATTACTCTACCTT
TAGATAAAATTCAAAATCAAACTTTACCTCGTTTGCATTGCACAACTAATCTTTTTAAAGATTGTAGTAA
AAGTTGCTTAGGTTATCATCCAGCGCATGCCCCCTCATTTTTAGCAGTTGATGATAAATATAAGGTTAAT
GAAAATTTGGCTGTAAATTTAAATATTTGTGAACCTGTTTTAACATATT"&amp;"CTCGTTTAATATCTCTTATGG
GTTTTAAATTAGATTTGACTCTTGATGGTTATTCTAAATTGTTTATTACTAAAGATGAAGCCATTAAACG
TGTTAGAGGTTGGGTTGGTTTTGATGTTGAGGGCGCTCATGCTACTCGCGAAAACATTGGAACAAACTTT
CCACTGCAAATAGGTTTTTCAACTGGTGTGGATTTTGTAGTTGAAGCTACTGGCTTATTTGCTGAGAGAG
ATTGTTATACTTTTAAAAAA"&amp;"ACTGTAGCTAAAGCTCCTCCTGGTGAAAAATTTAAACATTTAATACCCCT
TATGTCAAAAGGTCAAAAGTGGGATATTGTTAGAATTAGAATTGTTCAAATGTTATCTGATTATCTTTTA
GACCTTTCTGATAGTGTAGTATTTATTACTTGGTCTGCCAGTTTTGAACTTACTTGTTTAAGGTATTTTG
CTAAATTAGGCAGAGAGCTTAATTGTAATGTGTGTTCTAATCGTGCTACATGCTACAATTCT"&amp;"AGAACTGG
TTATTATGGTTGTTGGCGCCATAGTTATACTTGTGATTATGTGTATAATCCACTTATTGTAGATATACAA
CAGTGGGGTTATACAGGTTCTTTAACTAGTAATCACGATATAATTTGTAATGTACATAAAGGTGCACATG
TTGCGTCAGCTGATGCAATTATGACTCGTTGTTTAGCAATCTATGATTGTTTTTGTAAATCTGTTAATTG
GAATTTAGAGTATCCAATAATTTCTAATGAGGT"&amp;"CAGTATAAATACATCTTGTAGGTTATTGCAGCGTGTC
ATGCTTAAAGCTGCCATGCTATGTAATAGATACAACTTATGTTATGACATAGGCAATCCTAAAGGTTTAG
CTTGTGTCAAAGATTATGAATTTAAATTTTATGATGCTTTTCCTGTAGCCAAGTCTGTTAAACAGTTATT
TTATGTCTATGATGTGCATAAAGATAATTTTAAAGATGGTTTATGTATGTTTTGGAATTGTAATGTTGAT
AAAT"&amp;"ATCCATCTAATTCAATTGTTTGTAGATTTGACACTCGAGTGTTAAATAAATTAAACCTTCCTGGAT
GTAATGGTGGTAGTTTGTATGTTAATAAACATGCATTCCATACTAATCCTTTTACTAGAACTGTTTTTGA
AAATCTTAAGCCTATGCCTTTTTTCTATTATTCAGATACGCCTTGTGTGTACGTAGATGGTTTAGAATCT
AAACAAGTTGATTACGTTCCTTTAAGAAGCGCCACTTGTATCACAC"&amp;"GGTGTAATCTAGGTGGAGCTGTTT
GTTCAAAGCATGCTGAAGAATATTGTAACTACCTTGAGTCTTATAATATAGTTACTACAGCAGGCTTTAC
TTTTTGGGTTTATAAGAATTTTGATTTTTATAATTTATGGAACACTTTTACTACGTTACAGAGTTTAGAA
AACGTAATATATAACTTGGTTAATGTTGGTCATTATGATGGACGTACAGGTGAATTACCTTGTGCTATTA
TGAATGACAAAGTTGTT"&amp;"GTTAAGATTAATAATGTAGATACTGTTATTTTTAAAAATAATACATCATTTCC
TACTAATATAGCTGTTGAATTGTTTACAAAACGTAGTATCCGGCACCACCCTGAACTTAAGATTCTTAGA
AATTTGAACATTGATATTTGTTGGAAGCATGTCCTGTGGGATTATGTTAAAGATAGTTTGTTTTGTAGTT
CCACTTATGGTGTTTGTAAATACACAGATTTGAAGTTCATCGAAAATTTGAATATACTT"&amp;"TTTGATGGTCG
TGACACTGGCGCTTTAGAAGCTTTTAGAAAAGCAAGAAATGGTGTTTTTATTAGTACTGAAAAATTAAGT
AGGTTATCAATGATTAAAGGTCCGCAACGAGCTGATTTAAATGGTGTGATTGTGGATAAAGTTGGAGAAC
TCAAAGTTGAGTTTTGGTTCGCTATGAGAAAAGATGGTGACGATGTTATCTTCAGCCGAACAGACAGCCT
ATGCTCAAGCCATTACTGGAGCCCACAAGG"&amp;"TAATCTAGGTGGTAATTGCGCGGGTAATGTCATTGGTAAT
GATGCTCTAACACGTTTTACTATCTTTACTCAGAGTCGTGTATTGTCAAGTTTTGAACCTCGCTCAGATT
TAGAACGGGATTTTATTGATATGGATGATAATCTGTTTATTGCTAAATATGGTTTAGAAGACTATGCATT
TGATCATATAGTTTATGGTAGTTTTAACCATAAAGTTATAGGAGGTTTGCATTTGCTTATAGGCTTATTT
C"&amp;"GTAGGAAAAAAAAATCTAATTTGTTAATTCAAGAGTTTTTACAGTATGATTCTAGTATTCATTCATATT
TTATTACTGATCAGGAGTGTGGTAGTAGTAAGAGTGTTTGTACAGTTATTGATTTATTATTAGATGATTT
TGTTTCTATTGTTAAGTCATTAAATTTGAGTTGTGTTAGTAAAGTTGTTAATATTAATGTTGATTTTAAG
GATTTTCAATTTATGTTGTGGTGTAATGATAATAAAATTATGA"&amp;"CTTTTTATCCTAAAATGCAAGCCACTA
ATGATTGGAAACCTGGCTATTCTATGCCTGTTTTGTATAAGTATTTGAATGTTCCATTAGAGAGAGTCTC
TTTATGGAATTATGGTAAACCTATTAATTTGCCTACAGGCTGTATGATGAATGTTGCTAAGTACACTCAA
TTATGTCAGTATTTGAATACTACAACATTAGCTGTTCCTGTTAATATGCGTGTTTTACATTTAGGTGCAG
GGTCTGATAAAGAA"&amp;"GTAGCTCCAGGTTCTGCTGTTTTAAGACAGTGGTTACCATCTGGTAGTATTCTTGT
AGATAATGATTTAAACCCATTTGTTAGCGATAGTTTAGTTACTTATTTTGGAGATTGTATGACTTTACCA
TTTGATTGTCATTGGGATTTGATAATATCTGATATGTATGATCCTCTTACTAAAAATATTGGTGATTATA
ATGTGAGTAAGGATGGGTTTTTTACTTACATTTGTCATTTAATTCGTGATAAATTA"&amp;"TCTTTGGGTGGTAG
TGTAGCTATAAAAATTACAGAGTTTTCTTGGAATGCTGATTTATATAAATTAATGAGTTGTTTTGCATTT
TGGACAGTTTTTTGTACTAATGTAAATGCTTCTTCTAGTGAAGGGTTTTTAATAGGTATAAATTACCTGG
GTAAATCTTCTTTTGAAATAGATGGCAATGTTATGCATGCTAACTATTTGTTTTGGAGAAATAGTACAAC
ATGGAATGGCGGTGCTTATAGTTTATT"&amp;"TGATATGACTAAATTTTCTTTGAAATTGGCTGGCACTGCTGTT
GTTAATTTAAGACCAGATCAATTAAATGATTTAGTTTATTCTCTTATTGAAAGAGGTAAATTATTAGTTC
GCGATACGCGTAAAGAGATTTTTGTTGGTGATAGTCTTGTAAATACTTGTTAGATCTCATTAAATCTAAA
CTATGTTAATTATTTTTTTATTTTTTTATTTCTGTTATGGTTTTAATGAACCTCTTAATGTTGTGTCTC"&amp;"A
TTTAAACCATGACTGGTTTTTATTTGGTGATAGTCGTTCTGATTGTAACCATATTAATAATTTAAAAATT
AAAAATTTTGATTATTTGGATATTCACCCTAGTTTGTGCAACAATGGTAAGATTTCATCTAGTGCCGGTG
ATTCTATTTTTAAGAGTTTTCATTTCACTCGATTTTATAATTACACTGGCGAAGGTGATCAAATTATTTT
TTATGAGGGTGTTAATTTTAATCCTTATCATAGATTTAAG"&amp;"TGTTTTCCTAATGGTAGTAATGATGTATGG
CTTCTTAACAAGGTAAGATTTTATCGTGCCTTATATTCTAATATGGCCTTTTTTCGTTATCTTACTTTTG
TTGATATTCCTTATAATGTTTCTCTTTCTAAGTTTAATTCTTGTAAAAGTGATATTTTATCACTTAACAA
TCCTATTTTTATTAATTATTCTAAGGAAGTTTATTTTACTTTATTAGGTTGTTCTCTTTATTTAGTACCG
CTTTGCCTTTT"&amp;"TAAATCTAACTTTAGTCAGTACTATTATAACATAGATACTGGCTCTGTTTATGGTTTTT
CTAATGTTGTTTATCCTGATTTAGACTGTATTTATATTTCTCTTAAACCAGGTTCTTATAAAGTTTCCAC
CACTGCACCTTTTTTATCCTTACCTACTAAAGCTCTCTGTTTTGATAAATCTAAACAATTTGTACCTGTA
CAGGTTGTTGATTCTAGATGGAACAACGAGCGTGCCTCAGATATTTCTTTATC"&amp;"TGTTGCATGTCAATTGC
CATATTGTTATTTTCGCAATTCTTCTGCTAATTATGTTGGCAAGTATGATATTAACCACGGTGATAGTGG
TTTTATTTCTATTTTATCTGGTCTTTTATATAATGTTTCTTGTATTTCATATTATGGTGTATTTTTATAT
GATAATTTTACATCCATTTGGCCCTATTATTCTTTTGGTAGGTGTCCTACATCTTCTATTATTAAACATC
CAATTTGTGTTTATGATTTTTTGC"&amp;"CTATTATTTTACAAGGTATTTTATTATGTTTAGCTTTACTTTTTGT
TGTTTTTCTATTATTTTTGTTATATAACGATAAATCTCATTAAATCTAAACATGTTATTAATTATTTTTA
TTTTGCCTACAACATTAGCTGTTATAGGTGATTTTAATTGTACTAATTTTGCTATTAATGATTTAAACAC
CACAGTTCCTCGCATAAGTGAGTATGTTGTGGATGTTTCTTATGGTTTGGGTACATATTATATACT"&amp;"TGAT
CGTGTTTATTTAAATACTACTATATTATTTACTGGTTATTTCCCTAAATCTGGTGCCAATTTTAGGGATC
TATCTTTAAAAGGTACTACATATTTGAGTACTCTTTGGTATCAGAAACCCTTTTTATCTGATTTTAATAA
TGGTATTTTTTCTAGAGTTAAGAATACTAAGTTGTATGTTAATAAAACTTTGTATAGTGAGTTTAGTACT
ATAGTTATAGGTAGTGTTTTTATTAACAACTCTTATA"&amp;"CTATTGTTGTTCAACCTCATAATGGTGTTTTGG
AGATTACAGCTTGTCAATACACTATGTGTGAGTATCCTCATACTATTTGTAAATCTAAAGGTAGTTCTCG
TAATGAATCTTGGCATTTTGATAAATCTGAACCTTTGTGTCTGTTCAAGAAAAATTTTACTTATAATGTT
TCTACAGATTGGTTGTATTTTCATTTTTATCAAGAACGTGGCACTTTTTATGCTTATTATGCTGATTCTG
GCATGCCT"&amp;"ACTACTTTTTTATTTAGTTTGTATCTTGGTACTCTTTTATCTCATTATTATGTTTTGCCTTT
GACTTGTAATGCTATATCTTCTAATACTGATAATGAGACTTTACAATATTGGGTCACACCTTTGTCTAAA
CGCCAATATCTTCTTAAATTTGACAACCGTGGTGTTATTACTAATGCTGTTGATTGTTCTAGTAGTTTCT
TTAGCGAGATTCAATGTAAAACTAAATCTTTATTACCTAATACTGGTGTT"&amp;"TATGACTTATCTGGTTTTAC
TGTTAAGCCTGTTGCAACTGTACATCGTCGTATTCCTGATTTACCTGATTGTGACATTGATAAATGGCTT
AACAATTTTAATGTACCCTCACCTCTTAATTGGGAACGTAAAATTTTTTCTAATTGCAACTTTAATTTGA
GTACTTTGCTTCGTTTAGTTCATACTGATTCTTTTTCTTGTAATAATTTTGATGAATCTAAGATATATGG
TAGTTGTTTTAAGAGTATTGT"&amp;"TTTAGATAAATTTGCCATACCCAACTCCAGACGATCTGATTTGCAGTTG
GGCAGTTCTGGTTTTCTGCAATCTTCTAATTATAAAATTGACACTACTTCTAGTTCTTGTCAATTGTATT
ATAGTTTGCCTGCAATTAATGTTACTATTAATAATTATAATCCTTCTTCTTGGAATAGAAGGTATGGTTT
TAATAATTTTAATTTGAGCTCTCATAGTGTTGTTTACTCACGTTATTGTTTTTCTGTTAATAA"&amp;"TACTTTT
TGTCCTTGTGCTAAACCTTCTTTTGCTTCAAGTTGCAAGAGTCATAAACCACCTTCTGCTTCCTGTCCTA
TTGGTACTAATTATCGTTCTTGTGAGAGTACTACTGTACTCGACCACACTGACTGGTGTAGGTGTTCTTG
TTTACCTGATCCTATAACTGCTTATGACCCTAGGTCTTGTTCTCAAAAAAAGTCTCTGGTTGGTGTTGGT
GAACATTGTGCAGGGTTCGGTGTTGATGAAGAAA"&amp;"AGTGTGGTGTATTGGATGGATCATATAATGTTTCTT
GTCTTTGTAGTACTGATGCCTTTCTAGGTTGGTCTTATGACACTTGCGTCAGTAACAACCGTTGTAATAT
TTTTTCTAATTTTATTTTAAATGGTATCAATAGTGGTACCACTTGTTCTAATGATTTATTGCAGCCTAAT
ACTGAAGTTTTTACTGATGTTTGTGTTGATTACGACCTTTATGGTATTACAGGACAAGGTATTTTTAAAG
AAGTT"&amp;"TCTGCTGTTTATTATAATAGTTGGCAAAATCTTTTGTATGATTCTAATGGCAACATTATTGGTTT
TAAAGATTTTGTTACTAATAAAACATATAATATTTTCCCTTGTTATGCAGGAAGAGTTTCTGCTGCTTTT
CATCAAAATGCTTCCTCTTTGGCTTTACTTTATCGTAATTTAAAATGTAGCTATGTTTTGAATAATATTT
CTTTAACTACTCAGCCATATTTTGATAGTTATCTTGGTTGCGTTTTT"&amp;"AATGCTGATAATTTAACTGATTA
TTCTGTTTCTTCTTGTGCTCTTCGCATGGGTAGTGGTTTTTGTGTTGATTATAACTCACCTTCTTCTTCC
TCTTCGCGTCGTAAACGTAGAAGTATTTCTGCTTCTTATCGTTTTGTTACTTTTGAACCCTTTAATGTCA
GTTTTGTTAATGACAGTATTGAGTCTGTGGGTGGTCTTTATGAGATCAAAATTCCCACTAACTTTACTAT
AGTTGGTCAAGAGGAATT"&amp;"TATTCAAACTAATTCTCCTAAAGTTACTATTGATTGTTCTTTATTTGTCTGT
TCTAATTATGCAGCTTGCCATGACTTATTGTCAGAGTATGGCACTTTTTGTGATAATATTAATAGTATTT
TAGATGAAGTTAATGGTTTACTTGATACTACTCAATTGCATGTAGCTGATACTCTTATGCAAGGTGTCAC
ACTTAGCTCCAATCTTAATACTAATTTGCATTTTGATGTTGATAATATTAATTTTAAATC"&amp;"CCTAGTTGGA
TGTTTAGGTCCACACTGCGGTTCTTCTTCTCGTTCTTTTTTTGAAGATTTATTGTTTGACAAAGTTAAAC
TTTCAGATGTTGGTTTTGTTGAAGCTTATAACAATTGTACTGGTGGTAGTGAAATTAGAGATCTTCTTTG
TGTACAATCCTTTAATGGTATTAAAGTTTTGCCTCCTATTTTGTCTGAATCTCAAATTTCTGGTTACACC
ACAGCCGCTACTGTTGCTGCTATGTTTCCAC"&amp;"CATGGTCAGCAGCAGCTGGCATACCATTTTCTCTTAATG
TACAATATAGAATTAATGGTTTGGGTGTTACTATGGATGTTCTTAATAAAAATCAAAAGTTGATAGCTAC
TGCTTTTAATAATGCTCTTCTTTCTATTCAGAATGGTTTTAGTGCTACCAACTCTGCACTTGCTAAAATA
CAAAGTGTTGTTAATTCTAATGCTCAAGCACTTAATAGTTTGTTACAGCAATTATTTAATAAATTTGGTG
CA"&amp;"ATTAGTTCTTCTTTACAAGAAATTTTATCTCGTCTCGATGCTTTAGAGGCTCAGGTTCAGATTGATAG
GCTTATTAATGGTCGTTTAACTGCTTTAAATGCTTATGTCTCTCAACAGCTTAGTGATATTTCTCTTGTA
AAATTTGGTGCTGCTTTAGCTATGGAGAAGGTTAATGAGTGTGTTAAAAGTCAATCTCCTCGTATTAATT
TTTGTGGTAATGGTAATCATATTTTGTCATTAGTTCAAAATGCT"&amp;"CCTTATGGTTTGTTGTTTATGCATTT
TAGTTATAAACCTATTTCTTTTAAAACTGTTTTAGTAAGTCCTGGTTTGTGTATATCAGGTGATGTAGGT
ATTGCACCTAAACAAGGGTATTTTATTAAACATAATGATCATTGGATGTTCACTGGTAGTTCTTACTATT
ATCCTGAACCAATTTCAGATAAAAATGTTGTTTTTATGAATACTTGTTCTGTTAATTTTACTAAAGCGCC
TCTTGTTTATTTGAA"&amp;"TCATTCTGTACCAAAATTGTCTGATTTTGAATCTGAGTTATCTCATTGGTTTAAA
AATCAAACATCCATTGCGCCTAATTTGACTTTAAATCTTCATACTATTAATGCTACTTTTTTAGATTTGT
ATTATGAGATGAATCTTATTCAAGAGTCTATTAAGTCTTTGAATAATAGTTATATCAATCTTAAAGATAT
AGGTACATATGAAATGTATGTAAAATGGCCTTGGTATGTTTGGCTACTAATTTCTTT"&amp;"TTCATTTATAATA
TTCCTTGTATTGCTCTTTTTTATATGTTGTTGTACTGGTTGTGGTTCTGCATGTTTTAGTAAATGTCATA
ATTGTTGTGATGAGTATGGTGGTCATCATGATTTTGTTATCAAAACATCTCATGATGATTAGAATCTCTT
GTCAGATCTCATTAAATCTAAACTTTATTTATGGACGTTTGGAGACCTAGCTACACACATTCTCTTGTTA
TTAGAGAATTTGGTGTTACAAACCTTGA"&amp;"AGATTTGTGTCTAAAGTATAATTACTGTCAACCTATTGTTGG
TTACTGTATTGTACCTTTAAATGTTTGGTGTCGCAAGTTTGGCAAATTTGCTTCTCACTTTACATTACGT
AGTCACGATATTTCCCATAGTAATAATTTTGGTGTTGTAACTAGTTTTACTACTTATGGTAATACTGTTT
CTGAGGCTGTGTCTAGATTAGTTGAATCAGCTTCTGAATTTATTGTTTGGCGTGCAGAGGCACTTAATAA"&amp;"
GTATGGTTGATTTATTTTTCAATGATACTGCTTGGTACATAGGACAGATTTTAGTTTTAGTTTTATTTTG
TCTTATTTCTTTAATCTTTGTTGTTGCTTTTTTAGCAACTATTAAGCTTTGTATGCAACTTTGTGGTTTT
TGTAATTTCTTTATTATTTCACCTTCGGCTTACGTTTATAAAAGAGGTATGCAGTTGTATAAGTCTTATA
GTGAACAAGTTATACCACCCACTTCAGATTATTTAATCTAA"&amp;"ATCTAAACATTATGAATAAATCTTTTCTT
CCTCAATTTACTTCTGATCAAGCTGTTACATTCTTAAAAGAATGGAATTTCTCTTTGGGTGTAATACTAC
TTTTTATTACTATCATATTGCAGTTCGGTTATACGAGCCGTAGTATGTTTGTTTATCTTATCAAGATGAT
TATTCTTTGGCTTATGTGGCCATTGACTATCACCTTGACTATATTTAATTGTTTTTATGCTTTGAATAAT
GCTTTTCTTGCA"&amp;"TTTTCTATAGTGTTTACTATTATTTCTATTGTTATATGGATTCTTTATTTTGTTAATA
GTATTCGGCTTTTTATTAGAACTGGCAGTTGGTGGAGTTTTAATCCAGAGACCAATAATCTTATGTGTAT
TGATATGAAAGGCAAGATGTTTGTTAGGCCAGTTATTGAGGACTATCACACATTAACTGCTACTGTTATT
CGTGGTCATCTTTATATACAGGGTGTCAAACTTGGCACTGGTTATACTCTTTCA"&amp;"GATTTGCCCGTATATG
TTACTGTAGCTAAGGTGCAAGTACTTTGTACCTATAAACGTGCCTTTTTAGATAAGTTAGATGTTAATAG
TGGTTTTGCTGTTTTTGTTAAGTCTAAAGTTGGTAACTATCGTTTACCGTCTAGTAAACCTAGTGGTATG
GATACTGCCTTGTTAAGAGCTTAAATCTAAACTATTAGGATGTCTTATACTCCCGGTCATTATGCTGGAA
GTAGAAGCTCCTCTGGAAATCGTTC"&amp;"AGGAATCCTCAAGAAAACTTCTTGGGCTGACCAATCTGAGCGAAA
TTACCAAACCTTTAATAGAGGCAGAAAAACCCAACCTAAATTCACTGTGTCTACTCAACCACAAGGAAAT
ACTATCCCACATTATTCCTGGTTCTCCGGGATCACTCAATTTCAAAAAGGTAGAGACTTTAAATTTTCAG
ATGGTCAAGGAGTTCCCATTGCTTTCGGAGTACCCCCTTCTGAAGCAAAAGGATATTGGTATAGACA"&amp;"CAG
CCGGCGTTCTTTTAAAACAGCTGATGGTCAACAAAAGCAGTTGTTACCGAGATGGTATTTCTACTATCTC
GGTACCGGCCCATATGCCAATGCATCCTATGGTGAATCCCTCGAAGGGGTCTTCTGGGTTGCTAATCACC
AAGCTGACACTTCTACTCCCTCCGATGTTTCGTCAAGGGATCCTACTACTCAAGAAGCTATCCCTACTAG
GTTTCCGCCTGGTACGATTTTGCCTCAAGGCTATTATG"&amp;"TTGAAGGCTCAGGAAGGTCTGCTTCTAATAGT
CGACCAGGTTCACGTTCTCAATCACGTGGACCCAATAATCGTTCATTAAGTAGAAGTAATTCTAATTTTA
GACATTCAGATTCTATAGTAAAACCTGATATGGCTGATGAGATCGCTAATCTTGTTTTAGCCAAGCTTGG
TAAAGATTCTAAACCTCAGCAAGTCACTAAGCAAAATGCCAAGGAAATCAGGCATAAAATTTTAACAAAA
CCTCGCCAA"&amp;"AAGCGAACTCCTAATAAACATTGTAATGTTCAACAGTGTTTTGGTAAAAGAGGACCTTCTC
AAAATTTTGGTAATGCTGAAATGTTAAAGCTTGGTACTAATGATCCTCAGTTTCCTATTCTTGCAGAATT
AGCTCCTACACCAGGTGCTTTTTTCTTTGGTTCTAAATTAGACTTGGTTAAAAGAGATTCCGAGGCTGAC
TCACCTGTTAAAGATGTTTTTGAACTTCATTATTCTGGTTCTATTAGGTTT"&amp;"GATAGTACTTTACCAGGCT
TTGAGACAATTATGAAAGTTCTTGAAGAGAATTTAAATGCTTACGTTAATTCTAATCAGAACACTGATTC
TGATTCGTTGAGTTCTAAACCTCAGCGTAAAAGAGGTGTTAAACAATTACCAGAACAGTTTGACTCTCTT
AATTTAAGTGCTGGTACTCAGCACATTTCAAATGATTTTACTCCTGAGGATCATAGTTTACTTGCTACTC
TTGATGATCCTTATGTAGAAGA"&amp;"CTCTGTTGCTTAATGAGAATGAATCCTAATTCGACACTAGGTGGTAAC
CCCTCGCTATTATTCGGAATAGGACACTCTCTATCAGAATGAATTCTTGCTGTAATAACAGATAGAGTAG
GTTGTTACAGACTATATATTAATTAGTAGAAATTTTATATTTAGACATTTGATTGTTAGAGTAGTTATAA
GGTTTAGCTGTAGTATAAACGCCTCCGGGAAGAGCTATCAATTGTAGTGTTTAATATATATATT"&amp;"AGTATA
TGATTGAAATTAATTATAGCCTTTTGGAGGAATTAC")</f>
        <v>&gt;HuHKU1_N23 NC_006577.2_ref_genome
GAGTTTGAGCGATTGACGTTCGTACCGTCTATCAGCTTACGATCTCTTGTCAGATCTCATTAAATCTAAA
CTTTTTAAACAAGATTCCCTGTTATCCATGCTTGTGAGTGTGGTTTAATCATAATCTTGTATTTTACTTT
CCACACTTTTCATCTCTCTGCCAGTGACGTGTTGGTTGTCCTCAGCGTCCCTCCCATAGGTCGCAATGAT
TAAAACCAGCAAATACGGTCTCGGCTTCAAGTGGGCGCCAGAATTTCGTTGGCTGCTTCCGGATGCAGCG
GAGGAGTTGGCTAGTCCTATGAAGTCAGATGAGGGTGGGTTATGCCCCTCTACTGGTCAAGCGATGGAAA
GTGTTGGATTCGTTTATGATAATCATGTGAAGATAGATTGTCGCTGCATTCTTGGACAAGAATGGCATGT
GCAGTCAAATCTTATCCGTGATATTTTTGTTCATGAAGATCTACATGTTGTAGAAGTTCTAACTAAAACA
GCCGTAAAGTCCGGTACGGCAATTTTAATTAAATCACCTTTGCATAGCTTGGGTGGTTTTCCTAAAGGGT
ATGTTATGGGCTTGTTCCGTTCATACAAGACTAAACGTTATGTTGTACATCATCTTTCTATGACTACATC
TACTACTAATTTTGGTGAAGATTTTTTGGGTTGGATTGTACCTTTTGGTTTTATGCCATCTTATGTTCAC
AAATGGTTTCAATTCTGTAGGTTGTATATTGAAGAGAGTGATTTAATAATTTCAAATTTTAAATTTGATG
ATTATGATTTTAGTGTAGAAGATGCTTATGCTGAGGTTCATGCTGAGCCTAAAGGTAAATATTCACAAAA
AGCTTATGCTTTACTTAGACAATATCGTGGTATTAAACCCGTACTTTTTGTAGACCAGTATGGTTGTGAC
TATTCTGGTAAATTAGCAGATTGTCTTCAAGCTTATGGTCATTATTCTTTGCAAGATATGAGACAAAAGC
AGTCTGTATGGCTTGCCAATTGTGACTTTGATATTGTAGTGGCTTGGCATGTAGTTCGTGATTCACGATT
TGTTATGCGCCTGCAGACTATAGCTACTATTTGTGGTATTAAATATGTTGCACAACCTACAGAAGATGTA
GTAGATGGAGATGTAGTTATACGTGAACCTGTACATTTATTATCTGCTGATGCAATAGTTTTAAAGCTTC
CTAGTTTGATGAAAGTTATGACTCATATGGATGATTTTTCTATTAAATCTATATATAATGTTGATTTGTG
TGATTGTGGTTTTGTTATGCAGTATGGTTATGTAGATTGTTTTAATGATAATTGTGATTTTTATGGTTGG
GTTTCAGGTAATATGATGGATGGTTTTTCTTGTCCATTGTGTTGTACAGTTTATGACTCTAGCGAAGTTA
AAGCCCAATCATCTGGTGTTATTCCTGAAAATCCTGTGTTATTTACTAATAGTACTGATACTGTTAACCA
TGATTCTTTTAATTTGTATGGTTATTCTGTCACACCATTTGGTTCTTGTATATATTGGTCGCCGCGTCCT
GGATTGTGGATTCCTATAATTAAATCTTCAGTCAAGTCTTATGATGATTTGGTTTATTCAGGTGTAGTAG
GTTGTAAATCTATTGTTAAAGAAACTGCTCTTATTACTCATGCACTTTACTTAGATTATGTTCAATGTAA
GTGTGGTAATCTTGAACAAAATCATATTCTTGGCGTTAATAATTCTTGGTGTAGGCAACTGTTGCTTAAT
AGAGGTGATTATAATATGCTTCTAAAAAATATTGACTTGTTTGTTAAGCGTCGTGCTGATTTTGCTTGCA
AGTTTGCAGTTTGTGGAGATGGTTTTGTACCTTTTTTACTAGATGGTTTAATTCCCCGTAGTTATTATCT
AATTCAGAGTGGTATTTTCTTTACATCTTTGATGTCTCAATTTTCACAAGAAGTTTCTGATATGTGTTTA
AAAATGTGTATTTTGTTTATGGACAGAGTTTCAGTTGCTACATTTTATATAGAGCATTATGTTAATAGGT
TGGTTACTCAATTTAAGTTATTGGGTACTACACTTGTTAATAAAATGGTTAATTGGTTTAATACCATGTT
AGATGCTAGTGCACCTGCTACAGGCTGGCTTCTTTACCAATTATTGAATGGTCTTTTTGTAGTATCTCAA
GCCAACTTTAATTTTGTTGCTTTAATACCTGATTATGCTAAAATTTTAGTTAATAAATTTTACACTTTTT
TTAAGTTATTATTAGAGTGTGTTACAGTTGATGTTTTAAAAGATATGCCTGTTCTTAAAACTATTAATGG
TTTAGTTTGTATTGTAGGCAATAAGTTTTATAACGTTAGTACAGGGTTAATTCCTGGTTTTGTTTTACCA
TGTAATGCACAGGAACAACAAATTTATTTTTTTGAAGGCGTTGCAGAATCTGTTATAGTAGAAGATGATG
TTATTGAGAATGTCAAATCTTCTTTATCATCTTATGAGTATTGTCAACCACCTAAATCTGTAGAAAAAAT
TTGTATTATAGATAATATGTACATGGGTAAGTGTGGTGATAAATTTTTCCCTATTGTCATGAATGATAAA
AATATTTGTCTTTTAGATCAGGCTTGGCGTTTTCCATGTGCAGGTAGAAAAGTTAATTTTAACGAGAAAC
CTGTTGTTATGGAGATTCCGTCTTTGATGACAGTTAAGGTTATGTTTGATTTAGATTCTACTTTTGATGA
TATTTTAGGTAAAGTTTGTTCAGAATTTGAAGTAGAAAAGGGTGTTACTGTAGATGATTTTGTTGCTGTT
GTTTGTGATGCTATAGAGAATGCTTTAAACTCTTGTAAAGAGCATCCAGTGGTTGGTTATCAAGTTCGTG
CATTTTTAAATAAACTTAATGAGAATGTTGTTTATTTATTTGATGAGGCTGGTGATGAAGCAATGGCCTC
TCGTATGTATTGTACTTTTGCTATTGAGGATGTTGAAGACGTTATCAGTAGTGAAGCTGTCGAAGATACT
ATTGATGGTGTCGTTGAAGACACTATTAATGACGATGAAGATGTTGTTACTGGTGACAATGACGATGAAG
ATGTTGTTACTGGTGACAATGACGATGAAGATGTTGTTACTGGTGACAATGACGATGAAGATGTTGTTAC
TGGTGACAATGACGATGAAGATGTTGTTACTGGTGACAATGACGATGAAGATGTTGTTACTGGTGACAAT
GACGATGAAGATGTTGTTACTGGTGACAATGACGATGAAGATGTTGTTACTGGTGACAATGACGATGAAG
ATGTTGTTACTGGTGACAATGACGATGAAGATGTTGTTACTGGTGACAATGACGATGAAGATGTTGTTAC
TGGTGACAATGACGATGAAGATGTTGTTACTGGTGACAATGACGATGAAGATGTTGTTACTGGTGACAAT
GACGATGAAGATGTTGTTACTGGTGACAATAACGATGAAGAGATTGTTACTGGTGACAATGATGACCAAA
TTGTTGTTACTGGTGATGATGTAGATGATATTGAAAGTATTTATGACTTTGATACTTATAAAGCTCTTTT
AGTTTTTAATGATGTCTATAATGATGCTTTGTTTGTTAGTTATGGTTCTAGTGTTGAAACAGAAACATAT
TTTAAAGTTAATGGTTTATGGTCACCTACTATTACACATACTAATTGTTGGTTGCGTTCTGTGTTACTTG
TAATGCAGAAATTACCTTTTAAGTTTAAGGATTTAGCTATTGAAAATATGTGGTTATCTTATAAGGTGGG
TTATAATCAAAGTTTTGTTGATTATTTACTGACCACTATTCCTAAAGCTATTGTTTTGCCTCAAGGTGGT
TTTGTAGCTGATTTTGCTTATTGGTTTTTAAACCAGTTTGATATTAATGCGTATGCTAATTGGTGTTGTT
TAAAATGTGGTTTTTCTTTTGATTTAAATGGTTTGGATGCTTTGTTTTTTTATGGAGATATTGTGTCTCA
TGTTTGTAAGTGTGGACATAATATGACTCTAATAGCAGCGGACTTACCTTGTACATTACATTTTTCATTA
TTTGATGACAATTTTTGTGCTTTTTGCACCCCTAAAAAAATTTTTATTGCTGCATGTGCTGTGGATGTAA
ACGTTTGTCATTCTGTAGCTGTTATAGGTGATGAACAAATAGATGGTAAGTTTGTTACTAAATTTAGTGG
TGATAAATTTGATTTTATAGTAGGTTATGGAATGTCATTTAGTATGTCTTCTTTTGAGTTACCTCAATTG
TATGGTTTGTGTATAACACCTAATGTATGTTTTGTTAAAGGTGATATTATAAATGTTGCTAGACTTGTTA
AAGCTGATGTTATTGTTAATCCTGCTAATGGGCATATGCTCCATGGTGGTGGAGTTGCAAAAGCTATAGC
TGTAGCTGCAGGTAAAAAATTTTCTAAAGAAACTGCTGCTATGGTTAAATCTAAAGGTGTTTGCCAAGTA
GGAGATTGTTATGTTTCTACCGGTGGTAAATTATGTAAAACAATTCTTAATATTGTAGGCCCTGATGCTA
GACAAGATGGAAGACAATCTTATGTTTTGTTAGCACGTGCTTATAAGCATCTTAATAATTATGATTGTTG
TTTGTCTACTCTCATATCGGCTGGTATATTTAGTGTTCCTGCTGATGTGTCATTAACTTACCTTCTAGGT
GTTGTTGATAAACAAGTTATCCTTGTTAGTAATAATAAAGAAGATTTTGATATTATTCAAAAATGTCAAA
TTACTTCAGTTGTTGGTACTAAAGCATTGGCTGTTAGATTAACTGCTAATGTAGGCCGTGTTATTAAATT
TGAGACAGATGCATACAAACTTTTTTTGAGTGGTGATGATTGTTTTGTTTCAAATTCTTCTGTTATACAA
GAAGTTTTATTGCTTCGTCATGATATACAATTGAATAATGACGTTCGTGATTATTTGTTGTCTAAGATGA
CTAGTCTTCCTAAAGATTGGCGTCTTATCAATAAATTTGATGTTATTAACGGTGTTAAAACTGTTAAGTA
TTTTGAGTGTCCTAATTCTATTTATATATGTAGTCAGGGTAAAGACTTTGGTTATGTATGTGATGGTTCT
TTTTATAAAGCAACTGTTAATCAAGTTTGTGTTTTATTAGCTAAGAAGATAGATGTTTTGCTTACTGTAG
ATGGTGTTAATTTTAAATCTATTTCTCTTACTGTAGGTGAAGTTTTTGGTAAAATACTTGGTAATGTTTT
CTGTGATGGCATTGATGTTACTAAGTTAAAGTGTAGTGATTTTTATGCCGATAAAATTTTATATCAGTAT
GAAAATTTGTCTTTAGCTGATATTTCTGCTGTACAAAGTTCATTTGGGTTTGATCAGCAACAATTGCTTG
CTTATTATAATTTTTTAACAGTATGTAAATGGTCTGTAGTTGTTAACGGTCCATTTTTTTCTTTTGAACA
GTCTCATAATAATTGTTATGTGAATGTAGCTTGTCTTATGTTGCAGCATATTAATCTTAAATTTAATAAA
TGGCAGTGGCAGGAAGCATGGTATGAATTTCGTGCTGGCAGACCACATAGGTTAGTTGCTCTTGTTTTAG
CTAAAGGTCATTTTAAATTTGATGAACCATCAGATGCTACTGATTTTATTCGTGTTGTTTTGAAACAAGC
TGATTTATCAGGTGCAATTTGTGAATTAGAACTTATTTGTGATTGTGGTATTAAACAAGAAAGTCGTGTT
GGTGTTGATGCTGTTATGCATTTTGGTACATTAGCAAAGACTGATCTTTTTAATGGTTATAAGATTGGCT
GTAATTGTGCAGGTAGAATTGTCCATTGTACTAAATTGAATGTACCATTTTTGATTTGTTCTAATACTCC
TCTGAGTAAGGATTTACCTGATGATGTTGTTGCAGCTAACATGTTTATGGGTGTAGGTGTAGGCCATTAT
ACACATTTGAAATGTGGTTCACCTTACCAACATTATGATGCTTGTAGTGTTAAAAAATATACAGGTGTTA
GTGGTTGTTTAACTGACTGCTTGTATCTTAAAAATTTAACCCAGACTTTTACATCTATGTTGACTAATTA
TTTTTTGGATGATGTTGAAATGGTTGCTTATAACCCTGATCTTTCACAATATTATTGTGATAATGGTAAG
TATTATACAAAACCTATTATAAAGGCTCAGTTTAAACCATTTGCTAAAGTTGACGGTGTTTATACTAACT
TTAAGTTAGTTGGACATGATATTTGTGCTCAATTGAATGATAAGTTAGGTTTTAATGTAGATTTGCCGTT
TGTTGAGTACAAAGTAACAGTCTGGCCTGTAGCTACTGGTGATGTTGTTTTGGCATCTGATGATTTATAT
GTGAAACGTTATTTTAAAGGATGTGAAACTTTTGGTAAGCCTGTTATTTGGTTTTGTCATGATGAAGCAT
CATTGAATTCTCTTACTTATTTTAATAAACCTAGTTTTAAATCTGAAAATAGATATAGTGTTTTGTCTGT
TGATTCTGTATCTGAGGAGTCACAAGGTAATGTGGTTACTTCTGTTATGGAATCGCAGATTAGTACTAAA
GAGGTTAAGTTAAAGGGTGTTAGAAAGACTGTTAAAATAGAAGATGCTATTATTGTTAATGATGAAAATA
GTTCTATTAAGGTTGTTAAAAGTTTATCTTTAGTTGATGTTTGGGATATGTATTTGACAGGTTGTGATTA
TGTTGTTTGGGTTGCTAATGAATTGTCACGCCTAGTTAAATCACCAACAGTTAGGGAATATATACGATAT
GGTATTAAACCTATTACTATACCTATAGATTTGTTATGTTTAAGAGATGATAATCAAACTCTTTTAGTTC
CTAAAATTTTTAAAGCAAGAGCTATAGAATTTTATGGTTTTTTGAAGTGGTTGTTTATTTATGTTTTTAG
TTTATTACATTTTACAAATGATAAAACCATTTTTTATACTACAGAAATAGCTTCTAAGTTTACTTTTAAT
TTGTTTTGTTTGGCTCTTAAAAATGCTTTTCAGACATTTAGATGGAGTATATTTATAAAAGGTTTTCTTG
TTGTAGCCACTGTGTTTTTGTTTTGGTTTAATTTTTTGTATATAAATGTTATTTTTAGTGACTTTTATCT
TCCTAATATTAGTGTTTTTCCTATTTTTGTGGGAAGAATTGTTATGTGGATAAAGGCTACTTTTGGTTTG
GTTACAATTTGTGATTTTTATTCTAAGTTAGGTGTAGGTTTTACAAGTCATTTTTGTAATGGTAGTTTTA
TATGTGAATTGTGTCATTCTGGTTTTGATATGTTGGATACATATGCAGCTATAGATTTTGTTCAGTATGA
AGTAGATAGACGTGTTTTATTTGATTATGTTAGTTTAGTCAAATTAATTGTTGAACTCGTTATTGGTTAT
TCATTATACACAGTATGGTTTTATCCATTATTTTGTCTTATTGGTTTACAATTATTTACTACATGGTTGC
CTGATTTGTTTATGTTAGAAACTATGCATTGGTTGATTAGATTTATTGTATTTGTAGCTAATATGTTACC
TGCTTTTGTCTTGTTGCGGTTTTATATAGTTGTTACTGCTATGTATAAAGTAGTTGGTTTTATTAGGCAT
ATTGTCTATGGTTGTAATAAAGCTGGTTGTTTATTTTGTTATAAACGAAATTGTAGTGTTCGTGTTAAGT
GTAGTACTATTGTTGGTGGTGTAATTCGTTATTATGATATTACTGCTAATGGTGGTACTGGTTTTTGTGT
TAAACATCAATGGAATTGTTTTAATTGCCATTCTTTTAAACCAGGTAACACTTTTATAACTGTAGAAGCT
GCTATAGAACTTTCTAAAGAGCTTAAACGACCTGTAAATCCAACTGATGCTTCACATTATGTAGTTACTG
ATATTAAGCAAGTTGGTTGTATGATGCGTTTGTTCTATGATAGAGATGGACAGCGTGTTTACGATGATGT
TGATGCTAGTTTATTTGTAGATATTAATAATCTGTTACATTCTAAAGTTAAAGTTGTTCCTAATTTGTAT
GTAGTTGTAGTAGAGAGTGATGCTGATAGAGCTAATTTTCTGAATGCTGTTGTGTTTTATGCACAATCAT
TGTATAGGCCTATATTACTTGTAGACAAAAAGTTAATTACTACAGCTTGTAATGGTATCTCTGTAACCCA
GACTATGTTTGATGTTTATGTTGATACTTTTATGTCTCATTTTGATGTTGATAGAAAGAGTTTTAATAAT
TTTGTTAACATTGCTCATGCTTCTCTTAGAGAGGGTGTGCAATTAGAAAAGGTTTTAGATACTTTTGTGG
GATGTGTACGTAAATGTTGTTCCATTGATTCAGATGTTGAAACAAGATTTATTACTAAATCTATGATATC
TGCAGTAGCTGCTGGTTTGGAATTTACTGATGAAAATTATAACAATTTGGTACCTACATATTTAAAGAGT
GATAATATTGTAGCTGCTGATTTAGGTGTTCTTATACAGAATGGTGCTAAGCATGTACAGGGTAATGTTG
CTAAGGCAGCTAATATTTCTTGTATATGGTTTATTGATGCTTTTAATCAACTTACTGCTGATTTACAGCA
TAAATTAAAAAAAGCATGTGTTAAAACTGGCTTGAAGTTAAAATTGACTTTTAATAAGCAAGAGGCAAGT
GTCCCTATTCTTACAACACCCTTTTCACTTAAAGGAGGTGTTGTATTGAGTAATTTGTTATATATATTAT
TTTTTGTTAGTTTAATCTGTTTTATATTATTGTGGGCTTTATTGCCTACATATAGTGTTTATAAGTCTGA
TATTCATTTGCCTGCTTATGCTAGTTTTAAAGTTATTGATAATGGTGTTGTTAGAGATATTTCAGTTAAT
GATTTATGTTTTGCTAATAAATTTTTCCAATTTGATCAATGGTATGAGTCCACTTTTGGGTCTGTTTACT
ATCATAATTCTATGGATTGCCCTATTGTAGTGGCAGTTATGGATGAAGATATCGGTTCTACTATGTTTAA
TGTTCCTACTAAAGTTTTGAGACATGGCTTTCATGTTTTACATTTTTTAACTTATGCATTTGCTAGTGAT
AGTGTTCAGTGCTATACACCACATATTCAGATTTCTTATAATGATTTTTATGCTAGTGGTTGTGTTTTAT
CATCTTTGTGTACTATGTTTAAAAGAGGTGATGGTACACCACATCCTTATTGTTATTCAGATGGTGTTAT
GAAGAATGCTTCTTTGTATACATCTTTGGTTCCACATACACGTTATAGCCTTGCTAATTCTAATGGTTTT
ATAAGATTTCCTGATGTTATTAGTGAAGGTATTGTACGTATTGTAAGAACGCGCTCTATGACTTATTGTA
GAGTGGGTGCATGTGAATACGCCGAAGAGGGTATATGTTTTAATTTTAATAGTTCCTGGGTTTTGAATAA
TGATTATTATAGAAGTATGCCTGGAACTTTTTGTGGTAGAGATCTTTTTGATTTGTTTTATCAATTTTTT
AGTAGTTTAATTCGTCCTATAGATTTCTTTTCTCTTACTGCTAGTTCTATTTTTGGAGCTATATTGGCTA
TAGTTGTTGTCTTGGTTTTTTATTATTTAATAAAACTTAAGCGTGCTTTTGGAGATTATACTAGTGTTGT
AGTTATAAATGTTGTTGTTTGGTGTATTAATTTTCTTATGCTTTTTGTTTTTCAAGTTTATCCTATTTGT
GCATGTGTTTATGCTTGTTTTTATTTTTATGTAACATTGTATTTTCCTTCTGAAATTAGTGTAATTATGC
ATTTGCAATGGATTGTTATGTATGGTGCTATAATGCCTTTTTGGTTTTGTGTCACATATGTAGCTATGGT
TATTGCAAACCATGTTTTATGGTTATTTTCATATTGTAGGAAAATTGGTGTTAATGTATGTAGTGATAGT
ACATTTGAAGAAACATCTCTTACTACTTTTATGATTACTAAAGATTCTTATTGTAGATTAAAGAATTCTG
TTTCTGATGTTGCCTACAATAGATATTTGAGTTTGTATAATAAGTATCGTTACTATAGTGGTAAAATGGA
TACTGCTGCCTATAGAGAAGCGGCGTGTTCTCAGTTAGCTAAAGCTATGGAAACATTTAATCACAATAAT
GGTAATGATGTCTTATACCAACCTCCTACAGCATCTGTTTCTACATCTTTTTTGCAATCAGGTATTGTAA
AGATGGTATCTCCTACGTCAAAAATTGAACCTTGTATTGTTAGTGTTACTTATGGTAGTATGACTTTGAA
TGGTTTATGGTTAGATGACAAAGTTTATTGTCCTCGTCATGTTATATGTTCATCCTCTAATATGAACGAA
CCTGATTATTCTGCCTTATTGTGTAGAGTTACTCTAGGTGATTTTACTATAATGTCTGGTCGGATGAGTT
TAACAGTTGTGTCTTACCAGATGCAGGGCTGTCAACTTGTTTTGACAGTCTCTTTACAAAATCCTTACAC
TCCAAAATATACTTTTGGTAATGTTAAACCTGGTGAAACTTTTACTGTTTTAGCTGCGTATAATGGCCGA
CCACAAGGGGCATTTCATGTTACTATGCGTAGTAGTTATACTATTAAAGGTTCTTTTTTGTGTGGGTCAT
GTGGATCTGTTGGTTATGTATTAACAGGTGATAGTGTTAAGTTTGTATATATGCATCAATTAGAGCTCAG
TACTGGTTGTCACACTGGCACTGATTTTACTGGTAATTTTTATGGTCCATATAGAGATGCTCAAGTTGTA
CAGTTGCCAGTTAAGGACTACGTCCAGACTGTTAATGTTATTGCTTGGCTCTATGCAGCTATACTTAATA
ATTGTGCTTGGTTTGTACAAAATGATGTTTGTTCTACTGAAGATTTTAATGTTTGGGCTATGGCAAATGG
TTTTAGCCAAGTAAAAGCAGATCTTGTCTTAGATGCTTTGGCTTCAATGACAGGTGTTTCTATTGAAACT
TTATTGGCTGCTATTAAGCGTCTATATATGGGATTTCAAGGTCGTCAAATACTAGGAAGTTGTACTTTTG
AAGATGAATTGGCACCTTCTGACGTTTATCAACAATTGGCTGGTGTTAAATTGCAATCTAAAACAAAAAG
ATTTATTAAAGAAACAATTTATTGGATTTTGATATCTACATTTTTGTTTAGTTGTATAATTTCTGCATTT
GTTAAATGGACTATATTTATGTATATTAATACACATATGATTGGTGTTACATTATGTGTACTTTGTTTTG
TTAGTTTTATGATGTTACTAGTTAAACATAAGCATTTTTATTTGACTATGTATATAATTCCTGTACTCTG
TACCTTGTTTTATGTAAATTATTTAGTTGTTTATAAGGAAGGTTTTAGAGGTTTTACTTATGTCTGGCTC
TCATATTTTGTTCCTGCTGTGAATTTTACTTATGTTTATGAAGTATTTTATGGTTGTATTTTATGTGTTT
TTGCTATTTTTATAACTATGCATAGTATTAATCATGACATTTTTTCTTTGATGTTTTTGGTTGGTAGAAT
AGTTACTTTAATTTCTATGTGGTATTTTGGGTCGAATTTAGAAGAGGATGTTTTGTTATTTATTACAGCC
TTTTTAGGTACTTATACATGGACCACTATTTTGTCATTAGCTATAGCAAAAATTGTTGCTAATTGGTTGT
CTGTTAATATATTTTATTTTACAGATGTACCTTATATTAAATTGATTCTCTTGAGTTACTTATTTATAGG
GTATATTTTATCTTGTTATTGGGGATTTTTCTCTCTTTTAAACAGTGTTTTTAGAATGCCTATGGGTGTT
TATAATTATAAAATTTCTGTTCAAGAATTGCGTTATATGAATGCTAATGGCTTACGTCCACCTCGTAATA
GTTTTGAGGCTATTTTGTTAAATTTAAAACTGCTTGGAATAGGTGGCGTGCCAGTTATTGAAGTCTCCCA
AATTCAATCAAAATTGACTGATGTGAAATGTGCTAATGTTGTTTTGTTAAATTGTTTACAGCATTTGCAT
GTTGCTTCTAATTCTAAGTTGTGGCAGTATTGTAGTGTTTTACATAATGAAATACTATCTACTTCAGATT
TGAGTGTAGCTTTTGATAAGCTTGCTCAATTATTGATTGTTTTATTCGCCAATCCTGCTGCAGTTGATAC
TAAGTGTCTTGCAAGTATAGATGAAGTTAGCGATGATTATGTTCAAGATAGTACCGTTTTGCAGGCTTTG
CAAAGTGAGTTTGTAAATATGGCTAGTTTTGTTGAATATGAAGTCGCAAAGAAAAATTTGGCTGATGCTA
AAAATAGTGGTTCTGTTAATCAACAACAGATAAAACAGTTAGAAAAAGCATGTAATATAGCTAAGTCTGT
GTATGAACGTGATAAAGCTGTAGCTCGCAAACTTGAACGTATGGCAGACCTAGCACTTACTAACATGTAT
AAAGAGGCTCGGATTAATGATAAGAAGAGTAAAGTTGTTTCCGCTTTGCAGACAATGCTTTTTAGCATGG
TTCGTAAATTGGATAATCAGGCTTTAAATTCTATTCTGGATAATGCTGTTAAAGGTTGTGTACCTTTGAG
TGCTATTCCAGCATTGGCTGCTAATACTTTAACTATAGTAATACCAGATAAACAAGTTTTTGATAAAGTT
GTTGATAATGTTTATGTTACATATGCTGGTAGTGTATGGCATATACAGACTGTTCAAGATGCTGATGGTA
TTAATAAACAGTTAACTGATATTAGTGTTGATTCTAATTGGCCTCTTGTTATCATTGCGAACAGGTATAA
TGAAGTTGCTAATGCTGTTATGCAGAATAATGAGTTGATGCCTCATAAATTAAAAATACAAGTTGTTAAT
AGTGGTTCTGATATGAATTGTAATATTCCTACTCAATGTTATTATAATAATGGTAGTAGTGGTAGAATAG
TTTATGCTGTTCTTAGTGATGTTGATGGTCTTAAGTATACTAAGATAATGAAAGATGATGGAAATTGTGT
TGTTTTAGAGCTTGATCCTCCTTGTAAATTTTCTATACAAGATGTTAAGGGACTTAAAATTAAGTATCTT
TATTTTATTAAAGGATGTAACACTTTAGCTAGAGGGTGGGTTGTTGGTACTTTATCTTCAACAATTAGAT
TGCAGGCTGGTGTTGCTACTGAGTATGCAGCTAATTCTTCTATACTTTCATTATGTGCATTTTCTGTAGA
TCCTAAGAAAACTTATTTAGATTATATACAACAAGGTGGTGTACCTATAATTAATTGTGTTAAAATGCTC
TGTGATCATGCTGGTACTGGTATGGCCATTACTATTAAACCTGAGGCTACTATTAACCAAGATTCTTATG
GTGGTGCCTCAGTTTGTATTTATTGCCGTGCACGTGTAGAGCATCCAGATGTAGATGGTATATGTAAATT
ACGTGGTAAATTTGTACAAGTCCCTTTGGGTATAAAAGATCCTATTCTTTATGTGTTAACACATGATGTT
TGTCAAGTCTGTGGTTTTTGGAGAGATGGCAGTTGTTCCTGTGTAGGTTCAAGTGTCGCTGTTCAATCTA
AAGATTTAAATTTTTTAAACGGGTTCGGGGTACTAGTGTGAATGCCCGGCTAGTACCCTGTGCTAGTGGT
TTATCTACTGATGTTCAATTAAGGGCATTTGACATTTGTAATACCAATAGAGCTGGTATAGGTTTATATT
ATAAAGTGAATTGTTGCCGTTTTCAGCGTATAGATGACGACGGTAATAAATTGGATAAGTTCTTTGTTGT
CAAAAGAACTAATTTAGAAGTTTATAATAAAGAGAAAACTTATTATGAGTTGACTAAAAGTTGTGGTGTT
GTGGCTGAACATGATTTCTTTACATTTGATATTGATGGTAGTCGCGTGCCACATATAGTTCGTAGGAATC
TTTCAAAGTATACTATGTTAGATCTTTGCTATGCATTGCGTCATTTTGATCGTAATGATTGTTCAATATT
GTGTGAAATTCTTTGTGAGTATGCTGATTGTAAAGAATCCTACTTTTCTAAGAAAGATTGGTATGATTTT
GTTGAAAATCCTGATATTATTAATATATATAAAAAATTAGGCCCTATTTTTAATAGAGCTTTACTTAATA
CTGTCATTTTTGCAGACACCTTAGTTGAAGTAGGTTTAGTTGGTGTTTTAACTTTAGATAACCAAGATTT
GTATGGTCAATGGTATGATTTTGGTGATTTTATACAAACAGCCCCAGGGTTTGGTGTGGCAGTTGCAGAT
TCTTACTATTCTTATATGATGCCTATGTTGACTATGTGTCATGTATTAGATTGTGAATTATTTGTTAATG
ATAGTTATAGACAATTCGATCTTGTACAGTATGATTTTACTGATTACAAGTTAGAGTTGTTTAATAAGTA
TTTTAAGTATTGGGGTATGAAGTATCATCCTAATACTGTGGATTGTGATAATGATAGGTGTATTATTCAT
TGTGCTAATTTTAATATACTATTTAGTATGGTTTTACCTAATACTTGTTTTGGTCCCCTTGTTAGACAAA
TTTTTGTAGATGGTGTACCGTTTGTTGTTTCTATTGGTTACCATTACAAAGAGTTAGGTGTAGTTATGAA
CTTAGATGTTGACACACACCGTTATCGTTTGTCTCTTAAAGATTTACTTCTTTATGCAGCAGATCCTGCT
ATGCACGTTGCATCTGCTAGTGCTCTGCTTGATTTACGAACTTGTTGTTTTAGTGTAGCTGCCATTACAA
GTGGTATAAAATTTCAAACTGTAAAACCAGGTAACTTTAACCAAGACTTTTACGAGTTTGTTAAAAGTAA
AGGCTTGTTTAAAGAGGGTAGTACAGTTGATTTGAAACATTTTTTCTTTACTCAAGATGGTAATGCTGCA
ATTACTGATTATAATTATTATAAGTATAATTTACCTACTATGGTTGATATTAAGCAGTTATTGTTTGTAT
TAGAAGTTGTTTATAAATATTTTGAAATTTATGATGGTGGTTGTATACCAGCATCACAAGTTATTGTTAA
TAATTATGATAAAAGTGCTGGTTATCCATTTAATAAATTTGGTAAAGCCAGACTTTATTATGAGGCATTA
TCATTTGAGGAACAGAATGAAATTTATGCATATACTAAACGTAATGTTCTGCCCACCTTAACTCAAATGA
ATTTAAAATATGCTATCAGTGCTAAGAATAGAGCTCGCACTGTAGCAGGTGTTTCTATTCTTAGTACTAT
GACAGGCCGAATGTTCCATCAAAAATGTTTGAAGAGTATAGCAGCTACCCGAGGTGTTCCTGTTGTTATA
GGAACCACTAAATTTTATGGTGGTTGGGACGATATGTTACGTCATCTTATAAAGGATGTTGACAACCCTG
TTCTTATGGGTTGGGATTATCCTAAATGTGATCGTGCTATGCCAAATATTTTGCGTATTGTTAGTAGTTT
AGTTTTGGCCCGCAAACATGAATTTTGTTGTTCACATGGTGATAGATTTTATCGCCTTGCGAATGAATGT
GCTCAAGTTTTGAGTGAAATAGTTATGTGTGGCGGTTGCTATTATGTTAAGCCTGGTGGTACTAGCAGTG
GTGATGCAACTACTGCTTTTGCTAATTCTGTTTTTAATATATGTCAGGCTGTTACTGCTAATGTTTGTTC
TCTTATGGCCTGTAATGGCCATAAGATTGAAGATTTAAGTATACGCAATTTACAAAAACGCTTATACTCT
AATGTTTATCGTACAGATTATGTTGATTATACATTTGTTAATGAGTATTATGAATTTTTATGTAAGCATT
TTAGTATGATGATTTTGAGTGATGATGGTGTTGTCTGTTATAACTCTGATTATGCTAGTAAGGGTTATAT
AGCTAATATAAGTGTTTTTCAACAAGTTTTGTACTATCAGAATAATGTCTTTATGTCTGAATCTAAATGT
TGGGTTGAAAATGATATTACTAATGGTCCTCATGAATTTTGTTCCCAACATACTATGTTAGTTAAGATAG
ATGGTGATTATGTTTATTTACCATATCCAGATCCTTCTAGAATTTTAGGAGCTGGTTGTTTTGTTGATGA
TTTATTGAAGACTGACAGTGTTCTTTTGATAGAGCGCTTTGTAAGTCTAGCTATAGATGCTTACCCTTTA
GTACATCATGAAAATGAAGAATACCAAAAAGTCTTTCGTGTATATTTAGAATATATAAAAAAACTGTATA
ATGATCTTGGTACTCAGATCTTAGATAGTTATAGTGTTATTTTAAGTACTTGTGATGGTTTAAAGTTTAC
TGAAGAATCATTTTACAAGAATATGTATTTAAAAAGTGCCGTGATGCAGAGTGTAGGTGCATGCGTTGTT
TGTTCATCACAAACTTCTTTGCGTTGTGGCAGTTGTATACGTAAGCCTTTGTTATGTTGTAAATGTTGTT
ATGACCATGTTATGGCAACTAATCATAAATATGTTTTGAGTGTCTCACCTTACGTTTGTAATGCACCTAA
CTGTGATGTGAGTGATGTCACCAAATTATATTTGGGCGGTATGTCTTACTATTGTGAAAACCATAAACCC
CATTATTCATTTAAGTTAGTTATGAATGGTATGGTCTTTGGTTTGTATAAACAATCTTGCACGGGTTCAC
CTTATATAGATGATTTTAATAAGATAGCTAGTTGTAAATGGACAGAAGTTGATGATTATGTTCTGGCAAA
TGAGTGTATTGAACGTTTAAAGTTATTTGCTGCAGAAACTCAAAAGGCAACTGAAGAGGCTTTTAAACAA
AGCTATGCTTCTGCTACCATTCAAGAGATTGTTAGTGATAGAGAAGTTATTTTGTGTTGGGAGACAGGTA
AAGTTAAACCACCACTTAATAAAAATTATGTTTTCACAGGCTACCATTTTACTAGTACTGGTAAGACAGT
TTTAGGTGAGTATGTTTTTGATAAAAGTGAATTAACTAACGGTGTGTATTACCGCGCTACAACTACTTAT
AAACTTTCTATAGGTGATGTTTTTGTTTTAACATCACATTCTGTAGCTAGTTTAAGTGCACCTACACTTG
TCCCACAAGAGAACTATGCTAGTATAAGATTTTCTAGTGTTTATAGTGTTCCATTGGTGTTTCAAAATAA
TGTTGCTAATTATCAGCACATTGGAATGAAACGTTATTGCACTGTTCAAGGTCCCCCTGGTACGGGAAAG
TCTCATCTTGCTATAGGTCTAGCTGTTTATTACTACACAGCACGTGTAGTTTATACTGCTGCTAGTCATG
CTGCTGTAGATGCATTGTGTGAAAAAGCTTATAAGTTTTTAAATATTAACGATTGTACACGTATTATTCC
TGCTAAAGTTCGTGTAGATTGTTATGATAAGTTTAAAATTAATGATACCACTTGTAAGTATGTTTTTACC
ACAATAAATGCATTACCAGAGTTGGTTACAGATATTGTTGTTGTTGATGAAGTTAGTATGCTTACTAATT
ATGAATTGTCTGTTATAAATGCTCGTATTAAAGCTAAACATTATGTATATATTGGAGATCCTGCTCAATT
ACCTGCACCACGTGTGCTGTTGAGCAAGGGTTCTTTAGAACCTAGGCACTTCAATTCTATTACTAAAATA
ATGTGTTGTTTAGGTCCTGATATCTTTTTGGGAAATTGTTATAGGTGTCCTAAAGAAATTGTAGAAACTG
TTTCAGCATTGGTTTATGATAATAAACTCAAGGCTAAAAATGATAATAGTTCATTATGTTTTAAAGTATA
TTTTAAGGGACAGACAACACATGAGAGTTCAAGTGCTGTAAATATTCAACAGATATATCTAATTAGTAAA
TTTTTAAAAGCTAATCCAGTTTGGAATAGTGCTGTTTTTATTAGTCCTTATAATAGTCAGAATTATGTTG
CTAAGCGTGTTTTAGGTGTTCAAACACAAACTGTAGATTCTGCTCAAGGTTCGGAATATGATTATGTTAT
ATATTCACAAACAGCAGAAACAGCCCATTCTGTTAATGTTAATCGATTTAATGTTGCCATAACTAGAGCC
AAGAAGGGCATTTTTTGTGTTATGAGTAATATGCAATTATTTGAATCTCTTAATTTTATTACTCTACCTT
TAGATAAAATTCAAAATCAAACTTTACCTCGTTTGCATTGCACAACTAATCTTTTTAAAGATTGTAGTAA
AAGTTGCTTAGGTTATCATCCAGCGCATGCCCCCTCATTTTTAGCAGTTGATGATAAATATAAGGTTAAT
GAAAATTTGGCTGTAAATTTAAATATTTGTGAACCTGTTTTAACATATTCTCGTTTAATATCTCTTATGG
GTTTTAAATTAGATTTGACTCTTGATGGTTATTCTAAATTGTTTATTACTAAAGATGAAGCCATTAAACG
TGTTAGAGGTTGGGTTGGTTTTGATGTTGAGGGCGCTCATGCTACTCGCGAAAACATTGGAACAAACTTT
CCACTGCAAATAGGTTTTTCAACTGGTGTGGATTTTGTAGTTGAAGCTACTGGCTTATTTGCTGAGAGAG
ATTGTTATACTTTTAAAAAAACTGTAGCTAAAGCTCCTCCTGGTGAAAAATTTAAACATTTAATACCCCT
TATGTCAAAAGGTCAAAAGTGGGATATTGTTAGAATTAGAATTGTTCAAATGTTATCTGATTATCTTTTA
GACCTTTCTGATAGTGTAGTATTTATTACTTGGTCTGCCAGTTTTGAACTTACTTGTTTAAGGTATTTTG
CTAAATTAGGCAGAGAGCTTAATTGTAATGTGTGTTCTAATCGTGCTACATGCTACAATTCTAGAACTGG
TTATTATGGTTGTTGGCGCCATAGTTATACTTGTGATTATGTGTATAATCCACTTATTGTAGATATACAA
CAGTGGGGTTATACAGGTTCTTTAACTAGTAATCACGATATAATTTGTAATGTACATAAAGGTGCACATG
TTGCGTCAGCTGATGCAATTATGACTCGTTGTTTAGCAATCTATGATTGTTTTTGTAAATCTGTTAATTG
GAATTTAGAGTATCCAATAATTTCTAATGAGGTCAGTATAAATACATCTTGTAGGTTATTGCAGCGTGTC
ATGCTTAAAGCTGCCATGCTATGTAATAGATACAACTTATGTTATGACATAGGCAATCCTAAAGGTTTAG
CTTGTGTCAAAGATTATGAATTTAAATTTTATGATGCTTTTCCTGTAGCCAAGTCTGTTAAACAGTTATT
TTATGTCTATGATGTGCATAAAGATAATTTTAAAGATGGTTTATGTATGTTTTGGAATTGTAATGTTGAT
AAATATCCATCTAATTCAATTGTTTGTAGATTTGACACTCGAGTGTTAAATAAATTAAACCTTCCTGGAT
GTAATGGTGGTAGTTTGTATGTTAATAAACATGCATTCCATACTAATCCTTTTACTAGAACTGTTTTTGA
AAATCTTAAGCCTATGCCTTTTTTCTATTATTCAGATACGCCTTGTGTGTACGTAGATGGTTTAGAATCT
AAACAAGTTGATTACGTTCCTTTAAGAAGCGCCACTTGTATCACACGGTGTAATCTAGGTGGAGCTGTTT
GTTCAAAGCATGCTGAAGAATATTGTAACTACCTTGAGTCTTATAATATAGTTACTACAGCAGGCTTTAC
TTTTTGGGTTTATAAGAATTTTGATTTTTATAATTTATGGAACACTTTTACTACGTTACAGAGTTTAGAA
AACGTAATATATAACTTGGTTAATGTTGGTCATTATGATGGACGTACAGGTGAATTACCTTGTGCTATTA
TGAATGACAAAGTTGTTGTTAAGATTAATAATGTAGATACTGTTATTTTTAAAAATAATACATCATTTCC
TACTAATATAGCTGTTGAATTGTTTACAAAACGTAGTATCCGGCACCACCCTGAACTTAAGATTCTTAGA
AATTTGAACATTGATATTTGTTGGAAGCATGTCCTGTGGGATTATGTTAAAGATAGTTTGTTTTGTAGTT
CCACTTATGGTGTTTGTAAATACACAGATTTGAAGTTCATCGAAAATTTGAATATACTTTTTGATGGTCG
TGACACTGGCGCTTTAGAAGCTTTTAGAAAAGCAAGAAATGGTGTTTTTATTAGTACTGAAAAATTAAGT
AGGTTATCAATGATTAAAGGTCCGCAACGAGCTGATTTAAATGGTGTGATTGTGGATAAAGTTGGAGAAC
TCAAAGTTGAGTTTTGGTTCGCTATGAGAAAAGATGGTGACGATGTTATCTTCAGCCGAACAGACAGCCT
ATGCTCAAGCCATTACTGGAGCCCACAAGGTAATCTAGGTGGTAATTGCGCGGGTAATGTCATTGGTAAT
GATGCTCTAACACGTTTTACTATCTTTACTCAGAGTCGTGTATTGTCAAGTTTTGAACCTCGCTCAGATT
TAGAACGGGATTTTATTGATATGGATGATAATCTGTTTATTGCTAAATATGGTTTAGAAGACTATGCATT
TGATCATATAGTTTATGGTAGTTTTAACCATAAAGTTATAGGAGGTTTGCATTTGCTTATAGGCTTATTT
CGTAGGAAAAAAAAATCTAATTTGTTAATTCAAGAGTTTTTACAGTATGATTCTAGTATTCATTCATATT
TTATTACTGATCAGGAGTGTGGTAGTAGTAAGAGTGTTTGTACAGTTATTGATTTATTATTAGATGATTT
TGTTTCTATTGTTAAGTCATTAAATTTGAGTTGTGTTAGTAAAGTTGTTAATATTAATGTTGATTTTAAG
GATTTTCAATTTATGTTGTGGTGTAATGATAATAAAATTATGACTTTTTATCCTAAAATGCAAGCCACTA
ATGATTGGAAACCTGGCTATTCTATGCCTGTTTTGTATAAGTATTTGAATGTTCCATTAGAGAGAGTCTC
TTTATGGAATTATGGTAAACCTATTAATTTGCCTACAGGCTGTATGATGAATGTTGCTAAGTACACTCAA
TTATGTCAGTATTTGAATACTACAACATTAGCTGTTCCTGTTAATATGCGTGTTTTACATTTAGGTGCAG
GGTCTGATAAAGAAGTAGCTCCAGGTTCTGCTGTTTTAAGACAGTGGTTACCATCTGGTAGTATTCTTGT
AGATAATGATTTAAACCCATTTGTTAGCGATAGTTTAGTTACTTATTTTGGAGATTGTATGACTTTACCA
TTTGATTGTCATTGGGATTTGATAATATCTGATATGTATGATCCTCTTACTAAAAATATTGGTGATTATA
ATGTGAGTAAGGATGGGTTTTTTACTTACATTTGTCATTTAATTCGTGATAAATTATCTTTGGGTGGTAG
TGTAGCTATAAAAATTACAGAGTTTTCTTGGAATGCTGATTTATATAAATTAATGAGTTGTTTTGCATTT
TGGACAGTTTTTTGTACTAATGTAAATGCTTCTTCTAGTGAAGGGTTTTTAATAGGTATAAATTACCTGG
GTAAATCTTCTTTTGAAATAGATGGCAATGTTATGCATGCTAACTATTTGTTTTGGAGAAATAGTACAAC
ATGGAATGGCGGTGCTTATAGTTTATTTGATATGACTAAATTTTCTTTGAAATTGGCTGGCACTGCTGTT
GTTAATTTAAGACCAGATCAATTAAATGATTTAGTTTATTCTCTTATTGAAAGAGGTAAATTATTAGTTC
GCGATACGCGTAAAGAGATTTTTGTTGGTGATAGTCTTGTAAATACTTGTTAGATCTCATTAAATCTAAA
CTATGTTAATTATTTTTTTATTTTTTTATTTCTGTTATGGTTTTAATGAACCTCTTAATGTTGTGTCTCA
TTTAAACCATGACTGGTTTTTATTTGGTGATAGTCGTTCTGATTGTAACCATATTAATAATTTAAAAATT
AAAAATTTTGATTATTTGGATATTCACCCTAGTTTGTGCAACAATGGTAAGATTTCATCTAGTGCCGGTG
ATTCTATTTTTAAGAGTTTTCATTTCACTCGATTTTATAATTACACTGGCGAAGGTGATCAAATTATTTT
TTATGAGGGTGTTAATTTTAATCCTTATCATAGATTTAAGTGTTTTCCTAATGGTAGTAATGATGTATGG
CTTCTTAACAAGGTAAGATTTTATCGTGCCTTATATTCTAATATGGCCTTTTTTCGTTATCTTACTTTTG
TTGATATTCCTTATAATGTTTCTCTTTCTAAGTTTAATTCTTGTAAAAGTGATATTTTATCACTTAACAA
TCCTATTTTTATTAATTATTCTAAGGAAGTTTATTTTACTTTATTAGGTTGTTCTCTTTATTTAGTACCG
CTTTGCCTTTTTAAATCTAACTTTAGTCAGTACTATTATAACATAGATACTGGCTCTGTTTATGGTTTTT
CTAATGTTGTTTATCCTGATTTAGACTGTATTTATATTTCTCTTAAACCAGGTTCTTATAAAGTTTCCAC
CACTGCACCTTTTTTATCCTTACCTACTAAAGCTCTCTGTTTTGATAAATCTAAACAATTTGTACCTGTA
CAGGTTGTTGATTCTAGATGGAACAACGAGCGTGCCTCAGATATTTCTTTATCTGTTGCATGTCAATTGC
CATATTGTTATTTTCGCAATTCTTCTGCTAATTATGTTGGCAAGTATGATATTAACCACGGTGATAGTGG
TTTTATTTCTATTTTATCTGGTCTTTTATATAATGTTTCTTGTATTTCATATTATGGTGTATTTTTATAT
GATAATTTTACATCCATTTGGCCCTATTATTCTTTTGGTAGGTGTCCTACATCTTCTATTATTAAACATC
CAATTTGTGTTTATGATTTTTTGCCTATTATTTTACAAGGTATTTTATTATGTTTAGCTTTACTTTTTGT
TGTTTTTCTATTATTTTTGTTATATAACGATAAATCTCATTAAATCTAAACATGTTATTAATTATTTTTA
TTTTGCCTACAACATTAGCTGTTATAGGTGATTTTAATTGTACTAATTTTGCTATTAATGATTTAAACAC
CACAGTTCCTCGCATAAGTGAGTATGTTGTGGATGTTTCTTATGGTTTGGGTACATATTATATACTTGAT
CGTGTTTATTTAAATACTACTATATTATTTACTGGTTATTTCCCTAAATCTGGTGCCAATTTTAGGGATC
TATCTTTAAAAGGTACTACATATTTGAGTACTCTTTGGTATCAGAAACCCTTTTTATCTGATTTTAATAA
TGGTATTTTTTCTAGAGTTAAGAATACTAAGTTGTATGTTAATAAAACTTTGTATAGTGAGTTTAGTACT
ATAGTTATAGGTAGTGTTTTTATTAACAACTCTTATACTATTGTTGTTCAACCTCATAATGGTGTTTTGG
AGATTACAGCTTGTCAATACACTATGTGTGAGTATCCTCATACTATTTGTAAATCTAAAGGTAGTTCTCG
TAATGAATCTTGGCATTTTGATAAATCTGAACCTTTGTGTCTGTTCAAGAAAAATTTTACTTATAATGTT
TCTACAGATTGGTTGTATTTTCATTTTTATCAAGAACGTGGCACTTTTTATGCTTATTATGCTGATTCTG
GCATGCCTACTACTTTTTTATTTAGTTTGTATCTTGGTACTCTTTTATCTCATTATTATGTTTTGCCTTT
GACTTGTAATGCTATATCTTCTAATACTGATAATGAGACTTTACAATATTGGGTCACACCTTTGTCTAAA
CGCCAATATCTTCTTAAATTTGACAACCGTGGTGTTATTACTAATGCTGTTGATTGTTCTAGTAGTTTCT
TTAGCGAGATTCAATGTAAAACTAAATCTTTATTACCTAATACTGGTGTTTATGACTTATCTGGTTTTAC
TGTTAAGCCTGTTGCAACTGTACATCGTCGTATTCCTGATTTACCTGATTGTGACATTGATAAATGGCTT
AACAATTTTAATGTACCCTCACCTCTTAATTGGGAACGTAAAATTTTTTCTAATTGCAACTTTAATTTGA
GTACTTTGCTTCGTTTAGTTCATACTGATTCTTTTTCTTGTAATAATTTTGATGAATCTAAGATATATGG
TAGTTGTTTTAAGAGTATTGTTTTAGATAAATTTGCCATACCCAACTCCAGACGATCTGATTTGCAGTTG
GGCAGTTCTGGTTTTCTGCAATCTTCTAATTATAAAATTGACACTACTTCTAGTTCTTGTCAATTGTATT
ATAGTTTGCCTGCAATTAATGTTACTATTAATAATTATAATCCTTCTTCTTGGAATAGAAGGTATGGTTT
TAATAATTTTAATTTGAGCTCTCATAGTGTTGTTTACTCACGTTATTGTTTTTCTGTTAATAATACTTTT
TGTCCTTGTGCTAAACCTTCTTTTGCTTCAAGTTGCAAGAGTCATAAACCACCTTCTGCTTCCTGTCCTA
TTGGTACTAATTATCGTTCTTGTGAGAGTACTACTGTACTCGACCACACTGACTGGTGTAGGTGTTCTTG
TTTACCTGATCCTATAACTGCTTATGACCCTAGGTCTTGTTCTCAAAAAAAGTCTCTGGTTGGTGTTGGT
GAACATTGTGCAGGGTTCGGTGTTGATGAAGAAAAGTGTGGTGTATTGGATGGATCATATAATGTTTCTT
GTCTTTGTAGTACTGATGCCTTTCTAGGTTGGTCTTATGACACTTGCGTCAGTAACAACCGTTGTAATAT
TTTTTCTAATTTTATTTTAAATGGTATCAATAGTGGTACCACTTGTTCTAATGATTTATTGCAGCCTAAT
ACTGAAGTTTTTACTGATGTTTGTGTTGATTACGACCTTTATGGTATTACAGGACAAGGTATTTTTAAAG
AAGTTTCTGCTGTTTATTATAATAGTTGGCAAAATCTTTTGTATGATTCTAATGGCAACATTATTGGTTT
TAAAGATTTTGTTACTAATAAAACATATAATATTTTCCCTTGTTATGCAGGAAGAGTTTCTGCTGCTTTT
CATCAAAATGCTTCCTCTTTGGCTTTACTTTATCGTAATTTAAAATGTAGCTATGTTTTGAATAATATTT
CTTTAACTACTCAGCCATATTTTGATAGTTATCTTGGTTGCGTTTTTAATGCTGATAATTTAACTGATTA
TTCTGTTTCTTCTTGTGCTCTTCGCATGGGTAGTGGTTTTTGTGTTGATTATAACTCACCTTCTTCTTCC
TCTTCGCGTCGTAAACGTAGAAGTATTTCTGCTTCTTATCGTTTTGTTACTTTTGAACCCTTTAATGTCA
GTTTTGTTAATGACAGTATTGAGTCTGTGGGTGGTCTTTATGAGATCAAAATTCCCACTAACTTTACTAT
AGTTGGTCAAGAGGAATTTATTCAAACTAATTCTCCTAAAGTTACTATTGATTGTTCTTTATTTGTCTGT
TCTAATTATGCAGCTTGCCATGACTTATTGTCAGAGTATGGCACTTTTTGTGATAATATTAATAGTATTT
TAGATGAAGTTAATGGTTTACTTGATACTACTCAATTGCATGTAGCTGATACTCTTATGCAAGGTGTCAC
ACTTAGCTCCAATCTTAATACTAATTTGCATTTTGATGTTGATAATATTAATTTTAAATCCCTAGTTGGA
TGTTTAGGTCCACACTGCGGTTCTTCTTCTCGTTCTTTTTTTGAAGATTTATTGTTTGACAAAGTTAAAC
TTTCAGATGTTGGTTTTGTTGAAGCTTATAACAATTGTACTGGTGGTAGTGAAATTAGAGATCTTCTTTG
TGTACAATCCTTTAATGGTATTAAAGTTTTGCCTCCTATTTTGTCTGAATCTCAAATTTCTGGTTACACC
ACAGCCGCTACTGTTGCTGCTATGTTTCCACCATGGTCAGCAGCAGCTGGCATACCATTTTCTCTTAATG
TACAATATAGAATTAATGGTTTGGGTGTTACTATGGATGTTCTTAATAAAAATCAAAAGTTGATAGCTAC
TGCTTTTAATAATGCTCTTCTTTCTATTCAGAATGGTTTTAGTGCTACCAACTCTGCACTTGCTAAAATA
CAAAGTGTTGTTAATTCTAATGCTCAAGCACTTAATAGTTTGTTACAGCAATTATTTAATAAATTTGGTG
CAATTAGTTCTTCTTTACAAGAAATTTTATCTCGTCTCGATGCTTTAGAGGCTCAGGTTCAGATTGATAG
GCTTATTAATGGTCGTTTAACTGCTTTAAATGCTTATGTCTCTCAACAGCTTAGTGATATTTCTCTTGTA
AAATTTGGTGCTGCTTTAGCTATGGAGAAGGTTAATGAGTGTGTTAAAAGTCAATCTCCTCGTATTAATT
TTTGTGGTAATGGTAATCATATTTTGTCATTAGTTCAAAATGCTCCTTATGGTTTGTTGTTTATGCATTT
TAGTTATAAACCTATTTCTTTTAAAACTGTTTTAGTAAGTCCTGGTTTGTGTATATCAGGTGATGTAGGT
ATTGCACCTAAACAAGGGTATTTTATTAAACATAATGATCATTGGATGTTCACTGGTAGTTCTTACTATT
ATCCTGAACCAATTTCAGATAAAAATGTTGTTTTTATGAATACTTGTTCTGTTAATTTTACTAAAGCGCC
TCTTGTTTATTTGAATCATTCTGTACCAAAATTGTCTGATTTTGAATCTGAGTTATCTCATTGGTTTAAA
AATCAAACATCCATTGCGCCTAATTTGACTTTAAATCTTCATACTATTAATGCTACTTTTTTAGATTTGT
ATTATGAGATGAATCTTATTCAAGAGTCTATTAAGTCTTTGAATAATAGTTATATCAATCTTAAAGATAT
AGGTACATATGAAATGTATGTAAAATGGCCTTGGTATGTTTGGCTACTAATTTCTTTTTCATTTATAATA
TTCCTTGTATTGCTCTTTTTTATATGTTGTTGTACTGGTTGTGGTTCTGCATGTTTTAGTAAATGTCATA
ATTGTTGTGATGAGTATGGTGGTCATCATGATTTTGTTATCAAAACATCTCATGATGATTAGAATCTCTT
GTCAGATCTCATTAAATCTAAACTTTATTTATGGACGTTTGGAGACCTAGCTACACACATTCTCTTGTTA
TTAGAGAATTTGGTGTTACAAACCTTGAAGATTTGTGTCTAAAGTATAATTACTGTCAACCTATTGTTGG
TTACTGTATTGTACCTTTAAATGTTTGGTGTCGCAAGTTTGGCAAATTTGCTTCTCACTTTACATTACGT
AGTCACGATATTTCCCATAGTAATAATTTTGGTGTTGTAACTAGTTTTACTACTTATGGTAATACTGTTT
CTGAGGCTGTGTCTAGATTAGTTGAATCAGCTTCTGAATTTATTGTTTGGCGTGCAGAGGCACTTAATAA
GTATGGTTGATTTATTTTTCAATGATACTGCTTGGTACATAGGACAGATTTTAGTTTTAGTTTTATTTTG
TCTTATTTCTTTAATCTTTGTTGTTGCTTTTTTAGCAACTATTAAGCTTTGTATGCAACTTTGTGGTTTT
TGTAATTTCTTTATTATTTCACCTTCGGCTTACGTTTATAAAAGAGGTATGCAGTTGTATAAGTCTTATA
GTGAACAAGTTATACCACCCACTTCAGATTATTTAATCTAAATCTAAACATTATGAATAAATCTTTTCTT
CCTCAATTTACTTCTGATCAAGCTGTTACATTCTTAAAAGAATGGAATTTCTCTTTGGGTGTAATACTAC
TTTTTATTACTATCATATTGCAGTTCGGTTATACGAGCCGTAGTATGTTTGTTTATCTTATCAAGATGAT
TATTCTTTGGCTTATGTGGCCATTGACTATCACCTTGACTATATTTAATTGTTTTTATGCTTTGAATAAT
GCTTTTCTTGCATTTTCTATAGTGTTTACTATTATTTCTATTGTTATATGGATTCTTTATTTTGTTAATA
GTATTCGGCTTTTTATTAGAACTGGCAGTTGGTGGAGTTTTAATCCAGAGACCAATAATCTTATGTGTAT
TGATATGAAAGGCAAGATGTTTGTTAGGCCAGTTATTGAGGACTATCACACATTAACTGCTACTGTTATT
CGTGGTCATCTTTATATACAGGGTGTCAAACTTGGCACTGGTTATACTCTTTCAGATTTGCCCGTATATG
TTACTGTAGCTAAGGTGCAAGTACTTTGTACCTATAAACGTGCCTTTTTAGATAAGTTAGATGTTAATAG
TGGTTTTGCTGTTTTTGTTAAGTCTAAAGTTGGTAACTATCGTTTACCGTCTAGTAAACCTAGTGGTATG
GATACTGCCTTGTTAAGAGCTTAAATCTAAACTATTAGGATGTCTTATACTCCCGGTCATTATGCTGGAA
GTAGAAGCTCCTCTGGAAATCGTTCAGGAATCCTCAAGAAAACTTCTTGGGCTGACCAATCTGAGCGAAA
TTACCAAACCTTTAATAGAGGCAGAAAAACCCAACCTAAATTCACTGTGTCTACTCAACCACAAGGAAAT
ACTATCCCACATTATTCCTGGTTCTCCGGGATCACTCAATTTCAAAAAGGTAGAGACTTTAAATTTTCAG
ATGGTCAAGGAGTTCCCATTGCTTTCGGAGTACCCCCTTCTGAAGCAAAAGGATATTGGTATAGACACAG
CCGGCGTTCTTTTAAAACAGCTGATGGTCAACAAAAGCAGTTGTTACCGAGATGGTATTTCTACTATCTC
GGTACCGGCCCATATGCCAATGCATCCTATGGTGAATCCCTCGAAGGGGTCTTCTGGGTTGCTAATCACC
AAGCTGACACTTCTACTCCCTCCGATGTTTCGTCAAGGGATCCTACTACTCAAGAAGCTATCCCTACTAG
GTTTCCGCCTGGTACGATTTTGCCTCAAGGCTATTATGTTGAAGGCTCAGGAAGGTCTGCTTCTAATAGT
CGACCAGGTTCACGTTCTCAATCACGTGGACCCAATAATCGTTCATTAAGTAGAAGTAATTCTAATTTTA
GACATTCAGATTCTATAGTAAAACCTGATATGGCTGATGAGATCGCTAATCTTGTTTTAGCCAAGCTTGG
TAAAGATTCTAAACCTCAGCAAGTCACTAAGCAAAATGCCAAGGAAATCAGGCATAAAATTTTAACAAAA
CCTCGCCAAAAGCGAACTCCTAATAAACATTGTAATGTTCAACAGTGTTTTGGTAAAAGAGGACCTTCTC
AAAATTTTGGTAATGCTGAAATGTTAAAGCTTGGTACTAATGATCCTCAGTTTCCTATTCTTGCAGAATT
AGCTCCTACACCAGGTGCTTTTTTCTTTGGTTCTAAATTAGACTTGGTTAAAAGAGATTCCGAGGCTGAC
TCACCTGTTAAAGATGTTTTTGAACTTCATTATTCTGGTTCTATTAGGTTTGATAGTACTTTACCAGGCT
TTGAGACAATTATGAAAGTTCTTGAAGAGAATTTAAATGCTTACGTTAATTCTAATCAGAACACTGATTC
TGATTCGTTGAGTTCTAAACCTCAGCGTAAAAGAGGTGTTAAACAATTACCAGAACAGTTTGACTCTCTT
AATTTAAGTGCTGGTACTCAGCACATTTCAAATGATTTTACTCCTGAGGATCATAGTTTACTTGCTACTC
TTGATGATCCTTATGTAGAAGACTCTGTTGCTTAATGAGAATGAATCCTAATTCGACACTAGGTGGTAAC
CCCTCGCTATTATTCGGAATAGGACACTCTCTATCAGAATGAATTCTTGCTGTAATAACAGATAGAGTAG
GTTGTTACAGACTATATATTAATTAGTAGAAATTTTATATTTAGACATTTGATTGTTAGAGTAGTTATAA
GGTTTAGCTGTAGTATAAACGCCTCCGGGAAGAGCTATCAATTGTAGTGTTTAATATATATATTAGTATA
TGATTGAAATTAATTATAGCCTTTTGGAGGAATTAC</v>
      </c>
      <c r="AU56" s="114" t="str">
        <f t="shared" si="20"/>
        <v>&gt;HuHKU1_N23</v>
      </c>
      <c r="AV56" s="114">
        <f t="shared" si="21"/>
        <v>1</v>
      </c>
      <c r="AW56" s="115" t="str">
        <f t="shared" si="22"/>
        <v>&gt;HuHKU1_N23 NC_006577.2_ref_genome</v>
      </c>
      <c r="AX56" s="38"/>
      <c r="AY56" s="38"/>
      <c r="AZ56" s="38"/>
      <c r="BA56" s="38"/>
      <c r="BB56" s="38"/>
      <c r="BC56" s="38"/>
      <c r="BD56" s="38"/>
      <c r="BE56" s="38"/>
      <c r="BF56" s="38"/>
      <c r="BG56" s="38"/>
      <c r="BH56" s="38"/>
      <c r="BI56" s="38"/>
      <c r="BJ56" s="38"/>
      <c r="BK56" s="38"/>
      <c r="BL56" s="38"/>
      <c r="BM56" s="38"/>
      <c r="BN56" s="38"/>
      <c r="BO56" s="38"/>
      <c r="BP56" s="38"/>
      <c r="BQ56" s="38"/>
      <c r="BR56" s="38"/>
    </row>
    <row r="57" ht="15.75" customHeight="1">
      <c r="A57" s="217">
        <v>12.0</v>
      </c>
      <c r="B57" s="218" t="s">
        <v>486</v>
      </c>
      <c r="C57" s="219" t="s">
        <v>536</v>
      </c>
      <c r="D57" s="90" t="str">
        <f t="shared" si="8"/>
        <v>HuMERS_172-06_2015</v>
      </c>
      <c r="E57" s="91" t="s">
        <v>136</v>
      </c>
      <c r="F57" s="91" t="s">
        <v>136</v>
      </c>
      <c r="G57" s="91" t="s">
        <v>135</v>
      </c>
      <c r="H57" s="91" t="s">
        <v>135</v>
      </c>
      <c r="I57" s="91"/>
      <c r="J57" s="151">
        <v>1335626.0</v>
      </c>
      <c r="K57" s="152" t="s">
        <v>199</v>
      </c>
      <c r="L57" s="220" t="s">
        <v>67</v>
      </c>
      <c r="M57" s="152"/>
      <c r="N57" s="193"/>
      <c r="O57" s="194"/>
      <c r="P57" s="152" t="s">
        <v>463</v>
      </c>
      <c r="Q57" s="101"/>
      <c r="R57" s="97">
        <v>6.0</v>
      </c>
      <c r="S57" s="98"/>
      <c r="T57" s="91"/>
      <c r="U57" s="98" t="s">
        <v>537</v>
      </c>
      <c r="V57" s="151" t="s">
        <v>467</v>
      </c>
      <c r="W57" s="99" t="s">
        <v>538</v>
      </c>
      <c r="X57" s="99"/>
      <c r="Y57" s="100">
        <v>1353.0</v>
      </c>
      <c r="Z57" s="101" t="s">
        <v>539</v>
      </c>
      <c r="AA57" s="102">
        <f t="shared" si="24"/>
        <v>1353</v>
      </c>
      <c r="AB57" s="103" t="str">
        <f t="shared" si="25"/>
        <v>yes</v>
      </c>
      <c r="AC57" s="104" t="str">
        <f t="shared" si="11"/>
        <v>&gt;HuMERS_172-06_2015 ALK80311.1_ref</v>
      </c>
      <c r="AD57" s="104" t="str">
        <f>IFERROR(__xludf.DUMMYFUNCTION("if (REGEXMATCH(AC57, ""^&gt;""),AC57 &amp; ""
"" &amp; Z57, """")"),"&gt;HuMERS_172-06_2015 ALK80311.1_ref
MIHSVFLLMFLLTPTESYVDVGPDSVKSACIEVDIQQTFFDKTWPRPIDVSKADGIIYPQGRTYSNITITYQGLFPYQGDHGDMYVYSAGHATGTTPQKLFVANYSQDVKQFANGFVVRIGAAANSTGTVIISPSTSATIRKIYPAFMLGSSVGNFSDGKMGRFFNHTLVLLPDGCGTLLRAFYCILEPRSGNHCPAGNSYTSFATYHTPATDCSDGNYN"&amp;"RNASLNSFKEYFNLRNCTFMYTYNITEDEILEWFGITQTAQGVHLFSSRYVDLYGGNMFQFATLPVYDTIKYYSIIPHSIRSIQSDRKAWAAFYVYKLQPLTFLLDFSVDGYIRRAIDCGFNDLSQLHCSXESFDVESGVYSVSSFEAKPSGSVVEQAEGVECDFSPLLSGTPPQVYNFKRLVFTNCNYNLTKLLSLFSVNDFTCSQISPAAIASNCYSSLILDYFSYPLSMKSDLSVSSAGPISQFNYKQSFSN"&amp;"PTCLILATVPHNLTTITKPLKYSYINKCSRLLSDDRTEVPQLVNANQYSPCVSTVPSTVWEDGDYYRKQLSPLEGGGWLVASGSTVAMTEQLQMGFGITVQYGTDTNSVCPKLEFANDTKIASQLGNCVEYSLYGVSGRGVFQNCTAVGVRQQRFVYDAYQNLVGYYSDDGNYYCLRACVSVPVSVIYDKETKTHATLFGSVACEHISSTMSQYSRSTRSMLKRRDSTYGPLQTPVGCVLGLVNSSLFVEDCKLP"&amp;"LGQSLCALPDTPSTLTPRSVRSVPGEMRLASIAFNHPIQVDQLNSSYFKLSIPTNFSFGVTQEYIQTTIQKVTVDCKQYVCNGFQKCEQLLREYGQFCSKINQALHGANLRQDDSVRNLFASVKSSQSSPIIPGFGGDFNLTLLEPVSISTGSRSARSAIEDLLFDKVTIADPGYMQGYDDCMQQGPASARDLICAQYVAGYKVLPPLMDVNMEAAYTSSLLGSIAGVGWTAGLSSFAAIPFAQSIFYRLNGVGI"&amp;"TQQVLSENQKLIANKFNQALGAMQTGFTTTNEAFRKVQDAVNNNAQALSKLASELSNTFGAISASIGDIIQRLDVLEQDAQIDRLINGRLTTLNAFVAQQLVRSESAALSAQLAKDKVNECVKAQSKRSGFCGQGTHIVSFVVNAPNGLYFMHVGYYPSNHIEVVSAYGLCDAANPTNCIAPVNGYFIKTNNTRIVDEWSYTGSSFYAPEPITSLNTKYVAPQVTYQNISTNLPPPLLGNSTGIDFQDELDEFFK"&amp;"NVSTSIPNFGSLTQINTTLLDLTYEMLSLQQVVKALNESYIDLKELGNYTYYNKWPWYIWLGFIAGLVALALCVFFILCCTGCGTNCMGKLKCNRCCDRYEEYDLEPHKVHVH")</f>
        <v>&gt;HuMERS_172-06_2015 ALK80311.1_ref
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v>
      </c>
      <c r="AE57" s="98" t="s">
        <v>540</v>
      </c>
      <c r="AF57" s="105" t="str">
        <f t="shared" si="12"/>
        <v>https://www.ncbi.nlm.nih.gov/protein/ALK80311.1</v>
      </c>
      <c r="AG57" s="128" t="s">
        <v>541</v>
      </c>
      <c r="AH57" s="110">
        <v>30068.0</v>
      </c>
      <c r="AI57" s="108" t="str">
        <f t="shared" si="13"/>
        <v>21436</v>
      </c>
      <c r="AJ57" s="108" t="str">
        <f t="shared" si="14"/>
        <v>25497</v>
      </c>
      <c r="AK57" s="109" t="str">
        <f>IFERROR(__xludf.DUMMYFUNCTION("if(AI57&gt;0, right(left( REGEXREPLACE( REGEXREPLACE(AQ57, ""&gt;.*\n"", """"), ""\n"" , """"), AJ57), AJ57-AI57+1))"),"ATGATACACTCAGTGTTTCTACTGATGTTCTTGTTAACACCTACAGAAAGTTACGTTGATGTAGGGCCAGATTCTGTTAAGTCTGCTTGTATTGAGGTTGATATACAACAGACTTTCTTTGATAAAACTTGGCCTAGGCCAATTGATGTTTCTAAGGCTGACGGTATTATATACCCTCAAGGCCGTACATATTCTAACATAACTATCACTTATCAAGGTCTTTTTCCCTATCAGGGAGACCATGGTGATATGTAT"&amp;"GTCTACTCTGCAGGACATGCTACAGGCACAACTCCACAAAAGTTGTTTGTAGCTAACTATTCTCAGGACGTCAAACAGTTTGCTAATGGGTTTGTCGTCCGTATAGGAGCAGCTGCCAATTCCACTGGCACTGTTATTATTAGCCCATCTACCAGCGCTACTATACGAAAAATTTACCCTGCTTTTATGCTGGGTTCTTCAGTTGGTAATTTCTCAGATGGTAAAATGGGCCGCTTCTTCAATCATACTCTAGTT"&amp;"CTTTTGCCCGATGGATGTGGCACTTTACTTAGAGCTTTTTATTGTATTCTAGAGCCTCGCTCTGGAAATCATTGTCCTGCTGGCAATTCCTATACTTCTTTTGCCACTTATCACACTCCTGCAACAGATTGTTCTGATGGCAATTACAATCGTAATGCCAGTCTGAACTCTTTTAAGGAGTATTTTAATTTACGTAACTGCACCTTTATGTACACTTATAACATTACCGAAGATGAGATTTTAGAGTGGTTTGGC"&amp;"ATTACACAAACTGCTCAAGGTGTTCACCTCTTCTCATCTCGGTATGTTGATTTGTACGGCGGCAATATGTTTCAATTTGCCACCTTGCCTGTTTATGATACTATTAAGTATTATTCTATCATTCCTCACAGTATTCGTTCTATCCAAAGTGATAGAAAAGCTTGGGCTGCCTTCTACGTATATAAACTTCAACCGTTAACTTTCCTGTTGGATTTTTCTGTTGATGGTTATATACGCAGAGCTATAGACTGTGGT"&amp;"TTTAATGATTTGTCACAACTCCACTGCTCAYATGAATCCTTCGATGTTGAATCTGGAGTTTATTCAGTTTCGTCTTTCGAAGCAAAACCTTCTGGCTCAGTTGTGGAACAGGCTGAAGGTGTTGAATGTGATTTTTCACCTCTTCTGTCTGGCACACCTCCTCAGGTTTATAATTTCAAGCGTTTGGTTTTTACCAATTGCAATTATAATCTTACCAAATTGCTTTCACTTTTTTCTGTGAATGATTTTACTTGT"&amp;"AGTCAAATATCTCCAGCAGCAATTGCTAGCAACTGTTATTCTTCACTGATTTTGGATTATTTTTCATACCCACTTAGTATGAAATCCGATCTCAGTGTTAGTTCTGCTGGTCCAATATCCCAGTTTAATTATAAACAGTCCTTTTCTAATCCCACATGTTTGATTTTAGCGACTGTTCCTCATAACCTTACTACTATTACTAAGCCTCTTAAGTACAGCTATATTAACAAGTGCTCTCGTCTTCTTTCTGATGAT"&amp;"CGTACTGAAGTACCTCAGTTAGTGAACGCTAATCAATACTCACCCTGTGTATCCACTGTCCCATCCACTGTGTGGGAAGACGGTGATTATTATAGGAAACAACTATCTCCACTTGAAGGTGGTGGCTGGCTTGTTGCTAGTGGCTCAACTGTTGCCATGACTGAGCAATTACAGATGGGCTTTGGTATTACAGTTCAATATGGTACAGACACCAATAGTGTTTGCCCCAAGCTTGAATTTGCTAATGACACAAAA"&amp;"ATTGCCTCTCAATTAGGCAATTGCGTGGAATATTCCCTCTATGGTGTTTCGGGCCGTGGTGTCTTTCAGAATTGCACAGCTGTAGGTGTTCGACAGCAGCGCTTTGTTTATGATGCGTACCAGAATTTAGTTGGCTATTATTCTGATGATGGCAACTACTACTGTTTGCGTGCTTGTGTTAGTGTTCCTGTTTCTGTCATCTATGATAAAGAAACTAAAACCCACGCTACTCTATTTGGTAGTGTTGCATGTGAA"&amp;"CACATTTCCTCTACCATGTCTCAATACTCCCGTTCTACGCGATCAATGCTTAAACGGCGAGATTCTACATATGGTCCCCTTCAGACACCTGTTGGTTGTGTCCTAGGACTTGTTAATTCCTCTTTGTTCGTAGAGGACTGCAAGTTGCCTCTTGGTCAATCTCTCTGTGCTCTTCCTGACACACCTAGTACTCTCACACCTCGCAGTGTGCGCTCTGTTCCAGGTGAAATGCGCTTGGCATCCATTGCTTTTAAT"&amp;"CATCCTATTCAGGTTGATCAACTTAATAGTAGTTATTTTAAATTAAGTATACCTACTAATTTTTCCTTTGGTGTGACTCAGGAGTACATTCAGACAACCATTCAGAAAGTTACTGTTGATTGTAAACAGTACGTTTGCAATGGTTTCCAGAAGTGTGAGCAATTACTGCGCGAGTATGGCCAGTTTTGTTCCAAAATAAACCAGGCTCTCCATGGTGCCAATTTACGCCAGGATGATTCTGTACGTAATTTGTTT"&amp;"GCGAGCGTGAAAAGCTCTCAATCATCTCCTATCATACCAGGTTTTGGAGGTGACTTTAATTTGACACTTCTAGAACCTGTTTCTATATCTACTGGCAGTCGTAGTGCACGTAGTGCTATTGAGGATTTGCTATTTGACAAAGTCACTATAGCTGATCCTGGTTATATGCAAGGTTACGATGATTGTATGCAGCAAGGTCCAGCATCAGCTCGTGATCTTATTTGTGCTCAATATGTGGCTGGTTATAAAGTATTA"&amp;"CCTCCTCTTATGGATGTTAATATGGAAGCCGCGTACACTTCATCTTTGCTTGGCAGCATAGCAGGTGTTGGCTGGACTGCTGGCTTATCCTCCTTTGCTGCTATTCCATTTGCACAGAGTATTTTTTATAGGTTAAACGGTGTTGGCATTACTCAACAGGTTCTTTCAGAGAACCAAAAGCTTATTGCCAATAAGTTTAATCAGGCTCTGGGAGCTATGCAAACAGGCTTCACTACAACTAATGAAGCTTTTCGG"&amp;"AAGGTTCAGGATGCTGTGAACAACAATGCACAGGCTCTATCCAAATTAGCTAGCGAGCTATCTAATACTTTTGGTGCTATTTCCGCCTCTATTGGAGACATCATACAACGTCTTGACGTTCTCGAACAGGACGCCCAAATAGACAGACTTATTAATGGCCGTTTGACAACACTAAATGCTTTTGTTGCACAGCAGCTTGTTCGTTCTGAATCAGCTGCTCTTTCCGCTCAATTGGCTAAAGATAAAGTCAATGAG"&amp;"TGTGTCAAGGCACAATCCAAGCGTTCTGGATTTTGCGGTCAAGGCACACATATAGTGTCCTTTGTTGTAAATGCCCCTAATGGCCTTTACTTTATGCATGTTGGTTATTACCCTAGCAACCACATTGAGGTTGTTTCTGCTTATGGTCTTTGCGATGCAGCTAACCCTACTAATTGTATAGCCCCTGTTAATGGCTACTTTATTAAAACTAATAACACTAGGATTGTTGATGAGTGGTCATATACTGGCTCGTCC"&amp;"TTCTATGCACCTGAGCCCATCACCTCTCTTAATACTAAGTATGTTGCACCACAGGTGACATACCAAAACATTTCTACTAACCTCCCTCCTCCTCTTCTCGGCAATTCCACCGGGATTGACTTCCAAGATGAGTTGGATGAGTTTTTCAAAAATGTTAGCACCAGTATACCTAATTTTGGTTCTCTAACACAGATTAATACTACATTACTCGATCTTACCTACGAGATGTTGTCTCTTCAACAAGTTGTTAAAGCC"&amp;"CTTAATGAGTCTTACATAGACCTTAAAGAGCTTGGCAATTATACTTATTACAACAAATGGCCGTGGTACATTTGGCTTGGTTTCATTGCTGGGCTTGTTGCCTTAGCTCTATGCGTCTTCTTCATACTGTGCTGCACTGGTTGTGGCACAAACTGTATGGGAAAACTTAAGTGTAATCGTTGTTGTGATAGATACGAGGAATACGACCTCGAGCCGCATAAGGTTCATGTTCACTAA")</f>
        <v>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v>
      </c>
      <c r="AL57" s="109">
        <f t="shared" si="15"/>
        <v>4062</v>
      </c>
      <c r="AM57" s="109" t="str">
        <f t="shared" si="16"/>
        <v>&gt;HuMERS_172-06_2015_Sgene
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v>
      </c>
      <c r="AN57" s="110" t="s">
        <v>542</v>
      </c>
      <c r="AO57" s="111" t="str">
        <f t="shared" si="26"/>
        <v>https://www.ncbi.nlm.nih.gov/nuccore/KT868877.1</v>
      </c>
      <c r="AP57" s="111" t="str">
        <f t="shared" si="27"/>
        <v>https://www.ncbi.nlm.nih.gov/nuccore/KT868877.1?report=fasta&amp;log$=seqview&amp;format=text</v>
      </c>
      <c r="AQ57" s="112" t="s">
        <v>543</v>
      </c>
      <c r="AR57" s="113">
        <f>IFERROR(__xludf.DUMMYFUNCTION("len(REGEXREPLACE(REGEXREPLACE(AT57, ""&gt;.*\n"", """"), ""\n"", """"))"),30068.0)</f>
        <v>30068</v>
      </c>
      <c r="AS57" s="113" t="str">
        <f t="shared" si="19"/>
        <v>yes</v>
      </c>
      <c r="AT57" s="109" t="str">
        <f>IFERROR(__xludf.DUMMYFUNCTION("if(AQ57="""","""", REGEXREPLACE(AQ57, ""&gt;.*\n"", AW57 &amp; ""
""))"),"&gt;HuMERS_172-06_2015 KT868877.1_ref_genome
CTATCTCACTTCCCCTCGTTCTCTTGCAGAACTTTGATTTTAACGAACTTAAATAAAAGCCCTGTTGTTT
AGCGTATTGTTGCACTTGTCTGGTGGGATTGTGGCATTAATTTGCCTGCTCATCTAGGCAGTGGACATAT
GCTCAACACTGGGTATAATTCTAATTGAATACTATTTTTCAGTTAGAGCGTCGTGTCTCTTGTACGTCTC
"&amp;"GGTCACAATATACGGTTTCGTCCGGTGCGTGGCAATTCGGGGCACATCATGTCTTTCGTGGCTGGTGTGA
TCGCGCAAGGTGCGCGCGGTACGTATCGAGCAGCGCTCAACTCTGAAAAACATCAAGACCATGTGTCTCT
AACTGTGCCACTCTGTGGTTCAGGAAACCTGGTTGAAAAACTTTCACCATGGTTCATGGATGGCGAAAAT
GCCTATGAAGTGGTGAAGGCCATGTTACTTAAAAAAGAGCCA"&amp;"CTTCTCTATGTGCCCATCCGGCTGGCTG
GACACACTAGACACCTCCCAGGTCCTCGTGTGTACCTGGTTGAGAGGCTCATTGCTTGTGAAAATCCATT
CATGGTTAACCAATTGGCTTATAGCTCTAGTGCAAATGGCAGCCTGGTTGGCACAACTTTGCAGGGCAAG
CCTATTGGTATGTTCTTCCCTTATGACATCGAACTTGTCACAGGAAAGCAAAATATTCTCCTGCGCAAGT
ATGGCCGTGGTGG"&amp;"TTATCACTACACCCCAGTCCACTATGAGCGAGACAACACCTCTTGCCCTGAGTGGAT
GGACGATTTTGAGGCGGATCCTAAAGGCAAATATGCCCAGAATCTGCTTAAGAAGTTGATTGGCGGTGAT
GTCACTCCAGTTGACCAATACATGTGTGGCGTTGATGGAAAACCCATTAGTGCCTACGCATTTTTAATGG
CCAAGGATGGAATAACCAAACTGGCTGATGTTGAAGCGGACGTCGCAGCACGTGC"&amp;"TGATGACGAAGGCTT
CATCACATTAAAGAACAATCTATATAGATTGGTTTGGCATGTTGAGCGTAAAGACGTTCCATATCCTAAG
CAATCTATTTTTACTATTAATAGTGTGGTCCAAAAGGATGGTGTTGAAAACACTCCTCCTCACTATTTTA
CTCTTGGATGCAAAATTTTAACGCTCACCCCACGCAACAAGTGGAGTGGCGTTTCTGACTTGTCCCTCAA
ACAAAAACTCCTTTACACCTTCTATG"&amp;"GTAAGGAGTCACTTGAGAACCCAACCTACATTTACCACTCCGCA
TTCATTGAGTGTGGAAGTTGTGGTAATGATTCCTGGCTTACAGGGAATGCTATCCAAGGGTTTGCCTGTG
GATGTGGGGCATCATATACAGCTAATGATGTCGAAGTCCAATCATCTGGCATGATTAAGCCAAATGCTCT
TCTTTGTGCTACTTGCCCCTTTGCTAAGGGTGACAGCTGTTCTTCTAATTGCAAACATTCAGTTGCTC"&amp;"AG
TTGGTTAGTTACCTTTCTGAACGCTGTAATGTTATTGCTGATTCTAAGTCCTTCACACTTATCTTTGGTG
GCGTAGCTTACGCCTACTTTGGATGTGAGGAAGGTACTATGTACTTTGTGCCTAGAGCTAAGTCTGTTGT
CTCAAGGATTGGAGACTCCATCTTTACAGGCTGTACTGGCTCTTGGAACAAGGTCACTCAAATTGCTAAC
ATGTTCTTGGAACAGACTCAGCATTCCCTTAACTTTGTG"&amp;"GGAGAGTTCGTTGTCAACGATGTTGTCCTCG
CAATTCTCTCTGGAACCACAACTAATGTTGACAAAATACGCCAGCTTCTCAAAGGTGTCACCATTGACAA
GTTGCGTGATTATTTAGCTGACTATGACGTAGCAGTCACTGCCGGCCCATTCATGGATAATGCTATTAAT
GTTGGTGGTACAGGATTACAGTATGCCGCCATTACTGCACCTTATGTAGTTCTCACTGGCTTAGGTGAGT
CCTTTAAGAA"&amp;"AGTTGCAACCATACCGTACAAGGTTTGCAACTCTGTTAAGGATACTCTGACTTATTATGC
TCACAGCGTGTTGTACAGAGTTTTTCCTTATGACATGGATTCTGGTGTGTCATCCTTTAGTGAACTACTT
TTTGATTGCGTTGATCTTTCAGTAGCTTCTACCTATTTTTTAGTCCGCCTCTTGCAAGATAAGACTGGCG
ACTTTATGTCTACAATTATTACTTCCTGCCAAACTGCTGTTAGTAAGCTTCT"&amp;"AGATACATGTTTTGAAGC
TACAGAAGCAACATTTAACTTCTTGTTAGATTTGGCAGGATTGTTCAGAATCTTTCTTCGCAATGCCTAT
GTGTACACTTCACAAGGGTTTGTGGTGGTCAATGGCAAAGTTTCTACACTTGTCAAACAAGTGTTAGACT
TGCTTAATAAGGGTATGCAACTTTTGCATACAAAGGTCTCCTGGGCTGGTTCTAATATCAGTGCTGTTAT
CTACAGCGGCAGGGAGTCTCTAA"&amp;"TATTCCCATCGGGAACCTATTACTGTGTCACCACTAAGGCTAAGTCC
GTTCAACAAGATCTTGACGTTATTTTGCCTGGTGAGTTTTCCAAGAAGCAGTTAGGACTGCTCCAACCTA
CTGACAATTCTACAACTGTTAGTGTTACTGTATCCAGTAACATGGTTGAAACTGTTGTGGGTCAACTTGA
GCAAACTAATATGCATAGTCCTGATGTTATAGTAGGTGACTATGTCATTATTAGTGAAAAATTGT"&amp;"TTGTG
CGTAGTAAGGAAGAAGACGGATTCGCCTTCTACCCTGCTTGCACTAATGGTCATGCTGTACCGACTCTCT
TTAGACTTAAGGGAGGTGCACCTGTAAAAAAAGTAGCCTTTGGCGGTGATCAAGTACATGAGGTTGCTGC
TGTAAGAAGTGTTACTGTCGAGTACAACATTCATGCTGTATTAGACACACTACTTGCTTCTTCTAGTCTT
AGAACCTTTGTTGTAGATAAGTCTTTGTCAATTGAG"&amp;"GAGTTTGCTGACGTAGTAAAGGAACAAGTCTCAG
ACTTGCTTGTTAAATTACTGCGTGGAATGCCGATTCCAGATTTTGATTTAGACGATTTTATTGACGCACC
ATGCTATTGCTTTAACGCTGAGGGTGATGCATCTTGGTCTTCTACTATGATCTTCTCTCTTCACCCCGTC
GAGTGTGACGAGGAGTGTTCTGAAGTAGAGGCTTCAGGTTTAGAAGAAGGTGAATCAGAGTGCATTTCTG
AGACTTC"&amp;"AACTGAACAAGTTGACGTTTCTCATGAGGTTTCTGACGACGAGTGGGCTGCTGCAGTTGATGA
AGCGTTCCCCCTCGATGAAGCAGAAGATGTTACTGAATCTGTGCAAGAAGAAGCACAACCAGTAGAAGTA
CCTGTTGAAGATATTGCGCAGGTTGTCATAGCTGACACCTTACAGGAAACTCCTGTTGTGTCTGATACTG
TTGAAGTCCCACCGCAAGTGGTGAAACTTCCGTCTGAACCTCAGACTAT"&amp;"CCAGCCCGAGGTAAAAGAAGT
TGCACCTGTCTATGAGGCTGATACCGAACAGACACAGAGTGTTACTGTTAAACCTAAGAGGTTACGCAAA
AAGCGTAATGTTGACCCTTTGTCCAATTTTGAACATAAGGTTATTACAGAGTGCGTTACCATAGTTTTAG
GTGACGCAATTCAAGTAGCCAAGTGCTATGGGGAGTCTGTGTTAGTTAATGCTGCTAACACACATCTTAA
GCATGGCGGTGGTATCGCTG"&amp;"GTGCTATTAATGCGGCTTCAAAAGGGGCTGTCCAAAAAGAGTCAGATGAG
TATATTCTGGCTAAAGGGCCGTTACAAGTAGGAGATTCAGTTCTCTTGCAAGGCCATTCTCTAGCTAAGA
ATATCCTGCATGTCGTAGGCCCAGATGCCCGCGCTAAACAGGATGTTTCTCTCCTTAGTAAGTGCTATAA
GGCTATGAATGCATATCCTCTTGTAGTCACTCCTCTTGTTTCAACAGGCATATTTGGTGTAA"&amp;"AACCAGCT
GTGTCTTTTGATTATCTTATTAGAGAGGCTAAGACTAGAGTTTTAGTCGTCGTTAATTCCCAAGATGTCT
ATAAGAGTCTTACCATAGTTGACATTCCACAGAGTTTGACTTTTTCATATGATGGGTTACGTGGCGCAAT
ACGTAAAGCTAAAGATTATGGTTTTACTGTTTTTGTGTGCACAGACAACTCTGCTAACACTAAAGTTCTT
AGGAACAAGGGTGTTGATTATACTAAGAAGTTT"&amp;"CTTACAGTTGACGGTGTGCAATATTATTGCTACACGT
CTAAGGACACTTTAGATGATATCTTACAACAGGCTAATAAGTCTGTTGGTATTATATCTATGCCTTTGGG
ATATGTGTCTCATGGTTTAGACTTAATTCAAGCAGGGAGTGTCGTGCGTAGAGTTAACGTGCCCTACGTG
TGTCTCCTAGCTAATAAAGAGCAAGAAGCTATTTTGATGTCTGAAGACGTTAAGTTAAACCCTTCAGAAG
ATTT"&amp;"TATAAAGCACGTCCGCACTAATGGTGGTTACAATTCTTGGCATTTAGTCGAGGGTGAACTATTGGT
GCAAGACTTACGCTTAAATAAGCTCCTGCATTGGTCTGATCAAACCATATGCTACAAGGATAGTGTGTTT
TATGTTGTAAAGAATAGTACAGCTTTTCCATTTGAAACACTTTCAGCATGTCGTGCGTATTTGGATTCAC
GCACGACACAGCAGTTAACAATCGAAGTCTTAGTGACTGTCGATGG"&amp;"TGTAAATTTTAGAACAGTCGTTCT
AAATAATAAGAACACTTATAGATCACAGCTTGGATGCGTTTTCTTTAATGGTGCTGATATTTCTGATACC
ATTCCTGATGAGAAACAGAATGGTCACAGTTTATATCTAGCAGACAATTTGACTGCTGATGAAACAAAGG
CGCTTAAAGAGTTATATGGCCCCGTTGATCCTACTTTCTTACACAGATTCTATTCACTTAAGGCTGCAGT
CCATAAGTGGAAGATGG"&amp;"TTGTGTGTGATAAGGTACGTTCTCTCAAATTGAGTGATAATAATTGTTATCTT
AATGCAGTTATTATGACACTTGATTTATTGAAGGACATTAAATTTGTTATACCTGCTCTACAGCATGCAT
TTATGAAACATAAGGGCGGTGATTCAACTGACTTCATAGCCCTCATTATGGCTTATGGCAATTGCACATT
TGGTGCTCCAGATGATGCCTCTCGGTTACTTCATACCGTGCTTGCAAAGGCTGAGTTAT"&amp;"GCTGTTCTGCA
CGCATGGTTTGGAGAGAGTGGTGCAATGTCTGTGGCATAAAAGATGTTGTTCTACAAGGCTTAAAAGCTT
GTTGTTACGTGGGTGTGCAAACTGTTGAAGATCTGCGTGCTCGCATGACATATGTATGCCAGTGTGGTGG
TGAACGTCATCGGCAAATAGTCGAACACACCACCCCCTGGTTGCTGCTCTCAGGCACACCAAATGAAAAA
TTGGTGACAACCTCCACGGCGCCTGATTTT"&amp;"GTAGCGTTTAATGTCTTTCAGGGCATTGAAACGGCTGTTG
GCCATTATGTTCATGCTTGCCTGAAGGGTGGTCTTATTTTAAAGTTTGACTCTGGCACCGTTAGCAAGAC
TTCAGACTGGAAGTGCAAGGTGACAGATGTACTTTTCCCCGGCCAAAAATACAGTAGCGATTGTAATGTC
GTACGGTATTCTTTGGACGGTAATTTCAGAACAGAGGTTGATCCCGACCTATCTGCTTTCTATGTTAAGG
A"&amp;"TGGTAAATACTTTACAAGTGAACCACCCGTAACATATTCACCAGCTACAATTTTAGCTGGTAGTGTCTA
CACTAATAGCTGCCTTGTATCGTCTGATGGACAACCTGGCGGTGATGCTATTAGTTTGAGTTTTAATAAC
CTTTTAGGGTTTGATTCTAGTAAACCAGTCACTAAGAAATACACTTACTCCTTCTTGCCTAAAGAAGACG
GCGATGTGTTGTTGGCTGAGTTTGACACTTATGACCCTATTTA"&amp;"TAAGAATGGTGCCATGTATAAAGGCAA
ACCAATTCTTTGGGTCAACAAAGCATCTTATGATACTAATCTTAATAAGTTCAATAGAGCTAGTTTGCGT
CAAATTTTTGACGTAGCCCCCATTGAACTCGAAAATAAATTCACACCTTTGAGTGTGGCGTCCACACCAG
TTGAACCTCCAACTGTAGATGTGGTAGCACTTCAACAGGAAATGACAATTGTCAAATGTAAGGGTTTAAA
TAAACCTTTCGTGA"&amp;"AGGACAATGTCAGTTTCGTTGTTGATGACTCAGGTACTCCCGTTGTTGAGTATCTG
TCTAAAGAAGATCTACATACATTGTATGTAGACCCTAAGTATCAAGTCATTGTCTTAAAAGACAATGTAC
TTTCTTCTATGCTTAGATTGCACACCGTTGAGTCAGGTGATATTAACGTTGTTGCAGCTTCCGGATCTTT
GACACGTAAAGTGAAGTTACTATTTAGGGCTTCATTTTATTTCAAAGAATTTGCTA"&amp;"CCCGCACTTTCACT
GCTACCACTGCTGTAGGTAGTTGTATAAAGAGTGTAGTGCGGCATCTAGGTGTTACTAAAGGCATATTGA
CAGGCTGTTTTAGTTTTGTCAAGATGTTATTTATTCTTCCACTAGCTTACTTTAGTGATTCAAAACTCGG
CACCACAGAGGTTAAAGTGAGTGCTTTGAAAACAGCTGGCGTTGTGACAGGTAATGTTGTAAAACAGTGT
TGCACTGCTGCTGTTGATTTAAGTATG"&amp;"GATAAGTTGCGCCGTGTGGATTGGAAATCAACCCTACGGTTGT
TACTTATGTTATGCACAACTATGGTATTGTTGTCTTCTGTGTATCACTTGTATGTCTTCAATCAGGTCTT
ATCAAGTGATGTTATGTTTGAAGATGCCCAAGGTTTGAAAAAGTTCTACAAAGAAGTTAGAGCTTACCTA
GGAATCTCTTCTGCTTGTGACGGTCTTGCTTCAGCTTATAGGGCGAATTCATTTGATGTACCTACATTC"&amp;"T
GCGCAAACCGTTCTGCAATGTGTAATTGGTGCTTGATTAGCCAAGATTCCATAACTCACTACCCAGCTCT
TAAGATGGTTCAAACACATCTTAGCCACTATGTTCTTAACATAGATTGGTTGTGGTTTGCATTCGAGACT
GGTTTGGCATACATGCTCTATACCTCGGCCTTCAACTGGTTGTTGTTGGCAGGTACATTGCATTATTTCT
TTGCACAGACTTCCATATTTGTAGACTGGCGGTCATACAA"&amp;"TTATGCTGTGTCTAGTGCCTTCTGGTTATT
TACCCACATTCCAATGGCGGGTTTGGTACGAATGTATAATTTGTTAGCATGCCTTTGGCTTTTACGCAAG
TTTTATCAGCATGTAATCAATGGTTGCAAAGATACGGCATGCTTGCTCTGCTATAAGAGGAACCGACTTA
CTAGAGTTGAAGCTTCTACCGTTGTCTGTGGTGGAAAACGTACGTTTTATATCACAGCAAATGGCGGTAT
TTCATTCTGTC"&amp;"GTAGGCATAATTGGAATTGTGTGGATTGTGACATTGCAGGTGTGGGGAATACCTTCATC
TGTGAAGAAGTCGCAAATGACCTCACTACCGCCCTACGCAGGCCTATTAACGCTACGGATAGATCACATT
ATTATGTGGATTCCGTTACAGTTAAAGAGACTGTTGTTCAGTTTAATTATCGTAGAGACGGTCAACCATT
CTACGAGCGGTTTCCCCTCTGCGCTTTTACAAATCTAGATAAGTTGAAGTTCA"&amp;"AAGAGGTCTGTAAAACT
ACTACTGGTATACCTGAATACAACTTTATCATCTACGACTCATCAGATCGTGGCCAGGAAAGTTTAGCTA
GGTCTGCATGTGTTTATTATTCTCAAGTCTTGTGTAAATCAATTCTTTTGGTTGACTCAAGTTTGGTTAC
TTCTGTTGGTGATTCTAGTGAAATCGCCACTAAAATGTTTGATTCCTTTGTTAATAGTTTCGTCTCGCTG
TATAATGTCACACGCGATAAGTTG"&amp;"GAAAAACTTATCTCTACTGCTCGTGATGGCGTAAGGCGAGGCGATA
ACTTCCATAGTGTCTTAACAACATTCATTGACGCAGCACGAGGCCCCGCAGGTGTGGAGTCTGATGTTGA
GACCAATGAAATTGTTGACTCTGTGCAGTATGCTCATAAACATGACATACAAATTACTAATGAGAGTTAC
AATAATTATGTACCCTCATATGTTAAACCTGATAGTGTGTCTACCAGTGATTTAGGTAGTCTCATT"&amp;"GATT
GTAATGCGGCTTCAGTTAACCAAATTGTCTTGCGTAATTCTAATGGTGCTTGTATTTGGAACGCTGCTGC
ATATATGAAACTCTCGGATGCACTTAAACGACAGATTCGCATTGCATGCCGTAAGTGTAATTTAGCTTTC
CGGTTAACCACCTCAAAGCTACGCGCTAATGATAATATCTTATCAGTTAGATTCACTGCTAACAAAATTG
TTGGTGGTGCTCCTACATGGTTTAATGTGTTGCGTGA"&amp;"CTTTACGTTAAAGGGTTACGTTCTTGCTACCAT
TATTGTGTTTCTGTGTGCTGTACTGATGTATTTGTGTTTACCTACATTTTCTATGGTACCTGTTGAATTT
TATGAAGACCGCATCTTGGACTTTAAAGTTCTTGATAATGGTATCATTAGGGATGTAAATCCTGATGATA
AGTGCTTTGCTAATAAGCACCGGTCCTTCACACAATGGTATCATGAGCATGTTGGTGGTGTCTATGACAA
CTCTATCA"&amp;"CATGCCCATTGACAGTTGCAGTAATTGCTGGAGTTGCTGGTGCTCGCATTCCAGACGTACCT
ACTACATTGGCTTGGGTGAACAATCAGATAATTTTCTTTGTTTCTCGAGTCTTTGCTAATACAGGCAGTG
TTTGCTACACTCCTATAGATGAGATACCCTATAAGAGTTTCTCTGATAGTGGTTGCATTCTTCCATCTGA
GTGCACTATGTTTAGGGATGCAGAGGGCCGTATGACACCATACTGCCATG"&amp;"ATCCTACTGTTTTGCCTGGG
GCTTTTGCGTACAGTCAGATGAGGCCTCATGTTCGTTACGACTTGTATGATGGTAACATGTTTATTAAAT
TTCCTGAAGTAGTATTTGAAAGTACACTTAGGATTACTAGAACTCTGTCAACTCAGTACTGCCGGTTCGG
TAGTTGTGAGTATGCACAAGAGGGTGTTTGTATTACCACAAATGGCTCGTGGGCCATTTTTAATGACCAC
CATCTTAATAGACCTGGTGTC"&amp;"TATTGTGGCTCTGATTTTATTGACATTGTCAGGCGGTTAGCAGTATCAC
TGTTCCAGCCTATTACTTATTTCCAATTGACTACCTCATTGGTCTTGGGTATAGGTTTGTGTGCATTCCT
GACTTTGCTCTTCTATTATATTAATAAAGTAAAACGTGCTTTTGCAGATTACACCCAGTGTGCTGTAATT
GCTGTTGTTGCTGCTGTTCTTAATAGCTTGTGCATCTGCTTTGTTGCCTCTATACCATTGTGT"&amp;"ATAGTAC
CTTACACTGCATTGTACTATTATGCTACATTCTATTTTACTAATGAGCCTGCATTTATTATGCATGTTTC
TTGGTACATTATGTTCGGGCCTATCGTTCCCATATGGATGACCTGCGTCTATACAGTTGCAATGTGCTTT
AGACACTTCTTCTGGGTTTTAGCTTATTTTAGTAAGAAACATGTAGAAGTTTTTACTGATGGTAAGCTTA
ATTGTAGTTTCCAGGACGCTGCCTCTAATATCTT"&amp;"TGTTATTAACAAGGACACTTATGCAGCTCTTAGAAA
CTCTTTAACTAATGATGCCTATTCACGATTTTTGGGGTTGTTTAACAAGTATAAGTACTTCTCTGGTGCT
ATGGAAACAGCCGCTTATCGTGAAGCTGCAGCATGTCATCTTGCTAAAGCCTTACAAACATACAGTGAGA
CTGGTAGTGATCTTCTTTACCAACCACCCAACTGTAGCATAACCTCTGGCGTGTTGCAAAGCGGTTTGGT
GAAAA"&amp;"TGTCACATCCCAGTGGAGATGTTGAGGCTTGTATGGTTCAGGTTACCTGCGGTAGCATGACTCTT
AATGGTCTTTGGCTTGACAACACAGTCTGGTGCCCACGACACGTAATGTGCCCGGCTGACCAGTTGTCTG
ATCCTAATTATGATGCCTTGTTGATTTCTATGACTAATCATAGTTTCAGTGTGCAAAAACACATTGGCGC
TCCAGCAAACTTGCGTGTTGTTGGTCATGCCATGCAAGGCACTCTTT"&amp;"TGAAGTTGACTGTCGATGTTGCT
AACCCTAGCACTCCAGCCTACACTTTTACAACAGTGAAACCTGGCGCAGCATTTAGTGTGTTAGCATGCT
ATAATGGTCGTCCGACTGGTACATTCACTGTTGTAATGCGCCCTAACTACACAATTAAGGGTTCCTTTCT
GTGTGGTTCTTGTGGTAGTGTTGGTTACACCAAGGAGGGTAGTGTGATCAATTTTTGTTACATGCATCAA
ATGGAACTTGCTAATGGT"&amp;"ACACATACCGGTTCAGCATTTGATGGTACTATGTATGGTGCCTTTATGGATA
AACAAGTGCACCAAGTTCAGTTAACAGACAAATACTGCAGTGTTAATGTAGTAGCTTGGCTTTACGCAGC
AATACTTAATGGTTGCGCTTGGTTTGTAAAACCTAATCGCACTAGTGTTGTTTCTTTTAATGAATGGGCT
CTTGCCAACCAATTCACTGAATTTGTTGGCACTCAATCCGTTGACATGTTAGCTGTCAAA"&amp;"ACAGGCGTTG
CTATTGAACAGCTGCTTTATGCGATCCAACAACTTTATACTGGGTTCCAGGGAAAGCAAATCCTTGGCAG
TACTATGTTGGAAGATGAATTCACACCTGAGGATGTTAATATGCAGATTATGGGTGTGGTTATGCAGAGT
GGTGTGAGAAAAGTTACATATGGTACTGCGCATTGGTTGTTCGCGACCCTTGTTTCAACCTATGTGATAA
TCTTACAAGCCACTAAATTTACTTTGTGGAA"&amp;"CTACTTGTTTGAGACTATTCCCACACAGTTGTTCCCACT
CTTATTTGTGACTATGGCCTTCGTTATGTTGTTGGTTAAACACAAACACACCTTTTTGACACTTTTCTTG
TTGCCTGTGGCTATTTGTTTGACTTATGCAAACATAGTCTACGAGCCCACTACTCCCATTTCGTCAGCGC
TGATTGCAGTTGCAAATTGGCTTGCCCCCACTAATGCTTATATGCGCACTACACATACTGATATTGGTGT
CT"&amp;"ACATTAGTATGTCACTTGTATTAGTCATTGTAGTGAAGAGATTGTACAACCCATCACTTTCTAACTTT
GCGTTAGCATTGTGCAGTGGTGTAATGTGGTTGTACACTTATAGCATTGGAGAAGCCTCAAGCCCCATTG
CCTATCTGGTTTTTGTCACTACACTCACTAGTGATTATACGATTACAGTCTTTGTTACTGTCAACCTTGC
AAAAGTTTGCACTTATGCCATCTTTGCTTACTCACCACAGCTTA"&amp;"CACTTGTGTTTCCGGAAGTGAAGATG
ATACTTTTATTATACACATGTTTAGGTTTCATGTGTACTTGCTATTTTGGTGTCTTCTCTTTTTTGAACC
TTAAGCTTAGAGCACCTATGGGTGTCTATGACTTTAAGGTCTCAACACAAGAGTTCAGATTCATGACTGC
TAACAATCTAACTGCACCTAGAAATTCTTGGGAGGCTATGGCTCTGAACTTTAAGTTAATAGGTATTGGC
GGTACACCTTGTATA"&amp;"AAGGTTGCTGCTATGCAGTCTAAACTTACAGATCTTAAATGCACATCTGTGGTTC
TCCTCTCTGTGCTCCAACAGTTACACTTAGAGGCTAATAGTAGGGCCTGGGCTTTCTGTGTTAAATGCCA
TAATGACATATTGGCAGCAACAGACCCCAGTGAGGCTTTCGAGAAATTCGTAAGTCTCTTTGCCACTTTA
ATGACTTTTTCTGGTAATGTAGATCTTGATGCGTTAGCTAGTGATATTTTTGACACT"&amp;"CCTAGCGTACTTC
AAGCTACTCTTTCTGAGTTTTCACACTTAGCTACCTTTGCTGAGTTGGAAGCTGCGCAGAAAGCCTATCA
GGAAGCTATGGACTCTGGTGACACCTCACCACAAGTTCTTAAGGCTTTGCAGAAGGCTGTTAATATAGCT
AAAAACGCCTATGAGAAGGATAAGGCAGTGGCCCGTAAGTTAGAACGTATGGCTGATCAGGCTATGACTT
CTATGTATAAGCAAGCACGTGCTGAAGA"&amp;"CAAGAAAGCAAAAATTGTCAGTGCTATGCAAACTATGTTGTT
TGGTATGATTAAGAAGCTCGACAACGATGTTCTTAATGGTATCATTTCTAACGCTAGGAATGGTTGTATA
CCTCTTAGTGTCATTCCACTGTGTGCTTCAAATAAACTTCGCGTTGTAATTCCTGACTTCACCGTCTGGA
ATCAGGTAGTCACATATCCCTCGCTTAACTACGCTGGGGCTTTGTGGGACATTACAGTTATAAACAATGT"&amp;"
GGACAATGAAATTGTTAAGTCTTCAGATGTTGTAGACAGCAATGAAAATTTAACATGGCCACTTGTTTTA
GAATGCACTAGGGCATCCACTTCTGCCGTTAAGTTGCAAAATAATGAGATCAAACCTTCAGGTTTAAAAA
CCATGGTTGTGTCTGCAGGTCAAGAGCAAACTAACTGTAATACTAGTTCCTTAGCTTATTACGAACCTGT
GCAGGGTCGTAAAATGCTGATGGCTCTTCTTTCTGATAATG"&amp;"CCTATCTCAAATGGGCGCGTGTTGAAGGT
AAGGACGGATTTGTTAGTGTAGAGCTACAACCTCCTTGCAAATTCTTGATTGCGGGACCAAAAGGACCTG
AAATCCGATATCTCTATTTTGTTAAAAATCTTAACAACCTTCATCGCGGGCAAGTGTTAGGGCACATTGC
TGCGACTGTTAGATTGCAAGCTGGTTCTAACACCGAGTTTGCCTCTAATTCTTCGGTGTTGTCACTTGTT
AACTTCACCGTT"&amp;"GATCCTCAAAAAGCTTATCTCGATTTCGTCAATGCGGGAGGTGCCCCATTGACAAATT
GTGTTAAGATGCTTACTCCTAAAACTGGTACAGGTATAGCTATATCTGTTAAACCAGAGAGTACAGCTGA
TCAAGAGACTTATGGTGGAGCTTCAGTGTGTCTCTATTGCCGTGCGCATATAGAACATCCTGATGTCTCT
GGTGTTTGTAAATATAAGGGTAAGTTTGTCCAAATCCCTGCTCAGTGTGTCCGT"&amp;"GACCCTGTGGGATTTT
GTTTGTCAAATACCCCCTGTAATGTCTGTCAATATTGGATTGGATATGGGTGCAATTGTGACTCGCTTAG
GCAAGTAGCACTGCCCCAATCTAAAGATTCCAATTTTTTAAACGAGTCCGGGGTTCTATTGTAAATGCCC
GAATAGAACCCTGTTCAAGTGGTTTGTCCACTGATGTCGTCTTTAGGGCATTTGACATCTGCAACTATAA
GGCTAAGGTTGCTGGTATTGGAAAA"&amp;"TACTACAAGACTAATACTTGTAGGTTTGTAGAATTAGATGACCAA
GGGCATCATTTAGACTCCTATTTTGTCGTTAAGAGGCATACTATGGAGAATTATGAACTAGAGAAGCACT
GTTACGATTTGTTACGTGACTGTGATGCTGTAGCTCCCCATGATTTCTTCATCTTTGATGTAGACAAAGT
TAAAACACCTCATATTGTACGTCAGCGTTTAACTGAGTACACTATGATGGATCTTGTATATGCCCTG"&amp;"AGG
CACTTTGATCAAAATAGCGAAGTGCTTAAGGCTATCTTAGTGAAGTATGGTTGCTGTGATGTTACCTACT
TTGAAAATAAACTCTGGTTTGATTTTGTTGAAAATCCCAGTGTTATTGGTGTTTATCATAAACTTGGAGA
ACGTGTACGCCAAGCTATCTTAAACACTGTTAAATTTTGTGACCACATGGTCAAGGCTGGTTTAGTCGGT
GTGCTCACACTAGACAACCAGGACCTTAATGGCAAGTG"&amp;"GTATGATTTTGGTGACTTCGTAATCACTCAAC
CTGGTTCAGGAGTAGCTATAGTTGATAGCTACTATTCTTATTTGATGCCTGTGCTCTCAATGACCGATTG
TCTGGCCGCTGAGACACATAGGGATTGTGATTTTAATAAACCACTCATTGAGTGGCCACTTACTGAGTAT
GATTTTACTGATTATAAGGTACAACTCTTTGAGAAGTACTTTAAATATTGGGATCAGACGTATCACGCAA
ATTGCGTTA"&amp;"ATTGTACTGATGACCGTTGTGTGTTACATTGTGCTAATTTCAATGTATTGTTTGCTATGAC
CATGCCTAAGACTTGTTTCGGACCCATAGTCCGAAAGATCTTTGTTGATGGCGTGCCATTTGTAGTATCT
TGTGGTTATCACTACAAAGAATTAGGTTTAGTCATGAATATGGATGTTAGTCTCCATAGACATAGGCTCT
CTCTTAAGGAGTTGATGATGTATGCCGCTGATCCAGCCATGCACATTGCCT"&amp;"CCTCTAACGCTTTTCTTGA
TTTGAGGACATCATGTTTTAGTGTCGCTGCACTTACAACTGGTTTGACTTTTCAAACTGTGCGGCCTGGC
AATTTTAACCAAGACTTCTATGATTTCGTGGTATCTAAAGGTTTCTTTAAGGAGGGCTCTTCAGTTACGC
TCAAACATTTTTTCTTTGCTCAAGATGGTAATGCTGCTATTACAGATTATAATTACTATTCTTATAATCT
GCCTACTATGTGTGACATCAAA"&amp;"CAAATGTTGTTCTGCATGGAAGTTGTAAACAAGTACTTCGAAATCTAT
GACGGTGGTTGTCTTAATGCTTCTGAAGTGGTTGTTAATAATTTAGACAAGAGTGCTGGCCATCCTTTTA
ATAAGTTTGGCAAAGCTCGTGTCTATTATGAGAGCATGTCTTACCAGGAGCAAGATGAACTCTTTGCCAT
GACAAAGCGTAACGTCATTCCTACCATGACTCAAATGAATCTAAAATATGCTATTAGTGCTAAG"&amp;"AATAGA
GCTCGCACTGTTGCAGGCGTGTCCATACTTAGCACAATGACTAATCGCCAGTACCATCAGAAAATGCTTA
AGTCCATGGCTGCAACTCGTGGAGCGACTTGCGTCATTGGTACTACAAAGTTCTATGGTGGCTGGGATTT
CATGCTTAAAACATTGTACAAAGATGTTGATAATCCGCATCTTATGGGTTGGGATTACCCTAAGTGTGAT
AGAGCTATGCCTAATATGTGTAGAATCTTCGCTTC"&amp;"ACTCATATTAGCTCGTAAACATGGCACTTGTTGTA
CTACAAGGGACAGATTTTATCGCTTGGCAAATGAGTGTGCTCAGGTGCTAAGCGAATATGTTCTATGTGG
TGGTGGTTACTACGTCAAACCTGGAGGTACCAGTAGCGGAGATGCCACCACTGCATATGCCAATAGTGTC
TTTAACATTTTGCAGGCGACAACTGCTAATGTCAGTGCACTTATGGGTGCTAATGGCAACAAGATTGTTG
ACAAAG"&amp;"AAGTTAAAGACATGCAGTTTGATTTGTATGTCAATGTTTACAGGAGCACTAGCCCAGACCCCAA
ATTTGTTGATAAATACTATGCTTTTCTTAATAAGCACTTTTCTATGATGATACTGTCTGATGACGGTGTC
GTTTGCTATAATAGTGATTATGCAGCTAAGGGTTACATTGCTGGAATACAGAATTTTAAGGAAACGCTGT
ATTATCAGAACAATGTCTTTATGTCTGAAGCTAAATGCTGGGTGGAAA"&amp;"CCGATCTGAAGAAAGGGCCACA
TGAATTCTGTTCACAGCATACGCTTTATATTAAGGATGGCGACGATGGTTACTTCCTTCCTTATCCAGAC
CCTTCAAGAATTTTGTCTGCCGGTTGCTTTGTAGATGATATCGTTAAGACTGACGGTACACTCATGGTAG
AGCGGTTTGTGTCTTTGGCTATAGATGCTTACCCTCTCACAAAGCATGAAGATATAGAATACCAGAATGT
ATTCTGGGTCTACTTACAG"&amp;"TATATAGAAAAACTGTATAAAGACCTTACAGGACACATGCTTGACAGTTAT
TCTGTCATGCTATGTGGTGATAATTCTGCTAAGTTTTGGGAAGAGGCATTCTACAGAGATCTCTATAGTT
CGCCTACCACTTTGCAGGCTGTCGGTTCATGCGTTGTATGCCATTCACAGACTTCCCTACGCTGTGGGAC
ATGCATCCGTAGACCATTTCTCTGCTGTAAATGCTGCTATGATCATGTTATAGCAACTCCA"&amp;"CATAAGATG
GTTTTGTCTGTTTCTCCTTACGTTTGTAATGCCCCTGGTTGTGGCGTTTCAGACGTTACTAAGCTATATT
TAGGTGGTATGAGCTACTTTTGTGTAGATCATAGACCTGTGTGTAGTTTTCCACTTTGCGCTAATGGTCT
TGTATTCGGCTTATACAAGAATATGTGCACAGGTAGTCCTTCTATAGTTGAATTTAATAGGTTGGCTACC
TGTGACTGGACTGAAAGTGGTGATTACACCCT"&amp;"TGCCAATACTACAACAGAACCACTCAAACTTTTTGCTG
CTGAGACTTTACGTGCCACTGAAGAGGCGTCTAAGCAGTCTTATGCTATTGCCACCATCAAAGAAATTGT
TGGTGAGCGCCAACTATTACTTGTGTGGGAGGCTGGCAAGTCCAAACCACCACTCAATCGTAATTATGTT
TTTACTGGTTATCATATAACCAAAAATAGTAAAGTGCAGCTCGGTGAGTACATCTTCGAGCGCATTGATT
ATA"&amp;"GTGATGCTGTATCCTACAAGTCTAGTACAACGTATAAACTGACTGTAGGTGACATCTTCGTACTTAC
CTCTCACTCTGTGGCTACCTTGACGGCGCCCACAATTGTGAATCAAGAGAGGTATGTTAAAATTACTGGG
TTGTACCCAACCATTACGGTACCTGAAGAGTTCGCAAGTCATGTTGCCAACTTCCAAAAATCAGGTTATA
GTAAATATGTCACTGTTCAGGGACCACCTGGCACTGGCAAAAGTC"&amp;"ATTTTGCTATAGGGTTAGCGATTTA
CTACCCTACAGCACGTGTTGTTTATACAGCATGTTCACACGCAGCTGTTGATGCTTTGTGTGAAAAAGCT
TTTAAATATTTGAACATTGCTAAATGTTCCCGTATCATTCCTGCAAAGGCACGTGTTGAGTGCTATGACA
GGTTTAAAGTTAATGAGACAAATTCTCAATATTTGTTTAGTACTATTAATGCTCTACCAGAAACTTCTGC
CGATATTCTGGTGGTT"&amp;"GATGAGGTTAGTATGTGCACTAATTATGATCTTTCAATTATTAATGCACGTATT
AAAGCTAAGCACATTGTCTATGTAGGAGATCCAGCACAGTTGCCAGCTCCTAGGACTTTGTTGACTAGAG
GCACATTGGAACCAGAAAATTTCAATAGTGTCACTAGATTGATGTGTAACTTAGGTCCTGACATATTTTT
AAGTATGTGCTACAGGTGTCCTAAGGAAATAGTAAGCACTGTGAGCGCTCTTGTCTAC"&amp;"AATAATAAATTG
TTAGCCAAGAAGGAGCTTTCAGGCCAGTGCTTTAAAATACTCTATAAGGGCAATGTGACGCATGATGCTA
GCTCTGCCATTAATAGACCACAACTCACATTTGTGAAGAATTTTATTACTGCCAATCCGGCATGGAGTAA
GGCAGTCTTTATTTCGCCTTATAATTCACAGAATGCTGTGGCTCGTTCAATGCTGGGTCTTACTACTCAG
ACTGTTGATTCCTCACAGGGTTCAGAATA"&amp;"CCAGTACGTTATCTTCTGTCAAACAGCAGATACGGCACATG
CTAACAACATTAACAGATTTAATGTTGCAATCACTCGTGCCCAAAAAGGTATTCTTTGTGTTATGACATC
TCAGGCACTCTTTGAGTCCTTAGAGTTTACTGAATTGTCTTTTACTAATTACAAGCTCCAGTCTCAGATT
GTAACTGGCCTTTTTAAAGATTGCTCTAGAGAAACTTCTGGCCTCTCACCTGCTTATGCACCAACATACG
"&amp;"TTAGTGTTGATGACAAGTATAAGACGAGTGATGAGCTTTGCGTGAATCTTAATTTACCCGCAAATATCCC
ATACTCTCGTGTTATTTCCAGGATGGGCTTTAAACTCGATGCAACAGTTCCTGGATATCCTAAGCTTTTC
ATTACTCGTGAAGAGGCTGTAAGGCAAGTTCGAAGCTGGATAGGCTTCGATGTTGAGGGTGCTCATGCTT
CCCGTAATGCATGTGGCACCAATGTGCCTCTACAATTAGGAT"&amp;"TTTCAACTGGTGTGAACTTTGTTGTTCA
GCCAGTTGGTGTTGTAGACACTGAGTGGGGTAACATGTTAACGGGCATTGCTGCCCGTCCTCCACCAGGT
GAACAGTTTAAGCACCTCGTGCCTCTTATGCATAAGGGGGCTGCGTGGCCTATTGTTAGACGACGTATAG
TGCAAATGTTGTCAGACACTTTAGACAAATTGTCTGATTACTGTACGTTTGTTTGTTGGGCTCATGGCTT
TGAATTAACGTCT"&amp;"GCATCATACTTTTGCAAGATAGGTAAGGAACAGAAGTGTTGCATGTGCAATAGACGC
GCTGCAGCGTACTCTTCACCTCTGCAATCTTATGCCTGCTGGACTCATTCCTGCGGTTATGATTATGTCT
ACAACCCTTTCTTTGTCGATGTTCAACAGTGGGGTTATGTAGGCAATCTTGCTACTAATCACGATCGTTA
TTGCTCTGTCCATCAAGGAGCTCATGTGGCTTCTAATGATGCAATAATGACTCGT"&amp;"TGTTTAGCTATTCAT
TCTTGTTTTATAGAACGTGTGGATTGGGATATAGAGTATCCTTATATCTCACATGAAAAGAAATTGAATT
CCTGTTGTAGAATCGTTGAGCGCAACGTCGTACGTGCTGCTCTTCTTGCCGGTTCATTTGACAAAGTCTA
TGATATTGGCAATCCTAAAGGAATTCCTATTGTTGATGACCCTGTGGTTGATTGGCATTATTTTGATGCA
CAGCCCTTGACCAGAAAGGTACAACA"&amp;"GCTTTTCTATACAGAGGACATGGCCTCAAGATTTGCTGATGGGC
TCTGCTTATTTTGGAACTGTAATGTACCAAAATATCCTAATAATGCAATTGTATGCAGGTTTGACACACG
TGTGCATTCTGAGTTCAATTTGCCAGGTTGTGATGGCGGTAGTTTGTATGTTAACAAGCACGCTTTTCAT
ACACCAGCATATGATGTGAGTGCATTCCGTGATCTGAAACCTTTACCATTCTTTTATTATTCTACTAC"&amp;"AC
CATGTGAAGTGCATGGTAATGGTAGTATGATAGAGGATATTGATTATGTACCCCTAAAATCTGCAGTCTG
TATTACAGCTTGTAATTTAGGGGGCGCTGTTTGTAGGAAGCATGCTACAGAGTACAGAGAGTATATGGAA
GCATATAATCTTGTCTCTGCATCAGGTTTCCGCCTTTGGTGTTATAAGACCTTTGATATTTATAATCTCT
GGTCTACTTTTACAAAAGTTCAAGGTTTGGAAAACATTG"&amp;"CTTTTAATGTTGTTAAACAAGGCCATTTTAT
TGGTGTTGAGGGTGAACTACCTGTAGCTGTAGTCAATGATAAGATCTTCACCAAGAGTGGCGTTAATGAC
ATTTGTATGTTTGAGAATAAAACCACTTTGCCTACTAATATAGCTTTTGAACTCTATGCTAAGCGTGCTG
TACGCTCGCATCCCGATTTCAAATTGCTACACAATTTACAAGCAGACATTTGCTACAAGTTCGTCCTTTG
GGATTATGAA"&amp;"CGTAGCAATATTTATGGTACTGCTACTATTGGTGTATGTAAGTACACTGATATTGATGTT
AATTCAGCTTTGAATATATGTTTTGACATACGCGATAATGGTTCATTGGAGAAGTTCATGTCTACTCCCA
ATGCCATCTTTATTTCTGATAGAAAAATTAAGAAATACCCTTGTATTGTAGGTCCTGATTATGCTTACTT
CAATGGTGCTATCATCCGTGATAGTGATGTTGTTAAACAACCAGTGAAGTTC"&amp;"TACTTGTATAAGAAAGTC
AATAATGAGTTTATTGATCCTACTGAGTGTATTTACACTCAGAGTCGCTCTTGTAGTGACTTCCTACCCC
TGTCTGACATGGAGAAAGACTTTCTATCTTTTGATAGTGATGTTTTCATTAAGAAGTATGGCTTGGAAAA
CTATGCTTTTGAGCACGTAGTCTATGGAGACTTCTCTCATACTACGTTAGGCGGTCTTCACTTGCTTATT
GGTTTATACAAGAAGCAACAGGA"&amp;"AGGTCATATTATTATGGAAGAAATGCTAAAAGGTAGCTCAACTATTC
ATAACTATTTTATTACTGAGACTAACACAGCGGCTTTTAAGGCGGTGTGTTCTGTTATAGATTTAAAGCT
TGACGACTTTGTTATGATTTTAAAGAGTCAAGACCTTGGCGTAGTATCCAAGGTTGTCAAGGTTCCTATT
GACTTAACAATGATTGAGTTTATGTTATGGTGTAAGGATGGACAGGTTCAAACCTTCTACCCTCG"&amp;"ACTCC
AGGCTTCTGCAGATTGGAAACCTGGTCATGCAATGCCATCCCTCTTTAAAGTTCAAAATGTAAACCTTGA
ACGTTGTGAGCTTGCTAATTACAAGCAATCTATTCCTATGCCTCGCGGTGTGCACATGAACATCGCTAAA
TATATGCAATTGTGCCAGTATTTAAATACTTGCACATTAGCCGTGCCTGCCAATATGCGTGTTATACATT
TTGGCGCTGGTTCTGATAAAGGTATCGCTCCTGGTA"&amp;"CATCAGTTTTACGACAGTGGCTTCCTACAGATGC
CATTATTATAGATAATGATTTAAATGAGTTCGTGTCAGATGCTGACATAACTTTATTTGGAGATTGTGTA
ACTGTACGTGTCAGCCAACAAGTGGATCTTGTTATTTCCGACATGTATGATCCTACTACTAAGAATGTAA
CAGGTAGTAATGAGTCAAAGGCTTTATTCTTTACTTACCTGTGTAACCTCATTAATAATAATCTTGCTCT
TGGTGGG"&amp;"TCTGTTGCTATTAAAATAACAGAACACTCTTGGAGCGTTGAACTTTATGAACTTATGGGAAAA
TTTGCTTGGTGGACTGTTTTCTGCACCAATGCAAATGCATCCTCATCTGAAGGATTCCTCTTAGGTATTA
ATTACTTGGGTACTATTAAAGAAAATATAGATGGTGGTGCTATGCACGCCAACTATATATTTTGGAGAAA
TTCCACTCCTATGAATCTGAGTACTTACTCACTTTTTGATTTATCCAAG"&amp;"TTTCAATTAAAATTAAAAGGA
ACACCAGTTCTTCAATTAAAGGAGAGTCAAATTAACGAACTCGTAATATCTCTCCTGTCGCAGGGTAAGT
TACTTATCCGTGACAATGATACACTCAGTGTTTCTACTGATGTTCTTGTTAACACCTACAGAAAGTTACG
TTGATGTAGGGCCAGATTCTGTTAAGTCTGCTTGTATTGAGGTTGATATACAACAGACTTTCTTTGATAA
AACTTGGCCTAGGCCAATTG"&amp;"ATGTTTCTAAGGCTGACGGTATTATATACCCTCAAGGCCGTACATATTCT
AACATAACTATCACTTATCAAGGTCTTTTTCCCTATCAGGGAGACCATGGTGATATGTATGTCTACTCTG
CAGGACATGCTACAGGCACAACTCCACAAAAGTTGTTTGTAGCTAACTATTCTCAGGACGTCAAACAGTT
TGCTAATGGGTTTGTCGTCCGTATAGGAGCAGCTGCCAATTCCACTGGCACTGTTATTATTA"&amp;"GCCCATCT
ACCAGCGCTACTATACGAAAAATTTACCCTGCTTTTATGCTGGGTTCTTCAGTTGGTAATTTCTCAGATG
GTAAAATGGGCCGCTTCTTCAATCATACTCTAGTTCTTTTGCCCGATGGATGTGGCACTTTACTTAGAGC
TTTTTATTGTATTCTAGAGCCTCGCTCTGGAAATCATTGTCCTGCTGGCAATTCCTATACTTCTTTTGCC
ACTTATCACACTCCTGCAACAGATTGTTCTGAT"&amp;"GGCAATTACAATCGTAATGCCAGTCTGAACTCTTTTA
AGGAGTATTTTAATTTACGTAACTGCACCTTTATGTACACTTATAACATTACCGAAGATGAGATTTTAGA
GTGGTTTGGCATTACACAAACTGCTCAAGGTGTTCACCTCTTCTCATCTCGGTATGTTGATTTGTACGGC
GGCAATATGTTTCAATTTGCCACCTTGCCTGTTTATGATACTATTAAGTATTATTCTATCATTCCTCACA
GTAT"&amp;"TCGTTCTATCCAAAGTGATAGAAAAGCTTGGGCTGCCTTCTACGTATATAAACTTCAACCGTTAAC
TTTCCTGTTGGATTTTTCTGTTGATGGTTATATACGCAGAGCTATAGACTGTGGTTTTAATGATTTGTCA
CAACTCCACTGCTCAYATGAATCCTTCGATGTTGAATCTGGAGTTTATTCAGTTTCGTCTTTCGAAGCAA
AACCTTCTGGCTCAGTTGTGGAACAGGCTGAAGGTGTTGAATGTGA"&amp;"TTTTTCACCTCTTCTGTCTGGCAC
ACCTCCTCAGGTTTATAATTTCAAGCGTTTGGTTTTTACCAATTGCAATTATAATCTTACCAAATTGCTT
TCACTTTTTTCTGTGAATGATTTTACTTGTAGTCAAATATCTCCAGCAGCAATTGCTAGCAACTGTTATT
CTTCACTGATTTTGGATTATTTTTCATACCCACTTAGTATGAAATCCGATCTCAGTGTTAGTTCTGCTGG
TCCAATATCCCAGTTTA"&amp;"ATTATAAACAGTCCTTTTCTAATCCCACATGTTTGATTTTAGCGACTGTTCCT
CATAACCTTACTACTATTACTAAGCCTCTTAAGTACAGCTATATTAACAAGTGCTCTCGTCTTCTTTCTG
ATGATCGTACTGAAGTACCTCAGTTAGTGAACGCTAATCAATACTCACCCTGTGTATCCACTGTCCCATC
CACTGTGTGGGAAGACGGTGATTATTATAGGAAACAACTATCTCCACTTGAAGGTGGTG"&amp;"GCTGGCTTGTT
GCTAGTGGCTCAACTGTTGCCATGACTGAGCAATTACAGATGGGCTTTGGTATTACAGTTCAATATGGTA
CAGACACCAATAGTGTTTGCCCCAAGCTTGAATTTGCTAATGACACAAAAATTGCCTCTCAATTAGGCAA
TTGCGTGGAATATTCCCTCTATGGTGTTTCGGGCCGTGGTGTCTTTCAGAATTGCACAGCTGTAGGTGTT
CGACAGCAGCGCTTTGTTTATGATGCGTAC"&amp;"CAGAATTTAGTTGGCTATTATTCTGATGATGGCAACTACT
ACTGTTTGCGTGCTTGTGTTAGTGTTCCTGTTTCTGTCATCTATGATAAAGAAACTAAAACCCACGCTAC
TCTATTTGGTAGTGTTGCATGTGAACACATTTCCTCTACCATGTCTCAATACTCCCGTTCTACGCGATCA
ATGCTTAAACGGCGAGATTCTACATATGGTCCCCTTCAGACACCTGTTGGTTGTGTCCTAGGACTTGTTA
A"&amp;"TTCCTCTTTGTTCGTAGAGGACTGCAAGTTGCCTCTTGGTCAATCTCTCTGTGCTCTTCCTGACACACC
TAGTACTCTCACACCTCGCAGTGTGCGCTCTGTTCCAGGTGAAATGCGCTTGGCATCCATTGCTTTTAAT
CATCCTATTCAGGTTGATCAACTTAATAGTAGTTATTTTAAATTAAGTATACCTACTAATTTTTCCTTTG
GTGTGACTCAGGAGTACATTCAGACAACCATTCAGAAAGTTAC"&amp;"TGTTGATTGTAAACAGTACGTTTGCAA
TGGTTTCCAGAAGTGTGAGCAATTACTGCGCGAGTATGGCCAGTTTTGTTCCAAAATAAACCAGGCTCTC
CATGGTGCCAATTTACGCCAGGATGATTCTGTACGTAATTTGTTTGCGAGCGTGAAAAGCTCTCAATCAT
CTCCTATCATACCAGGTTTTGGAGGTGACTTTAATTTGACACTTCTAGAACCTGTTTCTATATCTACTGG
CAGTCGTAGTGCAC"&amp;"GTAGTGCTATTGAGGATTTGCTATTTGACAAAGTCACTATAGCTGATCCTGGTTAT
ATGCAAGGTTACGATGATTGTATGCAGCAAGGTCCAGCATCAGCTCGTGATCTTATTTGTGCTCAATATG
TGGCTGGTTATAAAGTATTACCTCCTCTTATGGATGTTAATATGGAAGCCGCGTACACTTCATCTTTGCT
TGGCAGCATAGCAGGTGTTGGCTGGACTGCTGGCTTATCCTCCTTTGCTGCTATTC"&amp;"CATTTGCACAGAGT
ATTTTTTATAGGTTAAACGGTGTTGGCATTACTCAACAGGTTCTTTCAGAGAACCAAAAGCTTATTGCCA
ATAAGTTTAATCAGGCTCTGGGAGCTATGCAAACAGGCTTCACTACAACTAATGAAGCTTTTCGGAAGGT
TCAGGATGCTGTGAACAACAATGCACAGGCTCTATCCAAATTAGCTAGCGAGCTATCTAATACTTTTGGT
GCTATTTCCGCCTCTATTGGAGACATC"&amp;"ATACAACGTCTTGACGTTCTCGAACAGGACGCCCAAATAGACA
GACTTATTAATGGCCGTTTGACAACACTAAATGCTTTTGTTGCACAGCAGCTTGTTCGTTCTGAATCAGC
TGCTCTTTCCGCTCAATTGGCTAAAGATAAAGTCAATGAGTGTGTCAAGGCACAATCCAAGCGTTCTGGA
TTTTGCGGTCAAGGCACACATATAGTGTCCTTTGTTGTAAATGCCCCTAATGGCCTTTACTTTATGCAT"&amp;"G
TTGGTTATTACCCTAGCAACCACATTGAGGTTGTTTCTGCTTATGGTCTTTGCGATGCAGCTAACCCTAC
TAATTGTATAGCCCCTGTTAATGGCTACTTTATTAAAACTAATAACACTAGGATTGTTGATGAGTGGTCA
TATACTGGCTCGTCCTTCTATGCACCTGAGCCCATCACCTCTCTTAATACTAAGTATGTTGCACCACAGG
TGACATACCAAAACATTTCTACTAACCTCCCTCCTCCTCT"&amp;"TCTCGGCAATTCCACCGGGATTGACTTCCA
AGATGAGTTGGATGAGTTTTTCAAAAATGTTAGCACCAGTATACCTAATTTTGGTTCTCTAACACAGATT
AATACTACATTACTCGATCTTACCTACGAGATGTTGTCTCTTCAACAAGTTGTTAAAGCCCTTAATGAGT
CTTACATAGACCTTAAAGAGCTTGGCAATTATACTTATTACAACAAATGGCCGTGGTACATTTGGCTTGG
TTTCATTGCTG"&amp;"GGCTTGTTGCCTTAGCTCTATGCGTCTTCTTCATACTGTGCTGCACTGGTTGTGGCACA
AACTGTATGGGAAAACTTAAGTGTAATCGTTGTTGTGATAGATACGAGGAATACGACCTCGAGCCGCATA
AGGTTCATGTTCACTAATTAACGAACTATCAATGAGAGTTCAAAGACCACCCACTCTCTTGTTAGTGTTC
TCACTCTCTTTTTTGGTCACTGCATTTTCAAAACCTCTCTATGTACCTGAGCA"&amp;"TTGTCAGAATTATTCTG
GTTGCATGCTTAGGGCTTGTATTAAAACTGCCCAAGCTGATACAGCTGGTCTTTATACAAATTTTCGAAT
TGATGTCCCATCTGCAGAATCAACTGGTACTCAATCAGTTTCTGTCGATCGTGAGTCTACTTCAACTCAT
GATGGTCTTACCGAACATGTTACTAGTGTGAATCTTTTTGACGTTGGTTACTCAGTTAATTAACGAACTC
TATGGATTACGTGTCTCTGCTTAA"&amp;"TCAAATTTGGCAGAAGTACCTTAATTCACCGTATACTACTTGTTTG
TATATCCCTAAACCCACAGCTAAGTATACACCTTTAGTTGGCACTTCATTGCACCCTGTGCTGTGGAACT
GTCAGCTATCCTTTGCTGGTTATACTGAATCTGCTGTTAATTCTACAAAAGCTTTGGCCAAACAGGACGC
AGCTCAGCGAATCGCTTGGTTGCTACATAAGGATGGAGGAATCCCTGACGGATGTTCCCTCTACCT"&amp;"CCGG
CACTCAAGTTTATTCGCGCAAAGCGAGGAAGAGGAGTCATTCTCCAACTAAGAAACTGCGCTACGTTAAG
CGTAGATTTTCTCTTCTGCGCCCTGAAGACCTTAGTGTTATTGTCCAACCAACACACTATGTCAGGGTTA
CATTTTCAGACCCCAACATGTGGTATCTACGTTCGGGTCATCATTTACACTCAGTTCACAATTGGCTTAA
ACCTTATGGCGGCCAACCTGTTTCTGAGTACCATATT"&amp;"ACTCTAGCTTTGCTAAATCTCACTGATGAAGAT
TTAGCTAGAGATTTTTCACCCATTGCGCTCTTTTTGCGCAATGTCAGATTTGAGCTACATGAGTTCGCCT
TGCTGCGCAAAACTCTTGTTCTTAATGCATCAGAGATCTACTGTGCTAACATACATAGATTTAAGCCTGT
GTATAGAGTTAACACGGCAATCCCTACTATTAAGGATTGGCTTCTCGTTCAGGGATTTTCCCTTTACCAT
AGTGGCCT"&amp;"CCCTTTACATATGTCAATCTCTAAATTGCATGCACTGGATGATGTTACTCGCAATTACATCA
TTACAATGCCATGCTTTAGAACTTATCCTCAACAAATGTTTGTTACTCCTTTGGCCGTAGATGTTGTCTC
CATACGGTCTTCCAATCAGGGTAATAAACAAATTGTTCATTCTTACCCCATTTTACATCATCCAGGATTT
TAACGAACTATGGCTTTCTCGGCGTCTTTATTTAAACCCGTCCAGCTAGT"&amp;"CCCAGTTTCTCCTGCATTTC
ATCGCATTGAGTCTACTGACTCTATTGTTTTCACATACATTCCTGCTAGCGGCTATGTAGCTGCTTTAGC
TGTCAATGTGTGTCTCATTCCCCTATTATTACTGCTACGTCAAGATACTTGTCGTCGCAGCATTATCAGA
ACTATGGTTCTCTATTTCCTTGTTCTTTATAACTTTTTATTAGCCATTGTACTAGTCAATGGTGTACATT
ATCCAACTGGAAGTTGCCTGA"&amp;"TAGCCTTCTTAGTTATCCTCATAATACTTTGGTTTGTAGATAGAATTCG
TTTCTGTCTCATGCTGAATTCCTACATTCCACTGTTTGACATGCGTTCTCACTTTATTCGTGTTAGTACA
GTTTCTTCTCATGGTATGGTCCCTGTCATACACACCAAACCATTATTTATTAGAAACTTCGATCAGCGTT
GCAGCTGTTCTCGTTGTTTTTATTTGCACTCTTCTACTTATATAGAGTGCACTTATATTAGCC"&amp;"GTTTTAG
TAAGATTAGCCTAGTTTCTGTAACTGACTTCTCCTTAAACGGCAATGTTTCCACTGTTTTCGTGCCTGCA
ACGCGCGATTCAGTTCCTCTTCACATAATCGCCCCGAGCTCGCTTATCGTTTAAGCAGCTCTGCGCTACT
ATGGGTCCCGTGTAGAGGCTAATCCATTAGTCTCTCTTTGGACATATGGAAAACGAACTATGTTACCCTT
TGTCCAAGAACGAATAGGGTTGTTCATAGTAAAC"&amp;"TTTTTCATTTTTACCGTAGTATGTGCTATAACACTC
TTGGTGTGTATGGCTTTCCTTACGGCTACTAGATTATGTGTGCAATGTATGACAGGCTTCAATACCCTGT
TAGTTCAGCCCGCATTATACTTGTATAATACTGGACGTTCAGTCTATGTAAAATTCCAGGATAGTAAACC
CCCTCTACCACCTGACGAGTGGGTTTAACGAACTCCTTCATAATGTCTAATATGACGCAACTCACTGAGG
CGCAG"&amp;"ATTATTGCCATTATTAAAGACTGGAACTTTGCATGGTCCCTGATCTTTCTCTTAATTACTATCGT
ACTACAGTATGGATACCCATCCCGTAGTATGACTGTCTATGTCTTTAAAATGTTTGTTTTATGGCTCCTA
TGGCCATCTTCCATGGCGCTATCAATATTTAGCGCCATTTATCCAATTGATCTAGCTTCCCAGATAATCT
CTGGCATTGTAGCAGCTGTTTCAGCTATGATGTGGATTTCCTACTTT"&amp;"GTGCAGAGTATCCGGCTGTTTAT
GAGAACTGGATCATGGTGGTCATTCAATCCTGAGACTAATTGCCTTTTGAATGTTCCAATTGGTGGTACA
ACTGTCGTACGTCCACTCGTAGAGGACTCTACCAGTGTAACTGCTGTTGTAACCAATGGTCACCTCAAAA
TGGCTGGCATGCATTTCGGTGCTTGTGACTACGACAGACTTCCTAATGAAGTCACCGTGGCCAAACCCAA
TGTGCTGATTGCTTTAAA"&amp;"AATGGTGAAGCGGCAAAGCTACGGAACTAATTCCGGCGTTGCCATTTACCAT
AGATATAAGGCAGGTAATTACAGGAGTCCGCCTATTACGGCGGATATTGAACTTGCATTGCTTCGAGCTT
AGGCTCTTTAGTAAGAGTATCTTAATTGATTTTAACGAATCTCAATTTCATTGTTATGGCATCCCYTGCT
GCACCTCGTGCTGTTTCCTTTGCCGATAACAATGATATAACAAATACAAACCTGTCTCGA"&amp;"GGTAGAGGAC
GTAATCCAAAACCACGAGCTGCACCAAATAACACTGTCTCTTGGTACACTGGGCTTACCCAACACGGGAA
AGTCCCTCTTACCTTTCCACCTGGGCAGGGTGTACCTCTTAATGCCAATTCCACCCCTGCGCAAAATGCT
GGGTATTGGCGGAGACAGGACAGAAAAATTAATACCGGGAATGGAATTAAGCAACTGGCTCCCAGGTGGT
ACTTCTACTACACTGGAACTGGACCCGAAGC"&amp;"AGCACTCCCATTCCGGGCTGTTAAGGATGGCATCGTTTG
GGTCCATGAAGATGGCGCCACTGATGCTCCTTCAACTTTTGGGACGCGGAACCCTAACAATGATTCAGCT
ATTGTTACACAATTCGCGCCCGGTACTAAGCTTCCTAAAAACTTCCACATTGAGGGGACTGGAGGCAATA
GTCAATCATCTTCAAGAGCCTCTAGCGTAAGCAGAAACTCTTCCAGATCTAGTTCACAAGGTTCAAGATC
AG"&amp;"GAAACTCTACCCGCGGCACTTCTCCAGGTCCATCTGGAATCGGAGCAGTAGGAGGTGATCTACTTTAC
CTTGATCTTCTGAACAGACTACAAGCCCTTGAGTCTGGCAAAGTAAAGCAATCGCAGCCAAAAGTAATCA
CTAAGAAAGATGCTGCTGCTGCTAAAAATAAGATGCGCCACAAGCGCACTTCCACCAAAAGTTTCAACAT
GGTGCAAGCTTTTGGTCTTCGCGGACCAGGAGACCTCCAGGGAA"&amp;"ACTTTGGTGATCTTCAATTGAATAAA
CTCGGCACTGAGGACCCACGTTGGCCCCAAATTGCTGAGCTTGCTCCTACAGCCAGTGCTTTTATGGGTA
TGTCGCAATTTAAACTTACCCATCAGAACAATGATGATCATGGCAACCCTGTGTACTTCCTTCGGTACAG
TGGAGCCATTAAACTTGACCCAAAGAATCCCAACTACAATAAGTGGTTGGAGCTTCTTGAGCAAAATATT
GATGCCTACAAAACC"&amp;"TTCCCTAAGAAGGAAAAGAAACAAAAGGCACCAAAAGAAGAATCAACAGACCAAA
TGTCTGAACCTCCAAAGGAGCAGCGTGTGCAAGGTAGCATCACTCAGCGCACTCGCACCCGTCCAAGTGT
TCAGCCTGGTCCAATGATTGATGTTAACACTGATTAGTGTCACTCAAAGTAACAAGATCGCGGCAATCGT
TTGTGTTTGGTAACCCCATCTCACCATCGCTTGTCCACTCTTGCACAGAATGGAATC"&amp;"ATGTTGTAATTAC
AGTGCAATAAGGTAATTATAACCCATTTAATTGATAGCTATGCTTTATTAAAGTGTGTAGCTGTAGAGAG
AATGTTAAAGACTGTCACCTCTGCGTGATTGCAAGTGAACAGTGCCCCCCGGGAAGAGCTCTACAGTGTG
AAATGTAAATAAAAATAGCTATTATTCAATTAGATTAG
")</f>
        <v>&gt;HuMERS_172-06_2015 KT868877.1_ref_genome
CTATCTCACTTCCCCTCGTTCTCTTGCAGAACTTTGATTTTAACGAACTTAAATAAAAGCCCTGTTGTTT
AGCGTATTGTTGCACTTGTCTGGTGGGATTGTGGCATTAATTTGCCTGCTCATCTAGGCAGTGGACATAT
GCTCAACACTGGGTATAATTCTAATTGAATACTATTTTTCAGTTAGAGCGTCGTGTCTCTTGTACGTCTC
GGTCACAATATACGGTTTCGTCCGGTGCGTGGCAATTCGGGGCACATCATGTCTTTCGTGGCTGGTGTGA
TCGCGCAAGGTGCGCGCGGTACGTATCGAGCAGCGCTCAACTCTGAAAAACATCAAGACCATGTGTCTCT
AACTGTGCCACTCTGTGGTTCAGGAAACCTGGTTGAAAAACTTTCACCATGGTTCATGGATGGCGAAAAT
GCCTATGAAGTGGTGAAGGCCATGTTACTTAAAAAAGAGCCACTTCTCTATGTGCCCATCCGGCTGGCTG
GACACACTAGACACCTCCCAGGTCCTCGTGTGTACCTGGTTGAGAGGCTCATTGCTTGTGAAAATCCATT
CATGGTTAACCAATTGGCTTATAGCTCTAGTGCAAATGGCAGCCTGGTTGGCACAACTTTGCAGGGCAAG
CCTATTGGTATGTTCTTCCCTTATGACATCGAACTTGTCACAGGAAAGCAAAATATTCTCCTGCGCAAGT
ATGGCCGTGGTGGTTATCACTACACCCCAGTCCACTATGAGCGAGACAACACCTCTTGCCCTGAGTGGAT
GGACGATTTTGAGGCGGATCCTAAAGGCAAATATGCCCAGAATCTGCTTAAGAAGTTGATTGGCGGTGAT
GTCACTCCAGTTGACCAATACATGTGTGGCGTTGATGGAAAACCCATTAGTGCCTACGCATTTTTAATGG
CCAAGGATGGAATAACCAAACTGGCTGATGTTGAAGCGGACGTCGCAGCACGTGCTGATGACGAAGGCTT
CATCACATTAAAGAACAATCTATATAGATTGGTTTGGCATGTTGAGCGTAAAGACGTTCCATATCCTAAG
CAATCTATTTTTACTATTAATAGTGTGGTCCAAAAGGATGGTGTTGAAAACACTCCTCCTCACTATTTTA
CTCTTGGATGCAAAATTTTAACGCTCACCCCACGCAACAAGTGGAGTGGCGTTTCTGACTTGTCCCTCAA
ACAAAAACTCCTTTACACCTTCTATGGTAAGGAGTCACTTGAGAACCCAACCTACATTTACCACTCCGCA
TTCATTGAGTGTGGAAGTTGTGGTAATGATTCCTGGCTTACAGGGAATGCTATCCAAGGGTTTGCCTGTG
GATGTGGGGCATCATATACAGCTAATGATGTCGAAGTCCAATCATCTGGCATGATTAAGCCAAATGCTCT
TCTTTGTGCTACTTGCCCCTTTGCTAAGGGTGACAGCTGTTCTTCTAATTGCAAACATTCAGTTGCTCAG
TTGGTTAGTTACCTTTCTGAACGCTGTAATGTTATTGCTGATTCTAAGTCCTTCACACTTATCTTTGGTG
GCGTAGCTTACGCCTACTTTGGATGTGAGGAAGGTACTATGTACTTTGTGCCTAGAGCTAAGTCTGTTGT
CTCAAGGATTGGAGACTCCATCTTTACAGGCTGTACTGGCTCTTGGAACAAGGTCACTCAAATTGCTAAC
ATGTTCTTGGAACAGACTCAGCATTCCCTTAACTTTGTGGGAGAGTTCGTTGTCAACGATGTTGTCCTCG
CAATTCTCTCTGGAACCACAACTAATGTTGACAAAATACGCCAGCTTCTCAAAGGTGTCACCATTGACAA
GTTGCGTGATTATTTAGCTGACTATGACGTAGCAGTCACTGCCGGCCCATTCATGGATAATGCTATTAAT
GTTGGTGGTACAGGATTACAGTATGCCGCCATTACTGCACCTTATGTAGTTCTCACTGGCTTAGGTGAGT
CCTTTAAGAAAGTTGCAACCATACCGTACAAGGTTTGCAACTCTGTTAAGGATACTCTGACTTATTATGC
TCACAGCGTGTTGTACAGAGTTTTTCCTTATGACATGGATTCTGGTGTGTCATCCTTTAGTGAACTACTT
TTTGATTGCGTTGATCTTTCAGTAGCTTCTACCTATTTTTTAGTCCGCCTCTTGCAAGATAAGACTGGCG
ACTTTATGTCTACAATTATTACTTCCTGCCAAACTGCTGTTAGTAAGCTTCTAGATACATGTTTTGAAGC
TACAGAAGCAACATTTAACTTCTTGTTAGATTTGGCAGGATTGTTCAGAATCTTTCTTCGCAATGCCTAT
GTGTACACTTCACAAGGGTTTGTGGTGGTCAATGGCAAAGTTTCTACACTTGTCAAACAAGTGTTAGACT
TGCTTAATAAGGGTATGCAACTTTTGCATACAAAGGTCTCCTGGGCTGGTTCTAATATCAGTGCTGTTAT
CTACAGCGGCAGGGAGTCTCTAATATTCCCATCGGGAACCTATTACTGTGTCACCACTAAGGCTAAGTCC
GTTCAACAAGATCTTGACGTTATTTTGCCTGGTGAGTTTTCCAAGAAGCAGTTAGGACTGCTCCAACCTA
CTGACAATTCTACAACTGTTAGTGTTACTGTATCCAGTAACATGGTTGAAACTGTTGTGGGTCAACTTGA
GCAAACTAATATGCATAGTCCTGATGTTATAGTAGGTGACTATGTCATTATTAGTGAAAAATTGTTTGTG
CGTAGTAAGGAAGAAGACGGATTCGCCTTCTACCCTGCTTGCACTAATGGTCATGCTGTACCGACTCTCT
TTAGACTTAAGGGAGGTGCACCTGTAAAAAAAGTAGCCTTTGGCGGTGATCAAGTACATGAGGTTGCTGC
TGTAAGAAGTGTTACTGTCGAGTACAACATTCATGCTGTATTAGACACACTACTTGCTTCTTCTAGTCTT
AGAACCTTTGTTGTAGATAAGTCTTTGTCAATTGAGGAGTTTGCTGACGTAGTAAAGGAACAAGTCTCAG
ACTTGCTTGTTAAATTACTGCGTGGAATGCCGATTCCAGATTTTGATTTAGACGATTTTATTGACGCACC
ATGCTATTGCTTTAACGCTGAGGGTGATGCATCTTGGTCTTCTACTATGATCTTCTCTCTTCACCCCGTC
GAGTGTGACGAGGAGTGTTCTGAAGTAGAGGCTTCAGGTTTAGAAGAAGGTGAATCAGAGTGCATTTCTG
AGACTTCAACTGAACAAGTTGACGTTTCTCATGAGGTTTCTGACGACGAGTGGGCTGCTGCAGTTGATGA
AGCGTTCCCCCTCGATGAAGCAGAAGATGTTACTGAATCTGTGCAAGAAGAAGCACAACCAGTAGAAGTA
CCTGTTGAAGATATTGCGCAGGTTGTCATAGCTGACACCTTACAGGAAACTCCTGTTGTGTCTGATACTG
TTGAAGTCCCACCGCAAGTGGTGAAACTTCCGTCTGAACCTCAGACTATCCAGCCCGAGGTAAAAGAAGT
TGCACCTGTCTATGAGGCTGATACCGAACAGACACAGAGTGTTACTGTTAAACCTAAGAGGTTACGCAAA
AAGCGTAATGTTGACCCTTTGTCCAATTTTGAACATAAGGTTATTACAGAGTGCGTTACCATAGTTTTAG
GTGACGCAATTCAAGTAGCCAAGTGCTATGGGGAGTCTGTGTTAGTTAATGCTGCTAACACACATCTTAA
GCATGGCGGTGGTATCGCTGGTGCTATTAATGCGGCTTCAAAAGGGGCTGTCCAAAAAGAGTCAGATGAG
TATATTCTGGCTAAAGGGCCGTTACAAGTAGGAGATTCAGTTCTCTTGCAAGGCCATTCTCTAGCTAAGA
ATATCCTGCATGTCGTAGGCCCAGATGCCCGCGCTAAACAGGATGTTTCTCTCCTTAGTAAGTGCTATAA
GGCTATGAATGCATATCCTCTTGTAGTCACTCCTCTTGTTTCAACAGGCATATTTGGTGTAAAACCAGCT
GTGTCTTTTGATTATCTTATTAGAGAGGCTAAGACTAGAGTTTTAGTCGTCGTTAATTCCCAAGATGTCT
ATAAGAGTCTTACCATAGTTGACATTCCACAGAGTTTGACTTTTTCATATGATGGGTTACGTGGCGCAAT
ACGTAAAGCTAAAGATTATGGTTTTACTGTTTTTGTGTGCACAGACAACTCTGCTAACACTAAAGTTCTT
AGGAACAAGGGTGTTGATTATACTAAGAAGTTTCTTACAGTTGACGGTGTGCAATATTATTGCTACACGT
CTAAGGACACTTTAGATGATATCTTACAACAGGCTAATAAGTCTGTTGGTATTATATCTATGCCTTTGGG
ATATGTGTCTCATGGTTTAGACTTAATTCAAGCAGGGAGTGTCGTGCGTAGAGTTAACGTGCCCTACGTG
TGTCTCCTAGCTAATAAAGAGCAAGAAGCTATTTTGATGTCTGAAGACGTTAAGTTAAACCCTTCAGAAG
ATTTTATAAAGCACGTCCGCACTAATGGTGGTTACAATTCTTGGCATTTAGTCGAGGGTGAACTATTGGT
GCAAGACTTACGCTTAAATAAGCTCCTGCATTGGTCTGATCAAACCATATGCTACAAGGATAGTGTGTTT
TATGTTGTAAAGAATAGTACAGCTTTTCCATTTGAAACACTTTCAGCATGTCGTGCGTATTTGGATTCAC
GCACGACACAGCAGTTAACAATCGAAGTCTTAGTGACTGTCGATGGTGTAAATTTTAGAACAGTCGTTCT
AAATAATAAGAACACTTATAGATCACAGCTTGGATGCGTTTTCTTTAATGGTGCTGATATTTCTGATACC
ATTCCTGATGAGAAACAGAATGGTCACAGTTTATATCTAGCAGACAATTTGACTGCTGATGAAACAAAGG
CGCTTAAAGAGTTATATGGCCCCGTTGATCCTACTTTCTTACACAGATTCTATTCACTTAAGGCTGCAGT
CCATAAGTGGAAGATGGTTGTGTGTGATAAGGTACGTTCTCTCAAATTGAGTGATAATAATTGTTATCTT
AATGCAGTTATTATGACACTTGATTTATTGAAGGACATTAAATTTGTTATACCTGCTCTACAGCATGCAT
TTATGAAACATAAGGGCGGTGATTCAACTGACTTCATAGCCCTCATTATGGCTTATGGCAATTGCACATT
TGGTGCTCCAGATGATGCCTCTCGGTTACTTCATACCGTGCTTGCAAAGGCTGAGTTATGCTGTTCTGCA
CGCATGGTTTGGAGAGAGTGGTGCAATGTCTGTGGCATAAAAGATGTTGTTCTACAAGGCTTAAAAGCTT
GTTGTTACGTGGGTGTGCAAACTGTTGAAGATCTGCGTGCTCGCATGACATATGTATGCCAGTGTGGTGG
TGAACGTCATCGGCAAATAGTCGAACACACCACCCCCTGGTTGCTGCTCTCAGGCACACCAAATGAAAAA
TTGGTGACAACCTCCACGGCGCCTGATTTTGTAGCGTTTAATGTCTTTCAGGGCATTGAAACGGCTGTTG
GCCATTATGTTCATGCTTGCCTGAAGGGTGGTCTTATTTTAAAGTTTGACTCTGGCACCGTTAGCAAGAC
TTCAGACTGGAAGTGCAAGGTGACAGATGTACTTTTCCCCGGCCAAAAATACAGTAGCGATTGTAATGTC
GTACGGTATTCTTTGGACGGTAATTTCAGAACAGAGGTTGATCCCGACCTATCTGCTTTCTATGTTAAGG
ATGGTAAATACTTTACAAGTGAACCACCCGTAACATATTCACCAGCTACAATTTTAGCTGGTAGTGTCTA
CACTAATAGCTGCCTTGTATCGTCTGATGGACAACCTGGCGGTGATGCTATTAGTTTGAGTTTTAATAAC
CTTTTAGGGTTTGATTCTAGTAAACCAGTCACTAAGAAATACACTTACTCCTTCTTGCCTAAAGAAGACG
GCGATGTGTTGTTGGCTGAGTTTGACACTTATGACCCTATTTATAAGAATGGTGCCATGTATAAAGGCAA
ACCAATTCTTTGGGTCAACAAAGCATCTTATGATACTAATCTTAATAAGTTCAATAGAGCTAGTTTGCGT
CAAATTTTTGACGTAGCCCCCATTGAACTCGAAAATAAATTCACACCTTTGAGTGTGGCGTCCACACCAG
TTGAACCTCCAACTGTAGATGTGGTAGCACTTCAACAGGAAATGACAATTGTCAAATGTAAGGGTTTAAA
TAAACCTTTCGTGAAGGACAATGTCAGTTTCGTTGTTGATGACTCAGGTACTCCCGTTGTTGAGTATCTG
TCTAAAGAAGATCTACATACATTGTATGTAGACCCTAAGTATCAAGTCATTGTCTTAAAAGACAATGTAC
TTTCTTCTATGCTTAGATTGCACACCGTTGAGTCAGGTGATATTAACGTTGTTGCAGCTTCCGGATCTTT
GACACGTAAAGTGAAGTTACTATTTAGGGCTTCATTTTATTTCAAAGAATTTGCTACCCGCACTTTCACT
GCTACCACTGCTGTAGGTAGTTGTATAAAGAGTGTAGTGCGGCATCTAGGTGTTACTAAAGGCATATTGA
CAGGCTGTTTTAGTTTTGTCAAGATGTTATTTATTCTTCCACTAGCTTACTTTAGTGATTCAAAACTCGG
CACCACAGAGGTTAAAGTGAGTGCTTTGAAAACAGCTGGCGTTGTGACAGGTAATGTTGTAAAACAGTGT
TGCACTGCTGCTGTTGATTTAAGTATGGATAAGTTGCGCCGTGTGGATTGGAAATCAACCCTACGGTTGT
TACTTATGTTATGCACAACTATGGTATTGTTGTCTTCTGTGTATCACTTGTATGTCTTCAATCAGGTCTT
ATCAAGTGATGTTATGTTTGAAGATGCCCAAGGTTTGAAAAAGTTCTACAAAGAAGTTAGAGCTTACCTA
GGAATCTCTTCTGCTTGTGACGGTCTTGCTTCAGCTTATAGGGCGAATTCATTTGATGTACCTACATTCT
GCGCAAACCGTTCTGCAATGTGTAATTGGTGCTTGATTAGCCAAGATTCCATAACTCACTACCCAGCTCT
TAAGATGGTTCAAACACATCTTAGCCACTATGTTCTTAACATAGATTGGTTGTGGTTTGCATTCGAGACT
GGTTTGGCATACATGCTCTATACCTCGGCCTTCAACTGGTTGTTGTTGGCAGGTACATTGCATTATTTCT
TTGCACAGACTTCCATATTTGTAGACTGGCGGTCATACAATTATGCTGTGTCTAGTGCCTTCTGGTTATT
TACCCACATTCCAATGGCGGGTTTGGTACGAATGTATAATTTGTTAGCATGCCTTTGGCTTTTACGCAAG
TTTTATCAGCATGTAATCAATGGTTGCAAAGATACGGCATGCTTGCTCTGCTATAAGAGGAACCGACTTA
CTAGAGTTGAAGCTTCTACCGTTGTCTGTGGTGGAAAACGTACGTTTTATATCACAGCAAATGGCGGTAT
TTCATTCTGTCGTAGGCATAATTGGAATTGTGTGGATTGTGACATTGCAGGTGTGGGGAATACCTTCATC
TGTGAAGAAGTCGCAAATGACCTCACTACCGCCCTACGCAGGCCTATTAACGCTACGGATAGATCACATT
ATTATGTGGATTCCGTTACAGTTAAAGAGACTGTTGTTCAGTTTAATTATCGTAGAGACGGTCAACCATT
CTACGAGCGGTTTCCCCTCTGCGCTTTTACAAATCTAGATAAGTTGAAGTTCAAAGAGGTCTGTAAAACT
ACTACTGGTATACCTGAATACAACTTTATCATCTACGACTCATCAGATCGTGGCCAGGAAAGTTTAGCTA
GGTCTGCATGTGTTTATTATTCTCAAGTCTTGTGTAAATCAATTCTTTTGGTTGACTCAAGTTTGGTTAC
TTCTGTTGGTGATTCTAGTGAAATCGCCACTAAAATGTTTGATTCCTTTGTTAATAGTTTCGTCTCGCTG
TATAATGTCACACGCGATAAGTTGGAAAAACTTATCTCTACTGCTCGTGATGGCGTAAGGCGAGGCGATA
ACTTCCATAGTGTCTTAACAACATTCATTGACGCAGCACGAGGCCCCGCAGGTGTGGAGTCTGATGTTGA
GACCAATGAAATTGTTGACTCTGTGCAGTATGCTCATAAACATGACATACAAATTACTAATGAGAGTTAC
AATAATTATGTACCCTCATATGTTAAACCTGATAGTGTGTCTACCAGTGATTTAGGTAGTCTCATTGATT
GTAATGCGGCTTCAGTTAACCAAATTGTCTTGCGTAATTCTAATGGTGCTTGTATTTGGAACGCTGCTGC
ATATATGAAACTCTCGGATGCACTTAAACGACAGATTCGCATTGCATGCCGTAAGTGTAATTTAGCTTTC
CGGTTAACCACCTCAAAGCTACGCGCTAATGATAATATCTTATCAGTTAGATTCACTGCTAACAAAATTG
TTGGTGGTGCTCCTACATGGTTTAATGTGTTGCGTGACTTTACGTTAAAGGGTTACGTTCTTGCTACCAT
TATTGTGTTTCTGTGTGCTGTACTGATGTATTTGTGTTTACCTACATTTTCTATGGTACCTGTTGAATTT
TATGAAGACCGCATCTTGGACTTTAAAGTTCTTGATAATGGTATCATTAGGGATGTAAATCCTGATGATA
AGTGCTTTGCTAATAAGCACCGGTCCTTCACACAATGGTATCATGAGCATGTTGGTGGTGTCTATGACAA
CTCTATCACATGCCCATTGACAGTTGCAGTAATTGCTGGAGTTGCTGGTGCTCGCATTCCAGACGTACCT
ACTACATTGGCTTGGGTGAACAATCAGATAATTTTCTTTGTTTCTCGAGTCTTTGCTAATACAGGCAGTG
TTTGCTACACTCCTATAGATGAGATACCCTATAAGAGTTTCTCTGATAGTGGTTGCATTCTTCCATCTGA
GTGCACTATGTTTAGGGATGCAGAGGGCCGTATGACACCATACTGCCATGATCCTACTGTTTTGCCTGGG
GCTTTTGCGTACAGTCAGATGAGGCCTCATGTTCGTTACGACTTGTATGATGGTAACATGTTTATTAAAT
TTCCTGAAGTAGTATTTGAAAGTACACTTAGGATTACTAGAACTCTGTCAACTCAGTACTGCCGGTTCGG
TAGTTGTGAGTATGCACAAGAGGGTGTTTGTATTACCACAAATGGCTCGTGGGCCATTTTTAATGACCAC
CATCTTAATAGACCTGGTGTCTATTGTGGCTCTGATTTTATTGACATTGTCAGGCGGTTAGCAGTATCAC
TGTTCCAGCCTATTACTTATTTCCAATTGACTACCTCATTGGTCTTGGGTATAGGTTTGTGTGCATTCCT
GACTTTGCTCTTCTATTATATTAATAAAGTAAAACGTGCTTTTGCAGATTACACCCAGTGTGCTGTAATT
GCTGTTGTTGCTGCTGTTCTTAATAGCTTGTGCATCTGCTTTGTTGCCTCTATACCATTGTGTATAGTAC
CTTACACTGCATTGTACTATTATGCTACATTCTATTTTACTAATGAGCCTGCATTTATTATGCATGTTTC
TTGGTACATTATGTTCGGGCCTATCGTTCCCATATGGATGACCTGCGTCTATACAGTTGCAATGTGCTTT
AGACACTTCTTCTGGGTTTTAGCTTATTTTAGTAAGAAACATGTAGAAGTTTTTACTGATGGTAAGCTTA
ATTGTAGTTTCCAGGACGCTGCCTCTAATATCTTTGTTATTAACAAGGACACTTATGCAGCTCTTAGAAA
CTCTTTAACTAATGATGCCTATTCACGATTTTTGGGGTTGTTTAACAAGTATAAGTACTTCTCTGGTGCT
ATGGAAACAGCCGCTTATCGTGAAGCTGCAGCATGTCATCTTGCTAAAGCCTTACAAACATACAGTGAGA
CTGGTAGTGATCTTCTTTACCAACCACCCAACTGTAGCATAACCTCTGGCGTGTTGCAAAGCGGTTTGGT
GAAAATGTCACATCCCAGTGGAGATGTTGAGGCTTGTATGGTTCAGGTTACCTGCGGTAGCATGACTCTT
AATGGTCTTTGGCTTGACAACACAGTCTGGTGCCCACGACACGTAATGTGCCCGGCTGACCAGTTGTCTG
ATCCTAATTATGATGCCTTGTTGATTTCTATGACTAATCATAGTTTCAGTGTGCAAAAACACATTGGCGC
TCCAGCAAACTTGCGTGTTGTTGGTCATGCCATGCAAGGCACTCTTTTGAAGTTGACTGTCGATGTTGCT
AACCCTAGCACTCCAGCCTACACTTTTACAACAGTGAAACCTGGCGCAGCATTTAGTGTGTTAGCATGCT
ATAATGGTCGTCCGACTGGTACATTCACTGTTGTAATGCGCCCTAACTACACAATTAAGGGTTCCTTTCT
GTGTGGTTCTTGTGGTAGTGTTGGTTACACCAAGGAGGGTAGTGTGATCAATTTTTGTTACATGCATCAA
ATGGAACTTGCTAATGGTACACATACCGGTTCAGCATTTGATGGTACTATGTATGGTGCCTTTATGGATA
AACAAGTGCACCAAGTTCAGTTAACAGACAAATACTGCAGTGTTAATGTAGTAGCTTGGCTTTACGCAGC
AATACTTAATGGTTGCGCTTGGTTTGTAAAACCTAATCGCACTAGTGTTGTTTCTTTTAATGAATGGGCT
CTTGCCAACCAATTCACTGAATTTGTTGGCACTCAATCCGTTGACATGTTAGCTGTCAAAACAGGCGTTG
CTATTGAACAGCTGCTTTATGCGATCCAACAACTTTATACTGGGTTCCAGGGAAAGCAAATCCTTGGCAG
TACTATGTTGGAAGATGAATTCACACCTGAGGATGTTAATATGCAGATTATGGGTGTGGTTATGCAGAGT
GGTGTGAGAAAAGTTACATATGGTACTGCGCATTGGTTGTTCGCGACCCTTGTTTCAACCTATGTGATAA
TCTTACAAGCCACTAAATTTACTTTGTGGAACTACTTGTTTGAGACTATTCCCACACAGTTGTTCCCACT
CTTATTTGTGACTATGGCCTTCGTTATGTTGTTGGTTAAACACAAACACACCTTTTTGACACTTTTCTTG
TTGCCTGTGGCTATTTGTTTGACTTATGCAAACATAGTCTACGAGCCCACTACTCCCATTTCGTCAGCGC
TGATTGCAGTTGCAAATTGGCTTGCCCCCACTAATGCTTATATGCGCACTACACATACTGATATTGGTGT
CTACATTAGTATGTCACTTGTATTAGTCATTGTAGTGAAGAGATTGTACAACCCATCACTTTCTAACTTT
GCGTTAGCATTGTGCAGTGGTGTAATGTGGTTGTACACTTATAGCATTGGAGAAGCCTCAAGCCCCATTG
CCTATCTGGTTTTTGTCACTACACTCACTAGTGATTATACGATTACAGTCTTTGTTACTGTCAACCTTGC
AAAAGTTTGCACTTATGCCATCTTTGCTTACTCACCACAGCTTACACTTGTGTTTCCGGAAGTGAAGATG
ATACTTTTATTATACACATGTTTAGGTTTCATGTGTACTTGCTATTTTGGTGTCTTCTCTTTTTTGAACC
TTAAGCTTAGAGCACCTATGGGTGTCTATGACTTTAAGGTCTCAACACAAGAGTTCAGATTCATGACTGC
TAACAATCTAACTGCACCTAGAAATTCTTGGGAGGCTATGGCTCTGAACTTTAAGTTAATAGGTATTGGC
GGTACACCTTGTATAAAGGTTGCTGCTATGCAGTCTAAACTTACAGATCTTAAATGCACATCTGTGGTTC
TCCTCTCTGTGCTCCAACAGTTACACTTAGAGGCTAATAGTAGGGCCTGGGCTTTCTGTGTTAAATGCCA
TAATGACATATTGGCAGCAACAGACCCCAGTGAGGCTTTCGAGAAATTCGTAAGTCTCTTTGCCACTTTA
ATGACTTTTTCTGGTAATGTAGATCTTGATGCGTTAGCTAGTGATATTTTTGACACTCCTAGCGTACTTC
AAGCTACTCTTTCTGAGTTTTCACACTTAGCTACCTTTGCTGAGTTGGAAGCTGCGCAGAAAGCCTATCA
GGAAGCTATGGACTCTGGTGACACCTCACCACAAGTTCTTAAGGCTTTGCAGAAGGCTGTTAATATAGCT
AAAAACGCCTATGAGAAGGATAAGGCAGTGGCCCGTAAGTTAGAACGTATGGCTGATCAGGCTATGACTT
CTATGTATAAGCAAGCACGTGCTGAAGACAAGAAAGCAAAAATTGTCAGTGCTATGCAAACTATGTTGTT
TGGTATGATTAAGAAGCTCGACAACGATGTTCTTAATGGTATCATTTCTAACGCTAGGAATGGTTGTATA
CCTCTTAGTGTCATTCCACTGTGTGCTTCAAATAAACTTCGCGTTGTAATTCCTGACTTCACCGTCTGGA
ATCAGGTAGTCACATATCCCTCGCTTAACTACGCTGGGGCTTTGTGGGACATTACAGTTATAAACAATGT
GGACAATGAAATTGTTAAGTCTTCAGATGTTGTAGACAGCAATGAAAATTTAACATGGCCACTTGTTTTA
GAATGCACTAGGGCATCCACTTCTGCCGTTAAGTTGCAAAATAATGAGATCAAACCTTCAGGTTTAAAAA
CCATGGTTGTGTCTGCAGGTCAAGAGCAAACTAACTGTAATACTAGTTCCTTAGCTTATTACGAACCTGT
GCAGGGTCGTAAAATGCTGATGGCTCTTCTTTCTGATAATGCCTATCTCAAATGGGCGCGTGTTGAAGGT
AAGGACGGATTTGTTAGTGTAGAGCTACAACCTCCTTGCAAATTCTTGATTGCGGGACCAAAAGGACCTG
AAATCCGATATCTCTATTTTGTTAAAAATCTTAACAACCTTCATCGCGGGCAAGTGTTAGGGCACATTGC
TGCGACTGTTAGATTGCAAGCTGGTTCTAACACCGAGTTTGCCTCTAATTCTTCGGTGTTGTCACTTGTT
AACTTCACCGTTGATCCTCAAAAAGCTTATCTCGATTTCGTCAATGCGGGAGGTGCCCCATTGACAAATT
GTGTTAAGATGCTTACTCCTAAAACTGGTACAGGTATAGCTATATCTGTTAAACCAGAGAGTACAGCTGA
TCAAGAGACTTATGGTGGAGCTTCAGTGTGTCTCTATTGCCGTGCGCATATAGAACATCCTGATGTCTCT
GGTGTTTGTAAATATAAGGGTAAGTTTGTCCAAATCCCTGCTCAGTGTGTCCGTGACCCTGTGGGATTTT
GTTTGTCAAATACCCCCTGTAATGTCTGTCAATATTGGATTGGATATGGGTGCAATTGTGACTCGCTTAG
GCAAGTAGCACTGCCCCAATCTAAAGATTCCAATTTTTTAAACGAGTCCGGGGTTCTATTGTAAATGCCC
GAATAGAACCCTGTTCAAGTGGTTTGTCCACTGATGTCGTCTTTAGGGCATTTGACATCTGCAACTATAA
GGCTAAGGTTGCTGGTATTGGAAAATACTACAAGACTAATACTTGTAGGTTTGTAGAATTAGATGACCAA
GGGCATCATTTAGACTCCTATTTTGTCGTTAAGAGGCATACTATGGAGAATTATGAACTAGAGAAGCACT
GTTACGATTTGTTACGTGACTGTGATGCTGTAGCTCCCCATGATTTCTTCATCTTTGATGTAGACAAAGT
TAAAACACCTCATATTGTACGTCAGCGTTTAACTGAGTACACTATGATGGATCTTGTATATGCCCTGAGG
CACTTTGATCAAAATAGCGAAGTGCTTAAGGCTATCTTAGTGAAGTATGGTTGCTGTGATGTTACCTACT
TTGAAAATAAACTCTGGTTTGATTTTGTTGAAAATCCCAGTGTTATTGGTGTTTATCATAAACTTGGAGA
ACGTGTACGCCAAGCTATCTTAAACACTGTTAAATTTTGTGACCACATGGTCAAGGCTGGTTTAGTCGGT
GTGCTCACACTAGACAACCAGGACCTTAATGGCAAGTGGTATGATTTTGGTGACTTCGTAATCACTCAAC
CTGGTTCAGGAGTAGCTATAGTTGATAGCTACTATTCTTATTTGATGCCTGTGCTCTCAATGACCGATTG
TCTGGCCGCTGAGACACATAGGGATTGTGATTTTAATAAACCACTCATTGAGTGGCCACTTACTGAGTAT
GATTTTACTGATTATAAGGTACAACTCTTTGAGAAGTACTTTAAATATTGGGATCAGACGTATCACGCAA
ATTGCGTTAATTGTACTGATGACCGTTGTGTGTTACATTGTGCTAATTTCAATGTATTGTTTGCTATGAC
CATGCCTAAGACTTGTTTCGGACCCATAGTCCGAAAGATCTTTGTTGATGGCGTGCCATTTGTAGTATCT
TGTGGTTATCACTACAAAGAATTAGGTTTAGTCATGAATATGGATGTTAGTCTCCATAGACATAGGCTCT
CTCTTAAGGAGTTGATGATGTATGCCGCTGATCCAGCCATGCACATTGCCTCCTCTAACGCTTTTCTTGA
TTTGAGGACATCATGTTTTAGTGTCGCTGCACTTACAACTGGTTTGACTTTTCAAACTGTGCGGCCTGGC
AATTTTAACCAAGACTTCTATGATTTCGTGGTATCTAAAGGTTTCTTTAAGGAGGGCTCTTCAGTTACGC
TCAAACATTTTTTCTTTGCTCAAGATGGTAATGCTGCTATTACAGATTATAATTACTATTCTTATAATCT
GCCTACTATGTGTGACATCAAACAAATGTTGTTCTGCATGGAAGTTGTAAACAAGTACTTCGAAATCTAT
GACGGTGGTTGTCTTAATGCTTCTGAAGTGGTTGTTAATAATTTAGACAAGAGTGCTGGCCATCCTTTTA
ATAAGTTTGGCAAAGCTCGTGTCTATTATGAGAGCATGTCTTACCAGGAGCAAGATGAACTCTTTGCCAT
GACAAAGCGTAACGTCATTCCTACCATGACTCAAATGAATCTAAAATATGCTATTAGTGCTAAGAATAGA
GCTCGCACTGTTGCAGGCGTGTCCATACTTAGCACAATGACTAATCGCCAGTACCATCAGAAAATGCTTA
AGTCCATGGCTGCAACTCGTGGAGCGACTTGCGTCATTGGTACTACAAAGTTCTATGGTGGCTGGGATTT
CATGCTTAAAACATTGTACAAAGATGTTGATAATCCGCATCTTATGGGTTGGGATTACCCTAAGTGTGAT
AGAGCTATGCCTAATATGTGTAGAATCTTCGCTTCACTCATATTAGCTCGTAAACATGGCACTTGTTGTA
CTACAAGGGACAGATTTTATCGCTTGGCAAATGAGTGTGCTCAGGTGCTAAGCGAATATGTTCTATGTGG
TGGTGGTTACTACGTCAAACCTGGAGGTACCAGTAGCGGAGATGCCACCACTGCATATGCCAATAGTGTC
TTTAACATTTTGCAGGCGACAACTGCTAATGTCAGTGCACTTATGGGTGCTAATGGCAACAAGATTGTTG
ACAAAGAAGTTAAAGACATGCAGTTTGATTTGTATGTCAATGTTTACAGGAGCACTAGCCCAGACCCCAA
ATTTGTTGATAAATACTATGCTTTTCTTAATAAGCACTTTTCTATGATGATACTGTCTGATGACGGTGTC
GTTTGCTATAATAGTGATTATGCAGCTAAGGGTTACATTGCTGGAATACAGAATTTTAAGGAAACGCTGT
ATTATCAGAACAATGTCTTTATGTCTGAAGCTAAATGCTGGGTGGAAACCGATCTGAAGAAAGGGCCACA
TGAATTCTGTTCACAGCATACGCTTTATATTAAGGATGGCGACGATGGTTACTTCCTTCCTTATCCAGAC
CCTTCAAGAATTTTGTCTGCCGGTTGCTTTGTAGATGATATCGTTAAGACTGACGGTACACTCATGGTAG
AGCGGTTTGTGTCTTTGGCTATAGATGCTTACCCTCTCACAAAGCATGAAGATATAGAATACCAGAATGT
ATTCTGGGTCTACTTACAGTATATAGAAAAACTGTATAAAGACCTTACAGGACACATGCTTGACAGTTAT
TCTGTCATGCTATGTGGTGATAATTCTGCTAAGTTTTGGGAAGAGGCATTCTACAGAGATCTCTATAGTT
CGCCTACCACTTTGCAGGCTGTCGGTTCATGCGTTGTATGCCATTCACAGACTTCCCTACGCTGTGGGAC
ATGCATCCGTAGACCATTTCTCTGCTGTAAATGCTGCTATGATCATGTTATAGCAACTCCACATAAGATG
GTTTTGTCTGTTTCTCCTTACGTTTGTAATGCCCCTGGTTGTGGCGTTTCAGACGTTACTAAGCTATATT
TAGGTGGTATGAGCTACTTTTGTGTAGATCATAGACCTGTGTGTAGTTTTCCACTTTGCGCTAATGGTCT
TGTATTCGGCTTATACAAGAATATGTGCACAGGTAGTCCTTCTATAGTTGAATTTAATAGGTTGGCTACC
TGTGACTGGACTGAAAGTGGTGATTACACCCTTGCCAATACTACAACAGAACCACTCAAACTTTTTGCTG
CTGAGACTTTACGTGCCACTGAAGAGGCGTCTAAGCAGTCTTATGCTATTGCCACCATCAAAGAAATTGT
TGGTGAGCGCCAACTATTACTTGTGTGGGAGGCTGGCAAGTCCAAACCACCACTCAATCGTAATTATGTT
TTTACTGGTTATCATATAACCAAAAATAGTAAAGTGCAGCTCGGTGAGTACATCTTCGAGCGCATTGATT
ATAGTGATGCTGTATCCTACAAGTCTAGTACAACGTATAAACTGACTGTAGGTGACATCTTCGTACTTAC
CTCTCACTCTGTGGCTACCTTGACGGCGCCCACAATTGTGAATCAAGAGAGGTATGTTAAAATTACTGGG
TTGTACCCAACCATTACGGTACCTGAAGAGTTCGCAAGTCATGTTGCCAACTTCCAAAAATCAGGTTATA
GTAAATATGTCACTGTTCAGGGACCACCTGGCACTGGCAAAAGTCATTTTGCTATAGGGTTAGCGATTTA
CTACCCTACAGCACGTGTTGTTTATACAGCATGTTCACACGCAGCTGTTGATGCTTTGTGTGAAAAAGCT
TTTAAATATTTGAACATTGCTAAATGTTCCCGTATCATTCCTGCAAAGGCACGTGTTGAGTGCTATGACA
GGTTTAAAGTTAATGAGACAAATTCTCAATATTTGTTTAGTACTATTAATGCTCTACCAGAAACTTCTGC
CGATATTCTGGTGGTTGATGAGGTTAGTATGTGCACTAATTATGATCTTTCAATTATTAATGCACGTATT
AAAGCTAAGCACATTGTCTATGTAGGAGATCCAGCACAGTTGCCAGCTCCTAGGACTTTGTTGACTAGAG
GCACATTGGAACCAGAAAATTTCAATAGTGTCACTAGATTGATGTGTAACTTAGGTCCTGACATATTTTT
AAGTATGTGCTACAGGTGTCCTAAGGAAATAGTAAGCACTGTGAGCGCTCTTGTCTACAATAATAAATTG
TTAGCCAAGAAGGAGCTTTCAGGCCAGTGCTTTAAAATACTCTATAAGGGCAATGTGACGCATGATGCTA
GCTCTGCCATTAATAGACCACAACTCACATTTGTGAAGAATTTTATTACTGCCAATCCGGCATGGAGTAA
GGCAGTCTTTATTTCGCCTTATAATTCACAGAATGCTGTGGCTCGTTCAATGCTGGGTCTTACTACTCAG
ACTGTTGATTCCTCACAGGGTTCAGAATACCAGTACGTTATCTTCTGTCAAACAGCAGATACGGCACATG
CTAACAACATTAACAGATTTAATGTTGCAATCACTCGTGCCCAAAAAGGTATTCTTTGTGTTATGACATC
TCAGGCACTCTTTGAGTCCTTAGAGTTTACTGAATTGTCTTTTACTAATTACAAGCTCCAGTCTCAGATT
GTAACTGGCCTTTTTAAAGATTGCTCTAGAGAAACTTCTGGCCTCTCACCTGCTTATGCACCAACATACG
TTAGTGTTGATGACAAGTATAAGACGAGTGATGAGCTTTGCGTGAATCTTAATTTACCCGCAAATATCCC
ATACTCTCGTGTTATTTCCAGGATGGGCTTTAAACTCGATGCAACAGTTCCTGGATATCCTAAGCTTTTC
ATTACTCGTGAAGAGGCTGTAAGGCAAGTTCGAAGCTGGATAGGCTTCGATGTTGAGGGTGCTCATGCTT
CCCGTAATGCATGTGGCACCAATGTGCCTCTACAATTAGGATTTTCAACTGGTGTGAACTTTGTTGTTCA
GCCAGTTGGTGTTGTAGACACTGAGTGGGGTAACATGTTAACGGGCATTGCTGCCCGTCCTCCACCAGGT
GAACAGTTTAAGCACCTCGTGCCTCTTATGCATAAGGGGGCTGCGTGGCCTATTGTTAGACGACGTATAG
TGCAAATGTTGTCAGACACTTTAGACAAATTGTCTGATTACTGTACGTTTGTTTGTTGGGCTCATGGCTT
TGAATTAACGTCTGCATCATACTTTTGCAAGATAGGTAAGGAACAGAAGTGTTGCATGTGCAATAGACGC
GCTGCAGCGTACTCTTCACCTCTGCAATCTTATGCCTGCTGGACTCATTCCTGCGGTTATGATTATGTCT
ACAACCCTTTCTTTGTCGATGTTCAACAGTGGGGTTATGTAGGCAATCTTGCTACTAATCACGATCGTTA
TTGCTCTGTCCATCAAGGAGCTCATGTGGCTTCTAATGATGCAATAATGACTCGTTGTTTAGCTATTCAT
TCTTGTTTTATAGAACGTGTGGATTGGGATATAGAGTATCCTTATATCTCACATGAAAAGAAATTGAATT
CCTGTTGTAGAATCGTTGAGCGCAACGTCGTACGTGCTGCTCTTCTTGCCGGTTCATTTGACAAAGTCTA
TGATATTGGCAATCCTAAAGGAATTCCTATTGTTGATGACCCTGTGGTTGATTGGCATTATTTTGATGCA
CAGCCCTTGACCAGAAAGGTACAACAGCTTTTCTATACAGAGGACATGGCCTCAAGATTTGCTGATGGGC
TCTGCTTATTTTGGAACTGTAATGTACCAAAATATCCTAATAATGCAATTGTATGCAGGTTTGACACACG
TGTGCATTCTGAGTTCAATTTGCCAGGTTGTGATGGCGGTAGTTTGTATGTTAACAAGCACGCTTTTCAT
ACACCAGCATATGATGTGAGTGCATTCCGTGATCTGAAACCTTTACCATTCTTTTATTATTCTACTACAC
CATGTGAAGTGCATGGTAATGGTAGTATGATAGAGGATATTGATTATGTACCCCTAAAATCTGCAGTCTG
TATTACAGCTTGTAATTTAGGGGGCGCTGTTTGTAGGAAGCATGCTACAGAGTACAGAGAGTATATGGAA
GCATATAATCTTGTCTCTGCATCAGGTTTCCGCCTTTGGTGTTATAAGACCTTTGATATTTATAATCTCT
GGTCTACTTTTACAAAAGTTCAAGGTTTGGAAAACATTGCTTTTAATGTTGTTAAACAAGGCCATTTTAT
TGGTGTTGAGGGTGAACTACCTGTAGCTGTAGTCAATGATAAGATCTTCACCAAGAGTGGCGTTAATGAC
ATTTGTATGTTTGAGAATAAAACCACTTTGCCTACTAATATAGCTTTTGAACTCTATGCTAAGCGTGCTG
TACGCTCGCATCCCGATTTCAAATTGCTACACAATTTACAAGCAGACATTTGCTACAAGTTCGTCCTTTG
GGATTATGAACGTAGCAATATTTATGGTACTGCTACTATTGGTGTATGTAAGTACACTGATATTGATGTT
AATTCAGCTTTGAATATATGTTTTGACATACGCGATAATGGTTCATTGGAGAAGTTCATGTCTACTCCCA
ATGCCATCTTTATTTCTGATAGAAAAATTAAGAAATACCCTTGTATTGTAGGTCCTGATTATGCTTACTT
CAATGGTGCTATCATCCGTGATAGTGATGTTGTTAAACAACCAGTGAAGTTCTACTTGTATAAGAAAGTC
AATAATGAGTTTATTGATCCTACTGAGTGTATTTACACTCAGAGTCGCTCTTGTAGTGACTTCCTACCCC
TGTCTGACATGGAGAAAGACTTTCTATCTTTTGATAGTGATGTTTTCATTAAGAAGTATGGCTTGGAAAA
CTATGCTTTTGAGCACGTAGTCTATGGAGACTTCTCTCATACTACGTTAGGCGGTCTTCACTTGCTTATT
GGTTTATACAAGAAGCAACAGGAAGGTCATATTATTATGGAAGAAATGCTAAAAGGTAGCTCAACTATTC
ATAACTATTTTATTACTGAGACTAACACAGCGGCTTTTAAGGCGGTGTGTTCTGTTATAGATTTAAAGCT
TGACGACTTTGTTATGATTTTAAAGAGTCAAGACCTTGGCGTAGTATCCAAGGTTGTCAAGGTTCCTATT
GACTTAACAATGATTGAGTTTATGTTATGGTGTAAGGATGGACAGGTTCAAACCTTCTACCCTCGACTCC
AGGCTTCTGCAGATTGGAAACCTGGTCATGCAATGCCATCCCTCTTTAAAGTTCAAAATGTAAACCTTGA
ACGTTGTGAGCTTGCTAATTACAAGCAATCTATTCCTATGCCTCGCGGTGTGCACATGAACATCGCTAAA
TATATGCAATTGTGCCAGTATTTAAATACTTGCACATTAGCCGTGCCTGCCAATATGCGTGTTATACATT
TTGGCGCTGGTTCTGATAAAGGTATCGCTCCTGGTACATCAGTTTTACGACAGTGGCTTCCTACAGATGC
CATTATTATAGATAATGATTTAAATGAGTTCGTGTCAGATGCTGACATAACTTTATTTGGAGATTGTGTA
ACTGTACGTGTCAGCCAACAAGTGGATCTTGTTATTTCCGACATGTATGATCCTACTACTAAGAATGTAA
CAGGTAGTAATGAGTCAAAGGCTTTATTCTTTACTTACCTGTGTAACCTCATTAATAATAATCTTGCTCT
TGGTGGGTCTGTTGCTATTAAAATAACAGAACACTCTTGGAGCGTTGAACTTTATGAACTTATGGGAAAA
TTTGCTTGGTGGACTGTTTTCTGCACCAATGCAAATGCATCCTCATCTGAAGGATTCCTCTTAGGTATTA
ATTACTTGGGTACTATTAAAGAAAATATAGATGGTGGTGCTATGCACGCCAACTATATATTTTGGAGAAA
TTCCACTCCTATGAATCTGAGTACTTACTCACTTTTTGATTTATCCAAGTTTCAATTAAAATTAAAAGGA
ACACCAGTTCTTCAATTAAAGGAGAGTCAAATTAACGAACTCGTAATATCTCTCCTGTCGCAGGGTAAGT
TACTTATCCGTGACAATGATACACTCAGTGTTTCTACTGATGTTCTTGTTAACACCTACAGAAAGTTACG
TTGATGTAGGGCCAGATTCTGTTAAGTCTGCTTGTATTGAGGTTGATATACAACAGACTTTCTTTGATAA
AACTTGGCCTAGGCCAATTGATGTTTCTAAGGCTGACGGTATTATATACCCTCAAGGCCGTACATATTCT
AACATAACTATCACTTATCAAGGTCTTTTTCCCTATCAGGGAGACCATGGTGATATGTATGTCTACTCTG
CAGGACATGCTACAGGCACAACTCCACAAAAGTTGTTTGTAGCTAACTATTCTCAGGACGTCAAACAGTT
TGCTAATGGGTTTGTCGTCCGTATAGGAGCAGCTGCCAATTCCACTGGCACTGTTATTATTAGCCCATCT
ACCAGCGCTACTATACGAAAAATTTACCCTGCTTTTATGCTGGGTTCTTCAGTTGGTAATTTCTCAGATG
GTAAAATGGGCCGCTTCTTCAATCATACTCTAGTTCTTTTGCCCGATGGATGTGGCACTTTACTTAGAGC
TTTTTATTGTATTCTAGAGCCTCGCTCTGGAAATCATTGTCCTGCTGGCAATTCCTATACTTCTTTTGCC
ACTTATCACACTCCTGCAACAGATTGTTCTGATGGCAATTACAATCGTAATGCCAGTCTGAACTCTTTTA
AGGAGTATTTTAATTTACGTAACTGCACCTTTATGTACACTTATAACATTACCGAAGATGAGATTTTAGA
GTGGTTTGGCATTACACAAACTGCTCAAGGTGTTCACCTCTTCTCATCTCGGTATGTTGATTTGTACGGC
GGCAATATGTTTCAATTTGCCACCTTGCCTGTTTATGATACTATTAAGTATTATTCTATCATTCCTCACA
GTATTCGTTCTATCCAAAGTGATAGAAAAGCTTGGGCTGCCTTCTACGTATATAAACTTCAACCGTTAAC
TTTCCTGTTGGATTTTTCTGTTGATGGTTATATACGCAGAGCTATAGACTGTGGTTTTAATGATTTGTCA
CAACTCCACTGCTCAYATGAATCCTTCGATGTTGAATCTGGAGTTTATTCAGTTTCGTCTTTCGAAGCAA
AACCTTCTGGCTCAGTTGTGGAACAGGCTGAAGGTGTTGAATGTGATTTTTCACCTCTTCTGTCTGGCAC
ACCTCCTCAGGTTTATAATTTCAAGCGTTTGGTTTTTACCAATTGCAATTATAATCTTACCAAATTGCTT
TCACTTTTTTCTGTGAATGATTTTACTTGTAGTCAAATATCTCCAGCAGCAATTGCTAGCAACTGTTATT
CTTCACTGATTTTGGATTATTTTTCATACCCACTTAGTATGAAATCCGATCTCAGTGTTAGTTCTGCTGG
TCCAATATCCCAGTTTAATTATAAACAGTCCTTTTCTAATCCCACATGTTTGATTTTAGCGACTGTTCCT
CATAACCTTACTACTATTACTAAGCCTCTTAAGTACAGCTATATTAACAAGTGCTCTCGTCTTCTTTCTG
ATGATCGTACTGAAGTACCTCAGTTAGTGAACGCTAATCAATACTCACCCTGTGTATCCACTGTCCCATC
CACTGTGTGGGAAGACGGTGATTATTATAGGAAACAACTATCTCCACTTGAAGGTGGTGGCTGGCTTGTT
GCTAGTGGCTCAACTGTTGCCATGACTGAGCAATTACAGATGGGCTTTGGTATTACAGTTCAATATGGTA
CAGACACCAATAGTGTTTGCCCCAAGCTTGAATTTGCTAATGACACAAAAATTGCCTCTCAATTAGGCAA
TTGCGTGGAATATTCCCTCTATGGTGTTTCGGGCCGTGGTGTCTTTCAGAATTGCACAGCTGTAGGTGTT
CGACAGCAGCGCTTTGTTTATGATGCGTACCAGAATTTAGTTGGCTATTATTCTGATGATGGCAACTACT
ACTGTTTGCGTGCTTGTGTTAGTGTTCCTGTTTCTGTCATCTATGATAAAGAAACTAAAACCCACGCTAC
TCTATTTGGTAGTGTTGCATGTGAACACATTTCCTCTACCATGTCTCAATACTCCCGTTCTACGCGATCA
ATGCTTAAACGGCGAGATTCTACATATGGTCCCCTTCAGACACCTGTTGGTTGTGTCCTAGGACTTGTTA
ATTCCTCTTTGTTCGTAGAGGACTGCAAGTTGCCTCTTGGTCAATCTCTCTGTGCTCTTCCTGACACACC
TAGTACTCTCACACCTCGCAGTGTGCGCTCTGTTCCAGGTGAAATGCGCTTGGCATCCATTGCTTTTAAT
CATCCTATTCAGGTTGATCAACTTAATAGTAGTTATTTTAAATTAAGTATACCTACTAATTTTTCCTTTG
GTGTGACTCAGGAGTACATTCAGACAACCATTCAGAAAGTTACTGTTGATTGTAAACAGTACGTTTGCAA
TGGTTTCCAGAAGTGTGAGCAATTACTGCGCGAGTATGGCCAGTTTTGTTCCAAAATAAACCAGGCTCTC
CATGGTGCCAATTTACGCCAGGATGATTCTGTACGTAATTTGTTTGCGAGCGTGAAAAGCTCTCAATCAT
CTCCTATCATACCAGGTTTTGGAGGTGACTTTAATTTGACACTTCTAGAACCTGTTTCTATATCTACTGG
CAGTCGTAGTGCACGTAGTGCTATTGAGGATTTGCTATTTGACAAAGTCACTATAGCTGATCCTGGTTAT
ATGCAAGGTTACGATGATTGTATGCAGCAAGGTCCAGCATCAGCTCGTGATCTTATTTGTGCTCAATATG
TGGCTGGTTATAAAGTATTACCTCCTCTTATGGATGTTAATATGGAAGCCGCGTACACTTCATCTTTGCT
TGGCAGCATAGCAGGTGTTGGCTGGACTGCTGGCTTATCCTCCTTTGCTGCTATTCCATTTGCACAGAGT
ATTTTTTATAGGTTAAACGGTGTTGGCATTACTCAACAGGTTCTTTCAGAGAACCAAAAGCTTATTGCCA
ATAAGTTTAATCAGGCTCTGGGAGCTATGCAAACAGGCTTCACTACAACTAATGAAGCTTTTCGGAAGGT
TCAGGATGCTGTGAACAACAATGCACAGGCTCTATCCAAATTAGCTAGCGAGCTATCTAATACTTTTGGT
GCTATTTCCGCCTCTATTGGAGACATCATACAACGTCTTGACGTTCTCGAACAGGACGCCCAAATAGACA
GACTTATTAATGGCCGTTTGACAACACTAAATGCTTTTGTTGCACAGCAGCTTGTTCGTTCTGAATCAGC
TGCTCTTTCCGCTCAATTGGCTAAAGATAAAGTCAATGAGTGTGTCAAGGCACAATCCAAGCGTTCTGGA
TTTTGCGGTCAAGGCACACATATAGTGTCCTTTGTTGTAAATGCCCCTAATGGCCTTTACTTTATGCATG
TTGGTTATTACCCTAGCAACCACATTGAGGTTGTTTCTGCTTATGGTCTTTGCGATGCAGCTAACCCTAC
TAATTGTATAGCCCCTGTTAATGGCTACTTTATTAAAACTAATAACACTAGGATTGTTGATGAGTGGTCA
TATACTGGCTCGTCCTTCTATGCACCTGAGCCCATCACCTCTCTTAATACTAAGTATGTTGCACCACAGG
TGACATACCAAAACATTTCTACTAACCTCCCTCCTCCTCTTCTCGGCAATTCCACCGGGATTGACTTCCA
AGATGAGTTGGATGAGTTTTTCAAAAATGTTAGCACCAGTATACCTAATTTTGGTTCTCTAACACAGATT
AATACTACATTACTCGATCTTACCTACGAGATGTTGTCTCTTCAACAAGTTGTTAAAGCCCTTAATGAGT
CTTACATAGACCTTAAAGAGCTTGGCAATTATACTTATTACAACAAATGGCCGTGGTACATTTGGCTTGG
TTTCATTGCTGGGCTTGTTGCCTTAGCTCTATGCGTCTTCTTCATACTGTGCTGCACTGGTTGTGGCACA
AACTGTATGGGAAAACTTAAGTGTAATCGTTGTTGTGATAGATACGAGGAATACGACCTCGAGCCGCATA
AGGTTCATGTTCACTAATTAACGAACTATCAATGAGAGTTCAAAGACCACCCACTCTCTTGTTAGTGTTC
TCACTCTCTTTTTTGGTCACTGCATTTTCAAAACCTCTCTATGTACCTGAGCATTGTCAGAATTATTCTG
GTTGCATGCTTAGGGCTTGTATTAAAACTGCCCAAGCTGATACAGCTGGTCTTTATACAAATTTTCGAAT
TGATGTCCCATCTGCAGAATCAACTGGTACTCAATCAGTTTCTGTCGATCGTGAGTCTACTTCAACTCAT
GATGGTCTTACCGAACATGTTACTAGTGTGAATCTTTTTGACGTTGGTTACTCAGTTAATTAACGAACTC
TATGGATTACGTGTCTCTGCTTAATCAAATTTGGCAGAAGTACCTTAATTCACCGTATACTACTTGTTTG
TATATCCCTAAACCCACAGCTAAGTATACACCTTTAGTTGGCACTTCATTGCACCCTGTGCTGTGGAACT
GTCAGCTATCCTTTGCTGGTTATACTGAATCTGCTGTTAATTCTACAAAAGCTTTGGCCAAACAGGACGC
AGCTCAGCGAATCGCTTGGTTGCTACATAAGGATGGAGGAATCCCTGACGGATGTTCCCTCTACCTCCGG
CACTCAAGTTTATTCGCGCAAAGCGAGGAAGAGGAGTCATTCTCCAACTAAGAAACTGCGCTACGTTAAG
CGTAGATTTTCTCTTCTGCGCCCTGAAGACCTTAGTGTTATTGTCCAACCAACACACTATGTCAGGGTTA
CATTTTCAGACCCCAACATGTGGTATCTACGTTCGGGTCATCATTTACACTCAGTTCACAATTGGCTTAA
ACCTTATGGCGGCCAACCTGTTTCTGAGTACCATATTACTCTAGCTTTGCTAAATCTCACTGATGAAGAT
TTAGCTAGAGATTTTTCACCCATTGCGCTCTTTTTGCGCAATGTCAGATTTGAGCTACATGAGTTCGCCT
TGCTGCGCAAAACTCTTGTTCTTAATGCATCAGAGATCTACTGTGCTAACATACATAGATTTAAGCCTGT
GTATAGAGTTAACACGGCAATCCCTACTATTAAGGATTGGCTTCTCGTTCAGGGATTTTCCCTTTACCAT
AGTGGCCTCCCTTTACATATGTCAATCTCTAAATTGCATGCACTGGATGATGTTACTCGCAATTACATCA
TTACAATGCCATGCTTTAGAACTTATCCTCAACAAATGTTTGTTACTCCTTTGGCCGTAGATGTTGTCTC
CATACGGTCTTCCAATCAGGGTAATAAACAAATTGTTCATTCTTACCCCATTTTACATCATCCAGGATTT
TAACGAACTATGGCTTTCTCGGCGTCTTTATTTAAACCCGTCCAGCTAGTCCCAGTTTCTCCTGCATTTC
ATCGCATTGAGTCTACTGACTCTATTGTTTTCACATACATTCCTGCTAGCGGCTATGTAGCTGCTTTAGC
TGTCAATGTGTGTCTCATTCCCCTATTATTACTGCTACGTCAAGATACTTGTCGTCGCAGCATTATCAGA
ACTATGGTTCTCTATTTCCTTGTTCTTTATAACTTTTTATTAGCCATTGTACTAGTCAATGGTGTACATT
ATCCAACTGGAAGTTGCCTGATAGCCTTCTTAGTTATCCTCATAATACTTTGGTTTGTAGATAGAATTCG
TTTCTGTCTCATGCTGAATTCCTACATTCCACTGTTTGACATGCGTTCTCACTTTATTCGTGTTAGTACA
GTTTCTTCTCATGGTATGGTCCCTGTCATACACACCAAACCATTATTTATTAGAAACTTCGATCAGCGTT
GCAGCTGTTCTCGTTGTTTTTATTTGCACTCTTCTACTTATATAGAGTGCACTTATATTAGCCGTTTTAG
TAAGATTAGCCTAGTTTCTGTAACTGACTTCTCCTTAAACGGCAATGTTTCCACTGTTTTCGTGCCTGCA
ACGCGCGATTCAGTTCCTCTTCACATAATCGCCCCGAGCTCGCTTATCGTTTAAGCAGCTCTGCGCTACT
ATGGGTCCCGTGTAGAGGCTAATCCATTAGTCTCTCTTTGGACATATGGAAAACGAACTATGTTACCCTT
TGTCCAAGAACGAATAGGGTTGTTCATAGTAAACTTTTTCATTTTTACCGTAGTATGTGCTATAACACTC
TTGGTGTGTATGGCTTTCCTTACGGCTACTAGATTATGTGTGCAATGTATGACAGGCTTCAATACCCTGT
TAGTTCAGCCCGCATTATACTTGTATAATACTGGACGTTCAGTCTATGTAAAATTCCAGGATAGTAAACC
CCCTCTACCACCTGACGAGTGGGTTTAACGAACTCCTTCATAATGTCTAATATGACGCAACTCACTGAGG
CGCAGATTATTGCCATTATTAAAGACTGGAACTTTGCATGGTCCCTGATCTTTCTCTTAATTACTATCGT
ACTACAGTATGGATACCCATCCCGTAGTATGACTGTCTATGTCTTTAAAATGTTTGTTTTATGGCTCCTA
TGGCCATCTTCCATGGCGCTATCAATATTTAGCGCCATTTATCCAATTGATCTAGCTTCCCAGATAATCT
CTGGCATTGTAGCAGCTGTTTCAGCTATGATGTGGATTTCCTACTTTGTGCAGAGTATCCGGCTGTTTAT
GAGAACTGGATCATGGTGGTCATTCAATCCTGAGACTAATTGCCTTTTGAATGTTCCAATTGGTGGTACA
ACTGTCGTACGTCCACTCGTAGAGGACTCTACCAGTGTAACTGCTGTTGTAACCAATGGTCACCTCAAAA
TGGCTGGCATGCATTTCGGTGCTTGTGACTACGACAGACTTCCTAATGAAGTCACCGTGGCCAAACCCAA
TGTGCTGATTGCTTTAAAAATGGTGAAGCGGCAAAGCTACGGAACTAATTCCGGCGTTGCCATTTACCAT
AGATATAAGGCAGGTAATTACAGGAGTCCGCCTATTACGGCGGATATTGAACTTGCATTGCTTCGAGCTT
AGGCTCTTTAGTAAGAGTATCTTAATTGATTTTAACGAATCTCAATTTCATTGTTATGGCATCCCYTGCT
GCACCTCGTGCTGTTTCCTTTGCCGATAACAATGATATAACAAATACAAACCTGTCTCGAGGTAGAGGAC
GTAATCCAAAACCACGAGCTGCACCAAATAACACTGTCTCTTGGTACACTGGGCTTACCCAACACGGGAA
AGTCCCTCTTACCTTTCCACCTGGGCAGGGTGTACCTCTTAATGCCAATTCCACCCCTGCGCAAAATGCT
GGGTATTGGCGGAGACAGGACAGAAAAATTAATACCGGGAATGGAATTAAGCAACTGGCTCCCAGGTGGT
ACTTCTACTACACTGGAACTGGACCCGAAGCAGCACTCCCATTCCGGGCTGTTAAGGATGGCATCGTTTG
GGTCCATGAAGATGGCGCCACTGATGCTCCTTCAACTTTTGGGACGCGGAACCCTAACAATGATTCAGCT
ATTGTTACACAATTCGCGCCCGGTACTAAGCTTCCTAAAAACTTCCACATTGAGGGGACTGGAGGCAATA
GTCAATCATCTTCAAGAGCCTCTAGCGTAAGCAGAAACTCTTCCAGATCTAGTTCACAAGGTTCAAGATC
AGGAAACTCTACCCGCGGCACTTCTCCAGGTCCATCTGGAATCGGAGCAGTAGGAGGTGATCTACTTTAC
CTTGATCTTCTGAACAGACTACAAGCCCTTGAGTCTGGCAAAGTAAAGCAATCGCAGCCAAAAGTAATCA
CTAAGAAAGATGCTGCTGCTGCTAAAAATAAGATGCGCCACAAGCGCACTTCCACCAAAAGTTTCAACAT
GGTGCAAGCTTTTGGTCTTCGCGGACCAGGAGACCTCCAGGGAAACTTTGGTGATCTTCAATTGAATAAA
CTCGGCACTGAGGACCCACGTTGGCCCCAAATTGCTGAGCTTGCTCCTACAGCCAGTGCTTTTATGGGTA
TGTCGCAATTTAAACTTACCCATCAGAACAATGATGATCATGGCAACCCTGTGTACTTCCTTCGGTACAG
TGGAGCCATTAAACTTGACCCAAAGAATCCCAACTACAATAAGTGGTTGGAGCTTCTTGAGCAAAATATT
GATGCCTACAAAACCTTCCCTAAGAAGGAAAAGAAACAAAAGGCACCAAAAGAAGAATCAACAGACCAAA
TGTCTGAACCTCCAAAGGAGCAGCGTGTGCAAGGTAGCATCACTCAGCGCACTCGCACCCGTCCAAGTGT
TCAGCCTGGTCCAATGATTGATGTTAACACTGATTAGTGTCACTCAAAGTAACAAGATCGCGGCAATCGT
TTGTGTTTGGTAACCCCATCTCACCATCGCTTGTCCACTCTTGCACAGAATGGAATCATGTTGTAATTAC
AGTGCAATAAGGTAATTATAACCCATTTAATTGATAGCTATGCTTTATTAAAGTGTGTAGCTGTAGAGAG
AATGTTAAAGACTGTCACCTCTGCGTGATTGCAAGTGAACAGTGCCCCCCGGGAAGAGCTCTACAGTGTG
AAATGTAAATAAAAATAGCTATTATTCAATTAGATTAG
</v>
      </c>
      <c r="AU57" s="114" t="str">
        <f t="shared" si="20"/>
        <v>&gt;HuMERS_172</v>
      </c>
      <c r="AV57" s="114">
        <f t="shared" si="21"/>
        <v>1</v>
      </c>
      <c r="AW57" s="115" t="str">
        <f t="shared" si="22"/>
        <v>&gt;HuMERS_172-06_2015 KT868877.1_ref_genome</v>
      </c>
      <c r="AX57" s="38"/>
      <c r="AY57" s="38"/>
      <c r="AZ57" s="38"/>
      <c r="BA57" s="38"/>
      <c r="BB57" s="38"/>
      <c r="BC57" s="38"/>
      <c r="BD57" s="38"/>
      <c r="BE57" s="38"/>
      <c r="BF57" s="38"/>
      <c r="BG57" s="38"/>
      <c r="BH57" s="38"/>
      <c r="BI57" s="38"/>
      <c r="BJ57" s="38"/>
      <c r="BK57" s="38"/>
      <c r="BL57" s="38"/>
      <c r="BM57" s="38"/>
      <c r="BN57" s="38"/>
      <c r="BO57" s="38"/>
      <c r="BP57" s="38"/>
      <c r="BQ57" s="38"/>
      <c r="BR57" s="38"/>
    </row>
    <row r="58" ht="15.75" customHeight="1">
      <c r="A58" s="87"/>
      <c r="B58" s="122" t="s">
        <v>486</v>
      </c>
      <c r="C58" s="123" t="s">
        <v>544</v>
      </c>
      <c r="D58" s="90" t="str">
        <f t="shared" si="8"/>
        <v>HuNL63</v>
      </c>
      <c r="E58" s="91" t="s">
        <v>136</v>
      </c>
      <c r="F58" s="91" t="s">
        <v>136</v>
      </c>
      <c r="G58" s="91" t="s">
        <v>135</v>
      </c>
      <c r="H58" s="91" t="s">
        <v>135</v>
      </c>
      <c r="I58" s="91"/>
      <c r="J58" s="181">
        <v>277944.0</v>
      </c>
      <c r="K58" s="152" t="s">
        <v>545</v>
      </c>
      <c r="L58" s="220" t="s">
        <v>67</v>
      </c>
      <c r="M58" s="152"/>
      <c r="N58" s="193"/>
      <c r="O58" s="194"/>
      <c r="P58" s="152" t="s">
        <v>546</v>
      </c>
      <c r="Q58" s="101"/>
      <c r="R58" s="97"/>
      <c r="S58" s="98"/>
      <c r="T58" s="91"/>
      <c r="U58" s="98"/>
      <c r="V58" s="46"/>
      <c r="W58" s="157" t="s">
        <v>547</v>
      </c>
      <c r="X58" s="157"/>
      <c r="Y58" s="100">
        <v>1356.0</v>
      </c>
      <c r="Z58" s="119" t="s">
        <v>548</v>
      </c>
      <c r="AA58" s="102">
        <f t="shared" si="24"/>
        <v>1356</v>
      </c>
      <c r="AB58" s="103" t="str">
        <f t="shared" si="25"/>
        <v>yes</v>
      </c>
      <c r="AC58" s="104" t="str">
        <f t="shared" si="11"/>
        <v>&gt;HuNL63 AAS58177.1_ref</v>
      </c>
      <c r="AD58" s="104" t="str">
        <f>IFERROR(__xludf.DUMMYFUNCTION("if (REGEXMATCH(AC58, ""^&gt;""),AC58 &amp; ""
"" &amp; Z58, """")"),"&gt;HuNL63 AAS58177.1_ref
MKLFLILLVLPLASCFFTCNSNANLSMLQLGVPDNSSTIVTGLLPTHWFCANQSTSVYSANGFFYIDVGNHRSAFALHTGYYDANQYYIYVTNEIGLNASVTLKICKFSRNTTFDFLSNASSSFDCIVNLLFTEQLGAPLGITISGETVRLHLYNVTRTFYVPAAYKLTKLSVKCYFNYSCVFSVVNATVTVNVTTHNGRVVNYTVCDDCNGYTDNIFSVQQDGRIPNGFPF"&amp;"NNWFLLTNGSTLVDGVSRLYQPLRLTCLWPVPGLKSSTGFVYFNATGSDVNCNGYQHNSVVDVMRYNLNFSANSLDNLKSGVIVFKTLQYDVLFYCSNSSSGVLDTTIPFGPSSQPYYCFINSTINTTHVSTFVGILPPTVREIVVARTGQFYINGFKYFDLGFIEAVNFNVTTASATDFWTVAFATFVDVLVNVSATNIQNLLYCDSPFEKLQCEHLQFGLQDGFYSANFLDDNVLPETYVALPIYYQHTDINF"&amp;"TATASFGGSCYVCKPHQVNISLNGNTSVCVRTSHFSIRYIYNRVKSGSPGDSSWHIYLKSGTCPFSFSKLNNFQKFKTICFSTVEVPGSCNFPLEATWHYTSYTIVGALYVTWSEGNSITGVPYPVSGIREFSNLVLNNCTKYNIYDYVGTGIIRSSNQSLAGGITYVSNSGNLLGFKNVSTGNIFIVTPCNQPDQVAVYQQSIIGAMTAVNESRYGLQNLLQLPNFYYVSNGGNNCTTAVMTYSNFGICADGSL"&amp;"IPVRPRNSSDNGISAIITANLSIPSNWTTSVQVEYLQITSTPIVVDCATYVCNGNPRCKNLLKQYTSACKTIEDALRLSAHLETNDVSSMLTFDSNAFSLANVTSFGDYNLSSVLPQRNIRSSRIAGRSALEDLLFSKVVTSGLGTVDVDYKSCTKGLSIADLACAQYYNGIMVLPGVADAERMAMYTGSLIGGMVLGGLTSAAAIPFSLALQARLNYVALQTDVLQENQKILAASFNKAINNIVASFSSVNDAI"&amp;"TQTAEAIHTVTIALNKIQDVVNQQGSALNHLTSQLRHNFQAISNSIQAIYDRLDSIQADQQVDRLITGRLAALNAFVSQVLNKYTEVRGSRRLAQQKINECVKSQSNRYGFCGNGTHIFSIVNSAPDGLLFLHTVLLPTDYKNVKAWSGICVDGIYGYVLRQPNLVLYSDNGVFRVTSRVMFQPRLPVLSDFVQIYNCNVTFVNISRVELHTVIPDYVDVNKTLQEFAQNLPKYVKPNFDLTPFNLTYLNLSSEL"&amp;"KQLEAKTASLFQTTVELQGLIDQINSTYVDLKLLNRFENYIKWPWWVWLIISVVFVVLLSLLVFCCLSTGCCGCCNCLTSSMRGCCDCGSTKLPYYEFEKVHVQ")</f>
        <v>&gt;HuNL63 AAS58177.1_ref
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v>
      </c>
      <c r="AE58" s="121" t="s">
        <v>549</v>
      </c>
      <c r="AF58" s="105" t="str">
        <f t="shared" si="12"/>
        <v>https://www.ncbi.nlm.nih.gov/protein/AAS58177.1</v>
      </c>
      <c r="AG58" s="106" t="s">
        <v>550</v>
      </c>
      <c r="AH58" s="107">
        <v>27553.0</v>
      </c>
      <c r="AI58" s="108" t="str">
        <f t="shared" si="13"/>
        <v>20472</v>
      </c>
      <c r="AJ58" s="108" t="str">
        <f t="shared" si="14"/>
        <v>24542</v>
      </c>
      <c r="AK58" s="109" t="str">
        <f>IFERROR(__xludf.DUMMYFUNCTION("if(AI58&gt;0, right(left( REGEXREPLACE( REGEXREPLACE(AQ58, ""&gt;.*\n"", """"), ""\n"" , """"), AJ58), AJ58-AI58+1))"),"ATGAAACTTTTCTTGATTTTGCTTGTTTTGCCCCTGGCCTCTTGCTTTTTCACATGTAATAGTAATGCTAATCTCTCTATGTTACAATTAGGTGTTCCTGACAATTCTTCAACTATTGTTACGGGTTTATTGCCAACTCATTGGTTTTGTGCTAATCAGAGTACATCTGTTTACTCAGCCAATGGTTTCTTTTATATTGATGTTGGTAATCACCGTAGTGCTTTTGCGCTCCATACTGGTTATTATGATGCTAAT"&amp;"CAGTATTATATTTATGTTACTAATGAAATAGGCTTAAATGCTTCTGTTACTCTTAAGATTTGTAAGTTTAGTAGAAACACTACTTTTGATTTTTTAAGTAATGCTTCTAGTTCTTTTGACTGTATAGTTAATTTGTTATTTACAGAACAGTTAGGTGCGCCTTTGGGCATAACTATATCTGGTGAAACTGTGCGTCTGCATTTATATAATGTAACTCGTACTTTTTATGTGCCAGCAGCTTATAAACTTACTAAA"&amp;"CTTAGTGTTAAATGTTACTTTAACTATTCCTGTGTTTTTAGTGTTGTCAACGCCACCGTTACTGTGAATGTCACCACACATAATGGCCGTGTAGTTAACTACACTGTTTGTGATGATTGTAATGGTTATACTGATAACATATTTTCTGTTCAACAGGATGGCCGCATTCCTAATGGTTTCCCTTTTAATAATTGGTTTTTGTTAACTAATGGTTCCACACTAGTGGACGGGGTCTCTAGACTTTATCAACCACTC"&amp;"CGTTTAACTTGTTTATGGCCTGTACCTGGTCTTAAATCTTCAACTGGTTTTGTTTATTTTAATGCCACTGGTTCTGATGTTAATTGTAACGGCTATCAACATAATTCTGTTGTTGATGTTATGCGTTACAATCTTAACTTCAGTGCTAATTCTTTGGACAATCTCAAGAGTGGTGTTATAGTTTTTAAAACTTTACAGTACGATGTTTTGTTTTATTGTAGTAATTCTTCCTCAGGTGTTCTTGACACCACAATA"&amp;"CCTTTTGGCCCGTCCTCTCAACCTTATTACTGTTTTATAAACAGCACTATCAACACTACTCATGTTAGCACTTTTGTGGGTATTTTACCACCCACTGTGCGTGAAATTGTTGTTGCTAGAACTGGCCAGTTTTATATTAATGGTTTTAAGTATTTCGATTTGGGTTTCATAGAAGCTGTCAATTTTAATGTCACGACTGCTAGCGCCACAGATTTTTGGACGGTTGCATTTGCTACTTTTGTTGATGTTTTGGTT"&amp;"AATGTTAGTGCAACTAACATTCAAAACTTACTTTATTGCGATTCTCCATTTGAAAAGTTGCAGTGTGAGCACTTGCAGTTTGGATTGCAGGATGGTTTTTATTCTGCAAATTTTCTTGATGATAATGTTTTGCCTGAGACTTATGTTGCACTCCCCATTTATTATCAACACACGGACATAAATTTTACTGCAACTGCATCTTTTGGTGGTTCTTGTTATGTTTGTAAACCACACCAGGTTAATATATCTCTTAAT"&amp;"GGTAACACTTCAGTGTGTGTTAGAACATCTCATTTTTCAATTAGGTATATTTATAACCGCGTTAAGAGTGGTTCACCAGGTGACTCTTCATGGCACATTTATTTAAAGAGTGGCACTTGTCCATTTTCTTTTTCTAAGTTAAATAATTTTCAAAAGTTCAAGACTATTTGTTTCTCAACCGTCGAAGTGCCTGGTAGTTGTAATTTTCCGCTTGAAGCCACCTGGCATTACACTTCTTATACTATTGTTGGTGCT"&amp;"TTGTATGTTACTTGGTCTGAAGGTAATTCTATTACTGGTGTACCTTATCCTGTCTCTGGTATTCGTGAGTTTAGTAATTTAGTTTTAAATAATTGTACCAAATATAATATTTATGATTATGTTGGTACTGGAATTATACGTTCTTCAAACCAGTCACTTGCTGGTGGTATTACATATGTTTCTAACTCTGGTAATTTACTTGGTTTTAAAAATGTTTCCACTGGTAACATTTTTATTGTGACACCATGTAACCAA"&amp;"CCAGACCAAGTAGCTGTTTATCAACAAAGCATTATTGGTGCCATGACCGCTGTTAATGAGTCTAGATATGGCTTGCAAAACTTACTACAGTTACCTAACTTTTATTATGTTAGTAATGGTGGTAACAATTGCACTACGGCCGTTATGACTTATTCTAATTTTGGTATTTGTGCTGATGGTTCTTTGATTCCTGTTCGTCCGCGTAATTCTAGTGATAATGGTATTTCAGCCATAATCACTGCTAATTTATCCATT"&amp;"CCTTCTAACTGGACTACTTCAGTTCAAGTTGAGTACCTCCAAATTACTAGTACTCCAATAGTTGTTGATTGTGCTACTTATGTGTGTAATGGTAACCCTCGCTGTAAGAATCTACTTAAGCAGTATACTTCTGCTTGTAAAACTATTGAAGATGCCTTACGACTTAGTGCTCATTTGGAAACTAATGATGTTAGTAGTATGCTAACTTTCGATAGCAATGCTTTTAGTTTGGCTAATGTTACTAGTTTTGGAGAT"&amp;"TATAACCTTTCTAGTGTTTTACCTCAGAGAAACATTCGTTCAAGCCGTATAGCAGGACGTAGTGCTTTGGAAGATTTGTTGTTTAGCAAAGTTGTTACATCTGGTTTGGGTACTGTTGATGTTGACTATAAGTCTTGTACTAAAGGTCTTTCTATTGCTGACCTTGCTTGTGCTCAGTACTACAATGGCATAATGGTTTTGCCAGGTGTTGCTGATGCTGAACGTATGGCCATGTACACAGGTTCTCTTATAGGT"&amp;"GGCATGGTGCTCGGAGGTCTTACATCAGCAGCCGCCATACCTTTTTCTTTGGCACTGCAAGCACGACTTAACTATGTTGCTTTACAAACTGATGTGCTTCAAGAAAATCAGAAAATTTTGGCTGCATCATTTAATAAGGCTATTAATAATATTGTTGCTTCTTTTAGTAGCGTTAATGATGCTATTACACAAACTGCAGAGGCTATACATACTGTTACTATTGCACTTAATAAGATTCAGGATGTTGTTAATCAA"&amp;"CAGGGTAGTGCTCTTAACCATCTCACTTCACAATTGAGACATAATTTTCAGGCCATTTCTAATTCAATTCAGGCTATTTATGACCGGCTTGATTCAATTCAAGCCGATCAACAAGTTGACAGATTAATTACTGGACGGCTTGCAGCTTTGAATGCATTTGTTTCCCAAGTTTTGAATAAATATACTGAAGTTCGTGGTTCAAGACGCTTAGCACAGCAGAAGATTAATGAATGTGTCAAGTCACAATCTAATAGA"&amp;"TATGGTTTTTGTGGCAATGGCACTCACATCTTTTCAATCGTCAACTCAGCTCCAGATGGTTTGCTTTTTCTTCATACTGTTTTGCTGCCAACTGATTACAAGAATGTAAAGGCGTGGTCTGGTATCTGTGTTGATGGCATTTATGGCTATGTTCTGCGTCAACCTAACTTGGTTCTTTATTCTGATAATGGTGTCTTTCGTGTAACTTCCAGGGTCATGTTTCAACCTCGCTTACCTGTTTTGTCTGATTTTGTG"&amp;"CAAATATATAATTGTAATGTTACTTTTGTTAACATATCTCGTGTTGAGTTACATACTGTCATACCTGACTACGTTGATGTTAATAAAACATTACAAGAGTTTGCACAAAACTTACCAAAGTATGTTAAGCCTAATTTTGACTTGACTCCTTTTAATTTAACATATCTTAATTTGAGTTCTGAGTTGAAGCAACTCGAAGCTAAAACTGCTAGTCTTTTTCAAACTACTGTTGAATTACAAGGTCTTATTGATCAG"&amp;"ATTAACAGTACATATGTTGATTTGAAGTTGCTTAATAGGTTTGAAAATTATATCAAATGGCCTTGGTGGGTTTGGCTCATTATTTCTGTTGTTTTTGTTGTATTGTTGAGTCTTCTTGTGTTTTGTTGTCTTTCTACAGGTTGTTGTGGTTGTTGCAATTGTTTAACTTCATCAATGCGAGGCTGTTGTGATTGTGGTTCAACTAAACTTCCTTATTACGAATTTGAAAAGGTCCACGTTCAATAA")</f>
        <v>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v>
      </c>
      <c r="AL58" s="109">
        <f t="shared" si="15"/>
        <v>4071</v>
      </c>
      <c r="AM58" s="109" t="str">
        <f t="shared" si="16"/>
        <v>&gt;HuNL63_Sgene
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v>
      </c>
      <c r="AN58" s="110" t="s">
        <v>551</v>
      </c>
      <c r="AO58" s="111" t="str">
        <f t="shared" si="26"/>
        <v>https://www.ncbi.nlm.nih.gov/nuccore/AY567487.2</v>
      </c>
      <c r="AP58" s="111" t="str">
        <f t="shared" si="27"/>
        <v>https://www.ncbi.nlm.nih.gov/nuccore/AY567487.2?report=fasta&amp;log$=seqview&amp;format=text</v>
      </c>
      <c r="AQ58" s="112" t="s">
        <v>552</v>
      </c>
      <c r="AR58" s="113">
        <f>IFERROR(__xludf.DUMMYFUNCTION("len(REGEXREPLACE(REGEXREPLACE(AT58, ""&gt;.*\n"", """"), ""\n"", """"))"),27553.0)</f>
        <v>27553</v>
      </c>
      <c r="AS58" s="113" t="str">
        <f t="shared" si="19"/>
        <v>yes</v>
      </c>
      <c r="AT58" s="109" t="str">
        <f>IFERROR(__xludf.DUMMYFUNCTION("if(AQ58="""","""", REGEXREPLACE(AQ58, ""&gt;.*\n"", AW58 &amp; ""
""))"),"&gt;HuNL63 AY567487.2_ref_genome
CTTAAAGAATTTTTCTATCTATAGATAGAGAATTTTCTTATTTAGACTTTGTGTCTACTCTTCTCAACTA
AACGAAATTTTTCTAGTGCTGTCATTTGTTATGGCAGTCCTAGTGTAATTGAAATTTCGTCAAGTTTGTA
AACTGGTTAGGCAAGTGTTGTATTTTCTGTGTCTAAGCACTGGTGATTCTGTTCACTAGTGCATACATTG
ATATTTAAGTGG"&amp;"TGTTCCGTCACTGCTTATTGTGGAAGCAACGTTCTGTCGTTGTGGAAACCAATAACTG
CTAACCATGTTTTACAATCAAGTGACACTTGCTGTTGCAAGTGATTCGGAAATTTCAGGTTTTGGTTTTG
CCATTCCTTCTGTAGCCGTTCGCACCTATAGCGAAGCCGCTGCACAAGGTTTTCAGGCATGCCGTTTTGT
TGCTTTTGGCTTACAGGATTGTGTAACCGGTATTAATGATGATGATTATGTCAT"&amp;"TGCATTGACTGGTACT
AATCAGCTCTGTGCCAAAATTTTACCTTTTTCTGATAGACCCCTTAATTTGCGAGGTTGGCTCATTTTTT
CTAACAGCAATTATGTTCTTCAGGACTTTGATGTTGTTTTTGGCCATGGTGCAGGAAGTGTGGTTTTTGT
GGATAAGTACATGTGTGGTTTTGATGGTAAACCTGTGTTACCTAAAAACATGTGGGAATTTAGGGATTAC
TTTAATAATAATACTGATAGTATTG"&amp;"TTATTGGTGGTGTCACTTATCAACTAGCATGGGATGTTATACGTA
AAGACCTTTCTTATGAACAGCAAAATGTTTTAGCCATTGAGAGCATTCATTACCTTGGTACTACAGGTCA
TACTTTGAAGTCTGGTTGCAAACTTACTAATGCTAAGCCGCCTAAATATTCTTCTAAGGTTGTTTTGAGT
GGTGAATGGAATGCTGTGTATAGGGCGTTTGGTTCACCATTTATTACAAATGGTATGTCATTGCTAG"&amp;"ATA
TAATTGTTAAACCAGTTTTCTTTAATGCTTTTGTTAAATGCAATTGTGGTTCTGAGAGTTGGAGTGTTGG
TGCATGGGATGGTTACTTATCTTCTTGTTGTGGCACACCTGCTAAGAAACTTTGTGTTGTTCCTGGTAAT
GTCGTTCCTGGTGATGTGATCATCACCTCAACTAGTGCTGGTTGTGGTGTTAAATACTATGCTGGCTTAG
TTGTTAAACATATTACTAACATTACTGGTGTGTCTTTA"&amp;"TGGCGTGTTACAGCTGTTCATTCTGATGGAAT
GTTTGTGGCATCATCTTCTTATGATGCACTCTTGCATAGAAATTCATTAGACCCTTTTTGCTTTGATGTT
AACACTTTACTTTCTAATCAATTACGTCTAGCTTTTCTTGGTGCTTCTGTTACAGAAGATGTTAAATTTG
CTGCTAGCACTGGTGTTATTGACATTAGTGCTGGTATGTTTGGTCTTTACGATGACATATTGACAAACAA
TAAACCTTG"&amp;"GTTTGTACGCAAAGCTTCTGGGCTTTTTGATGCAATCTGGGATGCTTTTGTTGCCGCTATT
AAGCTTGTACCAACTACTACTGGTGTTTTGGTTAGGTTTGTTAAGTCTATTGCTTCAACTGTTTTAACTG
TCTCTAATGGTGTTATTATTATGTGTGCAGATGTTCCAGATGCTTTTCAATCAGTTTATCGCACATTTAC
ACAAGCTATTTGTGCTGCATTTGATTTTTCTTTAGATGTATTTAAAATTGG"&amp;"TGATGTTAAATTTAAACGA
CTTGGTGATTATGTTCTTACTGAAAACGCTCTTGTTCGTTTGACTACTGAAGTTGTTCGTGGTGTTCGTG
ATGCTCGCATAAAGAAAGCCATGTTTACTAAAGTAGTTGTAGGTCCTACAACTGAAGTTAAGTTTTCTGT
TATTGAACTTGCCACTGTTAATTTGCGTCTTGTTGATTGTGCACCTGTAGTTTGCCCTAAAGGTAAGATT
GTTGTTATTGCTGGACAAGCTT"&amp;"TTTTCTATAGTGGTGGTTTTTATCGTTTTATGGTTGATCCTACAACTG
TATTAAATGATCCTGTTTTTACTGGTGATTTATTCTACACTATTAAGTTTAGTGGTTTTAAGCTTGATGG
TTTTAACCATCAGTTTGTTACTGCTAGTTCTGCTACAGATGCCATTATTGCTGTTGAGCTGTTGTTATTG
GATTTTAAAACTGCAGTTTTTGTGTACACATGTGTGGTTGATGGCTGTAGTGTCATTGTTAGAC"&amp;"GTGATG
CTACATTCGCTACACATGTGTGTTTTAAGGACTGTTATAATGTTTGGGAGCAATTCTGCATTGATAATTG
TGGTGAGCCATGGTTTTTGACTGATTATAATGCTATCTTGCAGAGTAATAACCCTCAATGTGCTATTGTT
CAAGCATCAGAGTCTAAAGTTTTGCTTGAGAGGTTTTTACCTAAGTGTCCTGAAATACTGTTGAGTATTG
ATGATGGCCATTTATGGAATCTTTTTGTTGAAAAG"&amp;"TTTAATTTTGTTACAGATTGGTTAAAAACTCTTAA
GCTTACACTTACTTCTAATGGTCTTTTAGGTAATTGTGCCAAACGTTTTAGACGTGTTTTGGTAAAATTG
CTTGATGTCTATAATGGTTTTCTTGAAACTGTCTGTAGTGTCGCATACACTGCTGGTGTTTGCATCAAAT
ATTATGCTGTTAATGTTCCATATGTAGTTATTAGTGGTTTTGTAAGTCGTGTAATTCGTAGAGAAAGGTG
TGACAT"&amp;"GACTTTTCCTTGTGTTAGTTGTGTCACCTTTTTCTATGAATTTTTAGACACTTGTTTTGGTGTT
AGTAAACCTAATGCCATTGATGTTGAACATTTAGAGCTTAAAGAAACTGTTTTTGTTGAACCTAAGGATG
GTGGTCAATTTTTTGTTTCTGGTGATTATCTTTGGTATGTTGTAGATGACATTTATTATCCAGCTTCATG
TAATGGTGTATTGCCTGTTGCTTTTACAAAATTAGCTGGTGGTAAAAT"&amp;"ATCTTTTTCTGATGATGTTATA
GTTCATGATGTTGAACCTACCCATAAAGTCAAGCTCATATTTGAGTTTGAAGATGATGTTGTTACCAGTC
TTTGTAAGAAGAGTTTTGGTAAGTCCATTATTTATACAGGTGATTGGGAAGGTCTACATGAAGTTCTTAC
ATCTGCAATGAATGTCATTGGGCAACATATTAAGTTGCCACAATTTTATATTTATGATGAAGAGGGTGGT
TATGATGTTTCTAAACCAG"&amp;"TTATGATTTCACAATGGCCTATTAGTAATGATAGTAATGGTTGTGTTGTTG
AAGCGAGCACTGATTTTCATCAATTAGAATGTATTGTTGATGACTCTGTTAGAGAAGAGGTTGATATAAT
TGAACAACCTTTTGAAGAAGTTGAACATGTGCTCTCAATTAAGCAACCTTTTTCTTTTTCTTTTAGAGAT
GAATTGGGTGTTCGTGTTTTAGATCAATCTGATAATAATTGTTGGATTAGTACCACACTTG"&amp;"TACAGTTGC
AACTTACAAAGCTTTTGGATGATTCTATTGAGATGCAATTGTTTAAAGTTGGTAAAGTTGATTCAATTGT
CCAAAAGTGTTATGAGTTGTCTCATTTAATTAGTGGTTCACTTGGTGATAGTGGTAAACTTCTTAGTGAA
CTTCTTAAAGAAAAATATACATGTTCTATAACTTTTGAGATGTCTTGTGATTGTGGTAAAAAGTTTGATG
ATCAGGTTGGTTGTTTGTTTTGGATTATGCCT"&amp;"TACACAAAACTTTTTCAAAAAGGTGAGTGTTGTATTTG
TCATAAAATGCAGACTTATAAGCTTGTTAGTATGAAAGGTACTGGTGTGTTTGTACAGGATCCAGCACCT
ATTGACATTGATGCTTTCCCTGTGAAACCTATATGTTCATCTGTATATTTAGGTGTTAAGGGTTCTGGTC
ATTATCAAACAAATTTATACAGTTTTAACAAAGCTATTGATGGTTTTGGTGTCTTTGACATTAAAAATAG
TAG"&amp;"TGTTAATACTGTTTGTTTTGTTGATGTTGATTTTCATAGTGTAGAAATAGAAGCTGGTGAAGTTAAA
CCTTTTGCTGTATATAAAAATGTTAAATTTTATTTAGGTGATATTTCACACCTTGTAAACTGTGTTTCTT
TTGACTTTGTTGTCAATGCTGCTAATGAAAATCTCTTGCATGGAGGCGGTGTTGCACGTGCTATTGATAT
TTTGACTGAAGGTCAACTTCAGTCATTATCTAAAGATTACATTAG"&amp;"TAGTAATGGTCCACTTAAGGTTGGA
GCAGGTGTTATGTTGGAGTGTGAAAAATTCAACGTATTTAATGTTGTTGGTCCGCGAACTGGTAAACATG
AGCATTCATTACTTGTTGAAGCTTATAATTCTATTTTATTTGAAAATGGTATTCCACTTATGCCTCTTCT
TAGTTGTGGTATTTTTGGTGTAAGGATTGAAAATTCTCTTAAAGCTTTGTTTAGTTGTGACATTAATAAA
CCATTGCAAGTTTTTG"&amp;"TTTATTCTTCAAATGAAGAACAAGCTGTTCTTAAGTTTTTAGATGGTTTAGATT
TAACACCAGTCATTGATGATGTTGATGTTGTTAAACCTTTTAGAGTTGAAGGTAATTTTTCATTCTTTGA
TTGTGGTGTCAATGCCTTGGATGGTGATATTTACTTATTATTTACTAACTCTATTTTAATGTTGGATAAA
CAAGGACAATTATTGGACACAAAACTTAATGGTATTTTGCAACAGGCAGCTCTTGATT"&amp;"ATCTTGCTACAG
TTAAAACTGTACCAGCTGGTAATTTGGTTAAACTTTTTGTTGAGAGTTGTACCATTTATATGTGTGTTGT
ACCATCGATAAATGATCTTTCTTTTGATAAAAATCTTGGTCGTTGTGTGCGTAAACTTAATAGATTGAAA
ACTTGTGTTATTGCCAATGTTCCTGCTATTGATGTTTTGAAAAAGCTTCTTTCAAGTTTGACTTTAACTG
TTAAATTTGTTGTAGAGAGTAATGTTATG"&amp;"GATGTTAACGACTGTTTTAAGAATGATAATGTAGTTTTGAA
AATTACTGAAGATGGTATTAATGTTAAAGATGTTGTTGTTGAGTCTTCTAAGTCACTTGGTAAACAATTG
GGTGTTGTGAGTGATGGTGTTGACTCTTTTGAAGGTGTTTTACCTATTAATACTGATACTGTCTTATCTG
TAGCTCCAGAAGTTGACTGGGTTGCTTTTTACGGTTTTGAAAAGGCAGCACTTTTTGCTTCTTTGGATGT
"&amp;"AAAGCCATATGGTTACCCTAATGATTTTGTTGGTGGTTTTAGAGTTCTTGGGACCACCGACAATAATTGT
TGGGTTAATGCAACTTGTATAATTTTACAGTATCTTAAGCCTACTTTTAAATCTAAGGGTTTAAATGTTC
TTTGGAACAAATTTGTTACAGGTGATGTTGGACCTTTTGTTAGTTTTATTTATTTTATAACTATGTCTTC
AAAGGGTCAAAAGGGTGATGCTGAAGAGGCATTATCTAAATT"&amp;"GTCAGAGTATTTGATTAGTGATTCTATT
GTTACTCTTGAACAATATTCAACTTGTGACATTTGTAAAAGTACTGTAGTTGAAGTTAAAAGTGCTATTG
TCTGTGCTAGTGTGCTTAAAGATGGTTGTGATGTTGGTTTTTGTCCACACAGACATAAATTGCGTTCACG
TGTTAAGTTTGTTAATGGACGTGTTGTTATTACCAATGTTGGTGAACCTATAATTTCACAACCTTCTAAG
TTGCTTAATGGTA"&amp;"TTGCTTATACAACATTTTCAGGTTCTTTTGATAACGGTCACTATGTAGTTTATGATG
CTGCTAATAATGCTGTCTATGATGGTGCTCGTTTATTTTCTTCAGATTTGTCTACTTTAGCTGTTACAGC
TATTGTTGTAGTAGGTGGTTGTGTAACATCTAATGTTCCAACAATTGTTAGTGAGAAAATTTCTGTTATG
GATAAACTTGATACTGGTGCACAAAAATTTTTCCAATTTGGTGATTTTGTTATGA"&amp;"ATAACATTGTTCTGT
TTTTAACTTGGTTGCTTAGTATGTTTAGTCTTTTACGTACTTCTATTATGAAGCATGATATTAAAGTTAT
TGCCAAGGCTCCTAAACGTACAGGTGTTATTTTGACACGTAGTTTTAAGTATAACATTAGATCTGCTTTG
TTTGTTATAAAGCAGAAGTGGTGTGTTATTGTTACTTTGTTTAAGTTCTTATTATTATTATATGCTATTT
ATGCACTTGTTTTTATGATTGTGCAA"&amp;"TTTAGTCCTTTTAATAGTCTTTTATGTGGTGACATTGTAAGTGG
TTATGAAAAATCCACTTTTAATAAGGATATTTATTGTGGTAATTCTATGGTTTGTAAGATGTGTTTGTTC
AGTTATCAAGAGTTTAATGATTTGGATCATACTAGTCTTGTTTGGAAGCACATTCGTGATCCTATATTAA
TCAGTTTACAACCATTTGTTATACTTGTTATTTTGTTAATTTTTGGTAATATGTATTTGCGTTTTGGA"&amp;"CT
TTTATATTTTGTTGCACAATTTATTAGTACTTTTGGTTCTTTCTTAGGCTTTCATCAGAAACAGTGGTTT
TTACATTTTGTGCCGTTTGATGTTTTATGTAATGAGTTTTTAGCTACATTTATTGTCTGCAAAATCGTTT
TATTTGTTAGACATATTATTGTTGGCTGTAATAATGCTGACTGTGTAGCTTGTTCTAAAAGTGCTAGACT
TAAACGTGTACCACTTCAAACTATTATTAATGGTATGCA"&amp;"TAAATCATTCTATGTTAATGCTAATGGTGGT
ACTTGTTTCTGTAATAAACATAACTTCTTTTGTGTTAATTGTGATTCTTTTGGGCCTGGTAATACTTTTA
TTAATGGTGATATTGCAAGAGAGCTTGGTAATGTTGTTAAAACAGCTGTTCAACCCACAGCTCCTGCATA
TGTTATTATTGATAAGGTAGATTTTGTTAATGGATTTTATCGTCTTTATAGTGGTGACACTTTTTGGCGG
TATGACTTTG"&amp;"ACATTACTGAATCTAAGTATAGTTGTAAAGAGGTTCTGAAGAATTGTAATGTTTTAGAAA
ATTTTATTGTTTACAATAATAGTGGTAGTAACATTACACAGATTAAAAATGCTTGTGTTTATTTTTCTCA
ATTGTTGTGTGAACCTATAAAGTTGGTAAATTCAGAGTTGTTGTCAACTTTATCTGTTGATTTTAATGGT
GTTTTGCATAAGGCATATGTTGATGTTTTGTGTAATAGTTTTTTTAAGGAGT"&amp;"TAACTGCTAACATGTCCA
TGGCTGAATGTAAAGCTACACTTGGTTTGACTGTTTCTGATGATGATTTTGTTTCAGCTGTTGCCAATGC
ACATAGGTATGACGTTTTGCTTTCAGATTTGTCATTTAATAATTTTTTTATTTCTTATGCTAAACCTGAA
GATAAGTTGTCCGTTTATGACATTGCTTGTTGTATGCGTGCCGGTTCTAAGGTTGTTAACCATAATGTTT
TAATTAAAGAGTCAATACCTATT"&amp;"GTTTGGGGTGTCAAGGACTTTAATACTCTTTCTCAAGAAGGTAAGAA
GTACCTTGTTAAAACAACTAAAGCAAAGGGTTTGACTTTTTTATTAACTTTTAATGATAACCAAGCAATT
ACACAAGTTCCTGCTACTAGTATAGTTGCAAAACAGGGTGCTGGTTTTAAACGTACTTATAATTTTCTGT
GGTATGTATGTTTATTTGTTGTTGCATTGTTTATTGGTGTCTCATTTATTGATTATACAACCACT"&amp;"GTAAC
TAGCTTTCATGGTTATGATTTTAAGTACATTGAGAATGGTCAGTTGAAGGTGTTTGAAGCACCTTTACAC
TGTGTTCGTAATGTTTTTGATAATTTTAATCAATGGCATGAGGCTAAGTTTGGTGTTGTTACTACTAATA
GTGATAAATGTCCTATAGTTGTTGGTGTTTCAGAGCGTATTAATGTTGTTCCTGGTGTTCCAACAAATGT
ATATTTGGTAGGAAAGACTCTTGTTTTTACATTACA"&amp;"GGCTGCTTTTGGAAACACAGGTGTTTGTTATGAC
TTTGATGGTGTTACCACTAGTGATAAGTGTATTTTTAATTCTGCTTGTACTAGGTTGGAAGGTTTGGGTG
GTGACAATGTTTATTGTTACAACACTGATCTTATTGAAGGTTCTAAACCTTATAGTACTTTACAGCCCAA
TGCGTATTATAAGTATGATGCTAAAAATTATGTACGTTTTCCAGAAATTTTAGCTAGAGGTTTTGGCTTA
CGTACTA"&amp;"TTAGAACTTTGGCTACACGTTATTGTAGAGTTGGTGAATGCCGTGACTCACATAAAGGTGTTT
GTTTTGGTTTTGATAAATGGTATGTTAATGATGGACGTGTTGATGACGGTTACATTTGTGGTGATGGTCT
TATAGACCTTCTTGTTAATGTACTCTCAATCTTTAGTTCATCTTTTAGCGTTGTGGCTATGTCTGGACAT
ATGTTGTTTAATTTTCTTTTTGCAGCATTTATTACATTTTTGTGCTTTT"&amp;"TAGTTACTAAATTTAAACGTG
TTTTTGGTGATCTTTCTTATGGTGTTTTTACTGTTGTTTGTGCAACTTTGATTAATAACATTTCTTATGT
TGTTACTCAAAATTTATTTTTTATGTTGCTTTATGCTATTTTGTATTTTGTTTTTACTAGGACAGTGCGT
TATGCTTGGATTTGGCATATTGCATACATTGTTGCATACTTCTTGTTAATACCATGGTGGCTTCTCACAT
GGTTTAGTTTTGCTGCATTT"&amp;"TTAGAGCTTTTACCTAATGTTTTTAAGTTAAAAATCTCTACTCAATTGTT
TGAAGGTGATAAGTTTATAGGTACTTTTGAGAGTGCTGCTGCAGGTACATTTGTTCTTGACATGCGTTCT
TATGAAAGGCTGATAAATACTATTTCACCTGAGAAACTTAAGAATTATGCTGCAAGTTATAATAAATATA
AATATTATAGTGGTAGTGCTAGTGAGGCTGATTATCGTTGTGCTTGTTATGCTCATTTAGCC"&amp;"AAGGCTAT
GTTAGATTATGCAAAAGATCATAATGACATGTTATATTCTCCACCTACTATTAGCTACAATTCCACCTTA
CAATCTGGTCTTAAGAAGATGGCACAACCATCTGGTTGTGTTGAGAGATGTGTGGTTCGCGTCTGTTATG
GTAGTACTGTGCTTAATGGAGTTTGGTTAGGTGACACTGTTACTTGTCCTAGACATGTCATAGCACCATC
AACCACTGTTCTTATTGATTATGATCATGCATA"&amp;"TAGTACTATGCGTTTGCATAATTTTTCAGTGTCTCAT
AATGGTGTCTTCTTGGGAGTTGTCGGTGTTACAATGCATGGTTCTGTGTTGCGTATTAAGGTTTCACAAT
CTAATGTACATACACCTAAACATGTTTTTAAAACGTTGAAACCTGGTGATTCTTTTAATATTTTAGCATG
TTATGAAGGTATTGCATCTGGTGTTTTTGGTGTTAATTTACGTACAAACTTTACTATTAAAGGTTCTTTT
ATAA"&amp;"ATGGAGCTTGTGGTTCTCCTGGTTATAATGTTAGAAATGATGGTACTGTTGAGTTTTGTTATTTAC
ACCAAATTGAGTTAGGTAGTGGTGCTCATGTTGGTTCTGATTTTACTGGTAGTGTTTATGGTAATTTTGA
TGACCAACCTAGTTTGCAAGTTGAGAGTGCCAACCTTATGCTATCAGATAATGTTGTTGCCTTTTTGTAT
GCTGCTTTGTTGAATGGTTGTAGGTGGTGGTTGTGTTCAACTAGAG"&amp;"TTAATGTTGATGGTTTTAATGAAT
GGGCTATGGCTAATGGTTATACAAGTGTTTCTAGTGTTGAGTGCTATTCTATTTTGGCAGCAAAAACTGG
TGTTAGTGTTGAACAATTGTTAGCTTCCATTCAACATCTTCATGAAGGTTTTGGTGGTAAAAACATACTT
GGTTATTCTAGTTTATGTGATGAGTTCACACTAGCTGAAGTTGTGAAGCAGATGTATGGTGTTAACTTGC
AAAGTGGTAAGGTTATT"&amp;"TTTGGTTTAAAAACAATGTTTTTATTTAGCGTTTTCTTCACAATGTTTTGGGC
AGAACTCTTTATTTATACAAACACTATATGGATAAACCCTGTGATACTTACACCTATATTTTGTCTACTT
TTGTTTTTGTCATTAGTTTTAACTATGTTTCTTAAACATAAGTTTTTGTTTTTGCAAGTATTTTTATTAC
CTACTGTTATTGCAACTGCTTTATATAATTGTGTTTTGGATTATTACATAGTAAAATTT"&amp;"TTGGCTGACCA
TTTTAACTATAATGTTTCAGTATTACAAATGGATGTTCAGGGTTTAGTTAATGTTTTGGTCTGTTTATTT
GTTGTATTTTTACACACATGGCGCTTTTCTAAAGAACGTTTTACACATTGGTTTACATATGTGTGTTCTC
TTATAGCAGTTGCTTACACTTATTTTTATAGTGGTGACTTTTTGAGTTTGCTTGTTATGTTTTTATGTGC
TATATCTAGTGATTGGTACATTGGTGCCAT"&amp;"TGTTTTTAGGTTGTCACGTTTGATTGTATTTTTTTCACCT
GAAAGTGTATTTAGTGTTTTTGGTGATGTGAAACTTACTTTAGTTGTTTATTTAATTTGTGGTTATTTAG
TTTGTACTTATTGGGGCATTTTGTATTGGTTCAATAGGTTTTTTAAATGTACTATGGGTGTTTATGATTT
TAAGGTGAGTGCTGCTGAATTTAAATACATGGTTGCTAATGGACTTCATGCACCACATGGACCTTTTGAT
G"&amp;"CACTTTGGTTATCATTCAAACTACTTGGTATTGGTGGTGACCGTTGTATAAAAATTTCAACTGTCCAAT
CCAAACTGACTGATTTGAAGTGTACTAATGTTGTGTTATTGGGTTGTTTGTCTAGTATGAACATTGCAGC
TAATTCTAGTGAATGGGCTTATTGTGTTGATTTACACAATAAGATTAATCTTTGTGATGACCCTGAAAAA
GCTCAAAGTATGTTGTTAGCACTCCTTGCGTTCTTTCTAAGTA"&amp;"AACATAGTGATTTTGGTCTTGATGGCC
TTATTGATTCTTATTTTGATAATAGTAGCACCCTTCAGAGTGTTGCTTCATCATTTGTTAGTATGCCATC
ATATATTGCTTATGAAAATGCTAGACAAGCTTATGAGGATGCTATTGCTAATGGATCTTCTTCTCAACTT
ATTAAACAATTGAAGCGTGCCATGAATATCGCAAAGTCTGAATTTGATCATGAGATATCTGTTCAGAAGA
AAATTAATAGAATG"&amp;"GCTGAACAAGCTGCTACTCAGATGTATAAAGAAGCACGCTCTGTTAATAGAAAATC
TAAAGTTATTAGTGCTATGCACTCTTTACTTTTTGGAATGTTAAGACGTTTGGATATGTCTAGTGTTGAA
ACTGTTTTGAATTTAGCACGTGATGGTGTTGTGCCATTGTCAGTTATACCTGCAACTTCAGCTTCTAAAC
TAACTATTGTTAGTCCAGATCTTGAATCTTATTCTAAGATTGTTTGTGATGGTTCT"&amp;"GTTCATTATGCTGG
AGTTGTTTGGACACTTAATGATGTTAAAGACAATGATGGTAGACCTGTTCATGTTAAAGAGATTACAAAG
GAAAATGTTGAAACTTTGACATGGCCTCTTATCCTTAATTGTGAACGTGTTGTTAAACTTCAAAATAATG
AAATTATGCCTGGTAAACTTAAGCAAAAACCTATGAAAGCTGAGGGTGATGGTGGTGTTTTAGGTGATGG
TAATGCCTTGTATAATACTGAGGGTGG"&amp;"TAAAACTTTTATGTACGCTTATATTTCTAATAAAGCTGACCTT
AAATTTGTTAAGTGGGAGTATGAGGGTGGTTGCAACACAATCGAGTTAGACTCTCCTTGTCGATTTATGG
TCGAAACACCTAATGGTCCTCAAGTGAAGTATTTGTATTTTGTTAAAAATTTAAATACCTTACGTAGAGG
TGCCGTTCTTGGTTTTATAGGTGCCACAATTCGTCTACAAGCTGGTAAACAAACTGAATTGGCTGTTAA"&amp;"T
TCTGGACTTTTAACTGCTTGTGCTTTTTCTGTTGATCCAGCAACTACTTACTTGGAAGCTGTTAAACATG
GTGCAAAACCTGTAAGTAATTGTATTAAGATGTTATCTAATGGTGCTGGTAATGGTCAAGCTATAACAAC
TAGTGTAGATGCTAACACCAATCAAGATTCTTATGGTGGAGCGTCTATTTGTTTGTATTGTCGGGCCCAC
GTTCCTCACCCTAGTATGGATGGTTACTGTAAGTTTAAGG"&amp;"GTAAATGTGTTCAGGTTCCTATTGGTTGTT
TGGATCCTATTAGGTTTTGTTTAGAAAATAATGTGTGTAATGTTTGTGGTTGTTGGTTGGGACACGGGTG
TGCTTGTGACCGTACAACTATTCAAAGTGTTGACATTTCTTATTTAAACGAGCAAGGGGTTCTAGTGCAG
CTCGACTAGAACCCTGCAATGGCACGGACATCGATAAGTGTGTTCGTGCTTTTGACATTTATAATAAAAA
TGTTTCATTCT"&amp;"TGGGTAAGTGTTTGAAGATGAACTGTGTTCGTTTTAAAAATGCTGATCTTAAGGATGGT
TATTTTGTTATAAAGAGGTGTACTAAGTCGGTTATGGAACACGAGCAATCCATGTATAACCTACTTAACT
TTTCTGGTGCTTTGGCTGAGCATGATTTCTTTACTTGGAAAGATGGCAGAGTCATTTATGGTAATGTTAG
TAGACATAATCTTACTAAATATACTATGATGGACTTGGTCTATGCTATGCGTA"&amp;"ACTTTGATGAACAAAAT
TGTGATGTTCTAAAAGAAGTATTAGTTTTAACTGGTTGTTGTGACAATTCTTATTTTGATAGTAAGGGTT
GGTATGACCCAGTTGAAAATGAAGATATACATAGAGTTTATGCATCTCTTGGCAAAATTGTAGCTAGAGC
TATGCTTAAATGCGTTGCTCTATGCGATGCGATGGTTGCTAAAGGTGTTGTTGGTGTTTTAACATTAGAT
AACCAAGATCTTAATGGTAACTTT"&amp;"TATGATTTTGGTGATTTTGTTGTTAGCTTACCTAATATGGGTGTTC
CCTGTTGTACATCATATTATTCTTATATGATGCCTATTATGGGTTTAACTAATTGTTTAGCTAGTGAGTG
TTTTGTCAAGAGTGATATTTTTGGTAGTGATTTTAAAACTTTTGATTTGCTTAAGTATGATTTCACTGAA
CATAAAGAAAATTTATTCAATAAGTACTTTAAGCATTGGAGTTTTGATTATCATCCTAATTGTAGT"&amp;"GACT
GTTATGATGATATGTGTGTTATACATTGTGCTAATTTTAATACACTATTTGCCACAACTATACCAGGTAC
TGCTTTTGGTCCACTATGTCGTAAAGTTTTTATAGATGGTGTTCCACTTGTTACAACTGCTGGTTATCAT
TTTAAGCAATTAGGTTTGGTTTGGAATAAAGATGTTAACACACACTCAGTTAGGTTGACAATTACTGAAC
TTTTGCAATTTGTCACCGACCCTTCCTTGATAATAGC"&amp;"TTCTTCCCCAGCACTCGTTGATCAACGCACTAT
TTGTTTTTCTGTTGCAGCATTGAGTACTGGTTTGACAAATCAAGTTGTTAAGCCAGGTCATTTTAATGAA
GAGTTTTATAACTTTCTTCGTTTAAGAGGTTTCTTTGATGAAGGTTCTGAACTTACATTAAAACATTTCT
TCTTCGCACAGAATGGTGATGCTGCTGTTAAAGATTTTGACTTTTACCGTTATAATAAGCCTACCATTTT
AGATATTT"&amp;"GTCAAGCTAGAGTTACATATAAGATAGTCTCTCGTTATTTTGACATTTATGAAGGTGGCTGT
ATTAAGGCATGTGAAGTTGTTGTAACAAATCTTAATAAGAGTGCTGGTTGGCCATTAAATAAGTTTGGTA
AAGCTAGTTTGTATTATGAATCTATATCTTATGAAGAACAGGATGCTTTGTTTGCTTTGACAAAGCGTAA
TGTCCTCCCTACTATGACACAGCTGAATCTTAAGTATGCTATTAGTGGTA"&amp;"AAGAACGTGCTAGAACTGTT
GGTGGTGTTTCTCTGTTGTCTACAATGACCACAAGACAATACCATCAAAAACATCTTAAATCCATTGTTA
ATACACGCAATGCCACTGTTGTTATTGGTACTACCAAATTTTATGGTGGTTGGAATAATATGTTGCGTAC
TTTAATTGATGGTGTTGAAAACCCTATGCTTATGGGTTGGGATTATCCCAAATGTGATAGAGCTTTGCCT
AACATGATACGTATGATTTCA"&amp;"GCCATGGTGTTGGGCTCTAAGCATGTTAATTGTTGTACTGCAACAGATA
GGTTTTATAGGCTTGGTAATGAGTTGGCACAAGTTTTAACAGAAGTTGTTTATTCTAATGGTGGTTTTTA
TTTTAAGCCAGGTGGTACGACTTCTGGTGACGCTAGTACAGCTTATGCTAATTCTATTTTTAACATTTTT
CAAGCCGTGAGTTCTAACATTAACAGGTTGCTTAGTGTCCCATCAGATTCATGTAATAATGTT"&amp;"AATGTTA
GGGATCTACAACGACGTCTGTATGATAATTGTTATAGGTTAACTAGTGTTGAAGAGTCATTCATTGATGA
TTATTATGGTTATCTTAGGAAACATTTTTCAATGATGATTCTCTCTGATGACGGTGTTGTCTGTTATAAC
AAGGATTATGCTGAGTTAGGTTATATAGCAGACATTAGTGCTTTTAAAGCCACTTTGTATTACCAGAATA
ATGTCTTTATGAGTACTTCTAAATGTTGGGTTGA"&amp;"AGAAGATTTAACTAAGGGACCACATGAGTTTTGTTC
CCAGCATACTATGCAAATAGTTGACAAAGATGGTACCTATTATTTGCCTTACCCAGATCCTAGTAGGATC
TTGTCAGCTGGTGTTTTTGTTGATGATGTTGTTAAGACAGATGCTGTTGTTTTGTTAGAACGTTATGTGT
CTTTAGCTATTGATGCATACCCTCTTTCAAAACACCCTAATTCCGAATATCGTAAGGTTTTTTACGTATT
ACTTG"&amp;"ATTGGGTTAAGCATCTTAACAAAAATTTGAATGAGGGTGTTCTTGAATCTTTTTCTGTTACACTT
CTTGATAATCAAGAAGATAAGTTTTGGTGTGAAGATTTTTATGCTAGTATGTATGAAAATTCTACAATAT
TGCAAGCTGCTGGTTTATGTGTTGTTTGTGGTTCACAAACTGTACTTCGTTGTGGTGATTGTCTGCGTAA
GCCTATGTTGTGCACTAAATGCGCATATGATCATGTATTTGGTACCG"&amp;"ACCACAAGTTTATTTTGGCTATA
ACACCGTATGTATGTAATGCATCAGGTTGTGGTGTTAGTGATGTCAAAAAATTGTATCTTGGTGGTTTGA
ATTACTATTGTACAAATCATAAACCACAGTTGTCTTTTCCATTATGTTCAGCTGGTAATATATTTGGTTT
ATATAAAAATTCAGCAACTGGTTCCTTAGATGTTGAAGTTTTTAATAGGCTTGCAACGTCTGATTGGACT
GATGTTAGGGACTATAAA"&amp;"CTTGCTAATGATGTTAAAGATACACTTAGACTCTTTGCGGCTGAAACTATTA
AAGCTAAAGAAGAGAGTGTTAAGTCTTCTTATGCTTTTGCAACTCTTAAAGAGGTTGTTGGACCTAAAGA
ATTGCTTCTTAGTTGGGAAAGTGGTAAAGTTAAACCACCTTTGAATCGTAATTCTGTTTTCACTTGTTTT
CAAATAAGTAAGGACTCAAAATTCCAAATAGGTGAGTTCATCTTTGAGAAGGTTGAATAT"&amp;"GGTTCTGATA
CTGTTACGTATAAGTCTACTGTAACTACTAAGTTAGTTCCTGGTATGATTTTTGTCTTAACATCTCACAA
TGTCCAACCTTTACGTGCACCAACTATTGCAAACCAAGAGAAGTATTCTAGCATTTATAAATTGCACCCT
GCTTTTAATGTCAGTGATGCATATGCTAATTTGGTTCCATATTACCAACTTATTGGTAAACAAAAGATAA
CTACAATACAGGGTCCTCCTGGTAGTGGTAA"&amp;"GTCACATTGTTCCATTGGACTTGGATTGTACTACCCAGG
TGCGCGTATTGTTTTTGTTGCTTGTGCCCATGCTGCTGTTGATTCCTTATGTGCAAAAGCTATGACTGTT
TATAGCATTGATAAGTGTACTAGGATTATACCTGCAAGAGCTCGGGTTGAGTGTTATAGTGGCTTTAAAC
CAAATAACACTAGTGCACAATACATATTTAGCACTGTTAACGCATTACCTGAGTGTAATGCTGATATCGT
TG"&amp;"TTGTAGATGAAGTTTCAATGTGTACAAATTATGACCTTTCTGTTATTAACCAGCGTTTATCATATAAA
CATATTGTTTATGTTGGTGATCCACAACAACTTCCTGCACCTAGAGTAATGATTACTAAAGGTGTTATGG
AGCCTGTTGATTATAACGTTGTTACTCAACGTATGTGTGCTATAGGCCCTGATGTTTTTCTTCATAAATG
TTATAGATGTCCTGCTGAAATAGTTAATACAGTTTCTGAACTTG"&amp;"TTTATGAGAACAAGTTTGTCCCTGTT
AAACCTGCTAGTAAACAGTGTTTTAAAGTCTTTTTTAAGGGTAATGTACAGGTTGACAATGGTTCTAGTA
TTAACAGAAAGCAGCTTGAAATAGTTAAGCTGTTTTTAGTTAAAAATCCAAGTTGGAGTAAGGCTGTGTT
TATTTCTCCTTATAATAGTCAGAATTATGTTGCTAGTAGATTTTTAGGACTTCAAATTCAAACTGTTGAT
TCTTCTCAAGGTAGT"&amp;"GAGTATGATTATGTAATCTATGCACAAACTTCTGACACTGCACATGCTTGCAATG
TAAACCGTTTTAATGTTGCTATAACACGTGCTAAGAAGGGTATATTTTGTGTAATGTGTGATAAAACTTT
GTTTGATTCACTTAAGTTTTTTGAGATTAAACATGCAGATTTACACTCTAGCCAGGTTTGTGGCTTGTTT
AAAAATTGTACACGCACTCCTCTTAATTTACCACCAACTCATGCACACACTTTCTTG"&amp;"TCGTTGTCAGATC
AGTTTAAGACTACAGGTGATTTAGCTGTTCAAATAGGTTCAAATAACGTTTGTACTTATGAACATGTTAT
ATCATTTATGGGTTTTAGGTTTGATATTAGTATTCCTGGTAGTCATAGTTTGTTTTGTACACGTGACTTT
GCTATTCGTAATGTGCGTGGTTGGTTGGGTATGGATGTTGAAAGTGCTCATGTTTGTGGCGATAACATAG
GTACTAATGTTCCTTTACAGGTTGGTTT"&amp;"TTCAAATGGTGTTAATTTTGTTGTGCAAACTGAAGGTTGTGT
GTCTACCAATTTTGGTGATGTTATTAAACCTGTTTGTGCAAAATCTCCACCAGGTGAACAATTTAGACAC
CTTATTCCTCTTTTACGTAAAGGACAACCTTGGTTAATTGTTCGTAGACGCATTGTGCAAATGATATCTG
ATTATTTGTCCAATTTGTCTGACATTCTTGTCTTTGTTTTGTGGGCAGGTAGTTTGGAATTAACTACAAT"&amp;"
GCGTTACTTTGTAAAAATAGGGCCAATTAAATATTGTTATTGTGGTAATTCTGCCACTTGTTATAATTCA
GTTAGTAATGAATATTGTTGTTTTAAACATGCATTGGGTTGTGATTATGTTTACAATCCGTATGCTTTTG
ATATACAACAGTGGGGTTATGTTGGTTCCTTGAGCCAAAACCACCACACATTCTGTAACATTCATAGAAA
CGAGCATGATGCCTCTGGTGATGCTGTTATGACACGTTGTT"&amp;"TGGCAGTACATGATTGTTTTGTCAAAAAT
GTTGATTGGACTGTAACGTACCCCTTTATTGCAAATGAGAAATTTATCAATGGCTGTGGGCGTAATGTCC
AGGGACATGTTGTTCGTGCAGCCTTGAAATTGTATAAACCTAGTGTTATTCATGACATTGGTAATCCTAA
AGGTGTACGTTGTGCTGTTACTGATGCCAAATGGTACTGTTATGACAAGCAACCTGTTAATAGTAATGTC
AAGTTGTTGGAT"&amp;"TATGATTATGCAACCCATGGTCAACTTGATGGTCTTTGTTTATTCTGGAATTGTAATG
TTGATATGTATCCAGAATTTTCAATTGTGTGTCGTTTTGACACACGTACTCGTTCTGTTTTTAATTTAGA
AGGTGTTAATGGTGGTTCTCTTTATGTTAACAAACATGCGTTTCATACACCAGCATATGATAAACGTGCT
TTTGTTAAATTAAAACCTATGCCCTTTTTTTACTTTGATGACAGTGATTGTGAT"&amp;"GTTGTGCAAGAACAAG
TTAATTATGTACCCCTTCGCGCTAGTAGTTGTGTTACTCGTTGTAATATAGGTGGTGCTGTTTGTTCAAA
ACATGCAAATTTGTATCAAAAATATGTTGAGGCATATAATACATTTACACAGGCAGGTTTTAACATTTGG
GTACCACATAGTTTTGATGTTTATAATTTGTGGCAAATTTTTATTGAAACTAATTTACAAAGTCTTGAAA
ATATAGCATTTAATGTTGTAAAAAA"&amp;"AGGGTGTTTTACTGGTGTTGATGGTGAGTTACCTGTTGCAGTTGT
TAACGACAAAGTTTTTGTTCGCTATGGCGATGTTGACAACTTGGTTTTTACAAATAAAACAACATTGCCT
ACTAATGTTGCTTTTGAATTGTTTGCAAAACGAAAAATGGGTTTAACACCACCATTGTCTATTCTCAAAA
ATCTCGGTGTTGTTGCTACATATAAATTTGTTTTATGGGATTATGAAGCTGAAAGACCTTTTACCTC"&amp;"ATA
TACTAAGAGTGTATGTAAATACACTGATTTTAATGAGGATGTTTGTGTTTGTTTTGACAATAGTATTCAG
GGTTCGTATGAGCGTTTTACGCTTACTACGAACGCTGTTTTATTTTCTACTGTTGTCATTAAAAATTTAA
CACCTATAAAGTTGAATTTTGGTATGTTGAATGGTATGCCAGTTTCTTCTATTAAGGGTGATAAAGGTGT
TGAAAAATTAGTTAATTGGTACATATATGTTCGTAAAA"&amp;"ATGGTCAATTTCAAGATCACTATGATGGTTTT
TACACTCAAGGTAGGAATTTATCAGACTTTACACCAAGAAGTGATATGGAGTATGATTTTCTTAACATGG
ATATGGGTGTTTTTATTAATAAATATGGTCTTGAGGATTTTAATTTTGAACATGTTGTATATGGTGATGT
TTCAAAAACTACATTAGGAGGTCTTCATTTGTTGATATCACAGTTTAGGCTTAGTAAAATGGGTGTTTTG
AAAGCTGAT"&amp;"GATTTTGTCACTGCTTCTGACACAACTTTGAGGTGCTGTACTGTTACTTATCTTAATGAAC
TTAGTTCAAAAGTTGTTTGTACTTATATGGATTTGTTGTTGGACGACTTTGTTACTATACTAAAGAGTTT
AGATCTTGGTGTAATATCTAAAGTTCATGAAGTTATTATAGATAATAAACCTTATAGGTGGATGTTGTGG
TGTAAAGATAACCACTTGTCCACTTTTTATCCACAGTTGCAGTCTGCTGAA"&amp;"TGGAAGTGTGGTTATGCTA
TGCCACAAATTTATAAGCTTCAACGTATGTGTTTGGAACCTTGTAATTTATATAATTATGGTGCTGGTAT
TAAGTTGCCTAGTGGTATAATGTTAAATGTTGTTAAATACACTCAGCTTTGTCAATACCTAAATAGCACT
ACAATGTGCGTACCTCATAATATGCGTGTTTTGCACTATGGTGCTGGTTCTGACAAAGGTGTGGCACCTG
GTACAACTGTTTTAAAACGTTG"&amp;"GCTACCACCCGATGCAATAATCATTGATAATGATATCAATGATTATGT
TAGTGATGCAGATTTTAGCATTACAGGTGATTGTGCTACTGTTTATCTTGAAGATAAGTTTGACTTACTT
ATTTCTGATATGTATGATGGTAGAATTAAATTTTGTGATGGTGAAAATGTCTCTAAAGATGGGTTTTTTA
CTTATCTTAATGGTGTTATTAGAGAAAAATTAGCTATTGGTGGTAGTGTTGCCATTAAGATTAC"&amp;"AGAATA
TAGTTGGAATAAGTATCTTTATGAATTAATACAAAGATTTGCTTTTTGGACTTTGTTTTGCACGTCTGTT
AATACATCCTCTTCAGAAGCTTTTCTTATTGGTATTAATTATTTAGGTGACTTTATTCAAGGTCCTTTTA
TAGCTGGTAACACTGTTCATGCTAATTATATATTTTGGCGTAATTCTACTATTATGTCTTTGTCATACAA
TTCAGTTTTAGATTTAAGTAAGTTTGAATGTAAAC"&amp;"ATAAAGCCACTGTTGTTGTTACACTTAAAGATAGT
GATGTAAATGATATGGTTTTGAGTTTGATTAAGAGTGGTAGGTTGTTGTTACGCAATAATGGTCGTTTTG
GTGGTTTTAGTAATCATTTAGTCTCAACTAAATGAAACTTTTCTTGATTTTGCTTGTTTTGCCCCTGGCC
TCTTGCTTTTTCACATGTAATAGTAATGCTAATCTCTCTATGTTACAATTAGGTGTTCCTGACAATTCTT
CAACTA"&amp;"TTGTTACGGGTTTATTGCCAACTCATTGGTTTTGTGCTAATCAGAGTACATCTGTTTACTCAGC
CAATGGTTTCTTTTATATTGATGTTGGTAATCACCGTAGTGCTTTTGCGCTCCATACTGGTTATTATGAT
GCTAATCAGTATTATATTTATGTTACTAATGAAATAGGCTTAAATGCTTCTGTTACTCTTAAGATTTGTA
AGTTTAGTAGAAACACTACTTTTGATTTTTTAAGTAATGCTTCTAGTT"&amp;"CTTTTGACTGTATAGTTAATTT
GTTATTTACAGAACAGTTAGGTGCGCCTTTGGGCATAACTATATCTGGTGAAACTGTGCGTCTGCATTTA
TATAATGTAACTCGTACTTTTTATGTGCCAGCAGCTTATAAACTTACTAAACTTAGTGTTAAATGTTACT
TTAACTATTCCTGTGTTTTTAGTGTTGTCAACGCCACCGTTACTGTGAATGTCACCACACATAATGGCCG
TGTAGTTAACTACACTGTT"&amp;"TGTGATGATTGTAATGGTTATACTGATAACATATTTTCTGTTCAACAGGAT
GGCCGCATTCCTAATGGTTTCCCTTTTAATAATTGGTTTTTGTTAACTAATGGTTCCACACTAGTGGACG
GGGTCTCTAGACTTTATCAACCACTCCGTTTAACTTGTTTATGGCCTGTACCTGGTCTTAAATCTTCAAC
TGGTTTTGTTTATTTTAATGCCACTGGTTCTGATGTTAATTGTAACGGCTATCAACATAAT"&amp;"TCTGTTGTT
GATGTTATGCGTTACAATCTTAACTTCAGTGCTAATTCTTTGGACAATCTCAAGAGTGGTGTTATAGTTT
TTAAAACTTTACAGTACGATGTTTTGTTTTATTGTAGTAATTCTTCCTCAGGTGTTCTTGACACCACAAT
ACCTTTTGGCCCGTCCTCTCAACCTTATTACTGTTTTATAAACAGCACTATCAACACTACTCATGTTAGC
ACTTTTGTGGGTATTTTACCACCCACTGTGCG"&amp;"TGAAATTGTTGTTGCTAGAACTGGCCAGTTTTATATTA
ATGGTTTTAAGTATTTCGATTTGGGTTTCATAGAAGCTGTCAATTTTAATGTCACGACTGCTAGCGCCAC
AGATTTTTGGACGGTTGCATTTGCTACTTTTGTTGATGTTTTGGTTAATGTTAGTGCAACTAACATTCAA
AACTTACTTTATTGCGATTCTCCATTTGAAAAGTTGCAGTGTGAGCACTTGCAGTTTGGATTGCAGGATG
GTT"&amp;"TTTATTCTGCAAATTTTCTTGATGATAATGTTTTGCCTGAGACTTATGTTGCACTCCCCATTTATTA
TCAACACACGGACATAAATTTTACTGCAACTGCATCTTTTGGTGGTTCTTGTTATGTTTGTAAACCACAC
CAGGTTAATATATCTCTTAATGGTAACACTTCAGTGTGTGTTAGAACATCTCATTTTTCAATTAGGTATA
TTTATAACCGCGTTAAGAGTGGTTCACCAGGTGACTCTTCATGGC"&amp;"ACATTTATTTAAAGAGTGGCACTTG
TCCATTTTCTTTTTCTAAGTTAAATAATTTTCAAAAGTTCAAGACTATTTGTTTCTCAACCGTCGAAGTG
CCTGGTAGTTGTAATTTTCCGCTTGAAGCCACCTGGCATTACACTTCTTATACTATTGTTGGTGCTTTGT
ATGTTACTTGGTCTGAAGGTAATTCTATTACTGGTGTACCTTATCCTGTCTCTGGTATTCGTGAGTTTAG
TAATTTAGTTTTAAAT"&amp;"AATTGTACCAAATATAATATTTATGATTATGTTGGTACTGGAATTATACGTTCT
TCAAACCAGTCACTTGCTGGTGGTATTACATATGTTTCTAACTCTGGTAATTTACTTGGTTTTAAAAATG
TTTCCACTGGTAACATTTTTATTGTGACACCATGTAACCAACCAGACCAAGTAGCTGTTTATCAACAAAG
CATTATTGGTGCCATGACCGCTGTTAATGAGTCTAGATATGGCTTGCAAAACTTACTA"&amp;"CAGTTACCTAAC
TTTTATTATGTTAGTAATGGTGGTAACAATTGCACTACGGCCGTTATGACTTATTCTAATTTTGGTATTT
GTGCTGATGGTTCTTTGATTCCTGTTCGTCCGCGTAATTCTAGTGATAATGGTATTTCAGCCATAATCAC
TGCTAATTTATCCATTCCTTCTAACTGGACTACTTCAGTTCAAGTTGAGTACCTCCAAATTACTAGTACT
CCAATAGTTGTTGATTGTGCTACTTATGT"&amp;"GTGTAATGGTAACCCTCGCTGTAAGAATCTACTTAAGCAGT
ATACTTCTGCTTGTAAAACTATTGAAGATGCCTTACGACTTAGTGCTCATTTGGAAACTAATGATGTTAG
TAGTATGCTAACTTTCGATAGCAATGCTTTTAGTTTGGCTAATGTTACTAGTTTTGGAGATTATAACCTT
TCTAGTGTTTTACCTCAGAGAAACATTCGTTCAAGCCGTATAGCAGGACGTAGTGCTTTGGAAGATTTGT
"&amp;"TGTTTAGCAAAGTTGTTACATCTGGTTTGGGTACTGTTGATGTTGACTATAAGTCTTGTACTAAAGGTCT
TTCTATTGCTGACCTTGCTTGTGCTCAGTACTACAATGGCATAATGGTTTTGCCAGGTGTTGCTGATGCT
GAACGTATGGCCATGTACACAGGTTCTCTTATAGGTGGCATGGTGCTCGGAGGTCTTACATCAGCAGCCG
CCATACCTTTTTCTTTGGCACTGCAAGCACGACTTAACTATG"&amp;"TTGCTTTACAAACTGATGTGCTTCAAGA
AAATCAGAAAATTTTGGCTGCATCATTTAATAAGGCTATTAATAATATTGTTGCTTCTTTTAGTAGCGTT
AATGATGCTATTACACAAACTGCAGAGGCTATACATACTGTTACTATTGCACTTAATAAGATTCAGGATG
TTGTTAATCAACAGGGTAGTGCTCTTAACCATCTCACTTCACAATTGAGACATAATTTTCAGGCCATTTC
TAATTCAATTCAG"&amp;"GCTATTTATGACCGGCTTGATTCAATTCAAGCCGATCAACAAGTTGACAGATTAATT
ACTGGACGGCTTGCAGCTTTGAATGCATTTGTTTCCCAAGTTTTGAATAAATATACTGAAGTTCGTGGTT
CAAGACGCTTAGCACAGCAGAAGATTAATGAATGTGTCAAGTCACAATCTAATAGATATGGTTTTTGTGG
CAATGGCACTCACATCTTTTCAATCGTCAACTCAGCTCCAGATGGTTTGCTTTTT"&amp;"CTTCATACTGTTTTG
CTGCCAACTGATTACAAGAATGTAAAGGCGTGGTCTGGTATCTGTGTTGATGGCATTTATGGCTATGTTC
TGCGTCAACCTAACTTGGTTCTTTATTCTGATAATGGTGTCTTTCGTGTAACTTCCAGGGTCATGTTTCA
ACCTCGCTTACCTGTTTTGTCTGATTTTGTGCAAATATATAATTGTAATGTTACTTTTGTTAACATATCT
CGTGTTGAGTTACATACTGTCATACC"&amp;"TGACTACGTTGATGTTAATAAAACATTACAAGAGTTTGCACAAA
ACTTACCAAAGTATGTTAAGCCTAATTTTGACTTGACTCCTTTTAATTTAACATATCTTAATTTGAGTTC
TGAGTTGAAGCAACTCGAAGCTAAAACTGCTAGTCTTTTTCAAACTACTGTTGAATTACAAGGTCTTATT
GATCAGATTAACAGTACATATGTTGATTTGAAGTTGCTTAATAGGTTTGAAAATTATATCAAATGGCC"&amp;"TT
GGTGGGTTTGGCTCATTATTTCTGTTGTTTTTGTTGTATTGTTGAGTCTTCTTGTGTTTTGTTGTCTTTC
TACAGGTTGTTGTGGTTGTTGCAATTGTTTAACTTCATCAATGCGAGGCTGTTGTGATTGTGGTTCAACT
AAACTTCCTTATTACGAATTTGAAAAGGTCCACGTTCAATAATGCCTTTTGGTGGCCTATTTCAACTTAC
TCTTGAAAGTACTATTAATAAGAGTGTGGCTAATCTCAA"&amp;"ATTACCACCTCATGATGTTACTGTCTTGCGT
GACAATCTTAAACCTGTTACTACACTTAGTACTATTACTGCTTATTTGTTAGTTAGTTTGTTTGTCACTT
ACTTTGCTTTATTCAAACCTCTTACTGCTAGAGGTCGTGTTGCTTGTTTTGTTTTAAAACTATTGACACT
ATTTGTCTATGTGCCTTTATTGGTTCTTTTTGGTATGTATCTTGACAGTTTTATAATTTTTTCTACGCTG
TTGTTTCGAT"&amp;"TCATACATGTTGGCTATTATGCCTATCTCTATAAAAATTTTTCATTTGTTTTGTTCAATG
TTACTAAACTATGCTTCGTTTCAGGCAAGTGTTGGTATCTTGAACAATCATTTTATGAAAATCGTTTTGC
TGCTATTTATGGTGGTGACCACTATGTCGTTTTAGGTGGTGAAACTATTACTTTTGTTTCTTTTGATGAC
CTTTATGTTGCTATTAGAGGTTCTTGTGAAAAGAACCTACAACTTATGCGTA"&amp;"AGGTTGACTTGTATAATG
GTGCTGTCATTTACATTTTTGCCGAAGAGCCTGTTGTTGGTATAGTCTACTCTTCTCAACTATACGAAGA
TGTTCCTTCGATTAATTGATGACAATGGTATTGTCCTCAATTCCATTTTATGGCTCCTTGTTATGATATT
TTTCTTTGTGTTGGCAATGACCTTTATTAAACTGATTCAATTGTGTTTTACTTGTCATTATTTTTTTAGT
AGGACATTATATCAACCAGTTTA"&amp;"TAAAATTTTTCTTGCTTACCAAGATTATATGCAAATAGCACCTGTTC
CAGCTGAAGTACTAAATGTCTAAACTAAACGATGTCTAATAGTAGTGTGCCTCTTTTAGAGGTTTATGTC
CATTTACGTAACTGGAACTTTAGTTGGAATTTAATTCTAACGCTTTTTATAGTTGTGTTGCAGTATGGGC
ATTATAAGTATAGCAGACTTCTTTATGGTTTAAAGATGTCTGTTTTATGGTGTTTATGGCCACTT"&amp;"GTTCT
AGCTTTGTCTATTTTTGACTGTTTTGTCAATTTTAATGTGGACTGGGTCTTTTTTGGTTTTAGTATTCTT
ATGTCTATTATTACACTTTGTTTATGGGTTATGTATTTTGTTAATAGTTTCAGACTTTGGCGCCGTGTTA
AAACTTTTTGGGCTTTTAATCCTGAAACTAATGCAATCATCTCTCTCCAGGTTTACGGACATAATTATTA
CTTACCGGTGATGGCTGCACCTACAGGTGTTACATT"&amp;"AACACTTCTTAGTGGTGTACTTCTTGTTGATGGC
CATAAGATTGCTACTCGTGTTCAAGTGGGTCAGTTGCCTAAATATGTAATAGTTGCTACGCCTAGTACCA
CAATTGTTTGTGACCGTGTTGGTCGCTCTGTTAATGAAACAAGCCAGACTGGTTGGGCATTCTACGTCCG
TGCTAAACATGGTGATTTTTCTGGTGTTGCCTCTCAGGAGGGTGTTTTGTCAGAAAGAGAGAAGTTGCTT
CATTTAA"&amp;"TCTAAACTAAACAAAATGGCTAGTGTAAATTGGGCCGATGACAGAGCTGCTAGGAAGAAATTT
CCTCCTCCTTCATTTTACATGCCTCTTTTGGTTAGTTCTGATAAGGCACCATATAGGGTCATTCCCAGGA
ATCTTGTCCCTATTGGTAAGGGTAATAAAGATGAGCAGATTGGTTATTGGAATGTTCAAGAGCGTTGGCG
TATGCGCAGGGGGCAACGTGTTGATTTGCCTCCTAAAGTTCATTTTTAT"&amp;"TACCTAGGTACTGGACCTCAT
AAGGACCTTAAATTCAGACAACGTTCTGATGGTGTTGTTTGGGTTGCTAAGGAAGGTGCTAAAACTGTTA
ATACCAGTCTTGGTAATCGCAAACGTAATCAGAAACCTTTGGAACCAAAGTTCTCTATTGCTTTGCCTCC
AGAGCTCTCTGTTGTTGAGTTTGAGGATCGCTCTAATAACTCATCTCGTGCTAGCAGTCGTTCTTCAACT
CGTAACAACTCACGAGACTC"&amp;"TTCTCGTAGCACTTCAAGACAACAGTCTCGCACTCGTTCTGATTCTAACC
AGTCTTCTTCAGATCTTGTTGCTGCTGTTACTTTGGCTTTAAAGAACTTAGGTTTTGATAACCAGTCGAA
GTCACCTAGTTCTTCTGGTACTTCCACTCCTAAGAAACCTAATAAGCCTCTTTCTCAACCCAGGGCTGAT
AAGCCTTCTCAGTTGAAGAAACCTCGTTGGAAGCGTGTTCCTACCAGAGAGGAAAATGTTAT"&amp;"TCAGTGCT
TTGGTCCTCGTGATTTTAATCACAATATGGGGGATTCAGATCTTGTTCAGAATGGTGTTGATGCCAAAGG
TTTTCCACAGCTTGCTGAATTGATTCCTAATCAGGCTGCGTTATTCTTTGATAGTGAGGTTAGCACTGAT
GAAGTGGGTGATAATGTTCAGATTACCTACACCTACAAAATGCTTGTAGCTAAGGATAATAAGAACCTTC
CTAAGTTCATTGAGCAGATTAGTGCTTTTACTA"&amp;"AACCCAGTTCTATCAAAGAAATGCAGTCACAATCATC
TCATGTTGCTCAGAACACAGTACTTAATGCTTCTATTCCAGAATCTAAACCATTGGCTGATGATGATTCA
GCCATTATAGAAATTGTCAACGAGGTTTTGCATTAAATTGTTTTGTAATTCCAGTTGAATGTTTATTATT
ATTAGTTGCAACCCCATGCGTTTAGCGCATGATAAGGGTTTAGTCTTACACACAATGGTAGGCCAGTGAT
AGTA"&amp;"AAGTGTAAGTAATTTGCTATCATATTAACATGTCTAGAGGAAAGTCAGAACTTTTTCTGTTTGTGT
TGTTGGAGTACTTAAAGATCGCATAGGCGCGCCAACAATGGAAGAGCCAACAACATATCTAAAAATGTTT
TGTCTGGTACTTGTTAATGATATTGTTTTTGATATGGATACAC")</f>
        <v>&gt;HuNL63 AY567487.2_ref_genome
CTTAAAGAATTTTTCTATCTATAGATAGAGAATTTTCTTATTTAGACTTTGTGTCTACTCTTCTCAACTA
AACGAAATTTTTCTAGTGCTGTCATTTGTTATGGCAGTCCTAGTGTAATTGAAATTTCGTCAAGTTTGTA
AACTGGTTAGGCAAGTGTTGTATTTTCTGTGTCTAAGCACTGGTGATTCTGTTCACTAGTGCATACATTG
ATATTTAAGTGGTGTTCCGTCACTGCTTATTGTGGAAGCAACGTTCTGTCGTTGTGGAAACCAATAACTG
CTAACCATGTTTTACAATCAAGTGACACTTGCTGTTGCAAGTGATTCGGAAATTTCAGGTTTTGGTTTTG
CCATTCCTTCTGTAGCCGTTCGCACCTATAGCGAAGCCGCTGCACAAGGTTTTCAGGCATGCCGTTTTGT
TGCTTTTGGCTTACAGGATTGTGTAACCGGTATTAATGATGATGATTATGTCATTGCATTGACTGGTACT
AATCAGCTCTGTGCCAAAATTTTACCTTTTTCTGATAGACCCCTTAATTTGCGAGGTTGGCTCATTTTTT
CTAACAGCAATTATGTTCTTCAGGACTTTGATGTTGTTTTTGGCCATGGTGCAGGAAGTGTGGTTTTTGT
GGATAAGTACATGTGTGGTTTTGATGGTAAACCTGTGTTACCTAAAAACATGTGGGAATTTAGGGATTAC
TTTAATAATAATACTGATAGTATTGTTATTGGTGGTGTCACTTATCAACTAGCATGGGATGTTATACGTA
AAGACCTTTCTTATGAACAGCAAAATGTTTTAGCCATTGAGAGCATTCATTACCTTGGTACTACAGGTCA
TACTTTGAAGTCTGGTTGCAAACTTACTAATGCTAAGCCGCCTAAATATTCTTCTAAGGTTGTTTTGAGT
GGTGAATGGAATGCTGTGTATAGGGCGTTTGGTTCACCATTTATTACAAATGGTATGTCATTGCTAGATA
TAATTGTTAAACCAGTTTTCTTTAATGCTTTTGTTAAATGCAATTGTGGTTCTGAGAGTTGGAGTGTTGG
TGCATGGGATGGTTACTTATCTTCTTGTTGTGGCACACCTGCTAAGAAACTTTGTGTTGTTCCTGGTAAT
GTCGTTCCTGGTGATGTGATCATCACCTCAACTAGTGCTGGTTGTGGTGTTAAATACTATGCTGGCTTAG
TTGTTAAACATATTACTAACATTACTGGTGTGTCTTTATGGCGTGTTACAGCTGTTCATTCTGATGGAAT
GTTTGTGGCATCATCTTCTTATGATGCACTCTTGCATAGAAATTCATTAGACCCTTTTTGCTTTGATGTT
AACACTTTACTTTCTAATCAATTACGTCTAGCTTTTCTTGGTGCTTCTGTTACAGAAGATGTTAAATTTG
CTGCTAGCACTGGTGTTATTGACATTAGTGCTGGTATGTTTGGTCTTTACGATGACATATTGACAAACAA
TAAACCTTGGTTTGTACGCAAAGCTTCTGGGCTTTTTGATGCAATCTGGGATGCTTTTGTTGCCGCTATT
AAGCTTGTACCAACTACTACTGGTGTTTTGGTTAGGTTTGTTAAGTCTATTGCTTCAACTGTTTTAACTG
TCTCTAATGGTGTTATTATTATGTGTGCAGATGTTCCAGATGCTTTTCAATCAGTTTATCGCACATTTAC
ACAAGCTATTTGTGCTGCATTTGATTTTTCTTTAGATGTATTTAAAATTGGTGATGTTAAATTTAAACGA
CTTGGTGATTATGTTCTTACTGAAAACGCTCTTGTTCGTTTGACTACTGAAGTTGTTCGTGGTGTTCGTG
ATGCTCGCATAAAGAAAGCCATGTTTACTAAAGTAGTTGTAGGTCCTACAACTGAAGTTAAGTTTTCTGT
TATTGAACTTGCCACTGTTAATTTGCGTCTTGTTGATTGTGCACCTGTAGTTTGCCCTAAAGGTAAGATT
GTTGTTATTGCTGGACAAGCTTTTTTCTATAGTGGTGGTTTTTATCGTTTTATGGTTGATCCTACAACTG
TATTAAATGATCCTGTTTTTACTGGTGATTTATTCTACACTATTAAGTTTAGTGGTTTTAAGCTTGATGG
TTTTAACCATCAGTTTGTTACTGCTAGTTCTGCTACAGATGCCATTATTGCTGTTGAGCTGTTGTTATTG
GATTTTAAAACTGCAGTTTTTGTGTACACATGTGTGGTTGATGGCTGTAGTGTCATTGTTAGACGTGATG
CTACATTCGCTACACATGTGTGTTTTAAGGACTGTTATAATGTTTGGGAGCAATTCTGCATTGATAATTG
TGGTGAGCCATGGTTTTTGACTGATTATAATGCTATCTTGCAGAGTAATAACCCTCAATGTGCTATTGTT
CAAGCATCAGAGTCTAAAGTTTTGCTTGAGAGGTTTTTACCTAAGTGTCCTGAAATACTGTTGAGTATTG
ATGATGGCCATTTATGGAATCTTTTTGTTGAAAAGTTTAATTTTGTTACAGATTGGTTAAAAACTCTTAA
GCTTACACTTACTTCTAATGGTCTTTTAGGTAATTGTGCCAAACGTTTTAGACGTGTTTTGGTAAAATTG
CTTGATGTCTATAATGGTTTTCTTGAAACTGTCTGTAGTGTCGCATACACTGCTGGTGTTTGCATCAAAT
ATTATGCTGTTAATGTTCCATATGTAGTTATTAGTGGTTTTGTAAGTCGTGTAATTCGTAGAGAAAGGTG
TGACATGACTTTTCCTTGTGTTAGTTGTGTCACCTTTTTCTATGAATTTTTAGACACTTGTTTTGGTGTT
AGTAAACCTAATGCCATTGATGTTGAACATTTAGAGCTTAAAGAAACTGTTTTTGTTGAACCTAAGGATG
GTGGTCAATTTTTTGTTTCTGGTGATTATCTTTGGTATGTTGTAGATGACATTTATTATCCAGCTTCATG
TAATGGTGTATTGCCTGTTGCTTTTACAAAATTAGCTGGTGGTAAAATATCTTTTTCTGATGATGTTATA
GTTCATGATGTTGAACCTACCCATAAAGTCAAGCTCATATTTGAGTTTGAAGATGATGTTGTTACCAGTC
TTTGTAAGAAGAGTTTTGGTAAGTCCATTATTTATACAGGTGATTGGGAAGGTCTACATGAAGTTCTTAC
ATCTGCAATGAATGTCATTGGGCAACATATTAAGTTGCCACAATTTTATATTTATGATGAAGAGGGTGGT
TATGATGTTTCTAAACCAGTTATGATTTCACAATGGCCTATTAGTAATGATAGTAATGGTTGTGTTGTTG
AAGCGAGCACTGATTTTCATCAATTAGAATGTATTGTTGATGACTCTGTTAGAGAAGAGGTTGATATAAT
TGAACAACCTTTTGAAGAAGTTGAACATGTGCTCTCAATTAAGCAACCTTTTTCTTTTTCTTTTAGAGAT
GAATTGGGTGTTCGTGTTTTAGATCAATCTGATAATAATTGTTGGATTAGTACCACACTTGTACAGTTGC
AACTTACAAAGCTTTTGGATGATTCTATTGAGATGCAATTGTTTAAAGTTGGTAAAGTTGATTCAATTGT
CCAAAAGTGTTATGAGTTGTCTCATTTAATTAGTGGTTCACTTGGTGATAGTGGTAAACTTCTTAGTGAA
CTTCTTAAAGAAAAATATACATGTTCTATAACTTTTGAGATGTCTTGTGATTGTGGTAAAAAGTTTGATG
ATCAGGTTGGTTGTTTGTTTTGGATTATGCCTTACACAAAACTTTTTCAAAAAGGTGAGTGTTGTATTTG
TCATAAAATGCAGACTTATAAGCTTGTTAGTATGAAAGGTACTGGTGTGTTTGTACAGGATCCAGCACCT
ATTGACATTGATGCTTTCCCTGTGAAACCTATATGTTCATCTGTATATTTAGGTGTTAAGGGTTCTGGTC
ATTATCAAACAAATTTATACAGTTTTAACAAAGCTATTGATGGTTTTGGTGTCTTTGACATTAAAAATAG
TAGTGTTAATACTGTTTGTTTTGTTGATGTTGATTTTCATAGTGTAGAAATAGAAGCTGGTGAAGTTAAA
CCTTTTGCTGTATATAAAAATGTTAAATTTTATTTAGGTGATATTTCACACCTTGTAAACTGTGTTTCTT
TTGACTTTGTTGTCAATGCTGCTAATGAAAATCTCTTGCATGGAGGCGGTGTTGCACGTGCTATTGATAT
TTTGACTGAAGGTCAACTTCAGTCATTATCTAAAGATTACATTAGTAGTAATGGTCCACTTAAGGTTGGA
GCAGGTGTTATGTTGGAGTGTGAAAAATTCAACGTATTTAATGTTGTTGGTCCGCGAACTGGTAAACATG
AGCATTCATTACTTGTTGAAGCTTATAATTCTATTTTATTTGAAAATGGTATTCCACTTATGCCTCTTCT
TAGTTGTGGTATTTTTGGTGTAAGGATTGAAAATTCTCTTAAAGCTTTGTTTAGTTGTGACATTAATAAA
CCATTGCAAGTTTTTGTTTATTCTTCAAATGAAGAACAAGCTGTTCTTAAGTTTTTAGATGGTTTAGATT
TAACACCAGTCATTGATGATGTTGATGTTGTTAAACCTTTTAGAGTTGAAGGTAATTTTTCATTCTTTGA
TTGTGGTGTCAATGCCTTGGATGGTGATATTTACTTATTATTTACTAACTCTATTTTAATGTTGGATAAA
CAAGGACAATTATTGGACACAAAACTTAATGGTATTTTGCAACAGGCAGCTCTTGATTATCTTGCTACAG
TTAAAACTGTACCAGCTGGTAATTTGGTTAAACTTTTTGTTGAGAGTTGTACCATTTATATGTGTGTTGT
ACCATCGATAAATGATCTTTCTTTTGATAAAAATCTTGGTCGTTGTGTGCGTAAACTTAATAGATTGAAA
ACTTGTGTTATTGCCAATGTTCCTGCTATTGATGTTTTGAAAAAGCTTCTTTCAAGTTTGACTTTAACTG
TTAAATTTGTTGTAGAGAGTAATGTTATGGATGTTAACGACTGTTTTAAGAATGATAATGTAGTTTTGAA
AATTACTGAAGATGGTATTAATGTTAAAGATGTTGTTGTTGAGTCTTCTAAGTCACTTGGTAAACAATTG
GGTGTTGTGAGTGATGGTGTTGACTCTTTTGAAGGTGTTTTACCTATTAATACTGATACTGTCTTATCTG
TAGCTCCAGAAGTTGACTGGGTTGCTTTTTACGGTTTTGAAAAGGCAGCACTTTTTGCTTCTTTGGATGT
AAAGCCATATGGTTACCCTAATGATTTTGTTGGTGGTTTTAGAGTTCTTGGGACCACCGACAATAATTGT
TGGGTTAATGCAACTTGTATAATTTTACAGTATCTTAAGCCTACTTTTAAATCTAAGGGTTTAAATGTTC
TTTGGAACAAATTTGTTACAGGTGATGTTGGACCTTTTGTTAGTTTTATTTATTTTATAACTATGTCTTC
AAAGGGTCAAAAGGGTGATGCTGAAGAGGCATTATCTAAATTGTCAGAGTATTTGATTAGTGATTCTATT
GTTACTCTTGAACAATATTCAACTTGTGACATTTGTAAAAGTACTGTAGTTGAAGTTAAAAGTGCTATTG
TCTGTGCTAGTGTGCTTAAAGATGGTTGTGATGTTGGTTTTTGTCCACACAGACATAAATTGCGTTCACG
TGTTAAGTTTGTTAATGGACGTGTTGTTATTACCAATGTTGGTGAACCTATAATTTCACAACCTTCTAAG
TTGCTTAATGGTATTGCTTATACAACATTTTCAGGTTCTTTTGATAACGGTCACTATGTAGTTTATGATG
CTGCTAATAATGCTGTCTATGATGGTGCTCGTTTATTTTCTTCAGATTTGTCTACTTTAGCTGTTACAGC
TATTGTTGTAGTAGGTGGTTGTGTAACATCTAATGTTCCAACAATTGTTAGTGAGAAAATTTCTGTTATG
GATAAACTTGATACTGGTGCACAAAAATTTTTCCAATTTGGTGATTTTGTTATGAATAACATTGTTCTGT
TTTTAACTTGGTTGCTTAGTATGTTTAGTCTTTTACGTACTTCTATTATGAAGCATGATATTAAAGTTAT
TGCCAAGGCTCCTAAACGTACAGGTGTTATTTTGACACGTAGTTTTAAGTATAACATTAGATCTGCTTTG
TTTGTTATAAAGCAGAAGTGGTGTGTTATTGTTACTTTGTTTAAGTTCTTATTATTATTATATGCTATTT
ATGCACTTGTTTTTATGATTGTGCAATTTAGTCCTTTTAATAGTCTTTTATGTGGTGACATTGTAAGTGG
TTATGAAAAATCCACTTTTAATAAGGATATTTATTGTGGTAATTCTATGGTTTGTAAGATGTGTTTGTTC
AGTTATCAAGAGTTTAATGATTTGGATCATACTAGTCTTGTTTGGAAGCACATTCGTGATCCTATATTAA
TCAGTTTACAACCATTTGTTATACTTGTTATTTTGTTAATTTTTGGTAATATGTATTTGCGTTTTGGACT
TTTATATTTTGTTGCACAATTTATTAGTACTTTTGGTTCTTTCTTAGGCTTTCATCAGAAACAGTGGTTT
TTACATTTTGTGCCGTTTGATGTTTTATGTAATGAGTTTTTAGCTACATTTATTGTCTGCAAAATCGTTT
TATTTGTTAGACATATTATTGTTGGCTGTAATAATGCTGACTGTGTAGCTTGTTCTAAAAGTGCTAGACT
TAAACGTGTACCACTTCAAACTATTATTAATGGTATGCATAAATCATTCTATGTTAATGCTAATGGTGGT
ACTTGTTTCTGTAATAAACATAACTTCTTTTGTGTTAATTGTGATTCTTTTGGGCCTGGTAATACTTTTA
TTAATGGTGATATTGCAAGAGAGCTTGGTAATGTTGTTAAAACAGCTGTTCAACCCACAGCTCCTGCATA
TGTTATTATTGATAAGGTAGATTTTGTTAATGGATTTTATCGTCTTTATAGTGGTGACACTTTTTGGCGG
TATGACTTTGACATTACTGAATCTAAGTATAGTTGTAAAGAGGTTCTGAAGAATTGTAATGTTTTAGAAA
ATTTTATTGTTTACAATAATAGTGGTAGTAACATTACACAGATTAAAAATGCTTGTGTTTATTTTTCTCA
ATTGTTGTGTGAACCTATAAAGTTGGTAAATTCAGAGTTGTTGTCAACTTTATCTGTTGATTTTAATGGT
GTTTTGCATAAGGCATATGTTGATGTTTTGTGTAATAGTTTTTTTAAGGAGTTAACTGCTAACATGTCCA
TGGCTGAATGTAAAGCTACACTTGGTTTGACTGTTTCTGATGATGATTTTGTTTCAGCTGTTGCCAATGC
ACATAGGTATGACGTTTTGCTTTCAGATTTGTCATTTAATAATTTTTTTATTTCTTATGCTAAACCTGAA
GATAAGTTGTCCGTTTATGACATTGCTTGTTGTATGCGTGCCGGTTCTAAGGTTGTTAACCATAATGTTT
TAATTAAAGAGTCAATACCTATTGTTTGGGGTGTCAAGGACTTTAATACTCTTTCTCAAGAAGGTAAGAA
GTACCTTGTTAAAACAACTAAAGCAAAGGGTTTGACTTTTTTATTAACTTTTAATGATAACCAAGCAATT
ACACAAGTTCCTGCTACTAGTATAGTTGCAAAACAGGGTGCTGGTTTTAAACGTACTTATAATTTTCTGT
GGTATGTATGTTTATTTGTTGTTGCATTGTTTATTGGTGTCTCATTTATTGATTATACAACCACTGTAAC
TAGCTTTCATGGTTATGATTTTAAGTACATTGAGAATGGTCAGTTGAAGGTGTTTGAAGCACCTTTACAC
TGTGTTCGTAATGTTTTTGATAATTTTAATCAATGGCATGAGGCTAAGTTTGGTGTTGTTACTACTAATA
GTGATAAATGTCCTATAGTTGTTGGTGTTTCAGAGCGTATTAATGTTGTTCCTGGTGTTCCAACAAATGT
ATATTTGGTAGGAAAGACTCTTGTTTTTACATTACAGGCTGCTTTTGGAAACACAGGTGTTTGTTATGAC
TTTGATGGTGTTACCACTAGTGATAAGTGTATTTTTAATTCTGCTTGTACTAGGTTGGAAGGTTTGGGTG
GTGACAATGTTTATTGTTACAACACTGATCTTATTGAAGGTTCTAAACCTTATAGTACTTTACAGCCCAA
TGCGTATTATAAGTATGATGCTAAAAATTATGTACGTTTTCCAGAAATTTTAGCTAGAGGTTTTGGCTTA
CGTACTATTAGAACTTTGGCTACACGTTATTGTAGAGTTGGTGAATGCCGTGACTCACATAAAGGTGTTT
GTTTTGGTTTTGATAAATGGTATGTTAATGATGGACGTGTTGATGACGGTTACATTTGTGGTGATGGTCT
TATAGACCTTCTTGTTAATGTACTCTCAATCTTTAGTTCATCTTTTAGCGTTGTGGCTATGTCTGGACAT
ATGTTGTTTAATTTTCTTTTTGCAGCATTTATTACATTTTTGTGCTTTTTAGTTACTAAATTTAAACGTG
TTTTTGGTGATCTTTCTTATGGTGTTTTTACTGTTGTTTGTGCAACTTTGATTAATAACATTTCTTATGT
TGTTACTCAAAATTTATTTTTTATGTTGCTTTATGCTATTTTGTATTTTGTTTTTACTAGGACAGTGCGT
TATGCTTGGATTTGGCATATTGCATACATTGTTGCATACTTCTTGTTAATACCATGGTGGCTTCTCACAT
GGTTTAGTTTTGCTGCATTTTTAGAGCTTTTACCTAATGTTTTTAAGTTAAAAATCTCTACTCAATTGTT
TGAAGGTGATAAGTTTATAGGTACTTTTGAGAGTGCTGCTGCAGGTACATTTGTTCTTGACATGCGTTCT
TATGAAAGGCTGATAAATACTATTTCACCTGAGAAACTTAAGAATTATGCTGCAAGTTATAATAAATATA
AATATTATAGTGGTAGTGCTAGTGAGGCTGATTATCGTTGTGCTTGTTATGCTCATTTAGCCAAGGCTAT
GTTAGATTATGCAAAAGATCATAATGACATGTTATATTCTCCACCTACTATTAGCTACAATTCCACCTTA
CAATCTGGTCTTAAGAAGATGGCACAACCATCTGGTTGTGTTGAGAGATGTGTGGTTCGCGTCTGTTATG
GTAGTACTGTGCTTAATGGAGTTTGGTTAGGTGACACTGTTACTTGTCCTAGACATGTCATAGCACCATC
AACCACTGTTCTTATTGATTATGATCATGCATATAGTACTATGCGTTTGCATAATTTTTCAGTGTCTCAT
AATGGTGTCTTCTTGGGAGTTGTCGGTGTTACAATGCATGGTTCTGTGTTGCGTATTAAGGTTTCACAAT
CTAATGTACATACACCTAAACATGTTTTTAAAACGTTGAAACCTGGTGATTCTTTTAATATTTTAGCATG
TTATGAAGGTATTGCATCTGGTGTTTTTGGTGTTAATTTACGTACAAACTTTACTATTAAAGGTTCTTTT
ATAAATGGAGCTTGTGGTTCTCCTGGTTATAATGTTAGAAATGATGGTACTGTTGAGTTTTGTTATTTAC
ACCAAATTGAGTTAGGTAGTGGTGCTCATGTTGGTTCTGATTTTACTGGTAGTGTTTATGGTAATTTTGA
TGACCAACCTAGTTTGCAAGTTGAGAGTGCCAACCTTATGCTATCAGATAATGTTGTTGCCTTTTTGTAT
GCTGCTTTGTTGAATGGTTGTAGGTGGTGGTTGTGTTCAACTAGAGTTAATGTTGATGGTTTTAATGAAT
GGGCTATGGCTAATGGTTATACAAGTGTTTCTAGTGTTGAGTGCTATTCTATTTTGGCAGCAAAAACTGG
TGTTAGTGTTGAACAATTGTTAGCTTCCATTCAACATCTTCATGAAGGTTTTGGTGGTAAAAACATACTT
GGTTATTCTAGTTTATGTGATGAGTTCACACTAGCTGAAGTTGTGAAGCAGATGTATGGTGTTAACTTGC
AAAGTGGTAAGGTTATTTTTGGTTTAAAAACAATGTTTTTATTTAGCGTTTTCTTCACAATGTTTTGGGC
AGAACTCTTTATTTATACAAACACTATATGGATAAACCCTGTGATACTTACACCTATATTTTGTCTACTT
TTGTTTTTGTCATTAGTTTTAACTATGTTTCTTAAACATAAGTTTTTGTTTTTGCAAGTATTTTTATTAC
CTACTGTTATTGCAACTGCTTTATATAATTGTGTTTTGGATTATTACATAGTAAAATTTTTGGCTGACCA
TTTTAACTATAATGTTTCAGTATTACAAATGGATGTTCAGGGTTTAGTTAATGTTTTGGTCTGTTTATTT
GTTGTATTTTTACACACATGGCGCTTTTCTAAAGAACGTTTTACACATTGGTTTACATATGTGTGTTCTC
TTATAGCAGTTGCTTACACTTATTTTTATAGTGGTGACTTTTTGAGTTTGCTTGTTATGTTTTTATGTGC
TATATCTAGTGATTGGTACATTGGTGCCATTGTTTTTAGGTTGTCACGTTTGATTGTATTTTTTTCACCT
GAAAGTGTATTTAGTGTTTTTGGTGATGTGAAACTTACTTTAGTTGTTTATTTAATTTGTGGTTATTTAG
TTTGTACTTATTGGGGCATTTTGTATTGGTTCAATAGGTTTTTTAAATGTACTATGGGTGTTTATGATTT
TAAGGTGAGTGCTGCTGAATTTAAATACATGGTTGCTAATGGACTTCATGCACCACATGGACCTTTTGAT
GCACTTTGGTTATCATTCAAACTACTTGGTATTGGTGGTGACCGTTGTATAAAAATTTCAACTGTCCAAT
CCAAACTGACTGATTTGAAGTGTACTAATGTTGTGTTATTGGGTTGTTTGTCTAGTATGAACATTGCAGC
TAATTCTAGTGAATGGGCTTATTGTGTTGATTTACACAATAAGATTAATCTTTGTGATGACCCTGAAAAA
GCTCAAAGTATGTTGTTAGCACTCCTTGCGTTCTTTCTAAGTAAACATAGTGATTTTGGTCTTGATGGCC
TTATTGATTCTTATTTTGATAATAGTAGCACCCTTCAGAGTGTTGCTTCATCATTTGTTAGTATGCCATC
ATATATTGCTTATGAAAATGCTAGACAAGCTTATGAGGATGCTATTGCTAATGGATCTTCTTCTCAACTT
ATTAAACAATTGAAGCGTGCCATGAATATCGCAAAGTCTGAATTTGATCATGAGATATCTGTTCAGAAGA
AAATTAATAGAATGGCTGAACAAGCTGCTACTCAGATGTATAAAGAAGCACGCTCTGTTAATAGAAAATC
TAAAGTTATTAGTGCTATGCACTCTTTACTTTTTGGAATGTTAAGACGTTTGGATATGTCTAGTGTTGAA
ACTGTTTTGAATTTAGCACGTGATGGTGTTGTGCCATTGTCAGTTATACCTGCAACTTCAGCTTCTAAAC
TAACTATTGTTAGTCCAGATCTTGAATCTTATTCTAAGATTGTTTGTGATGGTTCTGTTCATTATGCTGG
AGTTGTTTGGACACTTAATGATGTTAAAGACAATGATGGTAGACCTGTTCATGTTAAAGAGATTACAAAG
GAAAATGTTGAAACTTTGACATGGCCTCTTATCCTTAATTGTGAACGTGTTGTTAAACTTCAAAATAATG
AAATTATGCCTGGTAAACTTAAGCAAAAACCTATGAAAGCTGAGGGTGATGGTGGTGTTTTAGGTGATGG
TAATGCCTTGTATAATACTGAGGGTGGTAAAACTTTTATGTACGCTTATATTTCTAATAAAGCTGACCTT
AAATTTGTTAAGTGGGAGTATGAGGGTGGTTGCAACACAATCGAGTTAGACTCTCCTTGTCGATTTATGG
TCGAAACACCTAATGGTCCTCAAGTGAAGTATTTGTATTTTGTTAAAAATTTAAATACCTTACGTAGAGG
TGCCGTTCTTGGTTTTATAGGTGCCACAATTCGTCTACAAGCTGGTAAACAAACTGAATTGGCTGTTAAT
TCTGGACTTTTAACTGCTTGTGCTTTTTCTGTTGATCCAGCAACTACTTACTTGGAAGCTGTTAAACATG
GTGCAAAACCTGTAAGTAATTGTATTAAGATGTTATCTAATGGTGCTGGTAATGGTCAAGCTATAACAAC
TAGTGTAGATGCTAACACCAATCAAGATTCTTATGGTGGAGCGTCTATTTGTTTGTATTGTCGGGCCCAC
GTTCCTCACCCTAGTATGGATGGTTACTGTAAGTTTAAGGGTAAATGTGTTCAGGTTCCTATTGGTTGTT
TGGATCCTATTAGGTTTTGTTTAGAAAATAATGTGTGTAATGTTTGTGGTTGTTGGTTGGGACACGGGTG
TGCTTGTGACCGTACAACTATTCAAAGTGTTGACATTTCTTATTTAAACGAGCAAGGGGTTCTAGTGCAG
CTCGACTAGAACCCTGCAATGGCACGGACATCGATAAGTGTGTTCGTGCTTTTGACATTTATAATAAAAA
TGTTTCATTCTTGGGTAAGTGTTTGAAGATGAACTGTGTTCGTTTTAAAAATGCTGATCTTAAGGATGGT
TATTTTGTTATAAAGAGGTGTACTAAGTCGGTTATGGAACACGAGCAATCCATGTATAACCTACTTAACT
TTTCTGGTGCTTTGGCTGAGCATGATTTCTTTACTTGGAAAGATGGCAGAGTCATTTATGGTAATGTTAG
TAGACATAATCTTACTAAATATACTATGATGGACTTGGTCTATGCTATGCGTAACTTTGATGAACAAAAT
TGTGATGTTCTAAAAGAAGTATTAGTTTTAACTGGTTGTTGTGACAATTCTTATTTTGATAGTAAGGGTT
GGTATGACCCAGTTGAAAATGAAGATATACATAGAGTTTATGCATCTCTTGGCAAAATTGTAGCTAGAGC
TATGCTTAAATGCGTTGCTCTATGCGATGCGATGGTTGCTAAAGGTGTTGTTGGTGTTTTAACATTAGAT
AACCAAGATCTTAATGGTAACTTTTATGATTTTGGTGATTTTGTTGTTAGCTTACCTAATATGGGTGTTC
CCTGTTGTACATCATATTATTCTTATATGATGCCTATTATGGGTTTAACTAATTGTTTAGCTAGTGAGTG
TTTTGTCAAGAGTGATATTTTTGGTAGTGATTTTAAAACTTTTGATTTGCTTAAGTATGATTTCACTGAA
CATAAAGAAAATTTATTCAATAAGTACTTTAAGCATTGGAGTTTTGATTATCATCCTAATTGTAGTGACT
GTTATGATGATATGTGTGTTATACATTGTGCTAATTTTAATACACTATTTGCCACAACTATACCAGGTAC
TGCTTTTGGTCCACTATGTCGTAAAGTTTTTATAGATGGTGTTCCACTTGTTACAACTGCTGGTTATCAT
TTTAAGCAATTAGGTTTGGTTTGGAATAAAGATGTTAACACACACTCAGTTAGGTTGACAATTACTGAAC
TTTTGCAATTTGTCACCGACCCTTCCTTGATAATAGCTTCTTCCCCAGCACTCGTTGATCAACGCACTAT
TTGTTTTTCTGTTGCAGCATTGAGTACTGGTTTGACAAATCAAGTTGTTAAGCCAGGTCATTTTAATGAA
GAGTTTTATAACTTTCTTCGTTTAAGAGGTTTCTTTGATGAAGGTTCTGAACTTACATTAAAACATTTCT
TCTTCGCACAGAATGGTGATGCTGCTGTTAAAGATTTTGACTTTTACCGTTATAATAAGCCTACCATTTT
AGATATTTGTCAAGCTAGAGTTACATATAAGATAGTCTCTCGTTATTTTGACATTTATGAAGGTGGCTGT
ATTAAGGCATGTGAAGTTGTTGTAACAAATCTTAATAAGAGTGCTGGTTGGCCATTAAATAAGTTTGGTA
AAGCTAGTTTGTATTATGAATCTATATCTTATGAAGAACAGGATGCTTTGTTTGCTTTGACAAAGCGTAA
TGTCCTCCCTACTATGACACAGCTGAATCTTAAGTATGCTATTAGTGGTAAAGAACGTGCTAGAACTGTT
GGTGGTGTTTCTCTGTTGTCTACAATGACCACAAGACAATACCATCAAAAACATCTTAAATCCATTGTTA
ATACACGCAATGCCACTGTTGTTATTGGTACTACCAAATTTTATGGTGGTTGGAATAATATGTTGCGTAC
TTTAATTGATGGTGTTGAAAACCCTATGCTTATGGGTTGGGATTATCCCAAATGTGATAGAGCTTTGCCT
AACATGATACGTATGATTTCAGCCATGGTGTTGGGCTCTAAGCATGTTAATTGTTGTACTGCAACAGATA
GGTTTTATAGGCTTGGTAATGAGTTGGCACAAGTTTTAACAGAAGTTGTTTATTCTAATGGTGGTTTTTA
TTTTAAGCCAGGTGGTACGACTTCTGGTGACGCTAGTACAGCTTATGCTAATTCTATTTTTAACATTTTT
CAAGCCGTGAGTTCTAACATTAACAGGTTGCTTAGTGTCCCATCAGATTCATGTAATAATGTTAATGTTA
GGGATCTACAACGACGTCTGTATGATAATTGTTATAGGTTAACTAGTGTTGAAGAGTCATTCATTGATGA
TTATTATGGTTATCTTAGGAAACATTTTTCAATGATGATTCTCTCTGATGACGGTGTTGTCTGTTATAAC
AAGGATTATGCTGAGTTAGGTTATATAGCAGACATTAGTGCTTTTAAAGCCACTTTGTATTACCAGAATA
ATGTCTTTATGAGTACTTCTAAATGTTGGGTTGAAGAAGATTTAACTAAGGGACCACATGAGTTTTGTTC
CCAGCATACTATGCAAATAGTTGACAAAGATGGTACCTATTATTTGCCTTACCCAGATCCTAGTAGGATC
TTGTCAGCTGGTGTTTTTGTTGATGATGTTGTTAAGACAGATGCTGTTGTTTTGTTAGAACGTTATGTGT
CTTTAGCTATTGATGCATACCCTCTTTCAAAACACCCTAATTCCGAATATCGTAAGGTTTTTTACGTATT
ACTTGATTGGGTTAAGCATCTTAACAAAAATTTGAATGAGGGTGTTCTTGAATCTTTTTCTGTTACACTT
CTTGATAATCAAGAAGATAAGTTTTGGTGTGAAGATTTTTATGCTAGTATGTATGAAAATTCTACAATAT
TGCAAGCTGCTGGTTTATGTGTTGTTTGTGGTTCACAAACTGTACTTCGTTGTGGTGATTGTCTGCGTAA
GCCTATGTTGTGCACTAAATGCGCATATGATCATGTATTTGGTACCGACCACAAGTTTATTTTGGCTATA
ACACCGTATGTATGTAATGCATCAGGTTGTGGTGTTAGTGATGTCAAAAAATTGTATCTTGGTGGTTTGA
ATTACTATTGTACAAATCATAAACCACAGTTGTCTTTTCCATTATGTTCAGCTGGTAATATATTTGGTTT
ATATAAAAATTCAGCAACTGGTTCCTTAGATGTTGAAGTTTTTAATAGGCTTGCAACGTCTGATTGGACT
GATGTTAGGGACTATAAACTTGCTAATGATGTTAAAGATACACTTAGACTCTTTGCGGCTGAAACTATTA
AAGCTAAAGAAGAGAGTGTTAAGTCTTCTTATGCTTTTGCAACTCTTAAAGAGGTTGTTGGACCTAAAGA
ATTGCTTCTTAGTTGGGAAAGTGGTAAAGTTAAACCACCTTTGAATCGTAATTCTGTTTTCACTTGTTTT
CAAATAAGTAAGGACTCAAAATTCCAAATAGGTGAGTTCATCTTTGAGAAGGTTGAATATGGTTCTGATA
CTGTTACGTATAAGTCTACTGTAACTACTAAGTTAGTTCCTGGTATGATTTTTGTCTTAACATCTCACAA
TGTCCAACCTTTACGTGCACCAACTATTGCAAACCAAGAGAAGTATTCTAGCATTTATAAATTGCACCCT
GCTTTTAATGTCAGTGATGCATATGCTAATTTGGTTCCATATTACCAACTTATTGGTAAACAAAAGATAA
CTACAATACAGGGTCCTCCTGGTAGTGGTAAGTCACATTGTTCCATTGGACTTGGATTGTACTACCCAGG
TGCGCGTATTGTTTTTGTTGCTTGTGCCCATGCTGCTGTTGATTCCTTATGTGCAAAAGCTATGACTGTT
TATAGCATTGATAAGTGTACTAGGATTATACCTGCAAGAGCTCGGGTTGAGTGTTATAGTGGCTTTAAAC
CAAATAACACTAGTGCACAATACATATTTAGCACTGTTAACGCATTACCTGAGTGTAATGCTGATATCGT
TGTTGTAGATGAAGTTTCAATGTGTACAAATTATGACCTTTCTGTTATTAACCAGCGTTTATCATATAAA
CATATTGTTTATGTTGGTGATCCACAACAACTTCCTGCACCTAGAGTAATGATTACTAAAGGTGTTATGG
AGCCTGTTGATTATAACGTTGTTACTCAACGTATGTGTGCTATAGGCCCTGATGTTTTTCTTCATAAATG
TTATAGATGTCCTGCTGAAATAGTTAATACAGTTTCTGAACTTGTTTATGAGAACAAGTTTGTCCCTGTT
AAACCTGCTAGTAAACAGTGTTTTAAAGTCTTTTTTAAGGGTAATGTACAGGTTGACAATGGTTCTAGTA
TTAACAGAAAGCAGCTTGAAATAGTTAAGCTGTTTTTAGTTAAAAATCCAAGTTGGAGTAAGGCTGTGTT
TATTTCTCCTTATAATAGTCAGAATTATGTTGCTAGTAGATTTTTAGGACTTCAAATTCAAACTGTTGAT
TCTTCTCAAGGTAGTGAGTATGATTATGTAATCTATGCACAAACTTCTGACACTGCACATGCTTGCAATG
TAAACCGTTTTAATGTTGCTATAACACGTGCTAAGAAGGGTATATTTTGTGTAATGTGTGATAAAACTTT
GTTTGATTCACTTAAGTTTTTTGAGATTAAACATGCAGATTTACACTCTAGCCAGGTTTGTGGCTTGTTT
AAAAATTGTACACGCACTCCTCTTAATTTACCACCAACTCATGCACACACTTTCTTGTCGTTGTCAGATC
AGTTTAAGACTACAGGTGATTTAGCTGTTCAAATAGGTTCAAATAACGTTTGTACTTATGAACATGTTAT
ATCATTTATGGGTTTTAGGTTTGATATTAGTATTCCTGGTAGTCATAGTTTGTTTTGTACACGTGACTTT
GCTATTCGTAATGTGCGTGGTTGGTTGGGTATGGATGTTGAAAGTGCTCATGTTTGTGGCGATAACATAG
GTACTAATGTTCCTTTACAGGTTGGTTTTTCAAATGGTGTTAATTTTGTTGTGCAAACTGAAGGTTGTGT
GTCTACCAATTTTGGTGATGTTATTAAACCTGTTTGTGCAAAATCTCCACCAGGTGAACAATTTAGACAC
CTTATTCCTCTTTTACGTAAAGGACAACCTTGGTTAATTGTTCGTAGACGCATTGTGCAAATGATATCTG
ATTATTTGTCCAATTTGTCTGACATTCTTGTCTTTGTTTTGTGGGCAGGTAGTTTGGAATTAACTACAAT
GCGTTACTTTGTAAAAATAGGGCCAATTAAATATTGTTATTGTGGTAATTCTGCCACTTGTTATAATTCA
GTTAGTAATGAATATTGTTGTTTTAAACATGCATTGGGTTGTGATTATGTTTACAATCCGTATGCTTTTG
ATATACAACAGTGGGGTTATGTTGGTTCCTTGAGCCAAAACCACCACACATTCTGTAACATTCATAGAAA
CGAGCATGATGCCTCTGGTGATGCTGTTATGACACGTTGTTTGGCAGTACATGATTGTTTTGTCAAAAAT
GTTGATTGGACTGTAACGTACCCCTTTATTGCAAATGAGAAATTTATCAATGGCTGTGGGCGTAATGTCC
AGGGACATGTTGTTCGTGCAGCCTTGAAATTGTATAAACCTAGTGTTATTCATGACATTGGTAATCCTAA
AGGTGTACGTTGTGCTGTTACTGATGCCAAATGGTACTGTTATGACAAGCAACCTGTTAATAGTAATGTC
AAGTTGTTGGATTATGATTATGCAACCCATGGTCAACTTGATGGTCTTTGTTTATTCTGGAATTGTAATG
TTGATATGTATCCAGAATTTTCAATTGTGTGTCGTTTTGACACACGTACTCGTTCTGTTTTTAATTTAGA
AGGTGTTAATGGTGGTTCTCTTTATGTTAACAAACATGCGTTTCATACACCAGCATATGATAAACGTGCT
TTTGTTAAATTAAAACCTATGCCCTTTTTTTACTTTGATGACAGTGATTGTGATGTTGTGCAAGAACAAG
TTAATTATGTACCCCTTCGCGCTAGTAGTTGTGTTACTCGTTGTAATATAGGTGGTGCTGTTTGTTCAAA
ACATGCAAATTTGTATCAAAAATATGTTGAGGCATATAATACATTTACACAGGCAGGTTTTAACATTTGG
GTACCACATAGTTTTGATGTTTATAATTTGTGGCAAATTTTTATTGAAACTAATTTACAAAGTCTTGAAA
ATATAGCATTTAATGTTGTAAAAAAAGGGTGTTTTACTGGTGTTGATGGTGAGTTACCTGTTGCAGTTGT
TAACGACAAAGTTTTTGTTCGCTATGGCGATGTTGACAACTTGGTTTTTACAAATAAAACAACATTGCCT
ACTAATGTTGCTTTTGAATTGTTTGCAAAACGAAAAATGGGTTTAACACCACCATTGTCTATTCTCAAAA
ATCTCGGTGTTGTTGCTACATATAAATTTGTTTTATGGGATTATGAAGCTGAAAGACCTTTTACCTCATA
TACTAAGAGTGTATGTAAATACACTGATTTTAATGAGGATGTTTGTGTTTGTTTTGACAATAGTATTCAG
GGTTCGTATGAGCGTTTTACGCTTACTACGAACGCTGTTTTATTTTCTACTGTTGTCATTAAAAATTTAA
CACCTATAAAGTTGAATTTTGGTATGTTGAATGGTATGCCAGTTTCTTCTATTAAGGGTGATAAAGGTGT
TGAAAAATTAGTTAATTGGTACATATATGTTCGTAAAAATGGTCAATTTCAAGATCACTATGATGGTTTT
TACACTCAAGGTAGGAATTTATCAGACTTTACACCAAGAAGTGATATGGAGTATGATTTTCTTAACATGG
ATATGGGTGTTTTTATTAATAAATATGGTCTTGAGGATTTTAATTTTGAACATGTTGTATATGGTGATGT
TTCAAAAACTACATTAGGAGGTCTTCATTTGTTGATATCACAGTTTAGGCTTAGTAAAATGGGTGTTTTG
AAAGCTGATGATTTTGTCACTGCTTCTGACACAACTTTGAGGTGCTGTACTGTTACTTATCTTAATGAAC
TTAGTTCAAAAGTTGTTTGTACTTATATGGATTTGTTGTTGGACGACTTTGTTACTATACTAAAGAGTTT
AGATCTTGGTGTAATATCTAAAGTTCATGAAGTTATTATAGATAATAAACCTTATAGGTGGATGTTGTGG
TGTAAAGATAACCACTTGTCCACTTTTTATCCACAGTTGCAGTCTGCTGAATGGAAGTGTGGTTATGCTA
TGCCACAAATTTATAAGCTTCAACGTATGTGTTTGGAACCTTGTAATTTATATAATTATGGTGCTGGTAT
TAAGTTGCCTAGTGGTATAATGTTAAATGTTGTTAAATACACTCAGCTTTGTCAATACCTAAATAGCACT
ACAATGTGCGTACCTCATAATATGCGTGTTTTGCACTATGGTGCTGGTTCTGACAAAGGTGTGGCACCTG
GTACAACTGTTTTAAAACGTTGGCTACCACCCGATGCAATAATCATTGATAATGATATCAATGATTATGT
TAGTGATGCAGATTTTAGCATTACAGGTGATTGTGCTACTGTTTATCTTGAAGATAAGTTTGACTTACTT
ATTTCTGATATGTATGATGGTAGAATTAAATTTTGTGATGGTGAAAATGTCTCTAAAGATGGGTTTTTTA
CTTATCTTAATGGTGTTATTAGAGAAAAATTAGCTATTGGTGGTAGTGTTGCCATTAAGATTACAGAATA
TAGTTGGAATAAGTATCTTTATGAATTAATACAAAGATTTGCTTTTTGGACTTTGTTTTGCACGTCTGTT
AATACATCCTCTTCAGAAGCTTTTCTTATTGGTATTAATTATTTAGGTGACTTTATTCAAGGTCCTTTTA
TAGCTGGTAACACTGTTCATGCTAATTATATATTTTGGCGTAATTCTACTATTATGTCTTTGTCATACAA
TTCAGTTTTAGATTTAAGTAAGTTTGAATGTAAACATAAAGCCACTGTTGTTGTTACACTTAAAGATAGT
GATGTAAATGATATGGTTTTGAGTTTGATTAAGAGTGGTAGGTTGTTGTTACGCAATAATGGTCGTTTTG
GTGGTTTTAGTAATCATTTAGTCTCAACTAAATGAAACTTTTCTTGATTTTGCTTGTTTTGCCCCTGGCC
TCTTGCTTTTTCACATGTAATAGTAATGCTAATCTCTCTATGTTACAATTAGGTGTTCCTGACAATTCTT
CAACTATTGTTACGGGTTTATTGCCAACTCATTGGTTTTGTGCTAATCAGAGTACATCTGTTTACTCAGC
CAATGGTTTCTTTTATATTGATGTTGGTAATCACCGTAGTGCTTTTGCGCTCCATACTGGTTATTATGAT
GCTAATCAGTATTATATTTATGTTACTAATGAAATAGGCTTAAATGCTTCTGTTACTCTTAAGATTTGTA
AGTTTAGTAGAAACACTACTTTTGATTTTTTAAGTAATGCTTCTAGTTCTTTTGACTGTATAGTTAATTT
GTTATTTACAGAACAGTTAGGTGCGCCTTTGGGCATAACTATATCTGGTGAAACTGTGCGTCTGCATTTA
TATAATGTAACTCGTACTTTTTATGTGCCAGCAGCTTATAAACTTACTAAACTTAGTGTTAAATGTTACT
TTAACTATTCCTGTGTTTTTAGTGTTGTCAACGCCACCGTTACTGTGAATGTCACCACACATAATGGCCG
TGTAGTTAACTACACTGTTTGTGATGATTGTAATGGTTATACTGATAACATATTTTCTGTTCAACAGGAT
GGCCGCATTCCTAATGGTTTCCCTTTTAATAATTGGTTTTTGTTAACTAATGGTTCCACACTAGTGGACG
GGGTCTCTAGACTTTATCAACCACTCCGTTTAACTTGTTTATGGCCTGTACCTGGTCTTAAATCTTCAAC
TGGTTTTGTTTATTTTAATGCCACTGGTTCTGATGTTAATTGTAACGGCTATCAACATAATTCTGTTGTT
GATGTTATGCGTTACAATCTTAACTTCAGTGCTAATTCTTTGGACAATCTCAAGAGTGGTGTTATAGTTT
TTAAAACTTTACAGTACGATGTTTTGTTTTATTGTAGTAATTCTTCCTCAGGTGTTCTTGACACCACAAT
ACCTTTTGGCCCGTCCTCTCAACCTTATTACTGTTTTATAAACAGCACTATCAACACTACTCATGTTAGC
ACTTTTGTGGGTATTTTACCACCCACTGTGCGTGAAATTGTTGTTGCTAGAACTGGCCAGTTTTATATTA
ATGGTTTTAAGTATTTCGATTTGGGTTTCATAGAAGCTGTCAATTTTAATGTCACGACTGCTAGCGCCAC
AGATTTTTGGACGGTTGCATTTGCTACTTTTGTTGATGTTTTGGTTAATGTTAGTGCAACTAACATTCAA
AACTTACTTTATTGCGATTCTCCATTTGAAAAGTTGCAGTGTGAGCACTTGCAGTTTGGATTGCAGGATG
GTTTTTATTCTGCAAATTTTCTTGATGATAATGTTTTGCCTGAGACTTATGTTGCACTCCCCATTTATTA
TCAACACACGGACATAAATTTTACTGCAACTGCATCTTTTGGTGGTTCTTGTTATGTTTGTAAACCACAC
CAGGTTAATATATCTCTTAATGGTAACACTTCAGTGTGTGTTAGAACATCTCATTTTTCAATTAGGTATA
TTTATAACCGCGTTAAGAGTGGTTCACCAGGTGACTCTTCATGGCACATTTATTTAAAGAGTGGCACTTG
TCCATTTTCTTTTTCTAAGTTAAATAATTTTCAAAAGTTCAAGACTATTTGTTTCTCAACCGTCGAAGTG
CCTGGTAGTTGTAATTTTCCGCTTGAAGCCACCTGGCATTACACTTCTTATACTATTGTTGGTGCTTTGT
ATGTTACTTGGTCTGAAGGTAATTCTATTACTGGTGTACCTTATCCTGTCTCTGGTATTCGTGAGTTTAG
TAATTTAGTTTTAAATAATTGTACCAAATATAATATTTATGATTATGTTGGTACTGGAATTATACGTTCT
TCAAACCAGTCACTTGCTGGTGGTATTACATATGTTTCTAACTCTGGTAATTTACTTGGTTTTAAAAATG
TTTCCACTGGTAACATTTTTATTGTGACACCATGTAACCAACCAGACCAAGTAGCTGTTTATCAACAAAG
CATTATTGGTGCCATGACCGCTGTTAATGAGTCTAGATATGGCTTGCAAAACTTACTACAGTTACCTAAC
TTTTATTATGTTAGTAATGGTGGTAACAATTGCACTACGGCCGTTATGACTTATTCTAATTTTGGTATTT
GTGCTGATGGTTCTTTGATTCCTGTTCGTCCGCGTAATTCTAGTGATAATGGTATTTCAGCCATAATCAC
TGCTAATTTATCCATTCCTTCTAACTGGACTACTTCAGTTCAAGTTGAGTACCTCCAAATTACTAGTACT
CCAATAGTTGTTGATTGTGCTACTTATGTGTGTAATGGTAACCCTCGCTGTAAGAATCTACTTAAGCAGT
ATACTTCTGCTTGTAAAACTATTGAAGATGCCTTACGACTTAGTGCTCATTTGGAAACTAATGATGTTAG
TAGTATGCTAACTTTCGATAGCAATGCTTTTAGTTTGGCTAATGTTACTAGTTTTGGAGATTATAACCTT
TCTAGTGTTTTACCTCAGAGAAACATTCGTTCAAGCCGTATAGCAGGACGTAGTGCTTTGGAAGATTTGT
TGTTTAGCAAAGTTGTTACATCTGGTTTGGGTACTGTTGATGTTGACTATAAGTCTTGTACTAAAGGTCT
TTCTATTGCTGACCTTGCTTGTGCTCAGTACTACAATGGCATAATGGTTTTGCCAGGTGTTGCTGATGCT
GAACGTATGGCCATGTACACAGGTTCTCTTATAGGTGGCATGGTGCTCGGAGGTCTTACATCAGCAGCCG
CCATACCTTTTTCTTTGGCACTGCAAGCACGACTTAACTATGTTGCTTTACAAACTGATGTGCTTCAAGA
AAATCAGAAAATTTTGGCTGCATCATTTAATAAGGCTATTAATAATATTGTTGCTTCTTTTAGTAGCGTT
AATGATGCTATTACACAAACTGCAGAGGCTATACATACTGTTACTATTGCACTTAATAAGATTCAGGATG
TTGTTAATCAACAGGGTAGTGCTCTTAACCATCTCACTTCACAATTGAGACATAATTTTCAGGCCATTTC
TAATTCAATTCAGGCTATTTATGACCGGCTTGATTCAATTCAAGCCGATCAACAAGTTGACAGATTAATT
ACTGGACGGCTTGCAGCTTTGAATGCATTTGTTTCCCAAGTTTTGAATAAATATACTGAAGTTCGTGGTT
CAAGACGCTTAGCACAGCAGAAGATTAATGAATGTGTCAAGTCACAATCTAATAGATATGGTTTTTGTGG
CAATGGCACTCACATCTTTTCAATCGTCAACTCAGCTCCAGATGGTTTGCTTTTTCTTCATACTGTTTTG
CTGCCAACTGATTACAAGAATGTAAAGGCGTGGTCTGGTATCTGTGTTGATGGCATTTATGGCTATGTTC
TGCGTCAACCTAACTTGGTTCTTTATTCTGATAATGGTGTCTTTCGTGTAACTTCCAGGGTCATGTTTCA
ACCTCGCTTACCTGTTTTGTCTGATTTTGTGCAAATATATAATTGTAATGTTACTTTTGTTAACATATCT
CGTGTTGAGTTACATACTGTCATACCTGACTACGTTGATGTTAATAAAACATTACAAGAGTTTGCACAAA
ACTTACCAAAGTATGTTAAGCCTAATTTTGACTTGACTCCTTTTAATTTAACATATCTTAATTTGAGTTC
TGAGTTGAAGCAACTCGAAGCTAAAACTGCTAGTCTTTTTCAAACTACTGTTGAATTACAAGGTCTTATT
GATCAGATTAACAGTACATATGTTGATTTGAAGTTGCTTAATAGGTTTGAAAATTATATCAAATGGCCTT
GGTGGGTTTGGCTCATTATTTCTGTTGTTTTTGTTGTATTGTTGAGTCTTCTTGTGTTTTGTTGTCTTTC
TACAGGTTGTTGTGGTTGTTGCAATTGTTTAACTTCATCAATGCGAGGCTGTTGTGATTGTGGTTCAACT
AAACTTCCTTATTACGAATTTGAAAAGGTCCACGTTCAATAATGCCTTTTGGTGGCCTATTTCAACTTAC
TCTTGAAAGTACTATTAATAAGAGTGTGGCTAATCTCAAATTACCACCTCATGATGTTACTGTCTTGCGT
GACAATCTTAAACCTGTTACTACACTTAGTACTATTACTGCTTATTTGTTAGTTAGTTTGTTTGTCACTT
ACTTTGCTTTATTCAAACCTCTTACTGCTAGAGGTCGTGTTGCTTGTTTTGTTTTAAAACTATTGACACT
ATTTGTCTATGTGCCTTTATTGGTTCTTTTTGGTATGTATCTTGACAGTTTTATAATTTTTTCTACGCTG
TTGTTTCGATTCATACATGTTGGCTATTATGCCTATCTCTATAAAAATTTTTCATTTGTTTTGTTCAATG
TTACTAAACTATGCTTCGTTTCAGGCAAGTGTTGGTATCTTGAACAATCATTTTATGAAAATCGTTTTGC
TGCTATTTATGGTGGTGACCACTATGTCGTTTTAGGTGGTGAAACTATTACTTTTGTTTCTTTTGATGAC
CTTTATGTTGCTATTAGAGGTTCTTGTGAAAAGAACCTACAACTTATGCGTAAGGTTGACTTGTATAATG
GTGCTGTCATTTACATTTTTGCCGAAGAGCCTGTTGTTGGTATAGTCTACTCTTCTCAACTATACGAAGA
TGTTCCTTCGATTAATTGATGACAATGGTATTGTCCTCAATTCCATTTTATGGCTCCTTGTTATGATATT
TTTCTTTGTGTTGGCAATGACCTTTATTAAACTGATTCAATTGTGTTTTACTTGTCATTATTTTTTTAGT
AGGACATTATATCAACCAGTTTATAAAATTTTTCTTGCTTACCAAGATTATATGCAAATAGCACCTGTTC
CAGCTGAAGTACTAAATGTCTAAACTAAACGATGTCTAATAGTAGTGTGCCTCTTTTAGAGGTTTATGTC
CATTTACGTAACTGGAACTTTAGTTGGAATTTAATTCTAACGCTTTTTATAGTTGTGTTGCAGTATGGGC
ATTATAAGTATAGCAGACTTCTTTATGGTTTAAAGATGTCTGTTTTATGGTGTTTATGGCCACTTGTTCT
AGCTTTGTCTATTTTTGACTGTTTTGTCAATTTTAATGTGGACTGGGTCTTTTTTGGTTTTAGTATTCTT
ATGTCTATTATTACACTTTGTTTATGGGTTATGTATTTTGTTAATAGTTTCAGACTTTGGCGCCGTGTTA
AAACTTTTTGGGCTTTTAATCCTGAAACTAATGCAATCATCTCTCTCCAGGTTTACGGACATAATTATTA
CTTACCGGTGATGGCTGCACCTACAGGTGTTACATTAACACTTCTTAGTGGTGTACTTCTTGTTGATGGC
CATAAGATTGCTACTCGTGTTCAAGTGGGTCAGTTGCCTAAATATGTAATAGTTGCTACGCCTAGTACCA
CAATTGTTTGTGACCGTGTTGGTCGCTCTGTTAATGAAACAAGCCAGACTGGTTGGGCATTCTACGTCCG
TGCTAAACATGGTGATTTTTCTGGTGTTGCCTCTCAGGAGGGTGTTTTGTCAGAAAGAGAGAAGTTGCTT
CATTTAATCTAAACTAAACAAAATGGCTAGTGTAAATTGGGCCGATGACAGAGCTGCTAGGAAGAAATTT
CCTCCTCCTTCATTTTACATGCCTCTTTTGGTTAGTTCTGATAAGGCACCATATAGGGTCATTCCCAGGA
ATCTTGTCCCTATTGGTAAGGGTAATAAAGATGAGCAGATTGGTTATTGGAATGTTCAAGAGCGTTGGCG
TATGCGCAGGGGGCAACGTGTTGATTTGCCTCCTAAAGTTCATTTTTATTACCTAGGTACTGGACCTCAT
AAGGACCTTAAATTCAGACAACGTTCTGATGGTGTTGTTTGGGTTGCTAAGGAAGGTGCTAAAACTGTTA
ATACCAGTCTTGGTAATCGCAAACGTAATCAGAAACCTTTGGAACCAAAGTTCTCTATTGCTTTGCCTCC
AGAGCTCTCTGTTGTTGAGTTTGAGGATCGCTCTAATAACTCATCTCGTGCTAGCAGTCGTTCTTCAACT
CGTAACAACTCACGAGACTCTTCTCGTAGCACTTCAAGACAACAGTCTCGCACTCGTTCTGATTCTAACC
AGTCTTCTTCAGATCTTGTTGCTGCTGTTACTTTGGCTTTAAAGAACTTAGGTTTTGATAACCAGTCGAA
GTCACCTAGTTCTTCTGGTACTTCCACTCCTAAGAAACCTAATAAGCCTCTTTCTCAACCCAGGGCTGAT
AAGCCTTCTCAGTTGAAGAAACCTCGTTGGAAGCGTGTTCCTACCAGAGAGGAAAATGTTATTCAGTGCT
TTGGTCCTCGTGATTTTAATCACAATATGGGGGATTCAGATCTTGTTCAGAATGGTGTTGATGCCAAAGG
TTTTCCACAGCTTGCTGAATTGATTCCTAATCAGGCTGCGTTATTCTTTGATAGTGAGGTTAGCACTGAT
GAAGTGGGTGATAATGTTCAGATTACCTACACCTACAAAATGCTTGTAGCTAAGGATAATAAGAACCTTC
CTAAGTTCATTGAGCAGATTAGTGCTTTTACTAAACCCAGTTCTATCAAAGAAATGCAGTCACAATCATC
TCATGTTGCTCAGAACACAGTACTTAATGCTTCTATTCCAGAATCTAAACCATTGGCTGATGATGATTCA
GCCATTATAGAAATTGTCAACGAGGTTTTGCATTAAATTGTTTTGTAATTCCAGTTGAATGTTTATTATT
ATTAGTTGCAACCCCATGCGTTTAGCGCATGATAAGGGTTTAGTCTTACACACAATGGTAGGCCAGTGAT
AGTAAAGTGTAAGTAATTTGCTATCATATTAACATGTCTAGAGGAAAGTCAGAACTTTTTCTGTTTGTGT
TGTTGGAGTACTTAAAGATCGCATAGGCGCGCCAACAATGGAAGAGCCAACAACATATCTAAAAATGTTT
TGTCTGGTACTTGTTAATGATATTGTTTTTGATATGGATACAC</v>
      </c>
      <c r="AU58" s="114" t="str">
        <f t="shared" si="20"/>
        <v>&gt;HuNL63 AY5</v>
      </c>
      <c r="AV58" s="114">
        <f t="shared" si="21"/>
        <v>1</v>
      </c>
      <c r="AW58" s="115" t="str">
        <f t="shared" si="22"/>
        <v>&gt;HuNL63 AY567487.2_ref_genome</v>
      </c>
      <c r="AX58" s="38"/>
      <c r="AY58" s="38"/>
      <c r="AZ58" s="38"/>
      <c r="BA58" s="38"/>
      <c r="BB58" s="38"/>
      <c r="BC58" s="38"/>
      <c r="BD58" s="38"/>
      <c r="BE58" s="38"/>
      <c r="BF58" s="38"/>
      <c r="BG58" s="38"/>
      <c r="BH58" s="38"/>
      <c r="BI58" s="38"/>
      <c r="BJ58" s="38"/>
      <c r="BK58" s="38"/>
      <c r="BL58" s="38"/>
      <c r="BM58" s="38"/>
      <c r="BN58" s="38"/>
      <c r="BO58" s="38"/>
      <c r="BP58" s="38"/>
      <c r="BQ58" s="38"/>
      <c r="BR58" s="38"/>
    </row>
    <row r="59" ht="15.75" customHeight="1">
      <c r="A59" s="87"/>
      <c r="B59" s="122" t="s">
        <v>486</v>
      </c>
      <c r="C59" s="123" t="s">
        <v>517</v>
      </c>
      <c r="D59" s="90" t="str">
        <f t="shared" si="8"/>
        <v>HuOC43</v>
      </c>
      <c r="E59" s="91" t="s">
        <v>136</v>
      </c>
      <c r="F59" s="91" t="s">
        <v>136</v>
      </c>
      <c r="G59" s="91" t="s">
        <v>135</v>
      </c>
      <c r="H59" s="91" t="s">
        <v>135</v>
      </c>
      <c r="I59" s="91"/>
      <c r="J59" s="238">
        <v>31631.0</v>
      </c>
      <c r="K59" s="152" t="s">
        <v>516</v>
      </c>
      <c r="L59" s="220" t="s">
        <v>67</v>
      </c>
      <c r="M59" s="152"/>
      <c r="N59" s="193"/>
      <c r="O59" s="194"/>
      <c r="P59" s="152" t="s">
        <v>553</v>
      </c>
      <c r="Q59" s="101"/>
      <c r="R59" s="97"/>
      <c r="S59" s="98"/>
      <c r="T59" s="91"/>
      <c r="U59" s="237" t="s">
        <v>518</v>
      </c>
      <c r="V59" s="151" t="s">
        <v>519</v>
      </c>
      <c r="W59" s="157" t="s">
        <v>554</v>
      </c>
      <c r="X59" s="157"/>
      <c r="Y59" s="100">
        <v>1358.0</v>
      </c>
      <c r="Z59" s="119" t="s">
        <v>555</v>
      </c>
      <c r="AA59" s="102">
        <f t="shared" si="24"/>
        <v>1358</v>
      </c>
      <c r="AB59" s="103" t="str">
        <f t="shared" si="25"/>
        <v>yes</v>
      </c>
      <c r="AC59" s="104" t="str">
        <f t="shared" si="11"/>
        <v>&gt;HuOC43 AIX10763.1_ref</v>
      </c>
      <c r="AD59" s="104" t="str">
        <f>IFERROR(__xludf.DUMMYFUNCTION("if (REGEXMATCH(AC59, ""^&gt;""),AC59 &amp; ""
"" &amp; Z59, """")"),"&gt;HuOC43 AIX10763.1_ref
MFLILLISLPTAFAVIGDLNCPLDPKLKGSFNNRDTGSPSISTDTVDVTNGLGTYYVLDRVYLNTTLFLNGYYPTSGSTYRNMALKGTDLLSTLWFKPPFLSDFINGIFAKVKNTKVFKDGVMYSEFPAITIGSTFVNTSYSVVVQPRTINSTQDGVNKLQGLLEVSVCQYNMCEHPHTICHPNLGNHFKELWHLDTGVVSCLYKRNFTYDVNATYLYFHFYQEGGTFYAYF"&amp;"TDTGFVTKFLFNVYLGMALSHYYVMPLTCISRRDIGFTLEYWVTPLTPRQYLLAFNQDGIIFNAVDCMSDFMSEIKCKTQSIAPPTGVYELNGYTVQPIADVYRRKPDLPNCNIEAWLNDKSVPSPLNWERKTFSNCNFNMSSLMSFIQADSFTCNNIDAAKIYGMCFSSITIDKFAIPNRRKVDLQLGNLGYLQSSNYRIDTTATSCQLYYNLPAANVSVSRFNPSTWNKRFGFIEDSVFVPQPTGVFTNHSVV"&amp;"YAQHCFKAPKNFCPCSSCPGKNNGIGTCPAGTNSLTCDNLCTLDPITFKAPDTYKCPQTKSLVGIGEHCSGLAVKSDYCGNNSCTCQPQAFLGWSADSCLQGDKCNIFANFILHDVNNGLTCSTDLQKANTEIELGVCVNYDLYGISGQGIFVEVNATYYNSWQNLLYDSNGNLYGFRDYITNRTFMIHSCYSGRVSAAYHANSPEPALLFRNIKCNYVFNNSLTRQLQPINYSFDSYLGCVVNAYNSTAISVQT"&amp;"CDLTVGSGYCVDYSKNRRSRRAITTGYRFTNFEPFTVNSVNDSLEPVGGLYEIQIPSEFTIGNMEEFIQTSSPKVTIDCAAFVCGDYAACKLQLVEYGSFCDNINAILTEVNELLDTTQLQVANSLMNGVTLSTKLKDGVNFNVDDINFSPVLGCLGSECSKASSRSAIEDLLFDKVKLSDVGFVEAYNNCTGGAEIRDLICVQSYKGIKVLPPLLSENQISGYTLAATSASLFPPWTAAAGVPFYLNVQYRING"&amp;"LGVTMDVLSQNQKLIANAFNNALHAIQQGFDATNSALVKIQAVVNANSEALNNLLQQLSNRFGAISASLQEILSRLDALEAEAQIDRLINGRLTALNAYVSQQLSDSTLVKFSAAQAMEKVNECVKSQSSRINFCGNGNHIISLVQNAPYGLYFIHFNYVPTKYVTAKVSPGLCIAGNRGIAPKSGYFVNVNNTWMYTGSGYYYPEPITENNVVVMSTCAVNYTKAPYVMLNTSIPNLPDFKEELGQWFKNQTSV"&amp;"APDLSLDYINVTFLDLQVEMNRLQEAIKVLNHSYINLKDIGTYEYYVKWPWYVWLLICLAGVAMLVLLFFICCCTGCGTSCFKKCGGCCDDYTGYQELVIKTSHDD")</f>
        <v>&gt;HuOC43 AIX10763.1_ref
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v>
      </c>
      <c r="AE59" s="121" t="s">
        <v>556</v>
      </c>
      <c r="AF59" s="105" t="str">
        <f t="shared" si="12"/>
        <v>https://www.ncbi.nlm.nih.gov/protein/AIX10763.1</v>
      </c>
      <c r="AG59" s="239" t="s">
        <v>557</v>
      </c>
      <c r="AH59" s="240">
        <v>30741.0</v>
      </c>
      <c r="AI59" s="108" t="str">
        <f t="shared" si="13"/>
        <v>23643</v>
      </c>
      <c r="AJ59" s="108" t="str">
        <f t="shared" si="14"/>
        <v>27704</v>
      </c>
      <c r="AK59" s="109" t="str">
        <f>IFERROR(__xludf.DUMMYFUNCTION("if(AI59&gt;0, right(left( REGEXREPLACE( REGEXREPLACE(AQ59, ""&gt;.*\n"", """"), ""\n"" , """"), AJ59), AJ59-AI59+1))"),"ATGTTTTTGATACTTTTAATTTCCTTACCAACGGCTTTTGCTGTTATAGGAGATTTAAAGTGTACTTCAGATAATATTAATGATAAAGACACCGGTCCTCCTCCTATAAGTACTGATACTGTTGATGTTACTAATGGTTTGGGTACTTATTATGTTTTAGATCGTGTGTATTTAAATACTACGTTGTTTCTTAATGGTTATTACCCTACTTCAGGTTCCACATATCGTAATATGGCACTGAAGGGAAGTGTACTA"&amp;"TTGAGCAGACTATGGTTTAAACCACCATTTCTTTCTGATTTTATTAATGGTATTTTTGCTAAGGTCAAAAATACCAAGGTTATTAAAGATCGTGTAATGTATAGTGAGTTCCCTGCTATAACTATAGGTAGTACTTTTGTAAATACATCCTATAGTGTGGTAGTACAACCACGTACAATCAATTCAACACAGGATGGTGATAATAAATTACAAGGTCTTTTAGAGGTCTCTGTTTGCCAGTATAATATGTGCGAG"&amp;"TACCCACAAACGATTTGTCATCCTAACCTGGGTAATCATCGCAAAGAACTATGGCATTTGGATACAGGTGTTGTTTCCTGTTTATATAAGCGTAATTTCACATATGATGTGAATGCTGATTATTTGTATTTTCATTTTTATCAAGAAGGTGGTACTTTTTATGCATATTTTACAGACACTGGTGTTGTTACTAAGTTTTTGTTTAATGTTTATTTAGGCATGGCGCTTTCACACTATTATGTCATGCCTCTGACT"&amp;"TGTAATAGTAAGCTTACTTTAGAATATTGGGTTACACCTCTCACTTCTAGACAATATTTACTCGCTTTCAATCAAGATGGTATTATTTTTAATGCTGTTGATTGTATGAGTGATTTTATGAGTGAGATTAAGTGTAAAACACAATCTATAGCACCACCTACTGGTGTTTATGAATTAAACGGTTACACTGTTCAGCCAATCGCAGATGTTTACCGACGTAAACCTAATCTTCCCAATTGCAATATAGAAGCTTGG"&amp;"CTTAATGATAAGTCGGTGCCCTCTCCATTAAATTGGGAACGTAAGACATTTTCAAATTGTAATTTTAATATGAGCAGCCTGATGTCTTTTATTCAGGCAGACTCATTTACTTGTAATAATATTGATGCTGCTAAGATATATGGTATGTGTTTTTCCAGCATAACTATAGATAAGTTTGCTATACCCAATGGCAGGAAGGTTGACCTACAATTGGGTAATTTGGGCTATTTGCAGTCATTTAACTATAGAATTGAT"&amp;"ACTACTGCAACAAGTTGTCAGTTGTATTATAATTTACCTGCTGCTAATGTTTCTGTTAGCAGGTTTAATCCTTCTACTTGGAATAAGAGATTTGGTTTTATAGAAGATTCTGTTTTTAAGCCTCGACCTGCAGGTGTTCTTACTAATCATGATGTAGTTTATGCACAACACTGTTTCAAAGCTCCTAAAAATTTCTGTCCGTGTAAATTGAATGGTTCGTGTGTAGGTAGTGGTCCTGGTAAAAATAATGGTATA"&amp;"GGCACTTGTCCTGCAGGTACTAATTATTTAACTTGTGATAATTTGTGCACTCCTGATCCTATTACATTTACAGGTACTTATAAGTGCCCCCAAACTAAATCTTTAGTTGGCATAGGTGAGCACTGTTCGGGTCTTGCTGTTAAAAGTGATTATTGTGGAGGCAATTCTTGTACTTGCCGACCACAAGCATTTTTGGGTTGGTCTGCAGACTCTTGTTTACAAGGAGACAAGTGTAATATTTTTGCTAATTTTATT"&amp;"TTGCATGATGTTAATAGTGGTCTTACTTGTTCTACTGATTTACAAAAAGCTAACACAGACATAATTCTTGGTGTTTGTGTTAATTATGACCTCTATGGTATTTTAGGCCAAGGCATTTTTGTTGAGGTTAATGCGACTTATTATAATAGTTGGCAGAACCTTTTATATGATTCTAATGGTAATCTCTACGGTTTTAGAGACTACATAACAAACAGAACTTTTATGATTCGTAGTTGCTATAGCGGTCGTGTTTCT"&amp;"GCGGCCTTTCACGCTAACTCTTCCGAACCAGCATTGCTATTTCGGAATATTAAATGCAACTACGTTTTTAATAATAGTCTTACACGACAGCTGCAACCCATTAACTATTTTGATAGTTATCTTGGTTGTGTTGTCAATGCTTATAATAGTACTGCTATTTCTGTTCAAACATGTGATCTCACAGTAGGTAGTGGTTACTGTGTGGATTACTCTAAAAACAGACGAAGTCGTGGAGCGATTACCACTGGTTATCGG"&amp;"TTTACTAATTTTGAGCCATTTACTGTTAATTCAGTAAACGATAGTTTAGAACCTGTAGGTGGTTTGTATGAAATTCAAATACCTTCAGAGTTTACTATAGGTAATATGGTGGAGTTTATTCAAACAAGCTCTCCTAAAGTTACTATTGATTGTGCTGCATTTGTCTGTGGTGATTATGCAGCATGTAAATCACAGTTGGTTGAATATGGTAGTTTCTGTGATAACATTAATGCCATACTCACAGAAGTAAATGAA"&amp;"CTACTTGACACTACACAGTTGCAAGTAGCTAATAGTTTAATGAATGGTGTTACTCTTAGCACTAAGCTTAAAGATGGCGTTAATTTCAATGTAGACGACATCAATTTTTCCCCTGTATTAGGTTGTCTAGGCAGCGAATGTAGTAAAGCTTCCAGTAGATCTGCTATAGAGGATTTACTTTTTGATAAAGTAAAGTTATCTGATGTCGGTTTTGTTGAGGCTTATAATAATTGTACAGGAGGTGCCGAAATTAGG"&amp;"GACCTCATTTGTGTGCAAAGTTATAAAGGCATCAAAGTGTTGCCTCCACTGCTCTCAGAAAATCAGATCAGTGGATACACTTTGGCTGCCACCTCTGCTAGTCTATTTCCTCCTTGGACAGCAGCAGCAGGTGTACCATTTTATTTAAATGTTCAGTATCGCATTAATGGGCTTGGTGTCACCATGGATGTGCTAAGTCAAAATCAAAAGCTTATTGCTAATGCATTTAACAATGCCCTTTATGCTATTCAGGAA"&amp;"GGGTTCGATGCAACTAATTCTGCTTTAGTTAAAATTCAAGCTGTTGTTAATGCAAATGCTGAAGCTCTTAATAACTTATTGCAACAACTCTCTAATAGATTTGGTGCTATAAGTGCTTCTTTACAAGAAATTCTATCTAGACTTGATGCTCTTGAAGCGGAAGCTCAGATAGATAGACTTATTAATGGTCGTCTTACCGCTCTTAATGCTTATGTTTCTCAACAGCTTAGTGATTCTACACTGGTAAAATTTAGT"&amp;"GCAGCACAAGCTATGGAGAAGGTTAATGAATGTGTCAAAAGCCAATCATCTAGGATAAATTTCTGTGGTAATGGTAATCATATTATATCATTAGTGCAGAATGCTCCATATGGTTTGTATTTTATCCACTTTAGTTATGTCCCTACTAAGTATGTCACAGCGAGGGTTAGTCCTGGTCTGTGCATTGCTGGTGATAGAGGTATAGCTCCTAAGAGTGGTTATTTTGTTAATGTAAATAATACTTGGATGTACACT"&amp;"GGTAGTGGTTACTACTACCCTGAACCTATAACTGAAAATAATGTTGTTGTTATGAGTACCTGCGCTGTTAATTATACTAAAGCGCCGTATGTAATGCTGAACACTTCAATACCCAACCTTCCTGATTTTAAGGAAGAGTTGGATCAATGGTTTAAAAATCAAACATCAGTGGCACCAGATTTGTCACTTGATTATATAAATGTTACATTCTTGGACCTACAAGTTGAAATGAATAGGTTACAGGAGGCAATAAAA"&amp;"GTCTTAAATCAGAGCTACATCAATCTCAAGGACATTGGTACATATGAATATTATGTAAAATGGCCTTGGTATGTATGGCTTTTAATCTGCCTTGCTGGTGTAGCTATGCTTGTTTTACTATTCTTCATATGCTGTTGTACAGGATGTGGGACTAGTTGTTTTAAGAAATGTGGTGGTTGTTGTGATGATTATACTGGATACCAGGAGTTAGTAATCAAAACTTCACATGACGACTAA")</f>
        <v>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v>
      </c>
      <c r="AL59" s="109">
        <f t="shared" si="15"/>
        <v>4062</v>
      </c>
      <c r="AM59" s="109" t="str">
        <f t="shared" si="16"/>
        <v>&gt;HuOC43_Sgene
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v>
      </c>
      <c r="AN59" s="110" t="s">
        <v>558</v>
      </c>
      <c r="AO59" s="111" t="str">
        <f t="shared" si="26"/>
        <v>https://www.ncbi.nlm.nih.gov/nuccore/AY585228.1</v>
      </c>
      <c r="AP59" s="111" t="str">
        <f t="shared" si="27"/>
        <v>https://www.ncbi.nlm.nih.gov/nuccore/AY585228.1?report=fasta&amp;log$=seqview&amp;format=text</v>
      </c>
      <c r="AQ59" s="112" t="s">
        <v>559</v>
      </c>
      <c r="AR59" s="113">
        <f>IFERROR(__xludf.DUMMYFUNCTION("len(REGEXREPLACE(REGEXREPLACE(AT59, ""&gt;.*\n"", """"), ""\n"", """"))"),30741.0)</f>
        <v>30741</v>
      </c>
      <c r="AS59" s="113" t="str">
        <f t="shared" si="19"/>
        <v>yes</v>
      </c>
      <c r="AT59" s="109" t="str">
        <f>IFERROR(__xludf.DUMMYFUNCTION("if(AQ59="""","""", REGEXREPLACE(AQ59, ""&gt;.*\n"", AW59 &amp; ""
""))"),"&gt;HuOC43 AY585228.1_ref_genome
ATTGTGAGCGATTTGCGTGCGTGCATCCCGCTTCACTGATCTCTTGTTAGATCTTTTTGTAATCTAAACT
TTATAAAAACATCCACTCCCTGTAATCTATGCTTGTGGGCGTAGATTTTTCATAGTGGTGTTTATATTCA
TTTCTGCTGTTAACAGCTTTCAGCCAGGGACGTGTTGTATCCTAGGCAGTGGCCCGCCCATAGGTCACAA
TGTCGAAGATCA"&amp;"ACAAATACGGTCTCGAACTACACTGGGCTCCAGAATTTCCATGGATGTTTGAGGACGC
AGAGGAGAAGTTGGATAACCCTAGTAGTTCAGAGGTGGATATGATTTGCTCCACCACTGCGCAAAAGCTG
GAAACAGACGGAATTTGTCCTGAAAATCATGTGATGGTGGATTGTCGCCGACTTCTTAAACAAGAGTGTT
GTGTGCAGTCTAGCCTAATACGTGAAATTGTTATGAATGCAAGTCCATATGATT"&amp;"TGGAGGTGCTACTTCA
AGATGCTTTGCAGTCCCGTGAAGCAGTTTTGGTTACAACCCCCTTAGGTATGTCTTTAGAGGCATGCTAT
GTGAGAGGTTGTAATCCTAAAGGATGGACCATGGGTTTGTTTCGGCGTAGAAGTGTGTGTAACACTGGTC
GTTGCACTGTTAATAAGCATGTGGCCTATCAGTTATATATGATTGATCCTGCAGGTGTCTGTCTTGGTGC
AGGTCAATTCGTGGGTTGGGTCATA"&amp;"CCCTTAGCCTTTATGCCTGTGCAATCCCGGAAATTTATTGTTCCA
TGGGTTATGTACTTGCGTAAGCGTGGCGAAAAGGGTGCTTACAATAAAGATCATGGACGTGGCGGTTTTG
GACATGTTTATGATTTTAAAGTTGAAGATGCTTATGACCAGGTGCATGATGAGCCTAAGGGTAAGTTTTC
TAAGAAGGCTTATGCTTTAATTAGAGGGTATCGTGGTGTTAAACCACTTCTCTATGTAGACCAGTAT"&amp;"GGT
TGTGATTATACTGGTAGTCTTGCAGATGGCTTAGAGGCTTATGCTGATAAGACATTGCAAGAAATGAAGG
CATTATTTCCTACTTGGAGTCAGGAACTCCTTTTTGATGTAATTGTGGCATGGCATGTTGTGCGTGATCC
ACGTTATGTTATGAGATTGCAGAGTGCTGCTACTATACGTAGTGTTGCATATGTTGCTAATCCTACTGAA
GACTTGTGTGATGGTTCTGTTGTTATAAAAGAACCTGT"&amp;"GCATGTTTATGCAGATGACTCTATTATTTTAC
GTCAATATAATTTAGTTGACATTATGAGTCATTTTTATATGGAGGCAGATACAGTTGTAAATGCTTTTTA
TGGTGTTGCTTTGAAAGATTGCGGTTTTGTTATGCAGTTTGGTTACATTGATTGCGAACAAGACTCGTGT
GATTTTAAAGGTTGGATTCCTGGTAACATGATAGATGGTTTTGCTTGCACCACTTGTGGTCATGTTTATG
AAGTAGGTG"&amp;"ATTTGATGGCACAATCTTCAGGTGTTTTGCCTGTTAACCCTGTATTGCATACTAAGAGTGC
AGCAGGCTATGGTGGTTTTGGTTGTAAAGATTCTTTTACTCTGTATGGCCAAACTGTAGTTTATTTTGGA
GGTTGTGTGTATTGGAGTCCAGCACGTAATATATGGATTCCTATATTAAAATCCTCTGTTAAGTCATATG
ACAGTTTGGTTTATACTGGAGTTTTAGGTTGCAAGGCTATTGTAAAGGAAA"&amp;"CAAATCTCATTTGCAAAGC
TTTGTACCTTGATTATGTTCAACACAAGTGTGGCAATTTACACCAACGGGAGTTGCTAGGTGTTTCAGAT
GTGTGGCATAAACAATTGCTATTAAATAGAGGTGTTTATAAACCTCTGTTAGAGAATATTGATTATTTTA
ATATGCGGCGCGCTAAATTTAGTTTAGAAACTTTTACTGTTTGTGCAGATGGCTTTATGCCTTTTCTTTT
AGATGATTTAGTTCCACGCGCA"&amp;"TATTATTTGGCAGTAAGTGGTCAAGCATTTTGTGATTATGCAGATAAA
CTTTGCCATGCCGTTGTGTCTAAGAGTAAAGAGTTACTTGATGTGTCTCTGGATTCTTTAGGTGCAGCTA
TACATTATTTGAATTCTAAGATTGTTGATTTGGCTCAACATTTTAGTGATTTTGGAACAAGTTTCGTTTC
TAAAATTGTTCATTTCTTTAAGACTTTTACTACTAGCACTGCTCTTGCATTTGCATGGGTTTTA"&amp;"TTTCAT
GTTTTGCATGGTGCTTATATAGTAGTGGAGAGTGATATATATTTTGTTAAAAACATTCCTCGTTATGCTA
GTGCTGTTGCACAAGCATTTCAGAGTGTTGCTAAAGTTGTACTGGACTCTTTAAGAGTTACTTTTATTGA
TGGCCTTTCTTGTTTTAAGATTGGACGTAGAAGAATTTGTCTTTCAGGCAGAAAAATTTATGAAGTTGAG
CGTGGCTTGTTACATTCATCCCAATTGCCATTAGA"&amp;"TGTTTATGATTTAACCATGCCTAGTCAAGTTCAGA
AAGCCAAGCAAAAACCTATTTATTTAAAAGGTTCTGGTTCTGATTTTTCATTAGCGGATAGTGTAGTTGA
AGTTGTTACAACTTCACTTACACCATGTGGTTATTCTGAACCACCTAAAGTTGCAGCTAAAATTTGCATT
GTGGATAATGTTTATATGGCCAAGGCTGGTGACAAATATTACCCTGTTGTGGTTGATGATCATGTTGGAC
TCTTGG"&amp;"ATCAAGCATGGAGAGTTCCTTGTGCTGGAAGGCGTGTTACATTTAAGGAACAGCCTACAGTAAA
GGAGATTATAAGCATGCCTAAGATTATTAAGGTTTTTTATGAGCTTGACAACGATTTTAATACTATTTTA
AATACTGCGTGTGGAGTGTTTGAAGTGGATGATACTGTTGATATGGAGGAATTTTATGCTGTGGTGATTG
ATGCCATAGAAGAGAAACTTTCTCCATGTAAGGAGCTTGAAGGTGTAG"&amp;"GTGCTAAAGTTAGTGCCTTTTT
ACAGAAATTAGAGGATAATCCCCTATTTTTATTTGATGAGGCTGGCGAGGAAGTTCTTGCTCCTAAATTG
TATTGTGCCTTTACAGCTCCTGAAGATGATGACTTTCTTGAGGAAAGTGATGTTGAAGAAGATGATGTAG
AAGGTGAGGAAACTGATTTAACTGTCACAAGTGCTGGACAGCCTTGTGTTGCTAGTGAACAGGAGGAGTC
TTCTGAAGTCTTAGAGGAC"&amp;"ACTTTGGATGATGGTCCAAGTGTGGAGACATCTGATTCACAAGTTGAAGAA
GATGTAGAAATGTCGGATTTTGTTGATCTTGAATCTGTGATTCAGGATTATGAAAATGTTTGTTTTGAGT
TTTATACTACAGAGCCAGAATTTGTTAAAGTTTTGGGTCTGTATGTGCCTAAAGCAACTCGCAACAATTG
CTGGTTGCGATCAGTTTTGGCAGTGATGCAGAAATTGCCCTGTCAATTTAAAGATAAAAAT"&amp;"TTGCAGGAT
CTTTGGGTGTTATACAAGCAACAGTATAGTCAGTTGTTTGTTGATACCTTGGTTAATAAGATACCTGCTA
ATATTGTACTTCCACAAGGTGGTTATGTTGCTGATTTTGCATATTGGTTTTTAACCTTATGTGATTGGCA
GTGTGTTGCATACTGGAAATGCATTAAATGTGATTTAGCTCTTAAGCTTAAAGGCTTGGATGCTATGTTC
TTTTATGGTGATGTTGTTTCACATATATGCAA"&amp;"GTGTGGTGAGTCTATGGTACTTATTGATGTTGATGTGC
CATTTACAGCCCACTTTGCTCTTAAAGATAAGTTGTTTTGTGCATTTATTACTAAGCGTATTGTGTATAA
AGCAGCTTGTGTTGTGGATGTTAATGATAGTCATTCTATGGCTGTTGTTGATGGTAAACAAATTGATGAT
CATCGTATCACTAGTATTACTAGTGATAAGTTTGATTTTATTATTGGGCATGGTATGTCATTTTCAATGA
CTA"&amp;"CTTTTGAAATTGCCCAATTGTATGGTTCTTGTATAACACCTAATGTGTGTTTTGTTAAAGGTGATAT
AATTAAAGTATCTAAGCTTGTTAAAGCAGAAGTTGTTGTAAACCCTGCTAATGGCCATATGGCACATGGT
GGTGGTGTTGCAAAAGCTATTGCAGTAGCAGCTGGACAGCAGTTTGTTAAAGAGACTACCGATATGGTTA
AGTCTAAAGGAGTTTGTGCTACTGGAGATTGTTATGTCTCTACAG"&amp;"GGGGCAAATTATGTAAAACTGTGCT
TAATGTTGTTGGACCTGATGCGAGAACACAGGGTAAACAAAGTTATGTATTGTTAGAGCGTGTTTATAAA
CATCTTAACAACTATGACTGTGTTGTTACAACTTTGATCTCAGCTGGTATATTTAGTGTGCCTTCTGATG
TGTCTTTAACATATCTACTTGGTACTGCTAAGAAACAAGTTGTTCTTGTTAGCAATAATCAAGAGGATTT
TGATCTTATTTCTAAG"&amp;"TGTCAGATAACTGCTGTTGAGGGCACTAAGAAATTGGCAGCGCGTCTTTCTTTT
AATGTTGGACGTTCCATTGTTTACGAAACAGATGCTAATAAGTTGATTTTAATCAATGACGTTGCATTTG
TTTCGACATTTAATGTTTTACAGGATGTTTTATCCTTAAGACATGATATAGCACTTGATGATGATGCACG
AACCTTCGTTCAGAGCAATGTTGATGTTGTACCTGAGGGTTGGCGTGTTGTCAATAAG"&amp;"TTTTATCAAATT
AATGGTGTTAGAACCGTTAAGTATTTTGAGTGTACTGGAGGCATAGATATATGCAGCCAGGATAAAGTTT
TTGGTTATGTACAGCAGGGTATTTTTAATAAGGCTACTGTTGCTCAAATTAAAGCCTTGTTTTTGGATAA
AGTGGACATCTTGCTAACTGTTGATGGTGTTAATTTCACTAATAGGTTTGTGCCTGTTGGTGAAAGTTTT
GGTAAGAGTCTAGGAAATGTGTTTTGTGA"&amp;"TGGAGTTAATGTCACGAAGCATAAGTGTGATATAAATTATA
AAGGTAAAGTCTTTTTCCAGTTTGATAATCTTTCTAGTGAAGATTTAAAGGCTGTAAGAAGTTCCTTTAA
TTTTGATCAGAAGGAATTGCTTGCCTATTACAACATGCTTGTTAATTGTTTTAAGTGGCAGGTTGTTGTT
AATGGTAAGTATTTCACTTTTAAGCAAGCTAATAACAATTGTTTTGTTAATGTTTCTTGCTTAATGCTCC
"&amp;"AGAGTTTGCATCTGACATTTAAAATTGTTCAATGGCAAGAGGCATGGCTTGAATTTCGTTCTGGCCGCCC
TGCTAGATTTGTAGCTTTGGTTTTGGCCAAAGGTGGGTTTAAATTTGGAGATCCTGCTGATTCTAGAGAT
TTCTTGCGTGTTGTGTTTAGTCAAGTTGATTTGACTGGGGCAATATGTGATTTTGAAATTGCATGTAAAT
GTGGTGTAAAGCAGGAACAGCGTACTGGTCTGGACGCTGTTA"&amp;"TGCATTTTGGTACATTGAGTCGTGAAGA
TCTTGAGATTGGTTATACCGTGGACTGTTCTTGCGGTAAAAAGCTAATTCATTGTGTACGATTTGATGTA
CCATTTTTAATTTGCAGTAATACACCTGCTAGTGTAAAATTACCTAAGGGTGTAGGAAGTGCAAATATTT
TTATAGGTGATAAGGTTGGTCATTATGTTCATGTTAAGTGTGAACAATCTTATCAGCTTTATGATGCTTC
TAATGTTAAGAAG"&amp;"GTTACAGATGTTACTGGCAAGTTGTCAGATTGTCTGTATCTTAAAAATTTGAAACAA
ACTTTTAAATCGGTGTTAACCACCTATTATTTGGATGATGTTAAGAAAATTGAGTATAAACCTGACTTGT
CACAATATTATTGTGACGGAGGTAAGTATTATACTCAGCGTATTATTAAAGCCCAATTTAAAACATTCGA
GAAAGTAGATGGTGTGTATACTAATTTTAAATTGATAGGACACACCGTCTGTGAC"&amp;"AGTCTTAATGCTAAG
TTGGGTTTTGATAGCTCTAAAGAGTTTGTTGAATATAAGATTACTGAGTGGCCAACAGCTACAGGTGATG
TGGTGTTGGCTACTGATGATTTGTATGTTAAGAGATATGAGAGGGGTTGTATTACTTTTGGTAAACCTGT
TATATGGTTAAGCCATGAGAAAGCTTCCCTCAATTCTTTAACATATTTTAATAGACCTTCATTGGTTGAT
GATAATAAATTTGATGTTTTAAAAGT"&amp;"GGATGATGTTGACGATGGTGGTGACAGCTCAGAGAGTGGTGCCA
AAGAAACCAAAGAAATCAACATTATTAAGTTAAGTGGTGTTAAAAAACCATTTAAGGTTGAAGATAGTGT
CATTGTTAATGATGATACTAGTGAAACCAAATATGTTAAGAGTTTGTCTATTGTTGATGTGTATGATATG
TGGCTTACAGGTTGTAAGTATGTTGTTAGAACTGCTAATGCTTTGAGCAGAGCAGTTAACGTACCTAC"&amp;"AA
TACGTAAGTTTATAAAATTTGGTATGACTCTTGTTAGTATACCAATTGATTTGTTAAATTTAAGAGAGAT
TAAGCCTGCTGTTAATGTGGTTAAAGCTGTGCGAAATAAAATTTCTGTATGCTTTAATTTTATTAAATGG
CTTTTTGTCTTATTATTTGGCTGGATTAAAATATCCGCTGATAATAAAGTAATCTACACCACAGAAATTG
CATCAAAGCTTACGTGTAAGCTTGTAGCTTTAGCTTTTA"&amp;"AAAATGCATTTTTGACATTTAAGTGGAGTAT
GGTTGCTAGAGGTGCTTGCATTATAGCGACTATATTTCTATTGTGGTTTAATTTTATATATGCCAATGTA
ATTTTTAGTGATTTTTATTTGCCTAAAATCGGTTTCTTGCCGACTTTTGTTGGTAAGATTGCACAGTGGA
TTAAGAACACTTTTAGTCTTGTAACTATTTGTGATCTATATTCCATTCAGGATGTGGGTTTTAAGAATCA
GTATTGTAAT"&amp;"GGAAGTATTGCATGTCAGTTCTGCTTGGCAGGATTTGATATGTTAGATAATTATAAAGCC
ATTGATGTAGTACAGTATGAAGCTGATAGGAGAGCATTTGTTGATTATACAGGTGTGTTAAAGATTGTCA
TTGAATTGATAGTTAGTTACGCCCTGTATACGGCATGGTTTTATCCATTGTTTGCCCTTATCAGTATTCA
GATCTTGACCACTTGGCTGCCTGAGCTTTTTATGCTTAGTACATTACATTGG"&amp;"AGTTTTAGGTTGCTGGTG
GCTTTAGCTAATATGTTACCAGCACATGTGTTTATGAGGTTTTATATTATTATTGCCTCTTTTATTAAGC
TCTTTAGCTTGTTTAGGCATGTTGCCTATGGTTGTAGTAAATCTGGTTGTTTGTTTTGTTACAAGAGGAA
TCGTAGTCTACGTGTTAAATGTAGTACTATCGTTGGTGGCATGATACGCTATTACGATGTTATGGCTAAT
GGTGGCACTGGCTTTTGTTCAAA"&amp;"ACATCAATGGAATTGCATTGATTGTGATTCTTATAAACCAGGTAATA
CTTTTATTACTGTTGAGGCCGCTCTTGATCTATCTAAGGAATTGAAACGGCCCATTCAGCCTACAGATGT
TGCTTATCATACGGTTACTGATGTTAAGCAAGTTGGTTGTTCTATGCGCTTGTTCTATGATCGTGATGGA
CAGCGCACATATGATGATGTTAATGCTAGTTTGTTTGTGGATTATAGTAATTTGCTACATTCTAA"&amp;"GGTTA
AGAGTGTGCCTAATATGCATGTTGTGGTAGTGGAAAATGATGCTGATAAAGCCAATTTTCTGAATGCTGC
TGTATTTTATGCACAGTCTTTGTTTAGACCTATTTTAATGGTTGATAAAAATCTGATAACTACTGCTAAC
ACTGGTACGTCTGTTACAGAAACTATGTTTGATGTTTATGTGGATACATTTTTGTCTATGTTTGATGTGG
ATAAAAAGAGTCTTAATGCTTTAATAGCAACTGCGC"&amp;"ATTCTTCTATAAAACAGGGTACGCAGATTTATAA
AGTTTTGGATACCTTTTTAAGCTGTGCTCGTAAAAGTTGTTCTATTGATTCAGATGTTGATACTAAGTGT
TTAGCTGATTCTGTCATGTCTGCTGTATCGGCAGGTCTTGAATTGACGGATGAAAGTTGTAATAACTTGG
TGCCAACATATTTGAAGAGTGACAACATTGTGGCAGCTGATTTAGGTGTTCTGATTCAAAATTCTGCAAA
GCATGTG"&amp;"CAGGGTAATGTTGCTAAAATAGCTGGTGTTTCCTGTATATGGTCTGTGGATGCTTTTAATCAG
TTTAGTTCTGATTTCCAGCATAAATTGAAGAAAGCATGTTGTAAAACTGGTTTGAAACTGAAGCTTACTT
ATAATAAGCAGATGGCTAATGTCTCTGTTTTAACTACACCCTTTAGTCTTAAAGGGGGTGCAGTTTTTAG
TTATTTTGTTTATGTGTGTTTTGTGTTGAGTTTGGTCTGTTTTATTGGA"&amp;"CTGTGGTGCTTAATGCCCACT
TACACAGTACACAAATCAGATTTTCAGCTTCCCGTTTATGCCAGTTATAAAGTTTTAGATAATGGTGTTA
TTAGAGATGTTAGCGTTGAAGATGTTTGTTTCGCTAACAAATTTGAACAATTTGATCAATGGTATGAGTC
TACATTTGGTCTAAGTTATTATAGTAACAGTATGGCTTGTCCCATTGTTGTTGCTGTAATAGATCAGGAT
TTTGGCTCTACAGTGTTTAA"&amp;"TGTCCCTACCAAAGTGTTACGATATGGTTATCATGTGTTGCACTTTATTA
CACATGCACTTTCTGCTGATGGAGTGCAGTGTTATACGCCACATAGTCAAATATCGTATTCTAATTTTTA
TGCTAGTGGCTGTGTGCTTTCCTCTGCTTGCACTATGTTTACAATGGCCGATGGTAGTCCACAACCTTAT
TGTTATACAGAGGGGCTTATGCAAAATGCTTCTCTGTATAGTTCATTGGTACCTCACGTGCG"&amp;"GTATAATC
TTGCTAATGCTAAAGGTTTTATCCGTTTTCCAGAAGTGTTGCGAGAAGGGCTTGTACGTATCGTGCGTAC
TCGTTCTATGTCGTATTGCAGAGTTGGATTATGTGAGGAAGCTGATGAGGGTATATGCTTTAATTTTAAT
GGTTCTTGGGTGCTTAATAATGATTATTATAGATCATTGCCTGGGACCTTTTGTGGTAGAGATGTTTTTG
ATTTAATTTATCAGCTATTTAAAGGTTTAGCAC"&amp;"AGCCTGTGGATTTTTTGGCATTGACTGCTAGTTCCAT
TGCTGGTGCTATACTCGCTGTAATTGTTGTTTTGGTGTTTTATTACCTAATAAAGCTTAAACGTGCTTTT
GGTGATTACACCAGTGTTGTTTTTGTTAACGTGATTGTGTGGTGTGTAAATTTTATGATGCTTTTTGTGT
TTCAAGTTTACCCCATACTTTCTTGTGTATATGCTATTTGTTATTTTTATGCCACGCTTTATTTCCCTTC
GGAG"&amp;"ATAAGTGTGATAATGCACTTACAATGGCTAGTTATGTATGGCACTATTATGCCTTTATGGTTTTGT
TTGCTATATATAGCTGTTGTTGTTTCAAATCATGCTTTTTGGGTATTTTCTTACTGCAGAAAGCTTGGTA
CTTCTGTTCGTAGTGATGGTACATTTGAAGAAATGGCTCTCACTACTTTTATGATTACAAAAGATTCTTA
TTGTAAGCTTAAGAATTCTTTGTCTGATGTTGCTTTTAATAGATAT"&amp;"TTGAGTTTGTATAATAAATATAGG
TATTACAGCGGTAAAATGGATACTGCTGCATATAGGGAGGCTGCTTGCTCTCAGTTGGCTAAAGCAATGG
ACACATTTACCAATAATAATGGTAGTGATGTGCTTTACCAACCGCCTACTGCTTCCGTCTCAACTTCATT
CTTGCAATCTGGTATTGTGAAAATGGTAAATCCTACTTCTAAGGTAGAACCATGTGTTGTCAGTGTTACC
TATGGTAATATGACATT"&amp;"GAATGGTTTATGGTTGGATGACAAGGTCTACTGTCCCAGACATGTAATATGTT
CTGCTTCAGATATGACTAATCCAGATTATACAAATTTGTTGTGTAGAGTAACATCAAGTGATTTTACTGT
ATTGTTTGATCGTCTAAGCCTTACAGTGATGTCTTATCAAATGCGGGGTTGTATGCTTGTTCTTACAGTG
ACCCTGCAAAATTCTCGTACGCCAAAATATACATTTGGTGTGGTTAAACCTGGTGAGAC"&amp;"TTTTACTGTTT
TAGCTGCTTATAACGGCAAACCACAAGGAGCCTTTCATGTAACTATGCGTAGTAGTTATACCATTAAGGG
TTCCTTTTTATGCGGATCTTGTGGATCTGTTGGTTATGTAATAATGGGTGATTGTGTTAAATTTGTTTAT
ATGCATCAATTGGAGCTTAGTACTGGTTGTCATACTGGTACTGACTTCAATGGGGATTTTTATGGTCCTT
ATAAGGATGCTCAGGTTGTTCAGTTGCTCA"&amp;"TTCAGGATTATATACAATCTGTTAATTTTGTAGCATGGCT
TTATGCTGCTATACTTAACAATTGTAATTGGTTTGTACAAAGTGATAAGTGTTCTGTAGAAGATTTTAAT
GTGTGGGCTCTGTCCAATGGATTTAGCCAAGTTAAATCTGACCTTGTTATAGATGCTTTAGCTTCTATGA
CTGGTGTGTCTTTGGAAACACTGTTGGCTGCTATTAAGCGTCTTAAGAATGGTTTCCAAGGACGTCAGAT
T"&amp;"ATGGGTAGTTGCTCTTTTGAGGATGAATTGACACCTAGCGATGTTTATCAACAACTCGCTGGTATCAAG
TTACAATCAAAACGCACTAGATTGTTTAAAGGCACTGTTTGTTGGATTATGGCTTCTACATTTTTGTTTA
GTTGCATAATTACAGCATTTGTGAAATGGACTATGTTTATGTATGTAACTACTAATATGTTTAGTATTAC
GTTTTGTGCACTTTGTGTTATAAGTTTGGCCATGTTGTTGGTT"&amp;"AAGCATAAGCATCTTTATTTGACTATG
TATATAACTCCTGTGCTTTTTACACTGTTGTATAACAACTATTTGGTTGTGTACAAGCATACATTTAGAG
GCTATGTCTATGCATGGCTATCATATTATGTTCCATCAGTTGAGTACACTTATACTGATGAAGTTATTTA
TGGCATGTTATTGCTTGTAGGAATGGTCTTTGTTACATTACGTAGCATTAACCATGATTTGTTTTCTTTT
ATAATGTTTGTTGG"&amp;"TCGTTTGATTTCTGTTTTCTCTTTGTGGTACAAGGGTTCTAACTTAGAGGAAGAAA
TTCTTCTTATGTTGGCTTCCCTTTTTGGTACTTACACATGGACAACAGTTTTATCTATGGCTGTAGCAAA
GGTTATTGCTAAGTGGGTTGCTGTGAATGTCTTGTATTTCACAGATATACCTCAAATTAAGATAGTGCTT
TTGTGCTATTTGTTTATTGGTTATATTATTAGCTGTTATTGGGGCTTGTTTTCCTT"&amp;"GATGAACAGTTTGT
TTAGAATGCCTTTGGGTGTTTATAATTATAAAATTTCAGTACAGGAATTAAGATATATGAATGCTAATGG
ATTGCGCCCTCCTAAGAATAGTTTTGAAGCCCTTATGCTTAATTTTAAGCTGTTGGGTATTGGAGGTGTT
CCAATCATTGAAGTATCTCAATTTCAATCAAAATTGACTGATGTCAAATGTGCTAATGTCGTCTTGCTTA
ATTGCTTGCAACATTTGCATGTTGCTT"&amp;"CTAATTCTAAGTTGTGGCATTATTGTAGCACTTTGCACAATGA
AATACTTGCCACTTCGGATCTGAGTGTTGCTTTTGAAAAGCTTGCTCAGTTATTAATTGTTTTGTTTGCT
AATCCAGCTGCTGTGGATAGCAAGTGCCTGACTAGTATTGAAGAAGTTTGCGATGATTACGCAAAGGACA
ATACTGTTTTGCAGGCTTTACAGAGTGAATTTGTTAATATGGCTAGCTTCGTTGAATATGAAGTTGCTA"&amp;"A
GAAAAATCTTGATGAGGCGCGTTTTAGTGGTTCTGCTAATCAACAGCAGTTAAAACAGCTAGAGAAAGCC
TGTAATATTGCTAAATCTGCTTATGAACGCGACCGTGCTGTAGCAAAAAAGTTGGAGCGTATGGCTGATT
TGGCTCTCACTAATATGTATAAAGAAGCTAGAATTAATGATAAGAAGAGTAAGGTTGTTTCTGCCTTGCA
AACTATGCTTTTTAGTATGGTGCGTAAGTTAGATAATCAA"&amp;"GCTCTGAATTCAATATTAGATAACGCTGTG
AAGGGTTGTGTACCATTGAATGCAATACCTTCATTGGCAGCAAATACTCTGAATATAATTGTACCAGATA
AAAGTGTTTATGACCAGGTAGTTGATAATGTCTATGTTACCTATGCGGGTAATGTATGGCAGATTCAAAC
TATCCAGGATTCAGATGGTACAAATAAGCAGTTGAATGAGATATCTGATGATTGTAACTGGCCACTAGTT
ATTATTGCAAA"&amp;"TCGGTATAATGAGGTATCTGCTACTGTTTTGCAAAATAATGAATTAATGCCTGCTAAGT
TGAAAATTCAGGTTGTTAATAGTGGTCCAGATCAGACTTGTAATACACCTACTCAATGTTACTATAATAA
TAGTAACAATGGGAAGATTGTTTATGCTATACTTAGTGATGTTGATGGTCTTAAGTATACAAAAATTCTT
AAAGATGATGGCAATTTTGTTGTTTTGGAGTTAGATCCTCCTTGTAAATTTAC"&amp;"TGTTCAAGATGCTAAAG
GTCTTAAAATTAAGTACCTTTATTTTGTAAAAGGTTGTAACACACTAGCAAGAGGCTGGGTTGTTGGTAC
AATTTCTTCTACAGTTAGATTGCAAGCTGGAACTGCTACTGAATATGCTTCCAACTCATCTATATTGTCT
TTATGTGCGTTTTCTGTAGATCCTAAGAAAACGTATTTAGATTTTATACAACAAGGAGGAACACCTATTG
CCAATTGTGTTAAAATGTTGTGTG"&amp;"ACCATGCTGGTACCGGTATGGCCATTACTGTTAAACCCGATGCTAC
CACTAGTCAGGATTCATATGGTGGTGCGTCTGTTTGTATATATTGCCGCGCACGAGTTGAACACCCAGAT
GTTGATGGGTTGTGCAAATTACGCGGCAAGTTTGTACAAGTGCCTGTAGGTATAAAAGATCCTGTGTCTT
ATGTTTTGACACATGATGTTTGTCGAGTTTGTGGATTTTGGCGGGATGGAAGTTGTTCATGTGTTA"&amp;"GCAC
TGACACTACTGTTCAATCAAAAGATACTAATTTTTTAAACGGGTTCGGGGTACGAGTGTAGATGCCCGTC
TCGTACCCTGCGCCAGTGGTTTATCTACTGATGTACAATTAAGGGCATTTGATATTTACAATGCTAGTGT
TGCTGGCATTGGTTTACATTTAAAAGTTAATTGTTGCCGTTTTCAGCGTGTTGATGAGAACGGTGATAAA
TTAGATCAGTTCTTTGTTGTTAAGAGGACAGATCTGA"&amp;"CTATATATAATAGAGAGATGAAATGCTATGAGC
GTGTAAAAGATTGTAAGTTTGTGGCTGAACACGATTTCTTTACATTTGATGTAGAAGGTAGTCGTGTGCC
ACACATTGTACGCAAGGATTTAACAAAGTATACTATGTTGGATCTTTGCTATGCATTGCGACATTTTGAT
CGCAATGATTGCATGCTGCTTTGTGACATTCTCTCTATATATGCTGGTTGTGAACAATCCTACTTTACTA
AGAAGGAT"&amp;"TGGTATGATTTTGTTGAAAATCCTGATATTATTAATGTGTATAAAAAGCTAGGACCTATTTT
TAATAGAGCCCTAGTTAGCGCTACTGAGTTTGCGGACAAATTGGTGGAGGTAGGCTTAGTAGGCGTTTTA
ACACTTGATAATCAAGATTTAAATGGTAAATGGTATGATTTTGGTGACTATGTTATTGCAGCCCCAGGAT
GTGGTGTTGCTATAGCAGATTCTTATTATTCTTATATCATGCCTATGCTG"&amp;"ACCATGTGTCATGCATTGGA
TTGCGAATTGTATGTGAATAATGCTTATAGACTATTTGATCTTGTACAGTATGATTTTACTGATTACAAG
CTTGAATTGTTTAATAAGTATTTTAAGCACTGGAGTATGCCATATCATCCTAACACTGTTGATTGTCAGG
ATGATCGGTGTATTATACATTGTGCTAATTTTAACATACTTTTTAGTATGGTTTTACCTAATACATGTTT
TGGGCCTCTTGTTAGGCAAAT"&amp;"TTTTGTGGATGGTGTGCCTTTTGTTGTTTCAATTGGCTACCATTATAAA
GAACTTGGTATTGTGATGAATATGGATGTGGATACACATCGTTATCGCTTGTCTTTAAAAGACTTGCTTT
TATATGCTGCTGATCCAGCTTTGCATGTAGCTTCTGCTAGTGCATTGTATGATTTACGCACTTGCTGTTT
TAGTGTTGCCGCTATAACAAGCGGTGTAAAATTTCAAACAGTTAAACCTGGTAATTTTAATCA"&amp;"GGATTTT
TATGATTTTGTTTTAAGTAAAGGCCTGCTTAAAGAGGGTAGCTCAGTTGATCTGAAGCACTTTTTCTTTA
CACAGGATGGTAATGCTGCTATTACTGATTATAATTATTATAAGTATAATTTGCCCACCATGGTGGACAT
TAAGCAGTTGTTGTTTGTTTTGGAAGTTGTTTATAAGTATTTTGAGATTTATGATGGTGGGTGTATACCG
GCATCACAAGTCATTGTTAATAATTATGATAAGA"&amp;"GTGCTGGCTATCCATTTAACAAATTTGGAAAAGCCA
GGCTCTATTATGAAGCATTATCATTTGAGGAACAGGATGAAATTTACGCTTATACTAAGCGTAATGTCCT
GCCAACACTTACTCAAATGAATTTGAAATATGCTATTAGTGCTAAGAATAGAGCCCGCACTGTTGCTGGT
GTTTCCATACTTAGTACTATGACTGGCAGAATGTTTCATCAAAAATGTTTGAAAAGTATAGCAGCTACAC
GTGGT"&amp;"GTTCCTGTAGTTATAGGCACCACTAAATTTTATGGTGGCTGGGATGATATGTTACGCCGCCTTAT
TAAAGATGTTGACAATCCTGTACTTATGGGTTGGGATTATCCTAAGTGTGATCGTGCTATGCCAAACCTA
CTACGTATTGTTAGTAGTTTGGTATTAGCCCGAAAACATGAGACATGTTGTTCGCAAAGCGATAGGTTTT
ATCGACTTGCGAATGAATGCGCACAAGTTTTGAGTGAAATTGTTATG"&amp;"TGTGGTGGCTGTTATTATGTTAA
GCCTGGTGGCACTAGTAGTGGTGATGCAACTACTGCTTTTGCTAATTCAGTCTTTAACATATGTCAAGCT
GTTTCAGCCAATGTATGTGCCTTAATGTCATGCAATGGCAATAAGATTGAAGATCTTAGTATACGTGCTC
TTCAGAAGCGCTTATACTCACATGTGTATAGAAGTGATAAGGTTGATTCAACCTTTGTCACAGAATATTA
TGAATTTTTAAATAAGCA"&amp;"TTTTAGTATGATGATTTTGAGTGATGATGGGGTTGTGTGTTATAATTCTGAT
TATGCGTCCAAAGGGTATATTGCTAATATAAGTGCCTTTCAACAGGTATTATATTATCAAAATAACGTTT
TTATGTCAGAATCCAAATGTTGGGTTGAACATGACATAAATAATGGACCTCATGAATTCTGTTCACAACA
CACAATGCTTGTAAAGATGGATGGTGACGATGTCTACCTTCCATATCCTAATCCTAGTCG"&amp;"TATATTAGGA
GCTGGATGTTTTGTAGATGATTTGTTAAAGACTGATAGTGTTCTTTTAATAGAACGATTTGTAAGTCTTG
CAATAGATGCTTATCCACTTGTGTATCATGAAAATGAAGAATACCAAAAGGTTTTTCGTGTTTATTTGGC
GTATATAAAGAAGTTGTACAATGACCTGGGTAATCAGATCTTGGATAGCTACAGTGTTATTTTAAGTACT
TGTGATGGACAAAAGTTCACTGATGAGTCCT"&amp;"TTTACAAGAACATGTATTTAAGAAGTGCAGTTATGCAGA
GTGTTGGAGCTTGCGTGGTCTGCTCTTCTCAAACATCATTACGTTGTGGCAGTTGCATCAGAAAGCCTCT
TCTTTGCTGCAAGTGTTGTTATGATCATGTTATGGCGACTGATCATAAATATGTCTTGAGTGTTTCACCA
TATGTGTGTAATGCACCAGGATGTGATGTAAATGATGTTACCAAATTGTATCTAGGTGGTATGTCATATT
AT"&amp;"TGTGAAGACCATAAGCCACAATATTCATTCAAGTTGGTAATGAATGGTCTGGTTTTTGGTCTATATAA
ACAATCTTGTACAGGATCTCCGTACATAGACGATTTTAATCGTATAGCTAGTTGTAAATGGACCGATGTG
GATGATTACATACTAGCTAATGAATGTACAGAGCGCTTGAAATTGTTTGCTGCAGAAACGCAAAAGGCAA
CCGAGGAAGCCTTTAAGCAGAGTTATGCATCAGCAACAATACAA"&amp;"GAGATTGTTAGTGAGCGCGAATTGAT
TCTCTCTTGGGAGATTGGAAAAGTTAAGCCACCACTTAATAAAAATTATGTTTTTACTGGCTACCATTTT
ACTAAAAATGGTAAGACAGTTTTAGGTGAGTATGTTTTTGATAAGAGTGAGTTGACTAATGGTGTGTATT
ATCGCGCCACAACCACTTATAAGCTATCTGTAGGAGATGTTTTTGTTTTAACCTCTCATTCAGTAGCTAA
TTTAAGTGCTCCTAC"&amp;"GCTTGTTCCGCAGGAGAATTATAGTAGTATTAGATTTGCTAGTGTTTATAGTGTG
CTTGAGACGTTTCAGAACAATGTTGTTAATTATCAACACATTGGTATGAAACGTTACTGCACCGTGCAAG
GACCTCCTGGTACAGGGAAGTCACATCTTGCTATTGGTCTTGCTGTATTCTATTGTACAGCACGTGTTGT
ATACACAGCGGCCAGCCATGCAGCTGTTGACGCATTGTGTGAAAAAGCATATAAATT"&amp;"TTTGAATATAAAT
GATTGCACTCGTATTGTTCCGGCCAAGGTCAGGGTGGAGTGCTATGATAAGTTTAAAATTAATGACACCA
CTCGTAAGTATGTGTTTACTACCATAAATGCATTACCTGAGATGGTGACTGATATTGTTGTTGTAGATGA
AGTTAGTATGCTTACCAATTATGAGCTTTCTGTTATTAATGCTCGTATTCGCGCTAAGCATTATGTTTAT
ATTGGTGATCCTGCTCAATTGCCAGCAC"&amp;"CACGTGTGTTATTGAGCAAGGGTACACTTGAACCTAAATATT
TTAACACTGTTACTAAGCTCATGTGTTGCTTAGGGCCAGACATTTTTCTTGGTACATGTTATAGATGTCC
TAAGGAAATCGTTGATACAGTGTCCGCCTTGGTTTATGAAAATAAGCTTAAGGCTAAGAATGAGAGTAGT
TCATTGTGTTTTAAGGTCTATTATAAGGGCGTTACAACACATGAAAGTTCTAGTGCTGTAAATATGCAGC"&amp;"
AGATTTATTTGATTAATAAGTTTTTGAAGGCTAACCCTTTGTGGCATAAAGCTGTTTTTATTAGCCCATA
TAATAGTCAGAACTTTGCAGCTAAGCGTGTTTTGGGTTTACAAACCCAAACCGTGGATTCTGCTCAAGGT
TCTGAATATGATTATGTTATATATTCACAGACTGCAGAAACAGCGCATTCTGTAAATGTTAATCGCTTCA
ATGTTGCTATTACTCGAGCCAAGAAAGGTATTCTTTGTGTT"&amp;"ATGAGTAATATGCAGTTGTTTGAAGCATT
ACAGTTTACTACATTGACCTTAGATAAAGTGCCACAGGCCGTCGAAACTAAAGTTCAATGTAGTACTAAT
TTATTTAAAGATTGTAGCAAGAGTTATAGCGGTTATCACCCAGCTCATGCTCCTTCATTTTTGGCAGTAG
ATGACAAATATAAGGCAACTGGCGATTTAGCCGTGTGTCTTGGTATTGGTGATTCTGCTGTTACATATTC
AAGATTAATATC"&amp;"ACTCATGGGTTTTAAATTGGATGTTACCCTTGATGGGTATTGTAAGCTTTTTATAACT
AAAGAAGAAGCTGTTAAACGCGTGCGTGCCTGGGTTGGCTTTGATGCTGAAGGTGCTCATGCCACGCGTG
ATAGCATTGGGACAAATTTCCCACTTCAATTAGGATTTTCCACAGGAATTGATTTTGTTGTGGAAGCCAC
TGGTTTGTTTGCTGATAGAGATGGTTACAGCTTTAAAAAGGCTGTGGCGAAAGC"&amp;"TCCTCCTGGTGAACAA
TTTAAGCACCTCATCCCTTTGATGACGAGAGGTCATCGCTGGGATGTTGTTAGACCTAGAATAGTACAAA
TGTTTGCAGATCATTTAATTGATCTGTCTGATTGTGTTGTGCTAGTTACATGGGCAGCCAACTTTGAGCT
CACTTGTCTCCGCTACTTTGCAAAAGTAGGGCGTGAGATTTCTTGTAATGTATGCACTAAACGTGCCACA
GTTTACAATTCTAGAACTGGTTACT"&amp;"ATGGTTGTTGGCGCCATAGTGTTACATGTGATTACTTGTATAATC
CACTTATTGTTGATATTCAACAGTGGGGATATATTGGTTCTTTATCAAGTAATCATGATTTATATTGTAG
TGTCCATAAAGGAGCACATGTTGCTTCCTCTGATGCTATAATGACACGGTGTTTGGCCGTTTATGATTGC
TTTTGCAATAATATTAATTGGAATGTGGAGTATCCCATCATTTCAAATGAGTTAAGTATTAATACCT"&amp;"CTT
GTAGGGTCTTGCAGCGTGTGATTCTTAAAGCTGCCATGCTCTGCAACAGATATACTTTGTGTTATGATAT
TGGCAACCCAAAAGCGATTGCCTGTGTCAAAGATTTTGATTTTAAGTTCTATGATGCCCAACCAATTGTT
AAGTCTGTTAAGACTCTTTTGTATTCTTTTGAGGCACATAAGGACTCTTTTAAAGACGGTTTGTGTATGT
TTTGGAACTGTAATGTGGATAAGTATCCACCGAATGCA"&amp;"GTTGTATGTAGATTTGACACTAGAGTGTTGAA
TAATTTAAATCTTCCTGGCTGTAATGGAGGTAGTTTGTATGTTAATAAACATGCATTCCACACTAAACCC
TTTGCTAGGGCAGCCTTTGAGCATTTGAAGCCTATGCCATTCTTCTATTATTCAGATACGCCTTGTGTGT
ATATGGATGGCATGGATGCTAAGCAGGTTGATTATGTACCTTTGAAATCTGCCACGTGCATCACAAGATG
CAATTTAGG"&amp;"TGGTGCAGTTTGTTTAAAACATGCTGAAGAGTATCGTGAGTACTTAGAGTCTTACAATACA
GCTACTACAGCAGGTTTTACTTTTTGGGTCTATAAGACATTTGATTTTTATAATTTGTGGAATACGTTCA
CCAAGCTACAAAGCTTGGAGAATGTTGTATATAATTTAGTCAAGACTGGTCATTATACAGGACAGGCTGG
TGAAATGCCTTGTGCCATTATAAATGATAAAGTTGTGGCTAAGATCGATAA"&amp;"GGAGGATGTTGTCATTTTT
ATTAATAATACAACATACCCTACTAATGTGGCCGTTGAATTATTTGCCAAGCGCAGTGTTCGACACCACC
CAGAGCTTAAGCTCTTTAGAAATTTAAATATAGACGTGTGTTGGAAGCACGTCATTTGGGATTATGCTAG
AGAAAGTATATTTTGCAGTAATACCTATGGTGTCTGCATGTATACAGATTTAAAGTTCATTGATAAATTG
AATGTCCTTTTTGATGGTCGTG"&amp;"ATAATGGTGCTCTTGAAGCTTTTAAACGTTCTAATAATGGCGTTTACA
TTTCCACGACAAAAGTTAAGAGTCTTTCGATGATAAGAGGTCCACCGCGTGCTGAATTAAATGGCGTAGT
GGTGGACAAGGTTGGAGACACTGATTGTGTGTTTTATTTTGCTGTGCGTAAAGAAGGTCAGGATGTCATC
TTCAGCCAATTCGACAGCCTGGGAGTCAGCTCTAACCAGAGCCCACAAGGTAATCTGGGGAGTA"&amp;"ATGGTA
AACCCGGTAATGTCGGTGGTAATGATGCTCTGTCAATCTCTACTATCTTTACACAAAGCCGTGTTATTAG
CTCTTTTACATGTCGTACTGATATGGAAAAAGATTTTATAGCTTTAGATCAAGATGTGTTTATTCAGAAG
TATGGTTTGGAGGACTATGCCTTTGAACACATTGTTTATGGTAACTTCAACCAGAAGATTATTGGTGGTT
TGCATTTGTTAATAGGCTTGTACCGAAGACAGCAA"&amp;"ACTTCCAATCTGGTTGTTCAGGAGTTTGTTTCATA
TGACTCCAGCATACACTCTTATTTTATCACTGACGAGAAGAGTGGTGGTAGTAAGAGTGTTTGCACTGTT
ATAGATATTTTGTTGGATGATTTTGTGGCTCTTGTTAAGTCACTTAATCTTAATTGTGTGAGTAAGGTTG
TTAATGTTAATGTTGATTTTAAAGATTTTCAGTTTATGCTTTGGTGTAACGATGAGAAAGTTATGACTTT
CTATCC"&amp;"TCGTTTGCAAGCTGCATCTGACTGGAAGCCTGGTTATTCTATGCCTGTATTATATAAGTATTTG
AATTCTCCAATGGAAAGAGTTAGTCTCTGGAATTATGGGAAGCCAGTTACTTTGCCTACAGGCTGTATGA
TGAATGTTGCTAAGTATACTCAGTTATGTCAATATCTGAATACTACAACATTAGCTGTACCTGTTAATAT
GCGAGTTTTGCATTTAGGTGCAGGTTCAGAAAAAGGAGTAGCACCGGG"&amp;"TTCTGCAGTTCTTAGGCAGTGG
TTGCCTGCTGGTACTATTCTTGTAGATAACGATTTATACCCATTTGTTAGTGACAGTGTCGCTACATATT
TTGGGGATTGTATAACTTTACCCTTTGATTGTCAATGGGATTTGATAATTTCTGATATGTATGACCCTAT
TACTAAGAACATAGGGGAGTACAATGTGAGTAAAGATGGTTTCTTTACATACATTTGTCATATGATTCGA
GACAAGTTAGCTCTGGGTG"&amp;"GCAGTGTTGCTATAAAAATAACAGAGTTTTCTTGGAATGCAGAATTATATA
AGTTAATGGGGTATTTTGCATTTTGGACTGTGTTTTGCACAAATGCAAATGCTTCTTCTAGTGAAGGATT
TTTAATTGGCATAAATTATTTGTGTAAGCCCAAGGTTGAGATAGATGGAAATGTTATGCATGCCAATTAT
TTGTTTTGGAGAAATTCCACAGTTTGGAACGGGGGTGCTTATAGCCTGTTTGATATGGCTA"&amp;"AATTCCCGC
TTAAGTTGGCTGGTACTGCCGTAATAAATTTAAGAGCAGACCAGATTAATGATATGGTTTATTCCCTTCT
TGAAAAGGGTAAACTACTTATTAGAGATACAAATAAAGAAGTTTTCGTTGGTGACAGTTTGGTTAATGTA
ATCTAAACTTTAAAAATGGCTGTCGCTTATGCAGACAAGCCTAATCATTTTATCAATTTTCCACTTACCC
ATTTTCAGGGTTTTGTGTTAAATTATAAAGGT"&amp;"TTACAATTTCAAATTCTCGATGAAGGAGTGGATTGTAA
AATACAAACAGCGCCACACATTAGTCTTACTATGCTGGACATACAGCCTGAAGACTATAAAAGTGTTGAT
GTCGCTATTCAAGAAGTTATTGATGATATGCATTGGGGTGATGGTTTTCAGATTAAATTTGAGAATCCTC
ACATCCTAGGAAGATGCATAGTTTTAGATGTTAAAGGTGTAGAAGAATTGCATGACGATTTAGTTAATTA
CAT"&amp;"TCGTGATAAAGGTTGTGTTGCTGACCAATCCAGGAAATGGATTGGCCATTGCACCATAGCTCAACTC
ACGGATGCAGCACTGTCCATTAAGGAAAATGTTGATTTTATAAACAGCATGCAATTCAATTATAAAATCA
CCATCAACCCCTCATCACCGGCTAGACTTGAAATAGTTAAGCTCGGTGCTGAAAAGAAAGATGGTTTTTA
TGAAACCATAGTTAGTCACTGGATGGGAATTCGTTTTGAATACAC"&amp;"ATCACCCACTGATAAGCTAGCTATG
ATTATGGGTTATTGTTGTTTAGATGTGGTACGTAAAGAGCTAGAAGAAGGCGATCTTCCCGAGAATGATG
ATGATGCTTGGTTTAAGCTATCGTACCATTATGAAAACAATTCTTGGTTCTTCCGACATGTCTACAGGAA
AAGTTTTCATTTCCGTAAGGCTTGTCAAAATTTAGATTGTAATTGTTTGGGGTTTTATGAATCTTCAGTT
GAAGAATATTAAACTC"&amp;"AGTGAAAATGTTTTTGCTTCCTAGATTTATTCTAGTTAGCTGCATAATTGGTAG
CTTAGGTTTTTACAACCCTCCTACCAATGTTGTTTCGCATGTAAATGGAGATTGGTTTTTATTTGGTGAC
AGTCGTTCAGATTGTAATCATATTGTTAATATCAACCCCCATAATTATTCTTATATGGACCTTAATCCTG
TTCTGTGTGATTCTGGTAAAATATCATCTAAAGCTGGCAACTCCATTTTTAGGAGTTT"&amp;"TCACTTTACCGA
TTTTTATAATTACACAGGCGAAGGTCAACAAATTATTTTTTATGAGGGTGTTAATTTTACGCCTTATCAT
GCCTTTAAATGCAACCGTTCTGGTAGTAATGATATTTGGATGCAGAATAAAGGCTTGTTTTATACTCAGG
TTTATAAGAATATGGCTGTGTATCGCAGCCTTACTTTTGTTAATGTACCATATGTTTATAATGGCTCCGC
ACAAGCTACAGCTCTTTGTAAATCTGGTA"&amp;"GTTTAGTCCTTAATAACCCTGCATATATAGCTCCTCAAGCT
AACTCTGGGGATTATTATTATAAGGTTGAAGCTGATTTTTATTTGTCAGGTTGTGACGAGTATATCGTAC
CACTTTGTATTTTTAACGGCAAGTTTTTGTCGAATACAAAGTATTATGATGATAGTCAATATTATTTTAA
TAAAGACACTGGTGTTATTTATGGTCTCAATTCTACAGAAACCATTACCACTGGTTTTGATCTTAATTGT
"&amp;"TATTATTTAGTTTTACCCTCTGGTAATTATTTAGCCATTTCAAATGAGCTATTGTTAACTGTTCCTACGA
AAGCAATCTGTCTTAATAAGCGTAAGGATTTTACGCCTGTACAGGTTGTTGATTCGCGGTGGAACAATGC
CAGGCAGTCTGATAACATGACGGCGGTTGCTTGTCAACCTCCGTACTGTTATTTTCGTAATTCTACTACC
AACTATGTTGGTGTTTATGATATTAATCATGGAGATGCTGGT"&amp;"TTTACTAGCATACTTAGTGGTTTGTTAT
ATAATTCACCTTGTTTTTCGCAGCAAGGCGTTTTTAGGTATGATAATGTTAGCAGTGTCTGGCCTCTCTA
CCCCTATGGCAGATGTCCCACTGCTGCTGATATTAATATCCCTGATTTACCCATTTGTGTGTATGATCCG
CTACCAGTTATTTTGCTTGGCATTCTTTTGGGCGTTGCGATTGTAATTATTGTAGTTTTGTTGTTATATT
TTATGGTGGATAA"&amp;"TGTTACTAGGCTGCATGATGCTTAGACCATAATCTAAACATGTTTTTGATACTTTTA
ATTTCCTTACCAACGGCTTTTGCTGTTATAGGAGATTTAAAGTGTACTTCAGATAATATTAATGATAAAG
ACACCGGTCCTCCTCCTATAAGTACTGATACTGTTGATGTTACTAATGGTTTGGGTACTTATTATGTTTT
AGATCGTGTGTATTTAAATACTACGTTGTTTCTTAATGGTTATTACCCTACTTCA"&amp;"GGTTCCACATATCGT
AATATGGCACTGAAGGGAAGTGTACTATTGAGCAGACTATGGTTTAAACCACCATTTCTTTCTGATTTTA
TTAATGGTATTTTTGCTAAGGTCAAAAATACCAAGGTTATTAAAGATCGTGTAATGTATAGTGAGTTCCC
TGCTATAACTATAGGTAGTACTTTTGTAAATACATCCTATAGTGTGGTAGTACAACCACGTACAATCAAT
TCAACACAGGATGGTGATAATAAATT"&amp;"ACAAGGTCTTTTAGAGGTCTCTGTTTGCCAGTATAATATGTGCG
AGTACCCACAAACGATTTGTCATCCTAACCTGGGTAATCATCGCAAAGAACTATGGCATTTGGATACAGG
TGTTGTTTCCTGTTTATATAAGCGTAATTTCACATATGATGTGAATGCTGATTATTTGTATTTTCATTTT
TATCAAGAAGGTGGTACTTTTTATGCATATTTTACAGACACTGGTGTTGTTACTAAGTTTTTGTTTAA"&amp;"TG
TTTATTTAGGCATGGCGCTTTCACACTATTATGTCATGCCTCTGACTTGTAATAGTAAGCTTACTTTAGA
ATATTGGGTTACACCTCTCACTTCTAGACAATATTTACTCGCTTTCAATCAAGATGGTATTATTTTTAAT
GCTGTTGATTGTATGAGTGATTTTATGAGTGAGATTAAGTGTAAAACACAATCTATAGCACCACCTACTG
GTGTTTATGAATTAAACGGTTACACTGTTCAGCCAATCG"&amp;"CAGATGTTTACCGACGTAAACCTAATCTTCC
CAATTGCAATATAGAAGCTTGGCTTAATGATAAGTCGGTGCCCTCTCCATTAAATTGGGAACGTAAGACA
TTTTCAAATTGTAATTTTAATATGAGCAGCCTGATGTCTTTTATTCAGGCAGACTCATTTACTTGTAATA
ATATTGATGCTGCTAAGATATATGGTATGTGTTTTTCCAGCATAACTATAGATAAGTTTGCTATACCCAA
TGGCAGGAAG"&amp;"GTTGACCTACAATTGGGTAATTTGGGCTATTTGCAGTCATTTAACTATAGAATTGATACT
ACTGCAACAAGTTGTCAGTTGTATTATAATTTACCTGCTGCTAATGTTTCTGTTAGCAGGTTTAATCCTT
CTACTTGGAATAAGAGATTTGGTTTTATAGAAGATTCTGTTTTTAAGCCTCGACCTGCAGGTGTTCTTAC
TAATCATGATGTAGTTTATGCACAACACTGTTTCAAAGCTCCTAAAAATTTC"&amp;"TGTCCGTGTAAATTGAAT
GGTTCGTGTGTAGGTAGTGGTCCTGGTAAAAATAATGGTATAGGCACTTGTCCTGCAGGTACTAATTATT
TAACTTGTGATAATTTGTGCACTCCTGATCCTATTACATTTACAGGTACTTATAAGTGCCCCCAAACTAA
ATCTTTAGTTGGCATAGGTGAGCACTGTTCGGGTCTTGCTGTTAAAAGTGATTATTGTGGAGGCAATTCT
TGTACTTGCCGACCACAAGCATT"&amp;"TTTGGGTTGGTCTGCAGACTCTTGTTTACAAGGAGACAAGTGTAATA
TTTTTGCTAATTTTATTTTGCATGATGTTAATAGTGGTCTTACTTGTTCTACTGATTTACAAAAAGCTAA
CACAGACATAATTCTTGGTGTTTGTGTTAATTATGACCTCTATGGTATTTTAGGCCAAGGCATTTTTGTT
GAGGTTAATGCGACTTATTATAATAGTTGGCAGAACCTTTTATATGATTCTAATGGTAATCTCTA"&amp;"CGGTT
TTAGAGACTACATAACAAACAGAACTTTTATGATTCGTAGTTGCTATAGCGGTCGTGTTTCTGCGGCCTT
TCACGCTAACTCTTCCGAACCAGCATTGCTATTTCGGAATATTAAATGCAACTACGTTTTTAATAATAGT
CTTACACGACAGCTGCAACCCATTAACTATTTTGATAGTTATCTTGGTTGTGTTGTCAATGCTTATAATA
GTACTGCTATTTCTGTTCAAACATGTGATCTCACAG"&amp;"TAGGTAGTGGTTACTGTGTGGATTACTCTAAAAA
CAGACGAAGTCGTGGAGCGATTACCACTGGTTATCGGTTTACTAATTTTGAGCCATTTACTGTTAATTCA
GTAAACGATAGTTTAGAACCTGTAGGTGGTTTGTATGAAATTCAAATACCTTCAGAGTTTACTATAGGTA
ATATGGTGGAGTTTATTCAAACAAGCTCTCCTAAAGTTACTATTGATTGTGCTGCATTTGTCTGTGGTGA
TTATGCA"&amp;"GCATGTAAATCACAGTTGGTTGAATATGGTAGTTTCTGTGATAACATTAATGCCATACTCACA
GAAGTAAATGAACTACTTGACACTACACAGTTGCAAGTAGCTAATAGTTTAATGAATGGTGTTACTCTTA
GCACTAAGCTTAAAGATGGCGTTAATTTCAATGTAGACGACATCAATTTTTCCCCTGTATTAGGTTGTCT
AGGCAGCGAATGTAGTAAAGCTTCCAGTAGATCTGCTATAGAGGATTTA"&amp;"CTTTTTGATAAAGTAAAGTTA
TCTGATGTCGGTTTTGTTGAGGCTTATAATAATTGTACAGGAGGTGCCGAAATTAGGGACCTCATTTGTG
TGCAAAGTTATAAAGGCATCAAAGTGTTGCCTCCACTGCTCTCAGAAAATCAGATCAGTGGATACACTTT
GGCTGCCACCTCTGCTAGTCTATTTCCTCCTTGGACAGCAGCAGCAGGTGTACCATTTTATTTAAATGTT
CAGTATCGCATTAATGGGCT"&amp;"TGGTGTCACCATGGATGTGCTAAGTCAAAATCAAAAGCTTATTGCTAATG
CATTTAACAATGCCCTTTATGCTATTCAGGAAGGGTTCGATGCAACTAATTCTGCTTTAGTTAAAATTCA
AGCTGTTGTTAATGCAAATGCTGAAGCTCTTAATAACTTATTGCAACAACTCTCTAATAGATTTGGTGCT
ATAAGTGCTTCTTTACAAGAAATTCTATCTAGACTTGATGCTCTTGAAGCGGAAGCTCAGAT"&amp;"AGATAGAC
TTATTAATGGTCGTCTTACCGCTCTTAATGCTTATGTTTCTCAACAGCTTAGTGATTCTACACTGGTAAA
ATTTAGTGCAGCACAAGCTATGGAGAAGGTTAATGAATGTGTCAAAAGCCAATCATCTAGGATAAATTTC
TGTGGTAATGGTAATCATATTATATCATTAGTGCAGAATGCTCCATATGGTTTGTATTTTATCCACTTTA
GTTATGTCCCTACTAAGTATGTCACAGCGAGGG"&amp;"TTAGTCCTGGTCTGTGCATTGCTGGTGATAGAGGTAT
AGCTCCTAAGAGTGGTTATTTTGTTAATGTAAATAATACTTGGATGTACACTGGTAGTGGTTACTACTAC
CCTGAACCTATAACTGAAAATAATGTTGTTGTTATGAGTACCTGCGCTGTTAATTATACTAAAGCGCCGT
ATGTAATGCTGAACACTTCAATACCCAACCTTCCTGATTTTAAGGAAGAGTTGGATCAATGGTTTAAAAA
TCAA"&amp;"ACATCAGTGGCACCAGATTTGTCACTTGATTATATAAATGTTACATTCTTGGACCTACAAGTTGAA
ATGAATAGGTTACAGGAGGCAATAAAAGTCTTAAATCAGAGCTACATCAATCTCAAGGACATTGGTACAT
ATGAATATTATGTAAAATGGCCTTGGTATGTATGGCTTTTAATCTGCCTTGCTGGTGTAGCTATGCTTGT
TTTACTATTCTTCATATGCTGTTGTACAGGATGTGGGACTAGTTGT"&amp;"TTTAAGAAATGTGGTGGTTGTTGT
GATGATTATACTGGATACCAGGAGTTAGTAATCAAAACTTCACATGACGACTAAGTTCGTCTTTGATTCA
TTGCACTGATCTCTTGTTAGATCTTTTTGCAATCTAGCATTTGTTAAAGTTCTTAAGGCCACGCCCTATT
AATGGACATTTGGAGACCTGAGAAGAAATATCTCCGTTATATTAACGGTTTTAATGTCTCAGAATTAGAA
GATGCTTGTTTTAAATT"&amp;"TAACTATCAATTTCCTAAAGTAGGATATTGTAGAGTTCCTAGTCATGCTTGGT
GCCGTAATCAAGGTAGATTTTGTGCTACATTCACTCTTTATGGTAAATCCAAACATTATGATAAATATTT
TGGAGTAATAAATGGTTTCACAGCATTCGCTAATACTGTAGAGGATGCTGTTAACAAACTGGTTTTCTTA
GCTGTTGACTTTATTACCTGGCGCAGACAGGAGTTAAATGTTTATGGCTGATGCTTATC"&amp;"TTGCAGACACT
GTGTGGTATGTGGGGCAAATAATTTTTATAGTTGCCATTTGTTTATTGGTTACAATAGTTGTAGTGGCAT
TTTTGGCAACTTTTAAATTGTGTATTCAACTTTGCGGTATGTGTAATACCTTAGTACTGTCCCCTTCTAT
TTATGTGTTTAATAGAGGTAGGCAGTTTTATGAGTTTTACAATGATGTAAAACCACCAGTCCTTGATGTG
GATGACGTTTAGGTAATCCAAACATTATGA"&amp;"GTAGTAAAACTACACCAGCACCAGTTTATATCTGGACTGC
TGATGAAGCTATTAAATTCCTAAAGGAATGGAATTTTTCTTTGGGTATTATACTACTTTTTATTACAATC
ATATTGCAATTTGGATATACAAGTCGCAGTATGTTTGTTTATGTTATTAAGATGATTATTTTGTGGCTTA
TGTGGCCCCTTACTATAATCTTAACTATTTTCAATTGCGTATACGCATTGAATAATGTGTATCTTGGCCT
T"&amp;"TCTATAGTTTTTACCATAGTGGCCATTATTATGTGGATTGTGTATTTTGTGAATAGTATCAGGTTGTTT
ATTAGAACTGGAAGTTTTTGGAGTTTCAACCCAGAAACAAACAACTTGATGTGTATAGATATGAAAGGAA
CAATGTATGTTAGGCCGATAATTGAGGACTATCATACTCTGACGGTCACAATAATACGCGGCCATCTTTA
CATTCAAGGTATAAAACTAGGTACTGGCTATTCTTTGGCAGAT"&amp;"TTGCCAGCTTATATGACTGTTGCTAAG
GTTACACACCTGTGCACATATAAGCGTGGTTTTCTTGACAGGATAAGCGATACTAGTGGTTTTGCTGTTT
ATGTTAAGTCCAAAGTCGGTAATTACCGACTGCCATCAACCCAAAAGGGTTCTGGCATGGACACCGCATT
GTTGAGAAATAATATCTAAATTTTAAGGATGTCTTTTACTCCTGGTAAGCAATCCAGTAGTAGAGCGTCC
TCTGGAAATCGTTC"&amp;"TGGTAATGGCATCCTCAAGTGGGCCGATCAGTCCGACCAGTTTAGAAATGTTCAAA
CCAGGGGTAGAAGAGCTCAACCCAAGCAAACTGCTACCTCTCAGCAACCATCAGGAGGGAATGTTGTACC
CTACTATTCTTGGTTCTCTGGAATTACTCAGTTTCAAAAGGGAAAGGAGTTTGAGTTTGTAGAAGGACAA
GGTGTGCCTATTGCACCAGGAGTCCCAGCTACTGAAGCTAAGGGGTACTGGTACAG"&amp;"ACACAACAGACGTT
CTTTTAAAACAGCCGATGGCAACCAGCGTCAACTGCTGCCACGATGGTATTTTTACTATCTGGGAACAGG
ACCGCATGCTAAAGACCAGTACGGCACCGATATTGACGGAGTCTACTGGGTCGCTAGCAACCAGGCTGAT
GTCAATACCCCGGCTGACATTGTCGATCGGGACCCAAGTAGCGATGAGGCTATTCCGACTAGGTTTCCGC
CTGGCACGGTACTCCCTCAGGGTTACT"&amp;"ATATTGAAGGCTCAGGAAGGTCTGCTCCTAATTCCAGATCTAC
TTCGCGCACATCCAGCAGAGCCTCTAGTGCAGGATCGCGTAGTAGAGCCAATTCTGGCAATAGAACCCCT
ACCTCTGGTGTAACACCTGACATGGCTGATCAAATTGCTAGTCTTGTTCTGGCAAAACTTGGCAAGGATG
CCACTAAACCTCAGCAAGTAACTAAGCATACTGCCAAAGAAGTCAGACAGAAAATTTTGAATAAGCCCC"&amp;"G
CCAGAAGAGGAGCCCCAATAAACAATGCACTGTTCAGCAGTGTTTTGGTAAGAGAGGCCCTAATCAGAAT
TTTGGTGGTGGAGAAATGTTAAAACTTGGAACTAGTGACCCACAGTTCCCCATTCTTGCAGAACTCGCAC
CCACAGCTGGTGCGTTTTTCTTTGGATCAAGATTAGAGTTGGCCAAAGTGCAGAATTTATCTGGGAATCC
TGACGAGCCCCAGAAGGATGTTTATGAATTGCGCTATAAC"&amp;"GGCGCAATTAGGTTTGACAGTACACTTTCA
GGTTTTGAGACCATAATGAAGGTGCTGAATGAGAATTTGAATGCCTATCAACAACAAGATGGTATGATGA
ATATGAGTCCAAAACCACAGCGTCAGCGTGGTCATAAGAATGGACAAGGAGAAAATGATAATATAAGTGT
TGCAGTGCCCAAAAGCCGCGTGCAGCAAAATAAGAGTAGAGAGTTGACTGCAGAGGACATCAGCCTTCTT
AAGAAGATGGA"&amp;"TGAGCCCTATACTGAAGACACCTCAGAAATATAAGAGAATGAACCTTATGTCGGCATCT
GGTGGTAACCCCTCGCAGAAAAGTCGAGATAAGGCACTCTCTATCAGAATGGATGTCTTGCTGCTATAAT
AGATAGAGAAGGTTATAGCAGACTATAGATTAATTAGTTGAAAGTTTTGTGTTGTAATGTATAGTGTTGG
AGAAAGTGAAAGACTTGCGGAAGTAATTGCCGACAAGTGCCCAAGGGAAGAGC"&amp;"CAGCATGTTAAGTTACC
ACCCAGTAATTAGTAAATGAATGAAGTTAATTATGGCCAATTGGAAGAATCACAAAAAAAAAAAAAAAAA
AAAAAAAAAAA")</f>
        <v>&gt;HuOC43 AY585228.1_ref_genome
ATTGTGAGCGATTTGCGTGCGTGCATCCCGCTTCACTGATCTCTTGTTAGATCTTTTTGTAATCTAAACT
TTATAAAAACATCCACTCCCTGTAATCTATGCTTGTGGGCGTAGATTTTTCATAGTGGTGTTTATATTCA
TTTCTGCTGTTAACAGCTTTCAGCCAGGGACGTGTTGTATCCTAGGCAGTGGCCCGCCCATAGGTCACAA
TGTCGAAGATCAACAAATACGGTCTCGAACTACACTGGGCTCCAGAATTTCCATGGATGTTTGAGGACGC
AGAGGAGAAGTTGGATAACCCTAGTAGTTCAGAGGTGGATATGATTTGCTCCACCACTGCGCAAAAGCTG
GAAACAGACGGAATTTGTCCTGAAAATCATGTGATGGTGGATTGTCGCCGACTTCTTAAACAAGAGTGTT
GTGTGCAGTCTAGCCTAATACGTGAAATTGTTATGAATGCAAGTCCATATGATTTGGAGGTGCTACTTCA
AGATGCTTTGCAGTCCCGTGAAGCAGTTTTGGTTACAACCCCCTTAGGTATGTCTTTAGAGGCATGCTAT
GTGAGAGGTTGTAATCCTAAAGGATGGACCATGGGTTTGTTTCGGCGTAGAAGTGTGTGTAACACTGGTC
GTTGCACTGTTAATAAGCATGTGGCCTATCAGTTATATATGATTGATCCTGCAGGTGTCTGTCTTGGTGC
AGGTCAATTCGTGGGTTGGGTCATACCCTTAGCCTTTATGCCTGTGCAATCCCGGAAATTTATTGTTCCA
TGGGTTATGTACTTGCGTAAGCGTGGCGAAAAGGGTGCTTACAATAAAGATCATGGACGTGGCGGTTTTG
GACATGTTTATGATTTTAAAGTTGAAGATGCTTATGACCAGGTGCATGATGAGCCTAAGGGTAAGTTTTC
TAAGAAGGCTTATGCTTTAATTAGAGGGTATCGTGGTGTTAAACCACTTCTCTATGTAGACCAGTATGGT
TGTGATTATACTGGTAGTCTTGCAGATGGCTTAGAGGCTTATGCTGATAAGACATTGCAAGAAATGAAGG
CATTATTTCCTACTTGGAGTCAGGAACTCCTTTTTGATGTAATTGTGGCATGGCATGTTGTGCGTGATCC
ACGTTATGTTATGAGATTGCAGAGTGCTGCTACTATACGTAGTGTTGCATATGTTGCTAATCCTACTGAA
GACTTGTGTGATGGTTCTGTTGTTATAAAAGAACCTGTGCATGTTTATGCAGATGACTCTATTATTTTAC
GTCAATATAATTTAGTTGACATTATGAGTCATTTTTATATGGAGGCAGATACAGTTGTAAATGCTTTTTA
TGGTGTTGCTTTGAAAGATTGCGGTTTTGTTATGCAGTTTGGTTACATTGATTGCGAACAAGACTCGTGT
GATTTTAAAGGTTGGATTCCTGGTAACATGATAGATGGTTTTGCTTGCACCACTTGTGGTCATGTTTATG
AAGTAGGTGATTTGATGGCACAATCTTCAGGTGTTTTGCCTGTTAACCCTGTATTGCATACTAAGAGTGC
AGCAGGCTATGGTGGTTTTGGTTGTAAAGATTCTTTTACTCTGTATGGCCAAACTGTAGTTTATTTTGGA
GGTTGTGTGTATTGGAGTCCAGCACGTAATATATGGATTCCTATATTAAAATCCTCTGTTAAGTCATATG
ACAGTTTGGTTTATACTGGAGTTTTAGGTTGCAAGGCTATTGTAAAGGAAACAAATCTCATTTGCAAAGC
TTTGTACCTTGATTATGTTCAACACAAGTGTGGCAATTTACACCAACGGGAGTTGCTAGGTGTTTCAGAT
GTGTGGCATAAACAATTGCTATTAAATAGAGGTGTTTATAAACCTCTGTTAGAGAATATTGATTATTTTA
ATATGCGGCGCGCTAAATTTAGTTTAGAAACTTTTACTGTTTGTGCAGATGGCTTTATGCCTTTTCTTTT
AGATGATTTAGTTCCACGCGCATATTATTTGGCAGTAAGTGGTCAAGCATTTTGTGATTATGCAGATAAA
CTTTGCCATGCCGTTGTGTCTAAGAGTAAAGAGTTACTTGATGTGTCTCTGGATTCTTTAGGTGCAGCTA
TACATTATTTGAATTCTAAGATTGTTGATTTGGCTCAACATTTTAGTGATTTTGGAACAAGTTTCGTTTC
TAAAATTGTTCATTTCTTTAAGACTTTTACTACTAGCACTGCTCTTGCATTTGCATGGGTTTTATTTCAT
GTTTTGCATGGTGCTTATATAGTAGTGGAGAGTGATATATATTTTGTTAAAAACATTCCTCGTTATGCTA
GTGCTGTTGCACAAGCATTTCAGAGTGTTGCTAAAGTTGTACTGGACTCTTTAAGAGTTACTTTTATTGA
TGGCCTTTCTTGTTTTAAGATTGGACGTAGAAGAATTTGTCTTTCAGGCAGAAAAATTTATGAAGTTGAG
CGTGGCTTGTTACATTCATCCCAATTGCCATTAGATGTTTATGATTTAACCATGCCTAGTCAAGTTCAGA
AAGCCAAGCAAAAACCTATTTATTTAAAAGGTTCTGGTTCTGATTTTTCATTAGCGGATAGTGTAGTTGA
AGTTGTTACAACTTCACTTACACCATGTGGTTATTCTGAACCACCTAAAGTTGCAGCTAAAATTTGCATT
GTGGATAATGTTTATATGGCCAAGGCTGGTGACAAATATTACCCTGTTGTGGTTGATGATCATGTTGGAC
TCTTGGATCAAGCATGGAGAGTTCCTTGTGCTGGAAGGCGTGTTACATTTAAGGAACAGCCTACAGTAAA
GGAGATTATAAGCATGCCTAAGATTATTAAGGTTTTTTATGAGCTTGACAACGATTTTAATACTATTTTA
AATACTGCGTGTGGAGTGTTTGAAGTGGATGATACTGTTGATATGGAGGAATTTTATGCTGTGGTGATTG
ATGCCATAGAAGAGAAACTTTCTCCATGTAAGGAGCTTGAAGGTGTAGGTGCTAAAGTTAGTGCCTTTTT
ACAGAAATTAGAGGATAATCCCCTATTTTTATTTGATGAGGCTGGCGAGGAAGTTCTTGCTCCTAAATTG
TATTGTGCCTTTACAGCTCCTGAAGATGATGACTTTCTTGAGGAAAGTGATGTTGAAGAAGATGATGTAG
AAGGTGAGGAAACTGATTTAACTGTCACAAGTGCTGGACAGCCTTGTGTTGCTAGTGAACAGGAGGAGTC
TTCTGAAGTCTTAGAGGACACTTTGGATGATGGTCCAAGTGTGGAGACATCTGATTCACAAGTTGAAGAA
GATGTAGAAATGTCGGATTTTGTTGATCTTGAATCTGTGATTCAGGATTATGAAAATGTTTGTTTTGAGT
TTTATACTACAGAGCCAGAATTTGTTAAAGTTTTGGGTCTGTATGTGCCTAAAGCAACTCGCAACAATTG
CTGGTTGCGATCAGTTTTGGCAGTGATGCAGAAATTGCCCTGTCAATTTAAAGATAAAAATTTGCAGGAT
CTTTGGGTGTTATACAAGCAACAGTATAGTCAGTTGTTTGTTGATACCTTGGTTAATAAGATACCTGCTA
ATATTGTACTTCCACAAGGTGGTTATGTTGCTGATTTTGCATATTGGTTTTTAACCTTATGTGATTGGCA
GTGTGTTGCATACTGGAAATGCATTAAATGTGATTTAGCTCTTAAGCTTAAAGGCTTGGATGCTATGTTC
TTTTATGGTGATGTTGTTTCACATATATGCAAGTGTGGTGAGTCTATGGTACTTATTGATGTTGATGTGC
CATTTACAGCCCACTTTGCTCTTAAAGATAAGTTGTTTTGTGCATTTATTACTAAGCGTATTGTGTATAA
AGCAGCTTGTGTTGTGGATGTTAATGATAGTCATTCTATGGCTGTTGTTGATGGTAAACAAATTGATGAT
CATCGTATCACTAGTATTACTAGTGATAAGTTTGATTTTATTATTGGGCATGGTATGTCATTTTCAATGA
CTACTTTTGAAATTGCCCAATTGTATGGTTCTTGTATAACACCTAATGTGTGTTTTGTTAAAGGTGATAT
AATTAAAGTATCTAAGCTTGTTAAAGCAGAAGTTGTTGTAAACCCTGCTAATGGCCATATGGCACATGGT
GGTGGTGTTGCAAAAGCTATTGCAGTAGCAGCTGGACAGCAGTTTGTTAAAGAGACTACCGATATGGTTA
AGTCTAAAGGAGTTTGTGCTACTGGAGATTGTTATGTCTCTACAGGGGGCAAATTATGTAAAACTGTGCT
TAATGTTGTTGGACCTGATGCGAGAACACAGGGTAAACAAAGTTATGTATTGTTAGAGCGTGTTTATAAA
CATCTTAACAACTATGACTGTGTTGTTACAACTTTGATCTCAGCTGGTATATTTAGTGTGCCTTCTGATG
TGTCTTTAACATATCTACTTGGTACTGCTAAGAAACAAGTTGTTCTTGTTAGCAATAATCAAGAGGATTT
TGATCTTATTTCTAAGTGTCAGATAACTGCTGTTGAGGGCACTAAGAAATTGGCAGCGCGTCTTTCTTTT
AATGTTGGACGTTCCATTGTTTACGAAACAGATGCTAATAAGTTGATTTTAATCAATGACGTTGCATTTG
TTTCGACATTTAATGTTTTACAGGATGTTTTATCCTTAAGACATGATATAGCACTTGATGATGATGCACG
AACCTTCGTTCAGAGCAATGTTGATGTTGTACCTGAGGGTTGGCGTGTTGTCAATAAGTTTTATCAAATT
AATGGTGTTAGAACCGTTAAGTATTTTGAGTGTACTGGAGGCATAGATATATGCAGCCAGGATAAAGTTT
TTGGTTATGTACAGCAGGGTATTTTTAATAAGGCTACTGTTGCTCAAATTAAAGCCTTGTTTTTGGATAA
AGTGGACATCTTGCTAACTGTTGATGGTGTTAATTTCACTAATAGGTTTGTGCCTGTTGGTGAAAGTTTT
GGTAAGAGTCTAGGAAATGTGTTTTGTGATGGAGTTAATGTCACGAAGCATAAGTGTGATATAAATTATA
AAGGTAAAGTCTTTTTCCAGTTTGATAATCTTTCTAGTGAAGATTTAAAGGCTGTAAGAAGTTCCTTTAA
TTTTGATCAGAAGGAATTGCTTGCCTATTACAACATGCTTGTTAATTGTTTTAAGTGGCAGGTTGTTGTT
AATGGTAAGTATTTCACTTTTAAGCAAGCTAATAACAATTGTTTTGTTAATGTTTCTTGCTTAATGCTCC
AGAGTTTGCATCTGACATTTAAAATTGTTCAATGGCAAGAGGCATGGCTTGAATTTCGTTCTGGCCGCCC
TGCTAGATTTGTAGCTTTGGTTTTGGCCAAAGGTGGGTTTAAATTTGGAGATCCTGCTGATTCTAGAGAT
TTCTTGCGTGTTGTGTTTAGTCAAGTTGATTTGACTGGGGCAATATGTGATTTTGAAATTGCATGTAAAT
GTGGTGTAAAGCAGGAACAGCGTACTGGTCTGGACGCTGTTATGCATTTTGGTACATTGAGTCGTGAAGA
TCTTGAGATTGGTTATACCGTGGACTGTTCTTGCGGTAAAAAGCTAATTCATTGTGTACGATTTGATGTA
CCATTTTTAATTTGCAGTAATACACCTGCTAGTGTAAAATTACCTAAGGGTGTAGGAAGTGCAAATATTT
TTATAGGTGATAAGGTTGGTCATTATGTTCATGTTAAGTGTGAACAATCTTATCAGCTTTATGATGCTTC
TAATGTTAAGAAGGTTACAGATGTTACTGGCAAGTTGTCAGATTGTCTGTATCTTAAAAATTTGAAACAA
ACTTTTAAATCGGTGTTAACCACCTATTATTTGGATGATGTTAAGAAAATTGAGTATAAACCTGACTTGT
CACAATATTATTGTGACGGAGGTAAGTATTATACTCAGCGTATTATTAAAGCCCAATTTAAAACATTCGA
GAAAGTAGATGGTGTGTATACTAATTTTAAATTGATAGGACACACCGTCTGTGACAGTCTTAATGCTAAG
TTGGGTTTTGATAGCTCTAAAGAGTTTGTTGAATATAAGATTACTGAGTGGCCAACAGCTACAGGTGATG
TGGTGTTGGCTACTGATGATTTGTATGTTAAGAGATATGAGAGGGGTTGTATTACTTTTGGTAAACCTGT
TATATGGTTAAGCCATGAGAAAGCTTCCCTCAATTCTTTAACATATTTTAATAGACCTTCATTGGTTGAT
GATAATAAATTTGATGTTTTAAAAGTGGATGATGTTGACGATGGTGGTGACAGCTCAGAGAGTGGTGCCA
AAGAAACCAAAGAAATCAACATTATTAAGTTAAGTGGTGTTAAAAAACCATTTAAGGTTGAAGATAGTGT
CATTGTTAATGATGATACTAGTGAAACCAAATATGTTAAGAGTTTGTCTATTGTTGATGTGTATGATATG
TGGCTTACAGGTTGTAAGTATGTTGTTAGAACTGCTAATGCTTTGAGCAGAGCAGTTAACGTACCTACAA
TACGTAAGTTTATAAAATTTGGTATGACTCTTGTTAGTATACCAATTGATTTGTTAAATTTAAGAGAGAT
TAAGCCTGCTGTTAATGTGGTTAAAGCTGTGCGAAATAAAATTTCTGTATGCTTTAATTTTATTAAATGG
CTTTTTGTCTTATTATTTGGCTGGATTAAAATATCCGCTGATAATAAAGTAATCTACACCACAGAAATTG
CATCAAAGCTTACGTGTAAGCTTGTAGCTTTAGCTTTTAAAAATGCATTTTTGACATTTAAGTGGAGTAT
GGTTGCTAGAGGTGCTTGCATTATAGCGACTATATTTCTATTGTGGTTTAATTTTATATATGCCAATGTA
ATTTTTAGTGATTTTTATTTGCCTAAAATCGGTTTCTTGCCGACTTTTGTTGGTAAGATTGCACAGTGGA
TTAAGAACACTTTTAGTCTTGTAACTATTTGTGATCTATATTCCATTCAGGATGTGGGTTTTAAGAATCA
GTATTGTAATGGAAGTATTGCATGTCAGTTCTGCTTGGCAGGATTTGATATGTTAGATAATTATAAAGCC
ATTGATGTAGTACAGTATGAAGCTGATAGGAGAGCATTTGTTGATTATACAGGTGTGTTAAAGATTGTCA
TTGAATTGATAGTTAGTTACGCCCTGTATACGGCATGGTTTTATCCATTGTTTGCCCTTATCAGTATTCA
GATCTTGACCACTTGGCTGCCTGAGCTTTTTATGCTTAGTACATTACATTGGAGTTTTAGGTTGCTGGTG
GCTTTAGCTAATATGTTACCAGCACATGTGTTTATGAGGTTTTATATTATTATTGCCTCTTTTATTAAGC
TCTTTAGCTTGTTTAGGCATGTTGCCTATGGTTGTAGTAAATCTGGTTGTTTGTTTTGTTACAAGAGGAA
TCGTAGTCTACGTGTTAAATGTAGTACTATCGTTGGTGGCATGATACGCTATTACGATGTTATGGCTAAT
GGTGGCACTGGCTTTTGTTCAAAACATCAATGGAATTGCATTGATTGTGATTCTTATAAACCAGGTAATA
CTTTTATTACTGTTGAGGCCGCTCTTGATCTATCTAAGGAATTGAAACGGCCCATTCAGCCTACAGATGT
TGCTTATCATACGGTTACTGATGTTAAGCAAGTTGGTTGTTCTATGCGCTTGTTCTATGATCGTGATGGA
CAGCGCACATATGATGATGTTAATGCTAGTTTGTTTGTGGATTATAGTAATTTGCTACATTCTAAGGTTA
AGAGTGTGCCTAATATGCATGTTGTGGTAGTGGAAAATGATGCTGATAAAGCCAATTTTCTGAATGCTGC
TGTATTTTATGCACAGTCTTTGTTTAGACCTATTTTAATGGTTGATAAAAATCTGATAACTACTGCTAAC
ACTGGTACGTCTGTTACAGAAACTATGTTTGATGTTTATGTGGATACATTTTTGTCTATGTTTGATGTGG
ATAAAAAGAGTCTTAATGCTTTAATAGCAACTGCGCATTCTTCTATAAAACAGGGTACGCAGATTTATAA
AGTTTTGGATACCTTTTTAAGCTGTGCTCGTAAAAGTTGTTCTATTGATTCAGATGTTGATACTAAGTGT
TTAGCTGATTCTGTCATGTCTGCTGTATCGGCAGGTCTTGAATTGACGGATGAAAGTTGTAATAACTTGG
TGCCAACATATTTGAAGAGTGACAACATTGTGGCAGCTGATTTAGGTGTTCTGATTCAAAATTCTGCAAA
GCATGTGCAGGGTAATGTTGCTAAAATAGCTGGTGTTTCCTGTATATGGTCTGTGGATGCTTTTAATCAG
TTTAGTTCTGATTTCCAGCATAAATTGAAGAAAGCATGTTGTAAAACTGGTTTGAAACTGAAGCTTACTT
ATAATAAGCAGATGGCTAATGTCTCTGTTTTAACTACACCCTTTAGTCTTAAAGGGGGTGCAGTTTTTAG
TTATTTTGTTTATGTGTGTTTTGTGTTGAGTTTGGTCTGTTTTATTGGACTGTGGTGCTTAATGCCCACT
TACACAGTACACAAATCAGATTTTCAGCTTCCCGTTTATGCCAGTTATAAAGTTTTAGATAATGGTGTTA
TTAGAGATGTTAGCGTTGAAGATGTTTGTTTCGCTAACAAATTTGAACAATTTGATCAATGGTATGAGTC
TACATTTGGTCTAAGTTATTATAGTAACAGTATGGCTTGTCCCATTGTTGTTGCTGTAATAGATCAGGAT
TTTGGCTCTACAGTGTTTAATGTCCCTACCAAAGTGTTACGATATGGTTATCATGTGTTGCACTTTATTA
CACATGCACTTTCTGCTGATGGAGTGCAGTGTTATACGCCACATAGTCAAATATCGTATTCTAATTTTTA
TGCTAGTGGCTGTGTGCTTTCCTCTGCTTGCACTATGTTTACAATGGCCGATGGTAGTCCACAACCTTAT
TGTTATACAGAGGGGCTTATGCAAAATGCTTCTCTGTATAGTTCATTGGTACCTCACGTGCGGTATAATC
TTGCTAATGCTAAAGGTTTTATCCGTTTTCCAGAAGTGTTGCGAGAAGGGCTTGTACGTATCGTGCGTAC
TCGTTCTATGTCGTATTGCAGAGTTGGATTATGTGAGGAAGCTGATGAGGGTATATGCTTTAATTTTAAT
GGTTCTTGGGTGCTTAATAATGATTATTATAGATCATTGCCTGGGACCTTTTGTGGTAGAGATGTTTTTG
ATTTAATTTATCAGCTATTTAAAGGTTTAGCACAGCCTGTGGATTTTTTGGCATTGACTGCTAGTTCCAT
TGCTGGTGCTATACTCGCTGTAATTGTTGTTTTGGTGTTTTATTACCTAATAAAGCTTAAACGTGCTTTT
GGTGATTACACCAGTGTTGTTTTTGTTAACGTGATTGTGTGGTGTGTAAATTTTATGATGCTTTTTGTGT
TTCAAGTTTACCCCATACTTTCTTGTGTATATGCTATTTGTTATTTTTATGCCACGCTTTATTTCCCTTC
GGAGATAAGTGTGATAATGCACTTACAATGGCTAGTTATGTATGGCACTATTATGCCTTTATGGTTTTGT
TTGCTATATATAGCTGTTGTTGTTTCAAATCATGCTTTTTGGGTATTTTCTTACTGCAGAAAGCTTGGTA
CTTCTGTTCGTAGTGATGGTACATTTGAAGAAATGGCTCTCACTACTTTTATGATTACAAAAGATTCTTA
TTGTAAGCTTAAGAATTCTTTGTCTGATGTTGCTTTTAATAGATATTTGAGTTTGTATAATAAATATAGG
TATTACAGCGGTAAAATGGATACTGCTGCATATAGGGAGGCTGCTTGCTCTCAGTTGGCTAAAGCAATGG
ACACATTTACCAATAATAATGGTAGTGATGTGCTTTACCAACCGCCTACTGCTTCCGTCTCAACTTCATT
CTTGCAATCTGGTATTGTGAAAATGGTAAATCCTACTTCTAAGGTAGAACCATGTGTTGTCAGTGTTACC
TATGGTAATATGACATTGAATGGTTTATGGTTGGATGACAAGGTCTACTGTCCCAGACATGTAATATGTT
CTGCTTCAGATATGACTAATCCAGATTATACAAATTTGTTGTGTAGAGTAACATCAAGTGATTTTACTGT
ATTGTTTGATCGTCTAAGCCTTACAGTGATGTCTTATCAAATGCGGGGTTGTATGCTTGTTCTTACAGTG
ACCCTGCAAAATTCTCGTACGCCAAAATATACATTTGGTGTGGTTAAACCTGGTGAGACTTTTACTGTTT
TAGCTGCTTATAACGGCAAACCACAAGGAGCCTTTCATGTAACTATGCGTAGTAGTTATACCATTAAGGG
TTCCTTTTTATGCGGATCTTGTGGATCTGTTGGTTATGTAATAATGGGTGATTGTGTTAAATTTGTTTAT
ATGCATCAATTGGAGCTTAGTACTGGTTGTCATACTGGTACTGACTTCAATGGGGATTTTTATGGTCCTT
ATAAGGATGCTCAGGTTGTTCAGTTGCTCATTCAGGATTATATACAATCTGTTAATTTTGTAGCATGGCT
TTATGCTGCTATACTTAACAATTGTAATTGGTTTGTACAAAGTGATAAGTGTTCTGTAGAAGATTTTAAT
GTGTGGGCTCTGTCCAATGGATTTAGCCAAGTTAAATCTGACCTTGTTATAGATGCTTTAGCTTCTATGA
CTGGTGTGTCTTTGGAAACACTGTTGGCTGCTATTAAGCGTCTTAAGAATGGTTTCCAAGGACGTCAGAT
TATGGGTAGTTGCTCTTTTGAGGATGAATTGACACCTAGCGATGTTTATCAACAACTCGCTGGTATCAAG
TTACAATCAAAACGCACTAGATTGTTTAAAGGCACTGTTTGTTGGATTATGGCTTCTACATTTTTGTTTA
GTTGCATAATTACAGCATTTGTGAAATGGACTATGTTTATGTATGTAACTACTAATATGTTTAGTATTAC
GTTTTGTGCACTTTGTGTTATAAGTTTGGCCATGTTGTTGGTTAAGCATAAGCATCTTTATTTGACTATG
TATATAACTCCTGTGCTTTTTACACTGTTGTATAACAACTATTTGGTTGTGTACAAGCATACATTTAGAG
GCTATGTCTATGCATGGCTATCATATTATGTTCCATCAGTTGAGTACACTTATACTGATGAAGTTATTTA
TGGCATGTTATTGCTTGTAGGAATGGTCTTTGTTACATTACGTAGCATTAACCATGATTTGTTTTCTTTT
ATAATGTTTGTTGGTCGTTTGATTTCTGTTTTCTCTTTGTGGTACAAGGGTTCTAACTTAGAGGAAGAAA
TTCTTCTTATGTTGGCTTCCCTTTTTGGTACTTACACATGGACAACAGTTTTATCTATGGCTGTAGCAAA
GGTTATTGCTAAGTGGGTTGCTGTGAATGTCTTGTATTTCACAGATATACCTCAAATTAAGATAGTGCTT
TTGTGCTATTTGTTTATTGGTTATATTATTAGCTGTTATTGGGGCTTGTTTTCCTTGATGAACAGTTTGT
TTAGAATGCCTTTGGGTGTTTATAATTATAAAATTTCAGTACAGGAATTAAGATATATGAATGCTAATGG
ATTGCGCCCTCCTAAGAATAGTTTTGAAGCCCTTATGCTTAATTTTAAGCTGTTGGGTATTGGAGGTGTT
CCAATCATTGAAGTATCTCAATTTCAATCAAAATTGACTGATGTCAAATGTGCTAATGTCGTCTTGCTTA
ATTGCTTGCAACATTTGCATGTTGCTTCTAATTCTAAGTTGTGGCATTATTGTAGCACTTTGCACAATGA
AATACTTGCCACTTCGGATCTGAGTGTTGCTTTTGAAAAGCTTGCTCAGTTATTAATTGTTTTGTTTGCT
AATCCAGCTGCTGTGGATAGCAAGTGCCTGACTAGTATTGAAGAAGTTTGCGATGATTACGCAAAGGACA
ATACTGTTTTGCAGGCTTTACAGAGTGAATTTGTTAATATGGCTAGCTTCGTTGAATATGAAGTTGCTAA
GAAAAATCTTGATGAGGCGCGTTTTAGTGGTTCTGCTAATCAACAGCAGTTAAAACAGCTAGAGAAAGCC
TGTAATATTGCTAAATCTGCTTATGAACGCGACCGTGCTGTAGCAAAAAAGTTGGAGCGTATGGCTGATT
TGGCTCTCACTAATATGTATAAAGAAGCTAGAATTAATGATAAGAAGAGTAAGGTTGTTTCTGCCTTGCA
AACTATGCTTTTTAGTATGGTGCGTAAGTTAGATAATCAAGCTCTGAATTCAATATTAGATAACGCTGTG
AAGGGTTGTGTACCATTGAATGCAATACCTTCATTGGCAGCAAATACTCTGAATATAATTGTACCAGATA
AAAGTGTTTATGACCAGGTAGTTGATAATGTCTATGTTACCTATGCGGGTAATGTATGGCAGATTCAAAC
TATCCAGGATTCAGATGGTACAAATAAGCAGTTGAATGAGATATCTGATGATTGTAACTGGCCACTAGTT
ATTATTGCAAATCGGTATAATGAGGTATCTGCTACTGTTTTGCAAAATAATGAATTAATGCCTGCTAAGT
TGAAAATTCAGGTTGTTAATAGTGGTCCAGATCAGACTTGTAATACACCTACTCAATGTTACTATAATAA
TAGTAACAATGGGAAGATTGTTTATGCTATACTTAGTGATGTTGATGGTCTTAAGTATACAAAAATTCTT
AAAGATGATGGCAATTTTGTTGTTTTGGAGTTAGATCCTCCTTGTAAATTTACTGTTCAAGATGCTAAAG
GTCTTAAAATTAAGTACCTTTATTTTGTAAAAGGTTGTAACACACTAGCAAGAGGCTGGGTTGTTGGTAC
AATTTCTTCTACAGTTAGATTGCAAGCTGGAACTGCTACTGAATATGCTTCCAACTCATCTATATTGTCT
TTATGTGCGTTTTCTGTAGATCCTAAGAAAACGTATTTAGATTTTATACAACAAGGAGGAACACCTATTG
CCAATTGTGTTAAAATGTTGTGTGACCATGCTGGTACCGGTATGGCCATTACTGTTAAACCCGATGCTAC
CACTAGTCAGGATTCATATGGTGGTGCGTCTGTTTGTATATATTGCCGCGCACGAGTTGAACACCCAGAT
GTTGATGGGTTGTGCAAATTACGCGGCAAGTTTGTACAAGTGCCTGTAGGTATAAAAGATCCTGTGTCTT
ATGTTTTGACACATGATGTTTGTCGAGTTTGTGGATTTTGGCGGGATGGAAGTTGTTCATGTGTTAGCAC
TGACACTACTGTTCAATCAAAAGATACTAATTTTTTAAACGGGTTCGGGGTACGAGTGTAGATGCCCGTC
TCGTACCCTGCGCCAGTGGTTTATCTACTGATGTACAATTAAGGGCATTTGATATTTACAATGCTAGTGT
TGCTGGCATTGGTTTACATTTAAAAGTTAATTGTTGCCGTTTTCAGCGTGTTGATGAGAACGGTGATAAA
TTAGATCAGTTCTTTGTTGTTAAGAGGACAGATCTGACTATATATAATAGAGAGATGAAATGCTATGAGC
GTGTAAAAGATTGTAAGTTTGTGGCTGAACACGATTTCTTTACATTTGATGTAGAAGGTAGTCGTGTGCC
ACACATTGTACGCAAGGATTTAACAAAGTATACTATGTTGGATCTTTGCTATGCATTGCGACATTTTGAT
CGCAATGATTGCATGCTGCTTTGTGACATTCTCTCTATATATGCTGGTTGTGAACAATCCTACTTTACTA
AGAAGGATTGGTATGATTTTGTTGAAAATCCTGATATTATTAATGTGTATAAAAAGCTAGGACCTATTTT
TAATAGAGCCCTAGTTAGCGCTACTGAGTTTGCGGACAAATTGGTGGAGGTAGGCTTAGTAGGCGTTTTA
ACACTTGATAATCAAGATTTAAATGGTAAATGGTATGATTTTGGTGACTATGTTATTGCAGCCCCAGGAT
GTGGTGTTGCTATAGCAGATTCTTATTATTCTTATATCATGCCTATGCTGACCATGTGTCATGCATTGGA
TTGCGAATTGTATGTGAATAATGCTTATAGACTATTTGATCTTGTACAGTATGATTTTACTGATTACAAG
CTTGAATTGTTTAATAAGTATTTTAAGCACTGGAGTATGCCATATCATCCTAACACTGTTGATTGTCAGG
ATGATCGGTGTATTATACATTGTGCTAATTTTAACATACTTTTTAGTATGGTTTTACCTAATACATGTTT
TGGGCCTCTTGTTAGGCAAATTTTTGTGGATGGTGTGCCTTTTGTTGTTTCAATTGGCTACCATTATAAA
GAACTTGGTATTGTGATGAATATGGATGTGGATACACATCGTTATCGCTTGTCTTTAAAAGACTTGCTTT
TATATGCTGCTGATCCAGCTTTGCATGTAGCTTCTGCTAGTGCATTGTATGATTTACGCACTTGCTGTTT
TAGTGTTGCCGCTATAACAAGCGGTGTAAAATTTCAAACAGTTAAACCTGGTAATTTTAATCAGGATTTT
TATGATTTTGTTTTAAGTAAAGGCCTGCTTAAAGAGGGTAGCTCAGTTGATCTGAAGCACTTTTTCTTTA
CACAGGATGGTAATGCTGCTATTACTGATTATAATTATTATAAGTATAATTTGCCCACCATGGTGGACAT
TAAGCAGTTGTTGTTTGTTTTGGAAGTTGTTTATAAGTATTTTGAGATTTATGATGGTGGGTGTATACCG
GCATCACAAGTCATTGTTAATAATTATGATAAGAGTGCTGGCTATCCATTTAACAAATTTGGAAAAGCCA
GGCTCTATTATGAAGCATTATCATTTGAGGAACAGGATGAAATTTACGCTTATACTAAGCGTAATGTCCT
GCCAACACTTACTCAAATGAATTTGAAATATGCTATTAGTGCTAAGAATAGAGCCCGCACTGTTGCTGGT
GTTTCCATACTTAGTACTATGACTGGCAGAATGTTTCATCAAAAATGTTTGAAAAGTATAGCAGCTACAC
GTGGTGTTCCTGTAGTTATAGGCACCACTAAATTTTATGGTGGCTGGGATGATATGTTACGCCGCCTTAT
TAAAGATGTTGACAATCCTGTACTTATGGGTTGGGATTATCCTAAGTGTGATCGTGCTATGCCAAACCTA
CTACGTATTGTTAGTAGTTTGGTATTAGCCCGAAAACATGAGACATGTTGTTCGCAAAGCGATAGGTTTT
ATCGACTTGCGAATGAATGCGCACAAGTTTTGAGTGAAATTGTTATGTGTGGTGGCTGTTATTATGTTAA
GCCTGGTGGCACTAGTAGTGGTGATGCAACTACTGCTTTTGCTAATTCAGTCTTTAACATATGTCAAGCT
GTTTCAGCCAATGTATGTGCCTTAATGTCATGCAATGGCAATAAGATTGAAGATCTTAGTATACGTGCTC
TTCAGAAGCGCTTATACTCACATGTGTATAGAAGTGATAAGGTTGATTCAACCTTTGTCACAGAATATTA
TGAATTTTTAAATAAGCATTTTAGTATGATGATTTTGAGTGATGATGGGGTTGTGTGTTATAATTCTGAT
TATGCGTCCAAAGGGTATATTGCTAATATAAGTGCCTTTCAACAGGTATTATATTATCAAAATAACGTTT
TTATGTCAGAATCCAAATGTTGGGTTGAACATGACATAAATAATGGACCTCATGAATTCTGTTCACAACA
CACAATGCTTGTAAAGATGGATGGTGACGATGTCTACCTTCCATATCCTAATCCTAGTCGTATATTAGGA
GCTGGATGTTTTGTAGATGATTTGTTAAAGACTGATAGTGTTCTTTTAATAGAACGATTTGTAAGTCTTG
CAATAGATGCTTATCCACTTGTGTATCATGAAAATGAAGAATACCAAAAGGTTTTTCGTGTTTATTTGGC
GTATATAAAGAAGTTGTACAATGACCTGGGTAATCAGATCTTGGATAGCTACAGTGTTATTTTAAGTACT
TGTGATGGACAAAAGTTCACTGATGAGTCCTTTTACAAGAACATGTATTTAAGAAGTGCAGTTATGCAGA
GTGTTGGAGCTTGCGTGGTCTGCTCTTCTCAAACATCATTACGTTGTGGCAGTTGCATCAGAAAGCCTCT
TCTTTGCTGCAAGTGTTGTTATGATCATGTTATGGCGACTGATCATAAATATGTCTTGAGTGTTTCACCA
TATGTGTGTAATGCACCAGGATGTGATGTAAATGATGTTACCAAATTGTATCTAGGTGGTATGTCATATT
ATTGTGAAGACCATAAGCCACAATATTCATTCAAGTTGGTAATGAATGGTCTGGTTTTTGGTCTATATAA
ACAATCTTGTACAGGATCTCCGTACATAGACGATTTTAATCGTATAGCTAGTTGTAAATGGACCGATGTG
GATGATTACATACTAGCTAATGAATGTACAGAGCGCTTGAAATTGTTTGCTGCAGAAACGCAAAAGGCAA
CCGAGGAAGCCTTTAAGCAGAGTTATGCATCAGCAACAATACAAGAGATTGTTAGTGAGCGCGAATTGAT
TCTCTCTTGGGAGATTGGAAAAGTTAAGCCACCACTTAATAAAAATTATGTTTTTACTGGCTACCATTTT
ACTAAAAATGGTAAGACAGTTTTAGGTGAGTATGTTTTTGATAAGAGTGAGTTGACTAATGGTGTGTATT
ATCGCGCCACAACCACTTATAAGCTATCTGTAGGAGATGTTTTTGTTTTAACCTCTCATTCAGTAGCTAA
TTTAAGTGCTCCTACGCTTGTTCCGCAGGAGAATTATAGTAGTATTAGATTTGCTAGTGTTTATAGTGTG
CTTGAGACGTTTCAGAACAATGTTGTTAATTATCAACACATTGGTATGAAACGTTACTGCACCGTGCAAG
GACCTCCTGGTACAGGGAAGTCACATCTTGCTATTGGTCTTGCTGTATTCTATTGTACAGCACGTGTTGT
ATACACAGCGGCCAGCCATGCAGCTGTTGACGCATTGTGTGAAAAAGCATATAAATTTTTGAATATAAAT
GATTGCACTCGTATTGTTCCGGCCAAGGTCAGGGTGGAGTGCTATGATAAGTTTAAAATTAATGACACCA
CTCGTAAGTATGTGTTTACTACCATAAATGCATTACCTGAGATGGTGACTGATATTGTTGTTGTAGATGA
AGTTAGTATGCTTACCAATTATGAGCTTTCTGTTATTAATGCTCGTATTCGCGCTAAGCATTATGTTTAT
ATTGGTGATCCTGCTCAATTGCCAGCACCACGTGTGTTATTGAGCAAGGGTACACTTGAACCTAAATATT
TTAACACTGTTACTAAGCTCATGTGTTGCTTAGGGCCAGACATTTTTCTTGGTACATGTTATAGATGTCC
TAAGGAAATCGTTGATACAGTGTCCGCCTTGGTTTATGAAAATAAGCTTAAGGCTAAGAATGAGAGTAGT
TCATTGTGTTTTAAGGTCTATTATAAGGGCGTTACAACACATGAAAGTTCTAGTGCTGTAAATATGCAGC
AGATTTATTTGATTAATAAGTTTTTGAAGGCTAACCCTTTGTGGCATAAAGCTGTTTTTATTAGCCCATA
TAATAGTCAGAACTTTGCAGCTAAGCGTGTTTTGGGTTTACAAACCCAAACCGTGGATTCTGCTCAAGGT
TCTGAATATGATTATGTTATATATTCACAGACTGCAGAAACAGCGCATTCTGTAAATGTTAATCGCTTCA
ATGTTGCTATTACTCGAGCCAAGAAAGGTATTCTTTGTGTTATGAGTAATATGCAGTTGTTTGAAGCATT
ACAGTTTACTACATTGACCTTAGATAAAGTGCCACAGGCCGTCGAAACTAAAGTTCAATGTAGTACTAAT
TTATTTAAAGATTGTAGCAAGAGTTATAGCGGTTATCACCCAGCTCATGCTCCTTCATTTTTGGCAGTAG
ATGACAAATATAAGGCAACTGGCGATTTAGCCGTGTGTCTTGGTATTGGTGATTCTGCTGTTACATATTC
AAGATTAATATCACTCATGGGTTTTAAATTGGATGTTACCCTTGATGGGTATTGTAAGCTTTTTATAACT
AAAGAAGAAGCTGTTAAACGCGTGCGTGCCTGGGTTGGCTTTGATGCTGAAGGTGCTCATGCCACGCGTG
ATAGCATTGGGACAAATTTCCCACTTCAATTAGGATTTTCCACAGGAATTGATTTTGTTGTGGAAGCCAC
TGGTTTGTTTGCTGATAGAGATGGTTACAGCTTTAAAAAGGCTGTGGCGAAAGCTCCTCCTGGTGAACAA
TTTAAGCACCTCATCCCTTTGATGACGAGAGGTCATCGCTGGGATGTTGTTAGACCTAGAATAGTACAAA
TGTTTGCAGATCATTTAATTGATCTGTCTGATTGTGTTGTGCTAGTTACATGGGCAGCCAACTTTGAGCT
CACTTGTCTCCGCTACTTTGCAAAAGTAGGGCGTGAGATTTCTTGTAATGTATGCACTAAACGTGCCACA
GTTTACAATTCTAGAACTGGTTACTATGGTTGTTGGCGCCATAGTGTTACATGTGATTACTTGTATAATC
CACTTATTGTTGATATTCAACAGTGGGGATATATTGGTTCTTTATCAAGTAATCATGATTTATATTGTAG
TGTCCATAAAGGAGCACATGTTGCTTCCTCTGATGCTATAATGACACGGTGTTTGGCCGTTTATGATTGC
TTTTGCAATAATATTAATTGGAATGTGGAGTATCCCATCATTTCAAATGAGTTAAGTATTAATACCTCTT
GTAGGGTCTTGCAGCGTGTGATTCTTAAAGCTGCCATGCTCTGCAACAGATATACTTTGTGTTATGATAT
TGGCAACCCAAAAGCGATTGCCTGTGTCAAAGATTTTGATTTTAAGTTCTATGATGCCCAACCAATTGTT
AAGTCTGTTAAGACTCTTTTGTATTCTTTTGAGGCACATAAGGACTCTTTTAAAGACGGTTTGTGTATGT
TTTGGAACTGTAATGTGGATAAGTATCCACCGAATGCAGTTGTATGTAGATTTGACACTAGAGTGTTGAA
TAATTTAAATCTTCCTGGCTGTAATGGAGGTAGTTTGTATGTTAATAAACATGCATTCCACACTAAACCC
TTTGCTAGGGCAGCCTTTGAGCATTTGAAGCCTATGCCATTCTTCTATTATTCAGATACGCCTTGTGTGT
ATATGGATGGCATGGATGCTAAGCAGGTTGATTATGTACCTTTGAAATCTGCCACGTGCATCACAAGATG
CAATTTAGGTGGTGCAGTTTGTTTAAAACATGCTGAAGAGTATCGTGAGTACTTAGAGTCTTACAATACA
GCTACTACAGCAGGTTTTACTTTTTGGGTCTATAAGACATTTGATTTTTATAATTTGTGGAATACGTTCA
CCAAGCTACAAAGCTTGGAGAATGTTGTATATAATTTAGTCAAGACTGGTCATTATACAGGACAGGCTGG
TGAAATGCCTTGTGCCATTATAAATGATAAAGTTGTGGCTAAGATCGATAAGGAGGATGTTGTCATTTTT
ATTAATAATACAACATACCCTACTAATGTGGCCGTTGAATTATTTGCCAAGCGCAGTGTTCGACACCACC
CAGAGCTTAAGCTCTTTAGAAATTTAAATATAGACGTGTGTTGGAAGCACGTCATTTGGGATTATGCTAG
AGAAAGTATATTTTGCAGTAATACCTATGGTGTCTGCATGTATACAGATTTAAAGTTCATTGATAAATTG
AATGTCCTTTTTGATGGTCGTGATAATGGTGCTCTTGAAGCTTTTAAACGTTCTAATAATGGCGTTTACA
TTTCCACGACAAAAGTTAAGAGTCTTTCGATGATAAGAGGTCCACCGCGTGCTGAATTAAATGGCGTAGT
GGTGGACAAGGTTGGAGACACTGATTGTGTGTTTTATTTTGCTGTGCGTAAAGAAGGTCAGGATGTCATC
TTCAGCCAATTCGACAGCCTGGGAGTCAGCTCTAACCAGAGCCCACAAGGTAATCTGGGGAGTAATGGTA
AACCCGGTAATGTCGGTGGTAATGATGCTCTGTCAATCTCTACTATCTTTACACAAAGCCGTGTTATTAG
CTCTTTTACATGTCGTACTGATATGGAAAAAGATTTTATAGCTTTAGATCAAGATGTGTTTATTCAGAAG
TATGGTTTGGAGGACTATGCCTTTGAACACATTGTTTATGGTAACTTCAACCAGAAGATTATTGGTGGTT
TGCATTTGTTAATAGGCTTGTACCGAAGACAGCAAACTTCCAATCTGGTTGTTCAGGAGTTTGTTTCATA
TGACTCCAGCATACACTCTTATTTTATCACTGACGAGAAGAGTGGTGGTAGTAAGAGTGTTTGCACTGTT
ATAGATATTTTGTTGGATGATTTTGTGGCTCTTGTTAAGTCACTTAATCTTAATTGTGTGAGTAAGGTTG
TTAATGTTAATGTTGATTTTAAAGATTTTCAGTTTATGCTTTGGTGTAACGATGAGAAAGTTATGACTTT
CTATCCTCGTTTGCAAGCTGCATCTGACTGGAAGCCTGGTTATTCTATGCCTGTATTATATAAGTATTTG
AATTCTCCAATGGAAAGAGTTAGTCTCTGGAATTATGGGAAGCCAGTTACTTTGCCTACAGGCTGTATGA
TGAATGTTGCTAAGTATACTCAGTTATGTCAATATCTGAATACTACAACATTAGCTGTACCTGTTAATAT
GCGAGTTTTGCATTTAGGTGCAGGTTCAGAAAAAGGAGTAGCACCGGGTTCTGCAGTTCTTAGGCAGTGG
TTGCCTGCTGGTACTATTCTTGTAGATAACGATTTATACCCATTTGTTAGTGACAGTGTCGCTACATATT
TTGGGGATTGTATAACTTTACCCTTTGATTGTCAATGGGATTTGATAATTTCTGATATGTATGACCCTAT
TACTAAGAACATAGGGGAGTACAATGTGAGTAAAGATGGTTTCTTTACATACATTTGTCATATGATTCGA
GACAAGTTAGCTCTGGGTGGCAGTGTTGCTATAAAAATAACAGAGTTTTCTTGGAATGCAGAATTATATA
AGTTAATGGGGTATTTTGCATTTTGGACTGTGTTTTGCACAAATGCAAATGCTTCTTCTAGTGAAGGATT
TTTAATTGGCATAAATTATTTGTGTAAGCCCAAGGTTGAGATAGATGGAAATGTTATGCATGCCAATTAT
TTGTTTTGGAGAAATTCCACAGTTTGGAACGGGGGTGCTTATAGCCTGTTTGATATGGCTAAATTCCCGC
TTAAGTTGGCTGGTACTGCCGTAATAAATTTAAGAGCAGACCAGATTAATGATATGGTTTATTCCCTTCT
TGAAAAGGGTAAACTACTTATTAGAGATACAAATAAAGAAGTTTTCGTTGGTGACAGTTTGGTTAATGTA
ATCTAAACTTTAAAAATGGCTGTCGCTTATGCAGACAAGCCTAATCATTTTATCAATTTTCCACTTACCC
ATTTTCAGGGTTTTGTGTTAAATTATAAAGGTTTACAATTTCAAATTCTCGATGAAGGAGTGGATTGTAA
AATACAAACAGCGCCACACATTAGTCTTACTATGCTGGACATACAGCCTGAAGACTATAAAAGTGTTGAT
GTCGCTATTCAAGAAGTTATTGATGATATGCATTGGGGTGATGGTTTTCAGATTAAATTTGAGAATCCTC
ACATCCTAGGAAGATGCATAGTTTTAGATGTTAAAGGTGTAGAAGAATTGCATGACGATTTAGTTAATTA
CATTCGTGATAAAGGTTGTGTTGCTGACCAATCCAGGAAATGGATTGGCCATTGCACCATAGCTCAACTC
ACGGATGCAGCACTGTCCATTAAGGAAAATGTTGATTTTATAAACAGCATGCAATTCAATTATAAAATCA
CCATCAACCCCTCATCACCGGCTAGACTTGAAATAGTTAAGCTCGGTGCTGAAAAGAAAGATGGTTTTTA
TGAAACCATAGTTAGTCACTGGATGGGAATTCGTTTTGAATACACATCACCCACTGATAAGCTAGCTATG
ATTATGGGTTATTGTTGTTTAGATGTGGTACGTAAAGAGCTAGAAGAAGGCGATCTTCCCGAGAATGATG
ATGATGCTTGGTTTAAGCTATCGTACCATTATGAAAACAATTCTTGGTTCTTCCGACATGTCTACAGGAA
AAGTTTTCATTTCCGTAAGGCTTGTCAAAATTTAGATTGTAATTGTTTGGGGTTTTATGAATCTTCAGTT
GAAGAATATTAAACTCAGTGAAAATGTTTTTGCTTCCTAGATTTATTCTAGTTAGCTGCATAATTGGTAG
CTTAGGTTTTTACAACCCTCCTACCAATGTTGTTTCGCATGTAAATGGAGATTGGTTTTTATTTGGTGAC
AGTCGTTCAGATTGTAATCATATTGTTAATATCAACCCCCATAATTATTCTTATATGGACCTTAATCCTG
TTCTGTGTGATTCTGGTAAAATATCATCTAAAGCTGGCAACTCCATTTTTAGGAGTTTTCACTTTACCGA
TTTTTATAATTACACAGGCGAAGGTCAACAAATTATTTTTTATGAGGGTGTTAATTTTACGCCTTATCAT
GCCTTTAAATGCAACCGTTCTGGTAGTAATGATATTTGGATGCAGAATAAAGGCTTGTTTTATACTCAGG
TTTATAAGAATATGGCTGTGTATCGCAGCCTTACTTTTGTTAATGTACCATATGTTTATAATGGCTCCGC
ACAAGCTACAGCTCTTTGTAAATCTGGTAGTTTAGTCCTTAATAACCCTGCATATATAGCTCCTCAAGCT
AACTCTGGGGATTATTATTATAAGGTTGAAGCTGATTTTTATTTGTCAGGTTGTGACGAGTATATCGTAC
CACTTTGTATTTTTAACGGCAAGTTTTTGTCGAATACAAAGTATTATGATGATAGTCAATATTATTTTAA
TAAAGACACTGGTGTTATTTATGGTCTCAATTCTACAGAAACCATTACCACTGGTTTTGATCTTAATTGT
TATTATTTAGTTTTACCCTCTGGTAATTATTTAGCCATTTCAAATGAGCTATTGTTAACTGTTCCTACGA
AAGCAATCTGTCTTAATAAGCGTAAGGATTTTACGCCTGTACAGGTTGTTGATTCGCGGTGGAACAATGC
CAGGCAGTCTGATAACATGACGGCGGTTGCTTGTCAACCTCCGTACTGTTATTTTCGTAATTCTACTACC
AACTATGTTGGTGTTTATGATATTAATCATGGAGATGCTGGTTTTACTAGCATACTTAGTGGTTTGTTAT
ATAATTCACCTTGTTTTTCGCAGCAAGGCGTTTTTAGGTATGATAATGTTAGCAGTGTCTGGCCTCTCTA
CCCCTATGGCAGATGTCCCACTGCTGCTGATATTAATATCCCTGATTTACCCATTTGTGTGTATGATCCG
CTACCAGTTATTTTGCTTGGCATTCTTTTGGGCGTTGCGATTGTAATTATTGTAGTTTTGTTGTTATATT
TTATGGTGGATAATGTTACTAGGCTGCATGATGCTTAGACCATAATCTAAACATGTTTTTGATACTTTTA
ATTTCCTTACCAACGGCTTTTGCTGTTATAGGAGATTTAAAGTGTACTTCAGATAATATTAATGATAAAG
ACACCGGTCCTCCTCCTATAAGTACTGATACTGTTGATGTTACTAATGGTTTGGGTACTTATTATGTTTT
AGATCGTGTGTATTTAAATACTACGTTGTTTCTTAATGGTTATTACCCTACTTCAGGTTCCACATATCGT
AATATGGCACTGAAGGGAAGTGTACTATTGAGCAGACTATGGTTTAAACCACCATTTCTTTCTGATTTTA
TTAATGGTATTTTTGCTAAGGTCAAAAATACCAAGGTTATTAAAGATCGTGTAATGTATAGTGAGTTCCC
TGCTATAACTATAGGTAGTACTTTTGTAAATACATCCTATAGTGTGGTAGTACAACCACGTACAATCAAT
TCAACACAGGATGGTGATAATAAATTACAAGGTCTTTTAGAGGTCTCTGTTTGCCAGTATAATATGTGCG
AGTACCCACAAACGATTTGTCATCCTAACCTGGGTAATCATCGCAAAGAACTATGGCATTTGGATACAGG
TGTTGTTTCCTGTTTATATAAGCGTAATTTCACATATGATGTGAATGCTGATTATTTGTATTTTCATTTT
TATCAAGAAGGTGGTACTTTTTATGCATATTTTACAGACACTGGTGTTGTTACTAAGTTTTTGTTTAATG
TTTATTTAGGCATGGCGCTTTCACACTATTATGTCATGCCTCTGACTTGTAATAGTAAGCTTACTTTAGA
ATATTGGGTTACACCTCTCACTTCTAGACAATATTTACTCGCTTTCAATCAAGATGGTATTATTTTTAAT
GCTGTTGATTGTATGAGTGATTTTATGAGTGAGATTAAGTGTAAAACACAATCTATAGCACCACCTACTG
GTGTTTATGAATTAAACGGTTACACTGTTCAGCCAATCGCAGATGTTTACCGACGTAAACCTAATCTTCC
CAATTGCAATATAGAAGCTTGGCTTAATGATAAGTCGGTGCCCTCTCCATTAAATTGGGAACGTAAGACA
TTTTCAAATTGTAATTTTAATATGAGCAGCCTGATGTCTTTTATTCAGGCAGACTCATTTACTTGTAATA
ATATTGATGCTGCTAAGATATATGGTATGTGTTTTTCCAGCATAACTATAGATAAGTTTGCTATACCCAA
TGGCAGGAAGGTTGACCTACAATTGGGTAATTTGGGCTATTTGCAGTCATTTAACTATAGAATTGATACT
ACTGCAACAAGTTGTCAGTTGTATTATAATTTACCTGCTGCTAATGTTTCTGTTAGCAGGTTTAATCCTT
CTACTTGGAATAAGAGATTTGGTTTTATAGAAGATTCTGTTTTTAAGCCTCGACCTGCAGGTGTTCTTAC
TAATCATGATGTAGTTTATGCACAACACTGTTTCAAAGCTCCTAAAAATTTCTGTCCGTGTAAATTGAAT
GGTTCGTGTGTAGGTAGTGGTCCTGGTAAAAATAATGGTATAGGCACTTGTCCTGCAGGTACTAATTATT
TAACTTGTGATAATTTGTGCACTCCTGATCCTATTACATTTACAGGTACTTATAAGTGCCCCCAAACTAA
ATCTTTAGTTGGCATAGGTGAGCACTGTTCGGGTCTTGCTGTTAAAAGTGATTATTGTGGAGGCAATTCT
TGTACTTGCCGACCACAAGCATTTTTGGGTTGGTCTGCAGACTCTTGTTTACAAGGAGACAAGTGTAATA
TTTTTGCTAATTTTATTTTGCATGATGTTAATAGTGGTCTTACTTGTTCTACTGATTTACAAAAAGCTAA
CACAGACATAATTCTTGGTGTTTGTGTTAATTATGACCTCTATGGTATTTTAGGCCAAGGCATTTTTGTT
GAGGTTAATGCGACTTATTATAATAGTTGGCAGAACCTTTTATATGATTCTAATGGTAATCTCTACGGTT
TTAGAGACTACATAACAAACAGAACTTTTATGATTCGTAGTTGCTATAGCGGTCGTGTTTCTGCGGCCTT
TCACGCTAACTCTTCCGAACCAGCATTGCTATTTCGGAATATTAAATGCAACTACGTTTTTAATAATAGT
CTTACACGACAGCTGCAACCCATTAACTATTTTGATAGTTATCTTGGTTGTGTTGTCAATGCTTATAATA
GTACTGCTATTTCTGTTCAAACATGTGATCTCACAGTAGGTAGTGGTTACTGTGTGGATTACTCTAAAAA
CAGACGAAGTCGTGGAGCGATTACCACTGGTTATCGGTTTACTAATTTTGAGCCATTTACTGTTAATTCA
GTAAACGATAGTTTAGAACCTGTAGGTGGTTTGTATGAAATTCAAATACCTTCAGAGTTTACTATAGGTA
ATATGGTGGAGTTTATTCAAACAAGCTCTCCTAAAGTTACTATTGATTGTGCTGCATTTGTCTGTGGTGA
TTATGCAGCATGTAAATCACAGTTGGTTGAATATGGTAGTTTCTGTGATAACATTAATGCCATACTCACA
GAAGTAAATGAACTACTTGACACTACACAGTTGCAAGTAGCTAATAGTTTAATGAATGGTGTTACTCTTA
GCACTAAGCTTAAAGATGGCGTTAATTTCAATGTAGACGACATCAATTTTTCCCCTGTATTAGGTTGTCT
AGGCAGCGAATGTAGTAAAGCTTCCAGTAGATCTGCTATAGAGGATTTACTTTTTGATAAAGTAAAGTTA
TCTGATGTCGGTTTTGTTGAGGCTTATAATAATTGTACAGGAGGTGCCGAAATTAGGGACCTCATTTGTG
TGCAAAGTTATAAAGGCATCAAAGTGTTGCCTCCACTGCTCTCAGAAAATCAGATCAGTGGATACACTTT
GGCTGCCACCTCTGCTAGTCTATTTCCTCCTTGGACAGCAGCAGCAGGTGTACCATTTTATTTAAATGTT
CAGTATCGCATTAATGGGCTTGGTGTCACCATGGATGTGCTAAGTCAAAATCAAAAGCTTATTGCTAATG
CATTTAACAATGCCCTTTATGCTATTCAGGAAGGGTTCGATGCAACTAATTCTGCTTTAGTTAAAATTCA
AGCTGTTGTTAATGCAAATGCTGAAGCTCTTAATAACTTATTGCAACAACTCTCTAATAGATTTGGTGCT
ATAAGTGCTTCTTTACAAGAAATTCTATCTAGACTTGATGCTCTTGAAGCGGAAGCTCAGATAGATAGAC
TTATTAATGGTCGTCTTACCGCTCTTAATGCTTATGTTTCTCAACAGCTTAGTGATTCTACACTGGTAAA
ATTTAGTGCAGCACAAGCTATGGAGAAGGTTAATGAATGTGTCAAAAGCCAATCATCTAGGATAAATTTC
TGTGGTAATGGTAATCATATTATATCATTAGTGCAGAATGCTCCATATGGTTTGTATTTTATCCACTTTA
GTTATGTCCCTACTAAGTATGTCACAGCGAGGGTTAGTCCTGGTCTGTGCATTGCTGGTGATAGAGGTAT
AGCTCCTAAGAGTGGTTATTTTGTTAATGTAAATAATACTTGGATGTACACTGGTAGTGGTTACTACTAC
CCTGAACCTATAACTGAAAATAATGTTGTTGTTATGAGTACCTGCGCTGTTAATTATACTAAAGCGCCGT
ATGTAATGCTGAACACTTCAATACCCAACCTTCCTGATTTTAAGGAAGAGTTGGATCAATGGTTTAAAAA
TCAAACATCAGTGGCACCAGATTTGTCACTTGATTATATAAATGTTACATTCTTGGACCTACAAGTTGAA
ATGAATAGGTTACAGGAGGCAATAAAAGTCTTAAATCAGAGCTACATCAATCTCAAGGACATTGGTACAT
ATGAATATTATGTAAAATGGCCTTGGTATGTATGGCTTTTAATCTGCCTTGCTGGTGTAGCTATGCTTGT
TTTACTATTCTTCATATGCTGTTGTACAGGATGTGGGACTAGTTGTTTTAAGAAATGTGGTGGTTGTTGT
GATGATTATACTGGATACCAGGAGTTAGTAATCAAAACTTCACATGACGACTAAGTTCGTCTTTGATTCA
TTGCACTGATCTCTTGTTAGATCTTTTTGCAATCTAGCATTTGTTAAAGTTCTTAAGGCCACGCCCTATT
AATGGACATTTGGAGACCTGAGAAGAAATATCTCCGTTATATTAACGGTTTTAATGTCTCAGAATTAGAA
GATGCTTGTTTTAAATTTAACTATCAATTTCCTAAAGTAGGATATTGTAGAGTTCCTAGTCATGCTTGGT
GCCGTAATCAAGGTAGATTTTGTGCTACATTCACTCTTTATGGTAAATCCAAACATTATGATAAATATTT
TGGAGTAATAAATGGTTTCACAGCATTCGCTAATACTGTAGAGGATGCTGTTAACAAACTGGTTTTCTTA
GCTGTTGACTTTATTACCTGGCGCAGACAGGAGTTAAATGTTTATGGCTGATGCTTATCTTGCAGACACT
GTGTGGTATGTGGGGCAAATAATTTTTATAGTTGCCATTTGTTTATTGGTTACAATAGTTGTAGTGGCAT
TTTTGGCAACTTTTAAATTGTGTATTCAACTTTGCGGTATGTGTAATACCTTAGTACTGTCCCCTTCTAT
TTATGTGTTTAATAGAGGTAGGCAGTTTTATGAGTTTTACAATGATGTAAAACCACCAGTCCTTGATGTG
GATGACGTTTAGGTAATCCAAACATTATGAGTAGTAAAACTACACCAGCACCAGTTTATATCTGGACTGC
TGATGAAGCTATTAAATTCCTAAAGGAATGGAATTTTTCTTTGGGTATTATACTACTTTTTATTACAATC
ATATTGCAATTTGGATATACAAGTCGCAGTATGTTTGTTTATGTTATTAAGATGATTATTTTGTGGCTTA
TGTGGCCCCTTACTATAATCTTAACTATTTTCAATTGCGTATACGCATTGAATAATGTGTATCTTGGCCT
TTCTATAGTTTTTACCATAGTGGCCATTATTATGTGGATTGTGTATTTTGTGAATAGTATCAGGTTGTTT
ATTAGAACTGGAAGTTTTTGGAGTTTCAACCCAGAAACAAACAACTTGATGTGTATAGATATGAAAGGAA
CAATGTATGTTAGGCCGATAATTGAGGACTATCATACTCTGACGGTCACAATAATACGCGGCCATCTTTA
CATTCAAGGTATAAAACTAGGTACTGGCTATTCTTTGGCAGATTTGCCAGCTTATATGACTGTTGCTAAG
GTTACACACCTGTGCACATATAAGCGTGGTTTTCTTGACAGGATAAGCGATACTAGTGGTTTTGCTGTTT
ATGTTAAGTCCAAAGTCGGTAATTACCGACTGCCATCAACCCAAAAGGGTTCTGGCATGGACACCGCATT
GTTGAGAAATAATATCTAAATTTTAAGGATGTCTTTTACTCCTGGTAAGCAATCCAGTAGTAGAGCGTCC
TCTGGAAATCGTTCTGGTAATGGCATCCTCAAGTGGGCCGATCAGTCCGACCAGTTTAGAAATGTTCAAA
CCAGGGGTAGAAGAGCTCAACCCAAGCAAACTGCTACCTCTCAGCAACCATCAGGAGGGAATGTTGTACC
CTACTATTCTTGGTTCTCTGGAATTACTCAGTTTCAAAAGGGAAAGGAGTTTGAGTTTGTAGAAGGACAA
GGTGTGCCTATTGCACCAGGAGTCCCAGCTACTGAAGCTAAGGGGTACTGGTACAGACACAACAGACGTT
CTTTTAAAACAGCCGATGGCAACCAGCGTCAACTGCTGCCACGATGGTATTTTTACTATCTGGGAACAGG
ACCGCATGCTAAAGACCAGTACGGCACCGATATTGACGGAGTCTACTGGGTCGCTAGCAACCAGGCTGAT
GTCAATACCCCGGCTGACATTGTCGATCGGGACCCAAGTAGCGATGAGGCTATTCCGACTAGGTTTCCGC
CTGGCACGGTACTCCCTCAGGGTTACTATATTGAAGGCTCAGGAAGGTCTGCTCCTAATTCCAGATCTAC
TTCGCGCACATCCAGCAGAGCCTCTAGTGCAGGATCGCGTAGTAGAGCCAATTCTGGCAATAGAACCCCT
ACCTCTGGTGTAACACCTGACATGGCTGATCAAATTGCTAGTCTTGTTCTGGCAAAACTTGGCAAGGATG
CCACTAAACCTCAGCAAGTAACTAAGCATACTGCCAAAGAAGTCAGACAGAAAATTTTGAATAAGCCCCG
CCAGAAGAGGAGCCCCAATAAACAATGCACTGTTCAGCAGTGTTTTGGTAAGAGAGGCCCTAATCAGAAT
TTTGGTGGTGGAGAAATGTTAAAACTTGGAACTAGTGACCCACAGTTCCCCATTCTTGCAGAACTCGCAC
CCACAGCTGGTGCGTTTTTCTTTGGATCAAGATTAGAGTTGGCCAAAGTGCAGAATTTATCTGGGAATCC
TGACGAGCCCCAGAAGGATGTTTATGAATTGCGCTATAACGGCGCAATTAGGTTTGACAGTACACTTTCA
GGTTTTGAGACCATAATGAAGGTGCTGAATGAGAATTTGAATGCCTATCAACAACAAGATGGTATGATGA
ATATGAGTCCAAAACCACAGCGTCAGCGTGGTCATAAGAATGGACAAGGAGAAAATGATAATATAAGTGT
TGCAGTGCCCAAAAGCCGCGTGCAGCAAAATAAGAGTAGAGAGTTGACTGCAGAGGACATCAGCCTTCTT
AAGAAGATGGATGAGCCCTATACTGAAGACACCTCAGAAATATAAGAGAATGAACCTTATGTCGGCATCT
GGTGGTAACCCCTCGCAGAAAAGTCGAGATAAGGCACTCTCTATCAGAATGGATGTCTTGCTGCTATAAT
AGATAGAGAAGGTTATAGCAGACTATAGATTAATTAGTTGAAAGTTTTGTGTTGTAATGTATAGTGTTGG
AGAAAGTGAAAGACTTGCGGAAGTAATTGCCGACAAGTGCCCAAGGGAAGAGCCAGCATGTTAAGTTACC
ACCCAGTAATTAGTAAATGAATGAAGTTAATTATGGCCAATTGGAAGAATCACAAAAAAAAAAAAAAAAA
AAAAAAAAAAA</v>
      </c>
      <c r="AU59" s="114" t="str">
        <f t="shared" si="20"/>
        <v>&gt;HuOC43 AY5</v>
      </c>
      <c r="AV59" s="114">
        <f t="shared" si="21"/>
        <v>1</v>
      </c>
      <c r="AW59" s="115" t="str">
        <f t="shared" si="22"/>
        <v>&gt;HuOC43 AY585228.1_ref_genome</v>
      </c>
      <c r="AX59" s="38"/>
      <c r="AY59" s="38"/>
      <c r="AZ59" s="38"/>
      <c r="BA59" s="38"/>
      <c r="BB59" s="38"/>
      <c r="BC59" s="38"/>
      <c r="BD59" s="38"/>
      <c r="BE59" s="38"/>
      <c r="BF59" s="38"/>
      <c r="BG59" s="38"/>
      <c r="BH59" s="38"/>
      <c r="BI59" s="38"/>
      <c r="BJ59" s="38"/>
      <c r="BK59" s="38"/>
      <c r="BL59" s="38"/>
      <c r="BM59" s="38"/>
      <c r="BN59" s="38"/>
      <c r="BO59" s="38"/>
      <c r="BP59" s="38"/>
      <c r="BQ59" s="38"/>
      <c r="BR59" s="38"/>
    </row>
    <row r="60" ht="15.75" customHeight="1">
      <c r="A60" s="223">
        <v>54.0</v>
      </c>
      <c r="B60" s="224" t="s">
        <v>486</v>
      </c>
      <c r="C60" s="225" t="s">
        <v>560</v>
      </c>
      <c r="D60" s="90" t="str">
        <f t="shared" si="8"/>
        <v>HuSARS-CoV_Tor2-FP1-10895</v>
      </c>
      <c r="E60" s="91" t="s">
        <v>135</v>
      </c>
      <c r="F60" s="91" t="s">
        <v>135</v>
      </c>
      <c r="G60" s="91" t="s">
        <v>135</v>
      </c>
      <c r="H60" s="91" t="s">
        <v>136</v>
      </c>
      <c r="I60" s="91"/>
      <c r="J60" s="46"/>
      <c r="K60" s="98"/>
      <c r="L60" s="116" t="s">
        <v>67</v>
      </c>
      <c r="M60" s="98"/>
      <c r="N60" s="117"/>
      <c r="O60" s="118"/>
      <c r="P60" s="98"/>
      <c r="Q60" s="119"/>
      <c r="R60" s="97">
        <v>5.0</v>
      </c>
      <c r="S60" s="98"/>
      <c r="T60" s="91"/>
      <c r="U60" s="98"/>
      <c r="V60" s="98" t="s">
        <v>561</v>
      </c>
      <c r="W60" s="99" t="s">
        <v>562</v>
      </c>
      <c r="X60" s="99"/>
      <c r="Y60" s="120">
        <v>1255.0</v>
      </c>
      <c r="Z60" s="119" t="s">
        <v>484</v>
      </c>
      <c r="AA60" s="102">
        <f t="shared" si="24"/>
        <v>1255</v>
      </c>
      <c r="AB60" s="103" t="str">
        <f t="shared" si="25"/>
        <v>yes</v>
      </c>
      <c r="AC60" s="104" t="str">
        <f t="shared" si="11"/>
        <v>&gt;HuSARS-CoV_Tor2-FP1-10895 AFR58742</v>
      </c>
      <c r="AD60" s="104" t="str">
        <f>IFERROR(__xludf.DUMMYFUNCTION("if (REGEXMATCH(AC60, ""^&gt;""),AC60 &amp; ""
"" &amp; Z60, """")"),"&gt;HuSARS-CoV_Tor2-FP1-10895 AFR58742
MFIFLLFLTLTSGSDLDRCTTFDDVQAPNYTQHTSSMRGVYYPDEIFRSDTLYLTQDLFLPFYSNVTGFHTINHTFGNPVIPFKDGIYFAATEKSNVVRGWVFGSTMNNKSQSVIIINNSTNVVIRACNFELCDNPFFAVSKPMGTQTHTMIFDNAFNCTFEYISDAFSLDVSEKSGNFKHLREFVFKNKDGFLYVYKGYQPIDVVRDLPSGFNTLKPI"&amp;"FKLPLGINITNFRAILTAFSPAQDIWGTSAAAYFVGYLKPTTFMLKYDENGTITDAVDCSQNPLAELKCSVKSFEIDKGIYQTSNFRVVPSGDVVRFPNITNLCPFGEVFNATKFPSVYAWERKKISNCVADYSVLYNSTFFSTFKCYGVSATKLNDLCFSNVYADSFVVKGDDVRQIAPGQTGVIADYNYKLPDDFMGCVLAWNTRNIDATSTGNYNYKYRYLRHGKLRPFERDISNVPFSPDGKPCTPPALNC"&amp;"YWPLNDYGFYTTTGIGYQPYRVVVLSFELLNAPATVCGPKLSTDLIKNQCVNFNFNGLTGTGVLTPSSKRFQPFQQFGRDVSDFTDSVRDPKTSEILDISPCSFGGVSVITPGTNASSEVAVLYQDVNCTDVSTAIHADQLTPAWRIYSTGNNVFQTQAGCLIGAEHVDTSYECDIPIGAGICASYHTVSLLRSTSQKSIVAYTMSLGADSSIAYSNNTIAIPTNFSISITTEVMPVSMAKTSVDCNMYICGDST"&amp;"ECANLLLQYGSFCTQLNRALSGIAAEQDRNTREVFAQVKQMYKTPTLKYFGGFNFSQILPDPLKPTKRSFIEDLLFNKVTLADAGFMKQYGECLGDINARDLICAQKFNGLTVLPPLLTDDMIAAYTAALVSGTATAGWTFGAGAALQIPFAMQMAYRFNGIGVTQNVLYENQKQIANQFNKAISQIQESLTTTSTALGKLQDVVNQNAQALNTLVKQLSSNFGAISSVLNDILSRLDKVEAEVQIDRLITGRLQ"&amp;"SLQTYVTQQLIRAAEIRASANLAATKMSECVLGQSKRVDFCGKGYHLMSFPQAAPHGVVFLHVTYVPSQERNFTTAPAICHEGKAYFPREGVFVFNGTSWFITQRNFFSPQIITTDNTFVSGNCDVVIGIINNTVYDPLQPELDSFKEELDKYFKNHTSPDVDLGDISGINASVVNIQKEIDRLNEVAKNLNESLIDLQELGKYEQYIKWPWYVWLGFIAGLIAIVMVTILLCCMTSCCSCLKGACSCGSCCKFD"&amp;"EDDSEPVLKGVKLHYT")</f>
        <v>&gt;HuSARS-CoV_Tor2-FP1-10895 AFR58742
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v>
      </c>
      <c r="AE60" s="98" t="s">
        <v>563</v>
      </c>
      <c r="AF60" s="105" t="str">
        <f t="shared" si="12"/>
        <v>https://www.ncbi.nlm.nih.gov/protein/AFR58742</v>
      </c>
      <c r="AG60" s="128" t="s">
        <v>564</v>
      </c>
      <c r="AH60" s="110">
        <v>29646.0</v>
      </c>
      <c r="AI60" s="108" t="str">
        <f t="shared" si="13"/>
        <v>21452</v>
      </c>
      <c r="AJ60" s="108" t="str">
        <f t="shared" si="14"/>
        <v>25219</v>
      </c>
      <c r="AK60" s="109" t="str">
        <f>IFERROR(__xludf.DUMMYFUNCTION("if(AI60&gt;0, right(left( REGEXREPLACE( REGEXREPLACE(AQ60, ""&gt;.*\n"", """"), ""\n"" , """"), AJ60), AJ60-AI60+1))"),"ATGTTTATTTTCTTATTATTTCTTACTCTCACTAGTGGTAGTGACCTTGACCGGTGCACCACTTTTGATGATGTTCAAGCTCCTAATTACACTCAACATACTTCATCTATGAGGGGGGTTTACTATCCTGATGAAATTTTTAGATCAGACACTCTTTATTTAACTCAGGATTTATTTCTTCCATTTTATTCTAATGTTACAGGGTTTCATACTATTAATCATACGTTTGGCAACCCTGTCATACCTTTTAAGGAT"&amp;"GGTATTTATTTTGCTGCCACAGAGAAATCAAATGTTGTCCGTGGTTGGGTTTTTGGTTCTACCATGAACAACAAGTCACAGTCGGTGATTATTATTAACAATTCTACTAATGTTGTTATACGAGCATGTAACTTTGAATTGTGTGACAACCCTTTCTTTGCTGTTTCTAAACCCATGGGTACACAGACACATACTATGATATTCGATAATGCATTTAATTGCACTTTCGAGTACATATCTGATGCCTTTTCGCTT"&amp;"GATGTTTCAGAAAAGTCAGGTAATTTTAAACACTTACGAGAGTTTGTGTTTAAAAATAAAGATGGGTTTCTCTATGTTTATAAGGGCTATCAACCTATAGATGTAGTTCGTGATCTACCTTCTGGTTTTAACACTTTGAAACCTATTTTTAAGTTGCCTCTTGGTATTAACATTACAAATTTTAGAGCCATTCTTACAGCCTTTTCACCTGCTCAAGACATTTGGGGCACGTCAGCTGCAGCCTATTTTGTTGGC"&amp;"TATTTAAAGCCAACTACATTTATGCTCAAGTATGATGAAAATGGTACAATCACAGATGCTGTTGATTGTTCTCAAAATCCACTTGCTGAACTCAAATGCTCTGTTAAGAGCTTTGAGATTGACAAAGGAATTTACCAGACCTCTAATTTCAGGGTTGTTCCCTCAGGAGATGTTGTGAGATTCCCTAATATTACAAACTTGTGTCCTTTTGGAGAGGTTTTTAATGCTACTAAATTCCCTTCTGTCTATGCATGG"&amp;"GAGAGAAAAAAAATTTCTAATTGTGTTGCTGATTACTCTGTGCTCTACAACTCAACATTTTTTTCAACCTTTAAGTGCTATGGCGTTTCTGCCACTAAGTTGAATGATCTTTGCTTCTCCAATGTCTATGCAGATTCTTTTGTAGTCAAGGGAGATGATGTAAGACAAATAGCGCCAGGACAAACTGGTGTTATTGCTGATTATAATTATAAATTGCCAGATGATTTCATGGGTTGTGTCCTTGCTTGGAATACT"&amp;"AGGAACATTGATGCTACTTCAACTGGTAATTATAATTATAAATATAGGTATCTTAGACATGGCAAGCTTAGGCCCTTTGAGAGAGACATATCTAATGTGCCTTTCTCCCCTGATGGCAAACCTTGCACCCCACCTGCTCTTAATTGTTATTGGCCATTAAATGATTATGGTTTTTACACCACTACTGGCATTGGCTACCAACCTTACAGAGTTGTAGTACTTTCTTTTGAACTTTTAAATGCACCGGCCACGGTT"&amp;"TGTGGACCAAAATTATCCACTGACCTTATTAAGAACCAGTGTGTCAATTTTAATTTTAATGGACTCACTGGTACTGGTGTGTTAACTCCTTCTTCAAAGAGATTTCAACCATTTCAACAATTTGGCCGTGATGTTTCTGATTTCACTGATTCCGTTCGAGATCCTAAAACATCTGAAATATTAGACATTTCACCTTGCTCTTTTGGGGGTGTAAGTGTAATTACACCTGGAACAAATGCTTCATCTGAAGTTGCT"&amp;"GTTCTATATCAAGATGTTAACTGCACTGATGTTTCTACAGCAATTCATGCAGATCAACTCACACCAGCTTGGCGCATATATTCTACTGGAAACAATGTATTCCAGACTCAAGCAGGCTGTCTTATAGGAGCTGAGCATGTCGACACTTCTTATGAGTGCGACATTCCTATTGGAGCTGGCATTTGTGCTAGTTACCATACAGTTTCTTTATTACGTAGTACTAGCCAAAAATCTATTGTGGCTTATACTATGTCT"&amp;"TTAGGTGCTGATAGTTCAATTGCTTACTCTAATAACACCATTGCTATACCTACTAACTTTTCAATTAGCATTACTACAGAAGTAATGCCTGTTTCTATGGCTAAAACCTCCGTAGATTGTAATATGTACATCTGCGGAGATTCTACTGAATGTGCTAATTTGCTTCTCCAATATGGTAGCTTTTGCACACAACTAAATCGTGCACTCTCAGGTATTGCTGCTGAACAGGATCGCAACACACGTGAAGTGTTCGCT"&amp;"CAAGTCAAACAAATGTACAAAACCCCAACTTTGAAATATTTTGGTGGTTTTAATTTTTCACAAATATTACCTGACCCTCTAAAGCCAACTAAGAGGTCTTTTATTGAGGACTTGCTCTTTAATAAGGTGACACTCGCTGATGCTGGCTTCATGAAGCAATATGGCGAATGCCTAGGTGATATTAATGCTAGAGATCTCATTTGTGCGCAGAAGTTCAATGGACTTACAGTGTTGCCACCTCTGCTCACTGATGAT"&amp;"ATGATTGCTGCCTACACTGCTGCTCTAGTTAGTGGTACTGCCACTGCTGGATGGACATTTGGTGCTGGCGCTGCTCTTCAAATACCTTTTGCTATGCAAATGGCATATAGGTTCAATGGCATTGGAGTTACCCAAAATGTTCTCTATGAGAACCAAAAACAAATCGCCAACCAATTTAACAAGGCGATTAGTCAAATTCAAGAATCACTTACAACAACATCAACTGCATTGGGCAAGCTGCAAGACGTTGTTAAC"&amp;"CAGAATGCTCAAGCATTAAACACACTTGTTAAACAACTTAGCTCTAATTTTGGTGCAATTTCAAGTGTGCTAAATGATATCCTTTCGCGACTTGATAAAGTCGAGGCGGAGGTACAAATTGACAGGTTAATTACAGGCAGACTTCAAAGCCTTCAAACCTATGTAACACAACAACTAATCAGGGCTGCTGAAATCAGGGCTTCTGCTAATCTTGCTGCTACTAAAATGTCTGAGTGTGTTCTTGGACAATCAAAA"&amp;"AGAGTTGACTTTTGTGGAAAGGGCTACCACCTTATGTCCTTCCCACAAGCAGCCCCGCATGGTGTTGTCTTCCTACATGTCACGTATGTGCCATCCCAGGAGAGGAACTTCACCACAGCGCCAGCAATTTGTCATGAAGGCAAAGCATACTTCCCTCGTGAAGGTGTTTTTGTGTTTAATGGCACTTCTTGGTTTATTACACAGAGGAACTTCTTTTCTCCACAAATAATTACTACAGACAATACATTTGTCTCA"&amp;"GGAAATTGTGATGTCGTTATTGGCATCATTAACAACACAGTTTATGATCCTCTGCAACCTGAGCTTGACTCATTCAAAGAAGAGCTGGACAAGTACTTCAAAAATCATACATCACCAGATGTTGATCTTGGCGACATTTCAGGCATTAACGCTTCTGTCGTCAACATTCAAAAAGAAATTGACCGCCTCAATGAGGTCGCTAAAAATTTAAATGAATCACTCATTGACCTTCAAGAATTGGGAAAATATGAGCAA"&amp;"TATATTAAATGGCCTTGGTATGTTTGGCTCGGCTTCATTGCTGGACTAATTGCCATCGTCATGGTTACAATCTTGCTTTGTTGCATGACTAGTTGTTGCAGTTGCCTCAAGGGTGCATGCTCTTGTGGTTCTTGCTGCAAGTTTGATGAGGATGACTCTGAGCCAGTTCTCAAGGGTGTCAAATTACATTACACATAA")</f>
        <v>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L60" s="109">
        <f t="shared" si="15"/>
        <v>3768</v>
      </c>
      <c r="AM60" s="109" t="str">
        <f t="shared" si="16"/>
        <v>&gt;HuSARS-CoV_Tor2-FP1-10895_Sgene
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N60" s="110" t="s">
        <v>565</v>
      </c>
      <c r="AO60" s="111" t="str">
        <f t="shared" si="26"/>
        <v>https://www.ncbi.nlm.nih.gov/nuccore/JX163928.1</v>
      </c>
      <c r="AP60" s="111" t="str">
        <f t="shared" si="27"/>
        <v>https://www.ncbi.nlm.nih.gov/nuccore/JX163928.1?report=fasta&amp;log$=seqview&amp;format=text</v>
      </c>
      <c r="AQ60" s="112" t="s">
        <v>566</v>
      </c>
      <c r="AR60" s="113">
        <f>IFERROR(__xludf.DUMMYFUNCTION("len(REGEXREPLACE(REGEXREPLACE(AT60, ""&gt;.*\n"", """"), ""\n"", """"))"),29646.0)</f>
        <v>29646</v>
      </c>
      <c r="AS60" s="113" t="str">
        <f t="shared" si="19"/>
        <v>yes</v>
      </c>
      <c r="AT60" s="109" t="str">
        <f>IFERROR(__xludf.DUMMYFUNCTION("if(AQ60="""","""", REGEXREPLACE(AQ60, ""&gt;.*\n"", AW60 &amp; ""
""))"),"&gt;HuSARS-CoV_Tor2-FP1-10895 JX163928.1_genome
CGATCTCTTGTAGATCTGTTCTCTAAACGAACTTTAAAATCTGTGTAGCTGTCGCTCGGCTGCATGCCTA
GTGCACCTACGCAGTATAAACAATAATAAATTTTACTGTCGTTGACAAGAAACGAGTAACTCGTCCCTCT
TCTGCAGACTGCTTACGGTTTCGTCCGTGTTGCAGTCGATCATCAGCATACCTAGGTTTCGTCCGGGT"&amp;"GT
GACCGAAAGGTAAGATGGAGAGCCTTGTTCTTGGTGTCAACGAGAAAACACACGTCCAACTCAGTTTGCC
TGTCCTTCAGGTTAGAGACGTGCTAGTGCGTGGCTTCGGGGACTCTGTGGAAGAGGCCCTATCGGAGGCA
CGTGAACACCTCAAAAATGGCACTTGTGGTCTAGTAGAGCTGGAAAAAGGCGTACTGCCCCAGCTTGAAC
AGCCCTATGTGTTCATTAAACGTTCTGATGCCTTAAGCA"&amp;"CCAATCACGGCCACAAGGTCGTTGAGCTGGT
TGCAGAAATGGACGGCATTCAGTACGGTCGTAGCGGTATAACACTGGGAGTACTCGTGCCACATGTGGGC
GAAACCCCAATTGCATACCGCAATGTTCTTCTTCGTAAGAACGGTAATAAGGGAGCCGGTGGTCATAGCT
ATGGCATCGATCTAAAGTCTTATGACTTAGGTGACGAGCTTGGCACTGATCCCATTGAAGATTATGAACA
AAACTGGAAC"&amp;"ACTAAGCATGGCAGTGGTGCACTCCGTGAACTCACTCGTGAGCTCAATGGAGGTGCAGTC
ACTCGCTATGTCGACAACAATTTCTGTGGCCCAGATGGGTACCCTCTTGATTGCATCAAAGATTTTCTCG
CACGCGCGGGCAAGTCAATGTGCACTCTTTCCGAACAACTTGATTACATCGAGTCGAAGAGAGGTGTCTA
CTGCTGCCGTGACCATGAGCATGAAATTGCCTGGTTCACTGAGCGCTCTGAT"&amp;"AAGAGCTACGAGCACCAG
ACACCCTTCGAAATTAAGAGTGCCAAGAAATTTGACACTTTCAAAGGGGAATGCCCAAAGTTTGTGTTTC
CTCTTAACTCAAAAGTCAAAGTCATTCAACCACGTGTTGAAAAGAAAAAGACTGAGGGTTTCATGGGGCG
TATACGCTCTGTGTACCCTGTTGCATCTCCACAGGAGTGTAACAATATGCACTTGTCTACCTTGATGAAA
TGTAATCATTGCGATGAAGTTTC"&amp;"ATGGCAGACGTGCGACTTTCTGAAAGCCACTTGTGAACATTGTGGCA
CTGAAAATTTAGTTATTGAAGGACCTACTACATGTGGGTACCTACCTACTAATGCTGTAGTGAAAATGCC
ATGTCCTGCCTGTCAAGACCCAGAGATTGGACCTGAGCATAGTGTTGCAGATTATCACAACCACTCAAAC
ATTGAAACTCGACTCCGCAAGGGAGGTAGGACTAGATGTTTTGGAGGCTGTGTGTTTGCCTATGT"&amp;"TGGCT
GCTATAATAAGCGTGCCTACTGGGTTCCTCGTGCTAGTGCTGATATTGGCTCAGGCCATACTGGCATTAC
TGGTGACAATGTGGAGACCTTGAATGAGGATCTCCTTGAGATACTGAGTCGTGAACGTGTTAACATTAAC
ATTGTTGGCGATTTTCATTTGAATGAAGAGGTTGCCATCATTTTGGCATCTTTCTCTGCTTCTACAAGTG
CCTTTATTGACACTATAAAGAGTCTTGATTACAAGT"&amp;"CTTTCAAAACCATTGTTGAGTCCTGCGGTAACTA
TAAAGTTACCAAGGGAAAGCCCGTAAAAGGTGCTTGGAACATTGGACAACAGAGATCAGTTTTAACACCA
CTGTGTGGTTTTCCCTCACAGGCTGCTGGTGTTATCAGATCAATTTTTGCGCGCACACTTGATGCAGCAA
ACCACTCAATTCCTGATTTGCAAAGAGCAGCTGTCACCATACTTGATGGTATTTCTGAACAGTCATTACG
TCTTGTC"&amp;"GACGCCATGGTTTATACTTCAGACCTGCTCACCAACAGTGTCATTATTATGGCATATGTAACT
GGTGGTCTTGTACAACAGACTTCTCAGTGGTTGTCTAATCTTTTGGGCACTACTGTTGAAAAACTCAGGC
CTATCTTTGAATGGATTGAGGCGAAACTTAGTGCAGGAGTTGAATTTCTCAAGGATGCTTGGGAGATTCT
CAAATTTCTCATTACAGGTGTTTTTGACATCGTCAAGGGTCAAATACAG"&amp;"GTTGCTTCAGATAACATCAAG
GATTGTGTAAAATGCTTCATTGATGTTGTTAACAAGGCACTCGAAATGTGCATTGATCAAGTCACTATCG
CTGGCGCAAAGTTGCGATCACTCAACTTAGGTGAAGTCTTCATCGCTCAAAGCAAGGGACTTTACCGTCA
GTGTATACGTGGCAAGGAGCAGCTGCAACTACTCATGCCTCTTAAGGCACCAAAAGAAGTAACCTTTCTT
GAAGGTGATTCACATGACAC"&amp;"AGTACTTACCTCTGAGGAGGTTGTTCTCAAGAACGGTGAACTCGAAGCAC
TCGAGACGCCCGTTGATAGCTTCACAAATGGAGCTATCGTTGGCACACCAGTCTGTGTAAATGGCCTCAT
GCTCTTAGAGATTAAGGACAAAGAACAATACTGCGCATTGTCTCCTGGTTTACTGGCTACAAACAATGTC
TTTCGCTTAAAAGGGGGTGCACCAATTAAAGGTGTAACCTTTGGAGAAGATACTGTTTGGGA"&amp;"AGTTCAAG
GTTACAAGAATGTGAGAATCACATTTGAGCTTGATGAACGTGTTGACAAAGTGCTTAATGAAAAGTGCTC
TGTCTACACTGTTGAATCCGGTACCGAAGTTACTGAGTTTGCATGTGTTGTAGCAGAGGCTGTTGTGAAG
ACTTTACAACCAGTTTCTGATCTCCTTACCAACATGGGTATTGATCTTGATGAGTGGAGTGTAGCTACAT
TCTACTTATTTGATGATGCTGGTGAAGAAAACT"&amp;"TTTCATCACGTATGTATTGTTCCTTTTACCCTCCAGA
TGAGGAAGAAGAGGACGATGCAGAGTGTGAGGAAGAAGAAATTGATGAAACCTGTGAACATGAGTACGGT
ACAGAGGATGATTATCAAGGTCTCCCTCTGGAATTTGGTGCCTCAGCTGAAACAGTTCGAGTTGAGGAAG
AAGAAGAGGAAGACTGGCTGGATGATACTACTGAGCAATCAGAGATTGAGCCAGAACCAGAACCTACACC
TGAA"&amp;"GAACCAGTTAATCAGTTTACTGGTTATTTAAAACTTACTGACAATGTTGCCATTAAATGTGTTGAC
ATCGTTAAGGAGGCACAAAGTGCTAATCCTATGGTGATTGTAAATGCTGCTAACATACACCTGAAACATG
GTGGTGGTGTAGCAGGTGCACTCAACAAGGCAACCAATGGTGCCATGCAAAAGGAGAGTGATGATTACAT
TAAGCTAAATGGCCCTCTTACAGTAGGAGGGTCTTGTTTGCTTTCT"&amp;"GGACATAATCTTGCTAAGAAGTGT
CTGCATGTTGTTGGACCTAACCTAAATGCAGGTGAGGACATCCAGCTTCTTAAGGCAGCATATGAAAATT
TCAATTCACAGGACATCTTACTTGCACCATTGTTGTCAGCAGGCATATTTGGTGCTAAACCACTTCAGTC
TTTACAAGTGTGCGTGCAGACGGTTCGTACACAGGTTTATATTGCAGTCAATGACAAAGCTCTTTATGAG
CAGGTTGTCATGGATTA"&amp;"TCTTGATAACCTGAAGCCTAGAGTGGAAGCACCTAAACAAGAGGAGCCACCAA
ACACAGAAGATTCCAAAACTGAGGAGAAATCTGTCGTACAGAAGCCTGTCGATGTGAAGCCAAAAATTAA
GGCCTGCATTGATGAGGTTACCACAACACTGGAAGAAACTAAGTTTCTTACCAATAAGTTACTCTTGTTT
GCTGATATCAATGGTAAGCTTTACCATGATTCTCAGAACATGCTTAGAGGTGAAGATAT"&amp;"GTCTTTCCTTG
AGAAGGATGCACCTTACATGGTAGGTGATGTTATCACTAGTGGTGATATCACTTGTGTTGTAATACCCTC
CAAAAAGGCTGGTGGCACTACTGAGATGCTCTCAAGAGCTTTGAAGAAAGTGCCAGTTGATGAGTATATA
ACCACGTACCCTGGACAAGGATGTGCTGGTTATACACTTGAGGAAGCTAAGACTGCTCTTAAGAAATGCA
AATCTGCATTTTATGTACTACCTTCAGAAG"&amp;"CACCTAATGCTAAGGAAGAGATTCTAGGAACTGTATCCTG
GAATTTGAGAGAAATGCTTGCTCATGCTGAAGAGACAAGAAAATTAATGCCTATATGCATGGATGTTAGA
GCCATAATGGCAACCATCCAACGTAAGTATAAAGGAATTAAAATTCAAGAGGGCATCGTTGACTATGGTG
TCCGATTCTTCTTTTATACTAGTAAAGAGCCTGTAGCTTCTATTATTACGAAGCTGAACTCTCTAAATGA
G"&amp;"CCGCTTGTCACAATGCCAATTGGTTATGTGACACATGGTTTTAATCTTGAAGAGGCTGCGCGCTGTATG
CGTTCTCTTAAAGCTCCTGCCGTAGTGTCAGTATCATCACCAGATGCTGTTACTACATATAATGGATACC
TCACTTCGTCATCAAAGACATCTGAGGAGCACTTTGTAGAAACAGTTTCTTTGGCTGGCTCTTACAGAGA
TTGGTCCTATTCAGGACAGCGTACAGAGTTAGGTGTTGAATTT"&amp;"CTTAAGCGTGGTGACAAAATTGTGTAC
CACACTCTGGAGAGCCCCGTCGAGTTTCATCTTGACGGTGAGGTTCTTTCACTTGACAAACTAAAGAGTC
TCTTATCCCTGCGGGAGGTTAAGACTATAAAAGTGTTCACAACTGTGGACAACACTAATCTCCACACACA
GCTTGTGGATATGTCTATGACATATGGACAGCAGTTTGGTCCAACATACTTGGATGGTGCTGATGTTACA
AAAATTAAACCTCA"&amp;"TGTAAATCATGAGGGTAAGACTTTCTTTGTACTACCTAGTGATGACACACTACGTA
GTGAAGCTTTCGAGTACTACCATACTCTTGATGAGAGTTTTCTTGGTAGGTACATGTCTGCTTTAAACCA
CACAAAGAAATGGAAATTTCCTCAAGTTGGTGGTTTAACTTCAATTAAATGGGCTGATAACAATTGTTAT
TTGTCTAGTGTTTTATTAGCACTTCAACAGCTTGAAGTCAAATTCAATGCACCAGC"&amp;"ACTTCAAGAGGCTT
ATTATAGAGCCCGTGCTGGTGATGCTGCTAACTTTTGTGCACTCATACTCGCTTACAGTAATAAAACTGT
TGGCGAGCTTGGTGATGTCAGAGAAACTATGACCCATCTTCTACAGCATGCTAATTTGGAATCTGCAAAG
CGAGTTCTTAATGTGGTGTGTAAACATTGTGGTCAGAAAACTACTACCTTAACGGGTGTAGAAGCTGTGA
TGTATATGGGTACTCTATCTTATGATA"&amp;"ATCTTAAGACAGGTGTTTCCATTCCATGTGTGTGTGGTCGTGA
TGCTACACAATATCTAGTACAACAAGAGTCTTCTTTTGTTATGATGTCTGCACCACCTGCTGAGTATAAA
TTACAGCAAGGTACATTCTTATGTGCGAATGAGTACACTGGTAACTATCAGTGTGGTCATTACACTCATA
TAACTGCTAAGGAGACCCTCTATCGTATTGACGGAGCTCACCTTACAAAGATGTCAGAGTACAAAGGAC"&amp;"C
AGTGACTGATGTTTTCTACAAGGAAACATCTTACACTACAACCATCAAGCCTGTGTCGTATAAACTCGAT
GGAGTTACTTACACAGAGATTGAACCAAAATTGGATGGGTATTATAAAAAGGATAATGCTTACTATACAG
AGCAGCCTATAGACCTTGTACCAACTCAACCATTACCAAATGCGAGTTTTGATAATTTCAAACTCACATG
TTCTAACACAAAATTTGCTGATGATTTAAATCAAATGACA"&amp;"GGCTTCACAAAGCCAGCTTCACGAGAGCTA
TCTGTCACATTCTTCCCAGACTTGAATGGCGATGTAGTGGCTATTGACTATAGACACTATTCAGCGAGTT
TCAAGAAAGGTGCTAAATTACTGCATAAGCCAATTGTTTGGCACATTAACCAGGCTACAACCAAGACAAC
GTTCAAACCAAACACTTGGTGTTTACGTTGTCTTTGGAGTACAAAGCCAGTAGATACTTCAAATTCATTT
GAAGTTCTGGC"&amp;"AGTAGAAGACACACAAGGAATGGACAATCTTGCTTGTGAAAGTCAACAACCCACCTCTG
AAGAAGTAGTGGAAAATCCTACCATACAGAAGGAAGTCATAGAGTGTGACGTGAAAACTACCGAAGTTGT
AGGCAATGTCATACTTAAACCATCAGATGAAGGTGTTAAAGTAACACAAGAGTTAGGTCATGAGGATCTT
ATGGCTGCTTATGTGGAAAACACAAGCATTACCATTAAGAAACCTAATGAGCT"&amp;"TTCACTAGCCTTAGGTT
TAAAAACAATTGCCACTCATGGTATTGCTGCAATTAATAGTGTTCCTTGGAGTAAAATTTTGGCTTATGT
CAAACCATTCTTAGGACAAGCAGCAATTACAACATCAAATTGCGCTAAGAGATTAGCACAACGTGTGTTT
AACAATTATATGCCTTATGTGTTTACATTATTGTTCCAATTGTGTACTTTTACTAAAAGTACCAATTCTA
GAATTAGAGCTTCACTACCTACAA"&amp;"CTATTGCTAAAAATAGTGTTAAGAGTGTTGCTAAATTATGTTTGGA
TGCCGGCATTAATTATGTGAAGTCACCCAAATTTTCTAAATTGTTCACAATCGCTATGTGGCTATTGTTG
TTAAGTATTTGCTTAGGTTCTCTAATCTGTGTAACTGCTGCTTTTGGTGTACTCTTATCTAATTTTGGTG
CTCCTTCTTATTGTAATGGCGTTAGAGAATTGTATCTTAATTCGTCTAACGTTACTACTATGGATT"&amp;"TCTG
TGAAGGTTCTTTTCCTTGCAGCATTTGTTTAAGTGGATTAGACTCCCTTGATTCTTATCCAGCTCTTGAA
ACCATTCAGGTGACGATTTCATCGTACAAGCTAGACTTGACAATTTTAGGTCTGGCCGCTGAGTGGGTTT
TGGCATATATGTTGTTCACAAAATTCTTTTATTTATTAGGTCTTTCAGCTATAATGCAGGTGTTCTTTGG
CTATTTTGCTAGTCATTTCATCAGCAATTCTTGGCTC"&amp;"ATGTGGTTTATCATTAGTATTGTACAAATGGCA
CCCGTTTCTGCAATGGTTAGGATGTACATCTTCTTTGCTTCTTTCTACTACATATGGAAGAGCTATGTTC
ATATCATGGATGGTTGCACCTCTTCGACTTGCATGATGTGCTATAAGCGCAATCGTGCCACACGCGTTGA
GTGTACAACTATTGTTAATGGCATGAAGAGATCTTTCTATGTCTATGCAAATGGAGGCCGTGGCTTCTGC
AAGACTCA"&amp;"CAATTGGAATTGTCTCAATTGTGACACATTTTGCACTGGTAGTACATTCATTAGTGATGAAG
TTGCTCGTGATTTGTCACTCCAGTTTAAAAGACCAATCAACCCTACTGACCAGTCATCGTATATTGTTGA
TAGTGTTGCTGTGAAAAATGGCGCGCTTCACCTCTACTTTGACAAGGCTGGTCAAAAGACCTATGAGAGA
CATCCGCTCTCCCATTTTGTCAATTTAGACAATTTGAGAGCTAACAACAC"&amp;"TAAAGGTTCACTGCCTATTA
ATGTCATAGTTTTTGATGGCAAGTCCAAATGCGACGAGTCTGCTTCTAAGTCTGCTTCTGTGTACTACAG
TCAGCTGATGTGCCAACCTATTCTGTTGCTTGACCAAGCTCTTGTATCAGACGTTGGAGATAGTACTGAA
GTTTCCGTTAAGATGTTTGATGCTTATGTCGACACCTTTTCAGCAACTTTTAGTGTTCCTATGGAAAAAC
TTAAGGCACTTGTTGCTACAG"&amp;"CTCACAGCGAGTTAGCAAAGGGTGTAGCTTTAGATGGTGTCCTTTCTAC
ATTCGTGTCAGCTGCCCGACAAGGTGTTGTTGATACCGATGTTGACACAAAGGATGTTATTGAATGTCTC
AAACTTTCACATCACTCTGACTTAGAAGTGACAGGTGACAGTTGTAACAATTTCATGCTCACCTATAATA
AGGTTGAAAACATGACGCCCAGAGATCTTGGCGCATGTATTGACTGTAATGCAAGGCATATCA"&amp;"ATGCCCA
AGTAGCAAAAAGTCACAATGTTTCACTCATCTGGAATGTAAAAGACTACATGTCTTTATCTGAACAGCTG
CGTAAACAAATTCGTAGTGCTGCCAAGAAGAACAACATACCTTTTAGACTAACTTGTGCTACAACTAGAC
AGGTTGTCAATGTCATAACTACTAAAATCTCACTCAAGGGTGGTAAGATTGTTAGTACTTGTTTTAAACT
TATGCTTAAGGCCACATTATTGTGCGTTCTTGCT"&amp;"GCATTGGTTTGTTATATCGTTATGCCAGTACATACA
TTGTCAATCCATGATGGTTACACAAATGAAATCATTGGTTACAAAGCCATTCAGGATGGTGTCACTCGTG
ACATCATTTCTACTGATGATTGTTTTGCAAATAAACATGCTGGTTTTGACGCATGGTTTAGCCAGCGTGG
TGGTTCATACAAAAATGACAAAAGCTGCCCTGTAGTAGCTGCTATCATTACAAGAGAGATTGGTTTCATA
GTGCC"&amp;"TGGCTTACCGGGTACTGTGCTGAGAGCAATCAATGGTGACTTCTTGCATTTTCTACCTCGTGTTT
TTAGTGCTGTTGGCAACATTTGCTACACACCTTCCAAACTCATTGAGTATAGTGATTTTGCTACCTCTGC
TTGCGTTCTTGCTGCTGAGTGTACAATTTTTAAGGATGCTATGGGCAAACCTGTGCCATATTGTTATGAC
ACTAATTTGCTAGAGGGTTCTATTTCTTATAGTGAGCTTCGTCCAGA"&amp;"CACTCGTTATGTGCTTATGGATG
GTTCCATCATACAGTTTCCTAACACTTACCTGGAGGGTTCTGTTAGAGTAGTAACAACTTTTGATGCTGA
GTACTGTAGACATGGTACATGCGAAAGGTCAGAAGTAGGTATTTGCCTATCTACCAGTGGTAGATGGGTT
CTTAATAATGAGCATTACAGAGCTCTATCAGGAGTTTTCTGTGGTGTTGATGCGATGAATCTCATAGCTA
ACATCTTTACTCCTCTTG"&amp;"TGCAACCTGTGGGTGCTTTAGATGTGTCTGCTTCAGTAGTGGCTGGTGGTAT
TATTGCCATATTGGTGACTTGTGCTGCCTACTACTTTATGAAATTCAGACGTGTTTTTGGTGAGTACAAC
CATGTTGTTGCTGCTAATGCACTTTTGTTTTTGATGTCTTTCACTATACTCTGTCTGGTACCAGCTTACA
GCTTTCTGCCGGGAGTCTACTCAGTCTTTTACTTGTACTTGACATTCTATTTCACCAATG"&amp;"ATGTTTCATT
CTTGGCTCACCTTCAATGGTTTGCCATGTTTTCTCCTATTGTGCCTTTTTGGATAACAGCAATCTATGTA
TTCTGTATTTCTCTGAAGCACTGCCATTGGTTCTTTAACAACTATCTTAGGAAAAGAGTCATGTTTAATG
GAGTTACATTTAGTACCTTCGAGGAGGCTGCTTTGTGTACCTTTTTGCTCAACAAGGAAATGTACCTAAA
ATTGCGTAGCGAGACACTGTTGCCACTTACA"&amp;"CAGTATAACAGGTATCTTGCTCTATATAACAAGTACAAG
TATTTCAGTGGAGCCTTAGATACTACCAGCTATCGTGAAGCAGCTTGCTGCCACTTAGCAAAGGCTCTAA
ATGACTTTAGCAACTCAGGTGCTGATGTTCTCTACCAACCACCACAGACATCAATCACTTCTGCTGTTCT
GCAGAGTGGTTTTAGGAAAATGGCATTCCCGTCAGGCAAAGTTGAAGGGTGCATGGTACAAGTAACCTGT
GG"&amp;"AACTACAACTCTTAATGGATTGTGGTTGGATGACACAGTATACTGTCCAAGACATGTCATTTGCACAG
CAGAAGACATGCTTAATCCTAACTATGAAGATCTGCTCATTCGCAAATCCAACCATAGCTTTCTTGTTCA
GGCTGGCAATGTTCAACTTCGTGTTATTGGCCATTCTATGCAAAATTGTCTGCTTAGGCTTAAAGTTGAT
ACTTCTAACCCTAAGACACCCAAGTATAAATTTGTCCGTATCCA"&amp;"ACCTGGTCAAACATTTTCAGTTCTAG
CATGCTACAATGGTTCACCATCTGGTGTTTATCAGTGTGCCATGAGACCTAATCATACCATTAAAGGTTC
TTTCCTTAATGGATCATGTGGTAGTGTTGGTTTTAACATTGATTATGATTGCGTGTCTTTCTGCTATATG
CATCATATGGAGCTTCCAACAGGAGTACACGCTGGTACTGACTTAGAAGGTAAATTCTATGGTCCATTTG
TTGACAGACAAACTG"&amp;"CACAGGCTGCAGGTACAGACACAACCATAACATTAAATGTTTTGGCATGGCTGTA
TGCTGCTGTTATCAATGGTGATAGGTGGTTTCTTAATAGATTCACCACTACTTTGAATGACTTTAACCTT
GTGGCAATGAAGTACAACTATGAACCTTTGACACAAGATCATGTTGACATATTGGGACCTCTTTCTGCTC
AAACAGGAATTGCCGYCTTAGATATGTGTGCTGCTTTGAAAGAGCTGCTGCAGAATG"&amp;"GTATGAATGGTCG
TACTATCCTTGGTAGCACTATTTTAGAAGATGAGTTTACACCATTTGATGTTGTTAGACAATGCTCTGGT
GTTACCTTCCAAGGTAAGTTCAAGAAAATTGTTAAGGGCACTCATCATTGGATGCTTTTAACTTTCTTGA
CATCACTATTGATTCTTGTTCAAAGTACACAGTGGTCACTGTTTTTCTTTGTTTACGAGAATGCTTTCTT
GCCATTTACTCTTGGTATTATGGCAATT"&amp;"GCTGCATGTGCTATGCTGCTTGTTAAGCATAAGCACGCATTC
TTGTGCTTGTTTCTGTTACCTTCTCTTGCAACAGTTGCTTACTTTAATATGGTCTACATGCCTGCTAGCT
GGGTGATGCGTATCATGACATGGCTTGAATTGGCTGACACTAGCTTGTCTGGTTATAGGCTTAAGGATTG
TGTTATGTATGCTTCAGCTTTAGTTTTGCTTATTCTCATGACAGCTCGCACTGTTTATGATGATGCTGCT"&amp;"
AGACGTGTTTGGACACTGATGAATGTCATTACACTTGTTTACAAAGTCTACTATGGTAATGCTTTAGATC
AAGCTATTTCCATGTGGGCCTTAGTTATTTCTGTAACCTCTAACTATTCTGGTGTCGTTACGACTATCAT
GTTTTTAGCTAGAGCTATAGTGTTTGTGTGTGTTGAGTATTACCCATTGTTATTTATTACTGGCAACACC
TTACAGTGTATCATGCTTGTTTATTGTTTCTTAGGCTATTG"&amp;"TTGCTGCTGCTACTTTGGCCTTTTCTGTT
TACTCAACCGTTACTTCAGGCTTACTCTTGGTGTTTATGACTACTTGGTCTCTACACAAGAATTTAGGTA
TATGAACTCCCAGGGGCTTTTGCCTCCTAAGAGTAGTATTGATGCTTTCAAGCTTAACATTAAGTTGTTG
GGTATTGGAGGTAAACCATGTATCAAGGTTGCTACTGTACAGTCTAAAATGTCTGACGTAAAGTGCACAT
CTGTGGTACTGC"&amp;"TCTCGGTTCTTCAACAACTTAGAGTAGAGTCATCTTCTAAATTGTGGGCACAATGTGT
ACAACTCCACAATGATATTCTTCTTGCAAAAGACACAACTGAAGCTTTCGAGAAGATGGTTTCTCTTTTG
TCTGTTTTGCTATCCATGCAGGGTGCTGTAGACATTAATAGGTTGTGCGAGGAAATGCTCGATAACCGTG
CTACTCTTCAGGCTATTGCTTCAGAATTTAGTTCTTTACCATCATATGCCGCTT"&amp;"ATGCCACTGCCCAGGA
GGCCTATGAGCAGGCTGTAGCTAATGGTGATTCTGAAGTCGTTCTCAAAAAGTTAAAGAAATCTTTGAAT
GTGGCTAAATCTGAGTTTGACCGTGATGCTGCCATGCAACGCAAGTTGGAAAAGATGGCAGATCAGGCTA
TGACCCAAATGTACAAACAGGCAAGATCTGAGGACAAGAGGGCAAAAGTAACTAGTGCTATGCAAACAAT
GCTCTTCACTATGCTTAGGAAGCTT"&amp;"GATAATGATGCACTTAACAACATTATCAACAATGCGCGTGATGGT
TGTGTTCCACTCAACATCATACCATTGACTACAGCAGCCAAACTCATGGTTGTTGTCCCTGATTATGGTA
CCTACAAGAACACTTGTGATGGTAACACCTTTACATATGCATCTGCACTCTGGGAAATCCAGCAAGTTGT
TGATGCGGATAGCAAGATTGTTCAACTTAGTGAAATTAACATGGACAATTCACCAAATTTGGCTTGG"&amp;"CCT
CTTATTGTTACAGCTCTAAGAGCCAACTCAGCTGTTAAACTACAGAATAATGAACTGAGTCCAGTAGCAC
TACGACAGATGTCCTGTGCGGCTGGTACCACACAAACAGCTTGTACTGATGACAATGCACTTGCCTACTA
TAACAATTCGAAGGGAGGTAGGTTTGTGCTGGCATTACTATCAGACCACCAAGATCTCAAATGGGCTAGA
TTCCCTAAGAGTGATGGTACAGGTACAATTTACACAGA"&amp;"ACTGGAACCACCTTGTAGGTTTGTTACAGACA
CACCAAAAGGGCCTAAAGTGAAATACTTGTACTTCATCAAAGGCTTAAACAACCTAAATAGAGGTATGGT
GCTGGGCAGTTTAGCTGCTACAGTACGTCTTCAGGCTGGAAATGCTACAGAAGTACCTGCCAATTCAACT
GTGCTTTCCTTCTGTGCTTTTGCAGTAGACCCTGCTAAAGCATATAAGGATTACCTAGCAAGTGGAGGAC
AACCAATCA"&amp;"CCAACTGTGTGAAGATGTTGTGTACACACACTGGTACAGGACAGGCAATTACTGTAACACC
AGAAGCTAACATGGACCAAGAGTCCTTTGGTGGTGCTTCATGTTGTCTGTATTGTAGATGCCACATTGAC
CATCCAAATCCTAAAGGATTCTGTGACTTGAAAGGTAAGTACGTCCAAATACCTACCACTTGTGCTAATG
ACCCAGTGGGTTTTACACTTAGAAACACAGTCTGTACCGTCTGCGGAATGT"&amp;"GGAAAGGTTATGGCTGTAG
TTGTGACCAACTCCGCGAACCCTTGATGCAGTCTGCGGATGCATCAACGTTTTTAAACGGGTTTGCGGTG
TAAGTGCAGCCCGTCTTACACCGTGCGGCACAGGCACTAGTACTGATGTCGTCTACAGGGCTTTTGATAT
TTACAACGAAAAAGTTGCTGGTTTTGCAAAGTTCCTAAAAACTAATTGCTGTCGCTTCCAGGAGAAGGAT
GAGGAAGGCAATTTATTAGACT"&amp;"CTTACTTTGTAGTTAAGAGGCATACTATGTCTAACTACCAACATGAAG
AGACTATTTATAACTTGGTTAAAGATTGTCCAGCGGTTGCTGTCCATGACTTTTTCAAGTTTAGAGTAGA
TGGTGACATGGTACCACATATATCACGTCAGCGTCTAACTAAATACACAATGGCTGATTTAGTCTATGCT
CTACGTCATTTTGATGAGGGTAATTGTGATACATTAAAAGAAATACTCGTCACATACAATTGCT"&amp;"GTGATG
ATGATTATTTCAATAAGAAGGATTGGTATGACTTCGTAGAGAATCCTGACATCTTACGCGTATATGCTAA
CTTAGGTGAGCGTGTACGCCAATCATTATTAAAGACTGTACAATTCTGCGATGCTATGCGTGATGCAGGC
ATTGTAGGCGTACTGACATTAGATAATCAGGATCTTAATGGGAACTGGTACGATTTCGGTGATTTCGTAC
AAGTAGCACCAGGCTGCGGAGTTCCTATTGTGGAT"&amp;"TCATATTACTCATTGCTGATGCCCATCCTCACTTT
GACTAGGGCATTGGCTGCTGAGTCCCATATGGATGCTGATCTCGCAAAACCACTTATTAAGTGGGATTTG
CTGAAATATGATTTTACGGAAGAGAGACTTTGTCTCTTCGACCGTTATTTTAAATATTGGGACCAGACAT
ACCATCCCAATTGTATTAACTGTTTGGATGATAGGTGTATCCTTCATTGTGCAAACTTTAATGTGTTATT
TTCTAC"&amp;"TGTGTTTCCACCTACAAGTTTTGGACCACTAGTAAGAAAAATATTTGTAGATGGTGTTCCTTTT
GTTGTTTCAACTGGATACCATTTTCGTGAGTTAGGAGTCGTACATAATCAGGATGTAAACTTACATAGCT
CGCGTCTCAGTTTCAAGGAACTTTTAGTGTATGCTGCTGATCCAGCTATGCATGCAGCTTCTGGCAATTT
ATTGCTAGATAAACGCACTACATGCTTTTCAGTAGCTGCACTAACAAA"&amp;"CAATGTTGCTTTTCAAACTGTC
AAACCCGGTAATTTTAATAAAGACTTTTATGACTTTGCTGTGTCTAAAGGTTTCTTTAAGGAAGGAAGTT
CTGTTGAACTAAAACACTTCTTCTTTGCTCAGGATGGCAACGCTGCTATCAGTGATTATGACTATTATCG
TTATAATCTGCCAACAATGTGTGATATCAGACAACTCCTATTCGTAGTTGAAGTTGTTGATAAATACTTT
GATTGTTACGATGGTGGCT"&amp;"GTATTAATGCCAACCAAGTAATCGTTAACAATCTGGATAAATCAGCTGGTT
TCCCATTTAATAAATGGGGTAAGGCTAGACTTTATTATGACTCAATGAGTTATGAGGATCAAGATGCACT
TTTCGCGTATACTAAGCGTAATGTCATCCCTACTATAACTCAAATGAATCTTAAGTATGCCATTAGTGCA
AAGAATAGAGCTCGCACCGTAGCTGGTGTCTCTATCTGTAGTACTATGACAAATAGACAGT"&amp;"TTCATCAGA
AATTATTGAAGTCAATAGCCGCCACTAGAGGAGCTACTGTGGTAATTGGAACAAGCAAGTTTTACGGTGG
CTGGCATAATATGTTAAAAACTGTTTACAGTGATGTAGAAACTCCACACCTTATGGGTTGGGATTATCCA
AAATGTGACAGAGCCATGCCTAACATGCTTAGGATAATGGCCTCTCTTGTTCTTGCTCGCAAACATAACA
CTTGCTGTAACTTATCACACCGTTTCTACAGG"&amp;"TTAGCTAACGAGTGTGCGCAAGTATTAAGTGAGATGGT
CATGTGTGGCGGCTCACTATATGTTAAACCAGGTGGAACATCATCCGGTGATGCTACAACTGCTTATGCT
AATAGTGTCTTTAACATTTGTCAAGCTGTTACAGCCAATGTAAATGCACTTCTTTCAACTGATGGTAATA
AGATAGCTGACAAGTATGTCCGCAATCTACAACACAGGCTCTATGAGTGTCTCTATAGAAATAGGGATGT
TGA"&amp;"TCATGAATTCGTGGATGAGTTTTACGCTTACCTGCGTAAACATTTCTCCATGATGATTCTTTCTGAT
GATGCCGTTGTGTGCTATAACAGTAACTATGCGGCTCAAGGTTTAGTAGCTAGCATTAAGAACTTTAAGG
CAGTTCTTTATTATCAAAATAATGTGTTCATGTCTGAGGCAAAATGTTGGACTGAGACTGACCTTACTAA
AGGACCTCACGAATTTTGCTCACAGCATACAATGCTAGTTAAACA"&amp;"AGGAGATGATTACGTGTACCTGCCT
TACCCAGATCCATCAAGAATATTAGGCGCAGGCTGTTTTGTCGATGATATTGTCAAAACAGATGGTACAC
TTATGATTGAAAGGTTCGTGTCACTGGCTATTGATGCTTACCCACTTACAAAACATCCTAATCAGGAGTA
TGCTGATGTCTTTCACTTGTATTTACAATACATTAGAAAGTTACATGATGAGCTTACTGGCCACATGTTG
GACATGTATTCCGTAA"&amp;"TGCTAACTAATGATAACACCTCACGGTACTGGGAACCTGAGTTTTATGAGGCTA
TGTACACACCACATACAGTCTTGCAGGCTGTAGGTGCTTGTGTATTGTGCAATTCACAGACTTCACTTCG
TTGCGGTGCCTGTATTAGGAGACCATTCCTATGTTGCAAGTGCTGCTATGACCATGTCATTTCAACATCA
CACAAATTAGTGTTGTCTGTTAATCCCTATGTTTGCAATGCCCCAGGTTGTGATGTCA"&amp;"CTGATGTGACAC
AACTGTATCTAGGAGGTATGAGCTATTATTGCAAGTCACATAAGCCTCCCATTAGTTTTCCATTATGTGC
TAATGGTCAGGTTTTTGGTTTATACAAAAACACATGTGTAGGCAGTGACAATGTCACTGACTTCAATGCG
ATAGCAACATGTGATTGGACTAATGCTGGCGATTACATACTTGCCAACACTTGTACTGAGAGACTCAAGC
TTTTCGCAGCAGAAACGCTCAAAGCCACT"&amp;"GAGGAAACATTTAAGCTGTCATATGGTATTGCCACTGTACG
CGAAGTACTCTCTGACAGAGAATTGCATCTTTCATGGGAGGTTGGAAAACCTAGACCACCATTGAACAGA
AACTATGTCTTTACTGGTTACCGTGTAACTAAAAATAGTAAAGTACAGATTGGAGAGTACACCTTTGAAA
AAGGTGACTATGGTGATGCTGTTGTGTACAGAGGTACTACGACATACAAGTTGAATGTTGGTGATTACTT
"&amp;"TGTGTTGACATCTCACACTGTAATGCCACTTAGTGCACCTACTCTAGTGCCACAAGAGCACTATGTGAGA
ATTACTGGCTTGTACCCAACACTCAACATCTCAGATGAGTTTTCTAGCAATGTTGCAAATTATCAAAAGG
TCGGCATGCAAAAGTACTCTACACTCCAAGGACCACCTGGTACTGGTAAGAGTCATTTTGCCATCGGACT
TGCTCTCTATTACCCATCTGCTCGCATAGTGTATACGGCATG"&amp;"CTCTCATGCAGCTGTTGATGCCCTATGT
GAAAAGGCATTAAAATATTTGCCCATAGATAAATGTAGTAGAATCATACCTGCGCGTGCGCGCGTAGAGT
GTTTTGATAAATTCAAAGTGAATTCAACACTAGAACAGTATGTTTTCTGCACTGTAAATGCATTGCCAGA
AACAACTGCTGACATTGTAGTCTTTGATGAAATCTCTATGGCTACTAATTATGACTTGAGTGTTGTCAAT
GCTAGACTTCGTG"&amp;"CAAAACACTACGTCTATATTGGCGATCCTGCTCAATTACCAGCCCCCCGCACATTGC
TGACTAAAGGCACACTAGAACCAGAATATTTTAATTCAGTGTGCAGACTTATGAAAACAATAGGTCCAGA
CATGTTCCTTGGAACTTGTCGCCGTTGTCCTGCTGAAATTGTTGACACTGTGAGTGCTTTAGTTTATGAC
AATAAGCTAAAAGCACACAAGGATAAGTCAGCTCAATGCTTCAAAATGTTCTACA"&amp;"AAGGTGTTATTACAC
ATGATGTTTCATCTGCAATCAACAGACCTCAAATAGGCGTTGTAAGAGAATTTCTTACACGCAATCCTGC
TTGGAGAAAAGCTGTTTTTATCTCACCTTATAATTCACAGAACGCTGTAGCTTCAAAAATCTTAGGATTG
CCTACGCAGACTGTTGATTCATCACAGGGTTCTGAATATGACTATGTCATATTCACACAAACTACTGAAA
CAGCACACTCTTGTAATGTCAACCGC"&amp;"TTCAATGTGGCTATCACAAGGGCAAAAATTGGCATTTTGTGCAT
AATGTCTGATAGAGATCTTTATGACAAACTGCAATTTACAAGTCTAGAAATACCACGTCGCAATGTGGCT
ACATTACAAGCAGAAAATGTAACTGGACTTTTTAAGGACTGTAGTAAGATCATTACTGGTCTTCATCCTA
CACAGGCACCTACACACCTCAGCGTTGATATAAAGTTCAAGACTGAAGGATTATGTGTTGACATACCA"&amp;"GG
CATACCAAAGGACATGACCTACCGTAGACTCATCTCTATGATGGGTTTCAAAATGAATTACCAAGTCAAT
GGTTACCCTAATATGTTTATCACCCGCGAAGAAGCTATTCGTCACGTTCGTGCGTGGATTGGCTTTGATG
TAGAGGGCTGTCATGCAACTAGAGATGCTGTGGGTACTAACCTACCTCTCCAGCTAGGATTTTCTACAGG
TGTTAACTTAGTAGCTGTACCGACTGGTTATGTTGACAC"&amp;"TGAAAATAACACAGAATTCACCAGAGTTAAT
GCAAAACCTCCACCAGGTGACCAGTTTAAACATCTTATACCACTCATGTATAAAGGCTTGCCCTGGAATG
TAGTGCGTATTAAGATAGTACAAATGCTCAGTGATACACTGAAAGGATTGTCAGACAGAGTCGTGTTCGT
CCTTTGGGCGCATGGCTTTGAGCTTACATCAATGAAGTACTTTGTCAAGATTGGACCTGAAAGAACGTGT
TGTCTGTGTG"&amp;"ACAAACGTGCAACTTGCTTTTCTACTTCATCAGATACTTATGCCTGCTGGAATCATTCTG
TGGGTTTTGACTATGTCTATAACCCATTTATGATTGATGTTCAGCAGTGGGGCTTTACGGGTAACCTTCA
GAGTAACCATGACCAACATTGCCAGGTACATGGAAATGCACATGTGGCTAGTTGTGATGCTATCATGACT
AGATGTTTAGCAGTCCATGAGTGCTTTGTTAAGCGCGTTGATTGGTCTGTTG"&amp;"AATACCCTATTATAGGAG
ATGAACTGAGGGTTAATTCTGCTTGCAGAAAAGTACAACACATGGTTGTGAAGTCTGCATTGCTTGCTGA
TAAGTTTCCAGTTCTTCATGACATTGGAAATCCAAAGGCTATCAAGTGTGTGCCTCAGGCTGAAGTAGAA
TGGAAGTTCTACGATGCTCAGCCATGTAGTGACAAAGCTTACAAAATAGAGGAACTCTTCTATTCTTATG
CTACACATCACGATAAATTCACT"&amp;"GATGGTGTTTGTTTGTTTTGGAATTGTAACGTTGATCGTTACCCAGC
CAATGCAATTGTGTGTAGGTTTGACACAAGAGTCTTGTCAAACTTGAACTTACCAGGCTGTGATGGTGGT
AGTTTGTATGTGAATAAGCATGCATTCCACACTCCAGCTTTCGATAAAAGTGCATTTACTAATTTAAAGC
AATTGCCTTTCTTTTACTATTCTGATAGTCCTTGTGAGTCTCATGGCAAACAAGTAGTGTCGGAT"&amp;"ATTGA
TTATGTTCCACTCAAATCTGCTACGTGTATTACACGATGCAATTTAGGTGGTGCTGTTTGCAGACACCAT
GCAAATGAGTACCGACAGTACTTGGATGCATATAATATGATGATTTCTGCTGGATTTAGCCTATGGATTT
ACAAACAATTTGATACTTATAACCTGTGGAATACATTTACCAGGTTACAGAGTTTAGAAAATGTGGCTTA
TAATGTTGTTAATAAAGGACACTTTGATGGACACGC"&amp;"CGGCGAAGCACCTGTTTCCATCATTAATAATGCT
GTTTACACAAAGGTAGATGGTATTGATGTGGAGATCTTTGAAAATAAGACAACACTTCCTGTTAATGTTG
CATTTGAGCTTTGGGCTAAGCGTAACATTAAACCAGTGCCAGAGATTAAGATACTCAATAATTTGGGTGT
TGATATCGCTGCTAATACTGTAATCTGGGACTACAAAAGAGAAGCCCCAGCACATGTATCTACAATAGGT
GTCTGCA"&amp;"CAATGACTGACATTGCCAAGAAACCTACTGAGAGTGCTTGTTCTTCACTTACTGTCTTGTTTG
ATGGTAGAGTGGAAGGACAGGTAGACCTTTTTAGAAACGCCCGTAATGGTGTTTTAATAACAGAAGGTTC
AGTCAAAGGTCTAACACCTTCAAAGGGACCAGCACAAGCTAGCGTCAATGGAGTCACATTAATTGGAGAA
TCAGTAAAAACACAGTTTAACTACTTTAAGAAAGTAGACGGCATTATTC"&amp;"AACAGTTGCCTGAAACCTACT
TTACTCAGAGCAGAGACTTAGAGGATTTTAAGCCCAGATCACAAATGGAAACTGACTTTCTCGAGCTCGC
TATGGATGAATTCATACAGCGATATAAGCTCGAGGGCTATGCCTTCGAACACATCGTTTATGGAGATTTC
AGTCATGGACAACTTGGCGGTCTTCATTTAATGATAGGCTTAGCCAAGCGCTCACAAGATTCACCACTTA
AATTAGAGGATTTTATCCCT"&amp;"ATGGACAGCACAGTGAAAAATTACTTCATAACAGATGCGCAAACAGGTTC
ATCAAAATGTGTGTGTTCTGTGATTGATCTTTTACTTGATGACTTTGTCGAGATAATAAAGTCACAAGAT
TTGTCAGTGATTTCAAAAGTGGTCAAGGTTACAATTGACTATGCTGAAATTTCATTCATGCTTTGGTGTA
AGGATGGACATGTTGAAACCTTCTACCCAAAACTACAAGCAAGTCAAGCGTGGCAACCAGGT"&amp;"GTTGCGAT
GCCTAACTTGTACAAGATGCAAAGAATGCTTCTTGAAAAGTGTGACCTTCAGAATTATGGTGAAAATGCT
GTTATACCAAAAGGAATAATGATGAATGTCGCAAAGTATACTCAACTGTGTCAATACTTAAATACACTTA
CTTTAGCTGTACCCTACAACATGAGAGTTATTCACTTTGGTGCTGGCTCTGATAAAGGAGTTGCACCAGG
TACAGCTGTGCTCAGACAATGGTTGCCAACTGG"&amp;"CACACTACTTGTCGATTCAGATCTTAATGACTTCGTC
TCCGACGCAGATTCTACTTTAATTGGAGACTGTGCAACAGTACATACGGCTAATAAATGGGACCTTATTA
TTAGCGATATGTATGACCCTAGGACCAAACATGTGACAAAAGAGAATGACTCTAAAGAAGGGTTTTTCAC
TTATCTGTGTGGATTTATAAAGCAAAAACTAGCCCTGGGTGGTTCTATAGCTGTAAAGATAACAGAGCAT
TCTT"&amp;"GGAATGCTGACCTTTACAAGCTTATGGGCCATTTCTCATGGTGGACAGCTTTTGTTACAAATGTAA
ATGCATCATCATCGGAAGCATTTTTAATTGGGGCTAACTATCTTGGCAAGCCGAAGGAACAAATTGATGG
CTATACCATGCATGCTAACTACATTTTCTGGAGGAACACAAATCCTATCCAGTTGTCTTCCTATTCACTC
TTTGACATGAGCAAATTTCCTCTTAAATTAAGAGGAACTGCTGTAA"&amp;"TGTCTCTTAAGGAGAATCAAATCA
ATGATATGATTTATTCTCTTCTGGAAAAAGGTAGGCTTATCATTAGAGAAAACAACAGAGTTGTGGTTTC
AAGTGATATTCTTGTTAACAACTAAACGAACATGTTTATTTTCTTATTATTTCTTACTCTCACTAGTGGT
AGTGACCTTGACCGGTGCACCACTTTTGATGATGTTCAAGCTCCTAATTACACTCAACATACTTCATCTA
TGAGGGGGGTTTACTAT"&amp;"CCTGATGAAATTTTTAGATCAGACACTCTTTATTTAACTCAGGATTTATTTCT
TCCATTTTATTCTAATGTTACAGGGTTTCATACTATTAATCATACGTTTGGCAACCCTGTCATACCTTTT
AAGGATGGTATTTATTTTGCTGCCACAGAGAAATCAAATGTTGTCCGTGGTTGGGTTTTTGGTTCTACCA
TGAACAACAAGTCACAGTCGGTGATTATTATTAACAATTCTACTAATGTTGTTATACGA"&amp;"GCATGTAACTT
TGAATTGTGTGACAACCCTTTCTTTGCTGTTTCTAAACCCATGGGTACACAGACACATACTATGATATTC
GATAATGCATTTAATTGCACTTTCGAGTACATATCTGATGCCTTTTCGCTTGATGTTTCAGAAAAGTCAG
GTAATTTTAAACACTTACGAGAGTTTGTGTTTAAAAATAAAGATGGGTTTCTCTATGTTTATAAGGGCTA
TCAACCTATAGATGTAGTTCGTGATCTACC"&amp;"TTCTGGTTTTAACACTTTGAAACCTATTTTTAAGTTGCCT
CTTGGTATTAACATTACAAATTTTAGAGCCATTCTTACAGCCTTTTCACCTGCTCAAGACATTTGGGGCA
CGTCAGCTGCAGCCTATTTTGTTGGCTATTTAAAGCCAACTACATTTATGCTCAAGTATGATGAAAATGG
TACAATCACAGATGCTGTTGATTGTTCTCAAAATCCACTTGCTGAACTCAAATGCTCTGTTAAGAGCTTT
G"&amp;"AGATTGACAAAGGAATTTACCAGACCTCTAATTTCAGGGTTGTTCCCTCAGGAGATGTTGTGAGATTCC
CTAATATTACAAACTTGTGTCCTTTTGGAGAGGTTTTTAATGCTACTAAATTCCCTTCTGTCTATGCATG
GGAGAGAAAAAAAATTTCTAATTGTGTTGCTGATTACTCTGTGCTCTACAACTCAACATTTTTTTCAACC
TTTAAGTGCTATGGCGTTTCTGCCACTAAGTTGAATGATCTTT"&amp;"GCTTCTCCAATGTCTATGCAGATTCTT
TTGTAGTCAAGGGAGATGATGTAAGACAAATAGCGCCAGGACAAACTGGTGTTATTGCTGATTATAATTA
TAAATTGCCAGATGATTTCATGGGTTGTGTCCTTGCTTGGAATACTAGGAACATTGATGCTACTTCAACT
GGTAATTATAATTATAAATATAGGTATCTTAGACATGGCAAGCTTAGGCCCTTTGAGAGAGACATATCTA
ATGTGCCTTTCTCC"&amp;"CCTGATGGCAAACCTTGCACCCCACCTGCTCTTAATTGTTATTGGCCATTAAATGA
TTATGGTTTTTACACCACTACTGGCATTGGCTACCAACCTTACAGAGTTGTAGTACTTTCTTTTGAACTT
TTAAATGCACCGGCCACGGTTTGTGGACCAAAATTATCCACTGACCTTATTAAGAACCAGTGTGTCAATT
TTAATTTTAATGGACTCACTGGTACTGGTGTGTTAACTCCTTCTTCAAAGAGATTT"&amp;"CAACCATTTCAACA
ATTTGGCCGTGATGTTTCTGATTTCACTGATTCCGTTCGAGATCCTAAAACATCTGAAATATTAGACATT
TCACCTTGCTCTTTTGGGGGTGTAAGTGTAATTACACCTGGAACAAATGCTTCATCTGAAGTTGCTGTTC
TATATCAAGATGTTAACTGCACTGATGTTTCTACAGCAATTCATGCAGATCAACTCACACCAGCTTGGCG
CATATATTCTACTGGAAACAATGTATT"&amp;"CCAGACTCAAGCAGGCTGTCTTATAGGAGCTGAGCATGTCGAC
ACTTCTTATGAGTGCGACATTCCTATTGGAGCTGGCATTTGTGCTAGTTACCATACAGTTTCTTTATTAC
GTAGTACTAGCCAAAAATCTATTGTGGCTTATACTATGTCTTTAGGTGCTGATAGTTCAATTGCTTACTC
TAATAACACCATTGCTATACCTACTAACTTTTCAATTAGCATTACTACAGAAGTAATGCCTGTTTCTAT"&amp;"G
GCTAAAACCTCCGTAGATTGTAATATGTACATCTGCGGAGATTCTACTGAATGTGCTAATTTGCTTCTCC
AATATGGTAGCTTTTGCACACAACTAAATCGTGCACTCTCAGGTATTGCTGCTGAACAGGATCGCAACAC
ACGTGAAGTGTTCGCTCAAGTCAAACAAATGTACAAAACCCCAACTTTGAAATATTTTGGTGGTTTTAAT
TTTTCACAAATATTACCTGACCCTCTAAAGCCAACTAAGA"&amp;"GGTCTTTTATTGAGGACTTGCTCTTTAATA
AGGTGACACTCGCTGATGCTGGCTTCATGAAGCAATATGGCGAATGCCTAGGTGATATTAATGCTAGAGA
TCTCATTTGTGCGCAGAAGTTCAATGGACTTACAGTGTTGCCACCTCTGCTCACTGATGATATGATTGCT
GCCTACACTGCTGCTCTAGTTAGTGGTACTGCCACTGCTGGATGGACATTTGGTGCTGGCGCTGCTCTTC
AAATACCTTTT"&amp;"GCTATGCAAATGGCATATAGGTTCAATGGCATTGGAGTTACCCAAAATGTTCTCTATGA
GAACCAAAAACAAATCGCCAACCAATTTAACAAGGCGATTAGTCAAATTCAAGAATCACTTACAACAACA
TCAACTGCATTGGGCAAGCTGCAAGACGTTGTTAACCAGAATGCTCAAGCATTAAACACACTTGTTAAAC
AACTTAGCTCTAATTTTGGTGCAATTTCAAGTGTGCTAAATGATATCCTTTCG"&amp;"CGACTTGATAAAGTCGA
GGCGGAGGTACAAATTGACAGGTTAATTACAGGCAGACTTCAAAGCCTTCAAACCTATGTAACACAACAA
CTAATCAGGGCTGCTGAAATCAGGGCTTCTGCTAATCTTGCTGCTACTAAAATGTCTGAGTGTGTTCTTG
GACAATCAAAAAGAGTTGACTTTTGTGGAAAGGGCTACCACCTTATGTCCTTCCCACAAGCAGCCCCGCA
TGGTGTTGTCTTCCTACATGTCAC"&amp;"GTATGTGCCATCCCAGGAGAGGAACTTCACCACAGCGCCAGCAATT
TGTCATGAAGGCAAAGCATACTTCCCTCGTGAAGGTGTTTTTGTGTTTAATGGCACTTCTTGGTTTATTA
CACAGAGGAACTTCTTTTCTCCACAAATAATTACTACAGACAATACATTTGTCTCAGGAAATTGTGATGT
CGTTATTGGCATCATTAACAACACAGTTTATGATCCTCTGCAACCTGAGCTTGACTCATTCAAAGA"&amp;"AGAG
CTGGACAAGTACTTCAAAAATCATACATCACCAGATGTTGATCTTGGCGACATTTCAGGCATTAACGCTT
CTGTCGTCAACATTCAAAAAGAAATTGACCGCCTCAATGAGGTCGCTAAAAATTTAAATGAATCACTCAT
TGACCTTCAAGAATTGGGAAAATATGAGCAATATATTAAATGGCCTTGGTATGTTTGGCTCGGCTTCATT
GCTGGACTAATTGCCATCGTCATGGTTACAATCTTGC"&amp;"TTTGTTGCATGACTAGTTGTTGCAGTTGCCTCA
AGGGTGCATGCTCTTGTGGTTCTTGCTGCAAGTTTGATGAGGATGACTCTGAGCCAGTTCTCAAGGGTGT
CAAATTACATTACACATAAACGAACTTATGGATTTGTTTATGAGATTTTTTACTCTTGGATCAATTACTG
CACAGCCAGTAAAAATTGACAATGCTTCTYCTGCAAGTACTGTTCATGCTACAGCAACGATACCGCTACA
AGCCTCAC"&amp;"TCCCTTTCGGATGGCTTGTTATTGGCGTTGCATTTCTTGCTGTTTTTCAGAGCGCTACCAAA
ATAATTGCGCTCAATAAAAGATGGCAGCTAGCCCTTTATAAGGGCTTCCAGTTCATTTGCAATTTACTGC
TGCTATTTGTTACCATCTATTCACATCTTTTGCTTGTCGCTGCAGGTATGGAGGCGCAATTTTTGTACCT
CTATGCCTTGATATATTTTCTACAATGCATCAACGCATGTAGAATTATTA"&amp;"TGAGATGTTGGCTTTGTTGG
AAGTGCAAATCCAAGAACCCATTACTTTATGATGCCAACTACTTTGTTTGCTGGCACACACATAACTATG
ACTACTGTATACCATATAACAGTGTCACAGATACAATTGTCGTTACTGAAGGTGACGGCATTTCAACACC
AAAACTCAAAGAAGACTACCAAATTGGTGGTTATTCTGAGGATAGGCACTCAGGTGTTAAAGACTATGTC
GTTGTACATGGCTATTTCACC"&amp;"GAAGTTTACTACCAGCTTGAGTCTACACAAATTACTACAGACACTGGTA
TTGAAAATGCTACATTCTTCATCTTTAACAAGCTTGTTAAAGACCCACCGAATGTGCAAATACACACAAT
CGACGGCTCTTCAGGAGTTGCTAATCCAGCAATGGATCCAATTTATGATGAGCCGACGACGACTACTAGC
GTGCCTTTGTAAGCACAAGAAAGTGAGTACGAACTTATGTACTCATTCGTTTCGGAAGAAACA"&amp;"GGTACGT
TAATAGTTAATAGCGTACTTCTTTTTCTTGCTTTCGTGGTATTCTTGCTAGTCACACTAGCCATCCTTAC
TGCGCTTCGATTGTGTGCGTACTGCTGCAATATTGTTAACGTGAGTTTAGTAAAACCAACGGTTTACGTC
TACTCGCGTGTTAAAAATCTGAACTCTTCTGAAGGAGTTCCTGATCTTCTGGTCTAAACGAACTAACTAT
TATTATTATTCTGTTTGGAACTTTAACATTGCTT"&amp;"ATCATGGCAGACAACGGTACTATTACCGTTGAGGAG
CTTAAACAACTCCTGGAACAATGGAACCTAGTAATAGGTTTCCTATTCCTAGCCTGGATTATGTTACTAC
AATTTGCCTATTCTAATCGGAACAGGTTTTTGTACATAATAAAGCTTGTTTTCCTCTGGCTCTTGTGGCC
AGTAACACTTGCTTGTTTTGTGCTTGCTGCTGTCTACAGAATTAATTGGGTGACTGGCGGGATTGCGATT
GCAAT"&amp;"GGCTTGTATTGTAGGCTTGATGTGGCTTAGCTACTTCGTTGCTTCCTTCAGGCTGTTTGCTCGTA
CCCGCTCAATGTGGTCATTCAACCCAGAAACAAACATTCTTCTCAATGTGCCTCTCCGGGGGACAATTGT
GACCAGACCGCTCATGGAAAGTGAACTTGTCATTGGTGCTGTGATCATTCGTGGTCACTTGCGAATGGCC
GGACACTCCCTAGGGCGCTGTGACATTAAGGACCTGCCAAAAGAGAT"&amp;"CACTGTGGCTACATCACGAACGC
TTTCTTATTACAAATTAGGAGCGTCGCAGCGTGTAGGCACTGATTCAGGTTTTGCTGCATACAACCGCTA
CCGTATTGGAAACTATAAATTAAATACAGACCACGCCGGTAGCAACGACAATATTGCTTTGCTAGTACAG
TAAGTGACAACAGATGTTTCATCTTGTTGACTTCCAGGTTACAATAGCAGAGATATTGATTATCATTATG
AGGACTTTCAGGATTGCT"&amp;"ATTTGGAATCTTGACGTTATAATAAGTTCAATAGTGAGACAATTATTTAAGC
CTCTAACTAAGAAGAATTATTCGGAGTTAGATGATGAAGAACCTATGGAGTTAGATTATCCATAAAACGA
ACATGAAAATTATTCTCTTCCTGACATTGATTGTATTTACATCTTGCGAGCTATATCACTATCAGGAGTG
TGTTAGAGGTACGACTGTACTACTAAAAGAACCTTGCCCATCAGGAACATACGAGGGCAA"&amp;"TTCACCATTT
CACCCTCTTGCTGACAATAAATTTGCACTAACTTGCACTAGCACACACTTTGCTTTTGCTTGTGCTGACG
GTACTCGACATACCTATCAGCTGCGTGCAAGATCAGTTTCACCAAAACTTTTCATCAGACAAGAGGAGGT
TCAACAAGAGCTCTACTCGCCACTTTTTCTCATTGTTGCTGCTCTAGTATTTTTAATACTTTGCTTCACC
ATTAAGAGAAAGACAGAATGAATGAGCTCAC"&amp;"TTTAATTGACTTCTATTTGTGCTTTTTAGCCTTTCTGCT
ATTCCTTGTTTTAATAATGCTTATTATATTTTGGTTTTCACTCGAAATCCAGGATCTAGAAGAACCTTGT
ACCAAAGTCTAAACGAACATGAAACTTCTCATTGTTTTGACTTGTATTTCTCTATGCAGTTGCATATGCA
CTGTAGTACAGCGCTGTGCATCTAATAAACCTCATGTGCTTGAAGATCCTTGTAAGGTACAACACTAGGG
GT"&amp;"AATACTTATAGCACTGCTTGGCTTTGTGCTCTAGGAAAGGTTTTACCTTTTCATAGATGGCACACTAT
GGTTCAAACATGCACACCTAATGTTACTATCAACTGTCAAGATCCAGCTGGTGGTGCGCTTATAGCTAGG
TGTTGGTACCTTCATGAAGGTCACCAAACTGCTGCATTTAGAGACGTACTTGTTGTTTTAAATAAACGAA
CAAATTAAAATGTCTGATAATGGACCCCAATCAAACCAACGTAG"&amp;"TGCCCCCCGCATTACATTTGGTGGAC
CCACAGATTCAACTGACAATAACCAGAATGGAGGACGCAATGGGGCAAGGCCAAAACAGCGCCGACCCCA
AGGTTTACCCAATAATACTGCGTCTTGGTTCACAGCTCTCACTCAGCATGGCAAGGAGGAACTTAGATTC
CCTCGAGGCCAGGGCGTTCCAATCAACACCAATAGTGGTCCAGATGACCAAATTGGCTACTACCGAAGAG
CTACCCGACGAGTTC"&amp;"GTGGTGGTGACGGCAAAATGAAAGAGCTCAGCCCCAGATGGTACTTCTATTACCT
AGGAACTGGCCCAGAAGCTTCACTTCCCTACGGCGCTAACAAAGAAGGCATCGTATGGGTTGCAACTGAG
GGAGCCTTGAATACACCCAAAGACCACATTGGCACCCGCAATCCTAATAACAATGCTGCCACCGTGCTAC
AACTTCCTCAAGGAACAACATTGCCAAAAGGCTTCTACGCAGAGGGAAGCAGAGGCG"&amp;"GCAGTCAAGCCTC
TTCTCGCTCCTCATCACGTAGTCGCGGTAATTCAAGAAATTCAACTCCTGGCAGCAGTAGGGGAAATTCT
CCTGCTCGAATGGCTAGCGGAGGTGGTGAAACTGCCCTCGCGCTATTGCTGCTAGACAGATTGAACCAGC
TTGAGAGCAAAGTTTCTGGTAAAGGCCAACAACAACAAGGCCAAACTGTCACTAAGAAATCTGCTGCTGA
GGCATCTAAAAAGCCTCGCCAAAAACGT"&amp;"ACTGCCACAAAACAGTACAACGTCACTCAAGCATTTGGGAGA
CGTGGTCCAGAACAAACCCAAGGAAATTTCGGGGACCAAGACCTAATCAGACAAGGAACTGATTACAAAC
ATTGGCCGCAAATTGCACAATTTGCTCCAAGTGCCTCTGCATTCTTTGGAATGTCACGCATTGGCATGGA
AGTCACACCTTCGGGAACATGGCTGACTTATCATGGAGCCATTAAATTGGATGACAAAGATCCACAATTC"&amp;"
AAAGACAACGTCATACTGCTGAACAAGCACATTGACGCATACAAAACATTCCCACCAACAGAGCCTAAAA
AGGACAAAAAGAAAAAGACTGATGAAGCTCAGCCTTTGCCGCAGAGACAAAAGAAGCAGCCCACTGTGAC
TCTTCTTCCTGCGGCTGACATGGATGATTTCTCCAGACAACTTCAAAATTCCATGAGTGGAGCTTCTGCT
GATTCAACTCAGGCATAAACACTCATGATGACCACACAAGG"&amp;"CAGATGGGCTATGTAAACGTTTTCGCAAT
TCCGTTTACGATACATAGTCTACTCTTGTGCAGAATGAATTCTCGTAACTAAACAGCACAAGTAGGTTTA
GTTAACTTTAATCTCACATAGCAATCTTTAATCAATGTGTAACATTAGGGAGGACTTGAAAGAGCCACCA
CATTTTCATCGAGGCCACGCGGAGTACGATCGAGGGTACAGTGAATAATGCTAGGGAGAGCTGCCTATAT
GGAAGAGCCCTA"&amp;"ATGTGTAAAATTAATTTTAGTAGT")</f>
        <v>&gt;HuSARS-CoV_Tor2-FP1-10895 JX163928.1_genome
CGATCTCTTGTAGATCTGTTCTCTAAACGAACTTTAAAATCTGTGTAGCTGTCGCTCGGCTGCATGCCTA
GTGCACCTACGCAGTATAAACAATAATAAATTTTACTGTCGTTGACAAGAAACGAGTAACTCGTCCCTCT
TCTGCAGACTGCTTACGGTTTCGTCCGTGTTGCAGTCGATCATCAGCATACCTAGGTTTCGTCCGGGTGT
GACCGAAAGGTAAGATGGAGAGCCTTGTTCTTGGTGTCAACGAGAAAACACACGTCCAACTCAGTTTGCC
TGTCCTTCAGGTTAGAGACGTGCTAGTGCGTGGCTTCGGGGACTCTGTGGAAGAGGCCCTATCGGAGGCA
CGTGAACACCTCAAAAATGGCACTTGTGGTCTAGTAGAGCTGGAAAAAGGCGTACTGCCCCAGCTTGAAC
AGCCCTATGTGTTCATTAAACGTTCTGATGCCTTAAGCACCAATCACGGCCACAAGGTCGTTGAGCTGGT
TGCAGAAATGGACGGCATTCAGTACGGTCGTAGCGGTATAACACTGGGAGTACTCGTGCCACATGTGGGC
GAAACCCCAATTGCATACCGCAATGTTCTTCTTCGTAAGAACGGTAATAAGGGAGCCGGTGGTCATAGCT
ATGGCATCGATCTAAAGTCTTATGACTTAGGTGACGAGCTTGGCACTGATCCCATTGAAGATTATGAACA
AAACTGGAACACTAAGCATGGCAGTGGTGCACTCCGTGAACTCACTCGTGAGCTCAATGGAGGTGCAGTC
ACTCGCTATGTCGACAACAATTTCTGTGGCCCAGATGGGTACCCTCTTGATTGCATCAAAGATTTTCTCG
CACGCGCGGGCAAGTCAATGTGCACTCTTTCCGAACAACTTGATTACATCGAGTCGAAGAGAGGTGTCTA
CTGCTGCCGTGACCATGAGCATGAAATTGCCTGGTTCACTGAGCGCTCTGATAAGAGCTACGAGCACCAG
ACACCCTTCGAAATTAAGAGTGCCAAGAAATTTGACACTTTCAAAGGGGAATGCCCAAAGTTTGTGTTTC
CTCTTAACTCAAAAGTCAAAGTCATTCAACCACGTGTTGAAAAGAAAAAGACTGAGGGTTTCATGGGGCG
TATACGCTCTGTGTACCCTGTTGCATCTCCACAGGAGTGTAACAATATGCACTTGTCTACCTTGATGAAA
TGTAATCATTGCGATGAAGTTTCATGGCAGACGTGCGACTTTCTGAAAGCCACTTGTGAACATTGTGGCA
CTGAAAATTTAGTTATTGAAGGACCTACTACATGTGGGTACCTACCTACTAATGCTGTAGTGAAAATGCC
ATGTCCTGCCTGTCAAGACCCAGAGATTGGACCTGAGCATAGTGTTGCAGATTATCACAACCACTCAAAC
ATTGAAACTCGACTCCGCAAGGGAGGTAGGACTAGATGTTTTGGAGGCTGTGTGTTTGCCTATGTTGGCT
GCTATAATAAGCGTGCCTACTGGGTTCCTCGTGCTAGTGCTGATATTGGCTCAGGCCATACTGGCATTAC
TGGTGACAATGTGGAGACCTTGAATGAGGATCTCCTTGAGATACTGAGTCGTGAACGTGTTAACATTAAC
ATTGTTGGCGATTTTCATTTGAATGAAGAGGTTGCCATCATTTTGGCATCTTTCTCTGCTTCTACAAGTG
CCTTTATTGACACTATAAAGAGTCTTGATTACAAGTCTTTCAAAACCATTGTTGAGTCCTGCGGTAACTA
TAAAGTTACCAAGGGAAAGCCCGTAAAAGGTGCTTGGAACATTGGACAACAGAGATCAGTTTTAACACCA
CTGTGTGGTTTTCCCTCACAGGCTGCTGGTGTTATCAGATCAATTTTTGCGCGCACACTTGATGCAGCAA
ACCACTCAATTCCTGATTTGCAAAGAGCAGCTGTCACCATACTTGATGGTATTTCTGAACAGTCATTACG
TCTTGTCGACGCCATGGTTTATACTTCAGACCTGCTCACCAACAGTGTCATTATTATGGCATATGTAACT
GGTGGTCTTGTACAACAGACTTCTCAGTGGTTGTCTAATCTTTTGGGCACTACTGTTGAAAAACTCAGGC
CTATCTTTGAATGGATTGAGGCGAAACTTAGTGCAGGAGTTGAATTTCTCAAGGATGCTTGGGAGATTCT
CAAATTTCTCATTACAGGTGTTTTTGACATCGTCAAGGGTCAAATACAGGTTGCTTCAGATAACATCAAG
GATTGTGTAAAATGCTTCATTGATGTTGTTAACAAGGCACTCGAAATGTGCATTGATCAAGTCACTATCG
CTGGCGCAAAGTTGCGATCACTCAACTTAGGTGAAGTCTTCATCGCTCAAAGCAAGGGACTTTACCGTCA
GTGTATACGTGGCAAGGAGCAGCTGCAACTACTCATGCCTCTTAAGGCACCAAAAGAAGTAACCTTTCTT
GAAGGTGATTCACATGACACAGTACTTACCTCTGAGGAGGTTGTTCTCAAGAACGGTGAACTCGAAGCAC
TCGAGACGCCCGTTGATAGCTTCACAAATGGAGCTATCGTTGGCACACCAGTCTGTGTAAATGGCCTCAT
GCTCTTAGAGATTAAGGACAAAGAACAATACTGCGCATTGTCTCCTGGTTTACTGGCTACAAACAATGTC
TTTCGCTTAAAAGGGGGTGCACCAATTAAAGGTGTAACCTTTGGAGAAGATACTGTTTGGGAAGTTCAAG
GTTACAAGAATGTGAGAATCACATTTGAGCTTGATGAACGTGTTGACAAAGTGCTTAATGAAAAGTGCTC
TGTCTACACTGTTGAATCCGGTACCGAAGTTACTGAGTTTGCATGTGTTGTAGCAGAGGCTGTTGTGAAG
ACTTTACAACCAGTTTCTGATCTCCTTACCAACATGGGTATTGATCTTGATGAGTGGAGTGTAGCTACAT
TCTACTTATTTGATGATGCTGGTGAAGAAAACTTTTCATCACGTATGTATTGTTCCTTTTACCCTCCAGA
TGAGGAAGAAGAGGACGATGCAGAGTGTGAGGAAGAAGAAATTGATGAAACCTGTGAACATGAGTACGGT
ACAGAGGATGATTATCAAGGTCTCCCTCTGGAATTTGGTGCCTCAGCTGAAACAGTTCGAGTTGAGGAAG
AAGAAGAGGAAGACTGGCTGGATGATACTACTGAGCAATCAGAGATTGAGCCAGAACCAGAACCTACACC
TGAAGAACCAGTTAATCAGTTTACTGGTTATTTAAAACTTACTGACAATGTTGCCATTAAATGTGTTGAC
ATCGTTAAGGAGGCACAAAGTGCTAATCCTATGGTGATTGTAAATGCTGCTAACATACACCTGAAACATG
GTGGTGGTGTAGCAGGTGCACTCAACAAGGCAACCAATGGTGCCATGCAAAAGGAGAGTGATGATTACAT
TAAGCTAAATGGCCCTCTTACAGTAGGAGGGTCTTGTTTGCTTTCTGGACATAATCTTGCTAAGAAGTGT
CTGCATGTTGTTGGACCTAACCTAAATGCAGGTGAGGACATCCAGCTTCTTAAGGCAGCATATGAAAATT
TCAATTCACAGGACATCTTACTTGCACCATTGTTGTCAGCAGGCATATTTGGTGCTAAACCACTTCAGTC
TTTACAAGTGTGCGTGCAGACGGTTCGTACACAGGTTTATATTGCAGTCAATGACAAAGCTCTTTATGAG
CAGGTTGTCATGGATTATCTTGATAACCTGAAGCCTAGAGTGGAAGCACCTAAACAAGAGGAGCCACCAA
ACACAGAAGATTCCAAAACTGAGGAGAAATCTGTCGTACAGAAGCCTGTCGATGTGAAGCCAAAAATTAA
GGCCTGCATTGATGAGGTTACCACAACACTGGAAGAAACTAAGTTTCTTACCAATAAGTTACTCTTGTTT
GCTGATATCAATGGTAAGCTTTACCATGATTCTCAGAACATGCTTAGAGGTGAAGATATGTCTTTCCTTG
AGAAGGATGCACCTTACATGGTAGGTGATGTTATCACTAGTGGTGATATCACTTGTGTTGTAATACCCTC
CAAAAAGGCTGGTGGCACTACTGAGATGCTCTCAAGAGCTTTGAAGAAAGTGCCAGTTGATGAGTATATA
ACCACGTACCCTGGACAAGGATGTGCTGGTTATACACTTGAGGAAGCTAAGACTGCTCTTAAGAAATGCA
AATCTGCATTTTATGTACTACCTTCAGAAGCACCTAATGCTAAGGAAGAGATTCTAGGAACTGTATCCTG
GAATTTGAGAGAAATGCTTGCTCATGCTGAAGAGACAAGAAAATTAATGCCTATATGCATGGATGTTAGA
GCCATAATGGCAACCATCCAACGTAAGTATAAAGGAATTAAAATTCAAGAGGGCATCGTTGACTATGGTG
TCCGATTCTTCTTTTATACTAGTAAAGAGCCTGTAGCTTCTATTATTACGAAGCTGAACTCTCTAAATGA
GCCGCTTGTCACAATGCCAATTGGTTATGTGACACATGGTTTTAATCTTGAAGAGGCTGCGCGCTGTATG
CGTTCTCTTAAAGCTCCTGCCGTAGTGTCAGTATCATCACCAGATGCTGTTACTACATATAATGGATACC
TCACTTCGTCATCAAAGACATCTGAGGAGCACTTTGTAGAAACAGTTTCTTTGGCTGGCTCTTACAGAGA
TTGGTCCTATTCAGGACAGCGTACAGAGTTAGGTGTTGAATTTCTTAAGCGTGGTGACAAAATTGTGTAC
CACACTCTGGAGAGCCCCGTCGAGTTTCATCTTGACGGTGAGGTTCTTTCACTTGACAAACTAAAGAGTC
TCTTATCCCTGCGGGAGGTTAAGACTATAAAAGTGTTCACAACTGTGGACAACACTAATCTCCACACACA
GCTTGTGGATATGTCTATGACATATGGACAGCAGTTTGGTCCAACATACTTGGATGGTGCTGATGTTACA
AAAATTAAACCTCATGTAAATCATGAGGGTAAGACTTTCTTTGTACTACCTAGTGATGACACACTACGTA
GTGAAGCTTTCGAGTACTACCATACTCTTGATGAGAGTTTTCTTGGTAGGTACATGTCTGCTTTAAACCA
CACAAAGAAATGGAAATTTCCTCAAGTTGGTGGTTTAACTTCAATTAAATGGGCTGATAACAATTGTTAT
TTGTCTAGTGTTTTATTAGCACTTCAACAGCTTGAAGTCAAATTCAATGCACCAGCACTTCAAGAGGCTT
ATTATAGAGCCCGTGCTGGTGATGCTGCTAACTTTTGTGCACTCATACTCGCTTACAGTAATAAAACTGT
TGGCGAGCTTGGTGATGTCAGAGAAACTATGACCCATCTTCTACAGCATGCTAATTTGGAATCTGCAAAG
CGAGTTCTTAATGTGGTGTGTAAACATTGTGGTCAGAAAACTACTACCTTAACGGGTGTAGAAGCTGTGA
TGTATATGGGTACTCTATCTTATGATAATCTTAAGACAGGTGTTTCCATTCCATGTGTGTGTGGTCGTGA
TGCTACACAATATCTAGTACAACAAGAGTCTTCTTTTGTTATGATGTCTGCACCACCTGCTGAGTATAAA
TTACAGCAAGGTACATTCTTATGTGCGAATGAGTACACTGGTAACTATCAGTGTGGTCATTACACTCATA
TAACTGCTAAGGAGACCCTCTATCGTATTGACGGAGCTCACCTTACAAAGATGTCAGAGTACAAAGGACC
AGTGACTGATGTTTTCTACAAGGAAACATCTTACACTACAACCATCAAGCCTGTGTCGTATAAACTCGAT
GGAGTTACTTACACAGAGATTGAACCAAAATTGGATGGGTATTATAAAAAGGATAATGCTTACTATACAG
AGCAGCCTATAGACCTTGTACCAACTCAACCATTACCAAATGCGAGTTTTGATAATTTCAAACTCACATG
TTCTAACACAAAATTTGCTGATGATTTAAATCAAATGACAGGCTTCACAAAGCCAGCTTCACGAGAGCTA
TCTGTCACATTCTTCCCAGACTTGAATGGCGATGTAGTGGCTATTGACTATAGACACTATTCAGCGAGTT
TCAAGAAAGGTGCTAAATTACTGCATAAGCCAATTGTTTGGCACATTAACCAGGCTACAACCAAGACAAC
GTTCAAACCAAACACTTGGTGTTTACGTTGTCTTTGGAGTACAAAGCCAGTAGATACTTCAAATTCATTT
GAAGTTCTGGCAGTAGAAGACACACAAGGAATGGACAATCTTGCTTGTGAAAGTCAACAACCCACCTCTG
AAGAAGTAGTGGAAAATCCTACCATACAGAAGGAAGTCATAGAGTGTGACGTGAAAACTACCGAAGTTGT
AGGCAATGTCATACTTAAACCATCAGATGAAGGTGTTAAAGTAACACAAGAGTTAGGTCATGAGGATCTT
ATGGCTGCTTATGTGGAAAACACAAGCATTACCATTAAGAAACCTAATGAGCTTTCACTAGCCTTAGGTT
TAAAAACAATTGCCACTCATGGTATTGCTGCAATTAATAGTGTTCCTTGGAGTAAAATTTTGGCTTATGT
CAAACCATTCTTAGGACAAGCAGCAATTACAACATCAAATTGCGCTAAGAGATTAGCACAACGTGTGTTT
AACAATTATATGCCTTATGTGTTTACATTATTGTTCCAATTGTGTACTTTTACTAAAAGTACCAATTCTA
GAATTAGAGCTTCACTACCTACAACTATTGCTAAAAATAGTGTTAAGAGTGTTGCTAAATTATGTTTGGA
TGCCGGCATTAATTATGTGAAGTCACCCAAATTTTCTAAATTGTTCACAATCGCTATGTGGCTATTGTTG
TTAAGTATTTGCTTAGGTTCTCTAATCTGTGTAACTGCTGCTTTTGGTGTACTCTTATCTAATTTTGGTG
CTCCTTCTTATTGTAATGGCGTTAGAGAATTGTATCTTAATTCGTCTAACGTTACTACTATGGATTTCTG
TGAAGGTTCTTTTCCTTGCAGCATTTGTTTAAGTGGATTAGACTCCCTTGATTCTTATCCAGCTCTTGAA
ACCATTCAGGTGACGATTTCATCGTACAAGCTAGACTTGACAATTTTAGGTCTGGCCGCTGAGTGGGTTT
TGGCATATATGTTGTTCACAAAATTCTTTTATTTATTAGGTCTTTCAGCTATAATGCAGGTGTTCTTTGG
CTATTTTGCTAGTCATTTCATCAGCAATTCTTGGCTCATGTGGTTTATCATTAGTATTGTACAAATGGCA
CCCGTTTCTGCAATGGTTAGGATGTACATCTTCTTTGCTTCTTTCTACTACATATGGAAGAGCTATGTTC
ATATCATGGATGGTTGCACCTCTTCGACTTGCATGATGTGCTATAAGCGCAATCGTGCCACACGCGTTGA
GTGTACAACTATTGTTAATGGCATGAAGAGATCTTTCTATGTCTATGCAAATGGAGGCCGTGGCTTCTGC
AAGACTCACAATTGGAATTGTCTCAATTGTGACACATTTTGCACTGGTAGTACATTCATTAGTGATGAAG
TTGCTCGTGATTTGTCACTCCAGTTTAAAAGACCAATCAACCCTACTGACCAGTCATCGTATATTGTTGA
TAGTGTTGCTGTGAAAAATGGCGCGCTTCACCTCTACTTTGACAAGGCTGGTCAAAAGACCTATGAGAGA
CATCCGCTCTCCCATTTTGTCAATTTAGACAATTTGAGAGCTAACAACACTAAAGGTTCACTGCCTATTA
ATGTCATAGTTTTTGATGGCAAGTCCAAATGCGACGAGTCTGCTTCTAAGTCTGCTTCTGTGTACTACAG
TCAGCTGATGTGCCAACCTATTCTGTTGCTTGACCAAGCTCTTGTATCAGACGTTGGAGATAGTACTGAA
GTTTCCGTTAAGATGTTTGATGCTTATGTCGACACCTTTTCAGCAACTTTTAGTGTTCCTATGGAAAAAC
TTAAGGCACTTGTTGCTACAGCTCACAGCGAGTTAGCAAAGGGTGTAGCTTTAGATGGTGTCCTTTCTAC
ATTCGTGTCAGCTGCCCGACAAGGTGTTGTTGATACCGATGTTGACACAAAGGATGTTATTGAATGTCTC
AAACTTTCACATCACTCTGACTTAGAAGTGACAGGTGACAGTTGTAACAATTTCATGCTCACCTATAATA
AGGTTGAAAACATGACGCCCAGAGATCTTGGCGCATGTATTGACTGTAATGCAAGGCATATCAATGCCCA
AGTAGCAAAAAGTCACAATGTTTCACTCATCTGGAATGTAAAAGACTACATGTCTTTATCTGAACAGCTG
CGTAAACAAATTCGTAGTGCTGCCAAGAAGAACAACATACCTTTTAGACTAACTTGTGCTACAACTAGAC
AGGTTGTCAATGTCATAACTACTAAAATCTCACTCAAGGGTGGTAAGATTGTTAGTACTTGTTTTAAACT
TATGCTTAAGGCCACATTATTGTGCGTTCTTGCTGCATTGGTTTGTTATATCGTTATGCCAGTACATACA
TTGTCAATCCATGATGGTTACACAAATGAAATCATTGGTTACAAAGCCATTCAGGATGGTGTCACTCGTG
ACATCATTTCTACTGATGATTGTTTTGCAAATAAACATGCTGGTTTTGACGCATGGTTTAGCCAGCGTGG
TGGTTCATACAAAAATGACAAAAGCTGCCCTGTAGTAGCTGCTATCATTACAAGAGAGATTGGTTTCATA
GTGCCTGGCTTACCGGGTACTGTGCTGAGAGCAATCAATGGTGACTTCTTGCATTTTCTACCTCGTGTTT
TTAGTGCTGTTGGCAACATTTGCTACACACCTTCCAAACTCATTGAGTATAGTGATTTTGCTACCTCTGC
TTGCGTTCTTGCTGCTGAGTGTACAATTTTTAAGGATGCTATGGGCAAACCTGTGCCATATTGTTATGAC
ACTAATTTGCTAGAGGGTTCTATTTCTTATAGTGAGCTTCGTCCAGACACTCGTTATGTGCTTATGGATG
GTTCCATCATACAGTTTCCTAACACTTACCTGGAGGGTTCTGTTAGAGTAGTAACAACTTTTGATGCTGA
GTACTGTAGACATGGTACATGCGAAAGGTCAGAAGTAGGTATTTGCCTATCTACCAGTGGTAGATGGGTT
CTTAATAATGAGCATTACAGAGCTCTATCAGGAGTTTTCTGTGGTGTTGATGCGATGAATCTCATAGCTA
ACATCTTTACTCCTCTTGTGCAACCTGTGGGTGCTTTAGATGTGTCTGCTTCAGTAGTGGCTGGTGGTAT
TATTGCCATATTGGTGACTTGTGCTGCCTACTACTTTATGAAATTCAGACGTGTTTTTGGTGAGTACAAC
CATGTTGTTGCTGCTAATGCACTTTTGTTTTTGATGTCTTTCACTATACTCTGTCTGGTACCAGCTTACA
GCTTTCTGCCGGGAGTCTACTCAGTCTTTTACTTGTACTTGACATTCTATTTCACCAATGATGTTTCATT
CTTGGCTCACCTTCAATGGTTTGCCATGTTTTCTCCTATTGTGCCTTTTTGGATAACAGCAATCTATGTA
TTCTGTATTTCTCTGAAGCACTGCCATTGGTTCTTTAACAACTATCTTAGGAAAAGAGTCATGTTTAATG
GAGTTACATTTAGTACCTTCGAGGAGGCTGCTTTGTGTACCTTTTTGCTCAACAAGGAAATGTACCTAAA
ATTGCGTAGCGAGACACTGTTGCCACTTACACAGTATAACAGGTATCTTGCTCTATATAACAAGTACAAG
TATTTCAGTGGAGCCTTAGATACTACCAGCTATCGTGAAGCAGCTTGCTGCCACTTAGCAAAGGCTCTAA
ATGACTTTAGCAACTCAGGTGCTGATGTTCTCTACCAACCACCACAGACATCAATCACTTCTGCTGTTCT
GCAGAGTGGTTTTAGGAAAATGGCATTCCCGTCAGGCAAAGTTGAAGGGTGCATGGTACAAGTAACCTGT
GGAACTACAACTCTTAATGGATTGTGGTTGGATGACACAGTATACTGTCCAAGACATGTCATTTGCACAG
CAGAAGACATGCTTAATCCTAACTATGAAGATCTGCTCATTCGCAAATCCAACCATAGCTTTCTTGTTCA
GGCTGGCAATGTTCAACTTCGTGTTATTGGCCATTCTATGCAAAATTGTCTGCTTAGGCTTAAAGTTGAT
ACTTCTAACCCTAAGACACCCAAGTATAAATTTGTCCGTATCCAACCTGGTCAAACATTTTCAGTTCTAG
CATGCTACAATGGTTCACCATCTGGTGTTTATCAGTGTGCCATGAGACCTAATCATACCATTAAAGGTTC
TTTCCTTAATGGATCATGTGGTAGTGTTGGTTTTAACATTGATTATGATTGCGTGTCTTTCTGCTATATG
CATCATATGGAGCTTCCAACAGGAGTACACGCTGGTACTGACTTAGAAGGTAAATTCTATGGTCCATTTG
TTGACAGACAAACTGCACAGGCTGCAGGTACAGACACAACCATAACATTAAATGTTTTGGCATGGCTGTA
TGCTGCTGTTATCAATGGTGATAGGTGGTTTCTTAATAGATTCACCACTACTTTGAATGACTTTAACCTT
GTGGCAATGAAGTACAACTATGAACCTTTGACACAAGATCATGTTGACATATTGGGACCTCTTTCTGCTC
AAACAGGAATTGCCGYCTTAGATATGTGTGCTGCTTTGAAAGAGCTGCTGCAGAATGGTATGAATGGTCG
TACTATCCTTGGTAGCACTATTTTAGAAGATGAGTTTACACCATTTGATGTTGTTAGACAATGCTCTGGT
GTTACCTTCCAAGGTAAGTTCAAGAAAATTGTTAAGGGCACTCATCATTGGATGCTTTTAACTTTCTTGA
CATCACTATTGATTCTTGTTCAAAGTACACAGTGGTCACTGTTTTTCTTTGTTTACGAGAATGCTTTCTT
GCCATTTACTCTTGGTATTATGGCAATTGCTGCATGTGCTATGCTGCTTGTTAAGCATAAGCACGCATTC
TTGTGCTTGTTTCTGTTACCTTCTCTTGCAACAGTTGCTTACTTTAATATGGTCTACATGCCTGCTAGCT
GGGTGATGCGTATCATGACATGGCTTGAATTGGCTGACACTAGCTTGTCTGGTTATAGGCTTAAGGATTG
TGTTATGTATGCTTCAGCTTTAGTTTTGCTTATTCTCATGACAGCTCGCACTGTTTATGATGATGCTGCT
AGACGTGTTTGGACACTGATGAATGTCATTACACTTGTTTACAAAGTCTACTATGGTAATGCTTTAGATC
AAGCTATTTCCATGTGGGCCTTAGTTATTTCTGTAACCTCTAACTATTCTGGTGTCGTTACGACTATCAT
GTTTTTAGCTAGAGCTATAGTGTTTGTGTGTGTTGAGTATTACCCATTGTTATTTATTACTGGCAACACC
TTACAGTGTATCATGCTTGTTTATTGTTTCTTAGGCTATTGTTGCTGCTGCTACTTTGGCCTTTTCTGTT
TACTCAACCGTTACTTCAGGCTTACTCTTGGTGTTTATGACTACTTGGTCTCTACACAAGAATTTAGGTA
TATGAACTCCCAGGGGCTTTTGCCTCCTAAGAGTAGTATTGATGCTTTCAAGCTTAACATTAAGTTGTTG
GGTATTGGAGGTAAACCATGTATCAAGGTTGCTACTGTACAGTCTAAAATGTCTGACGTAAAGTGCACAT
CTGTGGTACTGCTCTCGGTTCTTCAACAACTTAGAGTAGAGTCATCTTCTAAATTGTGGGCACAATGTGT
ACAACTCCACAATGATATTCTTCTTGCAAAAGACACAACTGAAGCTTTCGAGAAGATGGTTTCTCTTTTG
TCTGTTTTGCTATCCATGCAGGGTGCTGTAGACATTAATAGGTTGTGCGAGGAAATGCTCGATAACCGTG
CTACTCTTCAGGCTATTGCTTCAGAATTTAGTTCTTTACCATCATATGCCGCTTATGCCACTGCCCAGGA
GGCCTATGAGCAGGCTGTAGCTAATGGTGATTCTGAAGTCGTTCTCAAAAAGTTAAAGAAATCTTTGAAT
GTGGCTAAATCTGAGTTTGACCGTGATGCTGCCATGCAACGCAAGTTGGAAAAGATGGCAGATCAGGCTA
TGACCCAAATGTACAAACAGGCAAGATCTGAGGACAAGAGGGCAAAAGTAACTAGTGCTATGCAAACAAT
GCTCTTCACTATGCTTAGGAAGCTTGATAATGATGCACTTAACAACATTATCAACAATGCGCGTGATGGT
TGTGTTCCACTCAACATCATACCATTGACTACAGCAGCCAAACTCATGGTTGTTGTCCCTGATTATGGTA
CCTACAAGAACACTTGTGATGGTAACACCTTTACATATGCATCTGCACTCTGGGAAATCCAGCAAGTTGT
TGATGCGGATAGCAAGATTGTTCAACTTAGTGAAATTAACATGGACAATTCACCAAATTTGGCTTGGCCT
CTTATTGTTACAGCTCTAAGAGCCAACTCAGCTGTTAAACTACAGAATAATGAACTGAGTCCAGTAGCAC
TACGACAGATGTCCTGTGCGGCTGGTACCACACAAACAGCTTGTACTGATGACAATGCACTTGCCTACTA
TAACAATTCGAAGGGAGGTAGGTTTGTGCTGGCATTACTATCAGACCACCAAGATCTCAAATGGGCTAGA
TTCCCTAAGAGTGATGGTACAGGTACAATTTACACAGAACTGGAACCACCTTGTAGGTTTGTTACAGACA
CACCAAAAGGGCCTAAAGTGAAATACTTGTACTTCATCAAAGGCTTAAACAACCTAAATAGAGGTATGGT
GCTGGGCAGTTTAGCTGCTACAGTACGTCTTCAGGCTGGAAATGCTACAGAAGTACCTGCCAATTCAACT
GTGCTTTCCTTCTGTGCTTTTGCAGTAGACCCTGCTAAAGCATATAAGGATTACCTAGCAAGTGGAGGAC
AACCAATCACCAACTGTGTGAAGATGTTGTGTACACACACTGGTACAGGACAGGCAATTACTGTAACACC
AGAAGCTAACATGGACCAAGAGTCCTTTGGTGGTGCTTCATGTTGTCTGTATTGTAGATGCCACATTGAC
CATCCAAATCCTAAAGGATTCTGTGACTTGAAAGGTAAGTACGTCCAAATACCTACCACTTGTGCTAATG
ACCCAGTGGGTTTTACACTTAGAAACACAGTCTGTACCGTCTGCGGAATGTGGAAAGGTTATGGCTGTAG
TTGTGACCAACTCCGCGAACCCTTGATGCAGTCTGCGGATGCATCAACGTTTTTAAACGGGTTTGCGGTG
TAAGTGCAGCCCGTCTTACACCGTGCGGCACAGGCACTAGTACTGATGTCGTCTACAGGGCTTTTGATAT
TTACAACGAAAAAGTTGCTGGTTTTGCAAAGTTCCTAAAAACTAATTGCTGTCGCTTCCAGGAGAAGGAT
GAGGAAGGCAATTTATTAGACTCTTACTTTGTAGTTAAGAGGCATACTATGTCTAACTACCAACATGAAG
AGACTATTTATAACTTGGTTAAAGATTGTCCAGCGGTTGCTGTCCATGACTTTTTCAAGTTTAGAGTAGA
TGGTGACATGGTACCACATATATCACGTCAGCGTCTAACTAAATACACAATGGCTGATTTAGTCTATGCT
CTACGTCATTTTGATGAGGGTAATTGTGATACATTAAAAGAAATACTCGTCACATACAATTGCTGTGATG
ATGATTATTTCAATAAGAAGGATTGGTATGACTTCGTAGAGAATCCTGACATCTTACGCGTATATGCTAA
CTTAGGTGAGCGTGTACGCCAATCATTATTAAAGACTGTACAATTCTGCGATGCTATGCGTGATGCAGGC
ATTGTAGGCGTACTGACATTAGATAATCAGGATCTTAATGGGAACTGGTACGATTTCGGTGATTTCGTAC
AAGTAGCACCAGGCTGCGGAGTTCCTATTGTGGATTCATATTACTCATTGCTGATGCCCATCCTCACTTT
GACTAGGGCATTGGCTGCTGAGTCCCATATGGATGCTGATCTCGCAAAACCACTTATTAAGTGGGATTTG
CTGAAATATGATTTTACGGAAGAGAGACTTTGTCTCTTCGACCGTTATTTTAAATATTGGGACCAGACAT
ACCATCCCAATTGTATTAACTGTTTGGATGATAGGTGTATCCTTCATTGTGCAAACTTTAATGTGTTATT
TTCTACTGTGTTTCCACCTACAAGTTTTGGACCACTAGTAAGAAAAATATTTGTAGATGGTGTTCCTTTT
GTTGTTTCAACTGGATACCATTTTCGTGAGTTAGGAGTCGTACATAATCAGGATGTAAACTTACATAGCT
CGCGTCTCAGTTTCAAGGAACTTTTAGTGTATGCTGCTGATCCAGCTATGCATGCAGCTTCTGGCAATTT
ATTGCTAGATAAACGCACTACATGCTTTTCAGTAGCTGCACTAACAAACAATGTTGCTTTTCAAACTGTC
AAACCCGGTAATTTTAATAAAGACTTTTATGACTTTGCTGTGTCTAAAGGTTTCTTTAAGGAAGGAAGTT
CTGTTGAACTAAAACACTTCTTCTTTGCTCAGGATGGCAACGCTGCTATCAGTGATTATGACTATTATCG
TTATAATCTGCCAACAATGTGTGATATCAGACAACTCCTATTCGTAGTTGAAGTTGTTGATAAATACTTT
GATTGTTACGATGGTGGCTGTATTAATGCCAACCAAGTAATCGTTAACAATCTGGATAAATCAGCTGGTT
TCCCATTTAATAAATGGGGTAAGGCTAGACTTTATTATGACTCAATGAGTTATGAGGATCAAGATGCACT
TTTCGCGTATACTAAGCGTAATGTCATCCCTACTATAACTCAAATGAATCTTAAGTATGCCATTAGTGCA
AAGAATAGAGCTCGCACCGTAGCTGGTGTCTCTATCTGTAGTACTATGACAAATAGACAGTTTCATCAGA
AATTATTGAAGTCAATAGCCGCCACTAGAGGAGCTACTGTGGTAATTGGAACAAGCAAGTTTTACGGTGG
CTGGCATAATATGTTAAAAACTGTTTACAGTGATGTAGAAACTCCACACCTTATGGGTTGGGATTATCCA
AAATGTGACAGAGCCATGCCTAACATGCTTAGGATAATGGCCTCTCTTGTTCTTGCTCGCAAACATAACA
CTTGCTGTAACTTATCACACCGTTTCTACAGGTTAGCTAACGAGTGTGCGCAAGTATTAAGTGAGATGGT
CATGTGTGGCGGCTCACTATATGTTAAACCAGGTGGAACATCATCCGGTGATGCTACAACTGCTTATGCT
AATAGTGTCTTTAACATTTGTCAAGCTGTTACAGCCAATGTAAATGCACTTCTTTCAACTGATGGTAATA
AGATAGCTGACAAGTATGTCCGCAATCTACAACACAGGCTCTATGAGTGTCTCTATAGAAATAGGGATGT
TGATCATGAATTCGTGGATGAGTTTTACGCTTACCTGCGTAAACATTTCTCCATGATGATTCTTTCTGAT
GATGCCGTTGTGTGCTATAACAGTAACTATGCGGCTCAAGGTTTAGTAGCTAGCATTAAGAACTTTAAGG
CAGTTCTTTATTATCAAAATAATGTGTTCATGTCTGAGGCAAAATGTTGGACTGAGACTGACCTTACTAA
AGGACCTCACGAATTTTGCTCACAGCATACAATGCTAGTTAAACAAGGAGATGATTACGTGTACCTGCCT
TACCCAGATCCATCAAGAATATTAGGCGCAGGCTGTTTTGTCGATGATATTGTCAAAACAGATGGTACAC
TTATGATTGAAAGGTTCGTGTCACTGGCTATTGATGCTTACCCACTTACAAAACATCCTAATCAGGAGTA
TGCTGATGTCTTTCACTTGTATTTACAATACATTAGAAAGTTACATGATGAGCTTACTGGCCACATGTTG
GACATGTATTCCGTAATGCTAACTAATGATAACACCTCACGGTACTGGGAACCTGAGTTTTATGAGGCTA
TGTACACACCACATACAGTCTTGCAGGCTGTAGGTGCTTGTGTATTGTGCAATTCACAGACTTCACTTCG
TTGCGGTGCCTGTATTAGGAGACCATTCCTATGTTGCAAGTGCTGCTATGACCATGTCATTTCAACATCA
CACAAATTAGTGTTGTCTGTTAATCCCTATGTTTGCAATGCCCCAGGTTGTGATGTCACTGATGTGACAC
AACTGTATCTAGGAGGTATGAGCTATTATTGCAAGTCACATAAGCCTCCCATTAGTTTTCCATTATGTGC
TAATGGTCAGGTTTTTGGTTTATACAAAAACACATGTGTAGGCAGTGACAATGTCACTGACTTCAATGCG
ATAGCAACATGTGATTGGACTAATGCTGGCGATTACATACTTGCCAACACTTGTACTGAGAGACTCAAGC
TTTTCGCAGCAGAAACGCTCAAAGCCACTGAGGAAACATTTAAGCTGTCATATGGTATTGCCACTGTACG
CGAAGTACTCTCTGACAGAGAATTGCATCTTTCATGGGAGGTTGGAAAACCTAGACCACCATTGAACAGA
AACTATGTCTTTACTGGTTACCGTGTAACTAAAAATAGTAAAGTACAGATTGGAGAGTACACCTTTGAAA
AAGGTGACTATGGTGATGCTGTTGTGTACAGAGGTACTACGACATACAAGTTGAATGTTGGTGATTACTT
TGTGTTGACATCTCACACTGTAATGCCACTTAGTGCACCTACTCTAGTGCCACAAGAGCACTATGTGAGA
ATTACTGGCTTGTACCCAACACTCAACATCTCAGATGAGTTTTCTAGCAATGTTGCAAATTATCAAAAGG
TCGGCATGCAAAAGTACTCTACACTCCAAGGACCACCTGGTACTGGTAAGAGTCATTTTGCCATCGGACT
TGCTCTCTATTACCCATCTGCTCGCATAGTGTATACGGCATGCTCTCATGCAGCTGTTGATGCCCTATGT
GAAAAGGCATTAAAATATTTGCCCATAGATAAATGTAGTAGAATCATACCTGCGCGTGCGCGCGTAGAGT
GTTTTGATAAATTCAAAGTGAATTCAACACTAGAACAGTATGTTTTCTGCACTGTAAATGCATTGCCAGA
AACAACTGCTGACATTGTAGTCTTTGATGAAATCTCTATGGCTACTAATTATGACTTGAGTGTTGTCAAT
GCTAGACTTCGTGCAAAACACTACGTCTATATTGGCGATCCTGCTCAATTACCAGCCCCCCGCACATTGC
TGACTAAAGGCACACTAGAACCAGAATATTTTAATTCAGTGTGCAGACTTATGAAAACAATAGGTCCAGA
CATGTTCCTTGGAACTTGTCGCCGTTGTCCTGCTGAAATTGTTGACACTGTGAGTGCTTTAGTTTATGAC
AATAAGCTAAAAGCACACAAGGATAAGTCAGCTCAATGCTTCAAAATGTTCTACAAAGGTGTTATTACAC
ATGATGTTTCATCTGCAATCAACAGACCTCAAATAGGCGTTGTAAGAGAATTTCTTACACGCAATCCTGC
TTGGAGAAAAGCTGTTTTTATCTCACCTTATAATTCACAGAACGCTGTAGCTTCAAAAATCTTAGGATTG
CCTACGCAGACTGTTGATTCATCACAGGGTTCTGAATATGACTATGTCATATTCACACAAACTACTGAAA
CAGCACACTCTTGTAATGTCAACCGCTTCAATGTGGCTATCACAAGGGCAAAAATTGGCATTTTGTGCAT
AATGTCTGATAGAGATCTTTATGACAAACTGCAATTTACAAGTCTAGAAATACCACGTCGCAATGTGGCT
ACATTACAAGCAGAAAATGTAACTGGACTTTTTAAGGACTGTAGTAAGATCATTACTGGTCTTCATCCTA
CACAGGCACCTACACACCTCAGCGTTGATATAAAGTTCAAGACTGAAGGATTATGTGTTGACATACCAGG
CATACCAAAGGACATGACCTACCGTAGACTCATCTCTATGATGGGTTTCAAAATGAATTACCAAGTCAAT
GGTTACCCTAATATGTTTATCACCCGCGAAGAAGCTATTCGTCACGTTCGTGCGTGGATTGGCTTTGATG
TAGAGGGCTGTCATGCAACTAGAGATGCTGTGGGTACTAACCTACCTCTCCAGCTAGGATTTTCTACAGG
TGTTAACTTAGTAGCTGTACCGACTGGTTATGTTGACACTGAAAATAACACAGAATTCACCAGAGTTAAT
GCAAAACCTCCACCAGGTGACCAGTTTAAACATCTTATACCACTCATGTATAAAGGCTTGCCCTGGAATG
TAGTGCGTATTAAGATAGTACAAATGCTCAGTGATACACTGAAAGGATTGTCAGACAGAGTCGTGTTCGT
CCTTTGGGCGCATGGCTTTGAGCTTACATCAATGAAGTACTTTGTCAAGATTGGACCTGAAAGAACGTGT
TGTCTGTGTGACAAACGTGCAACTTGCTTTTCTACTTCATCAGATACTTATGCCTGCTGGAATCATTCTG
TGGGTTTTGACTATGTCTATAACCCATTTATGATTGATGTTCAGCAGTGGGGCTTTACGGGTAACCTTCA
GAGTAACCATGACCAACATTGCCAGGTACATGGAAATGCACATGTGGCTAGTTGTGATGCTATCATGACT
AGATGTTTAGCAGTCCATGAGTGCTTTGTTAAGCGCGTTGATTGGTCTGTTGAATACCCTATTATAGGAG
ATGAACTGAGGGTTAATTCTGCTTGCAGAAAAGTACAACACATGGTTGTGAAGTCTGCATTGCTTGCTGA
TAAGTTTCCAGTTCTTCATGACATTGGAAATCCAAAGGCTATCAAGTGTGTGCCTCAGGCTGAAGTAGAA
TGGAAGTTCTACGATGCTCAGCCATGTAGTGACAAAGCTTACAAAATAGAGGAACTCTTCTATTCTTATG
CTACACATCACGATAAATTCACTGATGGTGTTTGTTTGTTTTGGAATTGTAACGTTGATCGTTACCCAGC
CAATGCAATTGTGTGTAGGTTTGACACAAGAGTCTTGTCAAACTTGAACTTACCAGGCTGTGATGGTGGT
AGTTTGTATGTGAATAAGCATGCATTCCACACTCCAGCTTTCGATAAAAGTGCATTTACTAATTTAAAGC
AATTGCCTTTCTTTTACTATTCTGATAGTCCTTGTGAGTCTCATGGCAAACAAGTAGTGTCGGATATTGA
TTATGTTCCACTCAAATCTGCTACGTGTATTACACGATGCAATTTAGGTGGTGCTGTTTGCAGACACCAT
GCAAATGAGTACCGACAGTACTTGGATGCATATAATATGATGATTTCTGCTGGATTTAGCCTATGGATTT
ACAAACAATTTGATACTTATAACCTGTGGAATACATTTACCAGGTTACAGAGTTTAGAAAATGTGGCTTA
TAATGTTGTTAATAAAGGACACTTTGATGGACACGCCGGCGAAGCACCTGTTTCCATCATTAATAATGCT
GTTTACACAAAGGTAGATGGTATTGATGTGGAGATCTTTGAAAATAAGACAACACTTCCTGTTAATGTTG
CATTTGAGCTTTGGGCTAAGCGTAACATTAAACCAGTGCCAGAGATTAAGATACTCAATAATTTGGGTGT
TGATATCGCTGCTAATACTGTAATCTGGGACTACAAAAGAGAAGCCCCAGCACATGTATCTACAATAGGT
GTCTGCACAATGACTGACATTGCCAAGAAACCTACTGAGAGTGCTTGTTCTTCACTTACTGTCTTGTTTG
ATGGTAGAGTGGAAGGACAGGTAGACCTTTTTAGAAACGCCCGTAATGGTGTTTTAATAACAGAAGGTTC
AGTCAAAGGTCTAACACCTTCAAAGGGACCAGCACAAGCTAGCGTCAATGGAGTCACATTAATTGGAGAA
TCAGTAAAAACACAGTTTAACTACTTTAAGAAAGTAGACGGCATTATTCAACAGTTGCCTGAAACCTACT
TTACTCAGAGCAGAGACTTAGAGGATTTTAAGCCCAGATCACAAATGGAAACTGACTTTCTCGAGCTCGC
TATGGATGAATTCATACAGCGATATAAGCTCGAGGGCTATGCCTTCGAACACATCGTTTATGGAGATTTC
AGTCATGGACAACTTGGCGGTCTTCATTTAATGATAGGCTTAGCCAAGCGCTCACAAGATTCACCACTTA
AATTAGAGGATTTTATCCCTATGGACAGCACAGTGAAAAATTACTTCATAACAGATGCGCAAACAGGTTC
ATCAAAATGTGTGTGTTCTGTGATTGATCTTTTACTTGATGACTTTGTCGAGATAATAAAGTCACAAGAT
TTGTCAGTGATTTCAAAAGTGGTCAAGGTTACAATTGACTATGCTGAAATTTCATTCATGCTTTGGTGTA
AGGATGGACATGTTGAAACCTTCTACCCAAAACTACAAGCAAGTCAAGCGTGGCAACCAGGTGTTGCGAT
GCCTAACTTGTACAAGATGCAAAGAATGCTTCTTGAAAAGTGTGACCTTCAGAATTATGGTGAAAATGCT
GTTATACCAAAAGGAATAATGATGAATGTCGCAAAGTATACTCAACTGTGTCAATACTTAAATACACTTA
CTTTAGCTGTACCCTACAACATGAGAGTTATTCACTTTGGTGCTGGCTCTGATAAAGGAGTTGCACCAGG
TACAGCTGTGCTCAGACAATGGTTGCCAACTGGCACACTACTTGTCGATTCAGATCTTAATGACTTCGTC
TCCGACGCAGATTCTACTTTAATTGGAGACTGTGCAACAGTACATACGGCTAATAAATGGGACCTTATTA
TTAGCGATATGTATGACCCTAGGACCAAACATGTGACAAAAGAGAATGACTCTAAAGAAGGGTTTTTCAC
TTATCTGTGTGGATTTATAAAGCAAAAACTAGCCCTGGGTGGTTCTATAGCTGTAAAGATAACAGAGCAT
TCTTGGAATGCTGACCTTTACAAGCTTATGGGCCATTTCTCATGGTGGACAGCTTTTGTTACAAATGTAA
ATGCATCATCATCGGAAGCATTTTTAATTGGGGCTAACTATCTTGGCAAGCCGAAGGAACAAATTGATGG
CTATACCATGCATGCTAACTACATTTTCTGGAGGAACACAAATCCTATCCAGTTGTCTTCCTATTCACTC
TTTGACATGAGCAAATTTCCTCTTAAATTAAGAGGAACTGCTGTAATGTCTCTTAAGGAGAATCAAATCA
ATGATATGATTTATTCTCTTCTGGAAAAAGGTAGGCTTATCATTAGAGAAAACAACAGAGTTGTGGTTTC
AAGTGATATTCTTGTTAACAACTAAACGAACATGTTTATTTTCTTATTATTTCTTACTCTCACTAGTGGT
AGTGACCTTGACCGGTGCACCACTTTTGATGATGTTCAAGCTCCTAATTACACTCAACATACTTCATCTA
TGAGGGGGGTTTACTATCCTGATGAAATTTTTAGATCAGACACTCTTTATTTAACTCAGGATTTATTTCT
TCCATTTTATTCTAATGTTACAGGGTTTCATACTATTAATCATACGTTTGGCAACCCTGTCATACCTTTT
AAGGATGGTATTTATTTTGCTGCCACAGAGAAATCAAATGTTGTCCGTGGTTGGGTTTTTGGTTCTACCA
TGAACAACAAGTCACAGTCGGTGATTATTATTAACAATTCTACTAATGTTGTTATACGAGCATGTAACTT
TGAATTGTGTGACAACCCTTTCTTTGCTGTTTCTAAACCCATGGGTACACAGACACATACTATGATATTC
GATAATGCATTTAATTGCACTTTCGAGTACATATCTGATGCCTTTTCGCTTGATGTTTCAGAAAAGTCAG
GTAATTTTAAACACTTACGAGAGTTTGTGTTTAAAAATAAAGATGGGTTTCTCTATGTTTATAAGGGCTA
TCAACCTATAGATGTAGTTCGTGATCTACCTTCTGGTTTTAACACTTTGAAACCTATTTTTAAGTTGCCT
CTTGGTATTAACATTACAAATTTTAGAGCCATTCTTACAGCCTTTTCACCTGCTCAAGACATTTGGGGCA
CGTCAGCTGCAGCCTATTTTGTTGGCTATTTAAAGCCAACTACATTTATGCTCAAGTATGATGAAAATGG
TACAATCACAGATGCTGTTGATTGTTCTCAAAATCCACTTGCTGAACTCAAATGCTCTGTTAAGAGCTTT
GAGATTGACAAAGGAATTTACCAGACCTCTAATTTCAGGGTTGTTCCCTCAGGAGATGTTGTGAGATTCC
CTAATATTACAAACTTGTGTCCTTTTGGAGAGGTTTTTAATGCTACTAAATTCCCTTCTGTCTATGCATG
GGAGAGAAAAAAAATTTCTAATTGTGTTGCTGATTACTCTGTGCTCTACAACTCAACATTTTTTTCAACC
TTTAAGTGCTATGGCGTTTCTGCCACTAAGTTGAATGATCTTTGCTTCTCCAATGTCTATGCAGATTCTT
TTGTAGTCAAGGGAGATGATGTAAGACAAATAGCGCCAGGACAAACTGGTGTTATTGCTGATTATAATTA
TAAATTGCCAGATGATTTCATGGGTTGTGTCCTTGCTTGGAATACTAGGAACATTGATGCTACTTCAACT
GGTAATTATAATTATAAATATAGGTATCTTAGACATGGCAAGCTTAGGCCCTTTGAGAGAGACATATCTA
ATGTGCCTTTCTCCCCTGATGGCAAACCTTGCACCCCACCTGCTCTTAATTGTTATTGGCCATTAAATGA
TTATGGTTTTTACACCACTACTGGCATTGGCTACCAACCTTACAGAGTTGTAGTACTTTCTTTTGAACTT
TTAAATGCACCGGCCACGGTTTGTGGACCAAAATTATCCACTGACCTTATTAAGAACCAGTGTGTCAATT
TTAATTTTAATGGACTCACTGGTACTGGTGTGTTAACTCCTTCTTCAAAGAGATTTCAACCATTTCAACA
ATTTGGCCGTGATGTTTCTGATTTCACTGATTCCGTTCGAGATCCTAAAACATCTGAAATATTAGACATT
TCACCTTGCTCTTTTGGGGGTGTAAGTGTAATTACACCTGGAACAAATGCTTCATCTGAAGTTGCTGTTC
TATATCAAGATGTTAACTGCACTGATGTTTCTACAGCAATTCATGCAGATCAACTCACACCAGCTTGGCG
CATATATTCTACTGGAAACAATGTATTCCAGACTCAAGCAGGCTGTCTTATAGGAGCTGAGCATGTCGAC
ACTTCTTATGAGTGCGACATTCCTATTGGAGCTGGCATTTGTGCTAGTTACCATACAGTTTCTTTATTAC
GTAGTACTAGCCAAAAATCTATTGTGGCTTATACTATGTCTTTAGGTGCTGATAGTTCAATTGCTTACTC
TAATAACACCATTGCTATACCTACTAACTTTTCAATTAGCATTACTACAGAAGTAATGCCTGTTTCTATG
GCTAAAACCTCCGTAGATTGTAATATGTACATCTGCGGAGATTCTACTGAATGTGCTAATTTGCTTCTCC
AATATGGTAGCTTTTGCACACAACTAAATCGTGCACTCTCAGGTATTGCTGCTGAACAGGATCGCAACAC
ACGTGAAGTGTTCGCTCAAGTCAAACAAATGTACAAAACCCCAACTTTGAAATATTTTGGTGGTTTTAAT
TTTTCACAAATATTACCTGACCCTCTAAAGCCAACTAAGAGGTCTTTTATTGAGGACTTGCTCTTTAATA
AGGTGACACTCGCTGATGCTGGCTTCATGAAGCAATATGGCGAATGCCTAGGTGATATTAATGCTAGAGA
TCTCATTTGTGCGCAGAAGTTCAATGGACTTACAGTGTTGCCACCTCTGCTCACTGATGATATGATTGCT
GCCTACACTGCTGCTCTAGTTAGTGGTACTGCCACTGCTGGATGGACATTTGGTGCTGGCGCTGCTCTTC
AAATACCTTTTGCTATGCAAATGGCATATAGGTTCAATGGCATTGGAGTTACCCAAAATGTTCTCTATGA
GAACCAAAAACAAATCGCCAACCAATTTAACAAGGCGATTAGTCAAATTCAAGAATCACTTACAACAACA
TCAACTGCATTGGGCAAGCTGCAAGACGTTGTTAACCAGAATGCTCAAGCATTAAACACACTTGTTAAAC
AACTTAGCTCTAATTTTGGTGCAATTTCAAGTGTGCTAAATGATATCCTTTCGCGACTTGATAAAGTCGA
GGCGGAGGTACAAATTGACAGGTTAATTACAGGCAGACTTCAAAGCCTTCAAACCTATGTAACACAACAA
CTAATCAGGGCTGCTGAAATCAGGGCTTCTGCTAATCTTGCTGCTACTAAAATGTCTGAGTGTGTTCTTG
GACAATCAAAAAGAGTTGACTTTTGTGGAAAGGGCTACCACCTTATGTCCTTCCCACAAGCAGCCCCGCA
TGGTGTTGTCTTCCTACATGTCACGTATGTGCCATCCCAGGAGAGGAACTTCACCACAGCGCCAGCAATT
TGTCATGAAGGCAAAGCATACTTCCCTCGTGAAGGTGTTTTTGTGTTTAATGGCACTTCTTGGTTTATTA
CACAGAGGAACTTCTTTTCTCCACAAATAATTACTACAGACAATACATTTGTCTCAGGAAATTGTGATGT
CGTTATTGGCATCATTAACAACACAGTTTATGATCCTCTGCAACCTGAGCTTGACTCATTCAAAGAAGAG
CTGGACAAGTACTTCAAAAATCATACATCACCAGATGTTGATCTTGGCGACATTTCAGGCATTAACGCTT
CTGTCGTCAACATTCAAAAAGAAATTGACCGCCTCAATGAGGTCGCTAAAAATTTAAATGAATCACTCAT
TGACCTTCAAGAATTGGGAAAATATGAGCAATATATTAAATGGCCTTGGTATGTTTGGCTCGGCTTCATT
GCTGGACTAATTGCCATCGTCATGGTTACAATCTTGCTTTGTTGCATGACTAGTTGTTGCAGTTGCCTCA
AGGGTGCATGCTCTTGTGGTTCTTGCTGCAAGTTTGATGAGGATGACTCTGAGCCAGTTCTCAAGGGTGT
CAAATTACATTACACATAAACGAACTTATGGATTTGTTTATGAGATTTTTTACTCTTGGATCAATTACTG
CACAGCCAGTAAAAATTGACAATGCTTCTYCTGCAAGTACTGTTCATGCTACAGCAACGATACCGCTACA
AGCCTCACTCCCTTTCGGATGGCTTGTTATTGGCGTTGCATTTCTTGCTGTTTTTCAGAGCGCTACCAAA
ATAATTGCGCTCAATAAAAGATGGCAGCTAGCCCTTTATAAGGGCTTCCAGTTCATTTGCAATTTACTGC
TGCTATTTGTTACCATCTATTCACATCTTTTGCTTGTCGCTGCAGGTATGGAGGCGCAATTTTTGTACCT
CTATGCCTTGATATATTTTCTACAATGCATCAACGCATGTAGAATTATTATGAGATGTTGGCTTTGTTGG
AAGTGCAAATCCAAGAACCCATTACTTTATGATGCCAACTACTTTGTTTGCTGGCACACACATAACTATG
ACTACTGTATACCATATAACAGTGTCACAGATACAATTGTCGTTACTGAAGGTGACGGCATTTCAACACC
AAAACTCAAAGAAGACTACCAAATTGGTGGTTATTCTGAGGATAGGCACTCAGGTGTTAAAGACTATGTC
GTTGTACATGGCTATTTCACCGAAGTTTACTACCAGCTTGAGTCTACACAAATTACTACAGACACTGGTA
TTGAAAATGCTACATTCTTCATCTTTAACAAGCTTGTTAAAGACCCACCGAATGTGCAAATACACACAAT
CGACGGCTCTTCAGGAGTTGCTAATCCAGCAATGGATCCAATTTATGATGAGCCGACGACGACTACTAGC
GTGCCTTTGTAAGCACAAGAAAGTGAGTACGAACTTATGTACTCATTCGTTTCGGAAGAAACAGGTACGT
TAATAGTTAATAGCGTACTTCTTTTTCTTGCTTTCGTGGTATTCTTGCTAGTCACACTAGCCATCCTTAC
TGCGCTTCGATTGTGTGCGTACTGCTGCAATATTGTTAACGTGAGTTTAGTAAAACCAACGGTTTACGTC
TACTCGCGTGTTAAAAATCTGAACTCTTCTGAAGGAGTTCCTGATCTTCTGGTCTAAACGAACTAACTAT
TATTATTATTCTGTTTGGAACTTTAACATTGCTTATCATGGCAGACAACGGTACTATTACCGTTGAGGAG
CTTAAACAACTCCTGGAACAATGGAACCTAGTAATAGGTTTCCTATTCCTAGCCTGGATTATGTTACTAC
AATTTGCCTATTCTAATCGGAACAGGTTTTTGTACATAATAAAGCTTGTTTTCCTCTGGCTCTTGTGGCC
AGTAACACTTGCTTGTTTTGTGCTTGCTGCTGTCTACAGAATTAATTGGGTGACTGGCGGGATTGCGATT
GCAATGGCTTGTATTGTAGGCTTGATGTGGCTTAGCTACTTCGTTGCTTCCTTCAGGCTGTTTGCTCGTA
CCCGCTCAATGTGGTCATTCAACCCAGAAACAAACATTCTTCTCAATGTGCCTCTCCGGGGGACAATTGT
GACCAGACCGCTCATGGAAAGTGAACTTGTCATTGGTGCTGTGATCATTCGTGGTCACTTGCGAATGGCC
GGACACTCCCTAGGGCGCTGTGACATTAAGGACCTGCCAAAAGAGATCACTGTGGCTACATCACGAACGC
TTTCTTATTACAAATTAGGAGCGTCGCAGCGTGTAGGCACTGATTCAGGTTTTGCTGCATACAACCGCTA
CCGTATTGGAAACTATAAATTAAATACAGACCACGCCGGTAGCAACGACAATATTGCTTTGCTAGTACAG
TAAGTGACAACAGATGTTTCATCTTGTTGACTTCCAGGTTACAATAGCAGAGATATTGATTATCATTATG
AGGACTTTCAGGATTGCTATTTGGAATCTTGACGTTATAATAAGTTCAATAGTGAGACAATTATTTAAGC
CTCTAACTAAGAAGAATTATTCGGAGTTAGATGATGAAGAACCTATGGAGTTAGATTATCCATAAAACGA
ACATGAAAATTATTCTCTTCCTGACATTGATTGTATTTACATCTTGCGAGCTATATCACTATCAGGAGTG
TGTTAGAGGTACGACTGTACTACTAAAAGAACCTTGCCCATCAGGAACATACGAGGGCAATTCACCATTT
CACCCTCTTGCTGACAATAAATTTGCACTAACTTGCACTAGCACACACTTTGCTTTTGCTTGTGCTGACG
GTACTCGACATACCTATCAGCTGCGTGCAAGATCAGTTTCACCAAAACTTTTCATCAGACAAGAGGAGGT
TCAACAAGAGCTCTACTCGCCACTTTTTCTCATTGTTGCTGCTCTAGTATTTTTAATACTTTGCTTCACC
ATTAAGAGAAAGACAGAATGAATGAGCTCACTTTAATTGACTTCTATTTGTGCTTTTTAGCCTTTCTGCT
ATTCCTTGTTTTAATAATGCTTATTATATTTTGGTTTTCACTCGAAATCCAGGATCTAGAAGAACCTTGT
ACCAAAGTCTAAACGAACATGAAACTTCTCATTGTTTTGACTTGTATTTCTCTATGCAGTTGCATATGCA
CTGTAGTACAGCGCTGTGCATCTAATAAACCTCATGTGCTTGAAGATCCTTGTAAGGTACAACACTAGGG
GTAATACTTATAGCACTGCTTGGCTTTGTGCTCTAGGAAAGGTTTTACCTTTTCATAGATGGCACACTAT
GGTTCAAACATGCACACCTAATGTTACTATCAACTGTCAAGATCCAGCTGGTGGTGCGCTTATAGCTAGG
TGTTGGTACCTTCATGAAGGTCACCAAACTGCTGCATTTAGAGACGTACTTGTTGTTTTAAATAAACGAA
CAAATTAAAATGTCTGATAATGGACCCCAATCAAACCAACGTAGTGCCCCCCGCATTACATTTGGTGGAC
CCACAGATTCAACTGACAATAACCAGAATGGAGGACGCAATGGGGCAAGGCCAAAACAGCGCCGACCCCA
AGGTTTACCCAATAATACTGCGTCTTGGTTCACAGCTCTCACTCAGCATGGCAAGGAGGAACTTAGATTC
CCTCGAGGCCAGGGCGTTCCAATCAACACCAATAGTGGTCCAGATGACCAAATTGGCTACTACCGAAGAG
CTACCCGACGAGTTCGTGGTGGTGACGGCAAAATGAAAGAGCTCAGCCCCAGATGGTACTTCTATTACCT
AGGAACTGGCCCAGAAGCTTCACTTCCCTACGGCGCTAACAAAGAAGGCATCGTATGGGTTGCAACTGAG
GGAGCCTTGAATACACCCAAAGACCACATTGGCACCCGCAATCCTAATAACAATGCTGCCACCGTGCTAC
AACTTCCTCAAGGAACAACATTGCCAAAAGGCTTCTACGCAGAGGGAAGCAGAGGCGGCAGTCAAGCCTC
TTCTCGCTCCTCATCACGTAGTCGCGGTAATTCAAGAAATTCAACTCCTGGCAGCAGTAGGGGAAATTCT
CCTGCTCGAATGGCTAGCGGAGGTGGTGAAACTGCCCTCGCGCTATTGCTGCTAGACAGATTGAACCAGC
TTGAGAGCAAAGTTTCTGGTAAAGGCCAACAACAACAAGGCCAAACTGTCACTAAGAAATCTGCTGCTGA
GGCATCTAAAAAGCCTCGCCAAAAACGTACTGCCACAAAACAGTACAACGTCACTCAAGCATTTGGGAGA
CGTGGTCCAGAACAAACCCAAGGAAATTTCGGGGACCAAGACCTAATCAGACAAGGAACTGATTACAAAC
ATTGGCCGCAAATTGCACAATTTGCTCCAAGTGCCTCTGCATTCTTTGGAATGTCACGCATTGGCATGGA
AGTCACACCTTCGGGAACATGGCTGACTTATCATGGAGCCATTAAATTGGATGACAAAGATCCACAATTC
AAAGACAACGTCATACTGCTGAACAAGCACATTGACGCATACAAAACATTCCCACCAACAGAGCCTAAAA
AGGACAAAAAGAAAAAGACTGATGAAGCTCAGCCTTTGCCGCAGAGACAAAAGAAGCAGCCCACTGTGAC
TCTTCTTCCTGCGGCTGACATGGATGATTTCTCCAGACAACTTCAAAATTCCATGAGTGGAGCTTCTGCT
GATTCAACTCAGGCATAAACACTCATGATGACCACACAAGGCAGATGGGCTATGTAAACGTTTTCGCAAT
TCCGTTTACGATACATAGTCTACTCTTGTGCAGAATGAATTCTCGTAACTAAACAGCACAAGTAGGTTTA
GTTAACTTTAATCTCACATAGCAATCTTTAATCAATGTGTAACATTAGGGAGGACTTGAAAGAGCCACCA
CATTTTCATCGAGGCCACGCGGAGTACGATCGAGGGTACAGTGAATAATGCTAGGGAGAGCTGCCTATAT
GGAAGAGCCCTAATGTGTAAAATTAATTTTAGTAGT</v>
      </c>
      <c r="AU60" s="114" t="str">
        <f t="shared" si="20"/>
        <v>&gt;HuSARS-CoV</v>
      </c>
      <c r="AV60" s="114">
        <f t="shared" si="21"/>
        <v>1</v>
      </c>
      <c r="AW60" s="115" t="str">
        <f t="shared" si="22"/>
        <v>&gt;HuSARS-CoV_Tor2-FP1-10895 JX163928.1_genome</v>
      </c>
      <c r="AX60" s="38"/>
      <c r="AY60" s="38"/>
      <c r="AZ60" s="38"/>
      <c r="BA60" s="38"/>
      <c r="BB60" s="38"/>
      <c r="BC60" s="38"/>
      <c r="BD60" s="38"/>
      <c r="BE60" s="38"/>
      <c r="BF60" s="38"/>
      <c r="BG60" s="38"/>
      <c r="BH60" s="38"/>
      <c r="BI60" s="38"/>
      <c r="BJ60" s="38"/>
      <c r="BK60" s="38"/>
      <c r="BL60" s="38"/>
      <c r="BM60" s="38"/>
      <c r="BN60" s="38"/>
      <c r="BO60" s="38"/>
      <c r="BP60" s="38"/>
      <c r="BQ60" s="38"/>
      <c r="BR60" s="38"/>
    </row>
    <row r="61" ht="15.75" customHeight="1">
      <c r="A61" s="223">
        <v>10.0</v>
      </c>
      <c r="B61" s="224" t="s">
        <v>486</v>
      </c>
      <c r="C61" s="225" t="s">
        <v>567</v>
      </c>
      <c r="D61" s="90" t="str">
        <f t="shared" si="8"/>
        <v>HuSARS-Frankfurt-1_2003</v>
      </c>
      <c r="E61" s="91" t="s">
        <v>136</v>
      </c>
      <c r="F61" s="91" t="s">
        <v>136</v>
      </c>
      <c r="G61" s="91" t="s">
        <v>136</v>
      </c>
      <c r="H61" s="91" t="s">
        <v>135</v>
      </c>
      <c r="I61" s="91"/>
      <c r="J61" s="46"/>
      <c r="K61" s="98"/>
      <c r="L61" s="220" t="s">
        <v>67</v>
      </c>
      <c r="M61" s="190" t="s">
        <v>69</v>
      </c>
      <c r="N61" s="191" t="s">
        <v>568</v>
      </c>
      <c r="O61" s="192">
        <v>38062.0</v>
      </c>
      <c r="P61" s="93" t="s">
        <v>569</v>
      </c>
      <c r="Q61" s="96"/>
      <c r="R61" s="97">
        <v>5.0</v>
      </c>
      <c r="S61" s="98"/>
      <c r="T61" s="91"/>
      <c r="U61" s="98" t="s">
        <v>570</v>
      </c>
      <c r="V61" s="98" t="s">
        <v>571</v>
      </c>
      <c r="W61" s="144" t="s">
        <v>572</v>
      </c>
      <c r="X61" s="144"/>
      <c r="Y61" s="227">
        <v>1255.0</v>
      </c>
      <c r="Z61" s="101" t="s">
        <v>573</v>
      </c>
      <c r="AA61" s="102">
        <f t="shared" si="24"/>
        <v>1255</v>
      </c>
      <c r="AB61" s="103" t="str">
        <f t="shared" si="25"/>
        <v>yes</v>
      </c>
      <c r="AC61" s="104" t="str">
        <f t="shared" si="11"/>
        <v>&gt;HuSARS-Frankfurt-1_2003 AAP33697.1_ref</v>
      </c>
      <c r="AD61" s="104" t="str">
        <f>IFERROR(__xludf.DUMMYFUNCTION("if (REGEXMATCH(AC61, ""^&gt;""),AC61 &amp; ""
"" &amp; Z61, """")"),"&gt;HuSARS-Frankfurt-1_2003 AAP33697.1_ref
MFIFLLFLTLTSGSDLDRCTTFDDVQAPNYTQHTSSMRGVYYPDEIFRSDTLYLTQDLFLPFYSNVTGFHTINHTFGNPVIPFKDGIYFAATEKSNVVRGWVFGSTMNNKSQSVIIINNSTNVVIRACNFELCDNPFFAVSKPMGTQTHTMIFDNAFNCTFEYISDAFSLDVSEKSGNFKHLREFVFKNKDGFLYVYKGYQPIDVVRDLPSGFNT"&amp;"LKPIFKLPLGINITNFRAILTAFSPAQDIWGTSAAAYFVGYLKPTTFMLKYDENGTITDAVDCSQNPLAELKCSVKSFEIDKGIYQTSNFRVVPSGDVVRFPNITNLCPFGEVFNATKFPSVYAWERKKISNCVADYSVLYNSTFFSTFKCYGVSATKLNDLCFSNVYADSFVVKGDDVRQIAPGQTGVIADYNYKLPDDFMGCVLAWNTRNIDATSTGNYNYKYRYLRHGKLRPFERDISNVPFSPDGKPCTPP"&amp;"ALNCYWPLNDYGFYTTTGIGYQPYRVVVLSFELLNAPATVCGPKLSTDLIKNQCVNFNFNGLTGTGVLTPSSKRFQPFQQFGRDVSDFTDSVRDPKTSEILDISPCSFGGVSVITPGTNASSEVAVLYQDVNCTDVSTAIHADQLTPAWRIYSTGNNVFQTQAGCLIGAEHVDTSYECDIPIGAGICASYHTVSLLRSTSQKSIVAYTMSLGADSSIAYSNNTIAIPTNFSISITTEVMPVSMAKTSVDCNMYIC"&amp;"GDSTECANLLLQYGSFCTQLNRALSGIAAEQDRNTREVFAQVKQMYKTPTLKYFGGFNFSQILPDPLKPTKRSFIEDLLFNKVTLADAGFMKQYGECLGDINARDLICAQKFNGLTVLPPLLTDDMIAAYTAALVSGTATAGWTFGAGAALQIPFAMQMAYRFNGIGVTQNVLYENQKQIANQFNKAISQIQESLTTTSTALGKLQDVVNQNAQALNTLVKQLSSNFGAISSVLNDILSRLDKVEAEVQIDRLIT"&amp;"GRLQSLQTYVTQQLIRAAEIRASANLAATKMSECVLGQSKRVDFCGKGYHLMSFPQAAPHGVVFLHVTYVPSQERNFTTAPAICHEGKAYFPREGVFVFNGTSWFITQRNFFSPQIITTDNTFVSGNCDVVIGIINNTVYDPLQPELDSFKEELDKYFKNHTSPDVDFGDISGINASVVNIQKEIDRLNEVAKNLNESLIDLQELGKYEQYIKWPWYVWLGFIAGLIAIVMVTILLCCMTSCCSCLKGACSCGSC"&amp;"CKFDEDDSEPVLKGVKLHYT")</f>
        <v>&gt;HuSARS-Frankfurt-1_2003 AAP33697.1_ref
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v>
      </c>
      <c r="AE61" s="98" t="s">
        <v>574</v>
      </c>
      <c r="AF61" s="105" t="str">
        <f t="shared" si="12"/>
        <v>https://www.ncbi.nlm.nih.gov/protein/AAP33697.1</v>
      </c>
      <c r="AG61" s="128" t="s">
        <v>575</v>
      </c>
      <c r="AH61" s="110">
        <v>29727.0</v>
      </c>
      <c r="AI61" s="108" t="str">
        <f t="shared" si="13"/>
        <v>21492</v>
      </c>
      <c r="AJ61" s="108" t="str">
        <f t="shared" si="14"/>
        <v>25259</v>
      </c>
      <c r="AK61" s="109" t="str">
        <f>IFERROR(__xludf.DUMMYFUNCTION("if(AI61&gt;0, right(left( REGEXREPLACE( REGEXREPLACE(AQ61, ""&gt;.*\n"", """"), ""\n"" , """"), AJ61), AJ61-AI61+1))"),"ATGTTTATTTTCTTATTATTTCTTACTCTCACTAGTGGTAGTGACCTTGACCGGTGCACCACTTTTGATGATGTTCAAGCTCCTAATTACACTCAACATACTTCATCTATGAGGGGGGTTTACTATCCTGATGAAATTTTTAGATCAGACACTCTTTATTTAACTCAGGATTTATTTCTTCCATTTTATTCTAATGTTACAGGGTTTCATACTATTAATCATACGTTTGGCAACCCTGTCATACCTTTTAAGGAT"&amp;"GGTATTTATTTTGCTGCCACAGAGAAATCAAATGTTGTCCGTGGTTGGGTTTTTGGTTCTACCATGAACAACAAGTCACAGTCGGTGATTATTATTAACAATTCTACTAATGTTGTTATACGAGCATGTAACTTTGAATTGTGTGACAACCCTTTCTTTGCTGTTTCTAAACCCATGGGTACACAGACACATACTATGATATTCGATAATGCATTTAATTGCACTTTCGAGTACATATCTGATGCCTTTTCGCTT"&amp;"GATGTTTCAGAAAAGTCAGGTAATTTTAAACACTTACGAGAGTTTGTGTTTAAAAATAAAGATGGGTTTCTCTATGTTTATAAGGGCTATCAACCTATAGATGTAGTTCGTGATCTACCTTCTGGTTTTAACACTTTGAAACCTATTTTTAAGTTGCCTCTTGGTATTAACATTACAAATTTTAGAGCCATTCTTACAGCCTTTTCACCTGCTCAAGACATTTGGGGCACGTCAGCTGCAGCCTATTTTGTTGGC"&amp;"TATTTAAAGCCAACTACATTTATGCTCAAGTATGATGAAAATGGTACAATCACAGATGCTGTTGATTGTTCTCAAAATCCACTTGCTGAACTCAAATGCTCTGTTAAGAGCTTTGAGATTGACAAAGGAATTTACCAGACCTCTAATTTCAGGGTTGTTCCCTCAGGAGATGTTGTGAGATTCCCTAATATTACAAACTTGTGTCCTTTTGGAGAGGTTTTTAATGCTACTAAATTCCCTTCTGTCTATGCATGG"&amp;"GAGAGAAAAAAAATTTCTAATTGTGTTGCTGATTACTCTGTGCTCTACAACTCAACATTTTTTTCAACCTTTAAGTGCTATGGCGTTTCTGCCACTAAGTTGAATGATCTTTGCTTCTCCAATGTCTATGCAGATTCTTTTGTAGTCAAGGGAGATGATGTAAGACAAATAGCGCCAGGACAAACTGGTGTTATTGCTGATTATAATTATAAATTGCCAGATGATTTCATGGGTTGTGTCCTTGCTTGGAATACT"&amp;"AGGAACATTGATGCTACTTCAACTGGTAATTATAATTATAAATATAGGTATCTTAGACATGGCAAGCTTAGGCCCTTTGAGAGAGACATATCTAATGTGCCTTTCTCCCCTGATGGCAAACCTTGCACCCCACCTGCTCTTAATTGTTATTGGCCATTAAATGATTATGGTTTTTACACCACTACTGGCATTGGCTACCAACCTTACAGAGTTGTAGTACTTTCTTTTGAACTTTTAAATGCACCGGCCACGGTT"&amp;"TGTGGACCAAAATTATCCACTGACCTTATTAAGAACCAGTGTGTCAATTTTAATTTTAATGGACTCACTGGTACTGGTGTGTTAACTCCTTCTTCAAAGAGATTTCAACCATTTCAACAATTTGGCCGTGATGTTTCTGATTTCACTGATTCCGTTCGAGATCCTAAAACATCTGAAATATTAGACATTTCACCTTGCTCTTTTGGGGGTGTAAGTGTAATTACACCTGGAACAAATGCTTCATCTGAAGTTGCT"&amp;"GTTCTATATCAAGATGTTAACTGCACTGATGTTTCTACAGCAATTCATGCAGATCAACTCACACCAGCTTGGCGCATATATTCTACTGGAAACAATGTATTCCAGACTCAAGCAGGCTGTCTTATAGGAGCTGAGCATGTCGACACTTCTTATGAGTGCGACATTCCTATTGGAGCTGGCATTTGTGCTAGTTACCATACAGTTTCTTTATTACGTAGTACTAGCCAAAAATCTATTGTGGCTTATACTATGTCT"&amp;"TTAGGTGCTGATAGTTCAATTGCTTACTCTAATAACACCATTGCTATACCTACTAACTTTTCAATTAGCATTACTACAGAAGTAATGCCTGTTTCTATGGCTAAAACCTCCGTAGATTGTAATATGTACATCTGCGGAGATTCTACTGAATGTGCTAATTTGCTTCTCCAATATGGTAGCTTTTGCACACAACTAAATCGTGCACTCTCAGGTATTGCTGCTGAACAGGATCGCAACACACGTGAAGTGTTCGCT"&amp;"CAAGTCAAACAAATGTACAAAACCCCAACTTTGAAATATTTTGGTGGTTTTAATTTTTCACAAATATTACCTGACCCTCTAAAGCCAACTAAGAGGTCTTTTATTGAGGACTTGCTCTTTAATAAGGTGACACTCGCTGATGCTGGCTTCATGAAGCAATATGGCGAATGCCTAGGTGATATTAATGCTAGAGATCTCATTTGTGCGCAGAAGTTCAATGGACTTACAGTGTTGCCACCTCTGCTCACTGATGAT"&amp;"ATGATTGCTGCCTACACTGCTGCTCTAGTTAGTGGTACTGCCACTGCTGGATGGACATTTGGTGCTGGCGCTGCTCTTCAAATACCTTTTGCTATGCAAATGGCATATAGGTTCAATGGCATTGGAGTTACCCAAAATGTTCTCTATGAGAACCAAAAACAAATCGCCAACCAATTTAACAAGGCGATTAGTCAAATTCAAGAATCACTTACAACAACATCAACTGCATTGGGCAAGCTGCAAGACGTTGTTAAC"&amp;"CAGAATGCTCAAGCATTAAACACACTTGTTAAACAACTTAGCTCTAATTTTGGTGCAATTTCAAGTGTGCTAAATGATATCCTTTCGCGACTTGATAAAGTCGAGGCGGAGGTACAAATTGACAGGTTAATTACAGGCAGACTTCAAAGCCTTCAAACCTATGTAACACAACAACTAATCAGGGCTGCTGAAATCAGGGCTTCTGCTAATCTTGCTGCTACTAAAATGTCTGAGTGTGTTCTTGGACAATCAAAA"&amp;"AGAGTTGACTTTTGTGGAAAGGGCTACCACCTTATGTCCTTCCCACAAGCAGCCCCGCATGGTGTTGTCTTCCTACATGTCACGTATGTGCCATCCCAGGAGAGGAACTTCACCACAGCGCCAGCAATTTGTCATGAAGGCAAAGCATACTTCCCTCGTGAAGGTGTTTTTGTGTTTAATGGCACTTCTTGGTTTATTACACAGAGGAACTTCTTTTCTCCACAAATAATTACTACAGACAATACATTTGTCTCA"&amp;"GGAAATTGTGATGTCGTTATTGGCATCATTAACAACACAGTTTATGATCCTCTGCAACCTGAGCTTGACTCATTCAAAGAAGAGCTGGACAAGTACTTCAAAAATCATACATCACCAGATGTTGATTTTGGCGACATTTCAGGCATTAACGCTTCTGTCGTCAACATTCAAAAAGAAATTGACCGCCTCAATGAGGTCGCTAAAAATTTAAATGAATCACTCATTGACCTTCAAGAATTGGGAAAATATGAGCAA"&amp;"TATATTAAATGGCCTTGGTATGTTTGGCTCGGCTTCATTGCTGGACTAATTGCCATCGTCATGGTTACAATCTTGCTTTGTTGCATGACTAGTTGTTGCAGTTGCCTCAAGGGTGCATGCTCTTGTGGTTCTTGCTGCAAGTTTGATGAGGATGACTCTGAGCCAGTTCTCAAGGGTGTCAAATTACATTACACATAA")</f>
        <v>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L61" s="109">
        <f t="shared" si="15"/>
        <v>3768</v>
      </c>
      <c r="AM61" s="109" t="str">
        <f t="shared" si="16"/>
        <v>&gt;HuSARS-Frankfurt-1_2003_Sgene
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N61" s="110" t="s">
        <v>409</v>
      </c>
      <c r="AO61" s="111" t="str">
        <f t="shared" si="26"/>
        <v>https://www.ncbi.nlm.nih.gov/nuccore/AY291315.1</v>
      </c>
      <c r="AP61" s="111" t="str">
        <f t="shared" si="27"/>
        <v>https://www.ncbi.nlm.nih.gov/nuccore/AY291315.1?report=fasta&amp;log$=seqview&amp;format=text</v>
      </c>
      <c r="AQ61" s="112" t="s">
        <v>576</v>
      </c>
      <c r="AR61" s="113">
        <f>IFERROR(__xludf.DUMMYFUNCTION("len(REGEXREPLACE(REGEXREPLACE(AT61, ""&gt;.*\n"", """"), ""\n"", """"))"),29727.0)</f>
        <v>29727</v>
      </c>
      <c r="AS61" s="113" t="str">
        <f t="shared" si="19"/>
        <v>yes</v>
      </c>
      <c r="AT61" s="109" t="str">
        <f>IFERROR(__xludf.DUMMYFUNCTION("if(AQ61="""","""", REGEXREPLACE(AQ61, ""&gt;.*\n"", AW61 &amp; ""
""))"),"&gt;HuSARS-Frankfurt-1_2003 AY291315.1_ref_genome
ATATTAGGTTTTTACCTACCCAGGAAAAGCCAACCAACCTCGATCTCTTGTAGATCTGTTCTCTAAACGA
ACTTTAAAATCTGTGTAGCTGTCGCTCGGCTGCATGCCTAGTGCACCTACGCAGTATAAACAATAATAAA
TTTTACTGTCGTTGACAAGAAACGAGTAACTCGTCCCTCTTCTGCAGACTGCTTACGGTTTCGTCC"&amp;"GTGT
TGCAGTCGATCATCAGCATACCTAGGTTTCGTCCGGGTGTGACCGAAAGGTAAGATGGAGAGCCTTGTTC
TTGGTGTCAACGAGAAAACACACGTCCAACTCAGTTTGCCTGTCCTTCAGGTTAGAGACGTGCTAGTGCG
TGGCTTCGGGGACTCTGTGGAAGAGGCCCTATCGGAGGCACGTGAACACCTCAAAAATGGCACTTGTGGT
CTAGTAGAGCTGGAAAAAGGCGTACTGCCCCAGCTTG"&amp;"AACAGCCCTATGTGTTCATTAAACGTTCTGATG
CCTTAAGCACCAATCACGGCCACAAGGTCGTTGAGCTGGTTGCAGAAATGGACGGCATTCAGTACGGTCG
TAGCGGTATAACACTGGGAGTACTCGTGCCACATGTGGGCGAAACCCCAATTGCATACCGCAATGTTCTT
CTTCGTAAGAACGGTAATAAGGGAGCCGGTGGTCATAGCTATGGCATCGATCTAAAGTCTTATGACTTAG
GTGACGAG"&amp;"CTTGGCACTGATCCCATTGAAGATTATGAACAAAACTGGAACACTAAGCATGGCAGTGGTGC
ACTCCGTGAACTCACTCGTGAGCTCAATGGAGGTGCAGTCACTCGCTATGTCGACAACAATTTCTGTGGC
CCAGATGGGTACCCTCTTGATTGCATCAAAGATTTTCTCGCACGCGCGGGCAAGTCAATGTGCACTCTTT
CCGAACAACTTGATTACATCGAGTCGAAGAGAGGTGTCTACTGCTGCCGT"&amp;"GACCATGAGCATGAAATTGC
CTGGTTCACTGAGCGCTCTGATAAGAGCTACGAGCACCAGACACCCTTCGAAATTAAGAGTGCCAAGAAA
TTTGACACTTTCAAAGGGGAATGCCCAAAGTTTGTGTTTCCTCTTAACTCAAAAGTCAAAGTCATTCAAC
CACGTGTTGAAAAGAAAAAGACTGAGGGTTTCATGGGGCGTATACGCTCTGTGTACCCTGTTGCATCTCC
ACAGGAGTGTAACAATATGCA"&amp;"CTTGTCTACCTTGATGAAATGTAATCATTGCGATGAAGTTTCATGGCAG
ACGTGCGACTTTCTGAAAGCCACTTGTGAACATTGTGGCACTGAAAATTTAGTTATTGAAGGACCTACTA
CATGTGGGTACCTACCTACTAATGCTGTAGTGAAAATGCCATGTCCTGCCTGTCAAGACCCAGAGATTGG
ACCTGAGCATAGTGTTGCAGATTATCACAACCACTCAAACATTGAAACTCGACTCCGCAAGGG"&amp;"AGGTAGG
ACTAGATGTTTTGGAGGCTGTGTGTTTGCCTATGTTGGCTGCTATAATAAGCGTGCCTACTGGGTTCCTC
GTGCTAGTGCTGATATTGGCTCAGGCCATACTGGCATTACTGGTGACAATGTGGAGACCTTGAATGAGGA
TCTCCTTGAGATACTGAGTCGTGAACGTGTTAACATTAACATTGTTGGCGATTTTCATTTGAATGAAGAG
GTTGCCATCATTTTGGCATCTTTCTCTGCTTCTA"&amp;"CAAGTGCCTTTATTGACACTATAAAGAGTCTTGATT
ACAAGTCTTTCAAAACCATTGTTGAGTCCTGCGGTAACTATAAAGTTACCAAGGGAAAGCCCGTAAAAGG
TGCTTGGAACATTGGACAACAGAGATCAGTTTTAACACCACTGTGTGGTTTTCCCTCACAGGCTGCTGGT
GTTATCAGATCAATTTTTGCGCGCACACTTGATGCAGCAAACCACTCAATTCCTGATTTGCAAAGAGCAG
CTGTC"&amp;"ACCATACTTGATGGTATTTCTGAACAGTCATTACGTCTTGTCGACGCCATGGTTTATACTTCAGA
CCTGCTCACCAACAGTGTCATTATTATGGCATATGTAACTGGTGGTCTTGTACAACAGACTTCTCAGTGG
TTGTCTAATCTTTTGGGCACTACTGTTGAAAAACTCAGGCCTATCTTTGAATGGATTGAGGCGAAACTTA
GTGCAGGAGTTGAATTTCTCAAGGATGCTTGGGAGATTCTCAAATTT"&amp;"CTCATTACAGGTGTTTTTGACAT
CGTCAAGGGTCAAATACAGGTTGCTTCAGATAACATCAAGGATTGTGTAAAATGCTTCATTGATGTTGTT
AACAAGGCACTCGAAATGTGCATTGATCAAGTCACTATCGCTGGCGCAAAGTTGCGATCACTCAACTTAG
GTGAAGTCTTCATCGCTCAAAGCAAGGGACTTTACCGTCAGTGTATACGTGGCAAGGAGCAGCTGCAACT
ACTCATGCCTCTTAAGGC"&amp;"ACCAAAAGAAGTAACCTTTCTTGAAGGTGATTCACATGACACAGTACTTACC
TCTGAGGAGGTTGTTCTCAAGAACGGTGAACTCGAAACACTCGAGACGCCCGTTGATAGCTTCACAAATG
GAGCTATCGTTGGCACACCAGTCTGTGTAAATGGCCTCATGCTCTTAGAGATTAAGGACAAAGAACAATA
CTGCGCATTGTCTCCTGGTTTACTGGCTACAAACAATGTCTTTCGCTTAAAAGGGGGTGC"&amp;"ACCAATTAAA
GGTGTAACCTTTGGAGAAGATACTGTTTGGGAAGTTCAAGGTTACAAGAATGTGAGAATCACATTTGAGC
TTGATGAACGTGTTGACAAAGTGCTTAATGAAAAGTGCTCTGTCTACACTGTTGAATCCGGTACCGAAGT
TACTGAGTTTGCATGTGTTGTAGCAGAGGCTGTTGTGAAGACTTTACAACCAGTTTCTGATCTCCTTACC
AACATGGGTATTGATCTTGATGAGTGGAGTG"&amp;"TAGCTACATTCTACTTATTTGATGATGCTGGTGAAGAAA
ACTTTTCATCACGTATGTATTGTTCCTTTTACCCTCCAGATGAGGAAGAAGAGGACGATGCAGAGTGTGA
GGAAGAAGAAATTGATGAAACCTGTGAACATGAGTACGGTACAGAGGATGATTATCAAGGTCTCCCTCTG
GAATTTGGTGCCTCAGCTGAAACAGTTCGAGTTGAGGAAGAAGAAGAGGAAGACTGGCTGGATGATACTA
CT"&amp;"GAGCAATCAGAGATTGAGCCAGAACCAGAACCTACACCTGAAGAACCAGTTAATCAGTTTACTGGTTA
TTTAAAACTTACTGACAATGTTGCCATTAAATGTGTTGACATCGTTAAGGAGGCACAAAGTGCTAATCCT
ATGGTGATTGTAAATGCTGCTAACATACACCTGAAACATGGTGGTGGTGTAGCAGGTGCACTCAACAAGG
CAACCAATGGTGCCATGCAAAAGGAGAGTGATGATTACATTAAG"&amp;"CTAAATGGCCCTCTTACAGTAGGAGG
GTCTTGTTTGCTTTCTGGACATAATCTTGCTAAGAAGTGTCTGCATGTTGTTGGACCTAACCTAAATGCA
GGTGAGGACATCCAGCTTCTTAAGGCAGCATATGAAAATTTCAATTCACAGGACATCTTACTTGCACCAT
TGTTGTCAGCAGGCATATTTGGTGCTAAACCACTTCAGTCTTTACAAGTGTGCGTGCAGACGGTTCGTAC
ACAGGTTTATATTGC"&amp;"AGTCAATGACAAAGCTCTTTATGAGCAGGTTGTCATGGATTATCTTGATAACCTG
AAGCCTAGAGTGGAAGCACCTAAACAAGAGGAGCCACCAAACACAGAAGATTCCAAAACTGAGGAGAAAT
CTGTCGTACAGAAGCCTGTCGATGTGAAGCCAAAAATTAAGGCCTGCATTGATGAGGTTACCACAACACT
GGAAGAAACTAAGTTTCTTACCAATAAGTTACTCTTGTTTGCTGATATCAATGGTAA"&amp;"GCTTTACCATGAT
TCTCAGAACATGCTTAGAGGTGAAGATATGTCTTTCCTTGAGAAGGATGCACCTTACATGGTAGGTGATG
TTATCACTAGTGGTGATATCACTTGTGTTGTAATACCCTCCAAAAAGGCTGGTGGCACTACTGAGATGCT
CTCAAGAGCTTTGAAGAAAGTGCCAGTTGATGAGTATATAACCACGTACCCTGGACAAGGATGTGCTGGT
TATACACTTGAGGAAGCTAAGACTGCTC"&amp;"TTAAGAAATGCAAATCTGCATTTTATGTACTACCTTCAGAAG
CACCTAATGCTAAGGAAGAGATTCTAGGAACTGTATCCTGGAATTTGAGAGAAATGCTTGCTCATGCTGA
AGAGACAAGAAAATTAATGCCTATATGCATGGATGTTAGAGCCATAATGGCAACCATCCAACGTAAGTAT
AAAGGAATTAAAATTCAAGAGGGCATCGTTGACTATGGTGTCCGATTCTTCTTTTATACTAGTAAAGAGC"&amp;"
CTGTAGCTTCTATTATTACGAAGCTGAACTCTCTAAATGAGCCGCTTGTCACAATGCCAATTGGTTATGT
GACACATGGTTTTAATCTTGAAGAGGCTGCGCGCTGTATGCGTTCTCTTAAAGCTCCTGCCGTAGTGTCA
GTATCATCACCAGATGCTGTTACTACATATAATGGATACCTCACTTCGTCATCAAAGACATCTGAGGAGC
ACTTTGTAGAAACAGTTTCTTTGGCTGGCTCTTACAGAGAT"&amp;"TGGTCCTATTCAGGACAGCGTACAGAGTT
AGGTGTTGAATTTCTTAAGCGTGGTGACAAAATTGTGTACCACACTCTGGAGAGCCCCGTCGAGTTTCAT
CTTGACGGTGAGGTTCTTTCACTTGACAAACTAAAGAGTCTCTTATCCCTGCGGGAGGTTAAGACTATAA
AAGTGTTCACAACTGTGGACAACACTAATCTCCACACACAGCTTGTGGATATGTCTATGACATATGGACA
GCAGTTTGGTCC"&amp;"AACATACTTGGATGGTGCTGATGTTACAAAAATTAAACCTCATGTAAATCATGAGGGT
AAGACTTTCTTTGTACTACCTAGTGATGACACACTACGTAGTGAAGCTTTCGAGTACTACCATACTCTTG
ATGAGAGTTTTCTTGGTAGGTACATGTCTGCTTTAAACCACACAAAGAAATGGAAATTTCCTCAAGTTGG
TGGTTTAACTTCAATTAAATGGGCTGATAACAATTGTTATTTGTCTAGTGTTTT"&amp;"ATTAGCACTTCAACAG
CTTGAAGTCAAATTCAATGCACCAGCACTTCAAGAGGCTTATTATAGAGCCCGTGCTGGTGATGCTGCTA
ACTTTTGTGCACTCATACTCGCTTACAGTAATAAAACTGTTGGCGAGCTTGGTGATGTCAGAGAAACTAT
GACCCATCTTCTACAGCATGCTAATTTGGAATCTGCAAAGCGAGTTCTTAATGTGGTGTGTAAACATTGT
GGTCAGAAAACTACTACCTTAACGG"&amp;"GTGTAGAAGCTGTGATGTATATGGGTACTCTATCTTATGATAATC
TTAAGACAGGTGTTTCCATTCCATGTGTGTGTGGTCGTGATGCTACACAATATCTAGTACAACAAGAGTC
TTCTTTTGTTATGATGTCTGCACCACCTGCTGAGTATAAATTACAGCAAGGTACATTCTTATGTGCGAAT
GAGTACACTGGTAACTATCAGTGTGGTCATTACACTCATATAACTGCTAAGGAGACCCTCTATCGTA"&amp;"TTG
ACGGAGCTCACCTTACAAAGATGTCAGAGTACAAAGGACCAGTGACTGATGTTTTCTACAAGGAAACATC
TTACACTACAACCATCAAGCCTGTGTCGTATAAACTCGATGGAGTTACTTACACAGAGATTGAACCAAAA
TTGGATGGGTATTATAAAAAGGATAATGCTTACTATACAGAGCAGCCTATAGACCTTGTACCAACTCAAC
CATTACCAAATGCGAGTTTTGATAATTTCAAACTCACA"&amp;"TGTTCTAACACAAAATTTGCTGATGATTTAAA
TCAAATGACAGGCTTCACAAAGCCAGCTTCACGAGAGCTATCTGTCACATTCTTCCCAGACTTGAATGGC
GATGTAGTGGCTATTGACTATAGACACTATTCAGCGAGTTTCAAGAAAGGTGCTAAATTACTGCATAAGC
CAATTGTTTGGCACATTAACCAGGCTACAACCAAGACAACGTTCAAACCAAACACTTGGTGTTTACGTTG
TCTTTGGAG"&amp;"TACAAAGCCAGTAGATACTTCAAATTCATTTGAAGTTCTGGCAGTAGAAGACACACAAGGA
ATGGACAATCTTGCTTGTGAAAGTCAACAACCCACCTCTGAAGAAGTAGTGGAAAATCCTACCATACAGA
AGGAAGTCATAGAGTGTGACGTGAAAACTACCGAAGTTGTAGGCAATGTCATACTTAAACCATCAGATGA
AGGTGTTAAAGTAACACAAGAGTTAGGTCATGAGGATCTTATGGCTGCTTA"&amp;"TGTGGAAAACACAAGCATT
ACCATTAAGAAACCTAATGAGCTTTCACTAGCCTTAGGTTTAAAAACAATTGCCACTCATGGTATTGCTG
CAATTAATAGTGTTCCTTGGAGTAAAATTTTGGCTTATGTCAAACCATTCTTAGGACAAGCAGCAATTAC
AACATCAAATTGCGCTAAGAGATTAGCACAACGTGTGTTTAACAATTATATGCCTTATGTGTTTACATTA
TTGTTCCAATTGTGTACTTTTA"&amp;"CTAAAAGTACCAATTCTAGAATTAGAGCTTCACTACCTACAACTATTG
CTAAAAATAGTGTTAAGAGTGTTGCTAAATTATGTTTGGATGCCGGCATTAATTATGTGAAGTCACCCAA
ATTTTCTAAATTGTTCACAATCGCTATGTGGCTATTGTTGTTAAGTATTTGCTTAGGTTCTCTAATCTGT
GTAACTGCTGCTTTTGGTGTACTCTTATCTAATTTTGGTGCTCCTTCTTATTGTAATGGCGTTA"&amp;"GAGAAT
TGTATCTTAATTCGTCTAACGTTACTACTATGGATTTCTGTGAAGGTTCTTTTCCTTGCAGCATTTGTTT
AAGTGGATTAGACTCCCTTGATTCTTATCCAGCTCTTGAAACCATTCAGGTGACGATTTCATCGTACAAG
CTAGACTTGACAATTTTAGGTCTGGCCGCTGAGTGGGTTTTGGCATATATGTTGTTCACAAAATTCTTTT
ATTTATTAGGTCTTTCAGCTATAATGCAGGTGTTC"&amp;"TTTGGCTATTTTGCTAGTCATTTCATCAGCAATTC
TTGGCTCATGTGGTTTATCATTAGTATTGTACAAATGGCACCCGTTTCTGCAATGGTTAGGATGTACATC
TTCTTTGCTTCTTTCTACTACATATGGAAGAGCTATGTTCATATCATGGATGGTTGCACCTCTTCGACTT
GCATGATGTGCTATAAGCGCAATCGTGCCACACGCGTTGAGTGTACAACTATTGTTAATGGCATGAAGAG
ATCTTT"&amp;"CTATGTCTATGCAAATGGAGGCCGTGGCTTCTGCAAGACTCACAATTGGAATTGTCTCAATTGT
GACACATTTTGCACTGGTAGTACATTCATTAGTGATGAAGTTGCTCGTGATTTGTCACTCCAGTTTAAAA
GACCAATCAACCCTACTGACCAGTCATCGTATATTGTTGATAGTGTTGCTGTGAAAAATGGCGCGCTTCA
CCTCTACTTTGACAAGGCTGGTCAAAAGACCTATGAGAGACATCCGCT"&amp;"CTCCCATTTTGTCAATTTAGAC
AATTTGAGAGCTAACAACACTAAAGGTTCACTGCCTATTAATGTCATAGTTTTTGATGGCAAGTCCAAAT
GCGACGAGTCTGCTTCTAAGTCTGCTTCTGTGTACTACAGTCAGCTGATGTGCCAACCTATTCTGTTGCT
TGACCAAGCTCTTGTATCAGACGTTGGAGATAGTACTGAAGTTTCCGTTAAGATGTTTGATGCTTATGTC
GACACCTTTTCAGCAACTT"&amp;"TTAGTGTTCCTATGGAAAAACTTAAGGCACTTGTTGCTACAGCTCACAGCG
AGTTAGCAAAGGGTGTAGCTTTAGATGGTGTCCTTTCTACATTCGTGTCAGCTGCCCGACAAGGTGTTGT
TGATACCGATGTTGACACAAAGGATGTTATTGAATGTCTCAAACTTTCACATCACTCTGACTTAGAAGTG
ACAGGTGACAGTTGTAACAATTTCATGCTCACCTATAATAAGGTTGAAAACATGACGCCCA"&amp;"GAGATCTTG
GCGCATGTATTGACTGTAATGCAAGGCATATCAATGCCCAAGTAGCAAAAAGTCACAATGTTTCACTCAT
CTGGAATGTAAAAGACTACATGTCTTTATCTGAACAGCTGCGTAAACAAATTCGTAGTGCTGCCAAGAAG
AACAACATACCTTTTAGACTAACTTGTGCTACAACTAGACAGGTTGTCAATGTCATAACTACTAAAATCT
CACTCAAGGGTGGTAAGATTGTTAGTACTTGT"&amp;"TTTAAACTTATGCTTAAGGCCACATTATTGTGCGTTCT
TGCTGCATTGGTTTGTTATATCGTTATGCCAGTACATACATTGTCAATCCATGATGGTTACACAAATGAA
ATCATTGGTTACAAAGCCATTCAGGATGGTGTCACTCGTGACATCATTTCTACTGATGATTGTTTTGCAA
ATAAACATGCTGGTTTTGACGCATGGTTTAGCCAGCGTGGTGGTTCATACAAAAATGACAAAAGCTGCCC
TGT"&amp;"AGTAGCTGCTATCATTACAAGAGAGATTGGTTTCATAGTGCCTGGCTTACCGGGTACTGTGCTGAGA
GCAATCAATGGTGACTTCTTGCATTTTCTACCTCGTGTTTTTAGTGCTGTTGGCAACATTTGCTACACAC
CTTCCAAACTCATTGAGTATAGTGATTTTGCTACCTCTGCTTGCGTTCTTGCTGCTGAGTGTACAATTTT
TAAGGATGCTATGGGCAAACCTGTGCCATATTGTTATGACACTAA"&amp;"TTTGCTAGAGGGTTCTATTTCTTAT
AGTGAGCTTCGTCCAGACACTCGTTATGTGCTTATGGATGGTTCCATCATACAGTTTCCTAACACTTACC
TGGAGGGTTCTGTTAGAGTAGTAACAACTTTTGATGCTGAGTACTGTAGACATGGTACATGCGAAAGGTC
AGAAGTAGGTATTTGCCTATCTACCAGTGGTAGATGGGTTCTTAATAATGAGCATTACAGAGCTCTATCA
GGAGTTTTCTGTGGTG"&amp;"TTGATGCGATGAATCTCATAGCTAACATCTTTACTCCTCTTGTGCAACCTGTGG
GTGCTTTAGATGTGTCTGCTTCAGTAGTGGCTGGTGGTATTATTGCCATATTGGTGACTTGTGCTGCCTA
CTACTTTATGAAATTCAGACGTGTTTTTGGTGAGTACAACCATGTTGTTGCTGCTAATGCACTTTTGTTT
TTGATGTCTTTCACTATACTCTGTCTGGTACCAGCTTACAGCTTTCTGCCGGGAGTCT"&amp;"ACTCAGTCTTTT
ACTTGTACTTGACATTCTATTTCACCAATGATGTTTCATTCTTGGCTCACCTTCAATGGTTTGCCATGTT
TTCTCCTATTGTGCCTTTTTGGATAACAGCAATCTATGTATTCTGTATTTCTCTGAAGCACTGCCATTGG
TTCTTTAACAACTATCTTAGGAAAAGAGTCATGTTTAATGGAGTTACATTTAGTACCTTCGAGGAGGCTG
CTTTGTGTACCTTTTTGCTCAACAAGGAA"&amp;"ATGTACCTAAAATTGCGTAGCGAGACACTGTTGCCACTTAC
ACAGTATAACAGGTATCTTGCTCTATATAACAAGTACAAGTATTTCAGTGGAGCCTTAGATACTACCAGC
TATCGTGAAGCAGCTTGCTGCCACTTAGCAAAGGCTCTAAATGACTTTAGCAACTCAGGTGCTGATGTTC
TCTACCAACCACCACAGACATCAATCACTTCTGCTGTTCTGCAGAGTGGTTTTAGGAAAATGGCATTCCC
"&amp;"GTCAGGCAAAGTTGAAGGGTGCATGGTACAAGTAACCTGTGGAACTACAACTCTTAATGGATTGTGGTTG
GATGACACAGTATACTGTCCAAGACATGTCATTTGCACAGCAGAAGACATGCTTAATCCTAACTATGAAG
ATCTGCTCATTCGCAAATCCAACCATAGCTTTCTTGTTCAGGCTGGCAATGTTCAACTTCGTGTTATTGG
CCATTCTATGCAAAATTGTCTGCTTAGGCTTAAAGTTGATAC"&amp;"TTCTAACCCTAAGACACCCAAGTATAAA
TTTGTCCGTATCCAACCTGGTCAAACATTTTCAGTTCTAGCATGCTACAATGGTTCACCATCTGGTGTTT
ATCAGTGTGCCATGAGACCTAATCATACCATTAAAGGTTCTTTCCTTAATGGATCATGTGGTAGTGTTGG
TTTTAACATTGATTATGATTGCGTGTCTTTCTGCTATATGCATCATATGGAGCTTCCAACAGGAGTACAC
GCTGGTACTGACT"&amp;"TAGAAGGTAAATTCTATGGTCCATTTGTTGACAGACAAACTGCACAGGCTGCAGGTA
CAGACACAACCATAACATTAAATGTTTTGGCATGGCTGTATGCTGCTGTTATCAATGGTGATAGGTGGTT
TCTTAATAGATTCACCACTACTTTGAATGACTTTAACCTTGTGGCAATGAAGTACAACTATGAACCTTTG
ACACAAGATCATGTTGACATATTGGGACCTCTTTCTGCTCAAACAGGAATTGCCG"&amp;"TCTTAGATATGTGTG
CTGCTTTGAAAGAGCTGCTGCAGAATGGTATGAATGGTCGTACTATCCTTGGTAGCACTATTTTAGAAGA
TGAGTTTACACCATTTGATGTTGTTAGACAATGCTCTGGTGTTACCTTCCAAGGTAAGTTCAAGAAAATT
GTTAAGGGCACTCATCATTGGATGCTTTTAACTTTCTTGACATCACTATTGATTCTTGTTCAAAGTACAC
AGTGGTCACTGTTTTTCTTTGTTTAC"&amp;"GAGAATGCTTTCTTGCCATTTACTCTTGGTATTATGGCAATTGC
TGCATGTGCTATGCTGCTTGTTAAGCATAAGCACGCATTCTTGTGCTTGTTTCTGTTACCTTCTCTTGCA
ACAGTTGCTTACTTTAATATGGTCTACATGCCTGCTAGCTGGGTGATGCGTATCATGACATGGCTTGAAT
TGGCTGACACTAGCTTGTCTGGTTATAGGCTTAAGGATTGTGTTATGTATGCTTCAGCTTTAGTTTTG"&amp;"CT
TATTCTCATGACAGCTCGCACTGTTTATGATGATGCTGCTAGACGTGTTTGGACACTGATGAATGTCATT
ACACTTGTTTACAAAGTCTACTATGGTAATGCTTTAGATCAAGCTATTTCCATGTGGGCCTTAGTTATTT
CTGTAACCTCTAACTATTCTGGTGTCGTTACGACTATTATGTTTTTAGCTAGAGCTATAGTGTTTGTGTG
TGTTGAGTATTACCCATTGTTATTTATTACTGGCAACAC"&amp;"CTTACAGTGTATCATGCTTGTTTATTGTTTC
TTAGGCTATTGTTGCTGCTGCTACTTTGGCCTTTTCTGTTTACTCAACCGTTACTTCAGGCTTACTCTTG
GTGTTTATGACTACTTGGTCTCTACACAAGAATTTAGGTATATGAACTCCCAGGGGCTTTTGCCTCCTAA
GAGTAGTATTGATGCTTTCAAGCTTAACATTAAGTTGTTGGGTATTGGAGGTAAACCATGTATCAAGGTT
GCTACTGTAC"&amp;"AGTCTAAAATGTCTGACGTAAAGTGCACATCTGTGGTACTGCTCTCGGTTCTTCAACAAC
TTAGAGTAGAGTCATCTTCTAAATTGTGGGCACAATGTGTACAACTCCACAATGATATTCTTCTTGCAAA
AGACACAACTGAAGCTTTCGAGAAGATGGTTTCTCTTTTGTCTGTTTTGCTATCCATGCAGGGTGCTGTA
GACATTAATAGGTTGTGCGAGGAAATGCTCGATAACCGTGCTACTCTTCAGG"&amp;"CTATTGCTTCAGAATTTA
GTTCTTTACCATCATATGCCGCTTATGCCACTGCCCAGGAGGCCTATGAGCAGGCTGTAGCTAATGGTGA
TTCTGAAGTCGTTCTCAAAAAGTTAAAGAAATCTTTGAATGTGGCTAAATCTGAGTTTGACCGTGATGCT
GCCATGCAACGCAAGTTGGAAAAGATGGCAGATCAGGCTATGACCCAAATGTACAAACAGGCAAGATCTG
AGGACAAGAGGGCAAAAGTAACT"&amp;"AGTGCTATGCAAACAATGCTCTTCACTATGCTTAGGAAGCTTGATAA
TGATGCACTTAACAACATTATCAACAATGCGCGTGATGGTTGTGTTCCACTCAACATCATACCATTGACT
ACAGCAGCCAAACTCATGGTTGTTGTCCCTGATTATGGTACCTACAAGAACACTTGTGATGGTAACACCT
TTACATATGCATCTGCACTCTGGGAAATCCAGCAAGTTGTTGATGCGGATAGCAAGATTGTTCAA"&amp;"CTTAG
TGAAATTAACATGGACAATTCACCAAATTTGGCTTGGCCTCTTATTGTTACAGCTCTAAGAGCCAACTCA
GCTGTTAAACTACAGAATAATGAACTGAGTCCAGTAGCACTACGACAGATGTCCTGTGCGGCTGGTACCA
CACAAACAGCTTGTACTGATGACAATGCACTTGCCTACTATAACAATTCGAAGGGAGGTAGGTTTGTGCT
GGCATTACTATCAGACCACCAAGATCTCAAATGGGC"&amp;"TAGATTCCCTAAGAGTGATGGTACAGGTACAATT
TACACAGAACTGGAACCACCTTGTAGGTTTGTTACAGACACACCAAAAGGGCCTAAAGTGAAATACTTGT
ACTTCATCAAAGGCTTAAACAACCTAAATAGAGGTATGGTGCTGGGCAGTTTAGCTGCTACAGTACGTCT
TCAGGCTGGAAATGCTACAGAAGTACCTGCCAATTCAACTGTGCTTTCCTTCTGTGCTTTTGCAGTAGAC
CCTGCTA"&amp;"AAGCATATAAGGATTACCTAGCAAGTGGAGGACAACCAATCACCAACTGTGTGAAGATGTTGT
GTACACACACTGGTACAGGACAGGCAATTACTGTAACACCAGAAGCTAACATGGACCAAGAGTCCTTTGG
TGGTGCTTCATGTTGTCTGTATTGTAGATGCCACATTGACCATCCAAATCCTAAAGGATTCTGTGACTTG
AAAGGTAAGTACGTCCAAATACCTACCACTTGTGCTAATGACCCAGTGG"&amp;"GTTTTACACTTAGAAACACAG
TCTGTACCGTCTGCGGAATGTGGAAAGGTTATGGCTGTAGTTGTGACCAACTCCGCGAACCCTTGATGCA
GTCTGCGGATGCATCAACGTTTTTAAACGGGTTTGCGGTGTAAGTGCAGCCCGTCTTACACCGTGCGGCA
CAGGCACTAGTACTGATGTCGTCTACAGGGCTTTTGATATTTACAACGAAAAAGTTGCTGGTTTTGCAAA
GTTCCTAAAAACTAATTGCT"&amp;"GTCGCTTCCAGGAGAAGGATGAGGAAGGCAATTTATTAGACTCTTACTTT
GTAGTTAAGAGGCATACTATGTCTAACTACCAACATGAAGAGACTATTTATAACTTGGTTAAAGATTGTC
CAGCGGTTGCTGTCCATGACTTTTTCAAGTTTAGAGTAGATGGTGACATGGTACCACATATATCACGTCA
GCGTCTAACTAAATACACAATGGCTGATTTAGTCTATGCTCTACGTCATTTTGATGAGGGTA"&amp;"ATTGTGAT
ACATTAAAAGAAATACTCGTCACATACAATTGCTGTGATGATGATTATTTCAATAAGAAGGATTGGTATG
ACTTCGTAGAGAATCCTGACATCTTACGCGTATATGCTAACTTAGGTGAGCGTGTACGCCAATCATTATT
AAAGACTGTACAATTCTGCGATGCTATGCGTGATGCAGGCATTGTAGGCGTACTGACATTAGATAATCAG
GATCTTAATGGGAACTGGTACGATTTCGGTGAT"&amp;"TTCGTACAAGTAGCACCAGGCTGCGGAGTTCCTATTG
TGGATTCATATTACTCATTGCTGATGCCCATCCTCACTTTGACTAGGGCATTGGCTGCTGAGTCCCATAT
GGATGCTGATCTCGCAAAACCACTTATTAAGTGGGATTTGCTGAAATATGATTTTACGGAAGAGAGACTT
TGTCTCTTCGACCGTTATTTTAAATATTGGGACCAGACATACCATCCCAATTGTATTAACTGTTTGGATG
ATAG"&amp;"GTGTATCCTTCATTGTGCAAACTTTAATGTGTTATTTTCTACTGTGTTTCCACCTACAAGTTTTGG
ACCACTAGTAAGAAAAATATTTGTAGATGGTGTTCCTTTTGTTGTTTCAACTGGATACCATTTTCGTGAG
TTAGGAGTCGTACATAATCAGGATGTAAACTTACATAGCTCGCGTCTCAGTTTCAAGGAACTTTTAGTGT
ATGCTGCTGATCCAGCTATGCATGCAGCTTCTGGCAATTTATTGCT"&amp;"AGATAAACGCACTACATGCTTTTC
AGTAGCTGCACTAACAAACAATGTTGCTTTTCAAACTGTCAAACCCGGTAATTTTAATAAAGACTTTTAT
GACTTTGCTGTGTCTAAAGGTTTCTTTAAGGAAGGAAGTTCTGTTGAACTAAAACACTTCTTCTTTGCTC
AGGATGGCAACGCTGCTATCAGTGATTATGACTATTATCGTTATAATCTGCCAACAATGTGTGATATCAG
ACAACTCCTATTCGTAG"&amp;"TTGAAGTTGTTGATAAATACTTTGATTGTTACGATGGTGGCTGTATTAATGCC
AACCAAGTAATCGTTAACAATCTGGATAAATCAGCTGGTTTCCCATTTAATAAATGGGGTAAGGCTAGAC
TTTATTATGACTCAATGAGTTATGAGGATCAAGATGCACTTTTCGCGTATACTAAGCGTAATGTCATCCC
TACTATAACTCAAATGAATCTTAAGTATGCCATTAGTGCAAAGAATAGAGCTCGCACCG"&amp;"TAGCTGGTGTC
TCTATCTGTAGTACTATGACAAATAGACAGTTTCATCAGAAATTATTGAAGTCAATAGCCGCCACTAGAG
GAGCTACTGTGGTAATTGGAACAAGCAAGTTTTACGGTGGCTGGCATAATATGTTAAAAACTGTTTACAG
TGATGTAGAAACTCCACACCTTATGGGTTGGGATTATCCAAAATGTGACAGAGCCATGCCTAACATGCTT
AGGATAATGGCCTCTCTTGTTCTTGCTCGC"&amp;"AAACATAACACTTGCTGTAACTTATCACACCGTTTCTACA
GGTTAGCTAACGAGTGTGCGCAAGTATTAAGTGAGATGGTCATGTGTGGCGGCTCACTATATGTTAAACC
AGGTGGAACATCATCCGGTGATGCTACAACTGCTTATGCTAATAGTGTCTTTAACATTTGTCAAGCTGTT
ACAGCCAATGTAAATGCACTTCTTTCAACTGATGGTAATAAGATAGCTGACAAGTATGTCCGCAATCTAC
A"&amp;"ACACAGGCTCTATGAGTGTCTCTATAGAAATAGGGATGTTGATCATGAATTCGTGGATGAGTTTTACGC
TTACCTGCGTAAACATTTCTCCATGATGATTCTTTCTGATGATGCCGTTGTGTGCTATAACAGTAACTAT
GCGGCTCAAGGTTTAGTAGCTAGCATTAAGAACTTTAAGGCAGTTCTTTATTATCAAAATAATGTGTTCA
TGTCTGAGGCAAAATGTTGGACTGAGACTGACCTTACTAAAGG"&amp;"ACCTCACGAATTTTGCTCACAGCATAC
AATGCTAGTTAAACAAGGAGATGATTACGTGTACCTGCCTTACCCAGATCCATCAAGAATATTAGGCGCA
GGCTGTTTTGTCGATGATATTGTCAAAACAGATGGTACACTTATGATTGAAAGGTTCGTGTCACTGGCTA
TTGATGCTTACCCACTTACAAAACATCCTAATCAGGAGTATGCTGATGTCTTTCACTTGTATTTACAATA
CATTAGAAAGTTAC"&amp;"ATGATGAGCTTACTGGCCACATGTTGGACATGTATTCCGTAATGCTAACTAATGAT
AACACCTCACGGTACTGGGAACCTGAGTTTTATGAGGCTATGTACACACCACATACAGTCTTGCAGGCTG
TAGGTGCTTGTGTATTGTGCAATTCACAGACTTCACTTCGTTGCGGTGCCTGTATTAGGAGACCATTCCT
ATGTTGCAAGTGCTGCTATGACCATGTCATTTCAACATCACACAAATTAGTGTTGT"&amp;"CTGTTAATCCCTAT
GTTTGCAATGCCCCAGGTTGTGATGTCACTGATGTGACACAACTGTATCTAGGAGGTATGAGCTATTATT
GCAAGTCACATAAGCCTCCCATTAGTTTTCCATTATGTGCTAATGGTCAGGTTTTTGGTTTATACAAAAA
CACATGTGTAGGCAGTGACAATGTCACTGACTTCAATGCGATAGCAACATGTGATTGGACTAATGCTGGC
GATTACATACTTGCCAACACTTGTACT"&amp;"GAGAGACTCAAGCTTTTCGCAGCAGAAACGCTCAAAGCCACTG
AGGAAACATTTAAGCTGTCATATGGTATTGCCACTGTACGCGAAGTACTCTCTGACAGAGAATTGCATCT
TTCATGGGAGGTTGGAAAACCTAGACCACCATTGAACAGAAACTATGTCTTTACTGGTTACCGTGTAACT
AAAAATAGTAAAGTACAGATTGGAGAGTACACCTTTGAAAAAGGTGACTATGGTGATGCTGTTGTGTAC"&amp;"A
GAGGTACTACGACATACAAGTTGAATGTTGGTGATTACTTTGTGTTGACATCTCACACTGTAATGCCACT
TAGTGCACCTACTCTAGTGCCACAAGAGCACTATGTGAGAATTACTGGCTTGTACCCAACACTCAACATC
TCAGATGAGTTTTCTAGCAATGTTGCAAATTATCAAAAGGTCGGCATGCAAAAGTACTCTACACTCCAAG
GACCACCTGGTACTGGTAAGAGTCATTTTGCCATCGGACT"&amp;"TGCTCTCTATTACCCATCTGCTCGCATAGT
GTATACGGCATGCTCTCATGCAGCTGTTGATGCCCTATGTGAAAAGGCATTAAAATATTTGCCCATAGAT
AAATGTAGTAGAATCATACCTGCGCGTGCGCGCGTAGAGTGTTTTGATAAATTCAAAGTGAATTCAACAC
TAGAACAGTATGTTTTCTGCACTGTAAATGCATTGCCAGAAACAACTGCTGACATTGTAGTCTTTGATGA
AATCTCTATGG"&amp;"CTACTAATTATGACTTGAGTGTTGTCAATGCTAGACTTCGTGCAAAACACTACGTCTAT
ATTGGCGATCCTGCTCAATTACCAGCCCCCCGCACATTGCTGACTAAAGGCACACTAGAACCAGAATATT
TTAATTCAGTGTGCAGACTTATGAAAACAATAGGTCCAGACATGTTCCTTGGAACTTGTCGCCGTTGTCC
TGCTGAAATTGTTGACACTGTGAGTGCTTTAGTTTATGACAATAAGCTAAAAG"&amp;"CACACAAGGATAAGTCA
GCTCAATGCTTCAAAATGTTCTACAAAGGTGTTATTACACATGATGTTTCATCTGCAATCAACAGACCTC
AAATAGGCGTTGTAAGAGAATTTCTTACACGCAATCCTGCTTGGAGAAAAGCTGTTTTTATCTCACCTTA
TAATTCACAGAACGCTGTAGCTTCAAAAATCTTAGGATTGCCTACGCAGACTGTTGATTCATCACAGGGT
TCTGAATATGACTATGTCATATTC"&amp;"ACACAAACTACTGAAACAGCACACTCTTGTAATGTCAACCGCTTCA
ATGTGGCTATCACAAGGGCAAAAATTGGCATTTTGTGCATAATGTCTGATAGAGATCTTTATGACAAACT
GCAATTTACAAGTCTAGAAATACCACGTCGCAATGTGGCTACATTACAAGCAGAAAATGTAACTGGACTT
TTTAAGGACTGTAGTAAGATCATTACTGGTCTTCATCCTACACAGGCACCTACACACCTCAGCGTT"&amp;"GATA
TAAAGTTCAAGACTGAAGGATTATGTGTTGACATACCAGGCATACCAAAGGACATGACCTACCGTAGACT
CATCTCTATGATGGGTTTCAAAATGAATTACCAAGTCAATGGTTACCCTAATATGTTTATCACCCGCGAA
GAAGCTATTCGTCACGTTCGTGCGTGGATTGGCTTTGATGTAGAGGGCTGTCATGCAACTAGAGATGCTG
TGGGTACTAACCTACCTCTCCAGCTAGGATTTTCTAC"&amp;"AGGTGTTAACTTAGTAGCTGTACCGACTGGTTA
TGTTGACACTGAAAATAACACAGAATTCACCAGAGTTAATGCAAAACCTCCACCAGGTGACCAGTTTAAA
CATCTTATACCACTCATGTATAAAGGCTTGCCCTGGAATGTAGTGCGTATTAAGATAGTACAAATGCTCA
GTGATACACTGAAAGGATTGTCAGACAGAGTCGTGTTCGTCCTTTGGGCGCATGGCTTTGAGCTTACATC
AATGAAGT"&amp;"ACTTTGTCAAGATTGGACCTGAAAGAACGTGTTGTCTGTGTGACAAACGTGCAACTTGCTTT
TCTACTTCATCAGATACTTATGCCTGCTGGAATCATTCTGTGGGTTTTGACTATGTCTATAACCCATTTA
TGATTGATGTTCAGCAGTGGGGCTTTACGGGTAACCTTCAGAGTAACCATGACCAACATTGCCAGGTACA
TGGAAATGCACATGTGGCTAGTTGTGATGCTATCATGACTAGATGTTTAG"&amp;"CAGTCCATGAGTGCTTTGTT
AAGCGCGTTGATTGGTCTGTTGAATACCCTATTATAGGAGATGAACTGAGGGTTAATTCTGCTTGCAGAA
AAGTACAACACATGGTTGTGAAGTCTGCATTGCTTGCTGATAAGTTTCCAGTTCTTCATGACATAGGAAA
TCCAAAGGCTATCAAGTGTGTGCCTCAGGCTGAAGTAGAATGGAAGTTCTACGATGCTCAGCCATGTAGT
GACAAAGCTTACAAAATAGAG"&amp;"GAACTCTTCTATTCTTATGCTATACATCACGATAAATTCACTGATGGTG
TTTGTTTGTTTTGGAATTGTAACGTTGATCGTTACCCAGCCAATGCAATTGTGTGTAGGTTTGACACAAG
AGTCTTGTCAAACTTGAACTTACCAGGCTGTGATGGTGGTAGTTTGTATGTGAATAAGCATGCATTCCAC
ACTCCAGCTTTCGATAAAAGTGCATTTACTAATTTAAAGCAATTGCCTTTCTTTTACTATTCT"&amp;"GATAGTC
CTTGTGAGTCTCATGGCAAACAAGTAGTGTCGGATATTGATTATGTTCCACTCAAATCTGCTACGTGTAT
TACACGATGCAATTTAGGTGGTGCTGTTTGCAGACACCATGCAAATGAGTACCGACAGTACTTGGATGCA
TATAATATGATGATTTCTGCTGGATTTAGCCTATGGATTTACAAACAATTTGATACTTATAACCTGTGGA
ATACATTTACCAGGTTACAGAGTTTAGAAAATGT"&amp;"GGCTTATAATGTTGTTAATAAAGGACACTTTGATGG
ACACGCCGGCGAAGCACCTGTTTCCATCATTAATAATGCTGTTTACACAAAGGTAGATGGTATTGATGTG
GAGATCTTTGAAAATAAGACAACACTTCCTGTTAATGTTGCATTTGAGCTTTGGGCTAAGCGTAACATTA
AACCAGTGCCAGAGATTAAGATACTCAATAATTTGGGTGTTGATATCGCTGCTAATACTGTAATCTGGGA
CTACA"&amp;"AAAGAGAAGCCCCAGCACATGTATCTACAATAGGTGTCTGCACAATGACTGACATTGCCAAGAAA
CCTACTGAGAGTGCTTGTTCTTCACTTACTGTCTTGTTTGATGGTAGAGTGGAAGGACAGGTAGACCTTT
TTAGAAACGCCCGTAATGGTGTTTTAATAACAGAAGGTTCAGTCAAAGGTCTAACACCTTCAAAGGGACC
AGCACAAGCTAGCGTCAATGGAGTCACATTAATTGGAGAATCAGTAA"&amp;"AAACACAGTTTAACTACTTTAAG
AAAGTAGACGGCATTATTCAACAGTTGCCTGAAACCTACTTTACTCAGAGCAGAGACTTAGAGGATTTTA
AGCCCAGATCACAAATGGAAACTGACTTTCTCGAGCTCGCTATGGATGAATTCATACAGCGATATAAGCT
CGAGGGCTATGCCTTCGAACACATCGTTTATGGAGATTTCAGTCATGGACAACTTGGCGGTCTTCATTTA
ATGATAGGCTTAGCCAAG"&amp;"CGCTCACAAGATTCACCACTTAAATTAGAGGATTTTATCCCTATGGACAGCA
CAGTGAAAAATTACTTCATAACAGATGCGCAAACAGGTTCATCAAAATGTGTGTGTTCTGTGATTGATCT
TTTACTTGATGACTTTGTCGAGATAATAAAGTCACAAGATTTGTCAGTGATTTCAAAAGTGGTCAAGGTT
ACAATTGACTATGCTGAAATTTCATTCATGCTTTGGTGTAAGGATGGACATGTTGAAACC"&amp;"TTCTACCCAA
AACTACAAGCAAGTCAAGCGTGGCAACCAGGTGTTGCGATGCCTAACTTGTACAAGATGCAAAGAATGCT
TCTTGAAAAGTGTGACCTTCAGAATTATGGTGAAAATGCTGTTATACCAAAAGGAATAATGATGAATGTC
GCAAAGTATACTCAACTGTGTCAATACTTAAATACACTTACTTTAGCTGTACCCTACAACATGAGAGTTA
TTCACTTTGGTGCTGGCTCTGATAAAGGAGT"&amp;"TGCACCAGGTACAGCTGTGCTCAGACAATGGTTGCCAAC
TGGCACACTACTTGTCGATTCAGATCTTAATGACTTCGTCTCCGACGCAGATTCTACTTTAATTGGAGAC
TGTGCAACAGTACATACGGCTAATAAATGGGACCTTATTATTAGCGATATGTATGACCCTAGGACCAAAC
ATGTGACAAAAGAGAATGACTCTAAAGAAGGGTTTTTCACTTATCTGTGTGGATTTATAAAGCAAAAACT
AG"&amp;"CCCTGGGTGGTTCTATAGCTGTAAAGATAACAGAGCATTCTTGGAATGCTGACCTTTACAAGCTTATG
GGCCATTTCTCATGGTGGACAGCTTTTGTTACAAATGTAAATGCATCATCATCGGAAGCATTTTTAATTG
GGGCTAACTATCTTGGCAAGCCGAAGGAACAAATTGATGGCTATACCATGCATGCTAACTACATTTTCTG
GAGGAACACAAATCCTATCCAGTTGTCTTCCTATTCACTCTTTG"&amp;"ACATGAGCAAATTTCCTCTTAAATTA
AGAGGAACTGCTGTAATGTCTCTTAAGGAGAATCAAATCAATGATATGATTTATTCTCTTCTGGAAAAAG
GTAGGCTTATCATTAGAGAAAACAACAGAGTTGTGGTTTCAAGTGATATTCTTGTTAACAACTAAACGAA
CATGTTTATTTTCTTATTATTTCTTACTCTCACTAGTGGTAGTGACCTTGACCGGTGCACCACTTTTGAT
GATGTTCAAGCTCCT"&amp;"AATTACACTCAACATACTTCATCTATGAGGGGGGTTTACTATCCTGATGAAATTT
TTAGATCAGACACTCTTTATTTAACTCAGGATTTATTTCTTCCATTTTATTCTAATGTTACAGGGTTTCA
TACTATTAATCATACGTTTGGCAACCCTGTCATACCTTTTAAGGATGGTATTTATTTTGCTGCCACAGAG
AAATCAAATGTTGTCCGTGGTTGGGTTTTTGGTTCTACCATGAACAACAAGTCACAG"&amp;"TCGGTGATTATTA
TTAACAATTCTACTAATGTTGTTATACGAGCATGTAACTTTGAATTGTGTGACAACCCTTTCTTTGCTGT
TTCTAAACCCATGGGTACACAGACACATACTATGATATTCGATAATGCATTTAATTGCACTTTCGAGTAC
ATATCTGATGCCTTTTCGCTTGATGTTTCAGAAAAGTCAGGTAATTTTAAACACTTACGAGAGTTTGTGT
TTAAAAATAAAGATGGGTTTCTCTATGT"&amp;"TTATAAGGGCTATCAACCTATAGATGTAGTTCGTGATCTACC
TTCTGGTTTTAACACTTTGAAACCTATTTTTAAGTTGCCTCTTGGTATTAACATTACAAATTTTAGAGCC
ATTCTTACAGCCTTTTCACCTGCTCAAGACATTTGGGGCACGTCAGCTGCAGCCTATTTTGTTGGCTATT
TAAAGCCAACTACATTTATGCTCAAGTATGATGAAAATGGTACAATCACAGATGCTGTTGATTGTTCTCA"&amp;"
AAATCCACTTGCTGAACTCAAATGCTCTGTTAAGAGCTTTGAGATTGACAAAGGAATTTACCAGACCTCT
AATTTCAGGGTTGTTCCCTCAGGAGATGTTGTGAGATTCCCTAATATTACAAACTTGTGTCCTTTTGGAG
AGGTTTTTAATGCTACTAAATTCCCTTCTGTCTATGCATGGGAGAGAAAAAAAATTTCTAATTGTGTTGC
TGATTACTCTGTGCTCTACAACTCAACATTTTTTTCAACCT"&amp;"TTAAGTGCTATGGCGTTTCTGCCACTAAG
TTGAATGATCTTTGCTTCTCCAATGTCTATGCAGATTCTTTTGTAGTCAAGGGAGATGATGTAAGACAAA
TAGCGCCAGGACAAACTGGTGTTATTGCTGATTATAATTATAAATTGCCAGATGATTTCATGGGTTGTGT
CCTTGCTTGGAATACTAGGAACATTGATGCTACTTCAACTGGTAATTATAATTATAAATATAGGTATCTT
AGACATGGCAAG"&amp;"CTTAGGCCCTTTGAGAGAGACATATCTAATGTGCCTTTCTCCCCTGATGGCAAACCTT
GCACCCCACCTGCTCTTAATTGTTATTGGCCATTAAATGATTATGGTTTTTACACCACTACTGGCATTGG
CTACCAACCTTACAGAGTTGTAGTACTTTCTTTTGAACTTTTAAATGCACCGGCCACGGTTTGTGGACCA
AAATTATCCACTGACCTTATTAAGAACCAGTGTGTCAATTTTAATTTTAATGGA"&amp;"CTCACTGGTACTGGTG
TGTTAACTCCTTCTTCAAAGAGATTTCAACCATTTCAACAATTTGGCCGTGATGTTTCTGATTTCACTGA
TTCCGTTCGAGATCCTAAAACATCTGAAATATTAGACATTTCACCTTGCTCTTTTGGGGGTGTAAGTGTA
ATTACACCTGGAACAAATGCTTCATCTGAAGTTGCTGTTCTATATCAAGATGTTAACTGCACTGATGTTT
CTACAGCAATTCATGCAGATCAACT"&amp;"CACACCAGCTTGGCGCATATATTCTACTGGAAACAATGTATTCCA
GACTCAAGCAGGCTGTCTTATAGGAGCTGAGCATGTCGACACTTCTTATGAGTGCGACATTCCTATTGGA
GCTGGCATTTGTGCTAGTTACCATACAGTTTCTTTATTACGTAGTACTAGCCAAAAATCTATTGTGGCTT
ATACTATGTCTTTAGGTGCTGATAGTTCAATTGCTTACTCTAATAACACCATTGCTATACCTACTAA"&amp;"CTT
TTCAATTAGCATTACTACAGAAGTAATGCCTGTTTCTATGGCTAAAACCTCCGTAGATTGTAATATGTAC
ATCTGCGGAGATTCTACTGAATGTGCTAATTTGCTTCTCCAATATGGTAGCTTTTGCACACAACTAAATC
GTGCACTCTCAGGTATTGCTGCTGAACAGGATCGCAACACACGTGAAGTGTTCGCTCAAGTCAAACAAAT
GTACAAAACCCCAACTTTGAAATATTTTGGTGGTTTTA"&amp;"ATTTTTCACAAATATTACCTGACCCTCTAAAG
CCAACTAAGAGGTCTTTTATTGAGGACTTGCTCTTTAATAAGGTGACACTCGCTGATGCTGGCTTCATGA
AGCAATATGGCGAATGCCTAGGTGATATTAATGCTAGAGATCTCATTTGTGCGCAGAAGTTCAATGGACT
TACAGTGTTGCCACCTCTGCTCACTGATGATATGATTGCTGCCTACACTGCTGCTCTAGTTAGTGGTACT
GCCACTGCT"&amp;"GGATGGACATTTGGTGCTGGCGCTGCTCTTCAAATACCTTTTGCTATGCAAATGGCATATA
GGTTCAATGGCATTGGAGTTACCCAAAATGTTCTCTATGAGAACCAAAAACAAATCGCCAACCAATTTAA
CAAGGCGATTAGTCAAATTCAAGAATCACTTACAACAACATCAACTGCATTGGGCAAGCTGCAAGACGTT
GTTAACCAGAATGCTCAAGCATTAAACACACTTGTTAAACAACTTAGCTCT"&amp;"AATTTTGGTGCAATTTCAA
GTGTGCTAAATGATATCCTTTCGCGACTTGATAAAGTCGAGGCGGAGGTACAAATTGACAGGTTAATTAC
AGGCAGACTTCAAAGCCTTCAAACCTATGTAACACAACAACTAATCAGGGCTGCTGAAATCAGGGCTTCT
GCTAATCTTGCTGCTACTAAAATGTCTGAGTGTGTTCTTGGACAATCAAAAAGAGTTGACTTTTGTGGAA
AGGGCTACCACCTTATGTCCTT"&amp;"CCCACAAGCAGCCCCGCATGGTGTTGTCTTCCTACATGTCACGTATGT
GCCATCCCAGGAGAGGAACTTCACCACAGCGCCAGCAATTTGTCATGAAGGCAAAGCATACTTCCCTCGT
GAAGGTGTTTTTGTGTTTAATGGCACTTCTTGGTTTATTACACAGAGGAACTTCTTTTCTCCACAAATAA
TTACTACAGACAATACATTTGTCTCAGGAAATTGTGATGTCGTTATTGGCATCATTAACAACAC"&amp;"AGTTTA
TGATCCTCTGCAACCTGAGCTTGACTCATTCAAAGAAGAGCTGGACAAGTACTTCAAAAATCATACATCA
CCAGATGTTGATTTTGGCGACATTTCAGGCATTAACGCTTCTGTCGTCAACATTCAAAAAGAAATTGACC
GCCTCAATGAGGTCGCTAAAAATTTAAATGAATCACTCATTGACCTTCAAGAATTGGGAAAATATGAGCA
ATATATTAAATGGCCTTGGTATGTTTGGCTCGGCT"&amp;"TCATTGCTGGACTAATTGCCATCGTCATGGTTACA
ATCTTGCTTTGTTGCATGACTAGTTGTTGCAGTTGCCTCAAGGGTGCATGCTCTTGTGGTTCTTGCTGCA
AGTTTGATGAGGATGACTCTGAGCCAGTTCTCAAGGGTGTCAAATTACATTACACATAAACGAACTTATG
GATTTGTTTATGAGATTTTTTACTCTTGGATCAATTACTGCACAGCCAGTAAAAATTGACAATGCTTCTC
CTGCAA"&amp;"GTACTGTTCATGCTACAGCAACGATACCGCTACAAGCCTCACTCCCTTTCGGATGGCTTGTTAT
TGGCGTTGCATTTCTTGCTGTTTTTCAGAGCGCTACCAAAATAATTGCGCTCAATAAAAGATGGCAGCTA
GCCCTTTATAAGGGCTTCCAGTTCATTTGCAATTTACTGCTGCTATTTGTTACCATCTATTCACATCTTT
TGCTTGTCGCTGCAGGTATGGAGGCGCAATTTTTGTACCTCTATGCCT"&amp;"TGATATATTTTCTACAATGCAT
CAACGCATGTAGAATTATTATGAGATGTTGGCTTTGTTGGAAGTGCAAATCCAAGAACCCATTACTTTAT
GATGCCAACTACTTTGTTTGCTGGCACACACATAACTATGACTACTGTATACCATATAACAGTGTCACAG
ATACAATTGTCGTTACTGAAGGTGACGGCATTTCAACACCAAAACTCAAAGAAGACTACCAAATTGGTGG
TTATTCTGAGGATAGGCAC"&amp;"TCAGGTGTTAAAGACTATGTCGTTGTACATGGCTATTTCACCGAAGTTTAC
TACCAGCTTGAGTCTACACAAATTACTACAGACACTGGTATTGAAAATGCTACATTCTTCATCTTTAACA
AGCTTGTTAAAGACCCACCGAATGTGCAAATACACACAATCGACGGCTCTTCAGGAGTTGCTAATCCAGC
AATGGATCCAATTTATGATGAGCCGACGACGACTACTAGCGTGCCTTTGTAAGCACAAGAA"&amp;"AGTGAGTAC
GAACTTATGTACTCATTCGTTTCGGAAGAAACAGGTACGTTAATAGTTAATAGCGTACTTCTTTTTCTTG
CTTTCGTGGTATTCTTGCTAGTCACACTAGCCATCCTTACTGCGCTTCGATTGTGTGCGTACTGCTGCAA
TATTGTTAACGTGAGTTTAGTAAAACCAACGGTTTACGTCTACTCGCGTGTTAAAAATCTGAACTCTTCT
GAAGGAGTTCCTGATCTTCTGGTCTAAACGAA"&amp;"CTAACTATTATTATTATTCTGTTTGGAACTTTAACATT
GCTTATCATGGCAGACAACGGTACTATTACCGTTGAGGAGCTTAAACAACTCCTGGAACAATGGAACCTA
GTAATAGGTTTCCTATTCCTAGCCTGGATTATGTTACTACAATTTGCCTATTCTAATCGGAACAGGTTTT
TGTACATAATAAAGCTTGTTTTCCTCTGGCTCTTGTGGCCAGTAACACTTGCTTGTTTTGTGCTTGCTGT
TGT"&amp;"CTACAGAATTAATTGGGTGACTGGCGGGATTGCGATTGCAATGGCTTGTATTGTAGGCTTGATGTGG
CTTAGCTACTTCGTTGCTTCCTTCAGGCTGTTTGCTCGTACCCGCTCAATGTGGTCATTCAACCCAGAAA
CAAACATTCTTCTCAATGTGCCTCTCCGGGGGACAATTGTGACCAGACCGCTCATGGAAAGTGAACTTGT
CATTGGTGCTGTGATCATTCGTGGTCACTTGCGAATGGCCGGACA"&amp;"CTCCCTAGGGCGCTGTGACATTAAG
GACCTGCCAAAAGAGATCACTGTGGCTACATCACGAACGCTTTCTTATTACAAATTAGGAGCGTCGCAGC
GTGTAGGCACTGATTCAGGTTTTGCTGCATACAACCGCTACCGTATTGGAAACTATAAATTAAATACAGA
CCACGCCGGTAGCAACGACAATATTGCTTTGCTAGTACAGTAAGTGACAACAGATGTTTCATCTTGTTGA
CTTCCAGGTTACAATA"&amp;"GCAGAGATATTGATTATCATTATGAGGACTTTCAGGATTGCTATTTGGAATCTT
GACGTTATAATAAGTTCAATAGTGAGACAATTATTTAAGCCTCTAACTAAGAAGAATTATTCGGAGTTAG
ATGATGAAGAACCTATGGAGTTAGATTATCCATAAAACGAACATGAAAATTATTCTCTTCCTGACATTGA
TTGTATTTACATCTTGCGAGCTATATCACTATCAGGAGTGTGTTAGAGGTACGACTGT"&amp;"ACTACTAAAAGA
ACCTTGCCCATCAGGAACATACGAGGGCAATTCACCATTTCACCCTCTTGCTGACAATAAATTTGCACTA
ACTTGCACTAGCACACACTTTGCTTTTGCTTGTGCTGACGGTACTCGACATACCTATCAGCTGCGTGCAA
GATCAGTTTCACCAAAACTTTTCATCAGACAAGAGGAGGTTCAACAAGAGCTCTACTCGCCACTTTTTCT
CATTGTTGCTGCTCTAGTATTTTTAATAC"&amp;"TTTGCTTCACCATTAAGAGAAAGACAGAATGAATGAGCTCA
CTTTAATTGACTTCTATTTGTGCTTTTTAGCCTTTCTGCTATTCCTTGTTTTAATAATGCTTATTATATT
TTGGTTTTCACTCGAAATCCAGGATCTAGAAGAACCTTGTACCAAAGTCTAAACGAACATGAAACTTCTC
ATTGTTTTGACTTGTATTTCTCTATGCAGTTGCATATGCACTGTAGTACAGCGCTGTGCATCTAATAAAC
"&amp;"CTCATGTGCTTGAAGATCCTTGTAAGGTACAACACTAGGGGTAATACTTATAGCACTGCTTGGCTTTGTG
CTCTAGGAAAGGTTTTACCTTTTCATAGATGGCACACTATGGTTCAAACATGCACACCTAATGTTACTAT
CAACTGTCAAGATCCAGCTGGTGGTGCGCTTATAGCTAGGTGTTGGTACCTTCATGAAGGTCACCAAACT
GCTGCATTTAGAGACGTACTTGTTGTTTTAAATAAACGAACA"&amp;"AATTAAAATGTCTGATAATGGACCCCAA
TCAAACCAACGTAGTGCCCCCCGCATTACATTTGGTGGACCCACAGATTCAACTGACAATAACCAGAATG
GAGGACGCAATGGGGCAAGGCCAAAACAGCGCCGACCCCAAGGTTTACCCAATAATATTGCGTCTTGGTT
CACAGCTCTCACTCAGCATGGCAAGGAGGAACTTAGATTCCCTCGAGGCCAGGGCGTTCCAATCAACACC
AATAGTGGTCCAG"&amp;"ATGACCAAATTGGCTACTACCGAAGAGCTACCCGACGAGTTCGTGGTGGTGACGGCA
AAATGAAAGAGCTCAGCCCCAGATGGTACTTCTATTACCTAGGAACTGGCCCAGAAGCTTCACTTCCCTA
CGGCGCTAACAAAGAAGGCATCGTATGGGTTGCAACTGAGGGAGCCTTGAATACACCCAAAGACCACATT
GGCACCCGCAATCCTAATAACAATGCTGCCACCGTGCTACAACTTCCTCAAGGAA"&amp;"CAACATTGCCAAAAG
GCTTCTACGCAGAGGGAAGCAGAGGCGGCAGTCAAGCCTCTTCTCGCTCCTCATCACGTAGTCGCGGTAA
TTCAAGAAATTCAACTCCTGGCAGCAGTAGGGGAAATTCTCCTGCTCGAATGGCTAGCGGAGGTGGTGAA
ACTGCCCTCGCGCTATTGCTGCTAGACAGATTGAACCAGCTTGAGAGCAAAGTTTCTGGTAAAGGCCAAC
AACAACAAGGCCAAACTGTCACTAAG"&amp;"AAATCTGCTGCTGAGGCATCTAAAAAGCCTCGCCAAAAACGTAC
TGCCACAAAACAGTACAACGTCACTCAAGCATTTGGGAGACGTGGTCCAGAACAAACCCAAGGAAATTTC
GGGGACCAAGACCTAATCAGACAAGGAACTGATTACAAACATTGGCCGCAAATTGCACAATTTGCTCCAA
GTGCCTCTGCATTCTTTGGAATGTCACGCATTGGCATGGAAGTCACACCTTCGGGAACATGGCTGACT"&amp;"TA
TCATGGAGCCATTAAATTGGATGACAAAGATCCACAATTCAAAGACAACGTCATACTGCTGAACAAGCAC
ATTGACGCATACAAAACATTCCCACCAACAGAGCCTAAAAAGGACAAAAAGAAAAAGACTGATGAAGCTC
AGCCTTTGCCGCAGAGACAAAAGAAGCAGCCCACTGTGACTCTTCTTCCTGCGGCTGACATGGATGATTT
CTCCAGACAACTTCAAAATTCCATGAGTGGAGCTTCTGC"&amp;"TGATTCAACTCAGGCATAAACACTCATGATG
ACCACACAAGGCAGATGGGCTATGTAAACGTTTTCGCAATTCCGTTTACGATACATAGTCTACTCTTGTG
CAGAATGAATTCTCGTAACTAAACAGCACAAGTAGGTTTAGTTAACTTTAATCTCACATAGCAATCTTTA
ATCAATGTGTAACATTAGGGAGGACTTGAAAGAGCCACCACATTTTCATCGAGGCCACGCGGAGTACGAT
CGAGGGTACA"&amp;"GTGAATAATGCTAGGGAGAGCTGCCTATATGGAAGAGCCCTAATGTGTAAAATTAATTTT
AGTAGTGCTATCCCCATGTGATTTTAATAGCTTCTTAGGAGAATGAC")</f>
        <v>&gt;HuSARS-Frankfurt-1_2003 AY291315.1_ref_genome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TTGGTGTCAACGAGAAAACACACGTCCAACTCAGTTTGCCTGTCCTTCAGGTTAGAGACGTGCTAGTGCG
TGGCTTCGGGGACTCTGTGGAAGAGGCCCTATCGGAGGCACGTGAACACCTCAAAAATGGCACTTGTGGT
CTAGTAGAGCTGGAAAAAGGCGTACTGCCCCAGCTTGAACAGCCCTATGTGTTCATTAAACGTTCTGATG
CCTTAAGCACCAATCACGGCCACAAGGTCGTTGAGCTGGTTGCAGAAATGGACGGCATTCAGTACGGTCG
TAGCGGTATAACACTGGGAGTACTCGTGCCACATGTGGGCGAAACCCCAATTGCATACCGCAATGTTCTT
CTTCGTAAGAACGGTAATAAGGGAGCCGGTGGTCATAGCTATGGCATCGATCTAAAGTCTTATGACTTAG
GTGACGAGCTTGGCACTGATCCCATTGAAGATTATGAACAAAACTGGAACACTAAGCATGGCAGTGGTGC
ACTCCGTGAACTCACTCGTGAGCTCAATGGAGGTGCAGTCACTCGCTATGTCGACAACAATTTCTGTGGC
CCAGATGGGTACCCTCTTGATTGCATCAAAGATTTTCTCGCACGCGCGGGCAAGTCAATGTGCACTCTTT
CCGAACAACTTGATTACATCGAGTCGAAGAGAGGTGTCTACTGCTGCCGTGACCATGAGCATGAAATTGC
CTGGTTCACTGAGCGCTCTGATAAGAGCTACGAGCACCAGACACCCTTCGAAATTAAGAGTGCCAAGAAA
TTTGACACTTTCAAAGGGGAATGCCCAAAGTTTGTGTTTCCTCTTAACTCAAAAGTCAAAGTCATTCAAC
CACGTGTTGAAAAGAAAAAGACTGAGGGTTTCATGGGGCGTATACGCTCTGTGTACCCTGTTGCATCTCC
ACAGGAGTGTAACAATATGCACTTGTCTACCTTGATGAAATGTAATCATTGCGATGAAGTTTCATGGCAG
ACGTGCGACTTTCTGAAAGCCACTTGTGAACATTGTGGCACTGAAAATTTAGTTATTGAAGGACCTACTA
CATGTGGGTACCTACCTACTAATGCTGTAGTGAAAATGCCATGTCCTGCCTGTCAAGACCCAGAGATTGG
ACCTGAGCATAGTGTTGCAGATTATCACAACCACTCAAACATTGAAACTCGACTCCGCAAGGGAGGTAGG
ACTAGATGTTTTGGAGGCTGTGTGTTTGCCTATGTTGGCTGCTATAATAAGCGTGCCTACTGGGTTCCTC
GTGCTAGTGCTGATATTGGCTCAGGCCATACTGGCATTACTGGTGACAATGTGGAGACCTTGAATGAGGA
TCTCCTTGAGATACTGAGTCGTGAACGTGTTAACATTAACATTGTTGGCGATTTTCATTTGAATGAAGAG
GTTGCCATCATTTTGGCATCTTTCTCTGCTTCTACAAGTGCCTTTATTGACACTATAAAGAGTCTTGATT
ACAAGTCTTTCAAAACCATTGTTGAGTCCTGCGGTAACTATAAAGTTACCAAGGGAAAGCCCGTAAAAGG
TGCTTGGAACATTGGACAACAGAGATCAGTTTTAACACCACTGTGTGGTTTTCCCTCACAGGCTGCTGGT
GTTATCAGATCAATTTTTGCGCGCACACTTGATGCAGCAAACCACTCAATTCCTGATTTGCAAAGAGCAG
CTGTCACCATACTTGATGGTATTTCTGAACAGTCATTACGTCTTGTCGACGCCATGGTTTATACTTCAGA
CCTGCTCACCAACAGTGTCATTATTATGGCATATGTAACTGGTGGTCTTGTACAACAGACTTCTCAGTGG
TTGTCTAATCTTTTGGGCACTACTGTTGAAAAACTCAGGCCTATCTTTGAATGGATTGAGGCGAAACTTA
GTGCAGGAGTTGAATTTCTCAAGGATGCTTGGGAGATTCTCAAATTTCTCATTACAGGTGTTTTTGACAT
CGTCAAGGGTCAAATACAGGTTGCTTCAGATAACATCAAGGATTGTGTAAAATGCTTCATTGATGTTGTT
AACAAGGCACTCGAAATGTGCATTGATCAAGTCACTATCGCTGGCGCAAAGTTGCGATCACTCAACTTAG
GTGAAGTCTTCATCGCTCAAAGCAAGGGACTTTACCGTCAGTGTATACGTGGCAAGGAGCAGCTGCAACT
ACTCATGCCTCTTAAGGCACCAAAAGAAGTAACCTTTCTTGAAGGTGATTCACATGACACAGTACTTACC
TCTGAGGAGGTTGTTCTCAAGAACGGTGAACTCGAAACACTCGAGACGCCCGTTGATAGCTTCACAAATG
GAGCTATCGTTGGCACACCAGTCTGTGTAAATGGCCTCATGCTCTTAGAGATTAAGGACAAAGAACAATA
CTGCGCATTGTCTCCTGGTTTACTGGCTACAAACAATGTCTTTCGCTTAAAAGGGGGTGCACCAATTAAA
GGTGTAACCTTTGGAGAAGATACTGTTTGGGAAGTTCAAGGTTACAAGAATGTGAGAATCACATTTGAGC
TTGATGAACGTGTTGACAAAGTGCTTAATGAAAAGTGCTCTGTCTACACTGTTGAATCCGGTACCGAAGT
TACTGAGTTTGCATGTGTTGTAGCAGAGGCTGTTGTGAAGACTTTACAACCAGTTTCTGATCTCCTTACC
AACATGGGTATTGATCTTGATGAGTGGAGTGTAGCTACATTCTACTTATTTGATGATGCTGGTGAAGAAA
ACTTTTCATCACGTATGTATTGTTCCTTTTACCCTCCAGATGAGGAAGAAGAGGACGATGCAGAGTGTGA
GGAAGAAGAAATTGATGAAACCTGTGAACATGAGTACGGTACAGAGGATGATTATCAAGGTCTCCCTCTG
GAATTTGGTGCCTCAGCTGAAACAGTTCGAGTTGAGGAAGAAGAAGAGGAAGACTGGCTGGATGATACTA
CTGAGCAATCAGAGATTGAGCCAGAACCAGAACCTACACCTGAAGAACCAGTTAATCAGTTTACTGGTTA
TTTAAAACTTACTGACAATGTTGCCATTAAATGTGTTGACATCGTTAAGGAGGCACAAAGTGCTAATCCT
ATGGTGATTGTAAATGCTGCTAACATACACCTGAAACATGGTGGTGGTGTAGCAGGTGCACTCAACAAGG
CAACCAATGGTGCCATGCAAAAGGAGAGTGATGATTACATTAAGCTAAATGGCCCTCTTACAGTAGGAGG
GTCTTGTTTGCTTTCTGGACATAATCTTGCTAAGAAGTGTCTGCATGTTGTTGGACCTAACCTAAATGCA
GGTGAGGACATCCAGCTTCTTAAGGCAGCATATGAAAATTTCAATTCACAGGACATCTTACTTGCACCAT
TGTTGTCAGCAGGCATATTTGGTGCTAAACCACTTCAGTCTTTACAAGTGTGCGTGCAGACGGTTCGTAC
ACAGGTTTATATTGCAGTCAATGACAAAGCTCTTTATGAGCAGGTTGTCATGGATTATCTTGATAACCTG
AAGCCTAGAGTGGAAGCACCTAAACAAGAGGAGCCACCAAACACAGAAGATTCCAAAACTGAGGAGAAAT
CTGTCGTACAGAAGCCTGTCGATGTGAAGCCAAAAATTAAGGCCTGCATTGATGAGGTTACCACAACACT
GGAAGAAACTAAGTTTCTTACCAATAAGTTACTCTTGTTTGCTGATATCAATGGTAAGCTTTACCATGAT
TCTCAGAACATGCTTAGAGGTGAAGATATGTCTTTCCTTGAGAAGGATGCACCTTACATGGTAGGTGATG
TTATCACTAGTGGTGATATCACTTGTGTTGTAATACCCTCCAAAAAGGCTGGTGGCACTACTGAGATGCT
CTCAAGAGCTTTGAAGAAAGTGCCAGTTGATGAGTATATAACCACGTACCCTGGACAAGGATGTGCTGGT
TATACACTTGAGGAAGCTAAGACTGCTCTTAAGAAATGCAAATCTGCATTTTATGTACTACCTTCAGAAG
CACCTAATGCTAAGGAAGAGATTCTAGGAACTGTATCCTGGAATTTGAGAGAAATGCTTGCTCATGCTGA
AGAGACAAGAAAATTAATGCCTATATGCATGGATGTTAGAGCCATAATGGCAACCATCCAACGTAAGTAT
AAAGGAATTAAAATTCAAGAGGGCATCGTTGACTATGGTGTCCGATTCTTCTTTTATACTAGTAAAGAGC
CTGTAGCTTCTATTATTACGAAGCTGAACTCTCTAAATGAGCCGCTTGTCACAATGCCAATTGGTTATGT
GACACATGGTTTTAATCTTGAAGAGGCTGCGCGCTGTATGCGTTCTCTTAAAGCTCCTGCCGTAGTGTCA
GTATCATCACCAGATGCTGTTACTACATATAATGGATACCTCACTTCGTCATCAAAGACATCTGAGGAGC
ACTTTGTAGAAACAGTTTCTTTGGCTGGCTCTTACAGAGATTGGTCCTATTCAGGACAGCGTACAGAGTT
AGGTGTTGAATTTCTTAAGCGTGGTGACAAAATTGTGTACCACACTCTGGAGAGCCCCGTCGAGTTTCAT
CTTGACGGTGAGGTTCTTTCACTTGACAAACTAAAGAGTCTCTTATCCCTGCGGGAGGTTAAGACTATAA
AAGTGTTCACAACTGTGGACAACACTAATCTCCACACACAGCTTGTGGATATGTCTATGACATATGGACA
GCAGTTTGGTCCAACATACTTGGATGGTGCTGATGTTACAAAAATTAAACCTCATGTAAATCATGAGGGT
AAGACTTTCTTTGTACTACCTAGTGATGACACACTACGTAGTGAAGCTTTCGAGTACTACCATACTCTTG
ATGAGAGTTTTCTTGGTAGGTACATGTCTGCTTTAAACCACACAAAGAAATGGAAATTTCCTCAAGTTGG
TGGTTTAACTTCAATTAAATGGGCTGATAACAATTGTTATTTGTCTAGTGTTTTATTAGCACTTCAACAG
CTTGAAGTCAAATTCAATGCACCAGCACTTCAAGAGGCTTATTATAGAGCCCGTGCTGGTGATGCTGCTA
ACTTTTGTGCACTCATACTCGCTTACAGTAATAAAACTGTTGGCGAGCTTGGTGATGTCAGAGAAACTAT
GACCCATCTTCTACAGCATGCTAATTTGGAATCTGCAAAGCGAGTTCTTAATGTGGTGTGTAAACATTGT
GGTCAGAAAACTACTACCTTAACGGGTGTAGAAGCTGTGATGTATATGGGTACTCTATCTTATGATAATC
TTAAGACAGGTGTTTCCATTCCATGTGTGTGTGGTCGTGATGCTACACAATATCTAGTACAACAAGAGTC
TTCTTTTGTTATGATGTCTGCACCACCTGCTGAGTATAAATTACAGCAAGGTACATTCTTATGTGCGAAT
GAGTACACTGGTAACTATCAGTGTGGTCATTACACTCATATAACTGCTAAGGAGACCCTCTATCGTATTG
ACGGAGCTCACCTTACAAAGATGTCAGAGTACAAAGGACCAGTGACTGATGTTTTCTACAAGGAAACATC
TTACACTACAACCATCAAGCCTGTGTCGTATAAACTCGATGGAGTTACTTACACAGAGATTGAACCAAAA
TTGGATGGGTATTATAAAAAGGATAATGCTTACTATACAGAGCAGCCTATAGACCTTGTACCAACTCAAC
CATTACCAAATGCGAGTTTTGATAATTTCAAACTCACATGTTCTAACACAAAATTTGCTGATGATTTAAA
TCAAATGACAGGCTTCACAAAGCCAGCTTCACGAGAGCTATCTGTCACATTCTTCCCAGACTTGAATGGC
GATGTAGTGGCTATTGACTATAGACACTATTCAGCGAGTTTCAAGAAAGGTGCTAAATTACTGCATAAGC
CAATTGTTTGGCACATTAACCAGGCTACAACCAAGACAACGTTCAAACCAAACACTTGGTGTTTACGTTG
TCTTTGGAGTACAAAGCCAGTAGATACTTCAAATTCATTTGAAGTTCTGGCAGTAGAAGACACACAAGGA
ATGGACAATCTTGCTTGTGAAAGTCAACAACCCACCTCTGAAGAAGTAGTGGAAAATCCTACCATACAGA
AGGAAGTCATAGAGTGTGACGTGAAAACTACCGAAGTTGTAGGCAATGTCATACTTAAACCATCAGATGA
AGGTGTTAAAGTAACACAAGAGTTAGGTCATGAGGATCTTATGGCTGCTTATGTGGAAAACACAAGCATT
ACCATTAAGAAACCTAATGAGCTTTCACTAGCCTTAGGTTTAAAAACAATTGCCACTCATGGTATTGCTG
CAATTAATAGTGTTCCTTGGAGTAAAATTTTGGCTTATGTCAAACCATTCTTAGGACAAGCAGCAATTAC
AACATCAAATTGCGCTAAGAGATTAGCACAACGTGTGTTTAACAATTATATGCCTTATGTGTTTACATTA
TTGTTCCAATTGTGTACTTTTACTAAAAGTACCAATTCTAGAATTAGAGCTTCACTACCTACAACTATTG
CTAAAAATAGTGTTAAGAGTGTTGCTAAATTATGTTTGGATGCCGGCATTAATTATGTGAAGTCACCCAA
ATTTTCTAAATTGTTCACAATCGCTATGTGGCTATTGTTGTTAAGTATTTGCTTAGGTTCTCTAATCTGT
GTAACTGCTGCTTTTGGTGTACTCTTATCTAATTTTGGTGCTCCTTCTTATTGTAATGGCGTTAGAGAAT
TGTATCTTAATTCGTCTAACGTTACTACTATGGATTTCTGTGAAGGTTCTTTTCCTTGCAGCATTTGTTT
AAGTGGATTAGACTCCCTTGATTCTTATCCAGCTCTTGAAACCATTCAGGTGACGATTTCATCGTACAAG
CTAGACTTGACAATTTTAGGTCTGGCCGCTGAGTGGGTTTTGGCATATATGTTGTTCACAAAATTCTTTT
ATTTATTAGGTCTTTCAGCTATAATGCAGGTGTTCTTTGGCTATTTTGCTAGTCATTTCATCAGCAATTC
TTGGCTCATGTGGTTTATCATTAGTATTGTACAAATGGCACCCGTTTCTGCAATGGTTAGGATGTACATC
TTCTTTGCTTCTTTCTACTACATATGGAAGAGCTATGTTCATATCATGGATGGTTGCACCTCTTCGACTT
GCATGATGTGCTATAAGCGCAATCGTGCCACACGCGTTGAGTGTACAACTATTGTTAATGGCATGAAGAG
ATCTTTCTATGTCTATGCAAATGGAGGCCGTGGCTTCTGCAAGACTCACAATTGGAATTGTCTCAATTGT
GACACATTTTGCACTGGTAGTACATTCATTAGTGATGAAGTTGCTCGTGATTTGTCACTCCAGTTTAAAA
GACCAATCAACCCTACTGACCAGTCATCGTATATTGTTGATAGTGTTGCTGTGAAAAATGGCGCGCTTCA
CCTCTACTTTGACAAGGCTGGTCAAAAGACCTATGAGAGACATCCGCTCTCCCATTTTGTCAATTTAGAC
AATTTGAGAGCTAACAACACTAAAGGTTCACTGCCTATTAATGTCATAGTTTTTGATGGCAAGTCCAAAT
GCGACGAGTCTGCTTCTAAGTCTGCTTCTGTGTACTACAGTCAGCTGATGTGCCAACCTATTCTGTTGCT
TGACCAAGCTCTTGTATCAGACGTTGGAGATAGTACTGAAGTTTCCGTTAAGATGTTTGATGCTTATGTC
GACACCTTTTCAGCAACTTTTAGTGTTCCTATGGAAAAACTTAAGGCACTTGTTGCTACAGCTCACAGCG
AGTTAGCAAAGGGTGTAGCTTTAGATGGTGTCCTTTCTACATTCGTGTCAGCTGCCCGACAAGGTGTTGT
TGATACCGATGTTGACACAAAGGATGTTATTGAATGTCTCAAACTTTCACATCACTCTGACTTAGAAGTG
ACAGGTGACAGTTGTAACAATTTCATGCTCACCTATAATAAGGTTGAAAACATGACGCCCAGAGATCTTG
GCGCATGTATTGACTGTAATGCAAGGCATATCAATGCCCAAGTAGCAAAAAGTCACAATGTTTCACTCAT
CTGGAATGTAAAAGACTACATGTCTTTATCTGAACAGCTGCGTAAACAAATTCGTAGTGCTGCCAAGAAG
AACAACATACCTTTTAGACTAACTTGTGCTACAACTAGACAGGTTGTCAATGTCATAACTACTAAAATCT
CACTCAAGGGTGGTAAGATTGTTAGTACTTGTTTTAAACTTATGCTTAAGGCCACATTATTGTGCGTTCT
TGCTGCATTGGTTTGTTATATCGTTATGCCAGTACATACATTGTCAATCCATGATGGTTACACAAATGAA
ATCATTGGTTACAAAGCCATTCAGGATGGTGTCACTCGTGACATCATTTCTACTGATGATTGTTTTGCAA
ATAAACATGCTGGTTTTGACGCATGGTTTAGCCAGCGTGGTGGTTCATACAAAAATGACAAAAGCTGCCC
TGTAGTAGCTGCTATCATTACAAGAGAGATTGGTTTCATAGTGCCTGGCTTACCGGGTACTGTGCTGAGA
GCAATCAATGGTGACTTCTTGCATTTTCTACCTCGTGTTTTTAGTGCTGTTGGCAACATTTGCTACACAC
CTTCCAAACTCATTGAGTATAGTGATTTTGCTACCTCTGCTTGCGTTCTTGCTGCTGAGTGTACAATTTT
TAAGGATGCTATGGGCAAACCTGTGCCATATTGTTATGACACTAATTTGCTAGAGGGTTCTATTTCTTAT
AGTGAGCTTCGTCCAGACACTCGTTATGTGCTTATGGATGGTTCCATCATACAGTTTCCTAACACTTACC
TGGAGGGTTCTGTTAGAGTAGTAACAACTTTTGATGCTGAGTACTGTAGACATGGTACATGCGAAAGGTC
AGAAGTAGGTATTTGCCTATCTACCAGTGGTAGATGGGTTCTTAATAATGAGCATTACAGAGCTCTATCA
GGAGTTTTCTGTGGTGTTGATGCGATGAATCTCATAGCTAACATCTTTACTCCTCTTGTGCAACCTGTGG
GTGCTTTAGATGTGTCTGCTTCAGTAGTGGCTGGTGGTATTATTGCCATATTGGTGACTTGTGCTGCCTA
CTACTTTATGAAATTCAGACGTGTTTTTGGTGAGTACAACCATGTTGTTGCTGCTAATGCACTTTTGTTT
TTGATGTCTTTCACTATACTCTGTCTGGTACCAGCTTACAGCTTTCTGCCGGGAGTCTACTCAGTCTTTT
ACTTGTACTTGACATTCTATTTCACCAATGATGTTTCATTCTTGGCTCACCTTCAATGGTTTGCCATGTT
TTCTCCTATTGTGCCTTTTTGGATAACAGCAATCTATGTATTCTGTATTTCTCTGAAGCACTGCCATTGG
TTCTTTAACAACTATCTTAGGAAAAGAGTCATGTTTAATGGAGTTACATTTAGTACCTTCGAGGAGGCTG
CTTTGTGTACCTTTTTGCTCAACAAGGAAATGTACCTAAAATTGCGTAGCGAGACACTGTTGCCACTTAC
ACAGTATAACAGGTATCTTGCTCTATATAACAAGTACAAGTATTTCAGTGGAGCCTTAGATACTACCAGC
TATCGTGAAGCAGCTTGCTGCCACTTAGCAAAGGCTCTAAATGACTTTAGCAACTCAGGTGCTGATGTTC
TCTACCAACCACCACAGACATCAATCACTTCTGCTGTTCTGCAGAGTGGTTTTAGGAAAATGGCATTCCC
GTCAGGCAAAGTTGAAGGGTGCATGGTACAAGTAACCTGTGGAACTACAACTCTTAATGGATTGTGGTTG
GATGACACAGTATACTGTCCAAGACATGTCATTTGCACAGCAGAAGACATGCTTAATCCTAACTATGAAG
ATCTGCTCATTCGCAAATCCAACCATAGCTTTCTTGTTCAGGCTGGCAATGTTCAACTTCGTGTTATTGG
CCATTCTATGCAAAATTGTCTGCTTAGGCTTAAAGTTGATACTTCTAACCCTAAGACACCCAAGTATAAA
TTTGTCCGTATCCAACCTGGTCAAACATTTTCAGTTCTAGCATGCTACAATGGTTCACCATCTGGTGTTT
ATCAGTGTGCCATGAGACCTAATCATACCATTAAAGGTTCTTTCCTTAATGGATCATGTGGTAGTGTTGG
TTTTAACATTGATTATGATTGCGTGTCTTTCTGCTATATGCATCATATGGAGCTTCCAACAGGAGTACAC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TGAGTTTACACCATTTGATGTTGTTAGACAATGCTCTGGTGTTACCTTCCAAGGTAAGTTCAAGAAAATT
GTTAAGGGCACTCATCATTGGATGCTTTTAACTTTCTTGACATCACTATTGATTCTTGTTCAAAGTACAC
AGTGGTCACTGTTTTTCTTTGTTTACGAGAATGCTTTCTTGCCATTTACTCTTGGTATTATGGCAATTGC
TGCATGTGCTATGCTGCTTGTTAAGCATAAGCACGCATTCTTGTGCTTGTTTCTGTTACCTTCTCTTGCA
ACAGTTGCTTACTTTAATATGGTCTACATGCCTGCTAGCTGGGTGATGCGTATCATGACATGGCTTGAAT
TGGCTGACACTAGCTTGTCTGGTTATAGGCTTAAGGATTGTGTTATGTATGCTTCAGCTTTAGTTTTGCT
TATTCTCATGACAGCTCGCACTGTTTATGATGATGCTGCTAGACGTGTTTGGACACTGATGAATGTCATT
ACACTTGTTTACAAAGTCTACTATGGTAATGCTTTAGATCAAGCTATTTCCATGTGGGCCTTAGTTATTT
CTGTAACCTCTAACTATTCTGGTGTCGTTACGACTATTATGTTTTTAGCTAGAGCTATAGTGTTTGTGTG
TGTTGAGTATTACCCATTGTTATTTATTACTGGCAACACCTTACAGTGTATCATGCTTGTTTATTGTTTC
TTAGGCTATTGTTGCTGCTGCTACTTTGGCCTTTTCTGTTTACTCAACCGTTACTTCAGGCTTACTCTTG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GACATTAATAGGTTGTGCGAGGAAATGCTCGATAACCGTGCTACTCTTCAGGCTATTGCTTCAGAATTTA
GTTCTTTACCATCATATGCCGCTTATGCCACTGCCCAGGAGGCCTATGAGCAGGCTGTAGCTAATGGTGA
TTCTGAAGTCGTTCTCAAAAAGTTAAAGAAATCTTTGAATGTGGCTAAATCTGAGTTTGACCGTGATGCT
GCCATGCAACGCAAGTTGGAAAAGATGGCAGATCAGGCTATGACCCAAATGTACAAACAGGCAAGATCTG
AGGACAAGAGGGCAAAAGTAACTAGTGCTATGCAAACAATGCTCTTCACTATGCTTAGGAAGCTTGATAA
TGATGCACTTAACAACATTATCAACAATGCGCGTGATGGTTGTGTTCCACTCAACATCATACCATTGACT
ACAGCAGCCAAACTCATGGTTGTTGTCCCTGATTATGGTACCTACAAGAACACTTGTGATGGTAACACCT
TTACATATGCATCTGCACTCTGGGAAATCCAGCAAGTTGTTGATGCGGATAGCAAGATTGTTCAACTTAG
TGAAATTAACATGGACAATTCACCAAATTTGGCTTGGCCTCTTATTGTTACAGCTCTAAGAGCCAACTCA
GCTGTTAAACTACAGAATAATGAACTGAGTCCAGTAGCACTACGACAGATGTCCTGTGCGGCTGGTACCA
CACAAACAGCTTGTACTGATGACAATGCACTTGCCTACTATAACAATTCGAAGGGAGGTAGGTTTGTGCT
GGCATTACTATCAGACCACCAAGATCTCAAATGGGCTAGATTCCCTAAGAGTGATGGTACAGGTACAATT
TACACAGAACTGGAACCACCTTGTAGGTTTGTTACAGACACACCAAAAGGGCCTAAAGTGAAATACTTGT
ACTTCATCAAAGGCTTAAACAACCTAAATAGAGGTATGGTGCTGGGCAGTTTAGCTGCTACAGTACGTCT
TCAGGCTGGAAATGCTACAGAAGTACCTGCCAATTCAACTGTGCTTTCCTTCTGTGCTTTTGCAGTAGAC
CCTGCTAAAGCATATAAGGATTACCTAGCAAGTGGAGGACAACCAATCACCAACTGTGTGAAGATGTTGT
GTACACACACTGGTACAGGACAGGCAATTACTGTAACACCAGAAGCTAACATGGACCAAGAGTCCTTTGG
TGGTGCTTCATGTTGTCTGTATTGTAGATGCCACATTGACCATCCAAATCCTAAAGGATTCTGTGACTTG
AAAGGTAAGTACGTCCAAATACCTACCACTTGTGCTAATGACCCAGTGGGTTTTACACTTAGAAACACAG
TCTGTACCGTCTGCGGAATGTGGAAAGGTTATGGCTGTAGTTGTGACCAACTCCGCGAACCCTTGATGCA
GTCTGCGGATGCATCAACGTTTTTAAACGGGTTTGCGGTGTAAGTGCAGCCCGTCTTACACCGTGCGGCA
CAGGCACTAGTACTGATGTCGTCTACAGGGCTTTTGATATTTACAACGAAAAAGTTGCTGGTTTTGCAAA
GTTCCTAAAAACTAATTGCTGTCGCTTCCAGGAGAAGGATGAGGAAGGCAATTTATTAGACTCTTACTTT
GTAGTTAAGAGGCATACTATGTCTAACTACCAACATGAAGAGACTATTTATAACTTGGTTAAAGATTGTC
CAGCGGTTGCTGTCCATGACTTTTTCAAGTTTAGAGTAGATGGTGACATGGTACCACATATATCACGTCA
GCGTCTAACTAAATACACAATGGCTGATTTAGTCTATGCTCTACGTCATTTTGATGAGGGTAATTGTGAT
ACATTAAAAGAAATACTCGTCACATACAATTGCTGTGATGATGATTATTTCAATAAGAAGGATTGGTATG
ACTTCGTAGAGAATCCTGACATCTTACGCGTATATGCTAACTTAGGTGAGCGTGTACGCCAATCATTATT
AAAGACTGTACAATTCTGCGATGCTATGCGTGATGCAGGCATTGTAGGCGTACTGACATTAGATAATCAG
GATCTTAATGGGAACTGGTACGATTTCGGTGATTTCGTACAAGTAGCACCAGGCTGCGGAGTTCCTATTG
TGGATTCATATTACTCATTGCTGATGCCCATCCTCACTTTGACTAGGGCATTGGCTGCTGAGTCCCATAT
GGATGCTGATCTCGCAAAACCACTTATTAAGTGGGATTTGCTGAAATATGATTTTACGGAAGAGAGACTT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TTAGGAGTCGTACATAATCAGGATGTAAACTTACATAGCTCGCGTCTCAGTTTCAAGGAACTTTTAGTGT
ATGCTGCTGATCCAGCTATGCATGCAGCTTCTGGCAATTTATTGCTAGATAAACGCACTACATGCTTTTC
AGTAGCTGCACTAACAAACAATGTTGCTTTTCAAACTGTCAAACCCGGTAATTTTAATAAAGACTTTTAT
GACTTTGCTGTGTCTAAAGGTTTCTTTAAGGAAGGAAGTTCTGTTGAACTAAAACACTTCTTCTTTGCTC
AGGATGGCAACGCTGCTATCAGTGATTATGACTATTATCGTTATAATCTGCCAACAATGTGTGATATCAG
ACAACTCCTATTCGTAGTTGAAGTTGTTGATAAATACTTTGATTGTTACGATGGTGGCTGTATTAATGCC
AACCAAGTAATCGTTAACAATCTGGATAAATCAGCTGGTTTCCCATTTAATAAATGGGGTAAGGCTAGAC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GAGCTACTGTGGTAATTGGAACAAGCAAGTTTTACGGTGGCTGGCATAATATGTTAAAAACTGTTTACAG
TGATGTAGAAACTCCACACCTTATGGGTTGGGATTATCCAAAATGTGACAGAGCCATGCCTAACATGCTT
AGGATAATGGCCTCTCTTGTTCTTGCTCGCAAACATAACACTTGCTGTAACTTATCACACCGTTTCTACA
GGTTAGCTAACGAGTGTGCGCAAGTATTAAGTGAGATGGTCATGTGTGGCGGCTCACTATATGTTAAACC
AGGTGGAACATCATCCGGTGATGCTACAACTGCTTATGCTAATAGTGTCTTTAACATTTGTCAAGCTGTT
ACAGCCAATGTAAATGCACTTCTTTCAACTGATGGTAATAAGATAGCTGACAAGTATGTCCGCAATCTAC
AACACAGGCTCTATGAGTGTCTCTATAGAAATAGGGATGTTGATCATGAATTCGTGGATGAGTTTTACGC
TTACCTGCGTAAACATTTCTCCATGATGATTCTTTCTGATGATGCCGTTGTGTGCTATAACAGTAACTAT
GCGGCTCAAGGTTTAGTAGCTAGCATTAAGAACTTTAAGGCAGTTCTTTATTATCAAAATAATGTGTTCA
TGTCTGAGGCAAAATGTTGGACTGAGACTGACCTTACTAAAGGACCTCACGAATTTTGCTCACAGCATAC
AATGCTAGTTAAACAAGGAGATGATTACGTGTACCTGCCTTACCCAGATCCATCAAGAATATTAGGCGCA
GGCTGTTTTGTCGATGATATTGTCAAAACAGATGGTACACTTATGATTGAAAGGTTCGTGTCACTGGCTA
TTGATGCTTACCCACTTACAAAACATCCTAATCAGGAGTATGCTGATGTCTTTCACTTGTATTTACAATA
CATTAGAAAGTTACATGATGAGCTTACTGGCCACATGTTGGACATGTATTCCGTAATGCTAACTAATGAT
AACACCTCACGGTACTGGGAACCTGAGTTTTATGAGGCTATGTACACACCACATACAGTCTTGCAGGCTG
TAGGTGCTTGTGTATTGTGCAATTCACAGACTTCACTTCGTTGCGGTGCCTGTATTAGGAGACCATTCCT
ATGTTGCAAGTGCTGCTATGACCATGTCATTTCAACATCACACAAATTAGTGTTGTCTGTTAATCCCTAT
GTTTGCAATGCCCCAGGTTGTGATGTCACTGATGTGACACAACTGTATCTAGGAGGTATGAGCTATTATT
GCAAGTCACATAAGCCTCCCATTAGTTTTCCATTATGTGCTAATGGTCAGGTTTTTGGTTTATACAAAAA
CACATGTGTAGGCAGTGACAATGTCACTGACTTCAATGCGATAGCAACATGTGATTGGACTAATGCTGGC
GATTACATACTTGCCAACACTTGTACTGAGAGACTCAAGCTTTTCGCAGCAGAAACGCTCAAAGCCACTG
AGGAAACATTTAAGCTGTCATATGGTATTGCCACTGTACGCGAAGTACTCTCTGACAGAGAATTGCATCT
TTCATGGGAGGTTGGAAAACCTAGACCACCATTGAACAGAAACTATGTCTTTACTGGTTACCGTGTAACT
AAAAATAGTAAAGTACAGATTGGAGAGTACACCTTTGAAAAAGGTGACTATGGTGATGCTGTTGTGTACA
GAGGTACTACGACATACAAGTTGAATGTTGGTGATTACTTTGTGTTGACATCTCACACTGTAATGCCACT
TAGTGCACCTACTCTAGTGCCACAAGAGCACTATGTGAGAATTACTGGCTTGTACCCAACACTCAACATC
TCAGATGAGTTTTCTAGCAATGTTGCAAATTATCAAAAGGTCGGCATGCAAAAGTACTCTACACTCCAAG
GACCACCTGGTACTGGTAAGAGTCATTTTGCCATCGGACTTGCTCTCTATTACCCATCTGCTCGCATAGT
GTATACGGCATGCTCTCATGCAGCTGTTGATGCCCTATGTGAAAAGGCATTAAAATATTTGCCCATAGAT
AAATGTAGTAGAATCATACCTGCGCGTGCGCGCGTAGAGTGTTTTGATAAATTCAAAGTGAATTCAACAC
TAGAACAGTATGTTTTCTGCACTGTAAATGCATTGCCAGAAACAACTGCTGACATTGTAGTCTTTGATGA
AATCTCTATGGCTACTAATTATGACTTGAGTGTTGTCAATGCTAGACTTCGTGCAAAACACTACGTCTAT
ATTGGCGATCCTGCTCAATTACCAGCCCCCCGCACATTGCTGACTAAAGGCACACTAGAACCAGAATATT
TTAATTCAGTGTGCAGACTTATGAAAACAATAGGTCCAGACATGTTCCTTGGAACTTGTCGCCGTTGTCC
TGCTGAAATTGTTGACACTGTGAGTGCTTTAGTTTATGACAATAAGCTAAAAGCACACAAGGATAAGTCA
GCTCAATGCTTCAAAATGTTCTACAAAGGTGTTATTACACATGATGTTTCATCTGCAATCAACAGACCTC
AAATAGGCGTTGTAAGAGAATTTCTTACACGCAATCCTGCTTGGAGAAAAGCTGTTTTTATCTCACCTTA
TAATTCACAGAACGCTGTAGCTTCAAAAATCTTAGGATTGCCTACGCAGACTGTTGATTCATCACAGGGT
TCTGAATATGACTATGTCATATTCACACAAACTACTGAAACAGCACACTCTTGTAATGTCAACCGCTTCA
ATGTGGCTATCACAAGGGCAAAAATTGGCATTTTGTGCATAATGTCTGATAGAGATCTTTATGACAAACT
GCAATTTACAAGTCTAGAAATACCACGTCGCAATGTGGCTACATTACAAGCAGAAAATGTAACTGGACTT
TTTAAGGACTGTAGTAAGATCATTACTGGTCTTCATCCTACACAGGCACCTACACACCTCAGCGTTGATA
TAAAGTTCAAGACTGAAGGATTATGTGTTGACATACCAGGCATACCAAAGGACATGACCTACCGTAGACT
CATCTCTATGATGGGTTTCAAAATGAATTACCAAGTCAATGGTTACCCTAATATGTTTATCACCCGCGAA
GAAGCTATTCGTCACGTTCGTGCGTGGATTGGCTTTGATGTAGAGGGCTGTCATGCAACTAGAGATGCTG
TGGGTACTAACCTACCTCTCCAGCTAGGATTTTCTACAGGTGTTAACTTAGTAGCTGTACCGACTGGTTA
TGTTGACACTGAAAATAACACAGAATTCACCAGAGTTAATGCAAAACCTCCACCAGGTGACCAGTTTAAA
CATCTTATACCACTCATGTATAAAGGCTTGCCCTGGAATGTAGTGCGTATTAAGATAGTACAAATGCTCA
GTGATACACTGAAAGGATTGTCAGACAGAGTCGTGTTCGTCCTTTGGGCGCATGGCTTTGAGCTTACATC
AATGAAGTACTTTGTCAAGATTGGACCTGAAAGAACGTGTTGTCTGTGTGACAAACGTGCAACTTGCTTT
TCTACTTCATCAGATACTTATGCCTGCTGGAATCATTCTGTGGGTTTTGACTATGTCTATAACCCATTTA
TGATTGATGTTCAGCAGTGGGGCTTTACGGGTAACCTTCAGAGTAACCATGACCAACATTGCCAGGTACA
TGGAAATGCACATGTGGCTAGTTGTGATGCTATCATGACTAGATGTTTAGCAGTCCATGAGTGCTTTGTT
AAGCGCGTTGATTGGTCTGTTGAATACCCTATTATAGGAGATGAACTGAGGGTTAATTCTGCTTGCAGAA
AAGTACAACACATGGTTGTGAAGTCTGCATTGCTTGCTGATAAGTTTCCAGTTCTTCATGACATAGGAAA
TCCAAAGGCTATCAAGTGTGTGCCTCAGGCTGAAGTAGAATGGAAGTTCTACGATGCTCAGCCATGTAGT
GACAAAGCTTACAAAATAGAGGAACTCTTCTATTCTTATGCTATACATCACGATAAATTCACTGATGGTG
TTTGTTTGTTTTGGAATTGTAACGTTGATCGTTACCCAGCCAATGCAATTGTGTGTAGGTTTGACACAAG
AGTCTTGTCAAACTTGAACTTACCAGGCTGTGATGGTGGTAGTTTGTATGTGAATAAGCATGCATTCCAC
ACTCCAGCTTTCGATAAAAGTGCATTTACTAATTTAAAGCAATTGCCTTTCTTTTACTATTCTGATAGTC
CTTGTGAGTCTCATGGCAAACAAGTAGTGTCGGATATTGATTATGTTCCACTCAAATCTGCTACGTGTAT
TACACGATGCAATTTAGGTGGTGCTGTTTGCAGACACCATGCAAATGAGTACCGACAGTACTTGGATGCA
TATAATATGATGATTTCTGCTGGATTTAGCCTATGGATTTACAAACAATTTGATACTTATAACCTGTGGA
ATACATTTACCAGGTTACAGAGTTTAGAAAATGTGGCTTATAATGTTGTTAATAAAGGACACTTTGATGG
ACACGCCGGCGAAGCACCTGTTTCCATCATTAATAATGCTGTTTACACAAAGGTAGATGGTATTGATGTG
GAGATCTTTGAAAATAAGACAACACTTCCTGTTAATGTTGCATTTGAGCTTTGGGCTAAGCGTAACATTA
AACCAGTGCCAGAGATTAAGATACTCAATAATTTGGGTGTTGATATCGCTGCTAATACTGTAATCTGGGA
CTACAAAAGAGAAGCCCCAGCACATGTATCTACAATAGGTGTCTGCACAATGACTGACATTGCCAAGAAA
CCTACTGAGAGTGCTTGTTCTTCACTTACTGTCTTGTTTGATGGTAGAGTGGAAGGACAGGTAGACCTTT
TTAGAAACGCCCGTAATGGTGTTTTAATAACAGAAGGTTCAGTCAAAGGTCTAACACCTTCAAAGGGACC
AGCACAAGCTAGCGTCAATGGAGTCACATTAATTGGAGAATCAGTAAAAACACAGTTTAACTACTTTAAG
AAAGTAGACGGCATTATTCAACAGTTGCCTGAAACCTACTTTACTCAGAGCAGAGACTTAGAGGATTTTA
AGCCCAGATCACAAATGGAAACTGACTTTCTCGAGCTCGCTATGGATGAATTCATACAGCGATATAAGCT
CGAGGGCTATGCCTTCGAACACATCGTTTATGGAGATTTCAGTCATGGACAACTTGGCGGTCTTCATTTA
ATGATAGGCTTAGCCAAGCGCTCACAAGATTCACCACTTAAATTAGAGGATTTTATCCCTATGGACAGCA
CAGTGAAAAATTACTTCATAACAGATGCGCAAACAGGTTCATCAAAATGTGTGTGTTCTGTGATTGATCT
TTTACTTGATGACTTTGTCGAGATAATAAAGTCACAAGATTTGTCAGTGATTTCAAAAGTGGTCAAGGTT
ACAATTGACTATGCTGAAATTTCATTCATGCTTTGGTGTAAGGATGGACATGTTGAAACCTTCTACCCAA
AACTACAAGCAAGTCAAGCGTGGCAACCAGGTGTTGCGATGCCTAACTTGTACAAGATGCAAAGAATGCT
TCTTGAAAAGTGTGACCTTCAGAATTATGGTGAAAATGCTGTTATACCAAAAGGAATAATGATGAATGTC
GCAAAGTATACTCAACTGTGTCAATACTTAAATACACTTACTTTAGCTGTACCCTACAACATGAGAGTTA
TTCACTTTGGTGCTGGCTCTGATAAAGGAGTTGCACCAGGTACAGCTGTGCTCAGACAATGGTTGCCAAC
TGGCACACTACTTGTCGATTCAGATCTTAATGACTTCGTCTCCGACGCAGATTCTACTTTAATTGGAGAC
TGTGCAACAGTACATACGGCTAATAAATGGGACCTTATTATTAGCGATATGTATGACCCTAGGACCAAAC
ATGTGACAAAAGAGAATGACTCTAAAGAAGGGTTTTTCACTTATCTGTGTGGATTTATAAAGCAAAAACT
AGCCCTGGGTGGTTCTATAGCTGTAAAGATAACAGAGCATTCTTGGAATGCTGACCTTTACAAGCTTATG
GGCCATTTCTCATGGTGGACAGCTTTTGTTACAAATGTAAATGCATCATCATCGGAAGCATTTTTAATTG
GGGCTAACTATCTTGGCAAGCCGAAGGAACAAATTGATGGCTATACCATGCATGCTAACTACATTTTCTG
GAGGAACACAAATCCTATCCAGTTGTCTTCCTATTCACTCTTTGACATGAGCAAATTTCCTCTTAAATTA
AGAGGAACTGCTGTAATGTCTCTTAAGGAGAATCAAATCAATGATATGATTTATTCTCTTCTGGAAAAAG
GTAGGCTTATCATTAGAGAAAACAACAGAGTTGTGGTTTCAAGTGATATTCTTGTTAACAACTAAACGAA
CATGTTTATTTTCTTATTATTTCTTACTCTCACTAGTGGTAGTGACCTTGACCGGTGCACCACTTTTGAT
GATGTTCAAGCTCCTAATTACACTCAACATACTTCATCTATGAGGGGGGTTTACTATCCTGATGAAATTT
TTAGATCAGACACTCTTTATTTAACTCAGGATTTATTTCTTCCATTTTATTCTAATGTTACAGGGTTTCA
TACTATTAATCATACGTTTGGCAACCCTGTCATACCTTTTAAGGATGGTATTTATTTTGCTGCCACAGAG
AAATCAAATGTTGTCCGTGGTTGGGTTTTTGGTTCTACCATGAACAACAAGTCACAGTCGGTGATTATTA
TTAACAATTCTACTAATGTTGTTATACGAGCATGTAACTTTGAATTGTGTGACAACCCTTTCTTTGCTGT
TTCTAAACCCATGGGTACACAGACACATACTATGATATTCGATAATGCATTTAATTGCACTTTCGAGTAC
ATATCTGATGCCTTTTCGCTTGATGTTTCAGAAAAGTCAGGTAATTTTAAACACTTACGAGAGTTTGTGT
TTAAAAATAAAGATGGGTTTCTCTATGTTTATAAGGGCTATCAACCTATAGATGTAGTTCGTGATCTACC
TTCTGGTTTTAACACTTTGAAACCTATTTTTAAGTTGCCTCTTGGTATTAACATTACAAATTTTAGAGCC
ATTCTTACAGCCTTTTCACCTGCTCAAGACATTTGGGGCACGTCAGCTGCAGCCTATTTTGTTGGCTATT
TAAAGCCAACTACATTTATGCTCAAGTATGATGAAAATGGTACAATCACAGATGCTGTTGATTGTTCTCA
AAATCCACTTGCTGAACTCAAATGCTCTGTTAAGAGCTTTGAGATTGACAAAGGAATTTACCAGACCTCT
AATTTCAGGGTTGTTCCCTCAGGAGATGTTGTGAGATTCCCTAATATTACAAACTTGTGTCCTTTTGGAG
AGGTTTTTAATGCTACTAAATTCCCTTCTGTCTATGCATGGGAGAGAAAAAAAATTTCTAATTGTGTTGC
TGATTACTCTGTGCTCTACAACTCAACATTTTTTTCAACCTTTAAGTGCTATGGCGTTTCTGCCACTAAG
TTGAATGATCTTTGCTTCTCCAATGTCTATGCAGATTCTTTTGTAGTCAAGGGAGATGATGTAAGACAAA
TAGCGCCAGGACAAACTGGTGTTATTGCTGATTATAATTATAAATTGCCAGATGATTTCATGGGTTGTGT
CCTTGCTTGGAATACTAGGAACATTGATGCTACTTCAACTGGTAATTATAATTATAAATATAGGTATCTT
AGACATGGCAAGCTTAGGCCCTTTGAGAGAGACATATCTAATGTGCCTTTCTCCCCTGATGGCAAACCTT
GCACCCCACCTGCTCTTAATTGTTATTGGCCATTAAATGATTATGGTTTTTACACCACTACTGGCATTGG
CTACCAACCTTACAGAGTTGTAGTACTTTCTTTTGAACTTTTAAATGCACCGGCCACGGTTTGTGGACCA
AAATTATCCACTGACCTTATTAAGAACCAGTGTGTCAATTTTAATTTTAATGGACTCACTGGTACTGGTG
TGTTAACTCCTTCTTCAAAGAGATTTCAACCATTTCAACAATTTGGCCGTGATGTTTCTGATTTCACTGA
TTCCGTTCGAGATCCTAAAACATCTGAAATATTAGACATTTCACCTTGCTCTTTTGGGGGTGTAAGTGTA
ATTACACCTGGAACAAATGCTTCATCTGAAGTTGCTGTTCTATATCAAGATGTTAACTGCACTGATGTTT
CTACAGCAATTCATGCAGATCAACTCACACCAGCTTGGCGCATATATTCTACTGGAAACAATGTATTCCA
GACTCAAGCAGGCTGTCTTATAGGAGCTGAGCATGTCGACACTTCTTATGAGTGCGACATTCCTATTGGA
GCTGGCATTTGTGCTAGTTACCATACAGTTTCTTTATTACGTAGTACTAGCCAAAAATCTATTGTGGCTT
ATACTATGTCTTTAGGTGCTGATAGTTCAATTGCTTACTCTAATAACACCATTGCTATACCTACTAACTT
TTCAATTAGCATTACTACAGAAGTAATGCCTGTTTCTATGGCTAAAACCTCCGTAGATTGTAATATGTAC
ATCTGCGGAGATTCTACTGAATGTGCTAATTTGCTTCTCCAATATGGTAGCTTTTGCACACAACTAAATC
GTGCACTCTCAGGTATTGCTGCTGAACAGGATCGCAACACACGTGAAGTGTTCGCTCAAGTCAAACAAAT
GTACAAAACCCCAACTTTGAAATATTTTGGTGGTTTTAATTTTTCACAAATATTACCTGACCCTCTAAAG
CCAACTAAGAGGTCTTTTATTGAGGACTTGCTCTTTAATAAGGTGACACTCGCTGATGCTGGCTTCATGA
AGCAATATGGCGAATGCCTAGGTGATATTAATGCTAGAGATCTCATTTGTGCGCAGAAGTTCAATGGACT
TACAGTGTTGCCACCTCTGCTCACTGATGATATGATTGCTGCCTACACTGCTGCTCTAGTTAGTGGTACT
GCCACTGCTGGATGGACATTTGGTGCTGGCGCTGCTCTTCAAATACCTTTTGCTATGCAAATGGCATATA
GGTTCAATGGCATTGGAGTTACCCAAAATGTTCTCTATGAGAACCAAAAACAAATCGCCAACCAATTTAA
CAAGGCGATTAGTCAAATTCAAGAATCACTTACAACAACATCAACTGCATTGGGCAAGCTGCAAGACGTT
GTTAACCAGAATGCTCAAGCATTAAACACACTTGTTAAACAACTTAGCTCTAATTTTGGTGCAATTTCAA
GTGTGCTAAATGATATCCTTTCGCGACTTGATAAAGTCGAGGCGGAGGTACAAATTGACAGGTTAATTAC
AGGCAGACTTCAAAGCCTTCAAACCTATGTAACACAACAACTAATCAGGGCTGCTGAAATCAGGGCTTCT
GCTAATCTTGCTGCTACTAAAATGTCTGAGTGTGTTCTTGGACAATCAAAAAGAGTTGACTTTTGTGGAA
AGGGCTACCACCTTATGTCCTTCCCACAAGCAGCCCCGCATGGTGTTGTCTTCCTACATGTCACGTATGT
GCCATCCCAGGAGAGGAACTTCACCACAGCGCCAGCAATTTGTCATGAAGGCAAAGCATACTTCCCTCGT
GAAGGTGTTTTTGTGTTTAATGGCACTTCTTGGTTTATTACACAGAGGAACTTCTTTTCTCCACAAATAA
TTACTACAGACAATACATTTGTCTCAGGAAATTGTGATGTCGTTATTGGCATCATTAACAACACAGTTTA
TGATCCTCTGCAACCTGAGCTTGACTCATTCAAAGAAGAGCTGGACAAGTACTTCAAAAATCATACATCA
CCAGATGTTGATTTTGGCGACATTTCAGGCATTAACGCTTCTGTCGTCAACATTCAAAAAGAAATTGACC
GCCTCAATGAGGTCGCTAAAAATTTAAATGAATCACTCATTGACCTTCAAGAATTGGGAAAATATGAGCA
ATATATTAAATGGCCTTGGTATGTTTGGCTCGGCTTCATTGCTGGACTAATTGCCATCGTCATGGTTACA
ATCTTGCTTTGTTGCATGACTAGTTGTTGCAGTTGCCTCAAGGGTGCATGCTCTTGTGGTTCTTGCTGCA
AGTTTGATGAGGATGACTCTGAGCCAGTTCTCAAGGGTGTCAAATTACATTACACATAAACGAACTTATG
GATTTGTTTATGAGATTTTTTACTCTTGGATCAATTACTGCACAGCCAGTAAAAATTGACAATGCTTCTC
CTGCAAGTACTGTTCATGCTACAGCAACGATACCGCTACAAGCCTCACTCCCTTTCGGATGGCTTGTTAT
TGGCGTTGCATTTCTTGCTGTTTTTCAGAGCGCTACCAAAATAATTGCGCTCAATAAAAGATGGCAGCTA
GCCCTTTATAAGGGCTTCCAGTTCATTTGCAATTTACTGCTGCTATTTGTTACCATCTATTCACATCTTT
TGCTTGTCGCTGCAGGTATGGAGGCGCAATTTTTGTACCTCTATGCCTTGATATATTTTCTACAATGCAT
CAACGCATGTAGAATTATTATGAGATGTTGGCTTTGTTGGAAGTGCAAATCCAAGAACCCATTACTTTAT
GATGCCAACTACTTTGTTTGCTGGCACACACATAACTATGACTACTGTATACCATATAACAGTGTCACAG
ATACAATTGTCGTTACTGAAGGTGACGGCATTTCAACACCAAAACTCAAAGAAGACTACCAAATTGGTGG
TTATTCTGAGGATAGGCACTCAGGTGTTAAAGACTATGTCGTTGTACATGGCTATTTCACCGAAGTTTAC
TACCAGCTTGAGTCTACACAAATTACTACAGACACTGGTATTGAAAATGCTACATTCTTCATCTTTAACA
AGCTTGTTAAAGACCCACCGAATGTGCAAATACACACAATCGACGGCTCTTCAGGAGTTGCTAATCCAGC
AATGGATCCAATTTATGATGAGCCGACGACGACTACTAGCGTGCCTTTGTAAGCACAAGAAAGTGAGTAC
GAACTTATGTACTCATTCGTTTCGGAAGAAACAGGTACGTTAATAGTTAATAGCGTACTTCTTTTTCTTG
CTTTCGTGGTATTCTTGCTAGTCACACTAGCCATCCTTACTGCGCTTCGATTGTGTGCGTACTGCTGCAA
TATTGTTAACGTGAGTTTAGTAAAACCAACGGTTTACGTCTACTCGCGTGTTAAAAATCTGAACTCTTCT
GAAGGAGTTCCTGATCTTCTGGTCTAAACGAACTAACTATTATTATTATTCTGTTTGGAACTTTAACATT
GCTTATCATGGCAGACAACGGTACTATTACCGTTGAGGAGCTTAAACAACTCCTGGAACAATGGAACCTA
GTAATAGGTTTCCTATTCCTAGCCTGGATTATGTTACTACAATTTGCCTATTCTAATCGGAACAGGTTTT
TGTACATAATAAAGCTTGTTTTCCTCTGGCTCTTGTGGCCAGTAACACTTGCTTGTTTTGTGCTTGCTGT
TGTCTACAGAATTAATTGGGTGACTGGCGGGATTGCGATTGCAATGGCTTGTATTGTAGGCTTGATGTGG
CTTAGCTACTTCGTTGCTTCCTTCAGGCTGTTTGCTCGTACCCGCTCAATGTGGTCATTCAACCCAGAAA
CAAACATTCTTCTCAATGTGCCTCTCCGGGGGACAATTGTGACCAGACCGCTCATGGAAAGTGAACTTGT
CATTGGTGCTGTGATCATTCGTGGTCACTTGCGAATGGCCGGACACTCCCTAGGGCGCTGTGACATTAAG
GACCTGCCAAAAGAGATCACTGTGGCTACATCACGAACGCTTTCTTATTACAAATTAGGAGCGTCGCAGC
GTGTAGGCACTGATTCAGGTTTTGCTGCATACAACCGCTACCGTATTGGAAACTATAAATTAAATACAGA
CCACGCCGGTAGCAACGACAATATTGCTTTGCTAGTACAGTAAGTGACAACAGATGTTTCATCTTGTTGA
CTTCCAGGTTACAATAGCAGAGATATTGATTATCATTATGAGGACTTTCAGGATTGCTATTTGGAATCTT
GACGTTATAATAAGTTCAATAGTGAGACAATTATTTAAGCCTCTAACTAAGAAGAATTATTCGGAGTTAG
ATGATGAAGAACCTATGGAGTTAGATTATCCATAAAACGAACATGAAAATTATTCTCTTCCTGACATTGA
TTGTATTTACATCTTGCGAGCTATATCACTATCAGGAGTGTGTTAGAGGTACGACTGTACTACTAAAAGA
ACCTTGCCCATCAGGAACATACGAGGGCAATTCACCATTTCACCCTCTTGCTGACAATAAATTTGCACTA
ACTTGCACTAGCACACACTTTGCTTTTGCTTGTGCTGACGGTACTCGACATACCTATCAGCTGCGTGCAA
GATCAGTTTCACCAAAACTTTTCATCAGACAAGAGGAGGTTCAACAAGAGCTCTACTCGCCACTTTTTCT
CATTGTTGCTGCTCTAGTATTTTTAATACTTTGCTTCACCATTAAGAGAAAGACAGAATGAATGAGCTCA
CTTTAATTGACTTCTATTTGTGCTTTTTAGCCTTTCTGCTATTCCTTGTTTTAATAATGCTTATTATATT
TTGGTTTTCACTCGAAATCCAGGATCTAGAAGAACCTTGTACCAAAGTCTAAACGAACATGAAACTTCTC
ATTGTTTTGACTTGTATTTCTCTATGCAGTTGCATATGCACTGTAGTACAGCGCTGTGCATCTAATAAAC
CTCATGTGCTTGAAGATCCTTGTAAGGTACAACACTAGGGGTAATACTTATAGCACTGCTTGGCTTTGTG
CTCTAGGAAAGGTTTTACCTTTTCATAGATGGCACACTATGGTTCAAACATGCACACCTAATGTTACTAT
CAACTGTCAAGATCCAGCTGGTGGTGCGCTTATAGCTAGGTGTTGGTACCTTCATGAAGGTCACCAAACT
GCTGCATTTAGAGACGTACTTGTTGTTTTAAATAAACGAACAAATTAAAATGTCTGATAATGGACCCCAA
TCAAACCAACGTAGTGCCCCCCGCATTACATTTGGTGGACCCACAGATTCAACTGACAATAACCAGAATG
GAGGACGCAATGGGGCAAGGCCAAAACAGCGCCGACCCCAAGGTTTACCCAATAATATTGCGTCTTGGTT
CACAGCTCTCACTCAGCATGGCAAGGAGGAACTTAGATTCCCTCGAGGCCAGGGCGTTCCAATCAACACC
AATAGTGGTCCAGATGACCAAATTGGCTACTACCGAAGAGCTACCCGACGAGTTCGTGGTGGTGACGGCA
AAATGAAAGAGCTCAGCCCCAGATGGTACTTCTATTACCTAGGAACTGGCCCAGAAGCTTCACTTCCCTA
CGGCGCTAACAAAGAAGGCATCGTATGGGTTGCAACTGAGGGAGCCTTGAATACACCCAAAGACCACATT
GGCACCCGCAATCCTAATAACAATGCTGCCACCGTGCTACAACTTCCTCAAGGAACAACATTGCCAAAAG
GCTTCTACGCAGAGGGAAGCAGAGGCGGCAGTCAAGCCTCTTCTCGCTCCTCATCACGTAGTCGCGGTAA
TTCAAGAAATTCAACTCCTGGCAGCAGTAGGGGAAATTCTCCTGCTCGAATGGCTAGCGGAGGTGGTGAA
ACTGCCCTCGCGCTATTGCTGCTAGACAGATTGAACCAGCTTGAGAGCAAAGTTTCTGGTAAAGGCCAAC
AACAACAAGGCCAAACTGTCACTAAGAAATCTGCTGCTGAGGCATCTAAAAAGCCTCGCCAAAAACGTAC
TGCCACAAAACAGTACAACGTCACTCAAGCATTTGGGAGACGTGGTCCAGAACAAACCCAAGGAAATTTC
GGGGACCAAGACCTAATCAGACAAGGAACTGATTACAAACATTGGCCGCAAATTGCACAATTTGCTCCAA
GTGCCTCTGCATTCTTTGGAATGTCACGCATTGGCATGGAAGTCACACCTTCGGGAACATGGCTGACTTA
TCATGGAGCCATTAAATTGGATGACAAAGATCCACAATTCAAAGACAACGTCATACTGCTGAACAAGCAC
ATTGACGCATACAAAACATTCCCACCAACAGAGCCTAAAAAGGACAAAAAGAAAAAGACTGATGAAGCTC
AGCCTTTGCCGCAGAGACAAAAGAAGCAGCCCACTGTGACTCTTCTTCCTGCGGCTGACATGGATGATTT
CTCCAGACAACTTCAAAATTCCATGAGTGGAGCTTCTGCTGATTCAACTCAGGCATAAACACTCATGATG
ACCACACAAGGCAGATGGGCTATGTAAACGTTTTCGCAATTCCGTTTACGATACATAGTCTACTCTTGTG
CAGAATGAATTCTCGTAACTAAACAGCACAAGTAGGTTTAGTTAACTTTAATCTCACATAGCAATCTTTA
ATCAATGTGTAACATTAGGGAGGACTTGAAAGAGCCACCACATTTTCATCGAGGCCACGCGGAGTACGAT
CGAGGGTACAGTGAATAATGCTAGGGAGAGCTGCCTATATGGAAGAGCCCTAATGTGTAAAATTAATTTT
AGTAGTGCTATCCCCATGTGATTTTAATAGCTTCTTAGGAGAATGAC</v>
      </c>
      <c r="AU61" s="114" t="str">
        <f t="shared" si="20"/>
        <v>&gt;HuSARS-Fra</v>
      </c>
      <c r="AV61" s="114">
        <f t="shared" si="21"/>
        <v>1</v>
      </c>
      <c r="AW61" s="115" t="str">
        <f t="shared" si="22"/>
        <v>&gt;HuSARS-Frankfurt-1_2003 AY291315.1_ref_genome</v>
      </c>
      <c r="AX61" s="38"/>
      <c r="AY61" s="38"/>
      <c r="AZ61" s="38"/>
      <c r="BA61" s="38"/>
      <c r="BB61" s="38"/>
      <c r="BC61" s="38"/>
      <c r="BD61" s="38"/>
      <c r="BE61" s="38"/>
      <c r="BF61" s="38"/>
      <c r="BG61" s="38"/>
      <c r="BH61" s="38"/>
      <c r="BI61" s="38"/>
      <c r="BJ61" s="38"/>
      <c r="BK61" s="38"/>
      <c r="BL61" s="38"/>
      <c r="BM61" s="38"/>
      <c r="BN61" s="38"/>
      <c r="BO61" s="38"/>
      <c r="BP61" s="38"/>
      <c r="BQ61" s="38"/>
      <c r="BR61" s="38"/>
    </row>
    <row r="62" ht="15.75" customHeight="1">
      <c r="A62" s="87"/>
      <c r="B62" s="122" t="s">
        <v>486</v>
      </c>
      <c r="C62" s="123" t="s">
        <v>577</v>
      </c>
      <c r="D62" s="90" t="str">
        <f t="shared" si="8"/>
        <v>HuTGEV</v>
      </c>
      <c r="E62" s="91" t="s">
        <v>136</v>
      </c>
      <c r="F62" s="91" t="s">
        <v>136</v>
      </c>
      <c r="G62" s="91" t="s">
        <v>135</v>
      </c>
      <c r="H62" s="91" t="s">
        <v>135</v>
      </c>
      <c r="I62" s="91"/>
      <c r="J62" s="181">
        <v>11149.0</v>
      </c>
      <c r="K62" s="152" t="s">
        <v>578</v>
      </c>
      <c r="L62" s="220" t="s">
        <v>67</v>
      </c>
      <c r="M62" s="152"/>
      <c r="N62" s="193"/>
      <c r="O62" s="194"/>
      <c r="P62" s="152"/>
      <c r="Q62" s="101"/>
      <c r="R62" s="97"/>
      <c r="S62" s="98"/>
      <c r="T62" s="91"/>
      <c r="U62" s="98"/>
      <c r="V62" s="98"/>
      <c r="W62" s="181" t="s">
        <v>579</v>
      </c>
      <c r="X62" s="241"/>
      <c r="Y62" s="242">
        <v>1447.0</v>
      </c>
      <c r="Z62" s="119" t="s">
        <v>580</v>
      </c>
      <c r="AA62" s="102">
        <f t="shared" si="24"/>
        <v>1447</v>
      </c>
      <c r="AB62" s="103" t="str">
        <f t="shared" si="25"/>
        <v>yes</v>
      </c>
      <c r="AC62" s="104" t="str">
        <f t="shared" si="11"/>
        <v>&gt;HuTGEV CAB91145.1_ref</v>
      </c>
      <c r="AD62" s="104" t="str">
        <f>IFERROR(__xludf.DUMMYFUNCTION("if (REGEXMATCH(AC62, ""^&gt;""),AC62 &amp; ""
"" &amp; Z62, """")"),"&gt;HuTGEV CAB91145.1_ref
MKKLFVVLVVMPLIYGDNFPCSKLTNRTIGNQWNLIETFLLNYSSRLPPNSDVVLGDYFPTVQPWFNCIRNDSNDLYVTLENLKALYWDYATENITWNHRQRLNVVVNGYPYSITVTTTRNFNSAEGAIICICKGSPPTTTTESSLTCNWGSECRLNHKFPICPSNSEANCGNMLYGLQWFADEVVAYLHGASYRISFENQWSGTVTFGDMRATTLEVAGTLVDLWWFNPVY"&amp;"DVSYYRVNNKNGTTVVSNCTDQCASYVANVFTTQPGGFIPSDFSFNNWFLLTNSSTLVSGKLVTKQPLLVNCLWPVPSFEEAASTFCFEGAGFDQCNGAVLNNTVDVIRFNLNFTTNVQSGKGATVFSLNTTGGVTLEISCYTVSDSSFFSYGEIPFGVTDGPRYCYVHYNGTALKYLGTLPPSVKEIAISKWGHFYINGYNFFSTFPIDCISFNLTTGDSDVFWTIAYTSYTEALVQVENTAITKVTYCNSHVN"&amp;"NIKCSQITANLNNGFYPVSSSEVGLVNKSVVLLPSFYTHTIVNITIGLGMKRSGYGQPIASTLSNITLPMQDHNTDVYCIRSDQFSVYVHSTCKSALWDNIFKRNCTDVLDATAVIKTGTCPFSFDKLNNYLTFNKFCLSLSPVGANCKFDVAARTRTNEQVVRSLYVIYEEGDNIVGVPSDNSGVHDLSVLHLDSCTDYNIYGRTGVGIIRQTNRTLLSGLYYTSLSGDLLGFKNVSDGVIYSVTPCDVSAQAA"&amp;"VIDGTIVGAITSINSELLGLTHWTTTPNFYYYSIYNYTNDRTRGTAIDSNDVDCEPVITYSNIGVCKNGAFVFINVTHSDGDVQPISTGNVTIPTNFTISVQVEYIQVYTTPVSIDCSRYVCNGNPRCNKLLTQYVSACQTIEQALAMGARLENMEVDSMLFVSENALKLASVEAFNSSETLDPIYKEWPNIGGSWLEGLKYILPSHNSKRKYRSAIEDLLFDKVVTSGLGTVDEDYKRCTGGYDIADLVCAQYY"&amp;"NGIMVLPGVANADKMTMYTASLAGGITLGALGGGAVAIPFAVAVQARLNYVALQTDVLNKNQQILASAFNQAIGNITQSFGKVNDAIHQTSRGLATVAKALAKVQDVVNIQGQALSHLTVQLQNNFQAISSSISDIYNRLDELSADAQVDRLITGRLTALNAFVSQTLTRQAEVRASRQLAKDKVNECVRSQSQRFGFCGNGTHLFSLANAAPNGMIFFHTVLLPTAYETVTAWPGICASDGDRTFGLVVKDVQL"&amp;"TLFRNLDDKFYLTPRTMYQPRVATSSDFVQIEGCDVLFVNATVSDLPSIIPDYIDINQTVQDILENFRPNWTVPELTFDIFNATYLNLTGEIDDLEFRSEKLHNTTVELAILIDNINNTLVNLEWLNRIETYVKWPWYVWLLIGLVVIFCIPLLLFCCCSTGCCGCIGCLGSCCHSICSRRQFENYEPIEKVHVH")</f>
        <v>&gt;HuTGEV CAB91145.1_ref
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v>
      </c>
      <c r="AE62" s="121" t="s">
        <v>581</v>
      </c>
      <c r="AF62" s="105" t="str">
        <f t="shared" si="12"/>
        <v>https://www.ncbi.nlm.nih.gov/protein/CAB91145.1</v>
      </c>
      <c r="AG62" s="243" t="str">
        <f>HYPERLINK("https://www.ncbi.nlm.nih.gov/nuccore/AJ271965.2","AJ271965.2")</f>
        <v>AJ271965.2</v>
      </c>
      <c r="AH62" s="50">
        <v>28586.0</v>
      </c>
      <c r="AI62" s="108" t="str">
        <f t="shared" si="13"/>
        <v>20365</v>
      </c>
      <c r="AJ62" s="108" t="str">
        <f t="shared" si="14"/>
        <v>24708</v>
      </c>
      <c r="AK62" s="109" t="str">
        <f>IFERROR(__xludf.DUMMYFUNCTION("if(AI62&gt;0, right(left( REGEXREPLACE( REGEXREPLACE(AQ62, ""&gt;.*\n"", """"), ""\n"" , """"), AJ62), AJ62-AI62+1))"),"ATGAAAAAACTATTTGTGGTTTTGGTCGTAATGCCATTGATTTATGGAGACAATTTTCCTTGTTCTAAATTGACTAATAGAACTATAGGCAACCAGTGGAATCTCATTGAAACCTTCCTTCTAAACTATAGTAGTAGGTTACCACCTAATTCAGATGTGGTGTTAGGTGATTATTTTCCTACTGTACAACCTTGGTTTAATTGCATTCGCAATGATAGTAATGACCTTTATGTTACACTGGAAAATCTTAAAGCA"&amp;"TTGTATTGGGATTATGCTACAGAAAATATCACTTGGAATCACAGACAACGGTTAAACGTAGTCGTTAATGGATACCCATACTCCATCACAGTTACAACAACCCGCAATTTTAATTCTGCTGAAGGTGCTATTATATGCATTTGTAAGGGCTCACCACCTACTACCACCACAGAATCTAGTTTGACTTGCAATTGGGGTAGTGAGTGCAGGTTAAACCATAAGTTCCCTATATGTCCTTCTAATTCAGAGGCAAAT"&amp;"TGTGGTAATATGCTGTATGGCCTACAATGGTTTGCAGATGAGGTTGTTGCTTATTTACATGGTGCTAGTTACCGTATTAGTTTTGAAAATCAATGGTCTGGCACTGTCACATTTGGTGATATGCGTGCGACAACATTAGAAGTCGCTGGCACGCTTGTAGACCTTTGGTGGTTTAATCCTGTTTATGATGTCAGTTATTATAGGGTTAATAATAAAAATGGTACTACCGTAGTTTCCAATTGCACTGATCAATGT"&amp;"GCTAGTTATGTGGCTAATGTTTTTACTACACAGCCAGGAGGTTTTATACCATCAGATTTTAGTTTTAATAATTGGTTCCTTCTAACTAATAGCTCCACGTTGGTTAGTGGTAAATTAGTTACCAAACAGCCGTTATTAGTTAATTGCTTATGGCCAGTCCCTAGCTTTGAAGAAGCAGCTTCTACATTTTGTTTTGAGGGTGCTGGCTTTGATCAATGTAATGGTGCTGTTTTAAATAATACTGTAGACGTCATT"&amp;"AGGTTCAACCTTAATTTTACTACAAATGTACAATCAGGTAAGGGTGCCACAGTGTTTTCATTGAACACAACGGGTGGTGTCACTCTTGAAATTTCATGTTATACAGTGAGTGACTCGAGCTTTTTCAGTTACGGTGAAATTCCGTTCGGCGTAACTGATGGACCACGGTACTGTTACGTACACTATAATGGCACAGCTCTTAAGTATTTAGGAACATTACCACCTAGTGTCAAGGAGATTGCTATTAGTAAGTGG"&amp;"GGCCATTTTTATATTAATGGTTACAATTTCTTTAGCACATTTCCTATTGATTGTATATCTTTTAATTTGACCACTGGTGATAGTGACGTTTTCTGGACAATAGCTTACACATCGTACACTGAAGCATTAGTACAAGTTGAAAACACAGCTATTACAAAGGTGACGTATTGTAATAGTCACGTTAATAACATTAAATGCTCTCAAATTACTGCTAATTTGAATAATGGATTTTATCCTGTTTCTTCAAGTGAAGTT"&amp;"GGTCTTGTCAATAAGAGTGTTGTGTTACTACCTAGCTTTTACACACATACCATTGTTAACATAACTATTGGTCTTGGTATGAAGCGTAGTGGTTATGGTCAACCCATAGCCTCAACATTAAGTAACATCACACTACCAATGCAGGATCACAACACCGATGTGTACTGTATTCGTTCTGACCAATTTTCAGTTTATGTTCATTCTACTTGCAAAAGTGCTTTATGGGACAATATTTTTAAGCGAAACTGCACGGAC"&amp;"GTTTTAGATGCCACAGCTGTTATAAAAACTGGTACTTGTCCTTTCTCATTTGATAAATTGAACAATTACTTAACTTTTAACAAGTTCTGTTTGTCGTTGAGTCCTGTTGGTGCTAATTGTAAGTTTGATGTAGCTGCCCGTACAAGAACCAATGAGCAGGTTGTTAGAAGTTTGTATGTAATATATGAAGAAGGAGACAACATAGTGGGTGTACCGTCTGATAATAGTGGTGTGCACGATTTGTCAGTGCTACAC"&amp;"CTAGATTCCTGCACAGATTACAATATATATGGTAGAACTGGTGTTGGTATTATTAGACAAACTAACAGGACGCTACTTAGTGGCTTATATTACACATCACTATCAGGTGATTTGTTAGGTTTTAAAAATGTTAGTGATGGTGTCATCTACTCTGTAACGCCATGTGATGTAAGCGCACAAGCAGCTGTTATTGATGGTACCATAGTTGGGGCTATCACTTCCATTAACAGTGAACTGTTAGGTCTAACACATTGG"&amp;"ACAACAACACCTAATTTTTATTACTACTCTATATATAATTACACAAATGATAGGACTCGTGGCACTGCAATTGACAGTAATGATGTTGATTGTGAACCTGTCATAACCTATTCTAACATAGGTGTTTGTAAAAATGGTGCTTTTGTTTTTATTAACGTCACACATTCTGATGGAGACGTGCAACCAATTAGCACTGGTAATGTCACGATACCTACAAACTTTACCATATCCGTGCAAGTCGAATATATTCAGGTT"&amp;"TACACTACACCAGTGTCAATAGACTGTTCAAGATATGTTTGTAATGGTAACCCTAGGTGTAACAAATTGTTAACACAATACGTTTCTGCATGTCAAACTATTGAGCAAGCACTTGCAATGGGTGCCAGACTTGAAAACATGGAGGTTGATTCCATGTTGTTTGTTTCTGAAAATGCCCTTAAATTGGCATCTGTTGAAGCATTCAATAGTTCAGAAACTTTAGACCCTATTTACAAAGAATGGCCTAATATAGGT"&amp;"GGTTCTTGGCTAGAAGGTCTAAAATACATACTTCCGTCCCATAATAGCAAACGTAAGTATCGTTCAGCTATAGAGGACTTGCTTTTTGATAAGGTTGTAACATCTGGTTTAGGTACAGTTGATGAAGATTATAAACGTTGTACAGGTGGTTATGACATAGCTGACTTAGTATGTGCTCAATACTATAATGGCATCATGGTGCTACCTGGTGTGGCTAATGCTGACAAAATGACTATGTACACAGCATCCCTTGCA"&amp;"GGTGGTATAACATTAGGTGCACTTGGTGGAGGCGCCGTGGCTATACCTTTTGCAGTAGCAGTTCAGGCTAGACTTAATTATGTTGCTCTACAAACTGATGTATTGAACAAAAACCAGCAGATTCTGGCTAGTGCTTTCAATCAAGCTATTGGTAACATTACACAGTCATTTGGTAAGGTTAATGATGCTATACATCAAACATCACGAGGTCTTGCTACTGTTGCTAAAGCATTGGCAAAAGTGCAAGATGTTGTC"&amp;"AACATACAAGGGCAAGCTTTAAGCCACCTAACAGTACAATTGCAAAATAATTTCCAAGCCATTAGTAGTTCTATTAGTGACATTTATAATAGGCTTGACGAATTGAGTGCTGATGCACAAGTTGACAGGCTGATCACAGGAAGACTTACAGCACTTAATGCATTTGTGTCTCAGACTCTAACCAGACAAGCGGAGGTTAGGGCTAGTAGACAACTTGCCAAAGACAAGGTTAATGAATGCGTTAGGTCTCAGTCT"&amp;"CAGAGATTCGGATTCTGTGGTAATGGTACACATTTGTTTTCACTCGCAAATGCAGCACCAAATGGCATGATTTTCTTTCACACAGTGCTATTACCAACGGCTTATGAAACTGTGACTGCTTGGCCAGGTATTTGTGCTTCAGATGGTGATCGCACTTTTGGACTTGTCGTTAAAGATGTCCAGTTGACTTTGTTTCGTAATCTAGATGACAAGTTCTATTTGACCCCCAGAACTATGTATCAGCCTAGAGTTGCA"&amp;"ACTAGTTCTGACTTTGTTCAAATTGAAGGGTGCGATGTGCTGTTTGTTAATGCAACTGTAAGTGATTTGCCTAGTATTATACCTGATTATATTGATATTAATCAGACTGTTCAAGACATATTAGAAAATTTTAGACCAAATTGGACTGTACCTGAGTTGACATTTGACATTTTTAACGCAACCTATTTAAACCTGACTGGTGAAATTGATGACTTAGAATTTAGGTCAGAAAAGCTACATAACACCACTGTAGAA"&amp;"CTTGCCATTCTCATTGACAACATTAACAATACATTAGTCAATCTTGAATGGCTCAATAGAATTGAAACCTATGTAAAATGGCCTTGGTATGTGTGGCTACTAATAGGCTTAGTAGTAATATTTTGCATACCATTACTGCTATTTTGCTGTTGTAGTACAGGTTGCTGTGGATGCATAGGTTGTTTAGGAAGTTGTTGTCACTCTATATGTAGTAGAAGACAATTTGAAAATTACGAACCAATTGAAAAAGTGCAC"&amp;"GTCCATTAA")</f>
        <v>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v>
      </c>
      <c r="AL62" s="109">
        <f t="shared" si="15"/>
        <v>4344</v>
      </c>
      <c r="AM62" s="109" t="str">
        <f t="shared" si="16"/>
        <v>&gt;HuTGEV_Sgene
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v>
      </c>
      <c r="AN62" s="110" t="s">
        <v>582</v>
      </c>
      <c r="AO62" s="111" t="str">
        <f t="shared" si="26"/>
        <v>https://www.ncbi.nlm.nih.gov/nuccore/AJ271965.2</v>
      </c>
      <c r="AP62" s="111" t="str">
        <f t="shared" si="27"/>
        <v>https://www.ncbi.nlm.nih.gov/nuccore/AJ271965.2?report=fasta&amp;log$=seqview&amp;format=text</v>
      </c>
      <c r="AQ62" s="112" t="s">
        <v>583</v>
      </c>
      <c r="AR62" s="113">
        <v>27163.0</v>
      </c>
      <c r="AS62" s="113" t="str">
        <f t="shared" si="19"/>
        <v>no</v>
      </c>
      <c r="AT62" s="109" t="str">
        <f>IFERROR(__xludf.DUMMYFUNCTION("if(AQ62="""","""", REGEXREPLACE(AQ62, ""&gt;.*\n"", AW62 &amp; ""
""))"),"&gt;HuTGEV AJ271965.2_ref_genome
ACTTTTAAAGTAAAGTGAGTGTAGCGTGGCTATATCTCTTCTTTTACTTTAACTAGCCTTGTGCTAGATT
TTGTCTTCGGACACCAACTCGAACTAAACGAAATATTTGTCTTTCTATGAAATCATAGAGGACAAGCGTT
GATTATTTCCATTCAGTTTGGCAATCACTCCTTGGAACGGGGTTGAGCGAACGGTGCAGTAGGGTTCCGT
CCCTATTTCGTA"&amp;"AGTCGCCTAGTAGTAGCGAGTGCGGTTCCGCCCGTACAACGTTGGGTAGACCGGGTTC
CGTCCTGTGATCTCCCTCGCCGGCCGCCAGGAGAATGAGTTCCAAACAATTCAAGATCCTTGTTAATGAG
GACTATCAAGTCAACGTGCCTAGTCTTCCTATTCGTGACGTGTTACAGGAAATTAAGTACTGCTACCGTA
ATGGATTTGAGGGCTATGTTTTCGTACCAGAATACTGTCGTGACCTAGTTGATT"&amp;"GCGATCGTAAGGATCA
CTACGTCATTGGTGTTCTTGGTAACGGAGTAAGTGATCTTAAACCTGTTCTTCTTACCGAACCCTCCGTC
ATGTTGCAAGGCTTTATTGTTAGAGCTAACTGCAATGGCGTTCTTGAGGACTTTGACCTTAAAATTGCTC
GCACTGGCAGAGGTGCCATATATGTTGATCAATACATGTGTGGTGCTGATGGAAAACCAGTCATTGAAGG
CGATTTTAAGGACTACTTCGGTGAT"&amp;"GAAGACATCATTGAATTTGAAGGAGAGGAGTACCATTGCGCTTGG
ACAACTGTGCGCGATGAGAAACCGCTGAATCAGCAAACTCTCTTTACCATTCAGGAAATCCAATACAATC
TGGACATTCCTCATAAATTGCCAAACTGTGCTACTAGACATGTAGCACCACCAGTCAAAAAGAACTCTAA
AATAGTTCTGTCTGAAGATTACAAGAAGCTTTATGATATCTTCGGATCACCCTTTATGGGAAATGGT"&amp;"GAC
TGTCTTAGCAAATGCTTTGACACTCTTCATTTTATCGCTGCTACTCTTAGATGCCCGTGTGGTTCTGAAA
GTAGCGGCGTTGGAGATTGGACTGGTTTTAAGACTGCCTGTTGTGGTCTTTCTGGCAAAGTTAAGGGTGT
CACTTTGGGTGATATTAAGCCTGGTGATGCTGTTGTCACTAGTATGAGCGCAGGTAAGGGAGTTAAGTTC
TTTGCCAATTGTGTTCTTCAATATGCTGGTGATGTTGA"&amp;"AGGTGTCTCCATCTGGAAAGTTATTAAAACTT
TTACAGTTGATGAGACTGTATGCACCCCTGGTTTTGAAGGCGAATTGAACGACTTCATCAAACCTGAGAG
CAAATCACTAGTTGCATGCAGCGTTAAAAGAGCATTCATTACTGGTGATATTGATGATGCTGTACATGAT
TGTATCATTACAGGAAAATTGGATCTTAGTACCAACCTTTTTGGTAATGTTGGTCTATTATTCAAGAAGA
CTCCATGGT"&amp;"TTGTACAAAAGTGTGGTGCACTTTTTGTAGACGCTTGGAAAGTAGTAGAGGAGCTTTGTGG
TTCACTCACACTTACATACAAGCAAATTTATGAAGTTGTAGCATCACTTTGCACTTCTGCTTTTACGATT
GTAAACTACAAGCCAACATTTGTGGTTCCAGACAATCGTGTTAAAGATCTTGTAGACAAGTGTGTGAAAG
TTCTTGTAAAAGCATTTGATGTTTTTACGCAGATTATCACAATAGCTGGTA"&amp;"TTGAGGCCAAATGCTTTGT
GCTTGGTGCTAAATACCTGTTGTTCAATAATGCACTTGTCAAACTTGTCAGTGTTAAAATCCTTGGCAAG
AAGCAAAAGGGTCTTGAATGTGCATTCTTTGCTACTAGCTTGGTTGGTGCAACTGTTAATGTGACACCTA
AAAGAACAGAGACTGCCACTATCAGCTTGAACAAGGTTGATGATGTTGTAGCACCAGGAGAGGGTTATAT
CGTCATTGTTGGTGATATGGCT"&amp;"TTCTACAAGAGTGGTGAATATTATTTCATGATGTCTAGTCCTAATTTT
GTTCTTACTAACAATGTTTTTAAAGCAGTTAAAGTTCCATCTTATGACATCGTTTATGATGTTGATAATG
ATACCAAAAGCAAAATGATTGCAAAACTTGGTTCATCATTTGAATATGATGGTGATATTGATGCTGCTAT
TGTAAAAGTCAATGAACTACTCATTGAATTTAGGCAGCAAAGCTTGTGCTTCAGAGCTTTTAAG"&amp;"GACGAC
AAAAGCATTTTTGTTGAAGCCTATTTTAAAAAGTATAAAATGCCAGCATGCCTTGCAAAACATATTGGTT
TGTGGAACATCATAAAGAAAGATTCATGTAAGAGGGGTTTTCTTAATCTCTTCAATCACTTGAATGAATT
GGAAGATATCAAAGAAACTAATATTCAGGCTATTAAAAACATTCTTTGCCCTGATCCTCTTCTTGATCTG
GATTATGGTGCCATTTGGTACAATTGCATGCCAGG"&amp;"TTGCTCTGATCCTTCAGTTTTGGGGAGTGTTCAAC
TTTTGATCGGTAATGGTGTGAAAGTAGTTTGTGATGGCTGCAAAGGTTTTGCTAACCAACTTTCAAAAGG
TTACAACAAGCTCTGTAATGCGGCTCGCAATGATATTGAGATCGGTGGTATACCATTTTCCACTTTTAAA
ACACCTACAAATACTTTTATTGAAATGACAGATGCTATCTATTCAGTTATTGAACAAGGTAAGGCATTAT
CCTTTA"&amp;"GAGATGCTGATGTGCCAGTTGTAGACAATGGTACCATTTCTACTGCTGATTGGTCTGAACCCAT
TCTGCTTGAACCTGCTGAATATGTAAAACCAAAGAACAATGGTAATGTCATTGTTATTGCAGGTTATACA
TTTTATAAAGATGAGGATGAACATTTTTATCCTTATGGTTTTGGTAAAATTGTGCAGAGAATGTATAATA
AAATGGGTGGTGGTGACAAAACTGTCTCATTTTCAGAAGAAGTAGATG"&amp;"TTCAAGAAATTGCACCTGTTAC
ACGTGTTAAACTTGAATTCGAATTTGACAATGAAATTGTAACTGGTGTTCTTGAACGGGCTATTGGTACT
AGATACAAATTTACTGGTACAACTTGGGAAGAATTTGAAGAGTCTATTTCTGAAGAACTCGATGCAATCT
TTGATACTCTAGCAAACCAAGGTGTCGAACTTGAAGGTTACTTCATTTATGACACTTGTGGTGGCTTTGA
TATAAAAAATCCAGATGGT"&amp;"ATTATGATCTCTCAGTATGATATCAATATTACTGCTGATGAAAAATCAGAA
GTTAGTGCATCAAGTGAAGAAGAAGAAGTTGAATCTGTTGAAGAAGATCCTGAGAATGAAATTGTAGAAG
CATCTGAAGGTGCTGAAGGGACTTCTTCTCAAGAAGAGGTTGAAACAGTAGAAGTTGCAGATATTACTTC
TACAGAAGAAGATGTTGACATTGTTGAAGTATCTGCTAAAGATGACCCTTGGGCTGCAGCT"&amp;"GTTGATGTA
CAAGAAGCTGAACAATTTAATCCTTCTCTACCACCTTTCAAGACAACGAATCTCAACGGAAAAATTATCC
TTAAGCAAGGGGATAATAATTGTTGGATAAATGCTTGTTGCTATCAGCTTCAGGCCTTTGATTTTTTCAA
CAATGAAGCTTGGGAGAAATTTAAGAAAGGTGATGTCATGGACTTTGTAAACCTTTGTTATGCAGCAACA
ACACTAGCAAGAGGTCATTCTGGTGATGCAGA"&amp;"GTATCTTCTTGAACTTATGCTCAATGATTATAGCACAG
CCAAGATAGTACTTGCAGCTAAGTGTGGTTGTGGTGAAAAAGAAATTGTTTTGGAAAGAGCTGTTTTTAA
ACTCACCCCACTTAAGGAGAGTTTTAATTATGGTGTTTGTGGTGACTGCATGCAAGTTAACACCTGTAGA
TTTTTAAGTGTTGAAGGCTCTGGTGTTTTTGTTCATGACATATTAAGCAAGCAAACGCCAGAAGCTATGT
TTG"&amp;"TTGTCAAACCTGTTATGCATGCAGTTTACACTGGCACAACTCAAAATGGCCATTACATGGTTGATGA
TATTGAACACGGTTATTGTGTAGATGGTATGGGTATTAAACCACTTAAGAAACGGTGTTATACATCCACA
TTGTTCATTAATGCCAATGTAATGACTAGAGCTGAAAAACCAAAACAAGAGTTTAAAGTTGAAAAAGTAG
AACAGCAACCGATAGTGGAGGAAAACAAATCCTCTATTGAAAAAG"&amp;"AGGAAATTCAAAGTCCTAAAAACGA
TGACCTTATACTTCCATTTTACAAAGCTGGTAAACTTTCCTTTTATCAGGGTGCTTTGGATGTTTTGATC
AATTTCTTGGAACCTGATGTTATTGTTAATGCTGCTAATGGTGATCTTAAACACATGGGTGGTGTCGCAA
GAGCCATCGATGTTTTCACTGGTGGCAAATTAACAGAACGTTCTAAGGATTATCTTAAAAAGAACAAATC
TATTGCTCCTGGTAAT"&amp;"GCTGTTTTCTTTGAAAATGTCATTGAGCATCTTAGTGTTTTGAATGCAGTTGGA
CCACGTAATGGTGACAGCCGAGTTGAAGCCAAACTTTGTAATGTTTACAAAGCAATTGCAAAGTGTGAAG
GAAAAATATTAACACCACTTATTAGTGTTGGTATCTTTAATGTTAGACTTGAAACATCATTGCAGTGCTT
ACTTAAGACTGTGAATGACAGGGGATTGAATGTCTTCGTATACACTGACCAGGAGAGG"&amp;"CAAACTATTGAG
AATTTCTTCTCTTGTTCTATCCCTGTCAATGTTACTGAGGATAATGTTAACCATGAACGTGTGTCTGTTT
CTTTTGACAAAACATACGGTGAACAGCTTAAGGGCACCGTTGTCATCAAAGACAAAGATGTTACAAACCA
GTTGCCTAGCGCTTTTGATGTTGGTCAAAAAGTTATTAAGGCTATTGATATAGATTGGCAAGCTCATTAT
GGTTTCCGTGATGCTGCTGCTTTTAGCGC"&amp;"TAGTAGTCATGATGCTTATAAATTTGAAGTTGTTACACATA
GCAATTTCATTGTGCATAAGCAGACTGACAACAACTGTTGGATTAATGCAATTTGTCTTGCATTACAGAG
ACTCAAGCCACAGTGGAAATTTCCTGGTGTTAGAGGTCTCTGGAATGAATTTCTTGAGCGTAAAACACAA
GGTTTTGTACATATGTTGTATCACATTTCTGGAGTAAAGAAAGGTGAGCCAGGTGATGCTGAATTAATGC
"&amp;"TGCATAAACTTGGTGACTTGATGGACAATGATTGTGAAATCATTGTCACACACACTACAGCATGTGACAA
GTGCGCAAAAGTAGAAAAGTTTGTTGGACCAGTGGTAGCAGCACCTCTTGCAATTCATGGCACTGACGAA
ACATGTGTGCATGGCGTTAGTGTCAATGTCAAAGTCACCCAAATTAAGGGCACTGTTGCTATTACTTCTT
TGATTGGTCCTATTATTGGAGAAGTACTAGAAGCAACTGGTT"&amp;"ATATTTGTTATAGCGGTTCTAACAGGAA
TGGTCATTACACCTATTACGATAACCGTAATGGATTAGTGGTTGATGCAGAAAAGGCTTACCATTTTAAT
AGAGACTTATTACAGGTCACAACAGCTATTGCAAGTAATTTCGTTGTCAAGAAACCACAAGCAGAGGAAA
GACCTAAGAATTGTGCTTTTAACAAAGTTGCAGCATCTCCTAAGATTGTACAAGAACAAAAATTGTTGGC
TATTGAAAGTGGT"&amp;"GCTAACTATGCTCTTACTGAATTTGGAAGATATGCTGACATGTTCTTTATGGCTGGA
GATAAAATTCTTAGGTTGCTGCTTGAAGTCTTTAAATATTTGCTGGTTTTATTTATGTGTCTTAGAAGTA
CTAAGATGCCTAAAGTTAAAGTCAAACCACCTCTTGCATTTAAAGATTTTGGTGCTAAGGTCAGAACGCT
CAATTACATGAGACAATTGAACAAACCCTCTGTCTGGCGTTACGCAAAACTAGTT"&amp;"TTATTGTTGATAGCA
ATATATAATTTCTTTTATTTGTTTGTCAGTATACCAGTAGTGCATAAATTAACATGTAACGGTGCTGTAC
AGGCATATAAAAATTCTAGTTTTATAAAGTCTGCAGTCTGTGGCAACTCTATTTTATGCAAAGCCTGTTT
GGCTTCTTATGATGAGTTGGCTGATTTTCAACATCTCCAAGTTACTTGGGATTTCAAATCTGACCCACTA
TGGAACAGACTGGTACAATTGTCTTA"&amp;"CTTTGCATTCTTGGCTGTTTTTGGTAATAACTATGTTAGGTGTT
TTCTTATGTATTTTGTATCTCAGTACCTCAACCTTTGGCTTTCTTATTTTGGTTATGTAGAGTACAGTTG
GTTTTTGCATGTTGTCAACTTTGAATCCATCTCAGCTGAGTTTGTGATCGTAGTTATAGTGGTTAAGGCA
GTTCTCGCCCTTAAACATATTGTTTTCGCATGCTCAAACCCGTCTTGCAAAACGTGCTCTAGGACTGC"&amp;"AA
GGCAGACACGTATTCCTATTCAAGTTGTTGTTAATGGTTCAATGAAGACTGTTTATGTTCATGCTAATGG
TACTGGTAAATTCTGCAAGAAACACAATTTTTATTGTAAGAACTGTGATTCTTATGGCTTTGAAAACACA
TTCATCTGTGACGAAATTGTACGTGATCTCAGTAATAGTGTTAAACAAACTGTTTACGCCACTGATAGAT
CTCATCAAGAAGTCACAAAAGTTGAATGTTCAGATGGCT"&amp;"TTTACAGATTTTATGTTGGTGATGAATTCAC
TTCATATGACTATGATGTAAAACACAAGAAATACAGTAGTCAAGAGGTTCTCAAGAGCATGCTCTTGCTT
GATGACTTCATTGTGTACAGTCCATCTGGTTCTGCTCTTGCAAATGTTAGAAATGCCTGTGTTTACTTTT
CACAACTTATTGGTAAGCCTATTAAGATTGTTAACAGTGATTTGCTTGAAGACCTCTCTGTAGATTTTAA
AGGGGCACTT"&amp;"TTTAATGCTAAAAAGAATGTAATTAAGAATTCTTTCAATGTTGATGTCTCAGAATGCAAA
AATCTTGACGAATGTTACAGGGCTTGCAATCTTAATGTTTCATTTTCTACATTTGAAATGGCTGTCAACA
ATGCTCATAGGTTTGGTATTCTGATTACTGATCGTTCTTTTAACAATTTCTGGCCATCAAAAGTTAAGCC
TGGTTCATCTGGTGTGTCGGCCATGGACATTGGTAAGTGTATGACTTCTGAT"&amp;"GCTAAGATTGTTAATGCT
AAAGTTTTAACTCAACGTGGTAAAAGTGTTGTTTGGCTTAGCCAGGATTTTGCTGCACTTAGCTCAACTG
CTCAGAAAGTTTTGGTTAAAACTTTTGTAGAAGAAGGTGTCAACTTTTCACTCACATTTAATGCTGTAGG
TTCAGATGATGATCTTCCTTATGAAAGATTCACTGAATCTGTGTCTCCAAAAAGTGGTTCAGGCTTTTTC
GATGTAATTACACAGCTTAAACA"&amp;"AATTGTGATTTTGGTTTTTGTTTTTATCTTTATTTGTGGTTTGTGCT
CTGTTTACAGTGTTGCTACACAGTCCTACATTGAATCTGCTGAAGGCTATGACTACATGGTTATTAAGAA
TGGAATTGTTCAACCTTTTGACGATACCATTTCATGTGTTCATAACACTTATAAAGGATTCGGTGACTGG
TTTAAAGCTAAGTATGGTTTTATCCCTACTTTTGGTAAATCATGTCCAATTGTTGTAGGAACTGT"&amp;"TTTTG
ATCTTGAAAATATGAGACCAATTCCTGACGTGCCTGCATATGTTTCTATTGTGGGTAGATCTCTTGTTTT
CGCTATTAATGCTGCTTTTGGTGTTACTAATATGTGCTATGATCATACTGGCAATGCAGTTAGTAAGGAC
TCTTACTTTGATACTTGTGTGTTTAATACTGCGTGCACCACTCTTACAGGTCTTGGTGGTACAATTGTAT
ATTGTGCAAAGCAAGGTTTAGTTGAAGGTGCTAAGC"&amp;"TCTATAGTGATCTTATGCCAGACTATTATTATGA
GCATGCTAGTGGTAACATGGTTAAATTGCCAGCAATTATTAGAGGACTTGGTCTACGTTTTGTGAAAACA
CAGGCTACAACTTATTGTAGAGTGGGAGAGTGCATTGATAGTAAAGCTGGTTTTTGCTTTGGTGGCGATA
ACTGGTTTGTCTACGACAATGAGTTTGGCAATGGATACATCTGTGGTAATTCTGTGCTAGGATTCTTTAA
GAATGTC"&amp;"TTCAAACTCTTTAACTCTAACATGTCTGTGGTAGCTACATCTGGTGCGATGCTTGTTAACATT
ATTATTGCATGCTTAGCTATTGCAATGTGTTATGGTGTTCTTAAGTTTAAGAAGATTTTTGGTGATTGTA
CTTTCCTCATTGTTATGATCATTGTCACCCTTGTTGTGAACAATGTGTCTTATTTTGTCACTCAAAACAC
GTTCTTTATGATCATCTACGCCATTGTTTACTATTTTATAACAAGAAAA"&amp;"CTTGCATACCCAGGCATTCTT
GATGCTGGGTTTATTATTGCTTATATTAATATGGCTCCATGGTACGTGATTACCGCATATATCCTAGTTT
TCCTCTATGACTCACTCCCTTCACTGTTTAAACTTAAAGTTTCAACAAATCTTTTTGAAGGTGATAAATT
TGTGGGTAACTTTGAATCTGCTGCTATGGGTACTTTTGTTATTGACATGCGTTCATATGAAACTATTGTT
AATTCTACTTCTATTGCTAG"&amp;"AATTAAATCATATGCTAACAGCTTCAATAAATATAAGTACTACACAGGTT
CAATGGGAGAAGCTGACTACAGAATGGCTTGCTATGCTCATCTTGGTAAAGCTCTTATGGACTATTCTGT
TAATAGAACAGACATGCTTTACACACCTCCTACTGTTAGTGTTAATTCTACACTTCAGTCAGGTTTGCGG
AAAATGGCACAGCCTAGTGGTCTTGTAGAGCCTTGCATTGTAAGAGTTTCCTATGGTAACAA"&amp;"TGTGCTTA
ATGGTTTATGGTTAGGAGATGAAGTCATTTGCCCTAGACATGTTATTGCTAGTGATACCACACGTGTTAT
CAACTATGAAAATGAAATGTCTAGTGTGAGACTTCACAACTTTTCAGTTTCTAAGAATAATGTGTTTTTG
GGTGTTGTGTCTGCCAGATATAAGGGTGTGAATCTTGTACTTAAAGTCAACCAGGTTAATCCTAACACAC
CAGAACATAAATTTAAGTCTATTAAAGCTGGTG"&amp;"AAAGTTTTAACATTCTTGCTTGTTATGAAGGATGTCC
TGGCAGTGTTTATGGTGTCAACATGAGAAGTCAAGGTACCATTAAAGGATCTTTTATAGCTGGTACTTGT
GGATCAGTAGGTTATGTGTTAGAAAATGGAATTCTCTATTTTGTATACATGCATCACTTAGAACTTGGAA
ATGGCTCGCATGTTGGTTCCAATTTTGAAGGAGAAATGTACGGTGGTTATGAAGATCAACCTAGCATGCA
ATTG"&amp;"GAAGGTACTAATGTCATGTCATCAGATAATGTGGTTGCATTCCTATATGCTGCACTTATCAATGGT
GAAAGGTGGTTTGTTACAAACACATCGATGTCATTAGAATCATACAATACATGGGCCAAAACTAACAGTT
TCACAGAACTTTCTTCAACTGATGCTTTTAGCATGTTGGCTGCAAAAACTGGTCAAAGTGTTGAGAAATT
ACTAGATAGCATCGTAAGACTCAACAAGGGTTTTGGAGGTCGTACT"&amp;"ATACTTTCTTATGGCTCATTGTGT
GACGAGTTCACTCCAACTGAAGTCATAAGGCAAATGTATGGTGTAAATCTTCAGGCTGGTAAAGTAAAAT
CTTTCTTCTACCCTATTATGACTGCAATGACAATTCTCTTTGCCTTTTGGCTTGAATTCTTTATGTACAC
ACCCTTCACTTGGATTAATCCAACTTTTGTTAGCATTGTATTGGCTGTTACAACTTTGATCTCGACGGTT
TTTGTCTCTGGCATCAA"&amp;"ACATAAGATGTTGTTCTTTATGTCTTTTGTCCTTCCTAGTGTTATCCTTGTGA
CAGCACACAATTTGTTCTGGGACTTTTCTTACTATGAAAGTCTTCAGTCAATTGTTGAGAATACTAACAC
TATGTTTTTGCCTGTTGACATGCAAGGTGTCATGCTCACAGTGTTTTGCTTTATTGTCTTTGTTACATAT
AGTGTTAGATTCTTCACTTGCAAACAATCATGGTTCTCACTTGCTGTGACAACTATTCT"&amp;"TGTGATCTTTA
ACATGGTTAAAATCTTTGGAACATCTGATGAACCATGGACTGAAAACCAAATTGCTTTCTGCTTTGTGAA
CATGCTTACTATGATTGTCAGTCTTACTACAAAGGATTGGATGGTTGTCATTGCATCATACAGAATTGCA
TATTATATTGTTGTATGTGTAATGCCATCTGCTTTTGTATCTGACTTTGGGTTTATGAAGTGTATTAGCA
TTGTTTACATGGCGTGCGGTTATTTGTTTT"&amp;"GTTGCTATTATGGCATTCTTTATTGGGTTAACAGATTTAC
ATGCATGACTTGTGGTGTTTATCAATTCACTGTGTCTGCAGCTGAACTTAAATACATGACCGCTAACAAC
CTTTCTGCACCTAAGAACGCATATGACGCTATGATTCTTAGTGCTAAATTGATTGGTGTTGGAGGTAAGA
GAAACATCAAAATTTCAACTGTACAGTCAAAACTTACAGAGATGAAATGTACCAATGTTGTCTTGCTTGG
T"&amp;"CTTTTATCTAAAATGCATGTCGAGTCTAACTCAAAAGAGTGGAACTATTGTGTTGGACTACACAATGAG
ATAAACCTTTGTGACGATCCTGAAATCGTTCTTGAGAAACTGTTAGCTCTTATTGCATTCTTCTTGTCCA
AACATAACACTTGTGACCTTAGCGAACTTATTGAATCATACTTTGAGAACACCACCATACTCCAGAGTGT
GGCTTCAGCTTATGCTGCATTGCCTAGCTGGATTGCACTTGAA"&amp;"AAAGCTCGCGCTGATCTTGAAGAGGCT
AAGAAAAATGATGTTAGCCCTCAAATTTTGAAGCAGCTTACTAAAGCATTTAACATTGCCAAGAGTGATT
TTGAGCGCGAAGCATCAGTGCAAAAGAAACTCGACAAAATGGCTGAGCAGGCTGCAGCTAGTATGTATAA
AGAAGCACGAGCTGTGGACAGAAAGTCAAAGATTGTTTCTGCTATGCATAGCCTACTTTTTGGTATGCTT
AAGAAACTTGATAT"&amp;"GTCCAGTGTCAACACTATTATTGACCAGGCTCGTAATGGTGTTCTACCTTTAAGTA
TCATTCCAGCTGCATCAGCTACAAGACTTGTTGTTATTACACCTAGCCTTGAAGTGTTTTCCAAGATTAG
GCAAGAAAACAATGTTCATTATGCTGGTGCTATTTGGACTATTGTTGAAGTTAAAGATGCTAATGGTTCA
CATGTACATCTTAAGGAAGTCACCGCTGCTAATGAATTAAACCTTACTTGGCCATT"&amp;"GAGCATTACTTGTG
AGAGAACCACAAAGCTTCAGAACAATGAAATTATGCCAGGTAAACTTAAAGAAAGAGCTGTCAGAGCGTC
AGCAACTCTTGATGGTGAAGCTTTCGGCAGTGGAAAGGCTCTTATGGCATCTGAAAGTGGAAAAAGCTTT
ATGTATGCATTTATAGCCTCAGACAACAATCTTAAGTATGTTAAGTGGGAGAGCAATAATGATATTATAC
CTATTGAACTTGAAGCTCCATTGCGTT"&amp;"TCTATGTTGACGGCGCTAATGGTCCTGAAGTCAAGTATTTGTA
TTTTGTCAAGAATTTAAACACTCTTAGACGTGGTGCCGTTCTTGGTTATATCGGTGCAACAGTTCGTCTG
CAAGCTGGTAAACCCACTGAACATCCATCTAACAGTAGTTTATTGACATTGTGTGCTTTTTCACCTGATC
CTGCTAAAGCATATGTTGATGCTGTTAAGAGAGGCATGCAACCAGTTAATAACTGTGTAAAAATGCTCT"&amp;"C
AAATGGTGCTGGTAATGGTATGGCTGTTACAAACGGTGTCGAAGCTAACACACAACAGGACTCTTATGGT
GGTGCTTCAGTTTGTATTTATTGCAGATGCCATGTTGAACATCCTGCTATTGATGGATTATGCCGCTACA
AAGGTAAGTTCGTGCAAATACCAACTGGCACACAAGATCCAATTCGGTTCTGTATTGAAAATGAAGTTTG
TGTTGTCTGTGGTTGTTGGCTTAACAATGGTTGCATGTGC"&amp;"GATCGTACTTCTATGCAGAGTTTTACTGTT
GATCAAAGTTATTTAAACGAGTGCGGGGTTCTAGTGCAGCTCGACTAGAACCCTGCAATGGTACTGATCC
AGACCATGTTAGTAGAGCTTTTGACATCTACAACAAAGATGTTGCGTGTATTGGTAAATTCCTTAAGACG
AATTGTTCAAGATTTAGGAATTTGGACAAACATGATGCCTACTACATTGTCAAACGTTGTACAAAGACCG
TTATGGACCAT"&amp;"GAGCAAGTCTGTTATAACGATCTTAAAGATTCTGGTGCTGTTGCTGAGCATGACTTCTT
CACATATAAAGAGGGTAGATGTGAGTTCGGTAATGTTGCACGTAGGAATCTTACAAAGTACACAATGATG
GATCTTTGTTACGCTATCAGAAATTTTGATGAAAAGAACTGTGAAGTTCTCAAAGAAATACTCGTGACAG
TAGGTGCTTGCACTGAAGAATTCTTTGAAAATAAAGATTGGTTTGATCCAGTT"&amp;"GAAAATGAAGCCATACA
TGAAGTTTATGCAAAACTTGGACCCATTGTAGCCAATGCTATGCTTAAATGTGTTGCTTTTTGCGATGCG
ATAGTGGAAAAAGGCTATATAGGTGTTATAACACTTGACAACCAAGATCTTAATGGCAATTTCTACGATT
TCGGCGATTTCGTGAAGACTGCTCCGGGTTTTGGTTGCGCTTGTGTTACATCATATTATTCTTATATGAT
GCCTTTAATGGGGATGACTTCATG"&amp;"CTTAGAGTCTGAAAACTTTGTGAAAAGTGACATCTATGGTTCTGAT
TATAAGCAGTATGATTTACTAGCTTATGATTTTACCGAACATAAGGAGTACCTTTTCCAAAAATACTTTA
AGTACTGGGATCGCACATATCACCCAAATTGTTCTGATTGTACTAGTGACGAGTGTATTATTCATTGTGC
TAATTTTAACACATTGTTTTCTATGACAATACCAATGACAGCTTTTGGACCACTTGTCCGTAAAGT"&amp;"TCAT
ATTGATGGTGTACCAGTAGTTGTTACTGCAGGTTACCATTTCAAACAACTTGGTATAGTATGGAATCTTG
ATGTAAAATTAGACACAATGAAGTTGAGCATGACTGATCTTCTTAGATTTGTCACAGATCCAACACTTCT
TGTAGCATCAAGCCCTGCACTTTTAGACCAGCGTACTGTCTGTTTCTCCATTGCAGCTTTGAGTACTGGT
ATTACATATCAGACAGTAAAACCAGGTCACTTTAACA"&amp;"AGGATTTCTACGATTTCATAACAGAGCGTGGAT
TCTTTGAAGAGGGATCTGAGTTAACATTAAAACATTTTTTCTTTGCACAGGGTGGTGAAGCTGCTATGAC
AGACTTCAATTATTATCGCTACAATAGAGTCACAGTACTTGATATTTGCCAAGCTCAATTTGTTTACAAA
ATAGTTGGCAAGTATTTTGAATGTTATGACGGTGGGTGCATTAATGCTCGTGAAGTTGTTGTTACAAACT
ATGACAAG"&amp;"AGTGCTGGCTATCCTTTGAACAAATTTGGTAAAGCTAGACTTTACTACGAAACTCTTTCATA
TGAAGAGCAGGATGCACTTTTTGCTTTAACAAAGAGAAATGTTTTACCCACAATGACTCAAATGAATTTG
AAATACGCTATTTCTGGTAAGGCAAGAGCTCGTACAGTAGGAGGAGTTTCACTTCTTTCTACCATGACTA
CGAGACAATATCATCAGAAGCATTTGAAGTCAATTGCTGCAACACGCAAT"&amp;"GCTACTGTGGTCATTGGTTC
AACCAAGTTTTATGGTGGTTGGGACAATATGCTTAAAAATTTAATGCGTGATGTTGATAATGGTTGTTTG
ATGGGATGGGACTATCCTAAGTGTGACCGTGCTTTACCTAATATGATTAGAATGGCTTCTGCCATGATAT
TAGGTTCTAAGCATGTTGGTTGTTGTACACATAATGATAGGTTCTACCGCCTCTCCAATGAGTTAGCTCA
AGTACTCACAGAAGTTGTGCA"&amp;"TTGCACAGGTGGTTTTTATTTTAAACCTGGTGGTACAACTAGCGGTGAT
GGTACTACAGCATATGCTAACTCTGCTTTTAACATCTTTCAAGCTGTTTCTGCTAATGTTAATAAGCTTT
TGGGGGTTGATTCAAACGCTTGTAACAACGTTACAGTAAAATCCATACAACGTAAAATTTACGATAATTG
TTATCGTAGTAGCAGCATTGATGAAGAATTTGTTGTTGAGTACTTTAGTTATTTGAGAAAACA"&amp;"CTTTTCT
ATGATGATTTTATCTGATGATGGAGTTGTGTGCTACAACAAAGATTATGCGGATTTAGGTTATGTAGCTG
ACATTAATGCTTTTAAAGCAACACTTTATTACCAGAATAACGTCTTTATGTCCACTTCTAAGTGTTGGGT
AGAACCAGATCTTAGTGTTGGACCACATGAATTTTGTTCACAGCATACATTGCAGATTGTTGGGCCTGAT
GGAGACTACTATCTTCCCTATCCAGACCCGTCCA"&amp;"GAATTTTGTCAGCTGGTGTGTTTGTTGATGACATAG
TTAAAACAGACAATGTTATTATGTTAGAACGTTACGTGTCATTGGCTATTGACGCATACCCGCTCACAAA
ACACCCTAAGCCTGCTTATCAAAAAGTGTTTTACACTCTACTAGATTGGGTTAAACATCTACAGAAAAAT
TTGAATGCAGGTGTTCTTGATTCGTTTTCAGTGACAATGTTAGAGGAAGGTCAAGATAAGTTCTGGAGTG
AAGAG"&amp;"TTTTACGCTAGCCTCTATGAAAAGTCCACTGTCTTGCAAGCTGCAGGCATGTGTGTAGTATGTGG
TTCGCAAACTGTACTTCGTTGTGGAGACTGTCTTAGGAGACCACTTTTATGCACGAAATGTGCTTACGAC
CATGTTATGGGAACAAAGCATAAATTCATTATGTCTATCACACCATATGTGTGTAGTTTTAATGGTTGTA
ATGTCAATGATGTTACAAAGTTGTTTTTAGGTGGTCTTAGTTATTAT"&amp;"TGTATGAACCACAAACCACAGTT
GTCATTCCCACTCTGTGCTAATGGCAACGTTTTTGGTCTATATAAAAGTAGTGCAGTCGGCTCAGAGGCT
GTTGAAGATTTCAACAAACTTGCAGTTTCTGACTGGACTAATGTAGAAGACTACAAACTTGCTAACAATG
TCAAGGAATCTCTGAAAATTTTCGCTGCTGAAACTGTGAAAGCTAAGGAGGAGTCTGTTAAATCTGAATA
TGCTTATGCTGTATTAAA"&amp;"GGAGGTTATCGGCCCTAAGGAAATTGTACTCCAATGGGAAGCTTCTAAGACT
AAGCCTCCACTTAACAGAAATTCAGTTTTCACGTGTTTTCAGATAAGTAAGGATACTAAAATTCAATTAG
GTGAATTTGTGTTTGAGCAATCTGAGTACGGTAGTGATTCTGTTTATTACAAGAGCACGAGTACTTACAA
ATTGACACCAGGTATGATTTTTGTGTTGACTTCTCATAATGTGAGTCCTCTTAAAGCTCC"&amp;"AATTTTAGTC
AACCAAGAAAAGTACAATACCATATCTAAGCTCTATCCTGTCTTTAATATAGCGGAGGCCTATAATACAC
TGGTTCCTTACTACCAAATGATAGGTAAGCAAAAATTTACAACTATCCAAGGTCCTCCTGGTAGCGGTAA
ATCTCATTGTGTTATAGGTTTGGGTTTGTATTACCCTCAGGCGAGAATAGTCTACACTGCATGTTCTCAT
GCGGCTGTAGACGCTTTATGTGAAAAAGCAG"&amp;"CCAAAAACTTCAATGTTGATAGATGTTCAAGGATAATAC
CTCAAAGAATCAGAGTTGATTGTTACACAGGCTTTAAGCCTAATAACACCAATGCGCAGTACTTGTTTTG
TACTGTTAATGCTCTACCAGAAGCAAGTTGTGACATTGTTGTAGTTGATGAGGTCTCTATGTGTACTAAT
TATGATCTTAGTGTCATAAATAGCCGACTGAGTTACAAACATATTGTTTATGTTGGAGACCCACAGCAGC
TA"&amp;"CCAGCTCCTAGAACTTTGATTAATAAGGGTGTACTTCAACCGCAGGATTACAATGTTGTAACCAAAAG
AATGTGCACACTAGGACCTGATGTCTTTTTGCATAAATGTTACAGGTGCCCAGCTGAAATTGTTAAGACA
GTCTCTGCACTTGTTTATGAAAATAAATTTGTACCTGTCAACCCAGAATCAAAGCAGTGCTTCAAAATGT
TTGTAAAAGGTCAGGTTCAGATTGAGTCTAACTCTTCTATAAAC"&amp;"AACAAGCAACTAGAGGTTGTCAAGGC
CTTTTTAGCACATAATCCAAAATGGCGTAAAGCTGTTTTCATCTCACCCTATAATAGTCAAAATTATGTT
GCTCGGCGTCTTCTTGGTTTGCAAACGCAAACTGTGGATTCCGCTCAGGGTAGTGAGTATGATTACGTCA
TCTACACACAGACCTCCGATACACAGCATGCTACTAATGTTAACAGATTTAATGTTGCCATTACGAGAGC
AAAGGTTGGTATACT"&amp;"TTGTATCATGTGTGATAGAACTATGTATGAGAATCTTGATTTCTATGAACTCAAA
GATTCAAAGATTGGTTTACAAGCAAAACCTGAAACTTGTGGTTTATTTAAAGATTGTTCGAAGAGCGAAC
AATACATACCACCTGCTTATGCAACGACATATATGAGCTTATCTGATAATTTTAAGACAAGTGATGGTTT
AGCTGTTAACATCGGTACAAAAGATGTTAAATATGCTAATGTCATCTCATATATGGG"&amp;"ATTCAGGTTTGAA
GCCAACATACCAGGCTATCACACACTATTCTGCACGCGAGATTTTGCTATGCGTAATGTTAGAGCATGGC
TTGGGTTTGACGTTGAAGGTGCACATGTCTGTGGTGATAATGTTGGAACTAATGTACCATTACAGCTGGG
TTTCTCAAACGGTGTGGATTTTGTAGTGCAAACTGAAGGATGTGTTATTACTGAAAAAGGTAATAGCATT
GAGGTTGTAAAAGCACGAGCACCACCAG"&amp;"GTGAGCAATTTGCACACTTGATTCCGCTTATGAGAAAGGGTC
AACCTTGGCACATTGTTAGACGCCGTATAGTGCAGATGGTCTGTGACTATTTTGATGGCTTATCAGACAT
TCTGATCTTTGTGCTTTGGGCTGGTGGTCTTGAACTTACAACTATGAGATACTTTGTTAAAATTGGAAGA
CCACAAAAATGTGAATGCGGCAAAAGTGCAACTTGTTATAGTAGCTCTCAATCTGTTTATGCTTGCTTCA"&amp;"
AGCATGCATTAGGATGTGATTATTTATATAACCCTTACTGCATTGACATACAGCAATGGGGTTACACAGG
ATCTTTGAGCATGAATCATCATGAAGTTTGCAACATTCATAGAAATGAGCATGTAGCTAGTGGTGATGCT
ATCATGACTAGATGTCTCGCTATACATGACTGTTTTGTCAAACGTGTTGATTGGTCAATTGTGTACCCTT
TTATTGACAATGAAGAAAAGATCAATAAAGCTGGTCGCATA"&amp;"GTGCAGTCACATGTCATGAAAGCTGCTCT
GAAGATTTTTAATCCTGCTGCAATTCACGATGTGGGTAATCCAAAAGGCATCCGTTGTGCTACAACACCA
ATACCATGGTTTTGTTATGATCGTGATCCTATTAATAACAATGTTAGATGTCTGGATTATGACTATATGG
TACATGGTCAAATGAATGGTCTTATGTTATTTTGGAACTGTAATGTAGACATGTACCCAGAGTTTTCAAT
TGTTTGTAGATT"&amp;"TGATACTCGCACTCGCTCTAAATTGTCTTTAGAAGGTTGTAATGGTGGTGCATTGTAT
GTTAATAACCATGCTTTCCACACACCAGCTTATGATAGAAGAGCTTTTGCTAAGCTTAAACCTATGCCAT
TCTTTTACTATGATGATAGTAATTGTGAACTTGTTGATGGGCAACCTAATTATGTACCACTTAAGTCAAA
TGTTTGCATAACAAAATGCAACATTGGTGGTGCTGTCTGCAAGAAGCATGCTGC"&amp;"TCTTTACAGAGCGTAT
GTTGAGGATTACAACATTTTTATGCAGGCTGGTTTTACAATATGGTGTCCTCAAAACTTTGACACCTATA
TGCTTTGGCATGGTTTTGTTAATAGCAAAGCACTTCAGAGTCTAGAAAATGTGGCTTTTAATGTCGTTAA
GAAAGGTGCCTTCACCGGTTTAAAAGGTGACTTACCAACTGCTGTTATTGCTGACAAAATAATGGTAAGA
GATGGACCTACTGACAAATGTATTT"&amp;"TTACAAATAAGACTAGTTTACCTACAAATGTAGCTTTTGAGTTAT
ATGCAAAACGCAAACTTGGACTCACACCTCCATTAACAATACTTAGGAATTTAGGTGTTGTCGCAACATA
TAAGTTTGTGTTGTGGGATTATGAAGCTGAACGTCCTTTCTCAAATTTCACTAAGCAAGTGTGTTCCTAC
ACTGATCTTGATAGTGAAGTTGTAACATGTTTTGATAATAGTATTGCTGGTTCTTTTGAGCGTTTTA"&amp;"CTA
CTACAAGAGATGCAGTGCTTATTTCTAATAACGCTGTGAAAGGGCTTAGTGCCATTAAATTACAATATGG
CCTTTTGAATGATCTACCTGTAAGTACTGTTGGAAATAAACCTGTCACATGGTATATCTATGTGCGCAAG
AATGGTGAGTACGTCGAACAAATCGATAGTTACTATACACAGGGACGTACTTTTGAAACCTTCAAACCTC
GTAGTACAATGGAAGAAGATTTTCTTAGTATGGATACT"&amp;"ACACTCTTCATCCAAAAGTATGGTCTTGAGGA
TTATGGTTTTGAACACGTTGTATTTGGAGATGTCTCTAAAACTACCATTGGTGGTATGCATCTTCTTATA
TCGCAAGTGCGCCTTGCAAAAATGGGTTTGTTTTCCGTTCAAGAATTTATGAATAATTCTGACAGTACAC
TGAAAAGTTGTTGTATTACATATGCTGATGATCCATCTTCTAAGAATGTGTGCACTTATATGGACATACT
CTTGGACGA"&amp;"TTTTGTGACTATCATTAAGAGCTTAGATCTTAATGTTGTGTCCAAAGTTGTGGATGTCATT
GTAGATTGTAAGGCATGGAGATGGATGTTGTGGTGTGAGAATTCACATATTAAAACCTTCTATCCACAAC
TCCAATCTGCTGAATGGAATCCCGGCTATAGCATGCCTACACTGTACAAAATCCAGCGTATGTGTCTCGA
ACGGTGTAATCTCTACAATTATGGTGCACAAGTGAAATTACCTGATGGCAT"&amp;"TACTACTAATGTCGTTAAG
TATACTCAGTTGTGTCAATACCTTAACACTACTACATTGTGTGTACCACACAAAATGCGTGTATTGCATT
TAGGAGCTGCTGGTGCATCTGGTGTTGCTCCTGGTAGTACTGTATTAAGAAGATGGTTACCAGATGATGC
CATATTGGTTGATAATGATTTGAGAGATTACGTTTCCGACGCAGACTTCAGTGTTACAGGTGATTGTACT
AGTCTTTACATCGAAGACAAGT"&amp;"TTGATTTGCTCGTCTCTGATTTATATGATGGCTCCACAAAATCAATTG
ACGGTGAAAACACGTCGAAAGATGGTTTCTTTACTTATATTAATGGTTTCATTAAAGAGAAACTGTCACT
TGGTGGATCTGTTGCCATTAAAATCACGGAATTTAGTTGGAATAAAGATTTATATGAATTGATTCAAAGA
TTTGAGTATTGGACTGTGTTTTGTACAAGTGTTAACACGTCATCATCAGAAGGCTTTCTGATTG"&amp;"GTATTA
ACTACTTAGGACCATACTGTGACAAAGCAATAGTAGATGGAAATATAATGCATGCCAATTATATATTTTG
GAGAAACTCTACAATTATGGCTCTATCACATAACTCAGTCCTAGACACTCCTAAATTCAAGTGTCGTTGT
AACAACGCACTTATTGTTAATTTAAAAGAAAAAGAATTGAATGAAATGGTCATTGGATTACTAAGGAAGG
GTAAGTTGCTCATTAGAAATAATGGTAAGTTACTA"&amp;"AACTTTGGTAACCACTTCGTTAACACACCATGAAA
AAACTATTTGTGGTTTTGGTCGTAATGCCATTGATTTATGGAGACAATTTTCCTTGTTCTAAATTGACTA
ATAGAACTATAGGCAACCAGTGGAATCTCATTGAAACCTTCCTTCTAAACTATAGTAGTAGGTTACCACC
TAATTCAGATGTGGTGTTAGGTGATTATTTTCCTACTGTACAACCTTGGTTTAATTGCATTCGCAATGAT
AGTAAT"&amp;"GACCTTTATGTTACACTGGAAAATCTTAAAGCATTGTATTGGGATTATGCTACAGAAAATATCA
CTTGGAATCACAGACAACGGTTAAACGTAGTCGTTAATGGATACCCATACTCCATCACAGTTACAACAAC
CCGCAATTTTAATTCTGCTGAAGGTGCTATTATATGCATTTGTAAGGGCTCACCACCTACTACCACCACA
GAATCTAGTTTGACTTGCAATTGGGGTAGTGAGTGCAGGTTAAACCAT"&amp;"AAGTTCCCTATATGTCCTTCTA
ATTCAGAGGCAAATTGTGGTAATATGCTGTATGGCCTACAATGGTTTGCAGATGAGGTTGTTGCTTATTT
ACATGGTGCTAGTTACCGTATTAGTTTTGAAAATCAATGGTCTGGCACTGTCACATTTGGTGATATGCGT
GCGACAACATTAGAAGTCGCTGGCACGCTTGTAGACCTTTGGTGGTTTAATCCTGTTTATGATGTCAGTT
ATTATAGGGTTAATAATAA"&amp;"AAATGGTACTACCGTAGTTTCCAATTGCACTGATCAATGTGCTAGTTATGT
GGCTAATGTTTTTACTACACAGCCAGGAGGTTTTATACCATCAGATTTTAGTTTTAATAATTGGTTCCTT
CTAACTAATAGCTCCACGTTGGTTAGTGGTAAATTAGTTACCAAACAGCCGTTATTAGTTAATTGCTTAT
GGCCAGTCCCTAGCTTTGAAGAAGCAGCTTCTACATTTTGTTTTGAGGGTGCTGGCTTTGA"&amp;"TCAATGTAA
TGGTGCTGTTTTAAATAATACTGTAGACGTCATTAGGTTCAACCTTAATTTTACTACAAATGTACAATCA
GGTAAGGGTGCCACAGTGTTTTCATTGAACACAACGGGTGGTGTCACTCTTGAAATTTCATGTTATACAG
TGAGTGACTCGAGCTTTTTCAGTTACGGTGAAATTCCGTTCGGCGTAACTGATGGACCACGGTACTGTTA
CGTACACTATAATGGCACAGCTCTTAAGTATT"&amp;"TAGGAACATTACCACCTAGTGTCAAGGAGATTGCTATT
AGTAAGTGGGGCCATTTTTATATTAATGGTTACAATTTCTTTAGCACATTTCCTATTGATTGTATATCTT
TTAATTTGACCACTGGTGATAGTGACGTTTTCTGGACAATAGCTTACACATCGTACACTGAAGCATTAGT
ACAAGTTGAAAACACAGCTATTACAAAGGTGACGTATTGTAATAGTCACGTTAATAACATTAAATGCTCT
CAA"&amp;"ATTACTGCTAATTTGAATAATGGATTTTATCCTGTTTCTTCAAGTGAAGTTGGTCTTGTCAATAAGA
GTGTTGTGTTACTACCTAGCTTTTACACACATACCATTGTTAACATAACTATTGGTCTTGGTATGAAGCG
TAGTGGTTATGGTCAACCCATAGCCTCAACATTAAGTAACATCACACTACCAATGCAGGATCACAACACC
GATGTGTACTGTATTCGTTCTGACCAATTTTCAGTTTATGTTCAT"&amp;"TCTACTTGCAAAAGTGCTTTATGGG
ACAATATTTTTAAGCGAAACTGCACGGACGTTTTAGATGCCACAGCTGTTATAAAAACTGGTACTTGTCC
TTTCTCATTTGATAAATTGAACAATTACTTAACTTTTAACAAGTTCTGTTTGTCGTTGAGTCCTGTTGGT
GCTAATTGTAAGTTTGATGTAGCTGCCCGTACAAGAACCAATGAGCAGGTTGTTAGAAGTTTGTATGTAA
TATATGAAGAAGGAGA"&amp;"CAACATAGTGGGTGTACCGTCTGATAATAGTGGTGTGCACGATTTGTCAGTGCT
ACACCTAGATTCCTGCACAGATTACAATATATATGGTAGAACTGGTGTTGGTATTATTAGACAAACTAAC
AGGACGCTACTTAGTGGCTTATATTACACATCACTATCAGGTGATTTGTTAGGTTTTAAAAATGTTAGTG
ATGGTGTCATCTACTCTGTAACGCCATGTGATGTAAGCGCACAAGCAGCTGTTATTGA"&amp;"TGGTACCATAGT
TGGGGCTATCACTTCCATTAACAGTGAACTGTTAGGTCTAACACATTGGACAACAACACCTAATTTTTAT
TACTACTCTATATATAATTACACAAATGATAGGACTCGTGGCACTGCAATTGACAGTAATGATGTTGATT
GTGAACCTGTCATAACCTATTCTAACATAGGTGTTTGTAAAAATGGTGCTTTTGTTTTTATTAACGTCAC
ACATTCTGATGGAGACGTGCAACCAATTA"&amp;"GCACTGGTAATGTCACGATACCTACAAACTTTACCATATCC
GTGCAAGTCGAATATATTCAGGTTTACACTACACCAGTGTCAATAGACTGTTCAAGATATGTTTGTAATG
GTAACCCTAGGTGTAACAAATTGTTAACACAATACGTTTCTGCATGTCAAACTATTGAGCAAGCACTTGC
AATGGGTGCCAGACTTGAAAACATGGAGGTTGATTCCATGTTGTTTGTTTCTGAAAATGCCCTTAAATTG
"&amp;"GCATCTGTTGAAGCATTCAATAGTTCAGAAACTTTAGACCCTATTTACAAAGAATGGCCTAATATAGGTG
GTTCTTGGCTAGAAGGTCTAAAATACATACTTCCGTCCCATAATAGCAAACGTAAGTATCGTTCAGCTAT
AGAGGACTTGCTTTTTGATAAGGTTGTAACATCTGGTTTAGGTACAGTTGATGAAGATTATAAACGTTGT
ACAGGTGGTTATGACATAGCTGACTTAGTATGTGCTCAATAC"&amp;"TATAATGGCATCATGGTGCTACCTGGTG
TGGCTAATGCTGACAAAATGACTATGTACACAGCATCCCTTGCAGGTGGTATAACATTAGGTGCACTTGG
TGGAGGCGCCGTGGCTATACCTTTTGCAGTAGCAGTTCAGGCTAGACTTAATTATGTTGCTCTACAAACT
GATGTATTGAACAAAAACCAGCAGATTCTGGCTAGTGCTTTCAATCAAGCTATTGGTAACATTACACAGT
CATTTGGTAAGGT"&amp;"TAATGATGCTATACATCAAACATCACGAGGTCTTGCTACTGTTGCTAAAGCATTGGC
AAAAGTGCAAGATGTTGTCAACATACAAGGGCAAGCTTTAAGCCACCTAACAGTACAATTGCAAAATAAT
TTCCAAGCCATTAGTAGTTCTATTAGTGACATTTATAATAGGCTTGACGAATTGAGTGCTGATGCACAAG
TTGACAGGCTGATCACAGGAAGACTTACAGCACTTAATGCATTTGTGTCTCAGAC"&amp;"TCTAACCAGACAAGC
GGAGGTTAGGGCTAGTAGACAACTTGCCAAAGACAAGGTTAATGAATGCGTTAGGTCTCAGTCTCAGAGA
TTCGGATTCTGTGGTAATGGTACACATTTGTTTTCACTCGCAAATGCAGCACCAAATGGCATGATTTTCT
TTCACACAGTGCTATTACCAACGGCTTATGAAACTGTGACTGCTTGGCCAGGTATTTGTGCTTCAGATGG
TGATCGCACTTTTGGACTTGTCGTTA"&amp;"AAGATGTCCAGTTGACTTTGTTTCGTAATCTAGATGACAAGTTC
TATTTGACCCCCAGAACTATGTATCAGCCTAGAGTTGCAACTAGTTCTGACTTTGTTCAAATTGAAGGGT
GCGATGTGCTGTTTGTTAATGCAACTGTAAGTGATTTGCCTAGTATTATACCTGATTATATTGATATTAA
TCAGACTGTTCAAGACATATTAGAAAATTTTAGACCAAATTGGACTGTACCTGAGTTGACATTTGACA"&amp;"TT
TTTAACGCAACCTATTTAAACCTGACTGGTGAAATTGATGACTTAGAATTTAGGTCAGAAAAGCTACATA
ACACCACTGTAGAACTTGCCATTCTCATTGACAACATTAACAATACATTAGTCAATCTTGAATGGCTCAA
TAGAATTGAAACCTATGTAAAATGGCCTTGGTATGTGTGGCTACTAATAGGCTTAGTAGTAATATTTTGC
ATACCATTACTGCTATTTTGCTGTTGTAGTACAGGTTGC"&amp;"TGTGGATGCATAGGTTGTTTAGGAAGTTGTT
GTCACTCTATATGTAGTAGAAGACAATTTGAAAATTACGAACCAATTGAAAAAGTGCACGTCCATTAAAT
TTAAAATGTTAATTCTATCATCTGCTATAATAGCAGTTGTTTCTGCTAGAGAATTTTGTTAAGGATGATG
AATAAAGTCTTTAAGAACTAAACTTACGAGTCATTACAGGTCCTGTATGGACATTGTCAAATCCATTTAC
ACATCCGTAG"&amp;"ATGCTGTACTTGACGAACTTGATTGTGCATACTTTGCTGTAACTCTTAAAGTAGAATTTA
AGACTGGTAAATTACTTGTGTGTATAGGTTTTGGTGACACACTTCTTGCTGCTAAGGATAAAGCATATGC
TAAGCTTGGTCTCTCCATTATTGAAGAAGTCAATAGTCATATAGTTGTTTAATATCATTAAACACACAAA
ACCCAAAGCATTAAGTGTTACAAAACAATTAAAGAGAGATTATAGAAAAACT"&amp;"GTCATTCTAAATTCCATG
CGAAAATGATTGGTGGACTTTTTCTTAGTACTCTGAGTTTTGTAATTGTTAGTAACCATTCTATTGTTAA
TAACACAGCAAATGTGCATCATATACAACAAGAACGTGTTATAGTACAACAGCATCATGTTGTTAGTGCT
AGAACACAAAACTATTACCCAGAGTTCAGCATCGCTGTACTCTTTGTATCTTTTCTAGCTTTGTACCGTA
GTACAAACTTTAAGACGTGTGTC"&amp;"GGCATCTTAATGTTTAAGATTTTATCAATGACACTTTTAGGACCTAT
GCTTATAGCATATGGTTACTACATTGATGGCATTGTTACAACAACTGTCTTATCTTTAAGATTTGTCTAC
TTAGCATACTTTTGGTATGTTAATAGTAGGTTTGAATTTATTTTATACAATACAACGACACTCATGTTTG
TACATGGCAGAGCTGCACCGTTTATGAGAAGTTCTCACAGCTCTATTTATGTCACATTGTATGGT"&amp;"GGCAT
AAATTATATGTTTGTGAATGACCTCACGTTGCATTTTGTAGACCCTATGCTTGTAAGCATAGCAATACGT
GGCTTAGCTCATGCTGATCTAACTGTAGTTAGAGCAGTTGAACTTCTCAATGGTGATTTTATTTATGTAT
TTTCACAGGAGCCCGTAGTCGGTGTTTACAATGCAGCCTTTTCTCAGGCGGTTCTAAACGAAATTGACTT
AAAAGAAGAAGAAGAAGACCATACCTATGACGTTTC"&amp;"CTAGGGCATTGACTGTCATAGATGACAATGGAAT
GGTCATTAACATCATTTTCTGGTTCCTGTTGATAATTATATTGATATTACTTTCAATAGCATTGCTAAAT
ATAATTAAGCTATGCATGGTGTGTTGCAATTTAGGAAGGACAGTTATTATTGTTCCAGCGCAACATGCTT
ACGATGCCTATAAGAATTTTATGCGAATTAAAGCATACAACCCCGATGGAGCACTCCTTGCTTGAACTAA
ACAAAAT"&amp;"GAAGATTTTGTTAATATTAGCGTGTGTGATTGCATGCGCATGTGGAGAACGCTATTGTGCTAT
GAAATCCGATACAGATTTGTCATGTCGCAATAGTACAGCGTCTGATTGTGAGTCATGCTTCAACGGAGGC
GATCTTATTTGGCATCTTGCAAACTGGAACTTCAGCTGGTCTATAATATTGATCGTTTTTATAACTGTGC
TACAATATGGAAGACCTCAATTCAGCTGGTTCGTGTATGGCATTAAAAT"&amp;"GCTTATAATGTGGCTATTATG
GCCCGTTGTTTTGGCTCTTACGATTTTTAATGCATACTCGGAATACCAAGTGTCCAGATATGTAATGTTC
GGCTTTAGTATTGCAGGTGCAATTGTTACATTTGTACTCTGGATTATGTATTTTGTAAGATCCATTCAGT
TGTACAGAAGGACTAAGTCTTGGTGGTCTTTCAACCCTGAAACTAAAGCAATTCTTTGCGTTAGTGCATT
AGGAAGAAGCTATGTGCTTC"&amp;"CTCTCGAAGGTGTGCCAACTGGTGTCACTCTAACTTTGCTTTCAGGGAAT
TTGTACGCTGAAGGGTTCAAAATTGCAGGTGGTATGAACATCGACAATTTACCAAAATACGTAATGGTTG
CATTACCTAGCAGGACTATTGTCTACACACTTGTTGGCAAGAAGTTGAAAGCAAGTAGTGCGACTGGATG
GGCTTACTATGTAAAATCTAAAGCTGGTGATTACTCAACAGAGGCAAGAACTGATAATTTGA"&amp;"GTGAGCAA
GAAAAATTATTACATATGGTATAACTAAACTTCTAAATGGCCAACCAGGGACAACGTGTCAGTTGGGGAG
ATGAATCTACCAAAACACGTGGTCGTTCCAATTCCCGTGGTCGGAAGAATAATAACATACCTCTTTCATT
CTTCAACCCCATAACCCTCCAACAAGGTTCAAAATTTTGGAACTTATGTCCGAGAGACTTTGTACCCAAA
GGAATAGGTAACAGGGATCAACAGATTGGTTAT"&amp;"TGGAATAGACAAACTCGCTATCGCATGGTGAAGGGCC
AACGTAAAGAGCTTCCTGAAAGGTGGTTCTTCTACTACTTAGGTACTGGACCTCATGCAGATGCCAAATT
TAAAGATAAATTAGATGGAGTTGTCTGGGTTGCCAAGGATGGTGCCATGAACAAACCAACCACGCTTGGT
AGTCGTGGTGCTAATAATGAATCCAAAGCTTTGAAATTCGATGGTAAAGTGCCAGGCGAATTTCAACTTG
AAGT"&amp;"TAATCAATCAAGAGACAATTCAAGGTCACGCTCTCAATCTAGATCTCGGTCTAGAAATAGATCTCA
ATCTAGAGGCAGGCAACAATTCAATAACAAGAAGGATGACAGTGTAGAACAAGCTGTTCTTGCCGCACTT
AAAAAGTTAGGTGTTGACACAGAAAAACAACAGCAACGCTCTCGTTCTAAATCTAAAGAACGTAGTAACT
CTAAGACAAGAGATACTACACCTAAGAATGAAAACAAACACACCTG"&amp;"GAAGAGAACTGCAGGTAAAGGTGA
TGTGACAAGATTTTATGGAGCTAGAAGCAGTTCAGCCAATTTTGGTGACACTGACCTCGTTGCCAATGGG
AGCAGTGCCAAGCATTACCCACAACTGGCTGAATGTGTTCCATCTGTGTCTAGCATTCTGTTTGGAAGCT
ATTGGACTTCAAAGGAAGATGGCGACCAGATAGAAGTCACGTTCACACACAAATACCACTTGCCAAAGGA
TGATCCTAAGACTGGAC"&amp;"AATTCCTTCAGCAGATTAATGCCTATGCTCGTCCATCAGAAGTGGCAAAAGAA
CAGAGAAAAAGAAAATCTCGTTCTAAATCTGCAGAAAGGTCAGAGCAAGATGTGGTACCTGATGCATTAA
TAGAAAATTATACAGATGTGTTTGATGACACACAGGTTGAGATAATTGATGAGGTAACGAACTAAACGAG
ATGCTCGTCTTCCTCCATGCTGTATTTATTACAGTTTTAATCTTACTACTAATTGGTAG"&amp;"ACTCCAATTAT
TAGAAAGACTATTACTTAATCACTCTTTCAATCTTAAAACTGTCAATGACTTTAATATCTTATATAGGAG
TTTAGCAGAAACCAGATTACTAAAAGTGGTGCTTCGAGTAATCTTTCTAGTCTTACTAGGATTTTGCTGC
TACAGATTGTTAGTCACATTAATGTAAGGCAACCCGATGTCTAAAACTGGTTTTTCCGAGGAATTACTGG
TCATCGCGCTGTCTACTCTTGTACAGAATG"&amp;"GTAAGCACGTGTAATAGGAGGTACAAGCAACCCTATTGCA
TATTAGGAAGTTTAGATTTGATTTGGCAATGCTAGATTTAGTAATTTAGAGAAGTTTAAAGATCCGCTAC
GACGAGCCAACAATGGAAGAGCTAACGTCTGGATCTAGTGATTGTTTAAAATGTAAAATTGTTTGAAAAT
TTTCCTTTTGATAGTGATACAAAAAA
")</f>
        <v>&gt;HuTGEV AJ271965.2_ref_genome
ACTTTTAAAGTAAAGTGAGTGTAGCGTGGCTATATCTCTTCTTTTACTTTAACTAGCCTTGTGCTAGATT
TTGTCTTCGGACACCAACTCGAACTAAACGAAATATTTGTCTTTCTATGAAATCATAGAGGACAAGCGTT
GATTATTTCCATTCAGTTTGGCAATCACTCCTTGGAACGGGGTTGAGCGAACGGTGCAGTAGGGTTCCGT
CCCTATTTCGTAAGTCGCCTAGTAGTAGCGAGTGCGGTTCCGCCCGTACAACGTTGGGTAGACCGGGTTC
CGTCCTGTGATCTCCCTCGCCGGCCGCCAGGAGAATGAGTTCCAAACAATTCAAGATCCTTGTTAATGAG
GACTATCAAGTCAACGTGCCTAGTCTTCCTATTCGTGACGTGTTACAGGAAATTAAGTACTGCTACCGTA
ATGGATTTGAGGGCTATGTTTTCGTACCAGAATACTGTCGTGACCTAGTTGATTGCGATCGTAAGGATCA
CTACGTCATTGGTGTTCTTGGTAACGGAGTAAGTGATCTTAAACCTGTTCTTCTTACCGAACCCTCCGTC
ATGTTGCAAGGCTTTATTGTTAGAGCTAACTGCAATGGCGTTCTTGAGGACTTTGACCTTAAAATTGCTC
GCACTGGCAGAGGTGCCATATATGTTGATCAATACATGTGTGGTGCTGATGGAAAACCAGTCATTGAAGG
CGATTTTAAGGACTACTTCGGTGATGAAGACATCATTGAATTTGAAGGAGAGGAGTACCATTGCGCTTGG
ACAACTGTGCGCGATGAGAAACCGCTGAATCAGCAAACTCTCTTTACCATTCAGGAAATCCAATACAATC
TGGACATTCCTCATAAATTGCCAAACTGTGCTACTAGACATGTAGCACCACCAGTCAAAAAGAACTCTAA
AATAGTTCTGTCTGAAGATTACAAGAAGCTTTATGATATCTTCGGATCACCCTTTATGGGAAATGGTGAC
TGTCTTAGCAAATGCTTTGACACTCTTCATTTTATCGCTGCTACTCTTAGATGCCCGTGTGGTTCTGAAA
GTAGCGGCGTTGGAGATTGGACTGGTTTTAAGACTGCCTGTTGTGGTCTTTCTGGCAAAGTTAAGGGTGT
CACTTTGGGTGATATTAAGCCTGGTGATGCTGTTGTCACTAGTATGAGCGCAGGTAAGGGAGTTAAGTTC
TTTGCCAATTGTGTTCTTCAATATGCTGGTGATGTTGAAGGTGTCTCCATCTGGAAAGTTATTAAAACTT
TTACAGTTGATGAGACTGTATGCACCCCTGGTTTTGAAGGCGAATTGAACGACTTCATCAAACCTGAGAG
CAAATCACTAGTTGCATGCAGCGTTAAAAGAGCATTCATTACTGGTGATATTGATGATGCTGTACATGAT
TGTATCATTACAGGAAAATTGGATCTTAGTACCAACCTTTTTGGTAATGTTGGTCTATTATTCAAGAAGA
CTCCATGGTTTGTACAAAAGTGTGGTGCACTTTTTGTAGACGCTTGGAAAGTAGTAGAGGAGCTTTGTGG
TTCACTCACACTTACATACAAGCAAATTTATGAAGTTGTAGCATCACTTTGCACTTCTGCTTTTACGATT
GTAAACTACAAGCCAACATTTGTGGTTCCAGACAATCGTGTTAAAGATCTTGTAGACAAGTGTGTGAAAG
TTCTTGTAAAAGCATTTGATGTTTTTACGCAGATTATCACAATAGCTGGTATTGAGGCCAAATGCTTTGT
GCTTGGTGCTAAATACCTGTTGTTCAATAATGCACTTGTCAAACTTGTCAGTGTTAAAATCCTTGGCAAG
AAGCAAAAGGGTCTTGAATGTGCATTCTTTGCTACTAGCTTGGTTGGTGCAACTGTTAATGTGACACCTA
AAAGAACAGAGACTGCCACTATCAGCTTGAACAAGGTTGATGATGTTGTAGCACCAGGAGAGGGTTATAT
CGTCATTGTTGGTGATATGGCTTTCTACAAGAGTGGTGAATATTATTTCATGATGTCTAGTCCTAATTTT
GTTCTTACTAACAATGTTTTTAAAGCAGTTAAAGTTCCATCTTATGACATCGTTTATGATGTTGATAATG
ATACCAAAAGCAAAATGATTGCAAAACTTGGTTCATCATTTGAATATGATGGTGATATTGATGCTGCTAT
TGTAAAAGTCAATGAACTACTCATTGAATTTAGGCAGCAAAGCTTGTGCTTCAGAGCTTTTAAGGACGAC
AAAAGCATTTTTGTTGAAGCCTATTTTAAAAAGTATAAAATGCCAGCATGCCTTGCAAAACATATTGGTT
TGTGGAACATCATAAAGAAAGATTCATGTAAGAGGGGTTTTCTTAATCTCTTCAATCACTTGAATGAATT
GGAAGATATCAAAGAAACTAATATTCAGGCTATTAAAAACATTCTTTGCCCTGATCCTCTTCTTGATCTG
GATTATGGTGCCATTTGGTACAATTGCATGCCAGGTTGCTCTGATCCTTCAGTTTTGGGGAGTGTTCAAC
TTTTGATCGGTAATGGTGTGAAAGTAGTTTGTGATGGCTGCAAAGGTTTTGCTAACCAACTTTCAAAAGG
TTACAACAAGCTCTGTAATGCGGCTCGCAATGATATTGAGATCGGTGGTATACCATTTTCCACTTTTAAA
ACACCTACAAATACTTTTATTGAAATGACAGATGCTATCTATTCAGTTATTGAACAAGGTAAGGCATTAT
CCTTTAGAGATGCTGATGTGCCAGTTGTAGACAATGGTACCATTTCTACTGCTGATTGGTCTGAACCCAT
TCTGCTTGAACCTGCTGAATATGTAAAACCAAAGAACAATGGTAATGTCATTGTTATTGCAGGTTATACA
TTTTATAAAGATGAGGATGAACATTTTTATCCTTATGGTTTTGGTAAAATTGTGCAGAGAATGTATAATA
AAATGGGTGGTGGTGACAAAACTGTCTCATTTTCAGAAGAAGTAGATGTTCAAGAAATTGCACCTGTTAC
ACGTGTTAAACTTGAATTCGAATTTGACAATGAAATTGTAACTGGTGTTCTTGAACGGGCTATTGGTACT
AGATACAAATTTACTGGTACAACTTGGGAAGAATTTGAAGAGTCTATTTCTGAAGAACTCGATGCAATCT
TTGATACTCTAGCAAACCAAGGTGTCGAACTTGAAGGTTACTTCATTTATGACACTTGTGGTGGCTTTGA
TATAAAAAATCCAGATGGTATTATGATCTCTCAGTATGATATCAATATTACTGCTGATGAAAAATCAGAA
GTTAGTGCATCAAGTGAAGAAGAAGAAGTTGAATCTGTTGAAGAAGATCCTGAGAATGAAATTGTAGAAG
CATCTGAAGGTGCTGAAGGGACTTCTTCTCAAGAAGAGGTTGAAACAGTAGAAGTTGCAGATATTACTTC
TACAGAAGAAGATGTTGACATTGTTGAAGTATCTGCTAAAGATGACCCTTGGGCTGCAGCTGTTGATGTA
CAAGAAGCTGAACAATTTAATCCTTCTCTACCACCTTTCAAGACAACGAATCTCAACGGAAAAATTATCC
TTAAGCAAGGGGATAATAATTGTTGGATAAATGCTTGTTGCTATCAGCTTCAGGCCTTTGATTTTTTCAA
CAATGAAGCTTGGGAGAAATTTAAGAAAGGTGATGTCATGGACTTTGTAAACCTTTGTTATGCAGCAACA
ACACTAGCAAGAGGTCATTCTGGTGATGCAGAGTATCTTCTTGAACTTATGCTCAATGATTATAGCACAG
CCAAGATAGTACTTGCAGCTAAGTGTGGTTGTGGTGAAAAAGAAATTGTTTTGGAAAGAGCTGTTTTTAA
ACTCACCCCACTTAAGGAGAGTTTTAATTATGGTGTTTGTGGTGACTGCATGCAAGTTAACACCTGTAGA
TTTTTAAGTGTTGAAGGCTCTGGTGTTTTTGTTCATGACATATTAAGCAAGCAAACGCCAGAAGCTATGT
TTGTTGTCAAACCTGTTATGCATGCAGTTTACACTGGCACAACTCAAAATGGCCATTACATGGTTGATGA
TATTGAACACGGTTATTGTGTAGATGGTATGGGTATTAAACCACTTAAGAAACGGTGTTATACATCCACA
TTGTTCATTAATGCCAATGTAATGACTAGAGCTGAAAAACCAAAACAAGAGTTTAAAGTTGAAAAAGTAG
AACAGCAACCGATAGTGGAGGAAAACAAATCCTCTATTGAAAAAGAGGAAATTCAAAGTCCTAAAAACGA
TGACCTTATACTTCCATTTTACAAAGCTGGTAAACTTTCCTTTTATCAGGGTGCTTTGGATGTTTTGATC
AATTTCTTGGAACCTGATGTTATTGTTAATGCTGCTAATGGTGATCTTAAACACATGGGTGGTGTCGCAA
GAGCCATCGATGTTTTCACTGGTGGCAAATTAACAGAACGTTCTAAGGATTATCTTAAAAAGAACAAATC
TATTGCTCCTGGTAATGCTGTTTTCTTTGAAAATGTCATTGAGCATCTTAGTGTTTTGAATGCAGTTGGA
CCACGTAATGGTGACAGCCGAGTTGAAGCCAAACTTTGTAATGTTTACAAAGCAATTGCAAAGTGTGAAG
GAAAAATATTAACACCACTTATTAGTGTTGGTATCTTTAATGTTAGACTTGAAACATCATTGCAGTGCTT
ACTTAAGACTGTGAATGACAGGGGATTGAATGTCTTCGTATACACTGACCAGGAGAGGCAAACTATTGAG
AATTTCTTCTCTTGTTCTATCCCTGTCAATGTTACTGAGGATAATGTTAACCATGAACGTGTGTCTGTTT
CTTTTGACAAAACATACGGTGAACAGCTTAAGGGCACCGTTGTCATCAAAGACAAAGATGTTACAAACCA
GTTGCCTAGCGCTTTTGATGTTGGTCAAAAAGTTATTAAGGCTATTGATATAGATTGGCAAGCTCATTAT
GGTTTCCGTGATGCTGCTGCTTTTAGCGCTAGTAGTCATGATGCTTATAAATTTGAAGTTGTTACACATA
GCAATTTCATTGTGCATAAGCAGACTGACAACAACTGTTGGATTAATGCAATTTGTCTTGCATTACAGAG
ACTCAAGCCACAGTGGAAATTTCCTGGTGTTAGAGGTCTCTGGAATGAATTTCTTGAGCGTAAAACACAA
GGTTTTGTACATATGTTGTATCACATTTCTGGAGTAAAGAAAGGTGAGCCAGGTGATGCTGAATTAATGC
TGCATAAACTTGGTGACTTGATGGACAATGATTGTGAAATCATTGTCACACACACTACAGCATGTGACAA
GTGCGCAAAAGTAGAAAAGTTTGTTGGACCAGTGGTAGCAGCACCTCTTGCAATTCATGGCACTGACGAA
ACATGTGTGCATGGCGTTAGTGTCAATGTCAAAGTCACCCAAATTAAGGGCACTGTTGCTATTACTTCTT
TGATTGGTCCTATTATTGGAGAAGTACTAGAAGCAACTGGTTATATTTGTTATAGCGGTTCTAACAGGAA
TGGTCATTACACCTATTACGATAACCGTAATGGATTAGTGGTTGATGCAGAAAAGGCTTACCATTTTAAT
AGAGACTTATTACAGGTCACAACAGCTATTGCAAGTAATTTCGTTGTCAAGAAACCACAAGCAGAGGAAA
GACCTAAGAATTGTGCTTTTAACAAAGTTGCAGCATCTCCTAAGATTGTACAAGAACAAAAATTGTTGGC
TATTGAAAGTGGTGCTAACTATGCTCTTACTGAATTTGGAAGATATGCTGACATGTTCTTTATGGCTGGA
GATAAAATTCTTAGGTTGCTGCTTGAAGTCTTTAAATATTTGCTGGTTTTATTTATGTGTCTTAGAAGTA
CTAAGATGCCTAAAGTTAAAGTCAAACCACCTCTTGCATTTAAAGATTTTGGTGCTAAGGTCAGAACGCT
CAATTACATGAGACAATTGAACAAACCCTCTGTCTGGCGTTACGCAAAACTAGTTTTATTGTTGATAGCA
ATATATAATTTCTTTTATTTGTTTGTCAGTATACCAGTAGTGCATAAATTAACATGTAACGGTGCTGTAC
AGGCATATAAAAATTCTAGTTTTATAAAGTCTGCAGTCTGTGGCAACTCTATTTTATGCAAAGCCTGTTT
GGCTTCTTATGATGAGTTGGCTGATTTTCAACATCTCCAAGTTACTTGGGATTTCAAATCTGACCCACTA
TGGAACAGACTGGTACAATTGTCTTACTTTGCATTCTTGGCTGTTTTTGGTAATAACTATGTTAGGTGTT
TTCTTATGTATTTTGTATCTCAGTACCTCAACCTTTGGCTTTCTTATTTTGGTTATGTAGAGTACAGTTG
GTTTTTGCATGTTGTCAACTTTGAATCCATCTCAGCTGAGTTTGTGATCGTAGTTATAGTGGTTAAGGCA
GTTCTCGCCCTTAAACATATTGTTTTCGCATGCTCAAACCCGTCTTGCAAAACGTGCTCTAGGACTGCAA
GGCAGACACGTATTCCTATTCAAGTTGTTGTTAATGGTTCAATGAAGACTGTTTATGTTCATGCTAATGG
TACTGGTAAATTCTGCAAGAAACACAATTTTTATTGTAAGAACTGTGATTCTTATGGCTTTGAAAACACA
TTCATCTGTGACGAAATTGTACGTGATCTCAGTAATAGTGTTAAACAAACTGTTTACGCCACTGATAGAT
CTCATCAAGAAGTCACAAAAGTTGAATGTTCAGATGGCTTTTACAGATTTTATGTTGGTGATGAATTCAC
TTCATATGACTATGATGTAAAACACAAGAAATACAGTAGTCAAGAGGTTCTCAAGAGCATGCTCTTGCTT
GATGACTTCATTGTGTACAGTCCATCTGGTTCTGCTCTTGCAAATGTTAGAAATGCCTGTGTTTACTTTT
CACAACTTATTGGTAAGCCTATTAAGATTGTTAACAGTGATTTGCTTGAAGACCTCTCTGTAGATTTTAA
AGGGGCACTTTTTAATGCTAAAAAGAATGTAATTAAGAATTCTTTCAATGTTGATGTCTCAGAATGCAAA
AATCTTGACGAATGTTACAGGGCTTGCAATCTTAATGTTTCATTTTCTACATTTGAAATGGCTGTCAACA
ATGCTCATAGGTTTGGTATTCTGATTACTGATCGTTCTTTTAACAATTTCTGGCCATCAAAAGTTAAGCC
TGGTTCATCTGGTGTGTCGGCCATGGACATTGGTAAGTGTATGACTTCTGATGCTAAGATTGTTAATGCT
AAAGTTTTAACTCAACGTGGTAAAAGTGTTGTTTGGCTTAGCCAGGATTTTGCTGCACTTAGCTCAACTG
CTCAGAAAGTTTTGGTTAAAACTTTTGTAGAAGAAGGTGTCAACTTTTCACTCACATTTAATGCTGTAGG
TTCAGATGATGATCTTCCTTATGAAAGATTCACTGAATCTGTGTCTCCAAAAAGTGGTTCAGGCTTTTTC
GATGTAATTACACAGCTTAAACAAATTGTGATTTTGGTTTTTGTTTTTATCTTTATTTGTGGTTTGTGCT
CTGTTTACAGTGTTGCTACACAGTCCTACATTGAATCTGCTGAAGGCTATGACTACATGGTTATTAAGAA
TGGAATTGTTCAACCTTTTGACGATACCATTTCATGTGTTCATAACACTTATAAAGGATTCGGTGACTGG
TTTAAAGCTAAGTATGGTTTTATCCCTACTTTTGGTAAATCATGTCCAATTGTTGTAGGAACTGTTTTTG
ATCTTGAAAATATGAGACCAATTCCTGACGTGCCTGCATATGTTTCTATTGTGGGTAGATCTCTTGTTTT
CGCTATTAATGCTGCTTTTGGTGTTACTAATATGTGCTATGATCATACTGGCAATGCAGTTAGTAAGGAC
TCTTACTTTGATACTTGTGTGTTTAATACTGCGTGCACCACTCTTACAGGTCTTGGTGGTACAATTGTAT
ATTGTGCAAAGCAAGGTTTAGTTGAAGGTGCTAAGCTCTATAGTGATCTTATGCCAGACTATTATTATGA
GCATGCTAGTGGTAACATGGTTAAATTGCCAGCAATTATTAGAGGACTTGGTCTACGTTTTGTGAAAACA
CAGGCTACAACTTATTGTAGAGTGGGAGAGTGCATTGATAGTAAAGCTGGTTTTTGCTTTGGTGGCGATA
ACTGGTTTGTCTACGACAATGAGTTTGGCAATGGATACATCTGTGGTAATTCTGTGCTAGGATTCTTTAA
GAATGTCTTCAAACTCTTTAACTCTAACATGTCTGTGGTAGCTACATCTGGTGCGATGCTTGTTAACATT
ATTATTGCATGCTTAGCTATTGCAATGTGTTATGGTGTTCTTAAGTTTAAGAAGATTTTTGGTGATTGTA
CTTTCCTCATTGTTATGATCATTGTCACCCTTGTTGTGAACAATGTGTCTTATTTTGTCACTCAAAACAC
GTTCTTTATGATCATCTACGCCATTGTTTACTATTTTATAACAAGAAAACTTGCATACCCAGGCATTCTT
GATGCTGGGTTTATTATTGCTTATATTAATATGGCTCCATGGTACGTGATTACCGCATATATCCTAGTTT
TCCTCTATGACTCACTCCCTTCACTGTTTAAACTTAAAGTTTCAACAAATCTTTTTGAAGGTGATAAATT
TGTGGGTAACTTTGAATCTGCTGCTATGGGTACTTTTGTTATTGACATGCGTTCATATGAAACTATTGTT
AATTCTACTTCTATTGCTAGAATTAAATCATATGCTAACAGCTTCAATAAATATAAGTACTACACAGGTT
CAATGGGAGAAGCTGACTACAGAATGGCTTGCTATGCTCATCTTGGTAAAGCTCTTATGGACTATTCTGT
TAATAGAACAGACATGCTTTACACACCTCCTACTGTTAGTGTTAATTCTACACTTCAGTCAGGTTTGCGG
AAAATGGCACAGCCTAGTGGTCTTGTAGAGCCTTGCATTGTAAGAGTTTCCTATGGTAACAATGTGCTTA
ATGGTTTATGGTTAGGAGATGAAGTCATTTGCCCTAGACATGTTATTGCTAGTGATACCACACGTGTTAT
CAACTATGAAAATGAAATGTCTAGTGTGAGACTTCACAACTTTTCAGTTTCTAAGAATAATGTGTTTTTG
GGTGTTGTGTCTGCCAGATATAAGGGTGTGAATCTTGTACTTAAAGTCAACCAGGTTAATCCTAACACAC
CAGAACATAAATTTAAGTCTATTAAAGCTGGTGAAAGTTTTAACATTCTTGCTTGTTATGAAGGATGTCC
TGGCAGTGTTTATGGTGTCAACATGAGAAGTCAAGGTACCATTAAAGGATCTTTTATAGCTGGTACTTGT
GGATCAGTAGGTTATGTGTTAGAAAATGGAATTCTCTATTTTGTATACATGCATCACTTAGAACTTGGAA
ATGGCTCGCATGTTGGTTCCAATTTTGAAGGAGAAATGTACGGTGGTTATGAAGATCAACCTAGCATGCA
ATTGGAAGGTACTAATGTCATGTCATCAGATAATGTGGTTGCATTCCTATATGCTGCACTTATCAATGGT
GAAAGGTGGTTTGTTACAAACACATCGATGTCATTAGAATCATACAATACATGGGCCAAAACTAACAGTT
TCACAGAACTTTCTTCAACTGATGCTTTTAGCATGTTGGCTGCAAAAACTGGTCAAAGTGTTGAGAAATT
ACTAGATAGCATCGTAAGACTCAACAAGGGTTTTGGAGGTCGTACTATACTTTCTTATGGCTCATTGTGT
GACGAGTTCACTCCAACTGAAGTCATAAGGCAAATGTATGGTGTAAATCTTCAGGCTGGTAAAGTAAAAT
CTTTCTTCTACCCTATTATGACTGCAATGACAATTCTCTTTGCCTTTTGGCTTGAATTCTTTATGTACAC
ACCCTTCACTTGGATTAATCCAACTTTTGTTAGCATTGTATTGGCTGTTACAACTTTGATCTCGACGGTT
TTTGTCTCTGGCATCAAACATAAGATGTTGTTCTTTATGTCTTTTGTCCTTCCTAGTGTTATCCTTGTGA
CAGCACACAATTTGTTCTGGGACTTTTCTTACTATGAAAGTCTTCAGTCAATTGTTGAGAATACTAACAC
TATGTTTTTGCCTGTTGACATGCAAGGTGTCATGCTCACAGTGTTTTGCTTTATTGTCTTTGTTACATAT
AGTGTTAGATTCTTCACTTGCAAACAATCATGGTTCTCACTTGCTGTGACAACTATTCTTGTGATCTTTA
ACATGGTTAAAATCTTTGGAACATCTGATGAACCATGGACTGAAAACCAAATTGCTTTCTGCTTTGTGAA
CATGCTTACTATGATTGTCAGTCTTACTACAAAGGATTGGATGGTTGTCATTGCATCATACAGAATTGCA
TATTATATTGTTGTATGTGTAATGCCATCTGCTTTTGTATCTGACTTTGGGTTTATGAAGTGTATTAGCA
TTGTTTACATGGCGTGCGGTTATTTGTTTTGTTGCTATTATGGCATTCTTTATTGGGTTAACAGATTTAC
ATGCATGACTTGTGGTGTTTATCAATTCACTGTGTCTGCAGCTGAACTTAAATACATGACCGCTAACAAC
CTTTCTGCACCTAAGAACGCATATGACGCTATGATTCTTAGTGCTAAATTGATTGGTGTTGGAGGTAAGA
GAAACATCAAAATTTCAACTGTACAGTCAAAACTTACAGAGATGAAATGTACCAATGTTGTCTTGCTTGG
TCTTTTATCTAAAATGCATGTCGAGTCTAACTCAAAAGAGTGGAACTATTGTGTTGGACTACACAATGAG
ATAAACCTTTGTGACGATCCTGAAATCGTTCTTGAGAAACTGTTAGCTCTTATTGCATTCTTCTTGTCCA
AACATAACACTTGTGACCTTAGCGAACTTATTGAATCATACTTTGAGAACACCACCATACTCCAGAGTGT
GGCTTCAGCTTATGCTGCATTGCCTAGCTGGATTGCACTTGAAAAAGCTCGCGCTGATCTTGAAGAGGCT
AAGAAAAATGATGTTAGCCCTCAAATTTTGAAGCAGCTTACTAAAGCATTTAACATTGCCAAGAGTGATT
TTGAGCGCGAAGCATCAGTGCAAAAGAAACTCGACAAAATGGCTGAGCAGGCTGCAGCTAGTATGTATAA
AGAAGCACGAGCTGTGGACAGAAAGTCAAAGATTGTTTCTGCTATGCATAGCCTACTTTTTGGTATGCTT
AAGAAACTTGATATGTCCAGTGTCAACACTATTATTGACCAGGCTCGTAATGGTGTTCTACCTTTAAGTA
TCATTCCAGCTGCATCAGCTACAAGACTTGTTGTTATTACACCTAGCCTTGAAGTGTTTTCCAAGATTAG
GCAAGAAAACAATGTTCATTATGCTGGTGCTATTTGGACTATTGTTGAAGTTAAAGATGCTAATGGTTCA
CATGTACATCTTAAGGAAGTCACCGCTGCTAATGAATTAAACCTTACTTGGCCATTGAGCATTACTTGTG
AGAGAACCACAAAGCTTCAGAACAATGAAATTATGCCAGGTAAACTTAAAGAAAGAGCTGTCAGAGCGTC
AGCAACTCTTGATGGTGAAGCTTTCGGCAGTGGAAAGGCTCTTATGGCATCTGAAAGTGGAAAAAGCTTT
ATGTATGCATTTATAGCCTCAGACAACAATCTTAAGTATGTTAAGTGGGAGAGCAATAATGATATTATAC
CTATTGAACTTGAAGCTCCATTGCGTTTCTATGTTGACGGCGCTAATGGTCCTGAAGTCAAGTATTTGTA
TTTTGTCAAGAATTTAAACACTCTTAGACGTGGTGCCGTTCTTGGTTATATCGGTGCAACAGTTCGTCTG
CAAGCTGGTAAACCCACTGAACATCCATCTAACAGTAGTTTATTGACATTGTGTGCTTTTTCACCTGATC
CTGCTAAAGCATATGTTGATGCTGTTAAGAGAGGCATGCAACCAGTTAATAACTGTGTAAAAATGCTCTC
AAATGGTGCTGGTAATGGTATGGCTGTTACAAACGGTGTCGAAGCTAACACACAACAGGACTCTTATGGT
GGTGCTTCAGTTTGTATTTATTGCAGATGCCATGTTGAACATCCTGCTATTGATGGATTATGCCGCTACA
AAGGTAAGTTCGTGCAAATACCAACTGGCACACAAGATCCAATTCGGTTCTGTATTGAAAATGAAGTTTG
TGTTGTCTGTGGTTGTTGGCTTAACAATGGTTGCATGTGCGATCGTACTTCTATGCAGAGTTTTACTGTT
GATCAAAGTTATTTAAACGAGTGCGGGGTTCTAGTGCAGCTCGACTAGAACCCTGCAATGGTACTGATCC
AGACCATGTTAGTAGAGCTTTTGACATCTACAACAAAGATGTTGCGTGTATTGGTAAATTCCTTAAGACG
AATTGTTCAAGATTTAGGAATTTGGACAAACATGATGCCTACTACATTGTCAAACGTTGTACAAAGACCG
TTATGGACCATGAGCAAGTCTGTTATAACGATCTTAAAGATTCTGGTGCTGTTGCTGAGCATGACTTCTT
CACATATAAAGAGGGTAGATGTGAGTTCGGTAATGTTGCACGTAGGAATCTTACAAAGTACACAATGATG
GATCTTTGTTACGCTATCAGAAATTTTGATGAAAAGAACTGTGAAGTTCTCAAAGAAATACTCGTGACAG
TAGGTGCTTGCACTGAAGAATTCTTTGAAAATAAAGATTGGTTTGATCCAGTTGAAAATGAAGCCATACA
TGAAGTTTATGCAAAACTTGGACCCATTGTAGCCAATGCTATGCTTAAATGTGTTGCTTTTTGCGATGCG
ATAGTGGAAAAAGGCTATATAGGTGTTATAACACTTGACAACCAAGATCTTAATGGCAATTTCTACGATT
TCGGCGATTTCGTGAAGACTGCTCCGGGTTTTGGTTGCGCTTGTGTTACATCATATTATTCTTATATGAT
GCCTTTAATGGGGATGACTTCATGCTTAGAGTCTGAAAACTTTGTGAAAAGTGACATCTATGGTTCTGAT
TATAAGCAGTATGATTTACTAGCTTATGATTTTACCGAACATAAGGAGTACCTTTTCCAAAAATACTTTA
AGTACTGGGATCGCACATATCACCCAAATTGTTCTGATTGTACTAGTGACGAGTGTATTATTCATTGTGC
TAATTTTAACACATTGTTTTCTATGACAATACCAATGACAGCTTTTGGACCACTTGTCCGTAAAGTTCAT
ATTGATGGTGTACCAGTAGTTGTTACTGCAGGTTACCATTTCAAACAACTTGGTATAGTATGGAATCTTG
ATGTAAAATTAGACACAATGAAGTTGAGCATGACTGATCTTCTTAGATTTGTCACAGATCCAACACTTCT
TGTAGCATCAAGCCCTGCACTTTTAGACCAGCGTACTGTCTGTTTCTCCATTGCAGCTTTGAGTACTGGT
ATTACATATCAGACAGTAAAACCAGGTCACTTTAACAAGGATTTCTACGATTTCATAACAGAGCGTGGAT
TCTTTGAAGAGGGATCTGAGTTAACATTAAAACATTTTTTCTTTGCACAGGGTGGTGAAGCTGCTATGAC
AGACTTCAATTATTATCGCTACAATAGAGTCACAGTACTTGATATTTGCCAAGCTCAATTTGTTTACAAA
ATAGTTGGCAAGTATTTTGAATGTTATGACGGTGGGTGCATTAATGCTCGTGAAGTTGTTGTTACAAACT
ATGACAAGAGTGCTGGCTATCCTTTGAACAAATTTGGTAAAGCTAGACTTTACTACGAAACTCTTTCATA
TGAAGAGCAGGATGCACTTTTTGCTTTAACAAAGAGAAATGTTTTACCCACAATGACTCAAATGAATTTG
AAATACGCTATTTCTGGTAAGGCAAGAGCTCGTACAGTAGGAGGAGTTTCACTTCTTTCTACCATGACTA
CGAGACAATATCATCAGAAGCATTTGAAGTCAATTGCTGCAACACGCAATGCTACTGTGGTCATTGGTTC
AACCAAGTTTTATGGTGGTTGGGACAATATGCTTAAAAATTTAATGCGTGATGTTGATAATGGTTGTTTG
ATGGGATGGGACTATCCTAAGTGTGACCGTGCTTTACCTAATATGATTAGAATGGCTTCTGCCATGATAT
TAGGTTCTAAGCATGTTGGTTGTTGTACACATAATGATAGGTTCTACCGCCTCTCCAATGAGTTAGCTCA
AGTACTCACAGAAGTTGTGCATTGCACAGGTGGTTTTTATTTTAAACCTGGTGGTACAACTAGCGGTGAT
GGTACTACAGCATATGCTAACTCTGCTTTTAACATCTTTCAAGCTGTTTCTGCTAATGTTAATAAGCTTT
TGGGGGTTGATTCAAACGCTTGTAACAACGTTACAGTAAAATCCATACAACGTAAAATTTACGATAATTG
TTATCGTAGTAGCAGCATTGATGAAGAATTTGTTGTTGAGTACTTTAGTTATTTGAGAAAACACTTTTCT
ATGATGATTTTATCTGATGATGGAGTTGTGTGCTACAACAAAGATTATGCGGATTTAGGTTATGTAGCTG
ACATTAATGCTTTTAAAGCAACACTTTATTACCAGAATAACGTCTTTATGTCCACTTCTAAGTGTTGGGT
AGAACCAGATCTTAGTGTTGGACCACATGAATTTTGTTCACAGCATACATTGCAGATTGTTGGGCCTGAT
GGAGACTACTATCTTCCCTATCCAGACCCGTCCAGAATTTTGTCAGCTGGTGTGTTTGTTGATGACATAG
TTAAAACAGACAATGTTATTATGTTAGAACGTTACGTGTCATTGGCTATTGACGCATACCCGCTCACAAA
ACACCCTAAGCCTGCTTATCAAAAAGTGTTTTACACTCTACTAGATTGGGTTAAACATCTACAGAAAAAT
TTGAATGCAGGTGTTCTTGATTCGTTTTCAGTGACAATGTTAGAGGAAGGTCAAGATAAGTTCTGGAGTG
AAGAGTTTTACGCTAGCCTCTATGAAAAGTCCACTGTCTTGCAAGCTGCAGGCATGTGTGTAGTATGTGG
TTCGCAAACTGTACTTCGTTGTGGAGACTGTCTTAGGAGACCACTTTTATGCACGAAATGTGCTTACGAC
CATGTTATGGGAACAAAGCATAAATTCATTATGTCTATCACACCATATGTGTGTAGTTTTAATGGTTGTA
ATGTCAATGATGTTACAAAGTTGTTTTTAGGTGGTCTTAGTTATTATTGTATGAACCACAAACCACAGTT
GTCATTCCCACTCTGTGCTAATGGCAACGTTTTTGGTCTATATAAAAGTAGTGCAGTCGGCTCAGAGGCT
GTTGAAGATTTCAACAAACTTGCAGTTTCTGACTGGACTAATGTAGAAGACTACAAACTTGCTAACAATG
TCAAGGAATCTCTGAAAATTTTCGCTGCTGAAACTGTGAAAGCTAAGGAGGAGTCTGTTAAATCTGAATA
TGCTTATGCTGTATTAAAGGAGGTTATCGGCCCTAAGGAAATTGTACTCCAATGGGAAGCTTCTAAGACT
AAGCCTCCACTTAACAGAAATTCAGTTTTCACGTGTTTTCAGATAAGTAAGGATACTAAAATTCAATTAG
GTGAATTTGTGTTTGAGCAATCTGAGTACGGTAGTGATTCTGTTTATTACAAGAGCACGAGTACTTACAA
ATTGACACCAGGTATGATTTTTGTGTTGACTTCTCATAATGTGAGTCCTCTTAAAGCTCCAATTTTAGTC
AACCAAGAAAAGTACAATACCATATCTAAGCTCTATCCTGTCTTTAATATAGCGGAGGCCTATAATACAC
TGGTTCCTTACTACCAAATGATAGGTAAGCAAAAATTTACAACTATCCAAGGTCCTCCTGGTAGCGGTAA
ATCTCATTGTGTTATAGGTTTGGGTTTGTATTACCCTCAGGCGAGAATAGTCTACACTGCATGTTCTCAT
GCGGCTGTAGACGCTTTATGTGAAAAAGCAGCCAAAAACTTCAATGTTGATAGATGTTCAAGGATAATAC
CTCAAAGAATCAGAGTTGATTGTTACACAGGCTTTAAGCCTAATAACACCAATGCGCAGTACTTGTTTTG
TACTGTTAATGCTCTACCAGAAGCAAGTTGTGACATTGTTGTAGTTGATGAGGTCTCTATGTGTACTAAT
TATGATCTTAGTGTCATAAATAGCCGACTGAGTTACAAACATATTGTTTATGTTGGAGACCCACAGCAGC
TACCAGCTCCTAGAACTTTGATTAATAAGGGTGTACTTCAACCGCAGGATTACAATGTTGTAACCAAAAG
AATGTGCACACTAGGACCTGATGTCTTTTTGCATAAATGTTACAGGTGCCCAGCTGAAATTGTTAAGACA
GTCTCTGCACTTGTTTATGAAAATAAATTTGTACCTGTCAACCCAGAATCAAAGCAGTGCTTCAAAATGT
TTGTAAAAGGTCAGGTTCAGATTGAGTCTAACTCTTCTATAAACAACAAGCAACTAGAGGTTGTCAAGGC
CTTTTTAGCACATAATCCAAAATGGCGTAAAGCTGTTTTCATCTCACCCTATAATAGTCAAAATTATGTT
GCTCGGCGTCTTCTTGGTTTGCAAACGCAAACTGTGGATTCCGCTCAGGGTAGTGAGTATGATTACGTCA
TCTACACACAGACCTCCGATACACAGCATGCTACTAATGTTAACAGATTTAATGTTGCCATTACGAGAGC
AAAGGTTGGTATACTTTGTATCATGTGTGATAGAACTATGTATGAGAATCTTGATTTCTATGAACTCAAA
GATTCAAAGATTGGTTTACAAGCAAAACCTGAAACTTGTGGTTTATTTAAAGATTGTTCGAAGAGCGAAC
AATACATACCACCTGCTTATGCAACGACATATATGAGCTTATCTGATAATTTTAAGACAAGTGATGGTTT
AGCTGTTAACATCGGTACAAAAGATGTTAAATATGCTAATGTCATCTCATATATGGGATTCAGGTTTGAA
GCCAACATACCAGGCTATCACACACTATTCTGCACGCGAGATTTTGCTATGCGTAATGTTAGAGCATGGC
TTGGGTTTGACGTTGAAGGTGCACATGTCTGTGGTGATAATGTTGGAACTAATGTACCATTACAGCTGGG
TTTCTCAAACGGTGTGGATTTTGTAGTGCAAACTGAAGGATGTGTTATTACTGAAAAAGGTAATAGCATT
GAGGTTGTAAAAGCACGAGCACCACCAGGTGAGCAATTTGCACACTTGATTCCGCTTATGAGAAAGGGTC
AACCTTGGCACATTGTTAGACGCCGTATAGTGCAGATGGTCTGTGACTATTTTGATGGCTTATCAGACAT
TCTGATCTTTGTGCTTTGGGCTGGTGGTCTTGAACTTACAACTATGAGATACTTTGTTAAAATTGGAAGA
CCACAAAAATGTGAATGCGGCAAAAGTGCAACTTGTTATAGTAGCTCTCAATCTGTTTATGCTTGCTTCA
AGCATGCATTAGGATGTGATTATTTATATAACCCTTACTGCATTGACATACAGCAATGGGGTTACACAGG
ATCTTTGAGCATGAATCATCATGAAGTTTGCAACATTCATAGAAATGAGCATGTAGCTAGTGGTGATGCT
ATCATGACTAGATGTCTCGCTATACATGACTGTTTTGTCAAACGTGTTGATTGGTCAATTGTGTACCCTT
TTATTGACAATGAAGAAAAGATCAATAAAGCTGGTCGCATAGTGCAGTCACATGTCATGAAAGCTGCTCT
GAAGATTTTTAATCCTGCTGCAATTCACGATGTGGGTAATCCAAAAGGCATCCGTTGTGCTACAACACCA
ATACCATGGTTTTGTTATGATCGTGATCCTATTAATAACAATGTTAGATGTCTGGATTATGACTATATGG
TACATGGTCAAATGAATGGTCTTATGTTATTTTGGAACTGTAATGTAGACATGTACCCAGAGTTTTCAAT
TGTTTGTAGATTTGATACTCGCACTCGCTCTAAATTGTCTTTAGAAGGTTGTAATGGTGGTGCATTGTAT
GTTAATAACCATGCTTTCCACACACCAGCTTATGATAGAAGAGCTTTTGCTAAGCTTAAACCTATGCCAT
TCTTTTACTATGATGATAGTAATTGTGAACTTGTTGATGGGCAACCTAATTATGTACCACTTAAGTCAAA
TGTTTGCATAACAAAATGCAACATTGGTGGTGCTGTCTGCAAGAAGCATGCTGCTCTTTACAGAGCGTAT
GTTGAGGATTACAACATTTTTATGCAGGCTGGTTTTACAATATGGTGTCCTCAAAACTTTGACACCTATA
TGCTTTGGCATGGTTTTGTTAATAGCAAAGCACTTCAGAGTCTAGAAAATGTGGCTTTTAATGTCGTTAA
GAAAGGTGCCTTCACCGGTTTAAAAGGTGACTTACCAACTGCTGTTATTGCTGACAAAATAATGGTAAGA
GATGGACCTACTGACAAATGTATTTTTACAAATAAGACTAGTTTACCTACAAATGTAGCTTTTGAGTTAT
ATGCAAAACGCAAACTTGGACTCACACCTCCATTAACAATACTTAGGAATTTAGGTGTTGTCGCAACATA
TAAGTTTGTGTTGTGGGATTATGAAGCTGAACGTCCTTTCTCAAATTTCACTAAGCAAGTGTGTTCCTAC
ACTGATCTTGATAGTGAAGTTGTAACATGTTTTGATAATAGTATTGCTGGTTCTTTTGAGCGTTTTACTA
CTACAAGAGATGCAGTGCTTATTTCTAATAACGCTGTGAAAGGGCTTAGTGCCATTAAATTACAATATGG
CCTTTTGAATGATCTACCTGTAAGTACTGTTGGAAATAAACCTGTCACATGGTATATCTATGTGCGCAAG
AATGGTGAGTACGTCGAACAAATCGATAGTTACTATACACAGGGACGTACTTTTGAAACCTTCAAACCTC
GTAGTACAATGGAAGAAGATTTTCTTAGTATGGATACTACACTCTTCATCCAAAAGTATGGTCTTGAGGA
TTATGGTTTTGAACACGTTGTATTTGGAGATGTCTCTAAAACTACCATTGGTGGTATGCATCTTCTTATA
TCGCAAGTGCGCCTTGCAAAAATGGGTTTGTTTTCCGTTCAAGAATTTATGAATAATTCTGACAGTACAC
TGAAAAGTTGTTGTATTACATATGCTGATGATCCATCTTCTAAGAATGTGTGCACTTATATGGACATACT
CTTGGACGATTTTGTGACTATCATTAAGAGCTTAGATCTTAATGTTGTGTCCAAAGTTGTGGATGTCATT
GTAGATTGTAAGGCATGGAGATGGATGTTGTGGTGTGAGAATTCACATATTAAAACCTTCTATCCACAAC
TCCAATCTGCTGAATGGAATCCCGGCTATAGCATGCCTACACTGTACAAAATCCAGCGTATGTGTCTCGA
ACGGTGTAATCTCTACAATTATGGTGCACAAGTGAAATTACCTGATGGCATTACTACTAATGTCGTTAAG
TATACTCAGTTGTGTCAATACCTTAACACTACTACATTGTGTGTACCACACAAAATGCGTGTATTGCATT
TAGGAGCTGCTGGTGCATCTGGTGTTGCTCCTGGTAGTACTGTATTAAGAAGATGGTTACCAGATGATGC
CATATTGGTTGATAATGATTTGAGAGATTACGTTTCCGACGCAGACTTCAGTGTTACAGGTGATTGTACT
AGTCTTTACATCGAAGACAAGTTTGATTTGCTCGTCTCTGATTTATATGATGGCTCCACAAAATCAATTG
ACGGTGAAAACACGTCGAAAGATGGTTTCTTTACTTATATTAATGGTTTCATTAAAGAGAAACTGTCACT
TGGTGGATCTGTTGCCATTAAAATCACGGAATTTAGTTGGAATAAAGATTTATATGAATTGATTCAAAGA
TTTGAGTATTGGACTGTGTTTTGTACAAGTGTTAACACGTCATCATCAGAAGGCTTTCTGATTGGTATTA
ACTACTTAGGACCATACTGTGACAAAGCAATAGTAGATGGAAATATAATGCATGCCAATTATATATTTTG
GAGAAACTCTACAATTATGGCTCTATCACATAACTCAGTCCTAGACACTCCTAAATTCAAGTGTCGTTGT
AACAACGCACTTATTGTTAATTTAAAAGAAAAAGAATTGAATGAAATGGTCATTGGATTACTAAGGAAGG
GTAAGTTGCTCATTAGAAATAATGGTAAGTTACTAAACTTTGGTAACCACTTCGTTAACACACCATGAAA
AAACTATTTGTGGTTTTGGTCGTAATGCCATTGATTTATGGAGACAATTTTCCTTGTTCTAAATTGACTA
ATAGAACTATAGGCAACCAGTGGAATCTCATTGAAACCTTCCTTCTAAACTATAGTAGTAGGTTACCACC
TAATTCAGATGTGGTGTTAGGTGATTATTTTCCTACTGTACAACCTTGGTTTAATTGCATTCGCAATGAT
AGTAATGACCTTTATGTTACACTGGAAAATCTTAAAGCATTGTATTGGGATTATGCTACAGAAAATATCA
CTTGGAATCACAGACAACGGTTAAACGTAGTCGTTAATGGATACCCATACTCCATCACAGTTACAACAAC
CCGCAATTTTAATTCTGCTGAAGGTGCTATTATATGCATTTGTAAGGGCTCACCACCTACTACCACCACA
GAATCTAGTTTGACTTGCAATTGGGGTAGTGAGTGCAGGTTAAACCATAAGTTCCCTATATGTCCTTCTA
ATTCAGAGGCAAATTGTGGTAATATGCTGTATGGCCTACAATGGTTTGCAGATGAGGTTGTTGCTTATTT
ACATGGTGCTAGTTACCGTATTAGTTTTGAAAATCAATGGTCTGGCACTGTCACATTTGGTGATATGCGT
GCGACAACATTAGAAGTCGCTGGCACGCTTGTAGACCTTTGGTGGTTTAATCCTGTTTATGATGTCAGTT
ATTATAGGGTTAATAATAAAAATGGTACTACCGTAGTTTCCAATTGCACTGATCAATGTGCTAGTTATGT
GGCTAATGTTTTTACTACACAGCCAGGAGGTTTTATACCATCAGATTTTAGTTTTAATAATTGGTTCCTT
CTAACTAATAGCTCCACGTTGGTTAGTGGTAAATTAGTTACCAAACAGCCGTTATTAGTTAATTGCTTAT
GGCCAGTCCCTAGCTTTGAAGAAGCAGCTTCTACATTTTGTTTTGAGGGTGCTGGCTTTGATCAATGTAA
TGGTGCTGTTTTAAATAATACTGTAGACGTCATTAGGTTCAACCTTAATTTTACTACAAATGTACAATCA
GGTAAGGGTGCCACAGTGTTTTCATTGAACACAACGGGTGGTGTCACTCTTGAAATTTCATGTTATACAG
TGAGTGACTCGAGCTTTTTCAGTTACGGTGAAATTCCGTTCGGCGTAACTGATGGACCACGGTACTGTTA
CGTACACTATAATGGCACAGCTCTTAAGTATTTAGGAACATTACCACCTAGTGTCAAGGAGATTGCTATT
AGTAAGTGGGGCCATTTTTATATTAATGGTTACAATTTCTTTAGCACATTTCCTATTGATTGTATATCTT
TTAATTTGACCACTGGTGATAGTGACGTTTTCTGGACAATAGCTTACACATCGTACACTGAAGCATTAGT
ACAAGTTGAAAACACAGCTATTACAAAGGTGACGTATTGTAATAGTCACGTTAATAACATTAAATGCTCT
CAAATTACTGCTAATTTGAATAATGGATTTTATCCTGTTTCTTCAAGTGAAGTTGGTCTTGTCAATAAGA
GTGTTGTGTTACTACCTAGCTTTTACACACATACCATTGTTAACATAACTATTGGTCTTGGTATGAAGCG
TAGTGGTTATGGTCAACCCATAGCCTCAACATTAAGTAACATCACACTACCAATGCAGGATCACAACACC
GATGTGTACTGTATTCGTTCTGACCAATTTTCAGTTTATGTTCATTCTACTTGCAAAAGTGCTTTATGGG
ACAATATTTTTAAGCGAAACTGCACGGACGTTTTAGATGCCACAGCTGTTATAAAAACTGGTACTTGTCC
TTTCTCATTTGATAAATTGAACAATTACTTAACTTTTAACAAGTTCTGTTTGTCGTTGAGTCCTGTTGGT
GCTAATTGTAAGTTTGATGTAGCTGCCCGTACAAGAACCAATGAGCAGGTTGTTAGAAGTTTGTATGTAA
TATATGAAGAAGGAGACAACATAGTGGGTGTACCGTCTGATAATAGTGGTGTGCACGATTTGTCAGTGCT
ACACCTAGATTCCTGCACAGATTACAATATATATGGTAGAACTGGTGTTGGTATTATTAGACAAACTAAC
AGGACGCTACTTAGTGGCTTATATTACACATCACTATCAGGTGATTTGTTAGGTTTTAAAAATGTTAGTG
ATGGTGTCATCTACTCTGTAACGCCATGTGATGTAAGCGCACAAGCAGCTGTTATTGATGGTACCATAGT
TGGGGCTATCACTTCCATTAACAGTGAACTGTTAGGTCTAACACATTGGACAACAACACCTAATTTTTAT
TACTACTCTATATATAATTACACAAATGATAGGACTCGTGGCACTGCAATTGACAGTAATGATGTTGATT
GTGAACCTGTCATAACCTATTCTAACATAGGTGTTTGTAAAAATGGTGCTTTTGTTTTTATTAACGTCAC
ACATTCTGATGGAGACGTGCAACCAATTAGCACTGGTAATGTCACGATACCTACAAACTTTACCATATCC
GTGCAAGTCGAATATATTCAGGTTTACACTACACCAGTGTCAATAGACTGTTCAAGATATGTTTGTAATG
GTAACCCTAGGTGTAACAAATTGTTAACACAATACGTTTCTGCATGTCAAACTATTGAGCAAGCACTTGC
AATGGGTGCCAGACTTGAAAACATGGAGGTTGATTCCATGTTGTTTGTTTCTGAAAATGCCCTTAAATTG
GCATCTGTTGAAGCATTCAATAGTTCAGAAACTTTAGACCCTATTTACAAAGAATGGCCTAATATAGGTG
GTTCTTGGCTAGAAGGTCTAAAATACATACTTCCGTCCCATAATAGCAAACGTAAGTATCGTTCAGCTAT
AGAGGACTTGCTTTTTGATAAGGTTGTAACATCTGGTTTAGGTACAGTTGATGAAGATTATAAACGTTGT
ACAGGTGGTTATGACATAGCTGACTTAGTATGTGCTCAATACTATAATGGCATCATGGTGCTACCTGGTG
TGGCTAATGCTGACAAAATGACTATGTACACAGCATCCCTTGCAGGTGGTATAACATTAGGTGCACTTGG
TGGAGGCGCCGTGGCTATACCTTTTGCAGTAGCAGTTCAGGCTAGACTTAATTATGTTGCTCTACAAACT
GATGTATTGAACAAAAACCAGCAGATTCTGGCTAGTGCTTTCAATCAAGCTATTGGTAACATTACACAGT
CATTTGGTAAGGTTAATGATGCTATACATCAAACATCACGAGGTCTTGCTACTGTTGCTAAAGCATTGGC
AAAAGTGCAAGATGTTGTCAACATACAAGGGCAAGCTTTAAGCCACCTAACAGTACAATTGCAAAATAAT
TTCCAAGCCATTAGTAGTTCTATTAGTGACATTTATAATAGGCTTGACGAATTGAGTGCTGATGCACAAG
TTGACAGGCTGATCACAGGAAGACTTACAGCACTTAATGCATTTGTGTCTCAGACTCTAACCAGACAAGC
GGAGGTTAGGGCTAGTAGACAACTTGCCAAAGACAAGGTTAATGAATGCGTTAGGTCTCAGTCTCAGAGA
TTCGGATTCTGTGGTAATGGTACACATTTGTTTTCACTCGCAAATGCAGCACCAAATGGCATGATTTTCT
TTCACACAGTGCTATTACCAACGGCTTATGAAACTGTGACTGCTTGGCCAGGTATTTGTGCTTCAGATGG
TGATCGCACTTTTGGACTTGTCGTTAAAGATGTCCAGTTGACTTTGTTTCGTAATCTAGATGACAAGTTC
TATTTGACCCCCAGAACTATGTATCAGCCTAGAGTTGCAACTAGTTCTGACTTTGTTCAAATTGAAGGGT
GCGATGTGCTGTTTGTTAATGCAACTGTAAGTGATTTGCCTAGTATTATACCTGATTATATTGATATTAA
TCAGACTGTTCAAGACATATTAGAAAATTTTAGACCAAATTGGACTGTACCTGAGTTGACATTTGACATT
TTTAACGCAACCTATTTAAACCTGACTGGTGAAATTGATGACTTAGAATTTAGGTCAGAAAAGCTACATA
ACACCACTGTAGAACTTGCCATTCTCATTGACAACATTAACAATACATTAGTCAATCTTGAATGGCTCAA
TAGAATTGAAACCTATGTAAAATGGCCTTGGTATGTGTGGCTACTAATAGGCTTAGTAGTAATATTTTGC
ATACCATTACTGCTATTTTGCTGTTGTAGTACAGGTTGCTGTGGATGCATAGGTTGTTTAGGAAGTTGTT
GTCACTCTATATGTAGTAGAAGACAATTTGAAAATTACGAACCAATTGAAAAAGTGCACGTCCATTAAAT
TTAAAATGTTAATTCTATCATCTGCTATAATAGCAGTTGTTTCTGCTAGAGAATTTTGTTAAGGATGATG
AATAAAGTCTTTAAGAACTAAACTTACGAGTCATTACAGGTCCTGTATGGACATTGTCAAATCCATTTAC
ACATCCGTAGATGCTGTACTTGACGAACTTGATTGTGCATACTTTGCTGTAACTCTTAAAGTAGAATTTA
AGACTGGTAAATTACTTGTGTGTATAGGTTTTGGTGACACACTTCTTGCTGCTAAGGATAAAGCATATGC
TAAGCTTGGTCTCTCCATTATTGAAGAAGTCAATAGTCATATAGTTGTTTAATATCATTAAACACACAAA
ACCCAAAGCATTAAGTGTTACAAAACAATTAAAGAGAGATTATAGAAAAACTGTCATTCTAAATTCCATG
CGAAAATGATTGGTGGACTTTTTCTTAGTACTCTGAGTTTTGTAATTGTTAGTAACCATTCTATTGTTAA
TAACACAGCAAATGTGCATCATATACAACAAGAACGTGTTATAGTACAACAGCATCATGTTGTTAGTGCT
AGAACACAAAACTATTACCCAGAGTTCAGCATCGCTGTACTCTTTGTATCTTTTCTAGCTTTGTACCGTA
GTACAAACTTTAAGACGTGTGTCGGCATCTTAATGTTTAAGATTTTATCAATGACACTTTTAGGACCTAT
GCTTATAGCATATGGTTACTACATTGATGGCATTGTTACAACAACTGTCTTATCTTTAAGATTTGTCTAC
TTAGCATACTTTTGGTATGTTAATAGTAGGTTTGAATTTATTTTATACAATACAACGACACTCATGTTTG
TACATGGCAGAGCTGCACCGTTTATGAGAAGTTCTCACAGCTCTATTTATGTCACATTGTATGGTGGCAT
AAATTATATGTTTGTGAATGACCTCACGTTGCATTTTGTAGACCCTATGCTTGTAAGCATAGCAATACGT
GGCTTAGCTCATGCTGATCTAACTGTAGTTAGAGCAGTTGAACTTCTCAATGGTGATTTTATTTATGTAT
TTTCACAGGAGCCCGTAGTCGGTGTTTACAATGCAGCCTTTTCTCAGGCGGTTCTAAACGAAATTGACTT
AAAAGAAGAAGAAGAAGACCATACCTATGACGTTTCCTAGGGCATTGACTGTCATAGATGACAATGGAAT
GGTCATTAACATCATTTTCTGGTTCCTGTTGATAATTATATTGATATTACTTTCAATAGCATTGCTAAAT
ATAATTAAGCTATGCATGGTGTGTTGCAATTTAGGAAGGACAGTTATTATTGTTCCAGCGCAACATGCTT
ACGATGCCTATAAGAATTTTATGCGAATTAAAGCATACAACCCCGATGGAGCACTCCTTGCTTGAACTAA
ACAAAATGAAGATTTTGTTAATATTAGCGTGTGTGATTGCATGCGCATGTGGAGAACGCTATTGTGCTAT
GAAATCCGATACAGATTTGTCATGTCGCAATAGTACAGCGTCTGATTGTGAGTCATGCTTCAACGGAGGC
GATCTTATTTGGCATCTTGCAAACTGGAACTTCAGCTGGTCTATAATATTGATCGTTTTTATAACTGTGC
TACAATATGGAAGACCTCAATTCAGCTGGTTCGTGTATGGCATTAAAATGCTTATAATGTGGCTATTATG
GCCCGTTGTTTTGGCTCTTACGATTTTTAATGCATACTCGGAATACCAAGTGTCCAGATATGTAATGTTC
GGCTTTAGTATTGCAGGTGCAATTGTTACATTTGTACTCTGGATTATGTATTTTGTAAGATCCATTCAGT
TGTACAGAAGGACTAAGTCTTGGTGGTCTTTCAACCCTGAAACTAAAGCAATTCTTTGCGTTAGTGCATT
AGGAAGAAGCTATGTGCTTCCTCTCGAAGGTGTGCCAACTGGTGTCACTCTAACTTTGCTTTCAGGGAAT
TTGTACGCTGAAGGGTTCAAAATTGCAGGTGGTATGAACATCGACAATTTACCAAAATACGTAATGGTTG
CATTACCTAGCAGGACTATTGTCTACACACTTGTTGGCAAGAAGTTGAAAGCAAGTAGTGCGACTGGATG
GGCTTACTATGTAAAATCTAAAGCTGGTGATTACTCAACAGAGGCAAGAACTGATAATTTGAGTGAGCAA
GAAAAATTATTACATATGGTATAACTAAACTTCTAAATGGCCAACCAGGGACAACGTGTCAGTTGGGGAG
ATGAATCTACCAAAACACGTGGTCGTTCCAATTCCCGTGGTCGGAAGAATAATAACATACCTCTTTCATT
CTTCAACCCCATAACCCTCCAACAAGGTTCAAAATTTTGGAACTTATGTCCGAGAGACTTTGTACCCAAA
GGAATAGGTAACAGGGATCAACAGATTGGTTATTGGAATAGACAAACTCGCTATCGCATGGTGAAGGGCC
AACGTAAAGAGCTTCCTGAAAGGTGGTTCTTCTACTACTTAGGTACTGGACCTCATGCAGATGCCAAATT
TAAAGATAAATTAGATGGAGTTGTCTGGGTTGCCAAGGATGGTGCCATGAACAAACCAACCACGCTTGGT
AGTCGTGGTGCTAATAATGAATCCAAAGCTTTGAAATTCGATGGTAAAGTGCCAGGCGAATTTCAACTTG
AAGTTAATCAATCAAGAGACAATTCAAGGTCACGCTCTCAATCTAGATCTCGGTCTAGAAATAGATCTCA
ATCTAGAGGCAGGCAACAATTCAATAACAAGAAGGATGACAGTGTAGAACAAGCTGTTCTTGCCGCACTT
AAAAAGTTAGGTGTTGACACAGAAAAACAACAGCAACGCTCTCGTTCTAAATCTAAAGAACGTAGTAACT
CTAAGACAAGAGATACTACACCTAAGAATGAAAACAAACACACCTGGAAGAGAACTGCAGGTAAAGGTGA
TGTGACAAGATTTTATGGAGCTAGAAGCAGTTCAGCCAATTTTGGTGACACTGACCTCGTTGCCAATGGG
AGCAGTGCCAAGCATTACCCACAACTGGCTGAATGTGTTCCATCTGTGTCTAGCATTCTGTTTGGAAGCT
ATTGGACTTCAAAGGAAGATGGCGACCAGATAGAAGTCACGTTCACACACAAATACCACTTGCCAAAGGA
TGATCCTAAGACTGGACAATTCCTTCAGCAGATTAATGCCTATGCTCGTCCATCAGAAGTGGCAAAAGAA
CAGAGAAAAAGAAAATCTCGTTCTAAATCTGCAGAAAGGTCAGAGCAAGATGTGGTACCTGATGCATTAA
TAGAAAATTATACAGATGTGTTTGATGACACACAGGTTGAGATAATTGATGAGGTAACGAACTAAACGAG
ATGCTCGTCTTCCTCCATGCTGTATTTATTACAGTTTTAATCTTACTACTAATTGGTAGACTCCAATTAT
TAGAAAGACTATTACTTAATCACTCTTTCAATCTTAAAACTGTCAATGACTTTAATATCTTATATAGGAG
TTTAGCAGAAACCAGATTACTAAAAGTGGTGCTTCGAGTAATCTTTCTAGTCTTACTAGGATTTTGCTGC
TACAGATTGTTAGTCACATTAATGTAAGGCAACCCGATGTCTAAAACTGGTTTTTCCGAGGAATTACTGG
TCATCGCGCTGTCTACTCTTGTACAGAATGGTAAGCACGTGTAATAGGAGGTACAAGCAACCCTATTGCA
TATTAGGAAGTTTAGATTTGATTTGGCAATGCTAGATTTAGTAATTTAGAGAAGTTTAAAGATCCGCTAC
GACGAGCCAACAATGGAAGAGCTAACGTCTGGATCTAGTGATTGTTTAAAATGTAAAATTGTTTGAAAAT
TTTCCTTTTGATAGTGATACAAAAAA
</v>
      </c>
      <c r="AU62" s="114" t="str">
        <f t="shared" si="20"/>
        <v>&gt;HuTGEV AJ2</v>
      </c>
      <c r="AV62" s="114">
        <f t="shared" si="21"/>
        <v>1</v>
      </c>
      <c r="AW62" s="115" t="str">
        <f t="shared" si="22"/>
        <v>&gt;HuTGEV AJ271965.2_ref_genome</v>
      </c>
      <c r="AX62" s="38"/>
      <c r="AY62" s="38"/>
      <c r="AZ62" s="38"/>
      <c r="BA62" s="38"/>
      <c r="BB62" s="38"/>
      <c r="BC62" s="38"/>
      <c r="BD62" s="38"/>
      <c r="BE62" s="38"/>
      <c r="BF62" s="38"/>
      <c r="BG62" s="38"/>
      <c r="BH62" s="38"/>
      <c r="BI62" s="38"/>
      <c r="BJ62" s="38"/>
      <c r="BK62" s="38"/>
      <c r="BL62" s="38"/>
      <c r="BM62" s="38"/>
      <c r="BN62" s="38"/>
      <c r="BO62" s="38"/>
      <c r="BP62" s="38"/>
      <c r="BQ62" s="38"/>
      <c r="BR62" s="38"/>
    </row>
    <row r="63" ht="15.75" customHeight="1">
      <c r="A63" s="223">
        <v>55.0</v>
      </c>
      <c r="B63" s="224" t="s">
        <v>486</v>
      </c>
      <c r="C63" s="244" t="s">
        <v>584</v>
      </c>
      <c r="D63" s="90" t="str">
        <f t="shared" si="8"/>
        <v>HuTW11-SARS</v>
      </c>
      <c r="E63" s="91" t="s">
        <v>135</v>
      </c>
      <c r="F63" s="91" t="s">
        <v>135</v>
      </c>
      <c r="G63" s="91" t="s">
        <v>135</v>
      </c>
      <c r="H63" s="91" t="s">
        <v>136</v>
      </c>
      <c r="I63" s="91"/>
      <c r="J63" s="146"/>
      <c r="K63" s="146"/>
      <c r="L63" s="116" t="s">
        <v>67</v>
      </c>
      <c r="M63" s="98"/>
      <c r="N63" s="117"/>
      <c r="O63" s="118"/>
      <c r="P63" s="98"/>
      <c r="Q63" s="119"/>
      <c r="R63" s="97"/>
      <c r="S63" s="98"/>
      <c r="T63" s="91"/>
      <c r="U63" s="46"/>
      <c r="V63" s="46"/>
      <c r="W63" s="144" t="s">
        <v>585</v>
      </c>
      <c r="X63" s="144"/>
      <c r="Y63" s="145">
        <v>1255.0</v>
      </c>
      <c r="Z63" s="98" t="s">
        <v>484</v>
      </c>
      <c r="AA63" s="102">
        <f t="shared" si="24"/>
        <v>1255</v>
      </c>
      <c r="AB63" s="103" t="str">
        <f t="shared" si="25"/>
        <v>yes</v>
      </c>
      <c r="AC63" s="104" t="str">
        <f t="shared" si="11"/>
        <v>&gt;HuTW11-SARS AAR87512</v>
      </c>
      <c r="AD63" s="104" t="str">
        <f>IFERROR(__xludf.DUMMYFUNCTION("if (REGEXMATCH(AC63, ""^&gt;""),AC63 &amp; ""
"" &amp; Z63, """")"),"&gt;HuTW11-SARS AAR87512
MFIFLLFLTLTSGSDLDRCTTFDDVQAPNYTQHTSSMRGVYYPDEIFRSDTLYLTQDLFLPFYSNVTGFHTINHTFGNPVIPFKDGIYFAATEKSNVVRGWVFGSTMNNKSQSVIIINNSTNVVIRACNFELCDNPFFAVSKPMGTQTHTMIFDNAFNCTFEYISDAFSLDVSEKSGNFKHLREFVFKNKDGFLYVYKGYQPIDVVRDLPSGFNTLKPIFKLPLGINITNFRA"&amp;"ILTAFSPAQDIWGTSAAAYFVGYLKPTTFMLKYDENGTITDAVDCSQNPLAELKCSVKSFEIDKGIYQTSNFRVVPSGDVVRFPNITNLCPFGEVFNATKFPSVYAWERKKISNCVADYSVLYNSTFFSTFKCYGVSATKLNDLCFSNVYADSFVVKGDDVRQIAPGQTGVIADYNYKLPDDFMGCVLAWNTRNIDATSTGNYNYKYRYLRHGKLRPFERDISNVPFSPDGKPCTPPALNCYWPLNDYGFYTTTG"&amp;"IGYQPYRVVVLSFELLNAPATVCGPKLSTDLIKNQCVNFNFNGLTGTGVLTPSSKRFQPFQQFGRDVSDFTDSVRDPKTSEILDISPCSFGGVSVITPGTNASSEVAVLYQDVNCTDVSTAIHADQLTPAWRIYSTGNNVFQTQAGCLIGAEHVDTSYECDIPIGAGICASYHTVSLLRSTSQKSIVAYTMSLGADSSIAYSNNTIAIPTNFSISITTEVMPVSMAKTSVDCNMYICGDSTECANLLLQYGSFCT"&amp;"QLNRALSGIAAEQDRNTREVFAQVKQMYKTPTLKYFGGFNFSQILPDPLKPTKRSFIEDLLFNKVTLADAGFMKQYGECLGDINARDLICAQKFNGLTVLPPLLTDDMIAAYTAALVSGTATAGWTFGAGAALQIPFAMQMAYRFNGIGVTQNVLYENQKQIANQFNKAISQIQESLTTTSTALGKLQDVVNQNAQALNTLVKQLSSNFGAISSVLNDILSRLDKVEAEVQIDRLITGRLQSLQTYVTQQLIRAA"&amp;"EIRASANLAATKMSECVLGQSKRVDFCGKGYHLMSFPQAAPHGVVFLHVTYVPSQERNFTTAPAICHEGKAYFPREGVFVFNGTSWFITQRNFFSPQIITTDNTFVSGNCDVVIGIINNTVYDPLQPELDSFKEELDKYFKNHTSPDVDLGDISGINASVVNIQKEIDRLNEVAKNLNESLIDLQELGKYEQYIKWPWYVWLGFIAGLIAIVMVTILLCCMTSCCSCLKGACSCGSCCKFDEDDSEPVLKGVKLH"&amp;"YT")</f>
        <v>&gt;HuTW11-SARS AAR87512
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v>
      </c>
      <c r="AE63" s="121" t="s">
        <v>586</v>
      </c>
      <c r="AF63" s="105" t="str">
        <f t="shared" si="12"/>
        <v>https://www.ncbi.nlm.nih.gov/protein/AAR87512</v>
      </c>
      <c r="AG63" s="181" t="s">
        <v>587</v>
      </c>
      <c r="AH63" s="50">
        <v>29727.0</v>
      </c>
      <c r="AI63" s="108" t="str">
        <f t="shared" si="13"/>
        <v>21492</v>
      </c>
      <c r="AJ63" s="108" t="str">
        <f t="shared" si="14"/>
        <v>25259</v>
      </c>
      <c r="AK63" s="109" t="str">
        <f>IFERROR(__xludf.DUMMYFUNCTION("if(AI63&gt;0, right(left( REGEXREPLACE( REGEXREPLACE(AQ63, ""&gt;.*\n"", """"), ""\n"" , """"), AJ63), AJ63-AI63+1))"),"ATGTTTATTTTCTTATTATTTCTTACTCTCACTAGTGGTAGTGACCTTGACCGGTGCACCACTTTTGATGATGTTCAAGCTCCTAATTACACTCAACATACTTCATCTATGAGGGGGGTTTACTATCCTGATGAAATTTTTAGATCAGACACTCTTTATTTAACTCAGGATTTATTTCTTCCATTTTATTCTAATGTTACAGGGTTTCATACTATTAATCATACGTTTGGCAACCCTGTCATACCTTTTAAGGAT"&amp;"GGTATTTATTTTGCTGCCACAGAGAAATCAAATGTTGTCCGTGGTTGGGTTTTTGGTTCTACCATGAACAACAAGTCACAGTCGGTGATTATTATTAACAATTCTACTAATGTTGTTATACGAGCATGTAACTTTGAATTGTGTGACAACCCTTTCTTTGCTGTTTCTAAACCCATGGGTACACAGACACATACTATGATATTCGATAATGCATTTAATTGCACTTTCGAGTACATATCTGATGCCTTTTCGCTT"&amp;"GATGTTTCAGAAAAGTCAGGTAATTTTAAACACTTACGAGAGTTTGTGTTTAAAAATAAAGATGGGTTTCTCTATGTTTATAAGGGCTATCAACCTATAGATGTAGTTCGTGATCTACCTTCTGGTTTTAACACTTTGAAACCTATTTTTAAGTTGCCTCTTGGTATTAACATTACAAATTTTAGAGCCATTCTTACAGCCTTTTCACCTGCTCAAGACATTTGGGGCACGTCAGCTGCAGCCTATTTTGTTGGC"&amp;"TATTTAAAGCCAACTACATTTATGCTCAAGTATGATGAAAATGGTACAATCACAGATGCTGTTGATTGTTCTCAAAATCCACTTGCTGAACTCAAATGCTCTGTTAAGAGCTTTGAGATTGACAAAGGAATTTACCAGACCTCTAATTTCAGGGTTGTTCCCTCAGGAGATGTTGTGAGATTCCCTAATATTACAAACTTGTGTCCTTTTGGAGAGGTTTTTAATGCTACTAAATTCCCTTCTGTCTATGCATGG"&amp;"GAGAGAAAAAAAATTTCTAATTGTGTTGCTGATTACTCTGTGCTCTACAACTCAACATTTTTTTCAACCTTTAAGTGCTATGGCGTTTCTGCCACTAAGTTGAATGATCTTTGCTTCTCCAATGTCTATGCAGATTCTTTTGTAGTCAAGGGAGATGATGTAAGACAAATAGCGCCAGGACAAACTGGTGTTATTGCTGATTATAATTATAAATTGCCAGATGATTTCATGGGTTGTGTCCTTGCTTGGAATACT"&amp;"AGGAACATTGATGCTACTTCAACTGGTAATTATAATTATAAATATAGGTATCTTAGACATGGCAAGCTTAGGCCCTTTGAGAGAGACATATCTAATGTGCCTTTCTCCCCTGATGGCAAACCTTGCACCCCACCTGCTCTTAATTGTTATTGGCCATTAAATGATTATGGTTTTTACACCACTACTGGCATTGGCTACCAACCTTACAGAGTTGTAGTACTTTCTTTTGAACTTTTAAATGCACCGGCCACGGTT"&amp;"TGTGGACCAAAATTATCCACTGACCTTATTAAGAACCAGTGTGTCAATTTTAATTTTAATGGACTCACTGGTACTGGTGTGTTAACTCCTTCTTCAAAGAGATTTCAACCATTTCAACAATTTGGCCGTGATGTTTCTGATTTCACTGATTCCGTTCGAGATCCTAAAACATCTGAAATATTAGACATTTCACCTTGCTCTTTTGGGGGTGTAAGTGTAATTACACCTGGAACAAATGCTTCATCTGAAGTTGCT"&amp;"GTTCTATATCAAGATGTTAACTGCACTGATGTTTCTACAGCAATTCATGCAGATCAACTCACACCAGCTTGGCGCATATATTCTACTGGAAACAATGTATTCCAGACTCAAGCAGGCTGTCTTATAGGAGCTGAGCATGTCGACACTTCTTATGAGTGCGACATTCCTATTGGAGCTGGCATTTGTGCTAGTTACCATACAGTTTCTTTATTACGTAGTACTAGCCAAAAATCTATTGTGGCTTATACTATGTCT"&amp;"TTAGGTGCTGATAGTTCAATTGCTTACTCTAATAACACCATTGCTATACCTACTAACTTTTCAATTAGCATTACTACAGAAGTAATGCCTGTTTCTATGGCTAAAACCTCCGTAGATTGTAATATGTACATCTGCGGAGATTCTACTGAATGTGCTAATTTGCTTCTCCAATATGGTAGCTTTTGCACACAACTAAATCGTGCACTCTCAGGTATTGCTGCTGAACAGGATCGCAACACACGTGAAGTGTTCGCT"&amp;"CAAGTCAAACAAATGTACAAAACCCCAACTTTGAAATATTTTGGTGGTTTTAATTTTTCACAAATATTACCTGACCCTCTAAAGCCAACTAAGAGGTCTTTTATTGAGGACTTGCTCTTTAATAAGGTGACACTCGCTGATGCTGGCTTCATGAAGCAATATGGCGAATGCCTAGGTGATATTAATGCTAGAGATCTCATTTGTGCGCAGAAGTTCAATGGACTTACAGTGTTGCCACCTCTGCTCACTGATGAT"&amp;"ATGATTGCTGCCTACACTGCTGCTCTAGTTAGTGGTACTGCCACTGCTGGATGGACATTTGGTGCTGGCGCTGCTCTTCAAATACCTTTTGCTATGCAAATGGCATATAGGTTCAATGGCATTGGAGTTACCCAAAATGTTCTCTATGAGAACCAAAAACAAATCGCCAACCAATTTAACAAGGCGATTAGTCAAATTCAAGAATCACTTACAACAACATCAACTGCATTGGGCAAGCTGCAAGACGTTGTTAAC"&amp;"CAGAATGCTCAAGCATTAAACACACTTGTTAAACAACTTAGCTCTAATTTTGGTGCAATTTCAAGTGTGCTAAATGATATCCTTTCGCGACTTGATAAAGTCGAGGCGGAGGTACAAATTGACAGGTTAATTACAGGCAGACTTCAAAGCCTTCAAACCTATGTAACACAACAACTAATCAGGGCTGCTGAAATCAGGGCTTCTGCTAATCTTGCTGCTACTAAAATGTCTGAGTGTGTTCTTGGACAATCAAAA"&amp;"AGAGTTGACTTTTGTGGAAAGGGCTACCACCTTATGTCCTTCCCACAAGCAGCCCCGCATGGTGTTGTCTTCCTACATGTCACGTATGTGCCATCCCAGGAGAGGAACTTCACCACAGCGCCAGCAATTTGTCATGAAGGCAAAGCATACTTCCCTCGTGAAGGTGTTTTTGTGTTTAATGGCACTTCTTGGTTTATTACACAGAGGAACTTCTTTTCTCCACAAATAATTACTACAGACAATACATTTGTCTCA"&amp;"GGAAATTGTGATGTCGTTATTGGCATCATTAACAACACAGTTTATGATCCTCTGCAACCTGAGCTTGACTCATTCAAAGAAGAGCTGGACAAGTACTTCAAAAATCATACATCACCAGATGTTGATCTTGGCGACATTTCAGGCATTAACGCTTCTGTCGTCAACATTCAAAAAGAAATTGACCGCCTCAATGAGGTCGCTAAAAATTTAAATGAATCACTCATTGACCTTCAAGAATTGGGAAAATATGAGCAA"&amp;"TATATTAAATGGCCTTGGTATGTTTGGCTCGGCTTCATTGCTGGACTAATTGCCATCGTCATGGTTACAATCTTGCTTTGTTGCATGACTAGTTGTTGCAGTTGCCTCAAGGGTGCATGCTCTTGTGGTTCTTGCTGCAAGTTTGATGAGGATGACTCTGAGCCAGTTCTCAAGGGTGTCAAATTACATTACACATAA")</f>
        <v>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L63" s="109">
        <f t="shared" si="15"/>
        <v>3768</v>
      </c>
      <c r="AM63" s="109" t="str">
        <f t="shared" si="16"/>
        <v>&gt;HuTW11-SARS_Sgene
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v>
      </c>
      <c r="AN63" s="110" t="s">
        <v>409</v>
      </c>
      <c r="AO63" s="111" t="str">
        <f t="shared" si="26"/>
        <v>https://www.ncbi.nlm.nih.gov/nuccore/AY502924.1</v>
      </c>
      <c r="AP63" s="111" t="str">
        <f t="shared" si="27"/>
        <v>https://www.ncbi.nlm.nih.gov/nuccore/AY502924.1?report=fasta&amp;log$=seqview&amp;format=text</v>
      </c>
      <c r="AQ63" s="146" t="s">
        <v>588</v>
      </c>
      <c r="AR63" s="113">
        <f>IFERROR(__xludf.DUMMYFUNCTION("len(REGEXREPLACE(REGEXREPLACE(AT63, ""&gt;.*\n"", """"), ""\n"", """"))"),29727.0)</f>
        <v>29727</v>
      </c>
      <c r="AS63" s="113" t="str">
        <f t="shared" si="19"/>
        <v>yes</v>
      </c>
      <c r="AT63" s="109" t="str">
        <f>IFERROR(__xludf.DUMMYFUNCTION("if(AQ63="""","""", REGEXREPLACE(AQ63, ""&gt;.*\n"", AW63 &amp; ""
""))"),"&gt;HuTW11-SARS AY502924.1_genome
ATATTAGGTTTTTACCTACCCAGGAAAAGCCAACCAACCTCGATCTCTTGTAGATCTGTTCTCTAAACGA
ACTTTAAAATCTGTGTAGCTGTCGCTCGGCTGCATGCCTAGTGCACCTACGCAGTATAAACAATAATAAA
TTTTACTGTCGTTGACAAGAAACGAGTAACTCGTCCCTCTTCTGCAGACTGCTTACGGTTTCGTCCGTGT
TGCAGTCGATC"&amp;"ATCAGCATACCTAGGTTTCGTCCGGGTGTGACCGAAAGGTAAGATGGAGAGCCTTGTTC
TTGGTGTCAACGAGAAAACACACGTCCAACTCAGTTTGCCTGTCCTTCAGGTTAGAGACGTGCTAGTGCG
TGGCTTCGGGGACTCTGTGGAAGAGGCCCTATCGGAGGCACGTGAACACCTCAAAAATGGCACTTGTGGT
CTAGTAGAGCTGGAAAAAGGCGTACTGCCCCAGCTTGAACAGCCCTATGTGTT"&amp;"CATTAAACGTTCTGATG
CCTTAAGCACCAATCACGGCCACAAGGTCGTTGAGCTGGTTGCAGAAATGGACGGCATTCAGTACGGTCG
TAGCGGTATAACACTGGGAGTACTCGTGCCACATGTGGGCGAAACCCCAATTGCATACCGCAATGTTCTT
CTTCGTAAGAACGGTAATAAGGGAGCCGGTGGTCATAGCTATGGCATCGATCTAAAGTCTTATGACTTAG
GTGACGAGCTTGGCACTGATCCCA"&amp;"TTGAAGATTATGAACAAAACTGGAACACTAAGCATGGCAGTGGTGC
ACTCCGTGAACTCACTCGTGAGCTCAATGGAGGTGCAGTCACTCGCTATGTCGACAACAATTTCTGTGGC
CCAGATGGGTACCCTCTTGATTGCATCAAAGATTTTCTCGCACGCGCGGGCAAGTCAATGTGCACTCTTT
CCGAACAACTTGATTACATCGAGTCGAAGAGAGGTGTCTACTGCTGCCGTGACCATGAGCATGAAA"&amp;"TTGC
CTGGTTCACTGAGCGCTCTGATAAGAGCTACGAGCACCAGACACCCTTCGAAATTAAGAGTGCCAAGAAA
TTTGACACTTTCAAAGGGGAATGCCCAAAGTTTGTGTTTCCTCTTAACTCAAAAGTCAAAGTCATTCAAC
CACGTGTTGAAAAGAAAAAGACTGAGGGTTTCATGGGGCGTATACGCTCTGTGTACCCTGTTGCATCTCC
ACAGGAGTGTAACAATATGCACTTGTCTACCTTGATG"&amp;"AAATGTAATCATTGCGATGAAGTTTCATGGCAG
ACGTGCGACTTTCTGAAAGCCACTTGTGAACATTGTGGCACTGAAAATTTAGTTATTGAAGGACCTACTA
CATGTGGGTACCTACCTACTAATGCTGTAGTGAAAATGCCATGTCCTGCCTGTCAAGACCCAGAGATTGG
ACCTGAGCATAGTGTTGCAGATTATCACAACCACTCAAACATTGAAACTCGACTCCGCAAGGGAGGTAGG
ACTAGATG"&amp;"TTTTGGAGGCTGTGTGTTTGCCTATGTTGGCTGCTATAATAAGCGTGCCTACTGGGTTCCTC
GTGCTAGTGCTGATATTGGCTCAGGCCATACTGGCATTACTGGTGACAATGTGGAGACCTTGAATGAGGA
TCTCCTTGAGATACTGAGTCGTGAACGTGTTAACATTAACATTGTTGGCGATTTTCATTTGAATGAAGAG
GTTGCCATCATTTTGGCATCTTTCTCTGCTTCTACAAGTGCCTTTATTGA"&amp;"CACTATAAAGAGTCTTGATT
ACAAGTCTTTCAAAACCATTGTTGAGTCCTGCGGTAACTATAAAGTTACCAAGGGAAAGCCCGTAAAAGG
TGCTTGGAACATTGGACAACAGAGATCAGTTTTAACACCACTGTGTGGTTTTCCCTCACAGGCTGCTGGT
GTTATCAGATCAATTTTTGCGCGCACACTTGATGCAGCAAACCACTCAATTCCTGATTTGCAAAGAGCAG
CTGTCACCATACTTGATGGTA"&amp;"TTTCTGAACAGTCATTACGTCTTGTCGACGCCATGGTTTATACTTCAGA
CCTGCTCACCAACAGTGTCATTATTATGGCATATGTAACTGGTGGTCTTGTACAACAGACTTCTCAGTGG
TTGTCTAATCTTTTGGGCACTACTGTTGAAAAACTCAGGCCTATCTTTGAATGGATTGAGGCGAAACTTA
GTGCAGGAGTTGAATTTCTCAAGGATGCTTGGGAGATTCTCAAATTTCTCATTACAGGTGTTT"&amp;"TTGACAT
CGTCAAGGGTCAAATACAGGTTGCTTCAGATAACATCAAGGATTGTGTAAAATGCTTCATTGATGTTGTT
AACAAGGCACTCGAAATGTGCATTGATCAAGTCACTATCGCTGGCGCAAAGTTGCGATCACTCAACTTAG
GTGAAGTCTTCATCGCTCAAAGCAAGGGACTTTACCGTCAGTGTATACGTGGCAAGGAGCAGCTGCAACT
ACTCATGCCTCTTAAGGCACCAAAAGAAGTAACC"&amp;"TTTCTTGAAGGTGATTCACATGACACAGTACTTACC
TCTGAGGAGGTTGTTCTCAAGAACGGTGAACTCGAAGCACTCGAGACGCCCGTTGATAGCTTCACAAATG
GAGCTATCGTTGGCACACCAGTCTGTGTAAATGGCCTCATGCTCTTAGAGATTAAGGACAAAGAACAATA
CTGCGCATTGTCTCCTGGTTTACTGGCTACAAACAATGTCTTTCGCTTAAAAGGGGGTGCACCAATTAAA
GGTGT"&amp;"AACCTTTGGAGAAGATACTGTTTGGGAAGTTCAAGGTTACAAGAATGTGAGAATCACATTTGAGC
TTGATGAACGTGTTGACAAAGTGCTTAATGAAAAGTGCTCTGTCTACACTGTTGAATCCGGTACCGAAGT
TACTGAGTTTGCATGTGTTGTAGCAGAGGCTGTTGTGAAGACTTTACAACCAGTTTCTGATCTCCTTACC
AACATGGGTATTGATCTTGATGAGTGGAGTGTAGCTACATTCTACTT"&amp;"ATTTGATGATGCTGGTGAAGAAA
ACTTTTCATCACGTATGTATTGTTCCTTTTACCCTCCAGATGAGGAAGAAGAGGACGATGCAGAGTGTGA
GGAAGAAGAAATTGATGAAACCTGTGAACATGAGTACGGTACAGAGGATGATTATCAAGGTCTCCCTCTG
GAATTTGGTGCCTCAGCTGAAACAGTTCGAGTTGAGGAAGAAGAAGAGGAAGACTGGCTGGATGATACTA
CTGAGCAATCAGAGATTG"&amp;"AGCCAGAACCAGAACCTACACCTGAAGAACCAGTTAATCAGTTTACTGGTTA
TTTAAAACTTACTGACAATGTTGCCATTAAATGTGTTGACATCGTTAAGGAGGCACAAAGTGCTAATCCT
ATGGTGATTGTAAATGCTGCTAACATACACCTGAAACATGGTGGTGGTGTAGCAGGTGCACTCAACAAGG
CAACCAATGGTGCCATGCAAAAGGAGAGTGATGATTACATTAAGCTAAATGGCCCTCTTA"&amp;"CAGTAGGAGG
GTCTTGTTTGCTTTCTGGACATAATCTTGCTAAGAAGTGTCTGCATGTTGTTGGACCTAACCTAAATGCA
GGTGAGGACATCCAGCTTCTTAAGGCAGCATATGAAAATTTCAATTCACAGGACATCTTACTTGCACCAT
TGTTGTCAGCAGGCATATTTGGTGCTAAACCACTTCAGTCTTTACAAGTGTGCGTGCAGACGGTTCGTAC
ACAGGTTTATATTGCAGTCAATGACAAAGCT"&amp;"CTTTATGAGCAGGTTGTCATGGATTATCTTGATAACCTG
AAGCCTAGAGTGGAAGCACCTAAACAAGAGGAGCCACCAAACACAGAAGATTCCAAAACTGAGGAGAAAT
CCGTCGTACAGAAGCCTGTCGATGTGAAGCCAAAAATTAAGGCCTGCATTGATGAGGTTACCACAGCACT
GGAAGAAACTAAGTTTCTTACCAATAAGTTACTCTTGTTTGCTGATATCAATGGTAAGCTTTACCATGAT
TC"&amp;"TCAGAACATGCTTAGAGGTGAAGATATGTCTTTCCTTGAGAAGGATGCACCTTACATGGTAGGTGATG
TTATCACTAGTGGTGATATCACTTGTGTTGTAATACCCTCCAAAAAGGCTGGTGGCACTACTGAGATGCT
CTCAAGAGCTTTGAAGAAAGTGCCAGTTGATGAGTATATAACCACGTACCCTGGACAAGGATGTGCTGGT
TATACACTTGAGGAAGCTAAGACTGCTCTTAAGAAATGCAAATC"&amp;"TGCATTTTATGTACTACCTTCAGAAG
CACCTAATGCTAAGGAAGAGATTCTAGGAACTGTATCCTGGAATTTGAGAGAAATGCTTGCTCATGCTGA
AGAGACAAGAAAATTAATGCCTATATGCATGGATGTTAGAGCCATAATGGCAACCATCCAACGTAAGTAT
AAAGGAATTAAAATTCAAGAGGGCATCGTTGACTATGGTGTCCGATTCTTCTTTTATACTAGTAAAGAGC
CTGTAGCTTCTATTA"&amp;"TTACGAAGCTGAACTCTCTAAATGAGCCGCTTGTCACAATGCCAATTGGTTATGT
GACACATGGTTTTAATCTTGAAGAGGCTGCGCGCTGTATGCGTTCTCTTAAAGCTCCTGCCGTAGTGTCA
GTATCATCACCAGATGCTGTTACTACATATAATGGATACCTCACTTCGTCATCAAAGACATCTGAGGAGC
ACTTTGTAGAAACAGTTTCTTTGGCTGGCTCTTACAGAGATTGGTCCTATTCAGGAC"&amp;"AGCGTACAGAGTT
AGGTGTTGAATTTCTTAAGCGTGGTGACAAAATTGTGTACCACACTCTGGAGAGCCCCGTCGAGTTTCAT
CTTGACGGTGAGGTTCTTTCACTTGACAAACTAAAGAGTCTCTTATCCCTGCGGGAGGTTAAGACTATAA
AAGTGTTCACAACTGTGGACAACACTAATCTCCACACACAGCTTGTGGATATGTCTATGACATATGGACA
GCAGTTTGGTCCAACATACTTGGATGGT"&amp;"GCTGATGTTACAAAAATTAAACCTCATGTAAATCATGAGGGT
AAGACTTTCTTTGTACTACCTAGTGATGACACACTACGTAGTGAAGCTTTCGAGTACTACCATACTCTTG
ATGAGAGTTTTCTTGGTAGGTACATGTCTGCTTTAAACCACACAAAGAAATGGAAATTTCCTCAAGTTGG
TGGTTTAACTTCAATTAAATGGGCTGATAACAATTGTTATTTGTCTAGTGTTTTATTAGCACTTCAACAG"&amp;"
CTTGAAGTCAAATTCAATGCACCAGCACTTCAAGAGGCTTATTATAGAGCCCGTGCTGGTGATGCTGCTA
ACTTTTGTGCACTCATACTCGCTTACAGTAATAAAACTGTTGGCGAGCTTGGTGATGTCAGAGAAACTAT
GACCCATCTTCTACAGCATGCTAATTTGGAATCTGCAAAGCGAGTTCTTAATGTGGTGTGTAAACATTGT
GGTCAGAAAACTACTACCTTAACGGGTGTAGAAGCTGTGAT"&amp;"GTATATGGGTACTCTATCTTATGATAATC
TTAAGACAGGTGTTTCCATTCCATGTGTGTGTGGTCGTGATGCTACACAATATCTAGTACAACAAGAGTC
TTCTTTTGTTATGATGTCTGCACCACCTGCTGAGTATAAATTACAGCAAGGTACATTCTTATGTGCGAAT
GAGTACACTGGTAACTATCAGTGTGGTCATTACACTCATATAACTGCTAAGGAGACCCTCTATCGTATTG
ACGGAGCTCACC"&amp;"TTACAAAGATGTCAGAGTACAAAGGACCAGTGACTGATGTTTTCTACAAGGAAACATC
TTACACTACAACCATCAAGCCTGTGTCGTATAAACTCGATGGAGTTACTTACACAGAGATTGAACCAAAA
TTGGATGGGTATTATAAAAAGGATAATGCTTACTATACAGAGCAGCCTATAGACCTTGTACCAACTCAAC
CATTACCAAATGCGAGTTTTGATAATTTCAAACTCACATGTTCTAACACAAAAT"&amp;"TTGCTGATGATTTAAA
TCAAATGACAGGCTTCACAAAGCCAGCTTCACGAGAGCTATCTGTCACATTCTTCCCAGACTTGAATGGC
GATGTAGTGGCTATTGACTATAGACACTATTCAGCGAGTTTCAAGAAAGGTGCTAAATTACTGCATAAGC
CAATTGTTTGGYACATTAACCAGGCTACAACCAAGACAACGTTCAAACCAAACACTTGGTGTTTACGTTG
TCTTTGGAGTACAAAGCCAGTAGAT"&amp;"ACTTCAAATTCATTTGAAGTTCTGGCAGTAGAAGACACACAAGGA
ATGGACAATCTTGCTTGTGAAAGTCAACAACCCACCTCTGAAGAAGTAGTGGAAAATCCTACCATACAGA
AGGAAGTCATAGAGTGTGACGTGAAAACTACCGAAGTTGTAGGCAATGTCATACTTAAACCATCAGATGA
AGGTGTTAAAGTAACACAAGAGTTAGGTCATGAGGATCTTATGGCTGCTTATGTGGAAAACACAAGC"&amp;"ATT
ACCATTAAGAAACCTAATGAGCTTTCACTAGCCTTAGGTTTAAAAACAATTGCCACTCATGGTATTGCTG
CAATTAATAGTGTTCCTTGGAGTAAAATTTTGGCTTATGTCAAACCATTCTTAGGACAAGCAGCAATTAC
AACATCAAATTGCGCTAAGAGATTAGCACAACGTGTGTTTAACAATTATATGCCTTATGTGTTTACATTA
TTGTTCCAATTGTGTACTTTTACTAAAAGTACCAATTC"&amp;"TAGAATTAGAGCTTCACTACCTACAACTATTG
CTAAAAATAGTGTTAAGAGTGTTGCTAAATTATGTTTGGATGCCGGCATTAATTATGTGAAGTCACCCAA
ATTTTCTAAATTGTTCACAATCGCTATGTGGCTATTGTTGTTAAGTATTTGCTTAGGTTCTCTAATCTGT
GTAACTGCTGCTTTTGGTGTACTCTTATCTAATTTTGGTGCTCCTTCTTATTGTAATGGCGTTAGAGAAT
TGTATCTTA"&amp;"ATTCGTCTAACGTTACTACTATGGATTTCTGTGAAGGTTCTTTTCCTTGCAGCATTTGTTT
AAGTGGATTAGACTCCCTTGATTCTTATCCAGCTCTTGAAACCATTCAGGTGACGATTTCATCGTACAAG
CTAGACTTGACAATTTTAGGTCTGGCCGCTGAGTGGGTTTTGGCATATATGTTGTTCACAAAATTCTTTT
ATTTATTAGGTCTTTCAGCTATAATGCAGGTGTTCTTTGGCTATTTTGCTA"&amp;"GTCATTTCATCAGCAATTC
TTGGCTCATGTGGTTTATCATTAGTATTGTACAAATGGCACCCGTTTCTGCAATGGTTAGGATGTACATC
TTCTTTGCTTCTTTCTACTACATATGGAAGAGCTATGTTCATATCATGGATGGTTGCACCTCTTCGACTT
GCATGATGTGCTATAAGCGCAATCGTGCCACACGCGTTGAGTGTACAACTATTGTTAATGGCATGAAGAG
ATCTTTCTATGTCTATGCAAAT"&amp;"GGAGGCCGTGGCTTCTGCAAGACTCACAATTGGAATTGTCTCAATTGT
GACACATTTTGCACTGGTAGTACATTCATTAGTGATGAAGTTGCTCGTGATTTGTCACTCCAGTTTAAAA
GACCAATCAACCCTACTGACCAGTCATCGTATATTGTTGATAGTGTTGCTGTGAAAAATGGCGCGCTTCA
CCTCTACTTTGACAAGGCTGGTCAAAAGACCTATGAGAGACATCCGCTCTCCCATTTTGTCAAT"&amp;"TTAGAC
AATTTGAGAGCTAACAACACTAAAGGTTCACTGCCTATTAATGTCATAGTTTTTGATGGCAAGTCCAAAT
GCGACGAGTCTGCTTCTAAGTCTGCTTCTGTGTACTACAGTCAGCTGATGTGCCAACCTATTCTGTTGCT
TGACCAAGCTCTTGTATCAGACGTTGGAGATAGTACTGAAGTTTCCGTTAAGATGTTTGATGCTTATGTC
GACACCTTTTCAGCAACTTTTAGTGTTCCTATGGA"&amp;"AAAACTTAAGGCACTTGTTGCTACAGCTCACAGCG
AGTTAGCAAAGGGTGTAGCTTTAGATGGTGTCCTTTCTACATTCGTGTCAGCTGCCCGACAAGGTGTTGT
TGATACCGATGTTGACACAAAGGATGTTATTGAATGTCTCAAACTTTCACATCACTCTGACTTAGAAGTG
ACAGGTGACAGTTGTAACAATTTCATGCTCACCTATAATAAGGTTGAAAACATGACGCCCAGAGATCTTG
GCGCAT"&amp;"GTATTGACTGTAATGCAAGGCATATCAATGCCCAAGTAGCAAAAAGTCACAATGTTTCACTCAT
CTGGAATGTAAAAGACTACATGTCTTTATCTGAACAGCTGCGTAAACAAATTCGTAGTGCTGCCAAGAAG
AACAACATACCTTTTAGACTAACTTGTGCTACAACTAGACAGGTTGTCAATGTCATAACTACTAAAATCT
CACTCAAGGGTGGTAAGATTGTTAGTACTTGTTTTAAACTTATGCTTA"&amp;"AGGCCACATTATTGTGCGTTCT
TGCTGCATTGGTTTGTTATATCGTTATGCCAGTACATACATTGTCAATCCATGATGGTTACACAAATGAA
ATCATTGGTTACAAAGCCATTCAGGATGGTGTCACTCGTGACATCATTTCTACTGATGATTGTTTTGCAA
ATAAACATGCTGGTTTTGACGCATGGTTTAGCCAGCGTGGTGGTTCATACAAAAATGACAAAAGCTGCCC
TGTAGTAGCTGCTATCATT"&amp;"ACAAGAGAGATTGGTTTCATAGTGCCTGGCTTACCGGGTACTGTGCTGAGA
GCAATCAATGGTGACTTCTTGCATTTTCTACCTCGTGTTTTTAGTGCTGTTGGCAACATTTGCTACACAC
CTTCCAAACTCATTGAGTATAGTGATTTTGCTACCTCTGCTTGCGTTCTTGCTGCTGAGTGTACAATTTT
TAAGGATGCTATGGGCAAACCTGTGCCATATTGTTATGACACTAATTTGCTAGAGGGTTCT"&amp;"ATTTCTTAT
AGTGAGCTTCGTCCAGACACTCGTTATGTGCTTATGGATGGTTCCATCATACAGTTTCCTAACACTTACC
TGGAGGGTTCTGTTAGAGTAGTAACAACTTTTGATGCTGAGTACTGTAGACATGGTACATGCGAAAGGTC
AGAAGTAGGTATTTGCCTATCTACCAGTGGTAGATGGGTTCTTAATAATGAGCATTACAGAGCTCTATCA
GGAGTTTTCTGTGGTGTTGATGCGATGAATCT"&amp;"CATAGCTAACATCTTTACTCCTCTTGTGCAACCTGTGG
GTGCTTTAGATGTGTCTGCTTCAGTAGTGGCTGGTGGTATTATTGCCATATTGGTGACTTGTGCTGCCTA
CTACTTTATGAAATTCAGACGTGTTTTTGGTGAGTACAACCATGTTGTTGCTGCTAATGCACTTTTGTTT
TTGATGTCTTTCACTATACTCTGTCTGGTACCAGCTTACAGCTTTCTGCCGGGAGTCTACTCAGTCTTTT
ACT"&amp;"TGTACTTGACATTCTATTTCACCAATGATGTTTCATTCTTGGCTCACCTTCAATGGTTTGCCATGTT
TTCTCCTATTGTGCCTTTTTGGATAACAGCAATCTATGTATTCTGTATTTCTCTGAAGCACTGCCATTGG
TTCTTTAACAACTATCTTAGGAAAAGAGTCATGTTTAATGGAGTTACATTTAGTACCTTCGAGGAGGCTG
CTTTGTGTACCTTTTTGCTCAACAAGGAAATGTACCTAAAATTGC"&amp;"GTAGCGAGACACTGTTGCCACTTAC
ACAGTATAACAGGTATCTTGCTCTATATAACAAGTACAAGTATTTCAGTGGAGCCTTAGATACTACCAGC
TATCGTGAAGCAGCTTGCTGCCACTTAGCAAAGGCTCTAAATGACTTTAGCAACTCAGGTGCTGATGTTC
TCTACCAACCACCACAGACATCAATCACTTCTGCTGTTCTGCAGAGTGGTTTTAGGAAAATGGCATTCCC
GTCAGGCAAAGTTGAA"&amp;"GGGTGCATGGTACAAGTAACCTGTGGAACTACAACTCTTAATGGATTGTGGTTG
GATGACACAGTATACTGTCCAAGACATGTCATTTGCACAGCAGAAGACATGCTTAATCCTAACTATGAAG
ATCTGCTCATTCGCAAATCCAACCATAGCTTTCTTGTTCAGGCTGGCAATGTTCAACTTCGTGTTATTGG
CCATTCTATGCAAAATTGTCTGCTTAGGCTTAAAGTTGATACTTCTAACCCTAAGACA"&amp;"CCCAAGTATAAA
TTTGTCCGTATCCAACCTGGTCAAACATTTTCAGTTCTAGCATGCTACAATGGTTCACCATCTGGTGTTT
ATCAGTGTGCCATGAGACCTAATCATACCATTAAAGGTTCTTTCCTTAATGGATCATGTGGTAGTGTTGG
TTTTAACATTGATTATGATTGCGTGTCTTTCTGCTATATGCATCATATGGAGCTTCCAACAGGAGTACAC
GCTGGTACTGACTTAGAAGGTAAATTCTA"&amp;"TGGTCCATTTGTTGACAGACAAACTGCACAGGCTGCAGGTA
CAGACACAACCATAACATTAAATGTTTTGGCATGGCTGTATGCTGCTGTTATCAATGGTGATAGGTGGTT
TCTTAATAGATTCACCACTACTTTGAATGACTTTAACCTTGTGGCAATGAAGTACAACTATGAACCTTTG
ACACAAGATCATGTTGACATATTGGGACCTCTTTCTGCTCAAACAGGAATTGCCGTCTTAGATATGTGTG
"&amp;"CTGCTTTGAAAGAGCTGCTGCAGAATGGTATGAATGGTCGTACTATCCTTGGTAGCACTATTTTAGAAGA
TGAGTTTACACCATTTGATGTTGTTAGACAATGCTCTGGTGTTACCTTCCAAGGTAAGTTCAAGAAAATT
GTTAAGGGCACTCATCATTGGATGCTTTTAACTTTCTTGACATCACTATTGATTCTTGTTCAAAGTACAC
AGTGGTCACTGTTTTTCTTTGTTTACGAGAATGCTTTCTTGC"&amp;"CATTTACTCTTGGTATTATGGCAATTGC
TGCATGTGCTATGCTGCTTGTTAAGCATAAGCACGCATTCTTGTGCTTGTTTCTGTTACCTTCTCTTGCA
ACAGTTGCTTACTTTAATATGGTCTACATGCCTGCTAGCTGGGTGATGCGTATCATGACATGGCTTGAAT
TGGCTGACACTAGCTTGTCTGGTTATAGGCTTAAGGATTGTGTTATGTATGCTTCAGCTTTAGTTTTGCT
TATTCTCATGACA"&amp;"GCTCGCACTGTTTATGATGATGCTGCTAGACGTGTTTGGACACTGATGAATGTCATT
ACACTTGTTTACAAAGTCTACTATGGTAATGCTTTAGATCAAGCTATTTCCATGTGGGCCTTAGTTATTT
CTGTAACCTCTAACTATTCTGGTGTCGTTACGACTATCATGTTTTTAGCTAGAGCTATAGTGTTTGTGTG
TGTTGAGTATTATCCATTGTTATTTATTACTGGCAACACCTTACAGTGTATCATG"&amp;"CTTGTTTATTGTTTC
TTAGGCTATTGTTGCTGCTGCTACTTTGGCCTTTTCTGTTTACTCAACCGTTACTTCAGGCTTACTCTTG
GTGTTTATGACTACTTGGTCTCTACACAAGAATTTAGGTATATGAACTCCCAGGGGCTTTTGCCTCCTAA
GAGTAGTATTGATGCTTTCAAGCTTAACATTAAGTTGTTGGGTATTGGAGGTAAACCATGTATCAAGGTT
GCTACTGTACAGTCTAAAATGTCTGA"&amp;"CGTAAAGTGCACATCTGTGGTACTGCTCTCGGTTCTTCAACAAC
TTAGAGTAGAGTCATCTTCTAAATTGTGGGCACAATGTGTACAACTCCACAATGATATTCTTCTTGCAAA
AGACACAACTGAAGCTTTCGAGAAGATGGTTTCTCTTTTGTCTGTTTTGCTATCCATGCAGGGTGCTGTA
GACATTAATAGGTTGTGCGAGGAAATGCTCGATAACCGTGCTACTCTTCAGGCTATTGCTTCAGAATT"&amp;"TA
GTTCTTTACCATCATATGCCGCTTATGCCACTGCCCAGGAGGCCTATGAGCAGGCTGTAGCTAATGGTGA
TTCTGAAGTCGTTCTCAAAAAGTTAAAGAAATCTTTGAATGTGGCTAAATCTGAGTTTGACCGTGATGCT
GCCATGCAACGCAAGTTGGAAAAGATGGCAGATCAGGCTATGACCCAAATGTACAAACAGGCAAGATCTG
AGGACAAGAGGGCAAAAGTAACTAGTGCTATGCAAACAA"&amp;"TGCTCTTCACTATGCTTAGGAAGCTTGATAA
TGATGCACTTAACAACATTATCAACAATGCGCGTGATGGTTGTGTTCCACTCAACATCATACCATTGACT
ACAGCAGCCAAACTCATGGTTGTTGTCCCTGATTATGGTACCTACAAGAACACTTGTGATGGTAACACCT
TTACATATGCATCTGCACTCTGGGAAATCCAGCAAGTTGTTGATGCGGATAGCAAGATTGTTCAACTTAG
TGAAATTAAC"&amp;"ATGGACAATTCACCAAATTTGGCTTGGCCTCTTATTGTTACAGCTCTAAGAGCCAACTCA
GCTGTTAAACTACAGAATAATGAACTGAGTCCAGTAGCACTACGACAGATGTCCTGTGCGGCTGGTACCA
CACAAACAGCTTGTACTGATGACAATGCACTTGCCTACTATAACAATTCGAAGGGAGGTAGGTTTGTGCT
GGCATTACTATCAGACCACCAAGATCTCAAATGGGCTAGATTCCCTAAGAGT"&amp;"GATGGTACAGGTACAATT
TACACAGAACTGGAACCACCTTGTAGGTTTGTTACAGACACACCAAAAGGGCCTAAAGTGAAATACTTGT
ACTTCATCAAAGGCTTAAACAACCTAAATAGAGGTATGGTGCTGGGCAGTTTAGCTGCTACAGTACGTCT
TCAGGCTGGAAATGCTACAGAAGTACCTGCCAATTCAACTGTGCTTTCCTTCTGTGCTTTTGCAGTAGAC
CCTGCTAAAGCATATAAGGATTA"&amp;"CCTAGCAAGTGGAGGACAACCAATCACCAACTGTGTGAAGATGTTGT
GTACACACACTGGTACAGGACAGGCAATTACTGTAACACCAGAAGCTAACATGGACCAAGAGTCCTTTGG
TGGTGCTTCATGTTGTCTGTATTGTAGATGCCACATTGACCATCCAAATCCTAAAGGATTCTGTGACTTG
AAAGGTAAGTACGTCCAAATACCTACCACTTGTGCTAATGACCCAGTGGGTTTTACACTTAGAAA"&amp;"CACAG
TCTGTACCGTCTGCGGAATGTGGAAAGGTTATGGCTGTAGTTGTGACCAACTCCGCGAACCCTTGATGCA
GTCTGCGGATGCATCAACGTTTTTAAACGGGTTTGCGGTGTAAGTGCAGCCCGTCTTACACCGTGCGGCA
CAGGCACTAGTACTGATGTCGTCTACAGGGCTTTTGATATTTACAACGAAAAAGTTGCTGGTTTTGCAAA
GTTCCTAAAAACTAATTGCTGTCGCTTCCAGGAGAA"&amp;"GGATGAGGAAGGCAATTTATTAGACTCTTACTTT
GTAGTTAAGAGGCATACTATGTCTAACTACCAACATGAAGAGACTATTTATAACTTGGTTAAAGATTGTC
CAGCGGTTGCTGTCCATGACTTTTTCAAGTTTAGAGTAGATGGTGACATGGTACCACATATATCACGTCA
GCGTCTAACTAAATACACAATGGCTGATTTAGTCTATGCTCTACGTCATTTTGATGAGGGTAATTGTGAT
ACATTAA"&amp;"AAGAAATACTCGTCACATACAATTGCTGTGATGATGATTATTTCAATAAGAAGGATTGGTATG
ACTTCGTAGAGAATCCTGACATCTTACGCGTATATGCTAACTTAGGTGAGCGTGTACGCCAATCATTATT
AAAGACTGTACAATTCTGCGATGCTATGCGTGATGCAGGCATTGTAGGCGTACTGACATTAGATAATCAG
GATCTTAATGGGAACTGGTACGATTTCGGTGATTTCGTACAAGTAGCAC"&amp;"CAGGCTGCGGAGTTCCTATTG
TGGATTCATATTACTCATTGCTGATGCCCATCCTCACTTTGACTAGGGCATTGGCTGCTGAGTCCCATAT
GGATGCTGATCTCGCAAAACCACTTATTAAGTGGGATTTGCTGAAATATGATTTTACGGAAGAGAGACTT
TGTCTCTTCGACCGTTATTTTAAATATTGGGACCAGACATACCATCCCAATTGTATTAACTGTTTGGATG
ATAGGTGTATCCTTCATTGT"&amp;"GCAAACTTTAATGTGTTATTTTCTACTGTGTTTCCACCTACAAGTTTTGG
ACCACTAGTAAGAAAAATATTTGTAGATGGTGTTCCTTTTGTTGTTTCAACTGGATACCATTTTCGTGAG
TTAGGAGTCGTACATAATCAGGATGTAAACTTACATAGCTCGCGTCTCAGTTTCAAGGAACTTTTAGTGT
ATGCTGCTGATCCAGCTATGCATGCAGCTTCTGGCAATTTATTGCTAGATAAACGCACTACA"&amp;"TGCTTTTC
AGTAGCTGCACTAACAAACAATGTTGCTTTTCAAACTGTCAAACCCGGTAATTTTAATAAAGACTTTTAT
GACTTTGCTGTGTCTAAAGGTTTCTTTAAGGAAGGAAGTTCTGTTGAACTAAAACACTTCTTCTTTGCTC
AGGATGGCAACGCTGCTATCAGTGATTATGACTATTATCGTTATAATCTGCCAACAATGTGTGATATCAG
ACAACTCCTATTCGTAGTTGAAGTTGTTGATAA"&amp;"ATACTTTGATTGTTACGATGGTGGCTGTATTAATGCC
AACCAAGTAATCGTTAACAATCTGGATAAATCAGCTGGTTTCCCATTTAATAAATGGGGTAAGGCTAGAC
TTTATTATGACTCAATGAGTTATGAGGATCAAGATGCACTTTTCGCGTATACTAAGCGTAATGTCATCCC
TACTATAACTCAAATGAATCTTAAGTATGCCATTAGTGCAAAGAATAGAGCTCGCACCGTAGCTGGTGTC
TCTA"&amp;"TCTGTAGTACTATGACAAATAGACAGTTTCATCAGAAATTATTGAAGTCAATAGCCGCCACTAGAG
GAGCTACTGTGGTAATTGGAACAAGCAAGTTTTACGGTGGCTGGCATAATATGTTAAAAACTGTTTACAG
TGATGTAGAAACTCCACACCTTATGGGTTGGGATTATCCAAAATTTGACAGAGCCATGCCTAACATGCTT
AGGATAATGGCCTCTCTTGTTCTTGCTCGCAAACATAACACTTGCT"&amp;"GTAACTTATCACACCGTTTCTACA
GGTTAGCTAACGAGTGTGCGCAAGTATTAAGTGAGATGGTCATGTGTGGCGGCTCACTATATGTTAAACC
AGGTGGAACATCATCCGGTGATGCTACAACTGCTTATGCTAATAGTGTCTTTAACATTTGTCAAGCTGTT
ACAGCCAATGTAAATGCACTTCTTTCAACTGATGGTAATAAGATAGCTGACAAGTATGTCCGCAATCTAC
AACACAGGCTCTATGAG"&amp;"TGTCTCTATAGAAATAGGGATGTTGATCATGAATTCGTGGATGAGTTTTACGC
TTACCTGCGTAAACATTTCTCCATGATGATTCTTTCTGATGATGCCGTTGTGTGCTATAACAGTAACTAT
GCGGCTCAAGGTTTAGTAGCTAGCATTAAGAACTTTAAGGCAGTTCTTTATTATCAAAATAATGTGTTCA
TGTCTGAGGCAAAATGTTGGACTGAGACTGACCTTACTAAAGGACCTCACGAATTTTGC"&amp;"TCACAGCATAC
AATGCTAGTTAAACAAGGAGATGATTACGTGTACCTGCCTTACCCAGATCCATCAAGAATATTAGGCGCA
GGCTGTTTTGTCGATGATATTGTCAAAACAGATGGTACACTTATGATTGAAAGGTTCGTGTCACTGGCTA
TTGATGCTTACCCACTTACAAAACATCCTAATCAGGAGTATGCTGATGTCTTTCACTTGTATTTACAATA
CATTAGAAAGTTACATGATGAGCTTACTGG"&amp;"CCACATGTTGGACATGTATTCCGTAATGCTAACTAATGAT
AACACCTCACGGTACTGGGAACCTGAGTTTTATGAGGCTATGTACACACCACATACAGTCTTGCAGGCTG
TAGGTGCTTGTGTATTGTGCAATTCACAGACTTCACTTCGTTGCGGTGCCTGTATTAGGAGACCATTCCT
ATGTTGCAAGTGCTGCTATGACCATGTCATTTCAACATCACACAAATTAGTGTTGTCTGTTAATCCCTAT
G"&amp;"TTTGCAATGCCCCAGGTTGTGATGTCACTGATGTGACACAACTGTATCTAGGAGGTATGAGCTATTATT
GCAAGTCACATAAGCCTCCCATTAGTTTTCCATTATGTGCTAATGGTCAGGTTTTTGGTTTATACAAAAA
CACATGTGTAGGCAGTGACAATGTCACTGACTTCAATGCGATAGCAACATGTGATTGGACTAATGCTGGC
GATTACATACTTGCCAACACTTGTACTGAGAGACTCAAGCTTT"&amp;"TCGCAGCAGAAACGCTCAAAGCCACTG
AGGAAACATTTAAGCTGTCATATGGTATTGCCACTGTACGCGAAGTACTCTCTGACAGAGAATTGCATCT
TTCATGGGAGGTTGGAAAACCTAGACCACCATTGAACAGAAACTATGTCTTTACTGGTTACCGTGTAACT
AAAAATAGTAAAGTACAGATTGGAGAGTACACCTTTGAAAAAGGTGACTATGGTGATGCTGTTGTGTACA
GAGGTACTACGACA"&amp;"TACAAGTTGAATGTTGGTGATTACTTTGTGTTGACATCTCACACTGTAATGCCACT
TAGTGCACCTACTCTAGTGCCACAAGAGCACTATGTGAGAATTACTGGCTTGTACCCAACACTCAACATC
TCAGATGAGTTTTCTAGCAATGTTGCAAATTATCAAAAGGTCGGCATGCAAAAGTACTCTACACTCCAAG
GACCACCTGGTACTGGTAAGAGTCATTTTGCCATCGGACTTGCTCTCTATTACCCA"&amp;"TCTGCTCGCATAGT
GTATACGGCATGCTCTCATGCAGCTGTTGATGCCCTATGTGAAAAGGCATTAAAATATTTGCCCATAGAT
AAATGTAGTAGAATCATACCTGCGCGTGCGCGCGTAGAGTGTTTTGATAAATTCAAAGTGAATTCAACAC
TAGAACAGTATGTTTTCTGCACTGTAAATGCATTGCCAGAAACAACTGCTGACATTGTAGTCTTTGATGA
AATCTCTATGGCTACTAATTATGACTT"&amp;"GAGTGTTGTCAATGCTAGACTTCGTGCAAAACACTACGTCTAT
ATTGGCGATCCTGCTCAATTACCAGCCCCCCGCACATTGCTGACTAAAGGCACACTAGAACCAGAATATT
TTAATTCAGTGTGCAGACTTATGAAAACAATAGGTCCAGACATGTTCCTTGGAACTTGTCGCCGTTGTCC
TGCTGAAATTGTTGACACTGTGAGTGCTTTAGTTTATGACAATAAGCTAAAAGCACACAAGGATAAGTC"&amp;"A
GCTCAATGCTTCAAAATGTTCTACAAAGGTGTTATTACACATGATGTTTCATCTGCAATCAACAGACCTC
AAATAGGCGTTGTAAGAGAATTTCTTACACGCAATCCTGCTTGGAGAAAAGCTGTTTTTATCTCACCTTA
TAATTCACAGAACGCTGTAGCTTCAAAAATCTTAGGATTGCCTACGCAGACTGTTGATTCATCACAGGGT
TCTGAATATGACTATGTCATATTCACACAAACTACTGAAA"&amp;"CAGCACACTCTTGTAATGTCAACCGCTTCA
ATGTGGCTATCACAAGGGCAAAAATTGGCATTTTGTGCATAATGTCTGATAGAGATCTTTATGACAAACT
GCAATTTACAAGTCTAGAAATACCACGTCGCAATGTGGCTACATTACAAGCAGAAAATGTAACTGGACTT
TTTAAGGACTGTAGTAAGATCATTACTGGTCTTCATCCTACACAGGCACCTACACACCTCAGCGTTGATA
TAAAGTTCAAG"&amp;"ACTGAAGGATTATGTGTTGACATACCAGGCATACCAAAGGACATGACCTACCGTAGACT
CATCTCTATGATGGGTTTCAAAATGAATTACCAAGTCAATGGTTACCCTAATATGTTTATCACCCGCGAA
GAAGCTATTCGTCACGTTCGTGCGTGGATTGGCTTTGATGTAGAGGGCTGTCATGCAACTAGAGATGCTG
TGGGTACTAACCTACCTCTCCAGCTAGGATTTTCTACAGGTGTTAACTTAGTA"&amp;"GCTGTACCGACTGGTTA
TGTTGACACTGAAAATAACACAGAATTCACCAGAGTTAATGCAAAACCTCCACCAGGTGACCAGTTTAAA
CATCTTATACCACTCATGTATAAAGGCTTGCCCTGGAATGTAGTGCGTATTAAGATAGTACAAATGCTCA
GTGATACACTGAAAGGATTGTCAGACAGAGTCGTGTTCGTCCTTTGGGCGCATGGCTTTGAGCTTACATC
AATGAAGTACTTTGTCAAGATTGG"&amp;"ACCTGAAAGAACGTGTTGTCTGTGTGACAAACGTGCAACTTGCTTT
TCTACTTCATCAGATACTTATGCCTGCTGGAATCATTCTGTGGGTTTTGACTATGTCTATAACCCATTTA
TGATTGATGTTCAGCAGTGGGGCTTTACGGGTAACCTTCAGAGTAACCATGACCAACATTGCCAGGTACA
TGGAAATGCACATGTGGCTAGTTGTGATGCTATCATGACTAGATGTTTAGCAGTCCATGAGTGCTT"&amp;"TGTT
AAGCGCGTTGATTGGTCTGTTGAATACCCTATTATAGGAGATGAACTGAGGGTTAATTCTGCTTGCAGAA
AAGTACAACACATGGTTGTGAAGTCTGCATTGCTTGCTGATAAGTTTCCAGTTCTTCATGACATTGGAAA
TCCAAAGGCTATCAAGTGTGTGCCTCAGGCTGAAGTAGAATGGAAGTTCTACGATGCTCAGCCATGTAGT
GACAAAGCTTACAAAATAGAGGAACTCTTCTATTCTT"&amp;"ATGCTACACATCACGATAAATTCACTGATGGTG
TTTGTTTGTTTTGGAATTGTAACGTTGATCGTTACCCAGCCAATGCAATTGTGTGTAGGTTTGACACAAG
AGTCTTGTCAAACTTGAACTTACCAGGCTGTGATGGTGGTAGTTTGTATGTGAATAAGCATGCATTCCAC
ACTCCAGCTTTCGATAAAAGTGCATTTACTAATTTAAAGCAATTGCCTTTCTTTTACTATTCTGATAGTC
CTTGTGAG"&amp;"TCTCATGGCAAACAAGTAGTGTCGGATATTGATTATGTTCCACTCAAATCTGCTACGTGTAT
TACACGATGCAATTTAGGTGGTGCTGTTTGCAGACWCCATGCAAATGAGTACCGACAGTACTTGGATGCA
TATAATATGATGATTTCTGCTGGATTTAGCCTATGGATTTACAAACAATTTGATACTTATAACCTGTGGA
ATACATTTACCAGGTTACAGAGTTTAGAAAATGTGGCTTATAATGTTGTT"&amp;"AATAAAGGACACTTTGATGG
ACACGCCGGCGAAGCACCTGTTTCCATCATTAATAATGCTGTTTACACAAAGGTAGATGGTATTGATGTG
GAGATCTTTGAAAATAAGACAACACTTCCTGTTAATGTTGCATTTGAGCTTTGGGCTAAGCGTAACATTA
AACCAGTGCCAGAGATTAAGATACTCAATAATTTGGGTGTTGATATCGCTGCTAATACTGTAATCTGGGA
CTACAAAAGAGAAGCCCCAGC"&amp;"ACATGTATCTACAATAGGTGTCTGCACAATGACTGACATTGCCAAGAAA
CCTACTGAGAGTGCTTGTTCTTCACTTACTGTCTTGTTTGATGGTAGAGTGGAAGGACAGGTAGACCTTT
TTAGAAACGCCCGTAATGGTGTTTTAATAACAGAAGGTTCAGTCAAAGGTCTAACACCTTCAAAGGGACC
AGCACAAGCTAGCGTCAATGGAGTCACATTAATTGGAGAATCAGTAAAAACACAGTTTAACTA"&amp;"CTTTAAG
AAAGTAGACGGCATTATTCAACAGTTGCCTGAAACCTACTTTACTCAGAGCAGAGACTTAGAGGATTTTA
AGCCCAGATCACAAATGGAAACTGACTTTCTCGAGCTCGCTATGGATGAATTCATACAGCGATATAAGCT
CGAGGGCTATGCCTTCGAACACATCGTTTATGGAGATTTCAGTCATGGACAACTTGGCGGTCTTCATTTA
ATGATAGGCTTAGCCAAGCGCTCACAAGATTCAC"&amp;"CACTTAAATTAGAGGATTTTATCCCTATGGACAGCA
CAGTGAAAAATTACTTCATAACAGATGCGCAAACAGGTTCATCAAAATGTGTGTGTTCTGTGATTGATCT
TTTACTTGATGACTTTGTCGAGATAATAAAGTCACAAGATTTGTCAGTGATTTCAAAAGTGGTCAAGGTT
ACAATTGACTATGCTGAAATTTCATTCATGCTTTGGTGTAAGGATGGACATGTTGAAACCTTCTACCCAA
AACTA"&amp;"CAAGCAAGTCAAGCGTGGCAACCAGGTGTTGCGATGCCTAACTTGTACAAGATGCAAAGAATGCT
TCTTGAAAAGTGTGACCTTCAGAATTATGGTGAAAATGCTGTTATACCAAAAGGAATAATGATGAATGTC
GCAAAGTATACTCAACTGTGTCAATACTTAAATACACTTACTTTAGCTGTACCCTACAACATGAGAGTTA
TTCACTTTGGTGCTGGCTCTGATAAAGGAGTTGCACCAGGTACAGCT"&amp;"GTGCTCAGACAATGGTTGCCAAC
TGGCACACTACTTGTCGATTCAGATCTTAATGACTTCGTCTCCGACGCAGATTCTACTTTAATTGGAGAC
TGTGCAACAGTACATACGGCTAATAAATGGGACCTTATTATTAGCGATATGTATGACCCTAGGACCAAAC
ATGTGACAAAAGAGAATGACTCTAAAGAAGGGTTTTTCACTTATCTGTGTGGATTTATAAAGCAAAAACT
AGCCCTGGGTGGTTCTAT"&amp;"AGCTGTAAAGATAACAGAGCATTCTTGGAATGCTGACCTTTACAAGCTTATG
GGCCATTTCTCATGGTGGACAGCTTTTGTTACAAATGTAAATGCATCATCATCGGAAGCATTTTTAATTG
GGGCTAACTATCTTGGCAAGCCGAAGGAACAAATTGATGGCTATACCATGCATGCTAACTACATTTTCTG
GAGGAACACAAATCCTATCCAGTTGTCTTCCTATTCACTCTTTGACATGAGCAAATTTCC"&amp;"TCTTAAATTA
AGAGGAACTGCTGTAATGTCTCTTAAGGAGAATCAAATCAATGATATGATTTATTCTCTTCTGGAAAAAG
GTAGGCTTATCATTAGAGAAAACAACAGAGTTGTGGTTTCAAGTGATATTCTTGTTAACAACTAAACGAA
CATGTTTATTTTCTTATTATTTCTTACTCTCACTAGTGGTAGTGACCTTGACCGGTGCACCACTTTTGAT
GATGTTCAAGCTCCTAATTACACTCAACATA"&amp;"CTTCATCTATGAGGGGGGTTTACTATCCTGATGAAATTT
TTAGATCAGACACTCTTTATTTAACTCAGGATTTATTTCTTCCATTTTATTCTAATGTTACAGGGTTTCA
TACTATTAATCATACGTTTGGCAACCCTGTCATACCTTTTAAGGATGGTATTTATTTTGCTGCCACAGAG
AAATCAAATGTTGTCCGTGGTTGGGTTTTTGGTTCTACCATGAACAACAAGTCACAGTCGGTGATTATTA
TT"&amp;"AACAATTCTACTAATGTTGTTATACGAGCATGTAACTTTGAATTGTGTGACAACCCTTTCTTTGCTGT
TTCTAAACCCATGGGTACACAGACACATACTATGATATTCGATAATGCATTTAATTGCACTTTCGAGTAC
ATATCTGATGCCTTTTCGCTTGATGTTTCAGAAAAGTCAGGTAATTTTAAACACTTACGAGAGTTTGTGT
TTAAAAATAAAGATGGGTTTCTCTATGTTTATAAGGGCTATCAA"&amp;"CCTATAGATGTAGTTCGTGATCTACC
TTCTGGTTTTAACACTTTGAAACCTATTTTTAAGTTGCCTCTTGGTATTAACATTACAAATTTTAGAGCC
ATTCTTACAGCCTTTTCACCTGCTCAAGACATTTGGGGCACGTCAGCTGCAGCCTATTTTGTTGGCTATT
TAAAGCCAACTACATTTATGCTCAAGTATGATGAAAATGGTACAATCACAGATGCTGTTGATTGTTCTCA
AAATCCACTTGCTGA"&amp;"ACTCAAATGCTCTGTTAAGAGCTTTGAGATTGACAAAGGAATTTACCAGACCTCT
AATTTCAGGGTTGTTCCCTCAGGAGATGTTGTGAGATTCCCTAATATTACAAACTTGTGTCCTTTTGGAG
AGGTTTTTAATGCTACTAAATTCCCTTCTGTCTATGCATGGGAGAGAAAAAAAATTTCTAATTGTGTTGC
TGATTACTCTGTGCTCTACAACTCAACATTTTTTTCAACCTTTAAGTGCTATGGCGT"&amp;"TTCTGCCACTAAG
TTGAATGATCTTTGCTTCTCCAATGTCTATGCAGATTCTTTTGTAGTCAAGGGAGATGATGTAAGACAAA
TAGCGCCAGGACAAACTGGTGTTATTGCTGATTATAATTATAAATTGCCAGATGATTTCATGGGTTGTGT
CCTTGCTTGGAATACTAGGAACATTGATGCTACTTCAACTGGTAATTATAATTATAAATATAGGTATCTT
AGACATGGCAAGCTTAGGCCCTTTGAGA"&amp;"GAGACATATCTAATGTGCCTTTCTCCCCTGATGGCAAACCTT
GCACCCCACCTGCTCTTAATTGTTATTGGCCATTAAATGATTATGGTTTTTACACCACTACTGGCATTGG
CTACCAACCTTACAGAGTTGTAGTACTTTCTTTTGAACTTTTAAATGCACCGGCCACGGTTTGTGGACCA
AAATTATCCACTGACCTTATTAAGAACCAGTGTGTCAATTTTAATTTTAATGGACTCACTGGTACTGGTG"&amp;"
TGTTAACTCCTTCTTCAAAGAGATTTCAACCATTTCAACAATTTGGCCGTGATGTTTCTGATTTCACTGA
TTCCGTTCGAGATCCTAAAACATCTGAAATATTAGACATTTCACCTTGCTCTTTTGGGGGTGTAAGTGTA
ATTACACCTGGAACAAATGCTTCATCTGAAGTTGCTGTTCTATATCAAGATGTTAACTGCACTGATGTTT
CTACAGCAATTCATGCAGATCAACTCACACCAGCTTGGCGC"&amp;"ATATATTCTACTGGAAACAATGTATTCCA
GACTCAAGCAGGCTGTCTTATAGGAGCTGAGCATGTCGACACTTCTTATGAGTGCGACATTCCTATTGGA
GCTGGCATTTGTGCTAGTTACCATACAGTTTCTTTATTACGTAGTACTAGCCAAAAATCTATTGTGGCTT
ATACTATGTCTTTAGGTGCTGATAGTTCAATTGCTTACTCTAATAACACCATTGCTATACCTACTAACTT
TTCAATTAGCAT"&amp;"TACTACAGAAGTAATGCCTGTTTCTATGGCTAAAACCTCCGTAGATTGTAATATGTAC
ATCTGCGGAGATTCTACTGAATGTGCTAATTTGCTTCTCCAATATGGTAGCTTTTGCACACAACTAAATC
GTGCACTCTCAGGTATTGCTGCTGAACAGGATCGCAACACACGTGAAGTGTTCGCTCAAGTCAAACAAAT
GTACAAAACCCCAACTTTGAAATATTTTGGTGGTTTTAATTTTTCACAAATATT"&amp;"ACCTGACCCTCTAAAG
CCAACTAAGAGGTCTTTTATTGAGGACTTGCTCTTTAATAAGGTGACACTCGCTGATGCTGGCTTCATGA
AGCAATATGGCGAATGCCTAGGTGATATTAATGCTAGAGATCTCATTTGTGCGCAGAAGTTCAATGGACT
TACAGTGTTGCCACCTCTGCTCACTGATGATATGATTGCTGCCTACACTGCTGCTCTAGTTAGTGGTACT
GCCACTGCTGGATGGACATTTGGTG"&amp;"CTGGCGCTGCTCTTCAAATACCTTTTGCTATGCAAATGGCATATA
GGTTCAATGGCATTGGAGTTACCCAAAATGTTCTCTATGAGAACCAAAAACAAATCGCCAACCAATTTAA
CAAGGCGATTAGTCAAATTCAAGAATCACTTACAACAACATCAACTGCATTGGGCAAGCTGCAAGACGTT
GTTAACCAGAATGCTCAAGCATTAAACACACTTGTTAAACAACTTAGCTCTAATTTTGGTGCAATTT"&amp;"CAA
GTGTGCTAAATGATATCCTTTCGCGACTTGATAAAGTCGAGGCGGAGGTACAAATTGACAGGTTAATTAC
AGGCAGACTTCAAAGCCTTCAAACCTATGTAACACAACAACTAATCAGGGCTGCTGAAATCAGGGCTTCT
GCTAATCTTGCTGCTACTAAAATGTCTGAGTGTGTTCTTGGACAATCAAAAAGAGTTGACTTTTGTGGAA
AGGGCTACCACCTTATGTCCTTCCCACAAGCAGCCCCG"&amp;"CATGGTGTTGTCTTCCTACATGTCACGTATGT
GCCATCCCAGGAGAGGAACTTCACCACAGCGCCAGCAATTTGTCATGAAGGCAAAGCATACTTCCCTCGT
GAAGGTGTTTTTGTGTTTAATGGCACTTCTTGGTTTATTACACAGAGGAACTTCTTTTCTCCACAAATAA
TTACTACAGACAATACATTTGTCTCAGGAAATTGTGATGTCGTTATTGGCATCATTAACAACACAGTTTA
TGATCCTCT"&amp;"GCAACCTGAGCTTGACTCATTCAAAGAAGAGCTGGACAAGTACTTCAAAAATCATACATCA
CCAGATGTTGATCTTGGCGACATTTCAGGCATTAACGCTTCTGTCGTCAACATTCAAAAAGAAATTGACC
GCCTCAATGAGGTCGCTAAAAATTTAAATGAATCACTCATTGACCTTCAAGAATTGGGAAAATATGAGCA
ATATATTAAATGGCCTTGGTATGTTTGGCTCGGCTTCATTGCTGGACTAAT"&amp;"TGCCATCGTCATGGTTACA
ATCTTGCTTTGTTGCATGACTAGTTGTTGCAGTTGCCTCAAGGGTGCATGCTCTTGTGGTTCTTGCTGCA
AGTTTGATGAGGATGACTCTGAGCCAGTTCTCAAGGGTGTCAAATTACATTACACATAAACGAACTTATG
GATTTGTTTATGAGATTTTTTACTCTTGGATCAATTACTGCACAGCCAGTAAAAATTGACAATGCTTCTC
CTGCAAGTACTGTTCATGCTAC"&amp;"AGCAACGATACCGCTACAAGCCTCACTCCCTTTCGGATGGCTTGTTAT
TGGCGTTGCATTTCTTGCTGTTTTTCAGAGCGCTACCAAAATAATTGCGCTCAATAAAAGATGGCAGCTA
GCCCTTTATAAGGGCTTCCAGTTCATTTGCAATTTACTGCTGCTATTTGTTACCATCTATTCACATCTTT
TGCTTGTCGCTGCAGGTATGGAGGCGCAATTTTTGTACCTCTATGCCTTGATATATTTTCTACA"&amp;"ATGCAT
CAACGCATGTAGAATTATTATGAGATGTTGGCTTTGTTGGAAGTGCAAATCCAAGAACCCATTACTTTAT
GATGCCAACTACTTTGTTTGCTGGCACACACATAACTATGACTACTGTATACCATATAACAGTGTCACAG
ATACAATTGTCGTTACTGAAGGTGACGGCATTTCAACACCAAAACTCAAAGAAGACTACCAAATTGGTGG
TTATTCTGAGGATAGGCACTCAGGTGTTAAAGACT"&amp;"ATGTCGTTGTACATGGCTATTTCACCGAAGTTTAC
TACCAGCTTGAGTCTACACAAATTACTACAGACACTGGTATTGAAAATGCTACATTCTTCATCTTTAACA
AGCTTGTTAAAGACCCACCGAATGTGCAAATACACACAATCGACGGCTCTTCAGGAGTTGCTAATCCAGC
AATGGATCCAATTTATGATGAGCCGACGACGACTACTAGCGTGCCTTTGTAAGCACAAGAAAGTGAGTAC
GAACTT"&amp;"ATGTACTCATTCGTTTCGGAAGAAACAGGTACGTTAATAGTTAATAGCGTACTTCTTTTTCTTG
CTTTCGTGGTATTCTTGCTAGTTACACTAGCCATCCTTACTGCGCTTCGATTGTGTGCGTACTGCTGCAA
TATTGTTAACGTGAGTTTAGTAAAACCAACGGTTTACGTCTACTCGCGTGTTAAAAATCTGAACTCTTCT
GAAGGAGTTCCTGATCTTCTGGTCTAAACGAACTAACTATTATTATTA"&amp;"TTCTGTTTGGAACTTTAACATT
GCTTATCATGGCAGACAACGGTACTATTACCGTTGAGGAGCTTAAACAACTCCTGGAACAATGGAACCTA
GTAATAGGTTTCCTATGCCTAGCCTGGATTATGTTACTACAATTTGCCTATTCTAATCGGAACAGGTTTT
TGTACATAATAAAGCTTGTTTTCCTCTGGCTCTTGTGGCCAGTAACACTTGCTTGTTTTGTGCTTGCTGC
TGTCTACAGAATTAATTGG"&amp;"GTGACTGGCGGGATTGCGATTGCAATGGCTTGTATTGTAGGCTTGATGTGG
CTTAGCTACTTCGTTGCTTCCTTCAGGCTGTTTGCTCGTACCCGCTCAATGTGGTCATTCAACTCAGAAA
CAAACATTCTTCTCAATGTGCCTCTCCGGGGGACAATTGTGACCAGACCGCTCATGGAAAGTGAACTTGT
CATTGGTGCTGTGATCATTCGTGGTCACTTGCGAATGGCCGGACACTCCCTAGGGCGCTGT"&amp;"GACATTAAG
GACCTGCCAAAAGAGATCACTGTGGCTACATCACGAACGCTTTCTTATTACAAATTAGGAGCGTCGCAGC
GTGTAGGCACTGATTCAGGTTTTGCTGCATACAACCGCTACCGTATTGGAAACTATAAATTAAATACAGA
CCACGCCGGTAGCAACGACAATATTGCTTTGCTAGTACAGTAAGTGAACAGATGTTTCATCTTGTTGACT
TCCAGGTTACAATAGCAGAGATATTGATTATC"&amp;"ATTATGAGGACTTTCAGGATTGCTATTTGGAATCTTGA
CGTTATAATAAGTTCAATAGTGAGACAATTATTTAAGCCTCTAACTAAGAAGAATTATTCGGAGTTAGAT
GATGAAGAACCTATGGAGTTAGATTATCCATAAAACGAACATGAAAATTATTCTCTTCCTGACATTGATT
GTATTTACATCTTGCGAGCTATATCACTATCAGGAGTGTGTTAGAGGTACGACTGTACTACTAAAAGAAC
CTT"&amp;"GCCCATCAGGAACATACGAGGGCAATTCACCATTTCACCCTCTTGCTGACAATAAATTTGCACTAAC
TTGCACTAGCACACACTTTGCTTTTGCTTGTGCTGACGGTACTCGACATACCTATCAGCTGCGTGCAAGA
TCAGTTTCACCAAAACTTTTCATCAGACAAGAGGAGGTTCAACAAGAGCTCTACTCGCCACTTTTTCTCA
TTGTTGCTGCTCTAGTATTTTTAATACTTTGCTTCACCATTAAGA"&amp;"GAAAGACAGAATGAATGAGCTCACT
TTAATTGACTTCTATTTGTGCTTTTTAGCCTTTCTGCTATTCCTTGTTTTAATAATGCTTATTATATTTT
GGTTTTCACTCGAAATCCAGGATCTAGAAGAACCTTGTACCAAAGTCTAAACGAACATGAAACTTCTCAT
TGTTTTGACTTGTATTTCTTTATGCAGTTGCATATGCACTGTAGTACAGCGCTGTGCATCTAATAAACCT
CATGTGCTTGAAGATC"&amp;"CTTGTAAGGTACAACACTAGGGGTAATACTTATAGCACTGCTTGGCTTTGTGCT
CTAGGAAAGGTTTTACCTTTTCATAGATGGCACACTATGGTTCAAACATGCACACCTAATGTTACTATCA
ACTGTCAAGATCCAGCTGGTGGTGCGCTTATAGCTAGGTGTTGGTACCTTCATGAAGGTCACCAAACTGC
TGCATTTAGAGACGTACTTGTTGTTTTAAATAAACGAACAAATTAAAATGTCTGATAA"&amp;"TGGACCCCAATC
AAACCAACGTAGTGCCCCCCGCATTACATTTGGTGGACCCACAGATTCAACTGACAATAACCAGAATGGA
GGACGCAATGGGGCAAGGCCAAAACAGCGCCGACCCCAAGGTTTACCCAATAATACTGCGTCTTGGTTCA
CAGCTCTCACTCAGCATGGCAAGGAGGAACTTAGATTCCCTCGAGGCCAGGGCGTTCCAATCAACACCAA
TAGTGGTCCAGATGACCAAATTGGCTACT"&amp;"ACCGAAGAGCTACCCGACGAGTTCGTGGTGGTGACGGCAAA
ATGAAAGAGCTCAGCCCCAGATGGTACTTCTATTACCTAGGAACTGGCCCAGAAGCTTCACTTCCCTACG
GCGCTAACAAAGAAGGCATCATATGGGTTGCAACTGAGGGAGCCTTGAATACACCCAAAGACCACATTGG
CACCCGCAATCCTAATAACAATGCTGCCACCGTGCTACAACTTCCTCAAGGAACAACATTGCCAAAAGGC
"&amp;"TTCTACGCAGAGGGAAGCAGAGGCGGCAGTCAAGCCTCTTCTCGCTCCTCATCACGTAGTCGCGGTAATT
CAAGAAATTCAACTCCTGGCAGCAGTAGGGGAAATTCTCCTGCTCGAATGGCTAGCGGAGGTGGTGAAAC
TGCCCTCGCGCTATTGCTGCTAGACAGATTGAACCAGCTTGAGAGCAAAGTTTCTGGTAAAGGCCAACAA
CAACAAGGCCAAACTGTCACTAAGAAATCTGCTGCTGAGGCA"&amp;"TCTAAAAAGCCTCGCCAAAAACGTACTG
CCACAAAACAGTACAACGTCACTCAAGCATTTGGGAGACGTGGTCCAGAACAAACCCAAGGAAATTTCGG
GGACCAAGACCTAATCAGACAAGGAACTGATTACAAACATTGGCCGCAAATTGCACAATTTGCTCCAAGT
GCCTCTGCATTCTTTGGAATGTCACGCATTGGCATGGAAGTCACACCTTCGGGAACATGGCTGACTTATC
ATGGAGCCATTAA"&amp;"ATTGGATGACAAAGATCCACAATTCAAAGACAACGTCATACTGCTGAACAAGCACAT
TGACGCATACAAAACATTCCCACCAACAGAGCCTAAAAAGGACAAAAAGAAAAAGACTGATGAAGCTCAG
CCTTTGCCGCAGAGACAAAAGAAGCAGCCCACTGTGACTCTTCTTCCTGCGGCTGACATGGATGATTTCT
CCAGACAACTTCAAAATTCCATGAGTGGAGCTTCTGCTGATTCAACTCAGGCATA"&amp;"AACACTYATGATGAC
CACACAAGGCAGATGGGCTATGTAAACGTTTTCGCAATTCCGTTTACGATACATAGTCTACTCTTGTGCA
GAATGAATTCTCGTAACTAAACAGCACAAGTAGGTTTAGTTAACTTTAATCTCACATAGCAATCTTTAAT
CAATGTGTAACATTAGGGAGGACTTGAAAGAGCCACCACATTTTCATCGAGGCCACGCGGAGTACGATCG
AGGGTACAGTGAATAATGCTAGGGAG"&amp;"AGCTGCCTATATGGAAGAGCCCTAATGTGTAAAATTAATTTTAG
TAGTGCTATCCCCATGTGATTTTAATAGCTTCTTAGGAGAATGACAA")</f>
        <v>&gt;HuTW11-SARS AY502924.1_genome
ATATTAGGTTTTTACCTACCCAGGAAAAGCCAACCAACCTCGATCTCTTGTAGATCTGTTCTCTAAACGA
ACTTTAAAATCTGTGTAGCTGTCGCTCGGCTGCATGCCTAGTGCACCTACGCAGTATAAACAATAATAAA
TTTTACTGTCGTTGACAAGAAACGAGTAACTCGTCCCTCTTCTGCAGACTGCTTACGGTTTCGTCCGTGT
TGCAGTCGATCATCAGCATACCTAGGTTTCGTCCGGGTGTGACCGAAAGGTAAGATGGAGAGCCTTGTTC
TTGGTGTCAACGAGAAAACACACGTCCAACTCAGTTTGCCTGTCCTTCAGGTTAGAGACGTGCTAGTGCG
TGGCTTCGGGGACTCTGTGGAAGAGGCCCTATCGGAGGCACGTGAACACCTCAAAAATGGCACTTGTGGT
CTAGTAGAGCTGGAAAAAGGCGTACTGCCCCAGCTTGAACAGCCCTATGTGTTCATTAAACGTTCTGATG
CCTTAAGCACCAATCACGGCCACAAGGTCGTTGAGCTGGTTGCAGAAATGGACGGCATTCAGTACGGTCG
TAGCGGTATAACACTGGGAGTACTCGTGCCACATGTGGGCGAAACCCCAATTGCATACCGCAATGTTCTT
CTTCGTAAGAACGGTAATAAGGGAGCCGGTGGTCATAGCTATGGCATCGATCTAAAGTCTTATGACTTAG
GTGACGAGCTTGGCACTGATCCCATTGAAGATTATGAACAAAACTGGAACACTAAGCATGGCAGTGGTGC
ACTCCGTGAACTCACTCGTGAGCTCAATGGAGGTGCAGTCACTCGCTATGTCGACAACAATTTCTGTGGC
CCAGATGGGTACCCTCTTGATTGCATCAAAGATTTTCTCGCACGCGCGGGCAAGTCAATGTGCACTCTTT
CCGAACAACTTGATTACATCGAGTCGAAGAGAGGTGTCTACTGCTGCCGTGACCATGAGCATGAAATTGC
CTGGTTCACTGAGCGCTCTGATAAGAGCTACGAGCACCAGACACCCTTCGAAATTAAGAGTGCCAAGAAA
TTTGACACTTTCAAAGGGGAATGCCCAAAGTTTGTGTTTCCTCTTAACTCAAAAGTCAAAGTCATTCAAC
CACGTGTTGAAAAGAAAAAGACTGAGGGTTTCATGGGGCGTATACGCTCTGTGTACCCTGTTGCATCTCC
ACAGGAGTGTAACAATATGCACTTGTCTACCTTGATGAAATGTAATCATTGCGATGAAGTTTCATGGCAG
ACGTGCGACTTTCTGAAAGCCACTTGTGAACATTGTGGCACTGAAAATTTAGTTATTGAAGGACCTACTA
CATGTGGGTACCTACCTACTAATGCTGTAGTGAAAATGCCATGTCCTGCCTGTCAAGACCCAGAGATTGG
ACCTGAGCATAGTGTTGCAGATTATCACAACCACTCAAACATTGAAACTCGACTCCGCAAGGGAGGTAGG
ACTAGATGTTTTGGAGGCTGTGTGTTTGCCTATGTTGGCTGCTATAATAAGCGTGCCTACTGGGTTCCTC
GTGCTAGTGCTGATATTGGCTCAGGCCATACTGGCATTACTGGTGACAATGTGGAGACCTTGAATGAGGA
TCTCCTTGAGATACTGAGTCGTGAACGTGTTAACATTAACATTGTTGGCGATTTTCATTTGAATGAAGAG
GTTGCCATCATTTTGGCATCTTTCTCTGCTTCTACAAGTGCCTTTATTGACACTATAAAGAGTCTTGATT
ACAAGTCTTTCAAAACCATTGTTGAGTCCTGCGGTAACTATAAAGTTACCAAGGGAAAGCCCGTAAAAGG
TGCTTGGAACATTGGACAACAGAGATCAGTTTTAACACCACTGTGTGGTTTTCCCTCACAGGCTGCTGGT
GTTATCAGATCAATTTTTGCGCGCACACTTGATGCAGCAAACCACTCAATTCCTGATTTGCAAAGAGCAG
CTGTCACCATACTTGATGGTATTTCTGAACAGTCATTACGTCTTGTCGACGCCATGGTTTATACTTCAGA
CCTGCTCACCAACAGTGTCATTATTATGGCATATGTAACTGGTGGTCTTGTACAACAGACTTCTCAGTGG
TTGTCTAATCTTTTGGGCACTACTGTTGAAAAACTCAGGCCTATCTTTGAATGGATTGAGGCGAAACTTA
GTGCAGGAGTTGAATTTCTCAAGGATGCTTGGGAGATTCTCAAATTTCTCATTACAGGTGTTTTTGACAT
CGTCAAGGGTCAAATACAGGTTGCTTCAGATAACATCAAGGATTGTGTAAAATGCTTCATTGATGTTGTT
AACAAGGCACTCGAAATGTGCATTGATCAAGTCACTATCGCTGGCGCAAAGTTGCGATCACTCAACTTAG
GTGAAGTCTTCATCGCTCAAAGCAAGGGACTTTACCGTCAGTGTATACGTGGCAAGGAGCAGCTGCAACT
ACTCATGCCTCTTAAGGCACCAAAAGAAGTAACCTTTCTTGAAGGTGATTCACATGACACAGTACTTACC
TCTGAGGAGGTTGTTCTCAAGAACGGTGAACTCGAAGCACTCGAGACGCCCGTTGATAGCTTCACAAATG
GAGCTATCGTTGGCACACCAGTCTGTGTAAATGGCCTCATGCTCTTAGAGATTAAGGACAAAGAACAATA
CTGCGCATTGTCTCCTGGTTTACTGGCTACAAACAATGTCTTTCGCTTAAAAGGGGGTGCACCAATTAAA
GGTGTAACCTTTGGAGAAGATACTGTTTGGGAAGTTCAAGGTTACAAGAATGTGAGAATCACATTTGAGC
TTGATGAACGTGTTGACAAAGTGCTTAATGAAAAGTGCTCTGTCTACACTGTTGAATCCGGTACCGAAGT
TACTGAGTTTGCATGTGTTGTAGCAGAGGCTGTTGTGAAGACTTTACAACCAGTTTCTGATCTCCTTACC
AACATGGGTATTGATCTTGATGAGTGGAGTGTAGCTACATTCTACTTATTTGATGATGCTGGTGAAGAAA
ACTTTTCATCACGTATGTATTGTTCCTTTTACCCTCCAGATGAGGAAGAAGAGGACGATGCAGAGTGTGA
GGAAGAAGAAATTGATGAAACCTGTGAACATGAGTACGGTACAGAGGATGATTATCAAGGTCTCCCTCTG
GAATTTGGTGCCTCAGCTGAAACAGTTCGAGTTGAGGAAGAAGAAGAGGAAGACTGGCTGGATGATACTA
CTGAGCAATCAGAGATTGAGCCAGAACCAGAACCTACACCTGAAGAACCAGTTAATCAGTTTACTGGTTA
TTTAAAACTTACTGACAATGTTGCCATTAAATGTGTTGACATCGTTAAGGAGGCACAAAGTGCTAATCCT
ATGGTGATTGTAAATGCTGCTAACATACACCTGAAACATGGTGGTGGTGTAGCAGGTGCACTCAACAAGG
CAACCAATGGTGCCATGCAAAAGGAGAGTGATGATTACATTAAGCTAAATGGCCCTCTTACAGTAGGAGG
GTCTTGTTTGCTTTCTGGACATAATCTTGCTAAGAAGTGTCTGCATGTTGTTGGACCTAACCTAAATGCA
GGTGAGGACATCCAGCTTCTTAAGGCAGCATATGAAAATTTCAATTCACAGGACATCTTACTTGCACCAT
TGTTGTCAGCAGGCATATTTGGTGCTAAACCACTTCAGTCTTTACAAGTGTGCGTGCAGACGGTTCGTAC
ACAGGTTTATATTGCAGTCAATGACAAAGCTCTTTATGAGCAGGTTGTCATGGATTATCTTGATAACCTG
AAGCCTAGAGTGGAAGCACCTAAACAAGAGGAGCCACCAAACACAGAAGATTCCAAAACTGAGGAGAAAT
CCGTCGTACAGAAGCCTGTCGATGTGAAGCCAAAAATTAAGGCCTGCATTGATGAGGTTACCACAGCACT
GGAAGAAACTAAGTTTCTTACCAATAAGTTACTCTTGTTTGCTGATATCAATGGTAAGCTTTACCATGAT
TCTCAGAACATGCTTAGAGGTGAAGATATGTCTTTCCTTGAGAAGGATGCACCTTACATGGTAGGTGATG
TTATCACTAGTGGTGATATCACTTGTGTTGTAATACCCTCCAAAAAGGCTGGTGGCACTACTGAGATGCT
CTCAAGAGCTTTGAAGAAAGTGCCAGTTGATGAGTATATAACCACGTACCCTGGACAAGGATGTGCTGGT
TATACACTTGAGGAAGCTAAGACTGCTCTTAAGAAATGCAAATCTGCATTTTATGTACTACCTTCAGAAG
CACCTAATGCTAAGGAAGAGATTCTAGGAACTGTATCCTGGAATTTGAGAGAAATGCTTGCTCATGCTGA
AGAGACAAGAAAATTAATGCCTATATGCATGGATGTTAGAGCCATAATGGCAACCATCCAACGTAAGTAT
AAAGGAATTAAAATTCAAGAGGGCATCGTTGACTATGGTGTCCGATTCTTCTTTTATACTAGTAAAGAGC
CTGTAGCTTCTATTATTACGAAGCTGAACTCTCTAAATGAGCCGCTTGTCACAATGCCAATTGGTTATGT
GACACATGGTTTTAATCTTGAAGAGGCTGCGCGCTGTATGCGTTCTCTTAAAGCTCCTGCCGTAGTGTCA
GTATCATCACCAGATGCTGTTACTACATATAATGGATACCTCACTTCGTCATCAAAGACATCTGAGGAGC
ACTTTGTAGAAACAGTTTCTTTGGCTGGCTCTTACAGAGATTGGTCCTATTCAGGACAGCGTACAGAGTT
AGGTGTTGAATTTCTTAAGCGTGGTGACAAAATTGTGTACCACACTCTGGAGAGCCCCGTCGAGTTTCAT
CTTGACGGTGAGGTTCTTTCACTTGACAAACTAAAGAGTCTCTTATCCCTGCGGGAGGTTAAGACTATAA
AAGTGTTCACAACTGTGGACAACACTAATCTCCACACACAGCTTGTGGATATGTCTATGACATATGGACA
GCAGTTTGGTCCAACATACTTGGATGGTGCTGATGTTACAAAAATTAAACCTCATGTAAATCATGAGGGT
AAGACTTTCTTTGTACTACCTAGTGATGACACACTACGTAGTGAAGCTTTCGAGTACTACCATACTCTTG
ATGAGAGTTTTCTTGGTAGGTACATGTCTGCTTTAAACCACACAAAGAAATGGAAATTTCCTCAAGTTGG
TGGTTTAACTTCAATTAAATGGGCTGATAACAATTGTTATTTGTCTAGTGTTTTATTAGCACTTCAACAG
CTTGAAGTCAAATTCAATGCACCAGCACTTCAAGAGGCTTATTATAGAGCCCGTGCTGGTGATGCTGCTA
ACTTTTGTGCACTCATACTCGCTTACAGTAATAAAACTGTTGGCGAGCTTGGTGATGTCAGAGAAACTAT
GACCCATCTTCTACAGCATGCTAATTTGGAATCTGCAAAGCGAGTTCTTAATGTGGTGTGTAAACATTGT
GGTCAGAAAACTACTACCTTAACGGGTGTAGAAGCTGTGATGTATATGGGTACTCTATCTTATGATAATC
TTAAGACAGGTGTTTCCATTCCATGTGTGTGTGGTCGTGATGCTACACAATATCTAGTACAACAAGAGTC
TTCTTTTGTTATGATGTCTGCACCACCTGCTGAGTATAAATTACAGCAAGGTACATTCTTATGTGCGAAT
GAGTACACTGGTAACTATCAGTGTGGTCATTACACTCATATAACTGCTAAGGAGACCCTCTATCGTATTG
ACGGAGCTCACCTTACAAAGATGTCAGAGTACAAAGGACCAGTGACTGATGTTTTCTACAAGGAAACATC
TTACACTACAACCATCAAGCCTGTGTCGTATAAACTCGATGGAGTTACTTACACAGAGATTGAACCAAAA
TTGGATGGGTATTATAAAAAGGATAATGCTTACTATACAGAGCAGCCTATAGACCTTGTACCAACTCAAC
CATTACCAAATGCGAGTTTTGATAATTTCAAACTCACATGTTCTAACACAAAATTTGCTGATGATTTAAA
TCAAATGACAGGCTTCACAAAGCCAGCTTCACGAGAGCTATCTGTCACATTCTTCCCAGACTTGAATGGC
GATGTAGTGGCTATTGACTATAGACACTATTCAGCGAGTTTCAAGAAAGGTGCTAAATTACTGCATAAGC
CAATTGTTTGGYACATTAACCAGGCTACAACCAAGACAACGTTCAAACCAAACACTTGGTGTTTACGTTG
TCTTTGGAGTACAAAGCCAGTAGATACTTCAAATTCATTTGAAGTTCTGGCAGTAGAAGACACACAAGGA
ATGGACAATCTTGCTTGTGAAAGTCAACAACCCACCTCTGAAGAAGTAGTGGAAAATCCTACCATACAGA
AGGAAGTCATAGAGTGTGACGTGAAAACTACCGAAGTTGTAGGCAATGTCATACTTAAACCATCAGATGA
AGGTGTTAAAGTAACACAAGAGTTAGGTCATGAGGATCTTATGGCTGCTTATGTGGAAAACACAAGCATT
ACCATTAAGAAACCTAATGAGCTTTCACTAGCCTTAGGTTTAAAAACAATTGCCACTCATGGTATTGCTG
CAATTAATAGTGTTCCTTGGAGTAAAATTTTGGCTTATGTCAAACCATTCTTAGGACAAGCAGCAATTAC
AACATCAAATTGCGCTAAGAGATTAGCACAACGTGTGTTTAACAATTATATGCCTTATGTGTTTACATTA
TTGTTCCAATTGTGTACTTTTACTAAAAGTACCAATTCTAGAATTAGAGCTTCACTACCTACAACTATTG
CTAAAAATAGTGTTAAGAGTGTTGCTAAATTATGTTTGGATGCCGGCATTAATTATGTGAAGTCACCCAA
ATTTTCTAAATTGTTCACAATCGCTATGTGGCTATTGTTGTTAAGTATTTGCTTAGGTTCTCTAATCTGT
GTAACTGCTGCTTTTGGTGTACTCTTATCTAATTTTGGTGCTCCTTCTTATTGTAATGGCGTTAGAGAAT
TGTATCTTAATTCGTCTAACGTTACTACTATGGATTTCTGTGAAGGTTCTTTTCCTTGCAGCATTTGTTT
AAGTGGATTAGACTCCCTTGATTCTTATCCAGCTCTTGAAACCATTCAGGTGACGATTTCATCGTACAAG
CTAGACTTGACAATTTTAGGTCTGGCCGCTGAGTGGGTTTTGGCATATATGTTGTTCACAAAATTCTTTT
ATTTATTAGGTCTTTCAGCTATAATGCAGGTGTTCTTTGGCTATTTTGCTAGTCATTTCATCAGCAATTC
TTGGCTCATGTGGTTTATCATTAGTATTGTACAAATGGCACCCGTTTCTGCAATGGTTAGGATGTACATC
TTCTTTGCTTCTTTCTACTACATATGGAAGAGCTATGTTCATATCATGGATGGTTGCACCTCTTCGACTT
GCATGATGTGCTATAAGCGCAATCGTGCCACACGCGTTGAGTGTACAACTATTGTTAATGGCATGAAGAG
ATCTTTCTATGTCTATGCAAATGGAGGCCGTGGCTTCTGCAAGACTCACAATTGGAATTGTCTCAATTGT
GACACATTTTGCACTGGTAGTACATTCATTAGTGATGAAGTTGCTCGTGATTTGTCACTCCAGTTTAAAA
GACCAATCAACCCTACTGACCAGTCATCGTATATTGTTGATAGTGTTGCTGTGAAAAATGGCGCGCTTCA
CCTCTACTTTGACAAGGCTGGTCAAAAGACCTATGAGAGACATCCGCTCTCCCATTTTGTCAATTTAGAC
AATTTGAGAGCTAACAACACTAAAGGTTCACTGCCTATTAATGTCATAGTTTTTGATGGCAAGTCCAAAT
GCGACGAGTCTGCTTCTAAGTCTGCTTCTGTGTACTACAGTCAGCTGATGTGCCAACCTATTCTGTTGCT
TGACCAAGCTCTTGTATCAGACGTTGGAGATAGTACTGAAGTTTCCGTTAAGATGTTTGATGCTTATGTC
GACACCTTTTCAGCAACTTTTAGTGTTCCTATGGAAAAACTTAAGGCACTTGTTGCTACAGCTCACAGCG
AGTTAGCAAAGGGTGTAGCTTTAGATGGTGTCCTTTCTACATTCGTGTCAGCTGCCCGACAAGGTGTTGT
TGATACCGATGTTGACACAAAGGATGTTATTGAATGTCTCAAACTTTCACATCACTCTGACTTAGAAGTG
ACAGGTGACAGTTGTAACAATTTCATGCTCACCTATAATAAGGTTGAAAACATGACGCCCAGAGATCTTG
GCGCATGTATTGACTGTAATGCAAGGCATATCAATGCCCAAGTAGCAAAAAGTCACAATGTTTCACTCAT
CTGGAATGTAAAAGACTACATGTCTTTATCTGAACAGCTGCGTAAACAAATTCGTAGTGCTGCCAAGAAG
AACAACATACCTTTTAGACTAACTTGTGCTACAACTAGACAGGTTGTCAATGTCATAACTACTAAAATCT
CACTCAAGGGTGGTAAGATTGTTAGTACTTGTTTTAAACTTATGCTTAAGGCCACATTATTGTGCGTTCT
TGCTGCATTGGTTTGTTATATCGTTATGCCAGTACATACATTGTCAATCCATGATGGTTACACAAATGAA
ATCATTGGTTACAAAGCCATTCAGGATGGTGTCACTCGTGACATCATTTCTACTGATGATTGTTTTGCAA
ATAAACATGCTGGTTTTGACGCATGGTTTAGCCAGCGTGGTGGTTCATACAAAAATGACAAAAGCTGCCC
TGTAGTAGCTGCTATCATTACAAGAGAGATTGGTTTCATAGTGCCTGGCTTACCGGGTACTGTGCTGAGA
GCAATCAATGGTGACTTCTTGCATTTTCTACCTCGTGTTTTTAGTGCTGTTGGCAACATTTGCTACACAC
CTTCCAAACTCATTGAGTATAGTGATTTTGCTACCTCTGCTTGCGTTCTTGCTGCTGAGTGTACAATTTT
TAAGGATGCTATGGGCAAACCTGTGCCATATTGTTATGACACTAATTTGCTAGAGGGTTCTATTTCTTAT
AGTGAGCTTCGTCCAGACACTCGTTATGTGCTTATGGATGGTTCCATCATACAGTTTCCTAACACTTACC
TGGAGGGTTCTGTTAGAGTAGTAACAACTTTTGATGCTGAGTACTGTAGACATGGTACATGCGAAAGGTC
AGAAGTAGGTATTTGCCTATCTACCAGTGGTAGATGGGTTCTTAATAATGAGCATTACAGAGCTCTATCA
GGAGTTTTCTGTGGTGTTGATGCGATGAATCTCATAGCTAACATCTTTACTCCTCTTGTGCAACCTGTGG
GTGCTTTAGATGTGTCTGCTTCAGTAGTGGCTGGTGGTATTATTGCCATATTGGTGACTTGTGCTGCCTA
CTACTTTATGAAATTCAGACGTGTTTTTGGTGAGTACAACCATGTTGTTGCTGCTAATGCACTTTTGTTT
TTGATGTCTTTCACTATACTCTGTCTGGTACCAGCTTACAGCTTTCTGCCGGGAGTCTACTCAGTCTTTT
ACTTGTACTTGACATTCTATTTCACCAATGATGTTTCATTCTTGGCTCACCTTCAATGGTTTGCCATGTT
TTCTCCTATTGTGCCTTTTTGGATAACAGCAATCTATGTATTCTGTATTTCTCTGAAGCACTGCCATTGG
TTCTTTAACAACTATCTTAGGAAAAGAGTCATGTTTAATGGAGTTACATTTAGTACCTTCGAGGAGGCTG
CTTTGTGTACCTTTTTGCTCAACAAGGAAATGTACCTAAAATTGCGTAGCGAGACACTGTTGCCACTTAC
ACAGTATAACAGGTATCTTGCTCTATATAACAAGTACAAGTATTTCAGTGGAGCCTTAGATACTACCAGC
TATCGTGAAGCAGCTTGCTGCCACTTAGCAAAGGCTCTAAATGACTTTAGCAACTCAGGTGCTGATGTTC
TCTACCAACCACCACAGACATCAATCACTTCTGCTGTTCTGCAGAGTGGTTTTAGGAAAATGGCATTCCC
GTCAGGCAAAGTTGAAGGGTGCATGGTACAAGTAACCTGTGGAACTACAACTCTTAATGGATTGTGGTTG
GATGACACAGTATACTGTCCAAGACATGTCATTTGCACAGCAGAAGACATGCTTAATCCTAACTATGAAG
ATCTGCTCATTCGCAAATCCAACCATAGCTTTCTTGTTCAGGCTGGCAATGTTCAACTTCGTGTTATTGG
CCATTCTATGCAAAATTGTCTGCTTAGGCTTAAAGTTGATACTTCTAACCCTAAGACACCCAAGTATAAA
TTTGTCCGTATCCAACCTGGTCAAACATTTTCAGTTCTAGCATGCTACAATGGTTCACCATCTGGTGTTT
ATCAGTGTGCCATGAGACCTAATCATACCATTAAAGGTTCTTTCCTTAATGGATCATGTGGTAGTGTTGG
TTTTAACATTGATTATGATTGCGTGTCTTTCTGCTATATGCATCATATGGAGCTTCCAACAGGAGTACAC
GCTGGTACTGACTTAGAAGGTAAATTCTATGGTCCATTTGTTGACAGACAAACTGCACAGGCTGCAGGTA
CAGACACAACCATAACATTAAATGTTTTGGCATGGCTGTATGCTGCTGTTATCAATGGTGATAGGTGGTT
TCTTAATAGATTCACCACTACTTTGAATGACTTTAACCTTGTGGCAATGAAGTACAACTATGAACCTTTG
ACACAAGATCATGTTGACATATTGGGACCTCTTTCTGCTCAAACAGGAATTGCCGTCTTAGATATGTGTG
CTGCTTTGAAAGAGCTGCTGCAGAATGGTATGAATGGTCGTACTATCCTTGGTAGCACTATTTTAGAAGA
TGAGTTTACACCATTTGATGTTGTTAGACAATGCTCTGGTGTTACCTTCCAAGGTAAGTTCAAGAAAATT
GTTAAGGGCACTCATCATTGGATGCTTTTAACTTTCTTGACATCACTATTGATTCTTGTTCAAAGTACAC
AGTGGTCACTGTTTTTCTTTGTTTACGAGAATGCTTTCTTGCCATTTACTCTTGGTATTATGGCAATTGC
TGCATGTGCTATGCTGCTTGTTAAGCATAAGCACGCATTCTTGTGCTTGTTTCTGTTACCTTCTCTTGCA
ACAGTTGCTTACTTTAATATGGTCTACATGCCTGCTAGCTGGGTGATGCGTATCATGACATGGCTTGAAT
TGGCTGACACTAGCTTGTCTGGTTATAGGCTTAAGGATTGTGTTATGTATGCTTCAGCTTTAGTTTTGCT
TATTCTCATGACAGCTCGCACTGTTTATGATGATGCTGCTAGACGTGTTTGGACACTGATGAATGTCATT
ACACTTGTTTACAAAGTCTACTATGGTAATGCTTTAGATCAAGCTATTTCCATGTGGGCCTTAGTTATTT
CTGTAACCTCTAACTATTCTGGTGTCGTTACGACTATCATGTTTTTAGCTAGAGCTATAGTGTTTGTGTG
TGTTGAGTATTATCCATTGTTATTTATTACTGGCAACACCTTACAGTGTATCATGCTTGTTTATTGTTTC
TTAGGCTATTGTTGCTGCTGCTACTTTGGCCTTTTCTGTTTACTCAACCGTTACTTCAGGCTTACTCTTG
GTGTTTATGACTACTTGGTCTCTACACAAGAATTTAGGTATATGAACTCCCAGGGGCTTTTGCCTCCTAA
GAGTAGTATTGATGCTTTCAAGCTTAACATTAAGTTGTTGGGTATTGGAGGTAAACCATGTATCAAGGTT
GCTACTGTACAGTCTAAAATGTCTGACGTAAAGTGCACATCTGTGGTACTGCTCTCGGTTCTTCAACAAC
TTAGAGTAGAGTCATCTTCTAAATTGTGGGCACAATGTGTACAACTCCACAATGATATTCTTCTTGCAAA
AGACACAACTGAAGCTTTCGAGAAGATGGTTTCTCTTTTGTCTGTTTTGCTATCCATGCAGGGTGCTGTA
GACATTAATAGGTTGTGCGAGGAAATGCTCGATAACCGTGCTACTCTTCAGGCTATTGCTTCAGAATTTA
GTTCTTTACCATCATATGCCGCTTATGCCACTGCCCAGGAGGCCTATGAGCAGGCTGTAGCTAATGGTGA
TTCTGAAGTCGTTCTCAAAAAGTTAAAGAAATCTTTGAATGTGGCTAAATCTGAGTTTGACCGTGATGCT
GCCATGCAACGCAAGTTGGAAAAGATGGCAGATCAGGCTATGACCCAAATGTACAAACAGGCAAGATCTG
AGGACAAGAGGGCAAAAGTAACTAGTGCTATGCAAACAATGCTCTTCACTATGCTTAGGAAGCTTGATAA
TGATGCACTTAACAACATTATCAACAATGCGCGTGATGGTTGTGTTCCACTCAACATCATACCATTGACT
ACAGCAGCCAAACTCATGGTTGTTGTCCCTGATTATGGTACCTACAAGAACACTTGTGATGGTAACACCT
TTACATATGCATCTGCACTCTGGGAAATCCAGCAAGTTGTTGATGCGGATAGCAAGATTGTTCAACTTAG
TGAAATTAACATGGACAATTCACCAAATTTGGCTTGGCCTCTTATTGTTACAGCTCTAAGAGCCAACTCA
GCTGTTAAACTACAGAATAATGAACTGAGTCCAGTAGCACTACGACAGATGTCCTGTGCGGCTGGTACCA
CACAAACAGCTTGTACTGATGACAATGCACTTGCCTACTATAACAATTCGAAGGGAGGTAGGTTTGTGCT
GGCATTACTATCAGACCACCAAGATCTCAAATGGGCTAGATTCCCTAAGAGTGATGGTACAGGTACAATT
TACACAGAACTGGAACCACCTTGTAGGTTTGTTACAGACACACCAAAAGGGCCTAAAGTGAAATACTTGT
ACTTCATCAAAGGCTTAAACAACCTAAATAGAGGTATGGTGCTGGGCAGTTTAGCTGCTACAGTACGTCT
TCAGGCTGGAAATGCTACAGAAGTACCTGCCAATTCAACTGTGCTTTCCTTCTGTGCTTTTGCAGTAGAC
CCTGCTAAAGCATATAAGGATTACCTAGCAAGTGGAGGACAACCAATCACCAACTGTGTGAAGATGTTGT
GTACACACACTGGTACAGGACAGGCAATTACTGTAACACCAGAAGCTAACATGGACCAAGAGTCCTTTGG
TGGTGCTTCATGTTGTCTGTATTGTAGATGCCACATTGACCATCCAAATCCTAAAGGATTCTGTGACTTG
AAAGGTAAGTACGTCCAAATACCTACCACTTGTGCTAATGACCCAGTGGGTTTTACACTTAGAAACACAG
TCTGTACCGTCTGCGGAATGTGGAAAGGTTATGGCTGTAGTTGTGACCAACTCCGCGAACCCTTGATGCA
GTCTGCGGATGCATCAACGTTTTTAAACGGGTTTGCGGTGTAAGTGCAGCCCGTCTTACACCGTGCGGCA
CAGGCACTAGTACTGATGTCGTCTACAGGGCTTTTGATATTTACAACGAAAAAGTTGCTGGTTTTGCAAA
GTTCCTAAAAACTAATTGCTGTCGCTTCCAGGAGAAGGATGAGGAAGGCAATTTATTAGACTCTTACTTT
GTAGTTAAGAGGCATACTATGTCTAACTACCAACATGAAGAGACTATTTATAACTTGGTTAAAGATTGTC
CAGCGGTTGCTGTCCATGACTTTTTCAAGTTTAGAGTAGATGGTGACATGGTACCACATATATCACGTCA
GCGTCTAACTAAATACACAATGGCTGATTTAGTCTATGCTCTACGTCATTTTGATGAGGGTAATTGTGAT
ACATTAAAAGAAATACTCGTCACATACAATTGCTGTGATGATGATTATTTCAATAAGAAGGATTGGTATG
ACTTCGTAGAGAATCCTGACATCTTACGCGTATATGCTAACTTAGGTGAGCGTGTACGCCAATCATTATT
AAAGACTGTACAATTCTGCGATGCTATGCGTGATGCAGGCATTGTAGGCGTACTGACATTAGATAATCAG
GATCTTAATGGGAACTGGTACGATTTCGGTGATTTCGTACAAGTAGCACCAGGCTGCGGAGTTCCTATTG
TGGATTCATATTACTCATTGCTGATGCCCATCCTCACTTTGACTAGGGCATTGGCTGCTGAGTCCCATAT
GGATGCTGATCTCGCAAAACCACTTATTAAGTGGGATTTGCTGAAATATGATTTTACGGAAGAGAGACTT
TGTCTCTTCGACCGTTATTTTAAATATTGGGACCAGACATACCATCCCAATTGTATTAACTGTTTGGATG
ATAGGTGTATCCTTCATTGTGCAAACTTTAATGTGTTATTTTCTACTGTGTTTCCACCTACAAGTTTTGG
ACCACTAGTAAGAAAAATATTTGTAGATGGTGTTCCTTTTGTTGTTTCAACTGGATACCATTTTCGTGAG
TTAGGAGTCGTACATAATCAGGATGTAAACTTACATAGCTCGCGTCTCAGTTTCAAGGAACTTTTAGTGT
ATGCTGCTGATCCAGCTATGCATGCAGCTTCTGGCAATTTATTGCTAGATAAACGCACTACATGCTTTTC
AGTAGCTGCACTAACAAACAATGTTGCTTTTCAAACTGTCAAACCCGGTAATTTTAATAAAGACTTTTAT
GACTTTGCTGTGTCTAAAGGTTTCTTTAAGGAAGGAAGTTCTGTTGAACTAAAACACTTCTTCTTTGCTC
AGGATGGCAACGCTGCTATCAGTGATTATGACTATTATCGTTATAATCTGCCAACAATGTGTGATATCAG
ACAACTCCTATTCGTAGTTGAAGTTGTTGATAAATACTTTGATTGTTACGATGGTGGCTGTATTAATGCC
AACCAAGTAATCGTTAACAATCTGGATAAATCAGCTGGTTTCCCATTTAATAAATGGGGTAAGGCTAGAC
TTTATTATGACTCAATGAGTTATGAGGATCAAGATGCACTTTTCGCGTATACTAAGCGTAATGTCATCCC
TACTATAACTCAAATGAATCTTAAGTATGCCATTAGTGCAAAGAATAGAGCTCGCACCGTAGCTGGTGTC
TCTATCTGTAGTACTATGACAAATAGACAGTTTCATCAGAAATTATTGAAGTCAATAGCCGCCACTAGAG
GAGCTACTGTGGTAATTGGAACAAGCAAGTTTTACGGTGGCTGGCATAATATGTTAAAAACTGTTTACAG
TGATGTAGAAACTCCACACCTTATGGGTTGGGATTATCCAAAATTTGACAGAGCCATGCCTAACATGCTT
AGGATAATGGCCTCTCTTGTTCTTGCTCGCAAACATAACACTTGCTGTAACTTATCACACCGTTTCTACA
GGTTAGCTAACGAGTGTGCGCAAGTATTAAGTGAGATGGTCATGTGTGGCGGCTCACTATATGTTAAACC
AGGTGGAACATCATCCGGTGATGCTACAACTGCTTATGCTAATAGTGTCTTTAACATTTGTCAAGCTGTT
ACAGCCAATGTAAATGCACTTCTTTCAACTGATGGTAATAAGATAGCTGACAAGTATGTCCGCAATCTAC
AACACAGGCTCTATGAGTGTCTCTATAGAAATAGGGATGTTGATCATGAATTCGTGGATGAGTTTTACGC
TTACCTGCGTAAACATTTCTCCATGATGATTCTTTCTGATGATGCCGTTGTGTGCTATAACAGTAACTAT
GCGGCTCAAGGTTTAGTAGCTAGCATTAAGAACTTTAAGGCAGTTCTTTATTATCAAAATAATGTGTTCA
TGTCTGAGGCAAAATGTTGGACTGAGACTGACCTTACTAAAGGACCTCACGAATTTTGCTCACAGCATAC
AATGCTAGTTAAACAAGGAGATGATTACGTGTACCTGCCTTACCCAGATCCATCAAGAATATTAGGCGCA
GGCTGTTTTGTCGATGATATTGTCAAAACAGATGGTACACTTATGATTGAAAGGTTCGTGTCACTGGCTA
TTGATGCTTACCCACTTACAAAACATCCTAATCAGGAGTATGCTGATGTCTTTCACTTGTATTTACAATA
CATTAGAAAGTTACATGATGAGCTTACTGGCCACATGTTGGACATGTATTCCGTAATGCTAACTAATGAT
AACACCTCACGGTACTGGGAACCTGAGTTTTATGAGGCTATGTACACACCACATACAGTCTTGCAGGCTG
TAGGTGCTTGTGTATTGTGCAATTCACAGACTTCACTTCGTTGCGGTGCCTGTATTAGGAGACCATTCCT
ATGTTGCAAGTGCTGCTATGACCATGTCATTTCAACATCACACAAATTAGTGTTGTCTGTTAATCCCTAT
GTTTGCAATGCCCCAGGTTGTGATGTCACTGATGTGACACAACTGTATCTAGGAGGTATGAGCTATTATT
GCAAGTCACATAAGCCTCCCATTAGTTTTCCATTATGTGCTAATGGTCAGGTTTTTGGTTTATACAAAAA
CACATGTGTAGGCAGTGACAATGTCACTGACTTCAATGCGATAGCAACATGTGATTGGACTAATGCTGGC
GATTACATACTTGCCAACACTTGTACTGAGAGACTCAAGCTTTTCGCAGCAGAAACGCTCAAAGCCACTG
AGGAAACATTTAAGCTGTCATATGGTATTGCCACTGTACGCGAAGTACTCTCTGACAGAGAATTGCATCT
TTCATGGGAGGTTGGAAAACCTAGACCACCATTGAACAGAAACTATGTCTTTACTGGTTACCGTGTAACT
AAAAATAGTAAAGTACAGATTGGAGAGTACACCTTTGAAAAAGGTGACTATGGTGATGCTGTTGTGTACA
GAGGTACTACGACATACAAGTTGAATGTTGGTGATTACTTTGTGTTGACATCTCACACTGTAATGCCACT
TAGTGCACCTACTCTAGTGCCACAAGAGCACTATGTGAGAATTACTGGCTTGTACCCAACACTCAACATC
TCAGATGAGTTTTCTAGCAATGTTGCAAATTATCAAAAGGTCGGCATGCAAAAGTACTCTACACTCCAAG
GACCACCTGGTACTGGTAAGAGTCATTTTGCCATCGGACTTGCTCTCTATTACCCATCTGCTCGCATAGT
GTATACGGCATGCTCTCATGCAGCTGTTGATGCCCTATGTGAAAAGGCATTAAAATATTTGCCCATAGAT
AAATGTAGTAGAATCATACCTGCGCGTGCGCGCGTAGAGTGTTTTGATAAATTCAAAGTGAATTCAACAC
TAGAACAGTATGTTTTCTGCACTGTAAATGCATTGCCAGAAACAACTGCTGACATTGTAGTCTTTGATGA
AATCTCTATGGCTACTAATTATGACTTGAGTGTTGTCAATGCTAGACTTCGTGCAAAACACTACGTCTAT
ATTGGCGATCCTGCTCAATTACCAGCCCCCCGCACATTGCTGACTAAAGGCACACTAGAACCAGAATATT
TTAATTCAGTGTGCAGACTTATGAAAACAATAGGTCCAGACATGTTCCTTGGAACTTGTCGCCGTTGTCC
TGCTGAAATTGTTGACACTGTGAGTGCTTTAGTTTATGACAATAAGCTAAAAGCACACAAGGATAAGTCA
GCTCAATGCTTCAAAATGTTCTACAAAGGTGTTATTACACATGATGTTTCATCTGCAATCAACAGACCTC
AAATAGGCGTTGTAAGAGAATTTCTTACACGCAATCCTGCTTGGAGAAAAGCTGTTTTTATCTCACCTTA
TAATTCACAGAACGCTGTAGCTTCAAAAATCTTAGGATTGCCTACGCAGACTGTTGATTCATCACAGGGT
TCTGAATATGACTATGTCATATTCACACAAACTACTGAAACAGCACACTCTTGTAATGTCAACCGCTTCA
ATGTGGCTATCACAAGGGCAAAAATTGGCATTTTGTGCATAATGTCTGATAGAGATCTTTATGACAAACT
GCAATTTACAAGTCTAGAAATACCACGTCGCAATGTGGCTACATTACAAGCAGAAAATGTAACTGGACTT
TTTAAGGACTGTAGTAAGATCATTACTGGTCTTCATCCTACACAGGCACCTACACACCTCAGCGTTGATA
TAAAGTTCAAGACTGAAGGATTATGTGTTGACATACCAGGCATACCAAAGGACATGACCTACCGTAGACT
CATCTCTATGATGGGTTTCAAAATGAATTACCAAGTCAATGGTTACCCTAATATGTTTATCACCCGCGAA
GAAGCTATTCGTCACGTTCGTGCGTGGATTGGCTTTGATGTAGAGGGCTGTCATGCAACTAGAGATGCTG
TGGGTACTAACCTACCTCTCCAGCTAGGATTTTCTACAGGTGTTAACTTAGTAGCTGTACCGACTGGTTA
TGTTGACACTGAAAATAACACAGAATTCACCAGAGTTAATGCAAAACCTCCACCAGGTGACCAGTTTAAA
CATCTTATACCACTCATGTATAAAGGCTTGCCCTGGAATGTAGTGCGTATTAAGATAGTACAAATGCTCA
GTGATACACTGAAAGGATTGTCAGACAGAGTCGTGTTCGTCCTTTGGGCGCATGGCTTTGAGCTTACATC
AATGAAGTACTTTGTCAAGATTGGACCTGAAAGAACGTGTTGTCTGTGTGACAAACGTGCAACTTGCTTT
TCTACTTCATCAGATACTTATGCCTGCTGGAATCATTCTGTGGGTTTTGACTATGTCTATAACCCATTTA
TGATTGATGTTCAGCAGTGGGGCTTTACGGGTAACCTTCAGAGTAACCATGACCAACATTGCCAGGTACA
TGGAAATGCACATGTGGCTAGTTGTGATGCTATCATGACTAGATGTTTAGCAGTCCATGAGTGCTTTGTT
AAGCGCGTTGATTGGTCTGTTGAATACCCTATTATAGGAGATGAACTGAGGGTTAATTCTGCTTGCAGAA
AAGTACAACACATGGTTGTGAAGTCTGCATTGCTTGCTGATAAGTTTCCAGTTCTTCATGACATTGGAAA
TCCAAAGGCTATCAAGTGTGTGCCTCAGGCTGAAGTAGAATGGAAGTTCTACGATGCTCAGCCATGTAGT
GACAAAGCTTACAAAATAGAGGAACTCTTCTATTCTTATGCTACACATCACGATAAATTCACTGATGGTG
TTTGTTTGTTTTGGAATTGTAACGTTGATCGTTACCCAGCCAATGCAATTGTGTGTAGGTTTGACACAAG
AGTCTTGTCAAACTTGAACTTACCAGGCTGTGATGGTGGTAGTTTGTATGTGAATAAGCATGCATTCCAC
ACTCCAGCTTTCGATAAAAGTGCATTTACTAATTTAAAGCAATTGCCTTTCTTTTACTATTCTGATAGTC
CTTGTGAGTCTCATGGCAAACAAGTAGTGTCGGATATTGATTATGTTCCACTCAAATCTGCTACGTGTAT
TACACGATGCAATTTAGGTGGTGCTGTTTGCAGACWCCATGCAAATGAGTACCGACAGTACTTGGATGCA
TATAATATGATGATTTCTGCTGGATTTAGCCTATGGATTTACAAACAATTTGATACTTATAACCTGTGGA
ATACATTTACCAGGTTACAGAGTTTAGAAAATGTGGCTTATAATGTTGTTAATAAAGGACACTTTGATGG
ACACGCCGGCGAAGCACCTGTTTCCATCATTAATAATGCTGTTTACACAAAGGTAGATGGTATTGATGTG
GAGATCTTTGAAAATAAGACAACACTTCCTGTTAATGTTGCATTTGAGCTTTGGGCTAAGCGTAACATTA
AACCAGTGCCAGAGATTAAGATACTCAATAATTTGGGTGTTGATATCGCTGCTAATACTGTAATCTGGGA
CTACAAAAGAGAAGCCCCAGCACATGTATCTACAATAGGTGTCTGCACAATGACTGACATTGCCAAGAAA
CCTACTGAGAGTGCTTGTTCTTCACTTACTGTCTTGTTTGATGGTAGAGTGGAAGGACAGGTAGACCTTT
TTAGAAACGCCCGTAATGGTGTTTTAATAACAGAAGGTTCAGTCAAAGGTCTAACACCTTCAAAGGGACC
AGCACAAGCTAGCGTCAATGGAGTCACATTAATTGGAGAATCAGTAAAAACACAGTTTAACTACTTTAAG
AAAGTAGACGGCATTATTCAACAGTTGCCTGAAACCTACTTTACTCAGAGCAGAGACTTAGAGGATTTTA
AGCCCAGATCACAAATGGAAACTGACTTTCTCGAGCTCGCTATGGATGAATTCATACAGCGATATAAGCT
CGAGGGCTATGCCTTCGAACACATCGTTTATGGAGATTTCAGTCATGGACAACTTGGCGGTCTTCATTTA
ATGATAGGCTTAGCCAAGCGCTCACAAGATTCACCACTTAAATTAGAGGATTTTATCCCTATGGACAGCA
CAGTGAAAAATTACTTCATAACAGATGCGCAAACAGGTTCATCAAAATGTGTGTGTTCTGTGATTGATCT
TTTACTTGATGACTTTGTCGAGATAATAAAGTCACAAGATTTGTCAGTGATTTCAAAAGTGGTCAAGGTT
ACAATTGACTATGCTGAAATTTCATTCATGCTTTGGTGTAAGGATGGACATGTTGAAACCTTCTACCCAA
AACTACAAGCAAGTCAAGCGTGGCAACCAGGTGTTGCGATGCCTAACTTGTACAAGATGCAAAGAATGCT
TCTTGAAAAGTGTGACCTTCAGAATTATGGTGAAAATGCTGTTATACCAAAAGGAATAATGATGAATGTC
GCAAAGTATACTCAACTGTGTCAATACTTAAATACACTTACTTTAGCTGTACCCTACAACATGAGAGTTA
TTCACTTTGGTGCTGGCTCTGATAAAGGAGTTGCACCAGGTACAGCTGTGCTCAGACAATGGTTGCCAAC
TGGCACACTACTTGTCGATTCAGATCTTAATGACTTCGTCTCCGACGCAGATTCTACTTTAATTGGAGAC
TGTGCAACAGTACATACGGCTAATAAATGGGACCTTATTATTAGCGATATGTATGACCCTAGGACCAAAC
ATGTGACAAAAGAGAATGACTCTAAAGAAGGGTTTTTCACTTATCTGTGTGGATTTATAAAGCAAAAACT
AGCCCTGGGTGGTTCTATAGCTGTAAAGATAACAGAGCATTCTTGGAATGCTGACCTTTACAAGCTTATG
GGCCATTTCTCATGGTGGACAGCTTTTGTTACAAATGTAAATGCATCATCATCGGAAGCATTTTTAATTG
GGGCTAACTATCTTGGCAAGCCGAAGGAACAAATTGATGGCTATACCATGCATGCTAACTACATTTTCTG
GAGGAACACAAATCCTATCCAGTTGTCTTCCTATTCACTCTTTGACATGAGCAAATTTCCTCTTAAATTA
AGAGGAACTGCTGTAATGTCTCTTAAGGAGAATCAAATCAATGATATGATTTATTCTCTTCTGGAAAAAG
GTAGGCTTATCATTAGAGAAAACAACAGAGTTGTGGTTTCAAGTGATATTCTTGTTAACAACTAAACGAA
CATGTTTATTTTCTTATTATTTCTTACTCTCACTAGTGGTAGTGACCTTGACCGGTGCACCACTTTTGAT
GATGTTCAAGCTCCTAATTACACTCAACATACTTCATCTATGAGGGGGGTTTACTATCCTGATGAAATTT
TTAGATCAGACACTCTTTATTTAACTCAGGATTTATTTCTTCCATTTTATTCTAATGTTACAGGGTTTCA
TACTATTAATCATACGTTTGGCAACCCTGTCATACCTTTTAAGGATGGTATTTATTTTGCTGCCACAGAG
AAATCAAATGTTGTCCGTGGTTGGGTTTTTGGTTCTACCATGAACAACAAGTCACAGTCGGTGATTATTA
TTAACAATTCTACTAATGTTGTTATACGAGCATGTAACTTTGAATTGTGTGACAACCCTTTCTTTGCTGT
TTCTAAACCCATGGGTACACAGACACATACTATGATATTCGATAATGCATTTAATTGCACTTTCGAGTAC
ATATCTGATGCCTTTTCGCTTGATGTTTCAGAAAAGTCAGGTAATTTTAAACACTTACGAGAGTTTGTGT
TTAAAAATAAAGATGGGTTTCTCTATGTTTATAAGGGCTATCAACCTATAGATGTAGTTCGTGATCTACC
TTCTGGTTTTAACACTTTGAAACCTATTTTTAAGTTGCCTCTTGGTATTAACATTACAAATTTTAGAGCC
ATTCTTACAGCCTTTTCACCTGCTCAAGACATTTGGGGCACGTCAGCTGCAGCCTATTTTGTTGGCTATT
TAAAGCCAACTACATTTATGCTCAAGTATGATGAAAATGGTACAATCACAGATGCTGTTGATTGTTCTCA
AAATCCACTTGCTGAACTCAAATGCTCTGTTAAGAGCTTTGAGATTGACAAAGGAATTTACCAGACCTCT
AATTTCAGGGTTGTTCCCTCAGGAGATGTTGTGAGATTCCCTAATATTACAAACTTGTGTCCTTTTGGAG
AGGTTTTTAATGCTACTAAATTCCCTTCTGTCTATGCATGGGAGAGAAAAAAAATTTCTAATTGTGTTGC
TGATTACTCTGTGCTCTACAACTCAACATTTTTTTCAACCTTTAAGTGCTATGGCGTTTCTGCCACTAAG
TTGAATGATCTTTGCTTCTCCAATGTCTATGCAGATTCTTTTGTAGTCAAGGGAGATGATGTAAGACAAA
TAGCGCCAGGACAAACTGGTGTTATTGCTGATTATAATTATAAATTGCCAGATGATTTCATGGGTTGTGT
CCTTGCTTGGAATACTAGGAACATTGATGCTACTTCAACTGGTAATTATAATTATAAATATAGGTATCTT
AGACATGGCAAGCTTAGGCCCTTTGAGAGAGACATATCTAATGTGCCTTTCTCCCCTGATGGCAAACCTT
GCACCCCACCTGCTCTTAATTGTTATTGGCCATTAAATGATTATGGTTTTTACACCACTACTGGCATTGG
CTACCAACCTTACAGAGTTGTAGTACTTTCTTTTGAACTTTTAAATGCACCGGCCACGGTTTGTGGACCA
AAATTATCCACTGACCTTATTAAGAACCAGTGTGTCAATTTTAATTTTAATGGACTCACTGGTACTGGTG
TGTTAACTCCTTCTTCAAAGAGATTTCAACCATTTCAACAATTTGGCCGTGATGTTTCTGATTTCACTGA
TTCCGTTCGAGATCCTAAAACATCTGAAATATTAGACATTTCACCTTGCTCTTTTGGGGGTGTAAGTGTA
ATTACACCTGGAACAAATGCTTCATCTGAAGTTGCTGTTCTATATCAAGATGTTAACTGCACTGATGTTT
CTACAGCAATTCATGCAGATCAACTCACACCAGCTTGGCGCATATATTCTACTGGAAACAATGTATTCCA
GACTCAAGCAGGCTGTCTTATAGGAGCTGAGCATGTCGACACTTCTTATGAGTGCGACATTCCTATTGGA
GCTGGCATTTGTGCTAGTTACCATACAGTTTCTTTATTACGTAGTACTAGCCAAAAATCTATTGTGGCTT
ATACTATGTCTTTAGGTGCTGATAGTTCAATTGCTTACTCTAATAACACCATTGCTATACCTACTAACTT
TTCAATTAGCATTACTACAGAAGTAATGCCTGTTTCTATGGCTAAAACCTCCGTAGATTGTAATATGTAC
ATCTGCGGAGATTCTACTGAATGTGCTAATTTGCTTCTCCAATATGGTAGCTTTTGCACACAACTAAATC
GTGCACTCTCAGGTATTGCTGCTGAACAGGATCGCAACACACGTGAAGTGTTCGCTCAAGTCAAACAAAT
GTACAAAACCCCAACTTTGAAATATTTTGGTGGTTTTAATTTTTCACAAATATTACCTGACCCTCTAAAG
CCAACTAAGAGGTCTTTTATTGAGGACTTGCTCTTTAATAAGGTGACACTCGCTGATGCTGGCTTCATGA
AGCAATATGGCGAATGCCTAGGTGATATTAATGCTAGAGATCTCATTTGTGCGCAGAAGTTCAATGGACT
TACAGTGTTGCCACCTCTGCTCACTGATGATATGATTGCTGCCTACACTGCTGCTCTAGTTAGTGGTACT
GCCACTGCTGGATGGACATTTGGTGCTGGCGCTGCTCTTCAAATACCTTTTGCTATGCAAATGGCATATA
GGTTCAATGGCATTGGAGTTACCCAAAATGTTCTCTATGAGAACCAAAAACAAATCGCCAACCAATTTAA
CAAGGCGATTAGTCAAATTCAAGAATCACTTACAACAACATCAACTGCATTGGGCAAGCTGCAAGACGTT
GTTAACCAGAATGCTCAAGCATTAAACACACTTGTTAAACAACTTAGCTCTAATTTTGGTGCAATTTCAA
GTGTGCTAAATGATATCCTTTCGCGACTTGATAAAGTCGAGGCGGAGGTACAAATTGACAGGTTAATTAC
AGGCAGACTTCAAAGCCTTCAAACCTATGTAACACAACAACTAATCAGGGCTGCTGAAATCAGGGCTTCT
GCTAATCTTGCTGCTACTAAAATGTCTGAGTGTGTTCTTGGACAATCAAAAAGAGTTGACTTTTGTGGAA
AGGGCTACCACCTTATGTCCTTCCCACAAGCAGCCCCGCATGGTGTTGTCTTCCTACATGTCACGTATGT
GCCATCCCAGGAGAGGAACTTCACCACAGCGCCAGCAATTTGTCATGAAGGCAAAGCATACTTCCCTCGT
GAAGGTGTTTTTGTGTTTAATGGCACTTCTTGGTTTATTACACAGAGGAACTTCTTTTCTCCACAAATAA
TTACTACAGACAATACATTTGTCTCAGGAAATTGTGATGTCGTTATTGGCATCATTAACAACACAGTTTA
TGATCCTCTGCAACCTGAGCTTGACTCATTCAAAGAAGAGCTGGACAAGTACTTCAAAAATCATACATCA
CCAGATGTTGATCTTGGCGACATTTCAGGCATTAACGCTTCTGTCGTCAACATTCAAAAAGAAATTGACC
GCCTCAATGAGGTCGCTAAAAATTTAAATGAATCACTCATTGACCTTCAAGAATTGGGAAAATATGAGCA
ATATATTAAATGGCCTTGGTATGTTTGGCTCGGCTTCATTGCTGGACTAATTGCCATCGTCATGGTTACA
ATCTTGCTTTGTTGCATGACTAGTTGTTGCAGTTGCCTCAAGGGTGCATGCTCTTGTGGTTCTTGCTGCA
AGTTTGATGAGGATGACTCTGAGCCAGTTCTCAAGGGTGTCAAATTACATTACACATAAACGAACTTATG
GATTTGTTTATGAGATTTTTTACTCTTGGATCAATTACTGCACAGCCAGTAAAAATTGACAATGCTTCTC
CTGCAAGTACTGTTCATGCTACAGCAACGATACCGCTACAAGCCTCACTCCCTTTCGGATGGCTTGTTAT
TGGCGTTGCATTTCTTGCTGTTTTTCAGAGCGCTACCAAAATAATTGCGCTCAATAAAAGATGGCAGCTA
GCCCTTTATAAGGGCTTCCAGTTCATTTGCAATTTACTGCTGCTATTTGTTACCATCTATTCACATCTTT
TGCTTGTCGCTGCAGGTATGGAGGCGCAATTTTTGTACCTCTATGCCTTGATATATTTTCTACAATGCAT
CAACGCATGTAGAATTATTATGAGATGTTGGCTTTGTTGGAAGTGCAAATCCAAGAACCCATTACTTTAT
GATGCCAACTACTTTGTTTGCTGGCACACACATAACTATGACTACTGTATACCATATAACAGTGTCACAG
ATACAATTGTCGTTACTGAAGGTGACGGCATTTCAACACCAAAACTCAAAGAAGACTACCAAATTGGTGG
TTATTCTGAGGATAGGCACTCAGGTGTTAAAGACTATGTCGTTGTACATGGCTATTTCACCGAAGTTTAC
TACCAGCTTGAGTCTACACAAATTACTACAGACACTGGTATTGAAAATGCTACATTCTTCATCTTTAACA
AGCTTGTTAAAGACCCACCGAATGTGCAAATACACACAATCGACGGCTCTTCAGGAGTTGCTAATCCAGC
AATGGATCCAATTTATGATGAGCCGACGACGACTACTAGCGTGCCTTTGTAAGCACAAGAAAGTGAGTAC
GAACTTATGTACTCATTCGTTTCGGAAGAAACAGGTACGTTAATAGTTAATAGCGTACTTCTTTTTCTTG
CTTTCGTGGTATTCTTGCTAGTTACACTAGCCATCCTTACTGCGCTTCGATTGTGTGCGTACTGCTGCAA
TATTGTTAACGTGAGTTTAGTAAAACCAACGGTTTACGTCTACTCGCGTGTTAAAAATCTGAACTCTTCT
GAAGGAGTTCCTGATCTTCTGGTCTAAACGAACTAACTATTATTATTATTCTGTTTGGAACTTTAACATT
GCTTATCATGGCAGACAACGGTACTATTACCGTTGAGGAGCTTAAACAACTCCTGGAACAATGGAACCTA
GTAATAGGTTTCCTATGCCTAGCCTGGATTATGTTACTACAATTTGCCTATTCTAATCGGAACAGGTTTT
TGTACATAATAAAGCTTGTTTTCCTCTGGCTCTTGTGGCCAGTAACACTTGCTTGTTTTGTGCTTGCTGC
TGTCTACAGAATTAATTGGGTGACTGGCGGGATTGCGATTGCAATGGCTTGTATTGTAGGCTTGATGTGG
CTTAGCTACTTCGTTGCTTCCTTCAGGCTGTTTGCTCGTACCCGCTCAATGTGGTCATTCAACTCAGAAA
CAAACATTCTTCTCAATGTGCCTCTCCGGGGGACAATTGTGACCAGACCGCTCATGGAAAGTGAACTTGT
CATTGGTGCTGTGATCATTCGTGGTCACTTGCGAATGGCCGGACACTCCCTAGGGCGCTGTGACATTAAG
GACCTGCCAAAAGAGATCACTGTGGCTACATCACGAACGCTTTCTTATTACAAATTAGGAGCGTCGCAGC
GTGTAGGCACTGATTCAGGTTTTGCTGCATACAACCGCTACCGTATTGGAAACTATAAATTAAATACAGA
CCACGCCGGTAGCAACGACAATATTGCTTTGCTAGTACAGTAAGTGAACAGATGTTTCATCTTGTTGACT
TCCAGGTTACAATAGCAGAGATATTGATTATCATTATGAGGACTTTCAGGATTGCTATTTGGAATCTTGA
CGTTATAATAAGTTCAATAGTGAGACAATTATTTAAGCCTCTAACTAAGAAGAATTATTCGGAGTTAGAT
GATGAAGAACCTATGGAGTTAGATTATCCATAAAACGAACATGAAAATTATTCTCTTCCTGACATTGATT
GTATTTACATCTTGCGAGCTATATCACTATCAGGAGTGTGTTAGAGGTACGACTGTACTACTAAAAGAAC
CTTGCCCATCAGGAACATACGAGGGCAATTCACCATTTCACCCTCTTGCTGACAATAAATTTGCACTAAC
TTGCACTAGCACACACTTTGCTTTTGCTTGTGCTGACGGTACTCGACATACCTATCAGCTGCGTGCAAGA
TCAGTTTCACCAAAACTTTTCATCAGACAAGAGGAGGTTCAACAAGAGCTCTACTCGCCACTTTTTCTCA
TTGTTGCTGCTCTAGTATTTTTAATACTTTGCTTCACCATTAAGAGAAAGACAGAATGAATGAGCTCACT
TTAATTGACTTCTATTTGTGCTTTTTAGCCTTTCTGCTATTCCTTGTTTTAATAATGCTTATTATATTTT
GGTTTTCACTCGAAATCCAGGATCTAGAAGAACCTTGTACCAAAGTCTAAACGAACATGAAACTTCTCAT
TGTTTTGACTTGTATTTCTTTATGCAGTTGCATATGCACTGTAGTACAGCGCTGTGCATCTAATAAACCT
CATGTGCTTGAAGATCCTTGTAAGGTACAACACTAGGGGTAATACTTATAGCACTGCTTGGCTTTGTGCT
CTAGGAAAGGTTTTACCTTTTCATAGATGGCACACTATGGTTCAAACATGCACACCTAATGTTACTATCA
ACTGTCAAGATCCAGCTGGTGGTGCGCTTATAGCTAGGTGTTGGTACCTTCATGAAGGTCACCAAACTGC
TGCATTTAGAGACGTACTTGTTGTTTTAAATAAACGAACAAATTAAAATGTCTGATAATGGACCCCAATC
AAACCAACGTAGTGCCCCCCGCATTACATTTGGTGGACCCACAGATTCAACTGACAATAACCAGAATGGA
GGACGCAATGGGGCAAGGCCAAAACAGCGCCGACCCCAAGGTTTACCCAATAATACTGCGTCTTGGTTCA
CAGCTCTCACTCAGCATGGCAAGGAGGAACTTAGATTCCCTCGAGGCCAGGGCGTTCCAATCAACACCAA
TAGTGGTCCAGATGACCAAATTGGCTACTACCGAAGAGCTACCCGACGAGTTCGTGGTGGTGACGGCAAA
ATGAAAGAGCTCAGCCCCAGATGGTACTTCTATTACCTAGGAACTGGCCCAGAAGCTTCACTTCCCTACG
GCGCTAACAAAGAAGGCATCATATGGGTTGCAACTGAGGGAGCCTTGAATACACCCAAAGACCACATTGG
CACCCGCAATCCTAATAACAATGCTGCCACCGTGCTACAACTTCCTCAAGGAACAACATTGCCAAAAGGC
TTCTACGCAGAGGGAAGCAGAGGCGGCAGTCAAGCCTCTTCTCGCTCCTCATCACGTAGTCGCGGTAATT
CAAGAAATTCAACTCCTGGCAGCAGTAGGGGAAATTCTCCTGCTCGAATGGCTAGCGGAGGTGGTGAAAC
TGCCCTCGCGCTATTGCTGCTAGACAGATTGAACCAGCTTGAGAGCAAAGTTTCTGGTAAAGGCCAACAA
CAACAAGGCCAAACTGTCACTAAGAAATCTGCTGCTGAGGCATCTAAAAAGCCTCGCCAAAAACGTACTG
CCACAAAACAGTACAACGTCACTCAAGCATTTGGGAGACGTGGTCCAGAACAAACCCAAGGAAATTTCGG
GGACCAAGACCTAATCAGACAAGGAACTGATTACAAACATTGGCCGCAAATTGCACAATTTGCTCCAAGT
GCCTCTGCATTCTTTGGAATGTCACGCATTGGCATGGAAGTCACACCTTCGGGAACATGGCTGACTTATC
ATGGAGCCATTAAATTGGATGACAAAGATCCACAATTCAAAGACAACGTCATACTGCTGAACAAGCACAT
TGACGCATACAAAACATTCCCACCAACAGAGCCTAAAAAGGACAAAAAGAAAAAGACTGATGAAGCTCAG
CCTTTGCCGCAGAGACAAAAGAAGCAGCCCACTGTGACTCTTCTTCCTGCGGCTGACATGGATGATTTCT
CCAGACAACTTCAAAATTCCATGAGTGGAGCTTCTGCTGATTCAACTCAGGCATAAACACTYATGATGAC
CACACAAGGCAGATGGGCTATGTAAACGTTTTCGCAATTCCGTTTACGATACATAGTCTACTCTTGTGCA
GAATGAATTCTCGTAACTAAACAGCACAAGTAGGTTTAGTTAACTTTAATCTCACATAGCAATCTTTAAT
CAATGTGTAACATTAGGGAGGACTTGAAAGAGCCACCACATTTTCATCGAGGCCACGCGGAGTACGATCG
AGGGTACAGTGAATAATGCTAGGGAGAGCTGCCTATATGGAAGAGCCCTAATGTGTAAAATTAATTTTAG
TAGTGCTATCCCCATGTGATTTTAATAGCTTCTTAGGAGAATGACAA</v>
      </c>
      <c r="AU63" s="114" t="str">
        <f t="shared" si="20"/>
        <v>&gt;HuTW11-SAR</v>
      </c>
      <c r="AV63" s="114">
        <f t="shared" si="21"/>
        <v>1</v>
      </c>
      <c r="AW63" s="115" t="str">
        <f t="shared" si="22"/>
        <v>&gt;HuTW11-SARS AY502924.1_genome</v>
      </c>
      <c r="AX63" s="38"/>
      <c r="AY63" s="38"/>
      <c r="AZ63" s="38"/>
      <c r="BA63" s="38"/>
      <c r="BB63" s="38"/>
      <c r="BC63" s="38"/>
      <c r="BD63" s="38"/>
      <c r="BE63" s="38"/>
      <c r="BF63" s="38"/>
      <c r="BG63" s="38"/>
      <c r="BH63" s="38"/>
      <c r="BI63" s="38"/>
      <c r="BJ63" s="38"/>
      <c r="BK63" s="38"/>
      <c r="BL63" s="38"/>
      <c r="BM63" s="38"/>
      <c r="BN63" s="38"/>
      <c r="BO63" s="38"/>
      <c r="BP63" s="38"/>
      <c r="BQ63" s="38"/>
      <c r="BR63" s="38"/>
    </row>
    <row r="64" ht="15.75" customHeight="1">
      <c r="A64" s="245"/>
      <c r="B64" s="246" t="s">
        <v>589</v>
      </c>
      <c r="C64" s="247" t="s">
        <v>590</v>
      </c>
      <c r="D64" s="90" t="str">
        <f t="shared" si="8"/>
        <v>PiPRCV</v>
      </c>
      <c r="E64" s="91" t="s">
        <v>136</v>
      </c>
      <c r="F64" s="91" t="s">
        <v>136</v>
      </c>
      <c r="G64" s="91" t="s">
        <v>135</v>
      </c>
      <c r="H64" s="91" t="s">
        <v>135</v>
      </c>
      <c r="I64" s="91"/>
      <c r="J64" s="151">
        <v>2032731.0</v>
      </c>
      <c r="K64" s="152" t="s">
        <v>591</v>
      </c>
      <c r="L64" s="220" t="s">
        <v>592</v>
      </c>
      <c r="M64" s="152"/>
      <c r="N64" s="193"/>
      <c r="O64" s="194"/>
      <c r="P64" s="152" t="s">
        <v>581</v>
      </c>
      <c r="Q64" s="101"/>
      <c r="R64" s="97"/>
      <c r="S64" s="98"/>
      <c r="T64" s="91"/>
      <c r="U64" s="98"/>
      <c r="V64" s="98"/>
      <c r="W64" s="181" t="s">
        <v>593</v>
      </c>
      <c r="X64" s="241"/>
      <c r="Y64" s="242">
        <v>1232.0</v>
      </c>
      <c r="Z64" s="119" t="s">
        <v>594</v>
      </c>
      <c r="AA64" s="102">
        <f t="shared" si="24"/>
        <v>1232</v>
      </c>
      <c r="AB64" s="103" t="str">
        <f t="shared" si="25"/>
        <v>yes</v>
      </c>
      <c r="AC64" s="104" t="str">
        <f t="shared" si="11"/>
        <v>&gt;PiPRCV AKV62755.1_ref</v>
      </c>
      <c r="AD64" s="104" t="str">
        <f>IFERROR(__xludf.DUMMYFUNCTION("if (REGEXMATCH(AC64, ""^&gt;""),AC64 &amp; ""
"" &amp; Z64, """")"),"&gt;PiPRCV AKV62755.1_ref
MKTLFVVLVIMPLIYGDSFPCSKLTNRTIGKHWNLTDQCASYVANVFVTQPGGFIPSDFSFNNWFLLTNSSTLVSGKLVTKQPLLVNCLWPVPSFEEAASTFCFEGADFDHCNGAVLNNTVDVIRFNLNFTTNVQSGKGATVFSLNTTGGVILEISCYNDTVTDSSFSSYGEIPFGVTVGPRYCYVLYNGTALKYLGTLPPSVKEIAISKWGHFYINGYNFFSTFPIDCISF"&amp;"NLTTGDSDVFWTIAYTSYTEALVQVENTAITKVTYCNSYVNNIKCSQLTANLNNGFYPVSSSEVGLVNKSVVLLPIFYTHTIVNITIGLGMKRSGYGQPIASTLSNITLPMQDNNTDVYCIRSHQFSVYVHSTCKSALWDNVFKRNCTDVLDATAVIKTGTCPFSFDKLNNYLTFNKFCFSLSSVGANCKFDVVARTRTNDQVVRSLYVIYEEGDNIVGVPSDNSRLHDLSVLHLDSCTDYNIYGRTGVGIIRQT"&amp;"NRTLLSGLYYTSLSGDLLGFKNVSDGVIYSVTPCDVSAQAAVINGTIVGAITSINSELLGLTHWTTTPNFYYYSIYNYTNDRIRGTVIDSNDVDCEPVITYSNIGVCKNGALVFINVTHSDGDVQPISAGNVTIPTNFTISVQVEYIQVYTTPVSIDCSRYVCNGNPRCNKLLTQYISACQTIEQALAMGARLENMEVDSMLFVSENALKLASVEAFNSSETLDPIYKDWPNIGGSWLEGLKYILPSDNSKRRRS"&amp;"AIEDLLFSKVVTSGLGTVDEDYKRCTGGYDIADLVCAQYYNGIMVLPGVANADKMTMYTASLAGGITLGALGGGAVAIPFAVAVQARLNYVALQTDVLNKNQQILASAFNQAIGNITQSFGKVNDAIHQTSRGLATVAKALAKVQNVVNTQGQALSHLTVQLQNNFQAISSSISDIYNRLDELIADAQVDRLITGRLTALNAFVSQTLTRQAEVRASRQLAKDKVNECVRSQSQRFGFCGNGTHLFSLANAAPNG"&amp;"MIFFHTVLLPTAYETVTAWSGICALDGDRTFGLVVKDVQLTLFRNLDDKFYLTPRTMYQPRVATSSDFVQIEGCDVLFVNATVSDLPSIIPDYIDINQTVQDILENFRPNWTVPDLTFDIFNATYLNLTVEIDDLEFRSEKLHNTTVELAILIGNINNTLVNLEWLNRIETYVKWPWYVWLLIGLVVIFCIPLLLFCCCSTGCCGCIGCLVSCCHSICSRRQFENYEPIEKVHVH")</f>
        <v>&gt;PiPRCV AKV62755.1_ref
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v>
      </c>
      <c r="AE64" s="121" t="s">
        <v>595</v>
      </c>
      <c r="AF64" s="105" t="str">
        <f t="shared" si="12"/>
        <v>https://www.ncbi.nlm.nih.gov/protein/AKV62755.1</v>
      </c>
      <c r="AG64" s="248" t="s">
        <v>596</v>
      </c>
      <c r="AH64" s="240">
        <v>27765.0</v>
      </c>
      <c r="AI64" s="108" t="str">
        <f t="shared" si="13"/>
        <v>20353</v>
      </c>
      <c r="AJ64" s="108" t="str">
        <f t="shared" si="14"/>
        <v>24051</v>
      </c>
      <c r="AK64" s="109" t="str">
        <f>IFERROR(__xludf.DUMMYFUNCTION("if(AI64&gt;0, right(left( REGEXREPLACE( REGEXREPLACE(AQ64, ""&gt;.*\n"", """"), ""\n"" , """"), AJ64), AJ64-AI64+1))"),"ATGAAAACACTATTCGTGGTTTTGGTTATAATGCCATTGATTTATGGAGATAGTTTTCCTTGTTCTAAACTGACTAATAGAACTATAGGTAAACATTGGAATCTCACTGATCAGTGTGCTAGTTATGTGGCTAACGTTTTTGTTACACAGCCAGGAGGTTTTATACCATCAGATTTTAGTTTTAATAATTGGTTCCTTCTAACTAATAGCTCCACATTGGTTAGTGGTAAATTAGTTACCAAACAGCCATTATTA"&amp;"GTTAATTGTTTATGGCCAGTCCCTAGCTTTGAAGAAGCGGCTTCTACATTTTGTTTTGAAGGTGCTGACTTTGACCACTGTAATGGTGCTGTCTTAAATAATACTGTAGATGTCATCAGGTTTAACCTTAACTTTACTACAAATGTACAATCAGGTAAGGGTGCCACAGTGTTTTCACTAAACACAACGGGTGGTGTCATTCTTGAAATTTCATGTTATAATGACACAGTCACTGACTCCAGCTTTTCCAGTTAC"&amp;"GGTGAAATTCCGTTCGGTGTGACTGTTGGACCACGGTACTGTTACGTACTTTATAATGGTACAGCTCTCAAATATTTAGGAACATTACCACCTAGTGTCAAGGAGATTGCTATTAGTAAGTGGGGCCATTTTTATATTAATGGTTACAATTTCTTTAGCACATTTCCTATTGATTGTATATCTTTCAATTTGACCACTGGTGATAGTGATGTTTTCTGGACAATAGCTTACACATCGTACACTGAAGCGTTAGTA"&amp;"CAAGTTGAAAACACAGCTATTACAAAGGTGACGTATTGTAATAGTTACGTTAATAATATTAAATGCTCTCAACTTACTGCTAATTTGAATAATGGATTTTATCCTGTTTCTTCAAGTGAAGTTGGTCTTGTCAATAAGAGTGTTGTGTTACTACCTATCTTTTATACGCATACCATTGTTAACATAACTATTGGTCTTGGTATGAAGCGTAGTGGTTATGGTCAACCTATAGCCTCTACTCTAAGTAACATTACA"&amp;"CTACCAATGCAAGATAACAACACCGATGTGTATTGTATTCGTTCTCATCAATTTTCAGTTTATGTTCATTCTACTTGTAAAAGTGCTTTATGGGACAATGTTTTTAAGCGAAACTGCACGGACGTTTTAGATGCCACCGCTGTTATAAAAACTGGTACTTGTCCTTTCTCATTTGATAAACTGAACAATTACTTAACTTTTAACAAGTTCTGTTTTTCGTTGAGTTCTGTTGGTGCTAATTGTAAGTTTGATGTA"&amp;"GTAGCCCGTACAAGAACCAATGATCAGGTTGTTAGAAGTTTGTATGTAATATATGAAGAAGGAGACAACATAGTAGGTGTACCGTCTGACAATAGTCGCTTGCACGATTTGTCAGTGCTTCACCTAGATTCATGCACAGATTACAATATATATGGTAGAACTGGTGTTGGTATTATTAGACAAACTAACAGGACACTACTTAGTGGCTTATATTACACATCACTATCTGGTGATTTGTTAGGTTTTAAAAATGTT"&amp;"AGTGATGGTGTTATCTATTCTGTAACGCCATGTGATGTAAGCGCACAAGCAGCTGTTATTAATGGTACCATAGTTGGTGCTATCACTTCTATTAACAGTGAATTGTTAGGTTTAACGCATTGGACGACTACACCTAATTTCTATTACTACTCTATATATAATTATACAAATGATAGAATTCGTGGCACTGTAATTGACAGTAATGATGTTGATTGTGAACCTGTCATAACCTATTCTAACATAGGTGTTTGTAAA"&amp;"AACGGTGCTTTGGTTTTTATTAACGTCACACATTCTGATGGAGACGTTCAACCAATTAGCGCTGGTAATGTCACAATACCTACAAATTTTACTATATCCGTGCAAGTCGAGTACATTCAGGTTTACACTACACCAGTGTCAATAGACTGTTCAAGATATGTTTGTAATGGCAACCCTAGGTGTAACAAACTATTAACACAATATATTTCTGCATGTCAAACTATTGAGCAAGCACTTGCAATGGGTGCCAGACTT"&amp;"GAAAATATGGAAGTTGATTCCATGTTATTTGTTTCTGAAAATGCCCTTAAATTGGCTTCTGTTGAAGCATTCAATAGTTCAGAAACTTTAGATCCTATTTACAAAGACTGGCCTAATATAGGTGGCTCTTGGCTAGAGGGTCTAAAATATATATTGCCGTCCGATAATAGCAAACGTCGTCGTTCAGCTATAGAGGACTTACTTTTTTCTAAGGTTGTAACATCTGGTTTAGGTACAGTTGATGAAGATTATAAA"&amp;"CGTTGTACAGGTGGTTATGACATAGCTGACTTAGTGTGTGCTCAATACTATAACGGTATCATGGTGCTACCTGGTGTGGCTAATGCTGACAAAATGACTATGTACACAGCATCCCTCGCAGGTGGTATAACATTAGGTGCACTTGGTGGAGGTGCCGTGGCTATACCTTTTGCAGTAGCAGTTCAGGCTAGACTTAATTATGTTGCTCTACAAACTGATGTATTAAACAAAAACCAGCAGATCTTGGCTAGTGCT"&amp;"TTTAATCAAGCTATTGGTAACATTACACAGTCATTTGGTAAGGTTAATGATGCTATACATCAAACGTCACGAGGTCTTGCAACTGTTGCTAAAGCATTGGCAAAAGTGCAAAATGTTGTTAATACACAAGGGCAAGCTTTAAGCCACCTAACAGTACAATTGCAAAATAATTTTCAAGCTATTAGTAGCTCTATTAGTGACATTTATAATAGGCTTGATGAATTGATTGCTGATGCACAAGTTGACAGGCTGATC"&amp;"ACAGGAAGACTTACAGCACTTAATGCATTTGTATCTCAGACTCTAACCAGACAAGCTGAGGTTAGGGCTAGTAGACAACTTGCCAAAGACAAGGTTAATGAATGCGTTAGGTCTCAGTCTCAGAGATTCGGCTTTTGTGGTAATGGTACACATTTGTTTTCACTCGCAAATGCAGCACCAAATGGCATGATCTTCTTTCACACAGTGTTATTACCAACGGCCTACGAAACTGTGACTGCTTGGTCAGGTATTTGT"&amp;"GCTTTAGATGGTGATCGCACTTTTGGACTTGTCGTTAAAGATGTCCAGTTGACTTTGTTTCGTAATCTAGATGACAAGTTTTATTTAACCCCCAGAACTATGTATCAGCCTAGAGTGGCAACTAGTTCTGATTTTGTTCAAATTGAAGGGTGCGATGTTCTGTTTGTTAATGCAACTGTAAGTGATTTGCCTAGTATTATACCCGATTATATTGATATTAATCAAACTGTTCAAGACATACTAGAAAATTTCAGA"&amp;"CCAAACTGGACTGTACCTGATTTGACATTTGACATTTTTAATGCAACCTATTTAAATCTGACTGTTGAAATTGATGACTTAGAATTTAGGTCAGAAAAGTTACATAACACTACTGTGGAACTTGCCATTCTTATTGGTAACATTAACAATACACTAGTCAATCTTGAATGGCTTAATAGAATTGAAACCTATGTTAAATGGCCTTGGTATGTGTGGCTACTAATAGGTTTAGTAGTAATATTTTGCATACCATTA"&amp;"TTGCTATTTTGCTGTTGTAGCACAGGTTGCTGTGGGTGCATAGGTTGTTTAGTAAGTTGTTGTCATTCTATATGCAGTAGAAGACAATTTGAAAATTATGAACCTATTGAAAAAGTGCACGTCCATTAA")</f>
        <v>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v>
      </c>
      <c r="AL64" s="109">
        <f t="shared" si="15"/>
        <v>3699</v>
      </c>
      <c r="AM64" s="109" t="str">
        <f t="shared" si="16"/>
        <v>&gt;PiPRCV_Sgene
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v>
      </c>
      <c r="AN64" s="110" t="s">
        <v>597</v>
      </c>
      <c r="AO64" s="111" t="str">
        <f t="shared" si="26"/>
        <v>https://www.ncbi.nlm.nih.gov/nuccore/KR270796.1</v>
      </c>
      <c r="AP64" s="111" t="str">
        <f t="shared" si="27"/>
        <v>https://www.ncbi.nlm.nih.gov/nuccore/KR270796.1?report=fasta&amp;log$=seqview&amp;format=text</v>
      </c>
      <c r="AQ64" s="112" t="s">
        <v>598</v>
      </c>
      <c r="AR64" s="113">
        <f>IFERROR(__xludf.DUMMYFUNCTION("len(REGEXREPLACE(REGEXREPLACE(AT64, ""&gt;.*\n"", """"), ""\n"", """"))"),27765.0)</f>
        <v>27765</v>
      </c>
      <c r="AS64" s="113" t="str">
        <f t="shared" si="19"/>
        <v>yes</v>
      </c>
      <c r="AT64" s="109" t="str">
        <f>IFERROR(__xludf.DUMMYFUNCTION("if(AQ64="""","""", REGEXREPLACE(AQ64, ""&gt;.*\n"", AW64 &amp; ""
""))"),"&gt;PiPRCV KR270796.1_ref_genome
ACTTTTAAAGTAAAGTGAGTGTAGCGTGGCTATATCTCTTCTTTTACTTTAACTAGCTTTGTGCTAGATT
TTGTCTTCGGACACCAACTCGAACTAAACGAAATATTTGTCTTTCTATGAAATCATAGAGGACAAGCGTT
GATTATTTCTATTCAGTTTGGCAATCACTCCTTGGAACGGGGTTGAGCGAACGGTGCAGTAGGGTTCCGT
CCCTATTTCGTA"&amp;"AGTCGCCTAGTAGTAGCGAGTGCGGTTCCGCCCGTACAACGTTGGGTAGACCGGGTTT
CGTCCTGTGATCTCCCTCGCCGGCCGCCAGGAGAATGAATTCCAAACAATTCAAGATCCTCGTCAATGAG
GACTACCAAGTCAACGTGCCTAGTCTTCCTATTCGTGACGTGTTACAGGAAATCAAGTACTGTTACTGTA
ATGGATTTGAGGGCTATGTGTTCGTACCAGAATACTGTCGTGACCTAGTTGATT"&amp;"GCGATCGTAAGGATCA
CTACGTCATTGGTGTTCTTGGTAACGGAGTAAGCGATCTTAAACCTGTTCTTCTTACCGAACCCTCCGTC
ATGTTGCAAGGTTTTATTGTTCGATCTAATTGCAATGGCGTTCTTGAGGACTTTGACTTTAAAATTGCTC
GTACTGGCAGAGGTGTCATATATGTTGATCAATATATGTGTGGTGCTGATGGAAAACCAGTCATTGAAGG
CGATTTTAAGGACTACTTCGGTGAT"&amp;"GAAGACATTATTGAATTTGAAGGAGAGGAGTACCATTGTGCTTGG
ACAACTGTACGCGATGAGAAACCGCTGAATCAGCAAACTCTCTTTACCATTCAGGAAATTCAATACAACC
TGGACATTCCTCATAAGTTGCCAAACTGTGCTACTAGACATGTAGCACCACCAGTCAAAAAGAACTCTAA
AATAGTTCTGTCTGAAGATTACAAGAAGCTTTATGATATTTTCGGATCACCTTTTATGGGAAATGGT"&amp;"GAC
TGTCTTAGCAAATGCTTTGACACTCTTCATTTTATCGCTGCCACTCTTAGATGCCCTTGTGGTTCTGAAA
GTAGCGGTGTTGGAGATTGGACTGGTTTTAAGACTGCTTGTTGTGGTCTTTCTGGCAAAGTTAAGGGTGT
CACTTTAGGTGATATTAAGCCTGGTGATGCTGTTGTCACTAGTATGAACGCAGGTAAGGGAGTTAAGTTC
TTTGCCAATTGTGTTCTTCAATATGCTGGTGACGTTGA"&amp;"AGGTGTCTCTATATGGAAAGTTATTAAAACTT
TTACAGTTGATGAGACCGTGTGCACCCTTGGTTTTGAAGGCGAGTTGAACGATTTCATCAAACCTGAGAG
CAGCTCACTAATTGCCTGCAGTGTTAAAAGAGCATTCATTACTGGTGAGATTGATGATGCTGTACATGAT
TGTATCATTACAGGAAAATTGGATCTTAGTACAAACCTTTTTGGTAACGTTGGTCTATTATTCAAGAAGA
CTCCATGGT"&amp;"TTGTACAAAAGTGTGGTGCACTTTTTGTGGATGCTTGGAAAGTAGTTGAGGAGCTTTGTGG
TTCACTCACACTTACATACAAGCAAATTTATGAAGTTGTAGCATCACTTTGCAATTCTGTTTTTACGATT
GTAAACTACAAGCCAACATTTGTGGTTCCAAACAATCGTGTTAAAGACCTTGTAGACAAGTGTGTGAAAG
TTCTTGTAAAAGCATTTGATGTTTTTACGCAGAATATTATAATAGCTGGTA"&amp;"TTGAGGCCAAATGCTTTGT
TCTTGGTGCTAAATACCTGTTGTTCAAAAATGCACTTGTCAAACTTGTTAGTGTTAAGATCCTTGGCAAG
AAGCAAAAGGGTCTTGAATGTGCATTCTTTGCTACTAGCTTAGTTGGTGCAACTGCTAATGTGACATCTA
CAAGAACGGAGACTGCCACTATCAGCTTGAACAAGGTTGATGATGTTGTAGCACCAGGAGATGGTTATAT
CGTCATTGTTGGTGATATGGCT"&amp;"TTCTATAAGAGTGGTGAATATTATTTCATGATGTCTAGTCCTAATTCT
GTTCTTACTAACAATGTTTTTAAAGCAGTTAAAGTTCCATCTTATGACATCGTGTATGATGTTGATAATG
ATACCAAAAGCAAAATGATTGCAAAACTTGGTTCATCATTTGAATATGATGGTGATATTGATGCTGCTAT
TGTAAAAGTTAACGAATTACTCATTGACTTTAGGCAGCAAAGCTTGTGCTTCAGAGCTCTTAAG"&amp;"GACGAC
AAAACCATTTTTGTTGAAGCCTACTTTAAAAAGTATAAAATGCCGGCATGCCTTGTAAAACATATTGGTT
TGTGGAACATCATAAAGAAAGATTCATGTAAGAAGGGTTTTCTTAATCTTTTCAATCATTTGAATGAATT
GGAAGATATCAAAGAAACTAATATCCAGGCTATTAAAAACATTCTTTGTCCTGATCTTCTTCTTGATCTG
GATTATGGTGCCATTTGGTACAATTGCATGCCGAG"&amp;"CTGCTCTGATCCTTCAGTTTTGGGGAGTGTTCAAC
TTTTGATTGGTAACGGTGTGAAAGTGGTTTGTGCTGGTTGCAAAGGTTTTGCTAATCAACTTTCAAAAGG
TTACAATAAGCTCTGTAATGCGGCTCGTGATGATATTGAGATCGGTGGTATATCATTTTCCACTTTTAAA
ACACCTACAAATACTTTTATTGAAATGACAGATGCTATCTATTCAGTTATTGAACAAGGTGATGCATTAT
CCTTTA"&amp;"GAGATGCAGATGTGCCAGTTGTAGATGATGGTACCATTGCTATTGTTGATTGGTCTGAAACCAT
TCTGCTTGAACCTGCTGAATATGTAGAACCAAAGAACAATGGTAATGTCATTGTTATTGCAGGTTATACA
TTTTATAAAGACGAGGATGAACATTTTTATCCTTATGGTTTTGGTAAAATTGTGCAGAGAATGTATAATA
AAATGGGTGGTGGTGACAAAGTTGTCTCATTTTCAGACGAAGTAGATG"&amp;"TTCAAGAAATTGCACCTGTTAC
ATGTGTTAAACTTGAATTCGAATTTGATAATGAAATTGTAACTGGTGTTCTTGAACGGGCTATTGGTACT
AGATACACATTTACTGGTACAACTTGGGAAGAATTTGAAGAGTCTATTTCTGAAGAACTCGATACTATTT
TTGATATTTTAGCAAACCAAGGTGTCGAACTTGAAGGTTACTTCATTTATGACACTTGTGGTGGATTTGA
TATAAAAAATCCCGATGGT"&amp;"ATTATGATCTCTCAGTATGATATTACTGCTGATGAAAAATCGGAAGTTAGT
GTATCAAGTGAAAAAGAAGAAGTTGACTCTGCTGAAGAAAATCCAGGAGTTGAAGTCGAAGCATCTGAAA
GTGCTGAAGGGATTTCTTCTCAAGAAGAGGTTGAAACAGTAGAAGTTGTAGATCTTACTTCTAAAGAAGA
AGATGTTGACATTGTTGAAGTATCTGCTAAAGAGGACCCTTGGGCTGCAGCTGTTGATGTA"&amp;"CAAGAAGCT
GAACAATTCAATCCTTCTTTACCACCATTCAAGACAACAAATCTCAACGGAAAAATTATCCTTAAGCAAA
GTGATAATAATTGTTGGATAAATGCTTGTTGCTATCAGCTTCAGGTTTTTGATTTTTTCAACAATGAAGC
TTGGGAGAAATTTAAGAAAGGTGATGTCATGGACTTTGTAAACTTGTGTTATGCAGTAACAACACTAGCA
AGAGGTCATTCAGGTGATGCAGATTATCTTCT"&amp;"TGAACTTATGCTCAATGATTATAGCACAGCCAAGATAG
TACTTGCAGCTAAGTGTGGCTGTGGTGAAAAAGAAATTGTTTTGGAAAGAACTGTTTTTAAGCTTACCCC
ACTTAAAGAGAGTTTTAATTATGGTGTTTGCGGTGGCTGTATGCAAGTTAACACTTGTAGATTTTTAAGT
GTTGAAGGCTCCGGTGTTTTTGTTCATGACATATTAAGCAAGCAAACGCCAGAATCTATGTTTATTGTTA
AAC"&amp;"CTGTTATGCACGCAGTTTACACTGGCACAACTCAAAATGGCCATTACATGGTTGATGATATTGAACA
TGGCTATTGTGTAGACGGTGTGGGTATTAAACCACTCAAGAAACGGTGTTATACATCCACATTGTTCATT
AATGCCAATGTAATGACTAGAGTTGAAAAACCAAAACAAGAGTTTAAAGTTGAAAAATTAGAACAGCAAC
TTATAGTGGAAGATAACAAATCTTCTATTGAAAAAGAGATTCAAA"&amp;"GTCCTAAAAACGATGATCTTATACT
ACCATTCTACAAAGTTGGCAAACTTTCCTTTTATCAGTGTGCTTTGGATGTTTTGATCAATTTCTTGGAA
CCTGATGTTATTGTTAATGCCGCTAATGGTGATCTTAAACACATGGGTGGTGTTGCAAGAGCCATCGATG
TTTTTACTGGTGGCAAATTAACAGAACGTTCTAAGGATTATCTTAAAAAGAATAAATCTATTGCTCCTGG
TAATGCTGTTTTCTTT"&amp;"GAAAATGTCATTGAGCATCTTAGTGTTTTGAATGCAGTTGGACCACGTAATGGT
GACAGCCGAGTTGAAGCCAAACTTTGTAATGTTTACAAAGCAATTGCAAAGTGTGAAGGAAAAATATTAA
CACCACTTATTAGTGTTGGTATTTTTAATGTTAGACTTGAAACATCATTGCAGTGCTTACTCAAGACTGT
TAATGACAGGGGATTGAATGTCTTCGTATATACTGACCAGGAAAGGCAAACTATTGAA"&amp;"AATTTCTTTGCT
TGTTCTATTCCTGTCAATGTTACTGAGGACAATGTTAACCATGAACGTGTGTCTGTTTCTTTTGACAAAA
CATATGGTGAACAGCTTAAGGGCACCGTTGTCATCAAAGAGAAAGATGTTACAAACCAGTTGCCTAGCGC
ATTTGATGTTGGTCAAAAAGTCGTTAAGGCTATTGATATAGATTGGCAAGCTCATTATGGTTTTCGTGAT
GCTGCTGCTTTTAGCGCTAGTAGTCATGA"&amp;"TGCTTACAAATTTGAAGTTGTTACACATAGCAATTTCATTG
TGCATAAGCAGACTGACAACAATTGTTGGATTAATGCAACCTGTCTTGCATTACAGAGACTCAAGCCACA
GTGGAAATTTCCCGGTGTTAGAGGTCTCTGGAATGAATTTCTTGAGCGTAAAACACAAGGTTTTGTACAT
ATGTTGTATCACATTTCTGGAGTAAAGAAAGGTGAGCCAGGTGATGCTGAATTAATGTTGCATAAACTTG
"&amp;"GTGATTTGATGGACAATGATTGTGAAATCCTTGTCACACACAATACAGCATGTGACAAGTGCGCAAAAGT
AGAAAAGTTTGTTGGACCAGTGATAGCAGCACCGCTTGCAATACATGGCACTGACGAAACATGTGTGCAT
GGCGTTAGTGTCAATGTCAAAGTCACCCAAATTAAGGGCACTGTTGTTATTACTTCTTTAATTGGTCCTG
TTATCGGAGAGGTACTAGAAGCAACTGGTTATATTTGTTATA"&amp;"GCGGTTCTAAAAGAAATGGTCATTACAC
CTATTACGATAATCGTAATGGATTAGTGGTTGATGCAGAAAAGGCTTACCATTTTAATAGAGACTTATTA
CAGGTCACAACAGCTATTGCAAGTAATTTCGTTGTCAAGAAACCACAAGCAGATGAAAGACCTAAGAATT
GTGCCTTTAATAAGGTCGTAGCATCTCCTAAGATTGTACAAGAACAAAAATTGTTGGCTATTGAAAGTGG
TGCTAACTATGCT"&amp;"CTTACTGAATTTGGAAAATATGCTGACATGTTCTTTACGGCTGGTGATAAAATTTTT
AGGTTGCTGCTTGCAGTCTTTAAATATTTGCTGGTTTTATTTATGTGTCTTAGAAGTACTAAGATGCCTA
AAGTTAAAGTCAAACCGCCTTTTGCATTTAGAGATTTTGGTGCTAAGGTCAGAACTCTCAATTACATGAG
ACAATTGAACAAACCCTCTGTTTGGCGTTATGCAAAACTAGTTTTATTGTTGATA"&amp;"GCAATATATAATTTC
TTTTATTTGTTTGTCAGTATACCAGTAGTGCATAAATTAACATGTGATGGTGCTGTACAGGCATATAAAA
ATTCTAGTTTTATAAAGTCAGCAGTCTGTGGCAACTCTATTTTATGCAAAGCCTGTTTGGCTTCCTATGA
CGAGTTGGCCGATTTTCAACATCTCCAAGTTACTTGGGATTTTAAATCTGACCCATTATGGAGCAGACTG
GTACAATTGTCTTACTTTGCGTTCTT"&amp;"GGCTGTTTTTGGTAATAACTATGTTAGGTGTTTTCTTATGTACT
TTGTATCTCAGTGCCTCAACCTTTGGCTTTCTTATTTTGGTTATGTAGAGTACAGTTGGTTTTTGCATGT
TGTCAACTTTGAATCTATCTCAGCTGAGTTTGTGATCATTGTTATAGTGGTTAAGGCAGTTCTCGCTCTT
AAACATATTGTTTTTTCATGCTCAAACCCTTCTTGCAAAACGTGTTCTAGGACTGCAAGGCAGACACG"&amp;"CA
TTCCTATCCAAGTTGTTGTTAATGGTTCAATGAAGACTGTTTATGTTCATGCTAATGGTACTGGTAAATT
TTGCAAGAAACACAATTTTTATTGTAAGAACTGTGAGTCTTATGGTTTTGAGAATACATTCATCTGTGAC
GAAATTGTACGTGATCTCAGTAATAGTGTTAAACAAACTGTTTACGCCACTGATAGATCTCATCAAGAAG
TCACAAAAGTTGAATGTTCAGATGGATTTTACAGATTTT"&amp;"ATGTTGGTGATGAATTCACTTCATATGATTA
TGATGTAAAACATAAGAAATATAGTAGTCAAGAGGTTCTCAAGAACATGCTCTTGCTTGATGATTTCATT
GTGTATAGTCCGTCTGGTTCTGCTCTTGCAAATGTTAGAAATGCCTGTGTTTACTTCTCACAACTTATTG
GTAAGCCTATTAAGATTGTTAACAGTGATTTGCTTGAAGATCTCTCTGTAGATTTTAAAGGGGCACTTTT
TAATGCTAAA"&amp;"AAGAATGTAATTAAGAATTCTTTTAATGTTGATGTCTCAGAATGCAAAAATCTTGACGAA
TGTTACAAGGCTTGCAATCTTAATGTTTCATTTTCTACATTTGAAATGGCTGTTAACAATGCCCATAGAT
TTGGTATTCTGATTACTGATCGTTCTTTTAACAATTTCTGGCCATCAAAAATTAAGCCTGGTTCATCTGG
TGTGTCGGCCATGGACATTGGTAAGTGTATGACTTCTGATGCTAAGATTGTT"&amp;"AATGCTAAAGTTTTAACT
CAACGTGGTAAAAGTGTTGTTTGGCTTAGCCAGGATTTTGCTGCACTTAGTTCTACTGCTCAGAAAGTTT
TGGTTAAAACTTTTGTAGAAGAAGGTGTCAACTTTTCACTCACATTTAATGCTGTAGGTTCAGATGATGA
TCTTCCTTATGAAAGATTCACTGAGTCTGTGTCTCCAAAAAATGGTTCAGGCTTTTTTGATGTAATTACA
CAGCTTAAACAAATTGTGATTTT"&amp;"GGTTTTTGTTTTTATTTTTATTTGTGGCTTGTGCTCTGTTTACAGTG
TTGCTACACAGTCCTACATTGAATCTGCTGAAGGCTATGATTACATGGTTATTAAGAATGGAATTGTTCA
ACCTTTTGACGATACCATTTCATGTGTTCATAACACTTATAAAGGATTCAGTGACTGGTTTAAAGCTAAG
TATGGTTTTATTCCTACTTTTGGTAAATCATGTCCAATTGTTGTAGGAACTGTTTTTGATCTTGA"&amp;"AAATA
TGAGACCAATTCCTGATGTGCCTGCATATGTTTCTATTGTGGGTAGATCTCTTGTTTTTGCTATTAATGC
TGCTTTTGGTGTTACTAATATGTGTTATGATCATACTGGCAATGCAGTTAGTAAGGACTCATATTTTGAT
ACTTGTGTTTTTAATACTGCGTGCACCACTCTTACAGGTCTTGGTGGTACAATTGTGTATTGTGCAAAGC
AAGGTTTAGTTGAAGGTGCTAAGCTCTATAGTGATC"&amp;"TTATGCCAGACTATTACTATGAGCATGCTAGTGG
TAACATGGTTAAATTGCCATCAATTATTAGAGGACTTGGTCTACGCTTTGTGAAAACACAGGCTACAACT
TATTGTAGAGTGGGAGAGTGCATTGATAGTAAAGCTGGTTTTTGCTTTGGTGGTGATAACTGGTTTGTCT
ACGACAATGACTTTGGTAATGGATACATTTGTGGTAATTCTGTGCTAGGATTTTTTAAGAATGTCTTCAA
ACTCTTT"&amp;"AACTCTAACATGTCTGTGGTAGCTACATCTGGTGCGATGCTTGTTAACATTATTATTGCATGT
TTAGCTATTGCAATGTGTTATGGTGTTCTTAAGTTTAAGAAGATTTTTGGTGATTGTACTTTCCTCATTG
TTATGATCATTGTCACTCTTGTTGTGAATAATGTGTCTTATTTTGTCACTCAAAATACGTTCTTTATGAT
CATTTACGCCATTGTTTACTATTTTACAACAAGAAAGATTGCATATCCA"&amp;"GGCATTTTTGATGCTGGGTTT
ATTATCGCCTATATTAACATGGCTCCATGGTACGTGATTACCGCATATGTTTTAGTATTCCTTTATGACT
CACTCCCTTCACTGTTTAAACTTAAAGTTTCGACAAATCTTTTTGAAGGCGACAAATTTGTGGGTAACTT
TGAATCTGCTGCTATGGGTACTTTTGTTATTGATATGCGTTCATATGAAACTATTGTTAATTCTACTCCT
ATTGATAGAATTAAATCATA"&amp;"TGCTAACAGCTTCAATAAATATAAGTACTACACAGGTTCAATGGGAGAAG
CTGACTACAGAATGGCTTGCTATGCTCATCTTGGTAAAGCTCTTATGGACTATTCTGTTAATAGAACTGA
CATGCTTTACACACCTCCTACTGTTAGTGTTAATTCCACACTTCAGTCAGGTTTACGGAAAATGGCACAG
CCTAGTGGTCTTGTAGAGCCTTGCATTGTAAGAGTCTCCTATGGTAATAATGTTCTTAATGG"&amp;"TTTGTGGT
TAGGAGATGAAGTCATTTGCCCTAGACATGTTATTGCTAGTGATACCACACGTGTTATCAACTATGAAAA
TGAAATGTCTAGTGTGAGACTTCACAACTTTTCAGTTTCTAAGAATAATGTATTCTTGGGTGTTGTGTCT
GCCAGATATAAGGGTGTGAATCTTGTACTTAAAGTCAGTCAGGTTAATCCTAATACACCAGAACATAAAT
TTAAGTCTATTAAAGCTGGTGAAAGTTTTAACA"&amp;"TTCTAGCTTGTTATGAAGGATGTCCTGGCAGTGTTTA
TGGTGTCAACATGAGAAGTCAAGGTACCATTAAGGGGTCTTTTATAGCTGGTACTTGTGGATCAGTAGGT
TATGTGTTAGAAAATGGGATTCTCTATTTTGTATACATGCATCACTTAGAACTTGGAAATGGCTCGCATG
TTGGTTCCAATTTTGAAGGAGAAATGTACGGTGGCTATGAAGATCAACCTAGCATGCAATTGGAAGGTAC
TAAT"&amp;"GTCATGTCATCAGATAATGTGGTTGCATTCTTATATGCCGCACTTATCAATGGTGAAAGGTGGTTT
GTTACAAACACATCGATGTCATTAGAATCATACAATACATGGGCCAAAACTAACAGTTTCACAGAACTTT
CCTCAACTGATGCTTTTAGCATGTTGGCTGCAAAAACTGGTCAAAGTGTTGAGAAATTACTAGATAGTAT
CGTAAAACTCAACAAAGGTTTTGGAGGTCGTACTATACTTTCTTAT"&amp;"GGCTCATTGTGTGACGAGTTCACT
CCAACTGAAGTCATAAGGCAGATGTACGGTGTAAATCTTCAGGCTGGCAAAGTAGAATCTTTCTTCTACC
CTATTATGACTGCAATGACAACTCTTTTTGCATTTTGGCTTGAATTCTTCATGTACACACCCTTCACGTG
GATTAATCCAACTTTTGTTAGTATTGTATTGGCTGTTACAACTTTGATCTCGACGTTTTTTGTCTCTGGC
ATCAAACATAAAATGTT"&amp;"GTTTTTTATGTCTTTTGTTCTTCCTAGTGTTATCCTTGTGACAGCACATAATT
TGTTCTGGGATTTTTTTTACTATGAAGGTCTTCAGTCACTTGTTGAGAATACTAACACTATGTTTTTGCC
TGTTGACATGCAAGGTGTCATGCTCACAGTGTTCTGTTTTATTGTGTTTGTTACATATAGTGTTAGATTC
TTCACTTGCAAACAATCATGGTTCTCACTTGCTGTGACAACTATTCTTGTGATCTTTAA"&amp;"CATGGTTAAAA
TCTTTGGAACATCTGATGAACAATGGGATGAAAACCAAATTTCTTTTTGCTTTGTGAACATGCTTACTAT
GATTGTCAGTCTTACTACAAAGGATTGGATGGTTGTCGTTGCGTCATACAGAATTGCATATTATATTGTT
GTGTGTGTAATGCCATCTGCTTTTGTATCTGACTTCGGGTTTATGAAGTGTATTAGCATTGTTTACATGG
CATGCGGTTATTTGTTTTGTTGCTATTATG"&amp;"GCATTCTCTATTGGGTTAACAGATTTACATGCATGACTTG
TGGTGTTTATCAATTCACTGTGTCTGCAGCTGAACTTAAATACATGACCGCTAATAACCTCTCTGCACCT
AAGAATGCATACGATGCTATGATTCTTAGTGTTAAATTGATTGGTGTTGGAGGTAAGAGAAACATCAAAA
TTTCAACTGTACAGTCAAAGCTTACAGAGATGAAATGTACCAATGTTGTCTTGCTTGGTCTTTTGTCTAA
A"&amp;"ATGCATGTTGAATCTAATTCAAAAGAGTGGAACTATTGTGTTGGACTACATAATGAGATAAATCTTTGT
GACGACCCTGAAATCGTTCTTGAGAAATTATTAGCTCTTATTGCATTTTTCTTGTCCAAACATAATACTT
GTGACCTTAGCGAACTTATTGAATCATACTTTGAGAACACCACCATACTCCAAAGTGTGGCCTCAGCTTA
TGCTGCATTGCCTAGCTGGATTGCACTTGAAAAAGCTCGCGCT"&amp;"GATCTTGAAGAGGCTAAGAAAAATGAT
GTTAGCCCTCAAATTTTGAAGCAGCTTACTAAAGCATTTAACATTGCCAAGAGTGATTTTGAGCGCGAAG
CATCAGTGCAAAAGAAACTTGACAAAATGGCTGAGCAGGCTGCAGCTAGTATGTATAAAGAGGCACGAGC
TGTGGACAGAAAGTCTAAGATTGTTTCCGCTATGCATAGCCTACTTTTTGGTATGCTTAAGAAACTTGAT
ATGTCCAGTGTCAA"&amp;"CACTATTATTGACCAGGCTCGTAACGGTGTTCTACCTTTAAGTATCATTCCAGCTG
CATCAGCTACAAGACTTGTTGTTATTACACCTAGCCTTGAAGTGTTTTCCAAGATTAGGCAGGACAATAA
TGTTCATTATGCTGGTGCTATCTGGACTATTGTTGAAGTTAAAGATGCTAATGGTTCACATGTACATCTT
AAGGAAGTTACCGCTGCCAATGAATTAAACCTTACTTGGCCATTGAGTATCACTTG"&amp;"TGAGAGAACCACAA
AGCTTCAGAACAATGAAATTATGCCAGGTAAACTTAAAGAGAGAGCTGTCAGAGCGTCATCTAATCTTGA
TGGTGAAGCTTTTGGTAGTGGTAAGGCTCTTATGGCTGCTGAAAGTGGGAAAAGCTTTATGTATGCATTT
ATAGCCTCAGACAACAACCTTAAGTATGTTAAGTGGGAGAGCAATAATGATATTATACCTATTGAACTTG
AAGCGCCATTGCGTTTCTATGTTGACG"&amp;"GCGCTAATGGTCCGGAAGTTAAGTATTTGTACTTTGTTAAGAA
TTTAAACACTCTTAGACGTGGTGCTGTTCTTGGTTATATCGGTGCAACAGTTCGTTTGCAAGCTGGTAAA
CAAACTGAACATCCATCTAACAGTAGTTTATTGACATTGTGTGCTTTTGCACCTGATCCTGCTAAAGCAT
ATGTTGATGCTGTTAAGAGAGGTATGCAACCAGTTAATAACTGTGTAAAAATGCTCTCAAATGGTGCTG"&amp;"G
TAATGGTATGGCTGTTACAAACGGTGTCGAAGCTAACACGCAGCAGGATTCTTATGGTGGTGCTTCAGTC
TGTATTTATTGCAGATGTCATGTTGAACATCCTGCTATTGATGGATTGTGCCGCTATAAAGGTAAGTTTG
TGCAAATACCAACTGGCACACAAGATCCAATTCGGTTTTGTATTGAAAACGAAGTCTGTGTTGTCTGTGG
TTGTTGGCTTAACAATGGTTGTATGTGCGATCGTACTTCT"&amp;"ATGCAGAGTTCTACTGTTGATCAGAGTTAT
TTAAACGAGTGCGGGGTTCTAGTGCAGCTCGACTAGAACCCTGCAATGGTACTGATCCAGACCATGTTAG
TAGAGCTTTTGACATCTATAACAAAGATGTTGCGTGTATTGGTAAATTCCTTAAGACGAATTGTTCAAGA
TTTAGGAATTTGGACAAACATGATGCCTACTACATTGTCAAACGTTGTACAAAGACCGTTATGGACCATG
AGCAAGTCTGT"&amp;"TATAACGATCTTAAAGATTCCGGTGCTGTTGCTGAGCATGACTTCTTTACATATAAAGA
GGGTAGATGTGAGTTCGGTAATGTTGCACGTAGGAATCTTACAAAGTACACAATGATGGATCTTTGTTAC
GCCATCAGAAATTTTGATGAAAAGAACTGTGAAGTTCTCAAAGAAATATTTGTGACAGTAGGTGCCTGTA
CTGAAGAATTCTTTGAAAATAAAGATTGGTTTGATCCAGTTGAAAACGAGGCT"&amp;"ATACATGAAGTTTATGC
AAAACTTGGACCCATTGTAGCCAATGCTATGCTTAAATGTGTTGCTTTTTGCGATGCGATAGTTGAAAAA
GGCTATATAGGTGTTATAACACTTGACAACCAAGATCTTAATGGTAATTTCTACGATTTCGGGGATTTCG
TGAAGACTGCTCCAGGTTTTGGTTGTGCTTGTGTTACATCATATTATTCTTATATGATGCCTTTAATGGG
TATGACTTCATGCTTAGAGTCTGA"&amp;"AAACTTTGTGAAAAGTGACATCTATGGTTCTGATTATAAGCAGTAT
GATTTACTAGCTTATGATTTCACCGAACATAAGGAGTACCTTTTCCAAAAATACTTTAAGTACTGGGATC
GCACATATCACCCAAATTGTTCTGATTGTACTAGTGACGATTGTATCATTCATTGTGCCAATTTTAACAC
ATTGTTTTCTATGACAGTACCAATGACAGCTTTTGGACCACTTGTCCGTAAAGTTCATATTGATGG"&amp;"TGTA
CCAGTAGTTGTTACTGCAGGTTACCATTTCAAACAACTTGGTATAGTATGGAATCTTGATGTAAAATTGG
ACACGATGAAGTTGAGTATGACTGATCTTCTTAGATTTGTCACAGATCCAACACTTCTTGTAGCATCAAG
CCCGGCACTTTTAGATCAGCGTACTGTCTGTTTCTCCATCGCAGCTTTGAGTACTGGTATTACATATCAG
ACAGTAAAACCAGGTCATTTTAACAAAGATTTCTACG"&amp;"ATTTCATAACAGAGCGTGGATTCTTTGAAGAGG
GATCTGAGTTAATATTGAAACATTTTTTCTTTGCACAGGGTGGTGGAGCTGCTATGACAGACTTCAATTA
TTACCGCTACAATAGAGTCACAGTACTTGATATTTGCCAAGCCCAATTTGTCTACAAAATAGTTGGCAAA
TATTTTGAATGTTATGACGGTGGGTGTATTAGTGCTCGTGAAGTTGTTGTTACAAACTATGATAAGAGTG
CTGGCTAT"&amp;"CCTTTGAACAAATTTGGTAAAGCTAGACTTTACTACGAAACTCTTTCATATGAGGAGCAGGA
TGCACTTTTTGCTTTAACAAAGAGAAATGTTTTACCAACAATGACTCAAATGAATTTGAAATACGCTATT
TCTGGTAAGGCAAGAGCTCGTACAGTAGGAGGAGTCTCACTTCTTTCTACCATGACTACGAGGCAATACC
ATCAGAAGCATTTGAAGTCAATTGCTGCAACACGCAACGCTACTGTTGTT"&amp;"ATTGGTTCAACCAAGTTTTA
TGGTGGTTGGGACAATATGCTTAAAAATTTAATGCGTGACGTTGATAATGGTTGTCTGATGGGATGGGAC
TATCCTAAGTGTGACCGTGCTTTACCTAATATGATTAGAATGGCTTCTGCCATGATATTAGGTTCTAAGC
ATGTTGGTTGTTGTACGCATAATGATAGGTTCTATCGCCTCTCCAATGAGTTAGCGCAAGTGCTCACAGA
AGTTGTGCATTGCACAGGTGG"&amp;"TTTTTATTTTAAACCTGGTGGTACAACTAGCGGTGATGGTACTACAGCA
TATGCTAACTCTGCTTTTAACATCTTTCAAGCTGTTTCTGCTAATGTTAATAAGCTTTTGGGAGTTGATT
CAAACGCTTGTAACAATGTTACAGTAAAATCTATACAACGTAAAGTTTACGATAATTGTTATCGTAGTAG
CAGCATTGATGAAGAATTTGTTGTTGAGTACTTTAGTTATTTGAGAAAACACTTTTCTATGAT"&amp;"GATTTTA
TCTGATGATGGAGTTGTGTGCTACAATAAAGATTATGCTGATTTAGGTTATGTAGCTGACATTAATGCTT
TTAAAGCAACACTTTATTACCAGAATAATGTTTTTATGTCCACATCTAAGTGTTGGGTAGAACCAGATCT
TAGTGTTGGACCACATGAGTTTTGTTCACAGCATACATTGCAGATTGTTGGACCTGATGGAGACTACTAC
CTTCCCTATCCAGACCCGTCCAGAATTTTGTCAG"&amp;"CTGGTGTGTTTGTTGATGACATAGTTAAAACAGACA
ATGTTATTATGTTAGAACGTTACGTGTCATTGGCTATTGATGCATACCCACTTACAAAACATCCTAAGCC
TGCTTATCAAAAAGTGTTTTATACTCTACTAGATTGGGTTAAACATTTACAGAAAAACTTGAATGCAGGT
GTTCTTGATTCTTTTTCAGTGACAATGTTAGAGGAAGGTCAAGATAAGTTCTGGAGTGAAGATTTTTACG
CTAGC"&amp;"CTCTATGAAAAATCTACTGTCCTGCAAGCTGCAGGTATGTGTGTAGTATGTGGTTCGCAAACTGT
ACTTCGTTGTGGAGACTGCCTTAGGAGACCACTTTTATGCACGAAGTGTGCTTACGACCATGTTATGGGA
ACAAAGCATAAATTCATTATGTCTATCACACCATATGTGTGTAGTTTTAATTGTTGTAATGTCAATGATG
TTACAAAGTTGTTTTTAGGTGGTCTTAGTTATTATTGTATGAACCAC"&amp;"AAACCACAGTTGTCATTCCCACT
CTGTGCTAATGGCAACGTTTTTGGTCTATATAAAAGCAGTGCGGTAGGTTCAGAGGCTGTTGAAGATTTT
AATAAACTTGCAGTCTCTGACTGGACTAATGTGGAAGACTACAAACTTGCTAACAATGTCAAGGAATCTC
TGAAAATTTTCGCTGCTGAAACTGTGAAAGCTAAGGAGGAGTCTGTTAAATCTGAATATGCTTATGCTGT
ATTAAAGGAGGTTATCGG"&amp;"CCCTAAGGAAATTGTACTCCAATGGGAAGCTTCTAAGACTAAGCCTCCACTT
AATAGAAATTCAGTTTTCACGTGTTTTCAGATAAATAAGGATACTAAAATTCAATTAGGTGAATTTGTGT
TTGAGCAATCTGAGTACGGTAGTGATTCTGTTTATTACAAGAGTACGAGTACTTATAAATTGACACCAGG
TATGATTTTTGTGTTGACTTCTCACAATGTGAGTCCCCTCAAAGCCTCAATTTTAGTCAA"&amp;"CCAAGAAAAG
TACAATACCATATCTAAGCTCTATCCTGTCTTTAATATAGCGGAAGCCTATAACACACTTGTACCTTACT
ACCAAATTATAGGTAAGCAAAAATTTACAACTATACAAGGTCCTCCTGGTAGCGGTAAATCTCATTGTGT
TATAGGTTTGGGTTTGTATTACCCACAGGCGAGAATAGTCTACACTGCGTGTTCTCATGCTGCTGTAGAC
GCCTTATGTGAAAAAGCAGCCAAAAACTTCA"&amp;"ATGCTGATAGATGTTCAAGGATAATACCTCAAAGAGTCA
GAGTTGACTGTTATACTGGCTTTAAGCCTAATAACACCAATGCGCAGTACTTATTTTGTACTGTCAATGC
TCTACCAGAAGTAAGTTGTGACATTGTTGTAGTTGATGAGGTCTCTATGTGTACTAATTATGATCTTAGT
GTCATAAATAGCCGACTGAGTTACAAACACATTGTGTATGTTGGAGACCCACAGCAGCTACCAGCTCCTA
GA"&amp;"ACTTTGATTAATAAGGGTGTACTTCAACCACAGGATTACAATGTTGTAACCAAAAGAATGTGTACACT
AGGACCTGATGTCTTTTTGCATAAATGTTATAGGTGTCCAGCCGAGATTGTTAAGACGGTCTCTGCACTT
GTTTATGAAAATAAGTTTGTACCTGTCAACCCAGAATCAAAGCAGTGCTTCAAAATGTTTGTAAAAGGTC
AAGTTCAGATTGAGTCTAACTCTTCTATAAACAATAAGCAATTA"&amp;"GAGGTTGTTAAGGCTTTTTTAACACA
TAATCCAAAATGGCGTAAGGCTGTTTTCATCTCGCCCTATAATAGTCAAAATTATGTTGCTCGGCGTCTT
CTTGGTTTGCAAACGCAAACTGTTGATTCCGCCCAGGGTAGTGAGTATGATTACGTCATTTATACACAGA
CCTCCGACACACAGCATGCTACTAATGTTAACAGATTTAATGTTGCCATTACGAGAGCAAAGGTTGGTAT
ACTTTGTATCATGTG"&amp;"TGATAAAACCATTTATGAGAATCTTGATTTCTATGAACTCAAAGATTCAAAGATT
GGTTTACAAGCTAAACCTGAAACTTGTGGTTTGTTTAAAGATTGTTCGAAGAGCGAACAATACATACCAC
CTGCTTATGCAACGACATATATGAGTTTATCTGATAATTTTAAGACAAGTGGTGGTTTAGCTGTTAACAT
TGGCACAAAAGATGTTAAATATGCTAACGTCATCTCATATATGGGATTTAGGTTTGA"&amp;"AGCCAACATACCA
GGTTATCATACACTGTTCTGCACGCGAGATTTTGCTATGCGTAATGTTAGAGCATGGCTTGGGTTTGACG
TTGAAGGCGTACATGTCTGTGGTGATAATGTTGGAACTAACGTACCATTACAGCTTGGTTTTTCAAACGG
TGTGGATTTTGTAGTGCAAACTGAAGGGTGTGTTATTACTGAAAAAGGTAATAGCATTGAGGTTGTAAAA
GCTCGTGCACCACCAGGTGAGCAATTTG"&amp;"CACACTTGATTCCGCTTATGAGAAAGGGTCAACCTTGGCACA
TTGTTAGACGCCGTATAGTGCAGATGGTCTGTGACTATTTTGATGGCTTATCAGACATTCTGATCTTTGT
GCTTTGGGCTGGTGGTCTGGAACTTACAACTATGAGGTACTTTGTTAAAATTGGAAGACCACAAAAATGT
GAGTGCGGCAAAAGTGCAACTTGTTATAGTAGCGCTCAATCTGTTTATGCTTGTTTTAAGCACGCATTAG"&amp;"
GATGTGATTATTTATATAACCCTTATTGCATTGATATACAGCAGTGGGGCTACACAGGATCTTTGAGCAT
TAATCATCATGATGTTTGCAACATTCATAGAAATGAGCATGTGGCTAGTGGTGATGCTATCATGACTAGA
TGTCTCGCTATACATGACTGTTTTGTCAAACGTGTTGATTGGTCAATTGTTTACCCTTTTATTGACAATG
AAGACAAGATTAATAAAGCTGGTCGCATAGTGCAGTCACAT"&amp;"GTCATGAAAGCTGCTCTGAAGATTTTTAA
CCCTACTGCAATTCACGATGTTGGTAATCCAAAAGGCATTCGTTGTGCTACAACACCAATACCATGGTTT
TGTTATGATCGTGATCCTATTAATAATAATGTTAGATGTTTGGACTATGACTATATGGTACATGGTCAAA
TGAATGGTCTTATGTTATTTTGGAATTGCAATGTAGACATGTACCCAGAGTTTTCAATTGTTTGTAGATT
TGATACTCGCAC"&amp;"TCGTTCTAAATTGTCTTTAGAAGGTTGTAATGGTGGTGCTTTGTATGTTAACAACCAT
GCTTTCCACACACCAGCTTATGATAGAAGAGCTTTTGCTAAGCTTAAACCTATGCCATTCTTCTACTATG
ATGATAGTAATTGTGAACTTGTTGACGGACAGCCTAATTATGTACCACTTAAGTCGAATGTTTGCATAAC
AAAATGCAACATTGGTGGTGCTGTCTGCAAAAAGCATGCTGCTCTTTACAGAGC"&amp;"GTATGTTGAGGATTAC
AACATTTTTATGCAGGCTGGTTTTACAATATGGTGTCCTCAAACCTTTGACACCTATATGCTTTGGCATG
GTTTTGTTAATAGCAGAGCACTTCAGAGTCTAGAAAATGTGGCTTTTAACGTAGTTAAGAAAGGTGCCTT
CACTGGTTTAAAAGGTGACTTACCAACTGCTGTTATTGCTGATAAAATAATGGTAAGAGATGGACCTACC
GACAGATGTATTTTTACAAATAAGA"&amp;"CTAGCTTGCCTACTAATGTAGCTTTTGAGTTGTATGCAAAACGCA
AACTTGGACTCACACCTCCATTAACAATACTTAGGAACTTAGGTGTTGTCGCAACATATAATTTTGTGTT
GTGGGATTATGAAGCCGAATGTCCTTTCTCGAATTTCACTAAGCAAGTTTGTTCTTATACTGATCTTGAT
AGTGAAGTTGTAACATGTTTTGATAATAGTATTGCTGGTTCTTTTGAGCGTTTTACTACTACAAGAG"&amp;"ATG
CAGTGCTTATTTCTAATAACGTTGTTAAAGGGCTTAGTGCCATTAAGTTACAATATGGCTTTTTGAATGA
TCTACCTGTAAGTACTGTTGGAAATAAACTTGTCACATGGTATATATATGTGCGCAAGAATGGTGAGTAC
GTCGAACAAATCGATAGTTATTATACACAGGGACGTACTTTTGAAACCTTTAAACCTCGTAGTACAATGG
AAGAAGATTTTCTTAGTATGGATACTACACTCTTCATC"&amp;"CAAAAGTATGGTCTTGAGGATTATGGTTTTGA
ACACGTTGTATTTGGAGATGTTTCTAAAACTACCATTGGTGGTATGCATCTTCTTATATCACAAGTGCGC
CTTGCGAAAATGGGTTTGTTTTCCGTTCAAGAATTTATGAATAATTCTGACAGTACACTGAAAAGTTGTT
GTATTACATATGCTGATGATCCATCTTCTAAGAATGTGTGCACTTATATGGACATACTCTTGGACGATTT
TGTGACTAT"&amp;"CATTAAGAGTTTAGATCTTAATGTTGTGTCCAAAGTTGTGGATGTCATTGTAGATTGTAAG
GCATGGAGGTGGATGTTGTGGTGTGAGAATTCACATATTAAAACCTTCTATCCACAACTCCAATCTTCTG
AATGGAATCCAGGCTATAGCATGCCGACACTGTACAAAATTCAGCGTATGTGTCTCGAACGGTGTAACCT
CTACAATTATGGTGCACAAGTGAAATTACCTGATGGCATTACCACTAATGT"&amp;"CGTTAAGTATACTCAGTTG
TGTCAATACCTTAACACTACTACATTGTGTGTACCACACAAAATGCGTGTATTGCATTTAGGAGCTGCTG
GTGCATCTGGTGTTGCTCCTGGTAGTACTGTATTAAGAAGATGGTTACCAGATGATGCCATATTGGTTGA
TAATGATTTGAGAGATTACGTTTCCGACGCAGACTTCAGTGTTACAGGTGATTGTACTAGTCTTTACATT
GAAGACAAATTTGATTTGCTCG"&amp;"TCTCTGATTTATACGATGGCTCCACAAAATCAATTGACGGTGAAAATA
CGTCGAAAGATGGTTTCTTTACTTATATTAATGGTTTCATTAGAGAGAAACTGTCACTTGGTGGATCTGT
TGCCATTAAAGTCACGGAATTTAGTTGGAATAAAGATTTATATGAATTGATTCAAAGATTTGAGTATTGG
ACTGTGTTTTGTACAAGTGTTAACACGTCATCATCAGAAGGTTTTCTGATTGGTATTAGCTACT"&amp;"TAGGAC
CATACTGTGACAAAGCAATAGTAGATGGAAATATAATGCATGCCAATTATATATTTTGGAGAAATTCTAC
AATTATGGCTCTATCACATAACTCAGTCCTAGATACTCCTAAATTCAAGTGTCGTTGTAACAACGCACTT
ATTGTTAACTTAAAAGAAAAAGAATTGAATGAAATGGTCATTGGATTACTAAGGAAGGGTAAGTTGCTCA
TTAGAAATAATGGTAAGTTACTAAACTTTGGTAAC"&amp;"CACTTCGTTAATACAACATGAAAACACTATTCGTG
GTTTTGGTTATAATGCCATTGATTTATGGAGATAGTTTTCCTTGTTCTAAACTGACTAATAGAACTATAG
GTAAACATTGGAATCTCACTGATCAGTGTGCTAGTTATGTGGCTAACGTTTTTGTTACACAGCCAGGAGG
TTTTATACCATCAGATTTTAGTTTTAATAATTGGTTCCTTCTAACTAATAGCTCCACATTGGTTAGTGGT
AAATTA"&amp;"GTTACCAAACAGCCATTATTAGTTAATTGTTTATGGCCAGTCCCTAGCTTTGAAGAAGCGGCTT
CTACATTTTGTTTTGAAGGTGCTGACTTTGACCACTGTAATGGTGCTGTCTTAAATAATACTGTAGATGT
CATCAGGTTTAACCTTAACTTTACTACAAATGTACAATCAGGTAAGGGTGCCACAGTGTTTTCACTAAAC
ACAACGGGTGGTGTCATTCTTGAAATTTCATGTTATAATGACACAGTC"&amp;"ACTGACTCCAGCTTTTCCAGTT
ACGGTGAAATTCCGTTCGGTGTGACTGTTGGACCACGGTACTGTTACGTACTTTATAATGGTACAGCTCT
CAAATATTTAGGAACATTACCACCTAGTGTCAAGGAGATTGCTATTAGTAAGTGGGGCCATTTTTATATT
AATGGTTACAATTTCTTTAGCACATTTCCTATTGATTGTATATCTTTCAATTTGACCACTGGTGATAGTG
ATGTTTTCTGGACAATAGC"&amp;"TTACACATCGTACACTGAAGCGTTAGTACAAGTTGAAAACACAGCTATTAC
AAAGGTGACGTATTGTAATAGTTACGTTAATAATATTAAATGCTCTCAACTTACTGCTAATTTGAATAAT
GGATTTTATCCTGTTTCTTCAAGTGAAGTTGGTCTTGTCAATAAGAGTGTTGTGTTACTACCTATCTTTT
ATACGCATACCATTGTTAACATAACTATTGGTCTTGGTATGAAGCGTAGTGGTTATGGTCA"&amp;"ACCTATAGC
CTCTACTCTAAGTAACATTACACTACCAATGCAAGATAACAACACCGATGTGTATTGTATTCGTTCTCAT
CAATTTTCAGTTTATGTTCATTCTACTTGTAAAAGTGCTTTATGGGACAATGTTTTTAAGCGAAACTGCA
CGGACGTTTTAGATGCCACCGCTGTTATAAAAACTGGTACTTGTCCTTTCTCATTTGATAAACTGAACAA
TTACTTAACTTTTAACAAGTTCTGTTTTTCGT"&amp;"TGAGTTCTGTTGGTGCTAATTGTAAGTTTGATGTAGTA
GCCCGTACAAGAACCAATGATCAGGTTGTTAGAAGTTTGTATGTAATATATGAAGAAGGAGACAACATAG
TAGGTGTACCGTCTGACAATAGTCGCTTGCACGATTTGTCAGTGCTTCACCTAGATTCATGCACAGATTA
CAATATATATGGTAGAACTGGTGTTGGTATTATTAGACAAACTAACAGGACACTACTTAGTGGCTTATAT
TAC"&amp;"ACATCACTATCTGGTGATTTGTTAGGTTTTAAAAATGTTAGTGATGGTGTTATCTATTCTGTAACGC
CATGTGATGTAAGCGCACAAGCAGCTGTTATTAATGGTACCATAGTTGGTGCTATCACTTCTATTAACAG
TGAATTGTTAGGTTTAACGCATTGGACGACTACACCTAATTTCTATTACTACTCTATATATAATTATACA
AATGATAGAATTCGTGGCACTGTAATTGACAGTAATGATGTTGAT"&amp;"TGTGAACCTGTCATAACCTATTCTA
ACATAGGTGTTTGTAAAAACGGTGCTTTGGTTTTTATTAACGTCACACATTCTGATGGAGACGTTCAACC
AATTAGCGCTGGTAATGTCACAATACCTACAAATTTTACTATATCCGTGCAAGTCGAGTACATTCAGGTT
TACACTACACCAGTGTCAATAGACTGTTCAAGATATGTTTGTAATGGCAACCCTAGGTGTAACAAACTAT
TAACACAATATATTTC"&amp;"TGCATGTCAAACTATTGAGCAAGCACTTGCAATGGGTGCCAGACTTGAAAATAT
GGAAGTTGATTCCATGTTATTTGTTTCTGAAAATGCCCTTAAATTGGCTTCTGTTGAAGCATTCAATAGT
TCAGAAACTTTAGATCCTATTTACAAAGACTGGCCTAATATAGGTGGCTCTTGGCTAGAGGGTCTAAAAT
ATATATTGCCGTCCGATAATAGCAAACGTCGTCGTTCAGCTATAGAGGACTTACTTTT"&amp;"TTCTAAGGTTGT
AACATCTGGTTTAGGTACAGTTGATGAAGATTATAAACGTTGTACAGGTGGTTATGACATAGCTGACTTA
GTGTGTGCTCAATACTATAACGGTATCATGGTGCTACCTGGTGTGGCTAATGCTGACAAAATGACTATGT
ACACAGCATCCCTCGCAGGTGGTATAACATTAGGTGCACTTGGTGGAGGTGCCGTGGCTATACCTTTTGC
AGTAGCAGTTCAGGCTAGACTTAATTATG"&amp;"TTGCTCTACAAACTGATGTATTAAACAAAAACCAGCAGATC
TTGGCTAGTGCTTTTAATCAAGCTATTGGTAACATTACACAGTCATTTGGTAAGGTTAATGATGCTATAC
ATCAAACGTCACGAGGTCTTGCAACTGTTGCTAAAGCATTGGCAAAAGTGCAAAATGTTGTTAATACACA
AGGGCAAGCTTTAAGCCACCTAACAGTACAATTGCAAAATAATTTTCAAGCTATTAGTAGCTCTATTAGT
"&amp;"GACATTTATAATAGGCTTGATGAATTGATTGCTGATGCACAAGTTGACAGGCTGATCACAGGAAGACTTA
CAGCACTTAATGCATTTGTATCTCAGACTCTAACCAGACAAGCTGAGGTTAGGGCTAGTAGACAACTTGC
CAAAGACAAGGTTAATGAATGCGTTAGGTCTCAGTCTCAGAGATTCGGCTTTTGTGGTAATGGTACACAT
TTGTTTTCACTCGCAAATGCAGCACCAAATGGCATGATCTTC"&amp;"TTTCACACAGTGTTATTACCAACGGCCT
ACGAAACTGTGACTGCTTGGTCAGGTATTTGTGCTTTAGATGGTGATCGCACTTTTGGACTTGTCGTTAA
AGATGTCCAGTTGACTTTGTTTCGTAATCTAGATGACAAGTTTTATTTAACCCCCAGAACTATGTATCAG
CCTAGAGTGGCAACTAGTTCTGATTTTGTTCAAATTGAAGGGTGCGATGTTCTGTTTGTTAATGCAACTG
TAAGTGATTTGCC"&amp;"TAGTATTATACCCGATTATATTGATATTAATCAAACTGTTCAAGACATACTAGAAAA
TTTCAGACCAAACTGGACTGTACCTGATTTGACATTTGACATTTTTAATGCAACCTATTTAAATCTGACT
GTTGAAATTGATGACTTAGAATTTAGGTCAGAAAAGTTACATAACACTACTGTGGAACTTGCCATTCTTA
TTGGTAACATTAACAATACACTAGTCAATCTTGAATGGCTTAATAGAATTGAAAC"&amp;"CTATGTTAAATGGCC
TTGGTATGTGTGGCTACTAATAGGTTTAGTAGTAATATTTTGCATACCATTATTGCTATTTTGCTGTTGT
AGCACAGGTTGCTGTGGGTGCATAGGTTGTTTAGTAAGTTGTTGTCATTCTATATGCAGTAGAAGACAAT
TTGAAAATTATGAACCTATTGAAAAAGTGCACGTCCATTAAATTTAAAATATGGACATTGTCAAATCCAT
TAATACATACGTGGACGCTGTACTTG"&amp;"ACGAATTTGATTGTACATACTTCGCTGTTACTCTTAAAGTAGAA
TTTAAGACTGGTACGTTTGTGTATAGGTTTTGGTGACACACTTCTTTTGGCTAGGGATAAAGCATAAGCT
TGGTCTCGCCACTATTGAAGAAGTAAACACACAAAATCCAAAGCATTAAGTGTTACAAAACAATTAGAGA
GAGATTATAGAAAAACTGTCGAACTAAACTTTGAAAATGATTGGTGGACTTTTTCTTAATACTCTGAG"&amp;"TT
TTGTAATTGTTAGTAACCATTCTATTGTTAATAACACAGCAAATGTGCATCATACACAACAAAACCGTGT
TATAGTACAACAGCATCAGGTTGTTAGTGCTAGAACACAAAATTACTACCCAGAGTTCAGCATCGCTGTA
CTTTTTGTATCTTTCCTAGCTTTGTACCGTAGTACAAACTTTAAGACGTGTGTCGGTATCTTAATGTTTA
AGATTTTATCAATGACACTTTTAGGACCTATGCTTATAG"&amp;"TATATGGTTACTACATTGATGGCATTGTTAC
AACAACTGTCTTATCTTTAAGATTTGCCTACTTAGCATACTTTTGGTATGTTAACAGTAGGTTTGAATTT
ATTTTATACAACACAACGACACTCATTTTTGTACATGGCAGAGCTGCACCGTTTAAGAGAAGTTCTCACA
GCTCTATTTATGTCACATTATATGGTGGCATAAATTATATGTTTGTGAATGACCTCACGTTGCATTTTGT
AGACCCTATG"&amp;"CTTGTGAGCATAGCAATACGTGGCTTAAATCATGCTGATCTAACTGTAGTTAGAGCAGTT
GAACTTCTCAATGGTGGTTTCATTTATATATTTTCACAGGAGCCCGTAGTCGGTGTTTACAATGCATCCT
TTTCTCAGGTAGAACTAAACGAAATTGACTTAAAAGAAGAAAAGGTAGACCGTACCTATGACGTTTCCCA
GGGCATTGACTGTCATAGATGACAATGGAATGGTCATTAGCATCATTTTCTG"&amp;"GTTCCTGTTGATAATTAT
ATTGATACTACTTTCAATAGCATTGCTAAATATAATTAAGCTATGCATGGTGTGTTGCAATTTAGGAAGA
ACGGTTATTGTTCCAGTGCGACATGCTTACGATGCTTATAAGAATTTTATGCAAATTAAAGCATATAACC
CAGATGGAGCACTCCTTGTTTGAACTAAACAAAATGAAGATTTTGTTGATATTGGCGTGTGCGCTTGCAT
GCGCATGTGGAGAACGCTATTGT"&amp;"GCTATGCAATACACAGGTTTGTCATGTCGCAATAGCACAGTGTCTGA
TTGTGAGTTATGCTTCAACGGAGGCGATCTTATATGGCATCTTGCAAACTGGAACTTCAGCTGGTCTATA
ATATTGATCATTTTTATTACTGTGCTACAATATGGAAGACCTCAATTTAGCTGGTTCGTGTATGGCATTA
AAATGCTTATAATGTGGCTACTATGGCCCATTGTTTTGGCTCTTACGATTTTTAATGCATACTCG"&amp;"GAATA
TCAAGTTTCCAGGTATGTAATGTTCGGCTTTAGTATTGCAGGTGCAATTGTTACATTTGCACTCTGGATT
ATGTATTTTGTAAGATCCATTCAGTTATACAGAAGGACTAAGTCTTGGTGGTCCTTCAACCCTGAAACTA
ATGCAATTCTTTGCGTTAGTGCATTAGGAAGAAGCTATGTGCTTCATCTCGAGGGTGTGCCAACTGGTGT
CACTCTAACTCTGCTTTCAGGAAATTTATACGCTGA"&amp;"AGGGTTCAAAATTGCCGGTGGTATGAACATCGAC
AATTTGCCAAAATATGTAATGGTTGCATTACCCAGCAGGACTATAGTCTACACACTTGTTGGCAAGAAGT
TGAAAGCAAGTAGTGCGACTGGATGGGCTTACTATGTAAAATCTAAAGCTGGTGATTACTCAACAGAGGT
AAGAACTGATAATTTGAGTGAGCAAGAAAAATTATTACATATGGTATAACTAAACTTCTAAATGGCCAGC
CAGGGAC"&amp;"AACGTGTTAGTTGGGGGGATGAATCCACCAAAACACGTGGTCGTTCCAATTCTCGTGGTCGGA
AGAGTAATAACATACCTCTTTCATTCTTCAACCCCATAACCCTCCAGCAAGGTTCAAAGCTTTGGAACTT
ATGTCCGAGAGACTTTGTGCCCAAAGGAATAGGTAATAGGGACCAACAGATTGGTTATTGGAATAGACAA
ACTCGCTATCGCATGGTGAAGGGCCAACGTAAGGAGCTTCCTGAAAGAT"&amp;"GGTTCTTCTACTACTTAGGCA
CTGGACCTCATGCAGACGCCAAATTTAAAGACAAATTAGATGGAGTTGTCTGGGTTGCCAAGGATGGTGC
CATAAACAAACCAACTACTCTTGGTAGTCGTGGTGCTAATAATGAATCCAGAGCTTTGAGATTCGATGGT
AAAGTGCCAGGCGAATTTCAACTTGAAGTTAACCAGTCTAGGGATAACTCAAGGTCACGTTCGCAATCTA
GATCTCGGTCCAGAAATGGA"&amp;"TCTCAATCTAGAGGCAGGCAACAATCCAATAACAAGAAGGATGACAGTGT
AGAACAAGCTGTTCTTGCTGCACTTAAAAAGTTAGGTGTTAACACAGAAAAACAACAGCAACGTTCTCGT
TCTAAATCTAAAGAACGTAGTAACTCTAAAATAAGAGACACTACGCCTAAGAATAAAAACAAACACACCT
GGAAGAGAACTGCAGGTAAAGGTGATGTGACAAGATTCTATGGAACTCGAAGCGGTTCAGCC"&amp;"AATTTTGG
TGACAGTGACCTTGTTGCCAATGGGAGCAGTGCTAAGCATTACCCACAATTGGCCGAGTGTGTTCCATCT
GTGTCCAGCATTTTGTTTGGAAGCTATTGGACTTCAAAGGAAGATGGCGACCAAATAGAAGTCACGTTCA
CACACAAATACCACTTGCCAAAGGATGATCCTAAAACTGAACAATTCCTTCAGCAGATTAATGCCTATGC
TCGCCCATCAGAAGTGGCAAAAGAACAGAGAAA"&amp;"AATAAAATCTCGTCCTAAATCTGCAGAAAGGTCAGAG
CAAGAGGTTGTACCTGATTCACTAATAGAAAATTATACAGATGTGTTTGATGATACACAGGTTGAGATGA
TTGACGAGGTAACGAACTAAACGAGATGCTCGTCCTTCTCCATGCTGTATTTATTACAGTTTTAACATTA
CTACTAATTGGAAGACTTCAATTATTAGAAAGATTATTACTTAATCATTCTTTTAATCTTAAAACTGTTG
ATGA"&amp;"TTTTAATATTTTATATAGGAGTTTAGCAGAAACTAGATTATTAAAAGTGGTGCTTCGATTAATTTT
TTTAGTTTTATTAGGATTTTGCTGCTATAGATTTTTAGTCATATTAATGTAAGGCAACCCGATGTTTAAA
ACTGGTTTTTCCGAGGAACTACTGGTCATCGCGCTGTCTACTCTTGTACAGAATGGTAAGCACGTGTAAT
GGGAGGTACAAGCGACCCTATTGCATATTAGGAAGTTTAGATTTGA"&amp;"TTTGGCAATGCTAGATTTAGTAAT
TTAGAGAAGCTTAAAGATCCGCTACGACGAGCCAACAATGGAAGAGCTAACGTCTGGATCTAGTAATTGT
TTAAAATGTAAAATTGTTTGAAAATTTTCCTTTTGATAGTGATAC")</f>
        <v>&gt;PiPRCV KR270796.1_ref_genome
ACTTTTAAAGTAAAGTGAGTGTAGCGTGGCTATATCTCTTCTTTTACTTTAACTAGCTTTGTGCTAGATT
TTGTCTTCGGACACCAACTCGAACTAAACGAAATATTTGTCTTTCTATGAAATCATAGAGGACAAGCGTT
GATTATTTCTATTCAGTTTGGCAATCACTCCTTGGAACGGGGTTGAGCGAACGGTGCAGTAGGGTTCCGT
CCCTATTTCGTAAGTCGCCTAGTAGTAGCGAGTGCGGTTCCGCCCGTACAACGTTGGGTAGACCGGGTTT
CGTCCTGTGATCTCCCTCGCCGGCCGCCAGGAGAATGAATTCCAAACAATTCAAGATCCTCGTCAATGAG
GACTACCAAGTCAACGTGCCTAGTCTTCCTATTCGTGACGTGTTACAGGAAATCAAGTACTGTTACTGTA
ATGGATTTGAGGGCTATGTGTTCGTACCAGAATACTGTCGTGACCTAGTTGATTGCGATCGTAAGGATCA
CTACGTCATTGGTGTTCTTGGTAACGGAGTAAGCGATCTTAAACCTGTTCTTCTTACCGAACCCTCCGTC
ATGTTGCAAGGTTTTATTGTTCGATCTAATTGCAATGGCGTTCTTGAGGACTTTGACTTTAAAATTGCTC
GTACTGGCAGAGGTGTCATATATGTTGATCAATATATGTGTGGTGCTGATGGAAAACCAGTCATTGAAGG
CGATTTTAAGGACTACTTCGGTGATGAAGACATTATTGAATTTGAAGGAGAGGAGTACCATTGTGCTTGG
ACAACTGTACGCGATGAGAAACCGCTGAATCAGCAAACTCTCTTTACCATTCAGGAAATTCAATACAACC
TGGACATTCCTCATAAGTTGCCAAACTGTGCTACTAGACATGTAGCACCACCAGTCAAAAAGAACTCTAA
AATAGTTCTGTCTGAAGATTACAAGAAGCTTTATGATATTTTCGGATCACCTTTTATGGGAAATGGTGAC
TGTCTTAGCAAATGCTTTGACACTCTTCATTTTATCGCTGCCACTCTTAGATGCCCTTGTGGTTCTGAAA
GTAGCGGTGTTGGAGATTGGACTGGTTTTAAGACTGCTTGTTGTGGTCTTTCTGGCAAAGTTAAGGGTGT
CACTTTAGGTGATATTAAGCCTGGTGATGCTGTTGTCACTAGTATGAACGCAGGTAAGGGAGTTAAGTTC
TTTGCCAATTGTGTTCTTCAATATGCTGGTGACGTTGAAGGTGTCTCTATATGGAAAGTTATTAAAACTT
TTACAGTTGATGAGACCGTGTGCACCCTTGGTTTTGAAGGCGAGTTGAACGATTTCATCAAACCTGAGAG
CAGCTCACTAATTGCCTGCAGTGTTAAAAGAGCATTCATTACTGGTGAGATTGATGATGCTGTACATGAT
TGTATCATTACAGGAAAATTGGATCTTAGTACAAACCTTTTTGGTAACGTTGGTCTATTATTCAAGAAGA
CTCCATGGTTTGTACAAAAGTGTGGTGCACTTTTTGTGGATGCTTGGAAAGTAGTTGAGGAGCTTTGTGG
TTCACTCACACTTACATACAAGCAAATTTATGAAGTTGTAGCATCACTTTGCAATTCTGTTTTTACGATT
GTAAACTACAAGCCAACATTTGTGGTTCCAAACAATCGTGTTAAAGACCTTGTAGACAAGTGTGTGAAAG
TTCTTGTAAAAGCATTTGATGTTTTTACGCAGAATATTATAATAGCTGGTATTGAGGCCAAATGCTTTGT
TCTTGGTGCTAAATACCTGTTGTTCAAAAATGCACTTGTCAAACTTGTTAGTGTTAAGATCCTTGGCAAG
AAGCAAAAGGGTCTTGAATGTGCATTCTTTGCTACTAGCTTAGTTGGTGCAACTGCTAATGTGACATCTA
CAAGAACGGAGACTGCCACTATCAGCTTGAACAAGGTTGATGATGTTGTAGCACCAGGAGATGGTTATAT
CGTCATTGTTGGTGATATGGCTTTCTATAAGAGTGGTGAATATTATTTCATGATGTCTAGTCCTAATTCT
GTTCTTACTAACAATGTTTTTAAAGCAGTTAAAGTTCCATCTTATGACATCGTGTATGATGTTGATAATG
ATACCAAAAGCAAAATGATTGCAAAACTTGGTTCATCATTTGAATATGATGGTGATATTGATGCTGCTAT
TGTAAAAGTTAACGAATTACTCATTGACTTTAGGCAGCAAAGCTTGTGCTTCAGAGCTCTTAAGGACGAC
AAAACCATTTTTGTTGAAGCCTACTTTAAAAAGTATAAAATGCCGGCATGCCTTGTAAAACATATTGGTT
TGTGGAACATCATAAAGAAAGATTCATGTAAGAAGGGTTTTCTTAATCTTTTCAATCATTTGAATGAATT
GGAAGATATCAAAGAAACTAATATCCAGGCTATTAAAAACATTCTTTGTCCTGATCTTCTTCTTGATCTG
GATTATGGTGCCATTTGGTACAATTGCATGCCGAGCTGCTCTGATCCTTCAGTTTTGGGGAGTGTTCAAC
TTTTGATTGGTAACGGTGTGAAAGTGGTTTGTGCTGGTTGCAAAGGTTTTGCTAATCAACTTTCAAAAGG
TTACAATAAGCTCTGTAATGCGGCTCGTGATGATATTGAGATCGGTGGTATATCATTTTCCACTTTTAAA
ACACCTACAAATACTTTTATTGAAATGACAGATGCTATCTATTCAGTTATTGAACAAGGTGATGCATTAT
CCTTTAGAGATGCAGATGTGCCAGTTGTAGATGATGGTACCATTGCTATTGTTGATTGGTCTGAAACCAT
TCTGCTTGAACCTGCTGAATATGTAGAACCAAAGAACAATGGTAATGTCATTGTTATTGCAGGTTATACA
TTTTATAAAGACGAGGATGAACATTTTTATCCTTATGGTTTTGGTAAAATTGTGCAGAGAATGTATAATA
AAATGGGTGGTGGTGACAAAGTTGTCTCATTTTCAGACGAAGTAGATGTTCAAGAAATTGCACCTGTTAC
ATGTGTTAAACTTGAATTCGAATTTGATAATGAAATTGTAACTGGTGTTCTTGAACGGGCTATTGGTACT
AGATACACATTTACTGGTACAACTTGGGAAGAATTTGAAGAGTCTATTTCTGAAGAACTCGATACTATTT
TTGATATTTTAGCAAACCAAGGTGTCGAACTTGAAGGTTACTTCATTTATGACACTTGTGGTGGATTTGA
TATAAAAAATCCCGATGGTATTATGATCTCTCAGTATGATATTACTGCTGATGAAAAATCGGAAGTTAGT
GTATCAAGTGAAAAAGAAGAAGTTGACTCTGCTGAAGAAAATCCAGGAGTTGAAGTCGAAGCATCTGAAA
GTGCTGAAGGGATTTCTTCTCAAGAAGAGGTTGAAACAGTAGAAGTTGTAGATCTTACTTCTAAAGAAGA
AGATGTTGACATTGTTGAAGTATCTGCTAAAGAGGACCCTTGGGCTGCAGCTGTTGATGTACAAGAAGCT
GAACAATTCAATCCTTCTTTACCACCATTCAAGACAACAAATCTCAACGGAAAAATTATCCTTAAGCAAA
GTGATAATAATTGTTGGATAAATGCTTGTTGCTATCAGCTTCAGGTTTTTGATTTTTTCAACAATGAAGC
TTGGGAGAAATTTAAGAAAGGTGATGTCATGGACTTTGTAAACTTGTGTTATGCAGTAACAACACTAGCA
AGAGGTCATTCAGGTGATGCAGATTATCTTCTTGAACTTATGCTCAATGATTATAGCACAGCCAAGATAG
TACTTGCAGCTAAGTGTGGCTGTGGTGAAAAAGAAATTGTTTTGGAAAGAACTGTTTTTAAGCTTACCCC
ACTTAAAGAGAGTTTTAATTATGGTGTTTGCGGTGGCTGTATGCAAGTTAACACTTGTAGATTTTTAAGT
GTTGAAGGCTCCGGTGTTTTTGTTCATGACATATTAAGCAAGCAAACGCCAGAATCTATGTTTATTGTTA
AACCTGTTATGCACGCAGTTTACACTGGCACAACTCAAAATGGCCATTACATGGTTGATGATATTGAACA
TGGCTATTGTGTAGACGGTGTGGGTATTAAACCACTCAAGAAACGGTGTTATACATCCACATTGTTCATT
AATGCCAATGTAATGACTAGAGTTGAAAAACCAAAACAAGAGTTTAAAGTTGAAAAATTAGAACAGCAAC
TTATAGTGGAAGATAACAAATCTTCTATTGAAAAAGAGATTCAAAGTCCTAAAAACGATGATCTTATACT
ACCATTCTACAAAGTTGGCAAACTTTCCTTTTATCAGTGTGCTTTGGATGTTTTGATCAATTTCTTGGAA
CCTGATGTTATTGTTAATGCCGCTAATGGTGATCTTAAACACATGGGTGGTGTTGCAAGAGCCATCGATG
TTTTTACTGGTGGCAAATTAACAGAACGTTCTAAGGATTATCTTAAAAAGAATAAATCTATTGCTCCTGG
TAATGCTGTTTTCTTTGAAAATGTCATTGAGCATCTTAGTGTTTTGAATGCAGTTGGACCACGTAATGGT
GACAGCCGAGTTGAAGCCAAACTTTGTAATGTTTACAAAGCAATTGCAAAGTGTGAAGGAAAAATATTAA
CACCACTTATTAGTGTTGGTATTTTTAATGTTAGACTTGAAACATCATTGCAGTGCTTACTCAAGACTGT
TAATGACAGGGGATTGAATGTCTTCGTATATACTGACCAGGAAAGGCAAACTATTGAAAATTTCTTTGCT
TGTTCTATTCCTGTCAATGTTACTGAGGACAATGTTAACCATGAACGTGTGTCTGTTTCTTTTGACAAAA
CATATGGTGAACAGCTTAAGGGCACCGTTGTCATCAAAGAGAAAGATGTTACAAACCAGTTGCCTAGCGC
ATTTGATGTTGGTCAAAAAGTCGTTAAGGCTATTGATATAGATTGGCAAGCTCATTATGGTTTTCGTGAT
GCTGCTGCTTTTAGCGCTAGTAGTCATGATGCTTACAAATTTGAAGTTGTTACACATAGCAATTTCATTG
TGCATAAGCAGACTGACAACAATTGTTGGATTAATGCAACCTGTCTTGCATTACAGAGACTCAAGCCACA
GTGGAAATTTCCCGGTGTTAGAGGTCTCTGGAATGAATTTCTTGAGCGTAAAACACAAGGTTTTGTACAT
ATGTTGTATCACATTTCTGGAGTAAAGAAAGGTGAGCCAGGTGATGCTGAATTAATGTTGCATAAACTTG
GTGATTTGATGGACAATGATTGTGAAATCCTTGTCACACACAATACAGCATGTGACAAGTGCGCAAAAGT
AGAAAAGTTTGTTGGACCAGTGATAGCAGCACCGCTTGCAATACATGGCACTGACGAAACATGTGTGCAT
GGCGTTAGTGTCAATGTCAAAGTCACCCAAATTAAGGGCACTGTTGTTATTACTTCTTTAATTGGTCCTG
TTATCGGAGAGGTACTAGAAGCAACTGGTTATATTTGTTATAGCGGTTCTAAAAGAAATGGTCATTACAC
CTATTACGATAATCGTAATGGATTAGTGGTTGATGCAGAAAAGGCTTACCATTTTAATAGAGACTTATTA
CAGGTCACAACAGCTATTGCAAGTAATTTCGTTGTCAAGAAACCACAAGCAGATGAAAGACCTAAGAATT
GTGCCTTTAATAAGGTCGTAGCATCTCCTAAGATTGTACAAGAACAAAAATTGTTGGCTATTGAAAGTGG
TGCTAACTATGCTCTTACTGAATTTGGAAAATATGCTGACATGTTCTTTACGGCTGGTGATAAAATTTTT
AGGTTGCTGCTTGCAGTCTTTAAATATTTGCTGGTTTTATTTATGTGTCTTAGAAGTACTAAGATGCCTA
AAGTTAAAGTCAAACCGCCTTTTGCATTTAGAGATTTTGGTGCTAAGGTCAGAACTCTCAATTACATGAG
ACAATTGAACAAACCCTCTGTTTGGCGTTATGCAAAACTAGTTTTATTGTTGATAGCAATATATAATTTC
TTTTATTTGTTTGTCAGTATACCAGTAGTGCATAAATTAACATGTGATGGTGCTGTACAGGCATATAAAA
ATTCTAGTTTTATAAAGTCAGCAGTCTGTGGCAACTCTATTTTATGCAAAGCCTGTTTGGCTTCCTATGA
CGAGTTGGCCGATTTTCAACATCTCCAAGTTACTTGGGATTTTAAATCTGACCCATTATGGAGCAGACTG
GTACAATTGTCTTACTTTGCGTTCTTGGCTGTTTTTGGTAATAACTATGTTAGGTGTTTTCTTATGTACT
TTGTATCTCAGTGCCTCAACCTTTGGCTTTCTTATTTTGGTTATGTAGAGTACAGTTGGTTTTTGCATGT
TGTCAACTTTGAATCTATCTCAGCTGAGTTTGTGATCATTGTTATAGTGGTTAAGGCAGTTCTCGCTCTT
AAACATATTGTTTTTTCATGCTCAAACCCTTCTTGCAAAACGTGTTCTAGGACTGCAAGGCAGACACGCA
TTCCTATCCAAGTTGTTGTTAATGGTTCAATGAAGACTGTTTATGTTCATGCTAATGGTACTGGTAAATT
TTGCAAGAAACACAATTTTTATTGTAAGAACTGTGAGTCTTATGGTTTTGAGAATACATTCATCTGTGAC
GAAATTGTACGTGATCTCAGTAATAGTGTTAAACAAACTGTTTACGCCACTGATAGATCTCATCAAGAAG
TCACAAAAGTTGAATGTTCAGATGGATTTTACAGATTTTATGTTGGTGATGAATTCACTTCATATGATTA
TGATGTAAAACATAAGAAATATAGTAGTCAAGAGGTTCTCAAGAACATGCTCTTGCTTGATGATTTCATT
GTGTATAGTCCGTCTGGTTCTGCTCTTGCAAATGTTAGAAATGCCTGTGTTTACTTCTCACAACTTATTG
GTAAGCCTATTAAGATTGTTAACAGTGATTTGCTTGAAGATCTCTCTGTAGATTTTAAAGGGGCACTTTT
TAATGCTAAAAAGAATGTAATTAAGAATTCTTTTAATGTTGATGTCTCAGAATGCAAAAATCTTGACGAA
TGTTACAAGGCTTGCAATCTTAATGTTTCATTTTCTACATTTGAAATGGCTGTTAACAATGCCCATAGAT
TTGGTATTCTGATTACTGATCGTTCTTTTAACAATTTCTGGCCATCAAAAATTAAGCCTGGTTCATCTGG
TGTGTCGGCCATGGACATTGGTAAGTGTATGACTTCTGATGCTAAGATTGTTAATGCTAAAGTTTTAACT
CAACGTGGTAAAAGTGTTGTTTGGCTTAGCCAGGATTTTGCTGCACTTAGTTCTACTGCTCAGAAAGTTT
TGGTTAAAACTTTTGTAGAAGAAGGTGTCAACTTTTCACTCACATTTAATGCTGTAGGTTCAGATGATGA
TCTTCCTTATGAAAGATTCACTGAGTCTGTGTCTCCAAAAAATGGTTCAGGCTTTTTTGATGTAATTACA
CAGCTTAAACAAATTGTGATTTTGGTTTTTGTTTTTATTTTTATTTGTGGCTTGTGCTCTGTTTACAGTG
TTGCTACACAGTCCTACATTGAATCTGCTGAAGGCTATGATTACATGGTTATTAAGAATGGAATTGTTCA
ACCTTTTGACGATACCATTTCATGTGTTCATAACACTTATAAAGGATTCAGTGACTGGTTTAAAGCTAAG
TATGGTTTTATTCCTACTTTTGGTAAATCATGTCCAATTGTTGTAGGAACTGTTTTTGATCTTGAAAATA
TGAGACCAATTCCTGATGTGCCTGCATATGTTTCTATTGTGGGTAGATCTCTTGTTTTTGCTATTAATGC
TGCTTTTGGTGTTACTAATATGTGTTATGATCATACTGGCAATGCAGTTAGTAAGGACTCATATTTTGAT
ACTTGTGTTTTTAATACTGCGTGCACCACTCTTACAGGTCTTGGTGGTACAATTGTGTATTGTGCAAAGC
AAGGTTTAGTTGAAGGTGCTAAGCTCTATAGTGATCTTATGCCAGACTATTACTATGAGCATGCTAGTGG
TAACATGGTTAAATTGCCATCAATTATTAGAGGACTTGGTCTACGCTTTGTGAAAACACAGGCTACAACT
TATTGTAGAGTGGGAGAGTGCATTGATAGTAAAGCTGGTTTTTGCTTTGGTGGTGATAACTGGTTTGTCT
ACGACAATGACTTTGGTAATGGATACATTTGTGGTAATTCTGTGCTAGGATTTTTTAAGAATGTCTTCAA
ACTCTTTAACTCTAACATGTCTGTGGTAGCTACATCTGGTGCGATGCTTGTTAACATTATTATTGCATGT
TTAGCTATTGCAATGTGTTATGGTGTTCTTAAGTTTAAGAAGATTTTTGGTGATTGTACTTTCCTCATTG
TTATGATCATTGTCACTCTTGTTGTGAATAATGTGTCTTATTTTGTCACTCAAAATACGTTCTTTATGAT
CATTTACGCCATTGTTTACTATTTTACAACAAGAAAGATTGCATATCCAGGCATTTTTGATGCTGGGTTT
ATTATCGCCTATATTAACATGGCTCCATGGTACGTGATTACCGCATATGTTTTAGTATTCCTTTATGACT
CACTCCCTTCACTGTTTAAACTTAAAGTTTCGACAAATCTTTTTGAAGGCGACAAATTTGTGGGTAACTT
TGAATCTGCTGCTATGGGTACTTTTGTTATTGATATGCGTTCATATGAAACTATTGTTAATTCTACTCCT
ATTGATAGAATTAAATCATATGCTAACAGCTTCAATAAATATAAGTACTACACAGGTTCAATGGGAGAAG
CTGACTACAGAATGGCTTGCTATGCTCATCTTGGTAAAGCTCTTATGGACTATTCTGTTAATAGAACTGA
CATGCTTTACACACCTCCTACTGTTAGTGTTAATTCCACACTTCAGTCAGGTTTACGGAAAATGGCACAG
CCTAGTGGTCTTGTAGAGCCTTGCATTGTAAGAGTCTCCTATGGTAATAATGTTCTTAATGGTTTGTGGT
TAGGAGATGAAGTCATTTGCCCTAGACATGTTATTGCTAGTGATACCACACGTGTTATCAACTATGAAAA
TGAAATGTCTAGTGTGAGACTTCACAACTTTTCAGTTTCTAAGAATAATGTATTCTTGGGTGTTGTGTCT
GCCAGATATAAGGGTGTGAATCTTGTACTTAAAGTCAGTCAGGTTAATCCTAATACACCAGAACATAAAT
TTAAGTCTATTAAAGCTGGTGAAAGTTTTAACATTCTAGCTTGTTATGAAGGATGTCCTGGCAGTGTTTA
TGGTGTCAACATGAGAAGTCAAGGTACCATTAAGGGGTCTTTTATAGCTGGTACTTGTGGATCAGTAGGT
TATGTGTTAGAAAATGGGATTCTCTATTTTGTATACATGCATCACTTAGAACTTGGAAATGGCTCGCATG
TTGGTTCCAATTTTGAAGGAGAAATGTACGGTGGCTATGAAGATCAACCTAGCATGCAATTGGAAGGTAC
TAATGTCATGTCATCAGATAATGTGGTTGCATTCTTATATGCCGCACTTATCAATGGTGAAAGGTGGTTT
GTTACAAACACATCGATGTCATTAGAATCATACAATACATGGGCCAAAACTAACAGTTTCACAGAACTTT
CCTCAACTGATGCTTTTAGCATGTTGGCTGCAAAAACTGGTCAAAGTGTTGAGAAATTACTAGATAGTAT
CGTAAAACTCAACAAAGGTTTTGGAGGTCGTACTATACTTTCTTATGGCTCATTGTGTGACGAGTTCACT
CCAACTGAAGTCATAAGGCAGATGTACGGTGTAAATCTTCAGGCTGGCAAAGTAGAATCTTTCTTCTACC
CTATTATGACTGCAATGACAACTCTTTTTGCATTTTGGCTTGAATTCTTCATGTACACACCCTTCACGTG
GATTAATCCAACTTTTGTTAGTATTGTATTGGCTGTTACAACTTTGATCTCGACGTTTTTTGTCTCTGGC
ATCAAACATAAAATGTTGTTTTTTATGTCTTTTGTTCTTCCTAGTGTTATCCTTGTGACAGCACATAATT
TGTTCTGGGATTTTTTTTACTATGAAGGTCTTCAGTCACTTGTTGAGAATACTAACACTATGTTTTTGCC
TGTTGACATGCAAGGTGTCATGCTCACAGTGTTCTGTTTTATTGTGTTTGTTACATATAGTGTTAGATTC
TTCACTTGCAAACAATCATGGTTCTCACTTGCTGTGACAACTATTCTTGTGATCTTTAACATGGTTAAAA
TCTTTGGAACATCTGATGAACAATGGGATGAAAACCAAATTTCTTTTTGCTTTGTGAACATGCTTACTAT
GATTGTCAGTCTTACTACAAAGGATTGGATGGTTGTCGTTGCGTCATACAGAATTGCATATTATATTGTT
GTGTGTGTAATGCCATCTGCTTTTGTATCTGACTTCGGGTTTATGAAGTGTATTAGCATTGTTTACATGG
CATGCGGTTATTTGTTTTGTTGCTATTATGGCATTCTCTATTGGGTTAACAGATTTACATGCATGACTTG
TGGTGTTTATCAATTCACTGTGTCTGCAGCTGAACTTAAATACATGACCGCTAATAACCTCTCTGCACCT
AAGAATGCATACGATGCTATGATTCTTAGTGTTAAATTGATTGGTGTTGGAGGTAAGAGAAACATCAAAA
TTTCAACTGTACAGTCAAAGCTTACAGAGATGAAATGTACCAATGTTGTCTTGCTTGGTCTTTTGTCTAA
AATGCATGTTGAATCTAATTCAAAAGAGTGGAACTATTGTGTTGGACTACATAATGAGATAAATCTTTGT
GACGACCCTGAAATCGTTCTTGAGAAATTATTAGCTCTTATTGCATTTTTCTTGTCCAAACATAATACTT
GTGACCTTAGCGAACTTATTGAATCATACTTTGAGAACACCACCATACTCCAAAGTGTGGCCTCAGCTTA
TGCTGCATTGCCTAGCTGGATTGCACTTGAAAAAGCTCGCGCTGATCTTGAAGAGGCTAAGAAAAATGAT
GTTAGCCCTCAAATTTTGAAGCAGCTTACTAAAGCATTTAACATTGCCAAGAGTGATTTTGAGCGCGAAG
CATCAGTGCAAAAGAAACTTGACAAAATGGCTGAGCAGGCTGCAGCTAGTATGTATAAAGAGGCACGAGC
TGTGGACAGAAAGTCTAAGATTGTTTCCGCTATGCATAGCCTACTTTTTGGTATGCTTAAGAAACTTGAT
ATGTCCAGTGTCAACACTATTATTGACCAGGCTCGTAACGGTGTTCTACCTTTAAGTATCATTCCAGCTG
CATCAGCTACAAGACTTGTTGTTATTACACCTAGCCTTGAAGTGTTTTCCAAGATTAGGCAGGACAATAA
TGTTCATTATGCTGGTGCTATCTGGACTATTGTTGAAGTTAAAGATGCTAATGGTTCACATGTACATCTT
AAGGAAGTTACCGCTGCCAATGAATTAAACCTTACTTGGCCATTGAGTATCACTTGTGAGAGAACCACAA
AGCTTCAGAACAATGAAATTATGCCAGGTAAACTTAAAGAGAGAGCTGTCAGAGCGTCATCTAATCTTGA
TGGTGAAGCTTTTGGTAGTGGTAAGGCTCTTATGGCTGCTGAAAGTGGGAAAAGCTTTATGTATGCATTT
ATAGCCTCAGACAACAACCTTAAGTATGTTAAGTGGGAGAGCAATAATGATATTATACCTATTGAACTTG
AAGCGCCATTGCGTTTCTATGTTGACGGCGCTAATGGTCCGGAAGTTAAGTATTTGTACTTTGTTAAGAA
TTTAAACACTCTTAGACGTGGTGCTGTTCTTGGTTATATCGGTGCAACAGTTCGTTTGCAAGCTGGTAAA
CAAACTGAACATCCATCTAACAGTAGTTTATTGACATTGTGTGCTTTTGCACCTGATCCTGCTAAAGCAT
ATGTTGATGCTGTTAAGAGAGGTATGCAACCAGTTAATAACTGTGTAAAAATGCTCTCAAATGGTGCTGG
TAATGGTATGGCTGTTACAAACGGTGTCGAAGCTAACACGCAGCAGGATTCTTATGGTGGTGCTTCAGTC
TGTATTTATTGCAGATGTCATGTTGAACATCCTGCTATTGATGGATTGTGCCGCTATAAAGGTAAGTTTG
TGCAAATACCAACTGGCACACAAGATCCAATTCGGTTTTGTATTGAAAACGAAGTCTGTGTTGTCTGTGG
TTGTTGGCTTAACAATGGTTGTATGTGCGATCGTACTTCTATGCAGAGTTCTACTGTTGATCAGAGTTAT
TTAAACGAGTGCGGGGTTCTAGTGCAGCTCGACTAGAACCCTGCAATGGTACTGATCCAGACCATGTTAG
TAGAGCTTTTGACATCTATAACAAAGATGTTGCGTGTATTGGTAAATTCCTTAAGACGAATTGTTCAAGA
TTTAGGAATTTGGACAAACATGATGCCTACTACATTGTCAAACGTTGTACAAAGACCGTTATGGACCATG
AGCAAGTCTGTTATAACGATCTTAAAGATTCCGGTGCTGTTGCTGAGCATGACTTCTTTACATATAAAGA
GGGTAGATGTGAGTTCGGTAATGTTGCACGTAGGAATCTTACAAAGTACACAATGATGGATCTTTGTTAC
GCCATCAGAAATTTTGATGAAAAGAACTGTGAAGTTCTCAAAGAAATATTTGTGACAGTAGGTGCCTGTA
CTGAAGAATTCTTTGAAAATAAAGATTGGTTTGATCCAGTTGAAAACGAGGCTATACATGAAGTTTATGC
AAAACTTGGACCCATTGTAGCCAATGCTATGCTTAAATGTGTTGCTTTTTGCGATGCGATAGTTGAAAAA
GGCTATATAGGTGTTATAACACTTGACAACCAAGATCTTAATGGTAATTTCTACGATTTCGGGGATTTCG
TGAAGACTGCTCCAGGTTTTGGTTGTGCTTGTGTTACATCATATTATTCTTATATGATGCCTTTAATGGG
TATGACTTCATGCTTAGAGTCTGAAAACTTTGTGAAAAGTGACATCTATGGTTCTGATTATAAGCAGTAT
GATTTACTAGCTTATGATTTCACCGAACATAAGGAGTACCTTTTCCAAAAATACTTTAAGTACTGGGATC
GCACATATCACCCAAATTGTTCTGATTGTACTAGTGACGATTGTATCATTCATTGTGCCAATTTTAACAC
ATTGTTTTCTATGACAGTACCAATGACAGCTTTTGGACCACTTGTCCGTAAAGTTCATATTGATGGTGTA
CCAGTAGTTGTTACTGCAGGTTACCATTTCAAACAACTTGGTATAGTATGGAATCTTGATGTAAAATTGG
ACACGATGAAGTTGAGTATGACTGATCTTCTTAGATTTGTCACAGATCCAACACTTCTTGTAGCATCAAG
CCCGGCACTTTTAGATCAGCGTACTGTCTGTTTCTCCATCGCAGCTTTGAGTACTGGTATTACATATCAG
ACAGTAAAACCAGGTCATTTTAACAAAGATTTCTACGATTTCATAACAGAGCGTGGATTCTTTGAAGAGG
GATCTGAGTTAATATTGAAACATTTTTTCTTTGCACAGGGTGGTGGAGCTGCTATGACAGACTTCAATTA
TTACCGCTACAATAGAGTCACAGTACTTGATATTTGCCAAGCCCAATTTGTCTACAAAATAGTTGGCAAA
TATTTTGAATGTTATGACGGTGGGTGTATTAGTGCTCGTGAAGTTGTTGTTACAAACTATGATAAGAGTG
CTGGCTATCCTTTGAACAAATTTGGTAAAGCTAGACTTTACTACGAAACTCTTTCATATGAGGAGCAGGA
TGCACTTTTTGCTTTAACAAAGAGAAATGTTTTACCAACAATGACTCAAATGAATTTGAAATACGCTATT
TCTGGTAAGGCAAGAGCTCGTACAGTAGGAGGAGTCTCACTTCTTTCTACCATGACTACGAGGCAATACC
ATCAGAAGCATTTGAAGTCAATTGCTGCAACACGCAACGCTACTGTTGTTATTGGTTCAACCAAGTTTTA
TGGTGGTTGGGACAATATGCTTAAAAATTTAATGCGTGACGTTGATAATGGTTGTCTGATGGGATGGGAC
TATCCTAAGTGTGACCGTGCTTTACCTAATATGATTAGAATGGCTTCTGCCATGATATTAGGTTCTAAGC
ATGTTGGTTGTTGTACGCATAATGATAGGTTCTATCGCCTCTCCAATGAGTTAGCGCAAGTGCTCACAGA
AGTTGTGCATTGCACAGGTGGTTTTTATTTTAAACCTGGTGGTACAACTAGCGGTGATGGTACTACAGCA
TATGCTAACTCTGCTTTTAACATCTTTCAAGCTGTTTCTGCTAATGTTAATAAGCTTTTGGGAGTTGATT
CAAACGCTTGTAACAATGTTACAGTAAAATCTATACAACGTAAAGTTTACGATAATTGTTATCGTAGTAG
CAGCATTGATGAAGAATTTGTTGTTGAGTACTTTAGTTATTTGAGAAAACACTTTTCTATGATGATTTTA
TCTGATGATGGAGTTGTGTGCTACAATAAAGATTATGCTGATTTAGGTTATGTAGCTGACATTAATGCTT
TTAAAGCAACACTTTATTACCAGAATAATGTTTTTATGTCCACATCTAAGTGTTGGGTAGAACCAGATCT
TAGTGTTGGACCACATGAGTTTTGTTCACAGCATACATTGCAGATTGTTGGACCTGATGGAGACTACTAC
CTTCCCTATCCAGACCCGTCCAGAATTTTGTCAGCTGGTGTGTTTGTTGATGACATAGTTAAAACAGACA
ATGTTATTATGTTAGAACGTTACGTGTCATTGGCTATTGATGCATACCCACTTACAAAACATCCTAAGCC
TGCTTATCAAAAAGTGTTTTATACTCTACTAGATTGGGTTAAACATTTACAGAAAAACTTGAATGCAGGT
GTTCTTGATTCTTTTTCAGTGACAATGTTAGAGGAAGGTCAAGATAAGTTCTGGAGTGAAGATTTTTACG
CTAGCCTCTATGAAAAATCTACTGTCCTGCAAGCTGCAGGTATGTGTGTAGTATGTGGTTCGCAAACTGT
ACTTCGTTGTGGAGACTGCCTTAGGAGACCACTTTTATGCACGAAGTGTGCTTACGACCATGTTATGGGA
ACAAAGCATAAATTCATTATGTCTATCACACCATATGTGTGTAGTTTTAATTGTTGTAATGTCAATGATG
TTACAAAGTTGTTTTTAGGTGGTCTTAGTTATTATTGTATGAACCACAAACCACAGTTGTCATTCCCACT
CTGTGCTAATGGCAACGTTTTTGGTCTATATAAAAGCAGTGCGGTAGGTTCAGAGGCTGTTGAAGATTTT
AATAAACTTGCAGTCTCTGACTGGACTAATGTGGAAGACTACAAACTTGCTAACAATGTCAAGGAATCTC
TGAAAATTTTCGCTGCTGAAACTGTGAAAGCTAAGGAGGAGTCTGTTAAATCTGAATATGCTTATGCTGT
ATTAAAGGAGGTTATCGGCCCTAAGGAAATTGTACTCCAATGGGAAGCTTCTAAGACTAAGCCTCCACTT
AATAGAAATTCAGTTTTCACGTGTTTTCAGATAAATAAGGATACTAAAATTCAATTAGGTGAATTTGTGT
TTGAGCAATCTGAGTACGGTAGTGATTCTGTTTATTACAAGAGTACGAGTACTTATAAATTGACACCAGG
TATGATTTTTGTGTTGACTTCTCACAATGTGAGTCCCCTCAAAGCCTCAATTTTAGTCAACCAAGAAAAG
TACAATACCATATCTAAGCTCTATCCTGTCTTTAATATAGCGGAAGCCTATAACACACTTGTACCTTACT
ACCAAATTATAGGTAAGCAAAAATTTACAACTATACAAGGTCCTCCTGGTAGCGGTAAATCTCATTGTGT
TATAGGTTTGGGTTTGTATTACCCACAGGCGAGAATAGTCTACACTGCGTGTTCTCATGCTGCTGTAGAC
GCCTTATGTGAAAAAGCAGCCAAAAACTTCAATGCTGATAGATGTTCAAGGATAATACCTCAAAGAGTCA
GAGTTGACTGTTATACTGGCTTTAAGCCTAATAACACCAATGCGCAGTACTTATTTTGTACTGTCAATGC
TCTACCAGAAGTAAGTTGTGACATTGTTGTAGTTGATGAGGTCTCTATGTGTACTAATTATGATCTTAGT
GTCATAAATAGCCGACTGAGTTACAAACACATTGTGTATGTTGGAGACCCACAGCAGCTACCAGCTCCTA
GAACTTTGATTAATAAGGGTGTACTTCAACCACAGGATTACAATGTTGTAACCAAAAGAATGTGTACACT
AGGACCTGATGTCTTTTTGCATAAATGTTATAGGTGTCCAGCCGAGATTGTTAAGACGGTCTCTGCACTT
GTTTATGAAAATAAGTTTGTACCTGTCAACCCAGAATCAAAGCAGTGCTTCAAAATGTTTGTAAAAGGTC
AAGTTCAGATTGAGTCTAACTCTTCTATAAACAATAAGCAATTAGAGGTTGTTAAGGCTTTTTTAACACA
TAATCCAAAATGGCGTAAGGCTGTTTTCATCTCGCCCTATAATAGTCAAAATTATGTTGCTCGGCGTCTT
CTTGGTTTGCAAACGCAAACTGTTGATTCCGCCCAGGGTAGTGAGTATGATTACGTCATTTATACACAGA
CCTCCGACACACAGCATGCTACTAATGTTAACAGATTTAATGTTGCCATTACGAGAGCAAAGGTTGGTAT
ACTTTGTATCATGTGTGATAAAACCATTTATGAGAATCTTGATTTCTATGAACTCAAAGATTCAAAGATT
GGTTTACAAGCTAAACCTGAAACTTGTGGTTTGTTTAAAGATTGTTCGAAGAGCGAACAATACATACCAC
CTGCTTATGCAACGACATATATGAGTTTATCTGATAATTTTAAGACAAGTGGTGGTTTAGCTGTTAACAT
TGGCACAAAAGATGTTAAATATGCTAACGTCATCTCATATATGGGATTTAGGTTTGAAGCCAACATACCA
GGTTATCATACACTGTTCTGCACGCGAGATTTTGCTATGCGTAATGTTAGAGCATGGCTTGGGTTTGACG
TTGAAGGCGTACATGTCTGTGGTGATAATGTTGGAACTAACGTACCATTACAGCTTGGTTTTTCAAACGG
TGTGGATTTTGTAGTGCAAACTGAAGGGTGTGTTATTACTGAAAAAGGTAATAGCATTGAGGTTGTAAAA
GCTCGTGCACCACCAGGTGAGCAATTTGCACACTTGATTCCGCTTATGAGAAAGGGTCAACCTTGGCACA
TTGTTAGACGCCGTATAGTGCAGATGGTCTGTGACTATTTTGATGGCTTATCAGACATTCTGATCTTTGT
GCTTTGGGCTGGTGGTCTGGAACTTACAACTATGAGGTACTTTGTTAAAATTGGAAGACCACAAAAATGT
GAGTGCGGCAAAAGTGCAACTTGTTATAGTAGCGCTCAATCTGTTTATGCTTGTTTTAAGCACGCATTAG
GATGTGATTATTTATATAACCCTTATTGCATTGATATACAGCAGTGGGGCTACACAGGATCTTTGAGCAT
TAATCATCATGATGTTTGCAACATTCATAGAAATGAGCATGTGGCTAGTGGTGATGCTATCATGACTAGA
TGTCTCGCTATACATGACTGTTTTGTCAAACGTGTTGATTGGTCAATTGTTTACCCTTTTATTGACAATG
AAGACAAGATTAATAAAGCTGGTCGCATAGTGCAGTCACATGTCATGAAAGCTGCTCTGAAGATTTTTAA
CCCTACTGCAATTCACGATGTTGGTAATCCAAAAGGCATTCGTTGTGCTACAACACCAATACCATGGTTT
TGTTATGATCGTGATCCTATTAATAATAATGTTAGATGTTTGGACTATGACTATATGGTACATGGTCAAA
TGAATGGTCTTATGTTATTTTGGAATTGCAATGTAGACATGTACCCAGAGTTTTCAATTGTTTGTAGATT
TGATACTCGCACTCGTTCTAAATTGTCTTTAGAAGGTTGTAATGGTGGTGCTTTGTATGTTAACAACCAT
GCTTTCCACACACCAGCTTATGATAGAAGAGCTTTTGCTAAGCTTAAACCTATGCCATTCTTCTACTATG
ATGATAGTAATTGTGAACTTGTTGACGGACAGCCTAATTATGTACCACTTAAGTCGAATGTTTGCATAAC
AAAATGCAACATTGGTGGTGCTGTCTGCAAAAAGCATGCTGCTCTTTACAGAGCGTATGTTGAGGATTAC
AACATTTTTATGCAGGCTGGTTTTACAATATGGTGTCCTCAAACCTTTGACACCTATATGCTTTGGCATG
GTTTTGTTAATAGCAGAGCACTTCAGAGTCTAGAAAATGTGGCTTTTAACGTAGTTAAGAAAGGTGCCTT
CACTGGTTTAAAAGGTGACTTACCAACTGCTGTTATTGCTGATAAAATAATGGTAAGAGATGGACCTACC
GACAGATGTATTTTTACAAATAAGACTAGCTTGCCTACTAATGTAGCTTTTGAGTTGTATGCAAAACGCA
AACTTGGACTCACACCTCCATTAACAATACTTAGGAACTTAGGTGTTGTCGCAACATATAATTTTGTGTT
GTGGGATTATGAAGCCGAATGTCCTTTCTCGAATTTCACTAAGCAAGTTTGTTCTTATACTGATCTTGAT
AGTGAAGTTGTAACATGTTTTGATAATAGTATTGCTGGTTCTTTTGAGCGTTTTACTACTACAAGAGATG
CAGTGCTTATTTCTAATAACGTTGTTAAAGGGCTTAGTGCCATTAAGTTACAATATGGCTTTTTGAATGA
TCTACCTGTAAGTACTGTTGGAAATAAACTTGTCACATGGTATATATATGTGCGCAAGAATGGTGAGTAC
GTCGAACAAATCGATAGTTATTATACACAGGGACGTACTTTTGAAACCTTTAAACCTCGTAGTACAATGG
AAGAAGATTTTCTTAGTATGGATACTACACTCTTCATCCAAAAGTATGGTCTTGAGGATTATGGTTTTGA
ACACGTTGTATTTGGAGATGTTTCTAAAACTACCATTGGTGGTATGCATCTTCTTATATCACAAGTGCGC
CTTGCGAAAATGGGTTTGTTTTCCGTTCAAGAATTTATGAATAATTCTGACAGTACACTGAAAAGTTGTT
GTATTACATATGCTGATGATCCATCTTCTAAGAATGTGTGCACTTATATGGACATACTCTTGGACGATTT
TGTGACTATCATTAAGAGTTTAGATCTTAATGTTGTGTCCAAAGTTGTGGATGTCATTGTAGATTGTAAG
GCATGGAGGTGGATGTTGTGGTGTGAGAATTCACATATTAAAACCTTCTATCCACAACTCCAATCTTCTG
AATGGAATCCAGGCTATAGCATGCCGACACTGTACAAAATTCAGCGTATGTGTCTCGAACGGTGTAACCT
CTACAATTATGGTGCACAAGTGAAATTACCTGATGGCATTACCACTAATGTCGTTAAGTATACTCAGTTG
TGTCAATACCTTAACACTACTACATTGTGTGTACCACACAAAATGCGTGTATTGCATTTAGGAGCTGCTG
GTGCATCTGGTGTTGCTCCTGGTAGTACTGTATTAAGAAGATGGTTACCAGATGATGCCATATTGGTTGA
TAATGATTTGAGAGATTACGTTTCCGACGCAGACTTCAGTGTTACAGGTGATTGTACTAGTCTTTACATT
GAAGACAAATTTGATTTGCTCGTCTCTGATTTATACGATGGCTCCACAAAATCAATTGACGGTGAAAATA
CGTCGAAAGATGGTTTCTTTACTTATATTAATGGTTTCATTAGAGAGAAACTGTCACTTGGTGGATCTGT
TGCCATTAAAGTCACGGAATTTAGTTGGAATAAAGATTTATATGAATTGATTCAAAGATTTGAGTATTGG
ACTGTGTTTTGTACAAGTGTTAACACGTCATCATCAGAAGGTTTTCTGATTGGTATTAGCTACTTAGGAC
CATACTGTGACAAAGCAATAGTAGATGGAAATATAATGCATGCCAATTATATATTTTGGAGAAATTCTAC
AATTATGGCTCTATCACATAACTCAGTCCTAGATACTCCTAAATTCAAGTGTCGTTGTAACAACGCACTT
ATTGTTAACTTAAAAGAAAAAGAATTGAATGAAATGGTCATTGGATTACTAAGGAAGGGTAAGTTGCTCA
TTAGAAATAATGGTAAGTTACTAAACTTTGGTAACCACTTCGTTAATACAACATGAAAACACTATTCGTG
GTTTTGGTTATAATGCCATTGATTTATGGAGATAGTTTTCCTTGTTCTAAACTGACTAATAGAACTATAG
GTAAACATTGGAATCTCACTGATCAGTGTGCTAGTTATGTGGCTAACGTTTTTGTTACACAGCCAGGAGG
TTTTATACCATCAGATTTTAGTTTTAATAATTGGTTCCTTCTAACTAATAGCTCCACATTGGTTAGTGGT
AAATTAGTTACCAAACAGCCATTATTAGTTAATTGTTTATGGCCAGTCCCTAGCTTTGAAGAAGCGGCTT
CTACATTTTGTTTTGAAGGTGCTGACTTTGACCACTGTAATGGTGCTGTCTTAAATAATACTGTAGATGT
CATCAGGTTTAACCTTAACTTTACTACAAATGTACAATCAGGTAAGGGTGCCACAGTGTTTTCACTAAAC
ACAACGGGTGGTGTCATTCTTGAAATTTCATGTTATAATGACACAGTCACTGACTCCAGCTTTTCCAGTT
ACGGTGAAATTCCGTTCGGTGTGACTGTTGGACCACGGTACTGTTACGTACTTTATAATGGTACAGCTCT
CAAATATTTAGGAACATTACCACCTAGTGTCAAGGAGATTGCTATTAGTAAGTGGGGCCATTTTTATATT
AATGGTTACAATTTCTTTAGCACATTTCCTATTGATTGTATATCTTTCAATTTGACCACTGGTGATAGTG
ATGTTTTCTGGACAATAGCTTACACATCGTACACTGAAGCGTTAGTACAAGTTGAAAACACAGCTATTAC
AAAGGTGACGTATTGTAATAGTTACGTTAATAATATTAAATGCTCTCAACTTACTGCTAATTTGAATAAT
GGATTTTATCCTGTTTCTTCAAGTGAAGTTGGTCTTGTCAATAAGAGTGTTGTGTTACTACCTATCTTTT
ATACGCATACCATTGTTAACATAACTATTGGTCTTGGTATGAAGCGTAGTGGTTATGGTCAACCTATAGC
CTCTACTCTAAGTAACATTACACTACCAATGCAAGATAACAACACCGATGTGTATTGTATTCGTTCTCAT
CAATTTTCAGTTTATGTTCATTCTACTTGTAAAAGTGCTTTATGGGACAATGTTTTTAAGCGAAACTGCA
CGGACGTTTTAGATGCCACCGCTGTTATAAAAACTGGTACTTGTCCTTTCTCATTTGATAAACTGAACAA
TTACTTAACTTTTAACAAGTTCTGTTTTTCGTTGAGTTCTGTTGGTGCTAATTGTAAGTTTGATGTAGTA
GCCCGTACAAGAACCAATGATCAGGTTGTTAGAAGTTTGTATGTAATATATGAAGAAGGAGACAACATAG
TAGGTGTACCGTCTGACAATAGTCGCTTGCACGATTTGTCAGTGCTTCACCTAGATTCATGCACAGATTA
CAATATATATGGTAGAACTGGTGTTGGTATTATTAGACAAACTAACAGGACACTACTTAGTGGCTTATAT
TACACATCACTATCTGGTGATTTGTTAGGTTTTAAAAATGTTAGTGATGGTGTTATCTATTCTGTAACGC
CATGTGATGTAAGCGCACAAGCAGCTGTTATTAATGGTACCATAGTTGGTGCTATCACTTCTATTAACAG
TGAATTGTTAGGTTTAACGCATTGGACGACTACACCTAATTTCTATTACTACTCTATATATAATTATACA
AATGATAGAATTCGTGGCACTGTAATTGACAGTAATGATGTTGATTGTGAACCTGTCATAACCTATTCTA
ACATAGGTGTTTGTAAAAACGGTGCTTTGGTTTTTATTAACGTCACACATTCTGATGGAGACGTTCAACC
AATTAGCGCTGGTAATGTCACAATACCTACAAATTTTACTATATCCGTGCAAGTCGAGTACATTCAGGTT
TACACTACACCAGTGTCAATAGACTGTTCAAGATATGTTTGTAATGGCAACCCTAGGTGTAACAAACTAT
TAACACAATATATTTCTGCATGTCAAACTATTGAGCAAGCACTTGCAATGGGTGCCAGACTTGAAAATAT
GGAAGTTGATTCCATGTTATTTGTTTCTGAAAATGCCCTTAAATTGGCTTCTGTTGAAGCATTCAATAGT
TCAGAAACTTTAGATCCTATTTACAAAGACTGGCCTAATATAGGTGGCTCTTGGCTAGAGGGTCTAAAAT
ATATATTGCCGTCCGATAATAGCAAACGTCGTCGTTCAGCTATAGAGGACTTACTTTTTTCTAAGGTTGT
AACATCTGGTTTAGGTACAGTTGATGAAGATTATAAACGTTGTACAGGTGGTTATGACATAGCTGACTTA
GTGTGTGCTCAATACTATAACGGTATCATGGTGCTACCTGGTGTGGCTAATGCTGACAAAATGACTATGT
ACACAGCATCCCTCGCAGGTGGTATAACATTAGGTGCACTTGGTGGAGGTGCCGTGGCTATACCTTTTGC
AGTAGCAGTTCAGGCTAGACTTAATTATGTTGCTCTACAAACTGATGTATTAAACAAAAACCAGCAGATC
TTGGCTAGTGCTTTTAATCAAGCTATTGGTAACATTACACAGTCATTTGGTAAGGTTAATGATGCTATAC
ATCAAACGTCACGAGGTCTTGCAACTGTTGCTAAAGCATTGGCAAAAGTGCAAAATGTTGTTAATACACA
AGGGCAAGCTTTAAGCCACCTAACAGTACAATTGCAAAATAATTTTCAAGCTATTAGTAGCTCTATTAGT
GACATTTATAATAGGCTTGATGAATTGATTGCTGATGCACAAGTTGACAGGCTGATCACAGGAAGACTTA
CAGCACTTAATGCATTTGTATCTCAGACTCTAACCAGACAAGCTGAGGTTAGGGCTAGTAGACAACTTGC
CAAAGACAAGGTTAATGAATGCGTTAGGTCTCAGTCTCAGAGATTCGGCTTTTGTGGTAATGGTACACAT
TTGTTTTCACTCGCAAATGCAGCACCAAATGGCATGATCTTCTTTCACACAGTGTTATTACCAACGGCCT
ACGAAACTGTGACTGCTTGGTCAGGTATTTGTGCTTTAGATGGTGATCGCACTTTTGGACTTGTCGTTAA
AGATGTCCAGTTGACTTTGTTTCGTAATCTAGATGACAAGTTTTATTTAACCCCCAGAACTATGTATCAG
CCTAGAGTGGCAACTAGTTCTGATTTTGTTCAAATTGAAGGGTGCGATGTTCTGTTTGTTAATGCAACTG
TAAGTGATTTGCCTAGTATTATACCCGATTATATTGATATTAATCAAACTGTTCAAGACATACTAGAAAA
TTTCAGACCAAACTGGACTGTACCTGATTTGACATTTGACATTTTTAATGCAACCTATTTAAATCTGACT
GTTGAAATTGATGACTTAGAATTTAGGTCAGAAAAGTTACATAACACTACTGTGGAACTTGCCATTCTTA
TTGGTAACATTAACAATACACTAGTCAATCTTGAATGGCTTAATAGAATTGAAACCTATGTTAAATGGCC
TTGGTATGTGTGGCTACTAATAGGTTTAGTAGTAATATTTTGCATACCATTATTGCTATTTTGCTGTTGT
AGCACAGGTTGCTGTGGGTGCATAGGTTGTTTAGTAAGTTGTTGTCATTCTATATGCAGTAGAAGACAAT
TTGAAAATTATGAACCTATTGAAAAAGTGCACGTCCATTAAATTTAAAATATGGACATTGTCAAATCCAT
TAATACATACGTGGACGCTGTACTTGACGAATTTGATTGTACATACTTCGCTGTTACTCTTAAAGTAGAA
TTTAAGACTGGTACGTTTGTGTATAGGTTTTGGTGACACACTTCTTTTGGCTAGGGATAAAGCATAAGCT
TGGTCTCGCCACTATTGAAGAAGTAAACACACAAAATCCAAAGCATTAAGTGTTACAAAACAATTAGAGA
GAGATTATAGAAAAACTGTCGAACTAAACTTTGAAAATGATTGGTGGACTTTTTCTTAATACTCTGAGTT
TTGTAATTGTTAGTAACCATTCTATTGTTAATAACACAGCAAATGTGCATCATACACAACAAAACCGTGT
TATAGTACAACAGCATCAGGTTGTTAGTGCTAGAACACAAAATTACTACCCAGAGTTCAGCATCGCTGTA
CTTTTTGTATCTTTCCTAGCTTTGTACCGTAGTACAAACTTTAAGACGTGTGTCGGTATCTTAATGTTTA
AGATTTTATCAATGACACTTTTAGGACCTATGCTTATAGTATATGGTTACTACATTGATGGCATTGTTAC
AACAACTGTCTTATCTTTAAGATTTGCCTACTTAGCATACTTTTGGTATGTTAACAGTAGGTTTGAATTT
ATTTTATACAACACAACGACACTCATTTTTGTACATGGCAGAGCTGCACCGTTTAAGAGAAGTTCTCACA
GCTCTATTTATGTCACATTATATGGTGGCATAAATTATATGTTTGTGAATGACCTCACGTTGCATTTTGT
AGACCCTATGCTTGTGAGCATAGCAATACGTGGCTTAAATCATGCTGATCTAACTGTAGTTAGAGCAGTT
GAACTTCTCAATGGTGGTTTCATTTATATATTTTCACAGGAGCCCGTAGTCGGTGTTTACAATGCATCCT
TTTCTCAGGTAGAACTAAACGAAATTGACTTAAAAGAAGAAAAGGTAGACCGTACCTATGACGTTTCCCA
GGGCATTGACTGTCATAGATGACAATGGAATGGTCATTAGCATCATTTTCTGGTTCCTGTTGATAATTAT
ATTGATACTACTTTCAATAGCATTGCTAAATATAATTAAGCTATGCATGGTGTGTTGCAATTTAGGAAGA
ACGGTTATTGTTCCAGTGCGACATGCTTACGATGCTTATAAGAATTTTATGCAAATTAAAGCATATAACC
CAGATGGAGCACTCCTTGTTTGAACTAAACAAAATGAAGATTTTGTTGATATTGGCGTGTGCGCTTGCAT
GCGCATGTGGAGAACGCTATTGTGCTATGCAATACACAGGTTTGTCATGTCGCAATAGCACAGTGTCTGA
TTGTGAGTTATGCTTCAACGGAGGCGATCTTATATGGCATCTTGCAAACTGGAACTTCAGCTGGTCTATA
ATATTGATCATTTTTATTACTGTGCTACAATATGGAAGACCTCAATTTAGCTGGTTCGTGTATGGCATTA
AAATGCTTATAATGTGGCTACTATGGCCCATTGTTTTGGCTCTTACGATTTTTAATGCATACTCGGAATA
TCAAGTTTCCAGGTATGTAATGTTCGGCTTTAGTATTGCAGGTGCAATTGTTACATTTGCACTCTGGATT
ATGTATTTTGTAAGATCCATTCAGTTATACAGAAGGACTAAGTCTTGGTGGTCCTTCAACCCTGAAACTA
ATGCAATTCTTTGCGTTAGTGCATTAGGAAGAAGCTATGTGCTTCATCTCGAGGGTGTGCCAACTGGTGT
CACTCTAACTCTGCTTTCAGGAAATTTATACGCTGAAGGGTTCAAAATTGCCGGTGGTATGAACATCGAC
AATTTGCCAAAATATGTAATGGTTGCATTACCCAGCAGGACTATAGTCTACACACTTGTTGGCAAGAAGT
TGAAAGCAAGTAGTGCGACTGGATGGGCTTACTATGTAAAATCTAAAGCTGGTGATTACTCAACAGAGGT
AAGAACTGATAATTTGAGTGAGCAAGAAAAATTATTACATATGGTATAACTAAACTTCTAAATGGCCAGC
CAGGGACAACGTGTTAGTTGGGGGGATGAATCCACCAAAACACGTGGTCGTTCCAATTCTCGTGGTCGGA
AGAGTAATAACATACCTCTTTCATTCTTCAACCCCATAACCCTCCAGCAAGGTTCAAAGCTTTGGAACTT
ATGTCCGAGAGACTTTGTGCCCAAAGGAATAGGTAATAGGGACCAACAGATTGGTTATTGGAATAGACAA
ACTCGCTATCGCATGGTGAAGGGCCAACGTAAGGAGCTTCCTGAAAGATGGTTCTTCTACTACTTAGGCA
CTGGACCTCATGCAGACGCCAAATTTAAAGACAAATTAGATGGAGTTGTCTGGGTTGCCAAGGATGGTGC
CATAAACAAACCAACTACTCTTGGTAGTCGTGGTGCTAATAATGAATCCAGAGCTTTGAGATTCGATGGT
AAAGTGCCAGGCGAATTTCAACTTGAAGTTAACCAGTCTAGGGATAACTCAAGGTCACGTTCGCAATCTA
GATCTCGGTCCAGAAATGGATCTCAATCTAGAGGCAGGCAACAATCCAATAACAAGAAGGATGACAGTGT
AGAACAAGCTGTTCTTGCTGCACTTAAAAAGTTAGGTGTTAACACAGAAAAACAACAGCAACGTTCTCGT
TCTAAATCTAAAGAACGTAGTAACTCTAAAATAAGAGACACTACGCCTAAGAATAAAAACAAACACACCT
GGAAGAGAACTGCAGGTAAAGGTGATGTGACAAGATTCTATGGAACTCGAAGCGGTTCAGCCAATTTTGG
TGACAGTGACCTTGTTGCCAATGGGAGCAGTGCTAAGCATTACCCACAATTGGCCGAGTGTGTTCCATCT
GTGTCCAGCATTTTGTTTGGAAGCTATTGGACTTCAAAGGAAGATGGCGACCAAATAGAAGTCACGTTCA
CACACAAATACCACTTGCCAAAGGATGATCCTAAAACTGAACAATTCCTTCAGCAGATTAATGCCTATGC
TCGCCCATCAGAAGTGGCAAAAGAACAGAGAAAAATAAAATCTCGTCCTAAATCTGCAGAAAGGTCAGAG
CAAGAGGTTGTACCTGATTCACTAATAGAAAATTATACAGATGTGTTTGATGATACACAGGTTGAGATGA
TTGACGAGGTAACGAACTAAACGAGATGCTCGTCCTTCTCCATGCTGTATTTATTACAGTTTTAACATTA
CTACTAATTGGAAGACTTCAATTATTAGAAAGATTATTACTTAATCATTCTTTTAATCTTAAAACTGTTG
ATGATTTTAATATTTTATATAGGAGTTTAGCAGAAACTAGATTATTAAAAGTGGTGCTTCGATTAATTTT
TTTAGTTTTATTAGGATTTTGCTGCTATAGATTTTTAGTCATATTAATGTAAGGCAACCCGATGTTTAAA
ACTGGTTTTTCCGAGGAACTACTGGTCATCGCGCTGTCTACTCTTGTACAGAATGGTAAGCACGTGTAAT
GGGAGGTACAAGCGACCCTATTGCATATTAGGAAGTTTAGATTTGATTTGGCAATGCTAGATTTAGTAAT
TTAGAGAAGCTTAAAGATCCGCTACGACGAGCCAACAATGGAAGAGCTAACGTCTGGATCTAGTAATTGT
TTAAAATGTAAAATTGTTTGAAAATTTTCCTTTTGATAGTGATAC</v>
      </c>
      <c r="AU64" s="114" t="str">
        <f t="shared" si="20"/>
        <v>&gt;PiPRCV KR2</v>
      </c>
      <c r="AV64" s="114">
        <f t="shared" si="21"/>
        <v>1</v>
      </c>
      <c r="AW64" s="115" t="str">
        <f t="shared" si="22"/>
        <v>&gt;PiPRCV KR270796.1_ref_genome</v>
      </c>
      <c r="AX64" s="38"/>
      <c r="AY64" s="38"/>
      <c r="AZ64" s="38"/>
      <c r="BA64" s="38"/>
      <c r="BB64" s="38"/>
      <c r="BC64" s="38"/>
      <c r="BD64" s="38"/>
      <c r="BE64" s="38"/>
      <c r="BF64" s="38"/>
      <c r="BG64" s="38"/>
      <c r="BH64" s="38"/>
      <c r="BI64" s="38"/>
      <c r="BJ64" s="38"/>
      <c r="BK64" s="38"/>
      <c r="BL64" s="38"/>
      <c r="BM64" s="38"/>
      <c r="BN64" s="38"/>
      <c r="BO64" s="38"/>
      <c r="BP64" s="38"/>
      <c r="BQ64" s="38"/>
      <c r="BR64" s="38"/>
    </row>
    <row r="65" ht="15.75" customHeight="1">
      <c r="A65" s="245"/>
      <c r="B65" s="246" t="s">
        <v>589</v>
      </c>
      <c r="C65" s="247" t="s">
        <v>599</v>
      </c>
      <c r="D65" s="90" t="str">
        <f t="shared" si="8"/>
        <v>PiSADS</v>
      </c>
      <c r="E65" s="91" t="s">
        <v>136</v>
      </c>
      <c r="F65" s="91" t="s">
        <v>136</v>
      </c>
      <c r="G65" s="91" t="s">
        <v>135</v>
      </c>
      <c r="H65" s="91" t="s">
        <v>135</v>
      </c>
      <c r="I65" s="91"/>
      <c r="J65" s="151">
        <v>2032731.0</v>
      </c>
      <c r="K65" s="152" t="s">
        <v>591</v>
      </c>
      <c r="L65" s="220" t="s">
        <v>592</v>
      </c>
      <c r="M65" s="152"/>
      <c r="N65" s="193"/>
      <c r="O65" s="194"/>
      <c r="P65" s="152" t="s">
        <v>600</v>
      </c>
      <c r="Q65" s="101"/>
      <c r="R65" s="97"/>
      <c r="S65" s="98"/>
      <c r="T65" s="91"/>
      <c r="U65" s="98"/>
      <c r="V65" s="98"/>
      <c r="W65" s="181" t="s">
        <v>601</v>
      </c>
      <c r="X65" s="241"/>
      <c r="Y65" s="227">
        <v>1130.0</v>
      </c>
      <c r="Z65" s="119" t="s">
        <v>602</v>
      </c>
      <c r="AA65" s="102">
        <f t="shared" si="24"/>
        <v>1130</v>
      </c>
      <c r="AB65" s="103" t="str">
        <f t="shared" si="25"/>
        <v>yes</v>
      </c>
      <c r="AC65" s="104" t="str">
        <f t="shared" si="11"/>
        <v>&gt;PiSADS AVM41569.1_ref</v>
      </c>
      <c r="AD65" s="104" t="str">
        <f>IFERROR(__xludf.DUMMYFUNCTION("if (REGEXMATCH(AC65, ""^&gt;""),AC65 &amp; ""
"" &amp; Z65, """")"),"&gt;PiSADS AVM41569.1_ref
MKLFTVFTLLASIRVLYGCESVDFNLFNTIFSTHRGLSNTTSVITGAYPSTNKSDWSCNTRTGHLSGSGFGIGLYVQTPREQYQYDGSGAGGYTIAVSPIHVTNLTWELWIHRKWGVNSVVTVRLCRWWQFMSFNSTSHAADAGPTNAFECLINGSYPTHRNTGYMFGVTWYNDLVRIVFPPTVLEMQLDGLQWERVQFNSPVNAGHATRFNVVKDISTVLVETNSGGSVFR"&amp;"YSYCADGFVNGLQCKLRLFDIPPGVYSNSEVEYPTALYTVVHNMSACPERPDSYCGSNSCPFKRAVFSNCIVNYTTWVNPDQRDFQHLILSNGKFNPFTECNGLNRIVDGCVPGFVLRVGRGKAVNRTIVTPYLKPYECFGWSWNDNQDSIYDWWIADFVSTGAFVCESNPEAPKTGVCVTYTVEKVTFQGVLYESNFTFAQYYNLLYVGSQLRYVRILGKVYEVSSCFEASYDVLYRNNQSFGLLYRSFDCNQL"&amp;"HIKSARFVDRLLPSHNGTATVLGCLFNASYAPNDTMVNCTNPLGDGFCADLLGNVAVRRMTFEKHDTTYVAPVTNERYTEMPLDHQLILTEQFLQTTMPKFSVSCETYICDVSKACKNLLFRYGGFCQKVEADIRGAGILLDGDVSSLYSTIAAKTSSVVPTTDRFNVSQFFLPKTQSSANKYESRSAIEDLLFSKIETTGPGFYGDYYNCKKNAIQDLTCAQYHNGILVIPPIMDAETLGMYGGIAAASVTLGI"&amp;"FGGQAGMATWSVAMAGRLNALGVVQNALVDDVNKLANGFNQLTASVSKLALTTSSALQAIQAVVNQNAAQVESLVSGITENFGAISTNFKVISQRLDKLEADVQMDRLINGRMNVLQLFVTNYKLKIAELRNTHRYVQSLINECVYAQSLRNGFCGQGLHVLSLMQNAPSGIMFFHYSLIPNNTITVKTTPGLCESDELGSKCIVAKDGVLVSANLSYWQWSPRNLYKPENLTFANVIAVSRGANYTTLNKTFDI"&amp;"PELNSTFPIEEEFREYFQNMSSELQVLKNLTADMSKLNISAEIQLINEIAHNVSNMRVEVEKFQRYVNYVKWAWWQWLLIFIALTLLAGLMLWCCLATGCCGMCGCLAATCASCCDCRGTKLQSYEIEKVHVQ")</f>
        <v>&gt;PiSADS AVM41569.1_ref
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v>
      </c>
      <c r="AE65" s="121" t="s">
        <v>603</v>
      </c>
      <c r="AF65" s="105" t="str">
        <f t="shared" si="12"/>
        <v>https://www.ncbi.nlm.nih.gov/protein/AVM41569.1</v>
      </c>
      <c r="AG65" s="249" t="str">
        <f>HYPERLINK("https://www.ncbi.nlm.nih.gov/nuccore/MG557844.1","MG557844.1")</f>
        <v>MG557844.1</v>
      </c>
      <c r="AH65" s="50">
        <v>27163.0</v>
      </c>
      <c r="AI65" s="108" t="str">
        <f t="shared" si="13"/>
        <v>20486</v>
      </c>
      <c r="AJ65" s="108" t="str">
        <f t="shared" si="14"/>
        <v>23878</v>
      </c>
      <c r="AK65" s="109" t="str">
        <f>IFERROR(__xludf.DUMMYFUNCTION("if(AI65&gt;0, right(left( REGEXREPLACE( REGEXREPLACE(AQ65, ""&gt;.*\n"", """"), ""\n"" , """"), AJ65), AJ65-AI65+1))"),"ATGAAACTTTTTACAGTTTTCACGCTTTTGGCCTCTATTAGAGTGCTTTATGGCTGTGAATCCGTTGATTTTAATTTGTTTAATACAATATTTTCAACACACAGAGGTTTAAGTAATACCACCTCTGTTATCACTGGTGCTTACCCTTCCACCAATAAGTCAGACTGGTCTTGTAATACAAGAACTGGTCATTTGAGTGGTAGTGGTTTCGGCATAGGTTTGTATGTACAGACACCACGTGAACAATACCAGTAT"&amp;"GATGGTTCTGGTGCAGGCGGCTATACTATAGCTGTTTCGCCCATTCACGTTACGAATTTGACTTGGGAGCTATGGATCCACCGTAAATGGGGTGTTAACTCAGTTGTTACTGTTAGATTATGTAGGTGGTGGCAGTTTATGAGTTTTAACTCTACTAGCCATGCAGCAGATGCTGGTCCTACTAATGCATTTGAGTGTCTTATAAATGGTTCCTATCCTACTCATCGTAACACTGGTTATATGTTTGGTGTTACT"&amp;"TGGTACAATGATTTAGTTAGAATAGTTTTTCCACCTACTGTTCTTGAAATGCAGCTTGATGGTTTACAGTGGGAACGTGTCCAGTTTAATAGTCCTGTTAATGCTGGACATGCTACTAGGTTTAACGTCGTTAAGGACATTTCCACTGTTTTGGTTGAAACTAACAGTGGTGGCTCTGTTTTTAGATATTCGTATTGTGCTGATGGGTTTGTTAACGGTCTGCAATGTAAGCTTAGACTATTTGATATACCCCCT"&amp;"GGTGTTTATTCTAATAGTGAGGTTGAATATCCTACAGCACTATATACTGTTGTACACAATATGTCAGCCTGTCCAGAGAGGCCAGATAGCTATTGTGGTTCTAATTCGTGCCCTTTTAAGCGTGCAGTGTTTTCTAATTGTATTGTTAATTATACTACCTGGGTTAATCCAGACCAGCGTGATTTTCAACATTTAATTTTGTCTAATGGCAAGTTTAATCCATTTACTGAGTGTAATGGGTTGAACAGAATTGTT"&amp;"GATGGTTGCGTTCCTGGTTTCGTTCTTAGAGTTGGTCGTGGTAAGGCTGTTAACAGAACTATTGTTACACCTTACCTCAAGCCTTATGAATGTTTTGGGTGGTCATGGAATGACAACCAGGATAGTATTTATGACTGGTGGATTGCTGATTTTGTCTCCACTGGTGCTTTCGTTTGTGAGAGTAATCCCGAAGCTCCTAAGACTGGGGTTTGTGTGACATACACTGTAGAGAAAGTTACTTTTCAGGGTGTGCTG"&amp;"TATGAGAGTAATTTTACTTTCGCACAGTATTATAACCTATTGTATGTAGGTTCTCAACTTAGGTATGTGCGTATACTCGGTAAAGTTTATGAAGTTTCATCTTGTTTTGAGGCTTCATATGACGTTTTATACCGTAACAATCAGTCTTTTGGGTTGCTTTATAGAAGTTTCGATTGTAATCAGCTTCATATTAAATCTGCACGTTTTGTGGACCGTTTATTACCGTCTCATAATGGTACTGCTACTGTATTAGGT"&amp;"TGTTTGTTTAATGCTAGTTACGCACCTAATGACACCATGGTAAATTGCACTAACCCACTTGGTGATGGGTTTTGTGCTGATTTGCTAGGTAATGTCGCTGTTAGGCGTATGACTTTTGAAAAGCACGACACTACTTACGTAGCACCTGTTACTAATGAGAGGTACACAGAAATGCCATTGGACCATCAATTAATTTTGACCGAACAGTTTTTGCAAACTACAATGCCTAAGTTCAGCGTTAGTTGCGAGACTTAC"&amp;"ATATGTGACGTAAGTAAGGCGTGCAAAAATTTGCTATTTAGGTATGGTGGTTTTTGTCAAAAAGTTGAGGCTGACATTCGTGGTGCAGGCATTCTTTTGGACGGTGATGTTAGTAGTTTGTACTCTACTATTGCTGCCAAAACTAGTTCCGTTGTGCCCACTACTGATAGATTCAATGTTTCTCAATTCTTTTTGCCTAAAACGCAGTCTAGTGCCAATAAGTATGAATCTAGGTCTGCTATTGAGGACTTGTTA"&amp;"TTCAGCAAAATTGAAACTACTGGCCCAGGCTTTTACGGTGACTATTATAACTGTAAGAAAAATGCTATACAAGACCTTACTTGTGCTCAGTACCATAATGGTATACTTGTTATACCACCTATTATGGATGCTGAGACGTTAGGCATGTATGGCGGGATTGCTGCTGCTTCTGTAACGCTAGGCATTTTTGGTGGACAAGCTGGCATGGCCACATGGTCTGTTGCTATGGCTGGACGTTTAAATGCACTGGGTGTT"&amp;"GTTCAGAATGCTCTAGTCGACGATGTCAATAAGCTTGCTAACGGCTTTAACCAATTGACAGCGAGTGTTAGTAAGCTTGCTTTGACCACTTCTAGTGCATTGCAGGCCATTCAGGCTGTCGTTAACCAGAATGCTGCTCAAGTTGAGTCACTCGTTAGTGGTATTACTGAGAATTTTGGTGCTATTAGCACTAATTTTAAGGTTATATCACAGCGTCTTGACAAACTTGAAGCTGATGTTCAGATGGATAGGCTT"&amp;"ATTAATGGCAGAATGAATGTCTTACAGCTTTTTGTCACTAACTACAAGCTAAAAATTGCTGAGCTGCGTAACACACATCGTTATGTGCAATCTCTTATTAATGAATGTGTTTATGCTCAGAGTTTAAGAAATGGTTTTTGCGGTCAGGGACTACATGTACTGTCACTTATGCAAAATGCACCTAGTGGTATAATGTTTTTCCACTATTCGCTGATACCTAACAACACTATCACTGTTAAAACCACACCAGGTCTT"&amp;"TGTGAGAGTGATGAATTGGGTTCTAAGTGCATTGTTGCTAAGGACGGCGTATTAGTCTCTGCTAATTTAAGTTATTGGCAGTGGTCACCGCGTAACCTTTACAAACCAGAAAATCTGACTTTTGCTAATGTCATTGCCGTTTCACGTGGTGCTAATTACACTACATTGAACAAAACTTTTGACATACCTGAATTGAATAGTACTTTTCCCATTGAGGAGGAGTTTCGTGAGTACTTTCAGAATATGTCATCTGAG"&amp;"CTGCAGGTCTTGAAAAATTTGACTGCTGATATGAGCAAGCTTAACATTAGTGCTGAAATTCAGCTTATTAATGAAATTGCTCATAACGTCTCTAACATGCGCGTTGAGGTTGAGAAATTCCAGCGCTATGTTAATTATGTCAAATGGGCTTGGTGGCAGTGGCTGCTTATATTTATTGCTCTAACATTGCTAGCTGGTCTAATGCTTTGGTGCTGTCTTGCTACTGGATGTTGTGGCATGTGTGGTTGTTTAGCT"&amp;"GCTACATGTGCATCATGCTGTGATTGTAGAGGAACTAAACTTCAATCATACGAGATTGAAAAGGTCCACGTCCAATAA")</f>
        <v>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v>
      </c>
      <c r="AL65" s="109">
        <f t="shared" si="15"/>
        <v>3393</v>
      </c>
      <c r="AM65" s="109" t="str">
        <f t="shared" si="16"/>
        <v>&gt;PiSADS_Sgene
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v>
      </c>
      <c r="AN65" s="110" t="s">
        <v>604</v>
      </c>
      <c r="AO65" s="111" t="str">
        <f t="shared" si="26"/>
        <v>https://www.ncbi.nlm.nih.gov/nuccore/MG557844.1</v>
      </c>
      <c r="AP65" s="111" t="str">
        <f t="shared" si="27"/>
        <v>https://www.ncbi.nlm.nih.gov/nuccore/MG557844.1?report=fasta&amp;log$=seqview&amp;format=text</v>
      </c>
      <c r="AQ65" s="112" t="s">
        <v>605</v>
      </c>
      <c r="AR65" s="113">
        <f>IFERROR(__xludf.DUMMYFUNCTION("len(REGEXREPLACE(REGEXREPLACE(AT65, ""&gt;.*\n"", """"), ""\n"", """"))"),27163.0)</f>
        <v>27163</v>
      </c>
      <c r="AS65" s="113" t="str">
        <f t="shared" si="19"/>
        <v>yes</v>
      </c>
      <c r="AT65" s="109" t="str">
        <f>IFERROR(__xludf.DUMMYFUNCTION("if(AQ65="""","""", REGEXREPLACE(AQ65, ""&gt;.*\n"", AW65 &amp; ""
""))"),"&gt;PiSADS MG557844.1_ref_genome
ACATGGGGACTTAAAGATATAATCTATCTGCCGATAGAGTCCTTATCTTTTTAGACTTTCCAGTCTACTC
TTCTCAACTAAACGAAATTTACGTCTTTTTGTGTATGCTACGCATGCACAATTAGATGTGTATTTGAGAT
TTCGTTCCAGGTTGCCAGCCTTGTGTAACAAGTGTCGTGCTTCTAGGGGTTGCACTTGACGTGTTCCGTC
ACGTACTTGTGT"&amp;"CCTTAGTTGCCCCACGCTGTTCCGTCAGTGTGGTGTGTGAATATAGTGTTCCGTCACT
ATTGAAACCGATAACTGTGCACAATGGCTATCAACCAATTGACACTTGCAGTTGCAAGTGATCAGGAAAT
TTCAGCTCATGGCTATCCTACTATGTCTGATGCCGTTGAACATTTTAGTTCCTCCGCATCACACGGTTTT
AAGGATTGCCGTTTTGTAGCCTTTGGGCTGCAGGACATTGTTATTGGAGTTGAA"&amp;"CCCAGTGACTTTGTCG
TGGCTTTGGAGGGTGACGAAATTCTCACTGCCTATATAGCCACTTTTGGAGCTAGACCTCGCTGTTTGCG
CGGTTGGCTTATACCCTCTAATTCTAATTATGTTTTGGAGGAATTCCAAGTGATTTTTGGCAAGCGCGGC
GGTAACGTTGTGTCTGTCGATAATTACATGTGCGGTGCTGATGGTAAACCGGCAGTTCCTAGCGAACAGT
GGTCTTTTGTTGAGCACTTTGACGA"&amp;"TGATACAGATGAGATCACCGTTAATGGTGTCACTTTTCGCCACGT
ATGGAATACCGTTCGCGCTGACGACCCTTATGAAAAACAGGGTCTTCTTTCTATTAAGTCTATAGAGTAC
ATCTCCAATGTTCCTCACAAGTTGCCTAATGGTTCTGTCCTTGGTGTTGCCGGAACTCCTAAGAAGCGTA
AGGCTATTGTGCTTGATGAAAAGTATAGTAAGCTTTATGATGCTTGTGGTGTTCCTTTTGTCACTAA"&amp;"TGG
CAAATCTATTTCAGAAGTTGTCCCTAAACCACTCTTTTTGCATGCTCTTGTTAAGTGCAAGTGCGATAAT
GAGTCTTGGACTGTTGGTGACTGGACTGGTTTTAAGACTACTTGTTGTGGTTCCACTGGTAAAGTTACGA
CTTTGGCAGTTGGCGATGTTACTCCGGGTGACATTGTCTTTACCACACTTGGTGCAGGTAAAGGCACTAA
GTTCTTTTGTGGTCTTGTTCTCACCTTTGTTGACACAC"&amp;"TTGAGGGTGTTTCCGCATGGCGTGTTGTTAAG
GCCTATACAGTTGATAAGTTTGTTGCATCTTCTAACTTTGATGAACACAACCATGTTATGAGCTTGGATC
AATGCTCATTTGACAACTTTAGTCCTATTAGCGTAGCACTGAAGTTCTCACTTTTGCGTGGTAATTGCTG
TGACGACGTCAAGTTTGCTGTTGCAACTGGTGTGATTGACATTGGTCTTGGTGTCTTTGATGTTAATGAT
ACTGTTTTT"&amp;"GAGAATGTACCATGGTTTGTTCAGAAGTTTGAGTTTTTGAAACCAGCATGGGATGCTCTAA
AGCAGGCCATTATCAACCTTGGTGTAACATCTAAGGCTGTTTTGTCTTTTATTAAGTCACTGTGTAGTGC
TGCATTCAGTGTTGTTGACGGCGTTCCAGTTATTGTCTGCACTGTTGCTGAGAGATTTTCTAAGGCTTTT
ACTGATTTTCTGAGTTACACCCGTGAATGCTTTACTGCCCTCTGTGATGAC"&amp;"ATCGTTGTGTTCGGTGTCA
AGTGCAAAGCTGTTGGTGACTACATTATTTTTAATAATAGTGTCGTCAAAACTGTTAAAGCCAAAATAAA
GGGTGTTAAAGAAGCTGGTCTTAAGACTATGACCTACACACAGTGTCTACTTGGATCTACCAAGCCTGTT
AAGGTTAAGCGCGTTGAACGTAGTGTTGCACAGCTTAAAGTTGTTGACACTGCTGTACCATTAAAACAGG
AAGGTGAATGTCTTGTTGTTGG"&amp;"TGGTCGTGCTATGTTTAGGTCTGATGGCTATTATAGGTTTATGGCTGA
TGCTGATGTTGTACTCGAGTCACCTGTTTTTACAGCTGGCTCTCAATACAATGTTGTGTTCGAAACTGAT
GCCCTATTCATAGCCCCAGAGATTAGCACTGTGTTTGAAGGTGACAACATTGACACTGTGGTTCAGACTG
TTGCCAATAAAGTCCAAGCATTTAACAATAGATTCGTTGTTTACAACGCACATGTTGTTGATGG"&amp;"TGCTAT
TAATGTGTTTTGTGATTATAAGTTTACTTGTCCTGCTTTCTTGGATGGTTTTCCAGAGTGGTTTTCATTC
TGTAAGAATCATTTTAAGGATGCCGGATTTGTTGAGTTTTATGACTGCATTATTAATAGTGACGGTACTT
TTCAGACCACTTTTCAGCCTTATTTGGACCTTAAACCATCTGTTGATGCGTATTTAGGTCCTGAGATTGT
ACGAGCTGTTGATGGTGGTCGTCTGTGGCGTACTG"&amp;"TTATTAATGGCATTAGTGACGCTGTTAATTTTTGT
AAGAATCTTAGGTTGCACTTCGATTTTGGTGAGCTTAAGGGTACTGTTGTTAAGCGTTTTAAGGGTATAC
TTAGGACGCTTCTTACAGTTTACAATGAGTTTATTCAAACTACTGTGTCTGTTCTTACTATCTGCGGCAT
TAGTGCCAAGTACTATGCTTTTGACAAGCCTATGCTTTGTATGCATGGTATTACAGAGCGTGTTACTAGT
TTTGAC"&amp;"ATTACTAGTCTTGGAAAGCCTATTTTAGATGGTCTTTCTAGGTGTAATGTCTTTGCACGTGGTT
CTACTGCAGTTGTAGTTGATTCTGTTGATCACGAACTTCTTGATCTTGAGGAGTGTGATTTTGTTGAACC
TGCTAGTCATGGTGTGCTTGTCGTATCAGATGATTATGGCTTTTATTCTTGTGAAACTGGCATATATCCC
TATGCTAGTGATGGTAAAGTTTTGCCATTGCGGTTTAGGAAAAAGGCT"&amp;"GGTGGTAAGAATGTTGCCTTTG
ATGACAATGTTACAGTTACTGAGATTGACCCTATTTTTAAGGTTAAACTGTCCTTTGAGTTTGAGGATGA
AAAATTGATTGAACTTTGTAAGAAGGTTATTGGTAGCAAAGTTAAGTGTAGTTCCTGGTCCCAACTTGTT
GAGATCATTGATACTGCTCTTACTGCAACTAAGTCATACTACAATGTTCCAGAATATTTTATCTATGATG
AGGAAGGTGGTAATGACCT"&amp;"TAATTTGGATGTCATGATCTCTGAATGGCCTTTGCAGGTTGACGAGGTCAG
TGAATTAGTTAGCACTGATGAGACAGTTGAAGAGCAAGCTGTTGAACAAGTAGAGCCAGTTGTTGAAGAT
GTAAGTGATATCATTGAGGTAAACAAGGCTTTTGCTATTGATGATTCACCAGAGAGAGCTATTAGTCCAT
TTGGTTTTGACACAAATGAGATTAATGGACGGCGTGTGCTTGTACAGTCTAACAACAACTG"&amp;"TTGGGTTAA
TGCTGCTTGTTATCAGTTACAAGTTCTAGGTTTTGACAGCCCAGCTATGGAACTTTATAGAGTTGGTGGC
ACACATAATCTTGTTAAGCAATGTTACGAGGCCACTGGTGCATTTTTAGGTTCTTTGGGTGATGTTGCAC
ATTGTTTAGAGGTATTGCTTAAGGATGCTAAGACAGCCAAAGTTACTGTTGAAGTTACTTGTGATTGTTC
ATCTAACTTCGAAGAACTTAGCGGTGCTTTCT"&amp;"TTAGGTTTTTGCCTCTTAAGAGTAAGTTTGAATATGGT
AGTTGCTTTGCTTGTCATGGCACTCGTTATTATCGTGTGTGTGGTATTGTTGGCTCTGCAATATTTTCAC
AGACTCTTAAGCCATTGGATTTCAATGACCTGATCTGTGATGTTGCTAGTGCTAGCGTCTTTCTTGGTGA
TGATTGTGGTCATTATTTAATTAATGACTACGACAAGAGACTATGTGTCGATGGTATGGGTGTTTACAAG
ATT"&amp;"AAGCATAACACCATTGACACAATAGTTGTTAAGGACGCCGATATTAAGCCTTCTACTGTGGCACCTT
TTATCGAGTACTGTAATGTGAAGTTCTACCAGGGTGATTTTAAAGATCTTGCTGGTTTGTCTCATGACTT
TGTAGTTAATGCAGCAAATTGCAACTTGGCCCACGGTGGTGGTGTAGCTAAGGCTATAGATCATCACACT
GGTGGCAAGTTGCAAAAGCTTTCCACTTCTTTTGTTAAAAGGAAC"&amp;"GGTAAGGTTGCAACTGGTGAGTGTG
TTATGATTGATACTGGCAAGTTAAAAGTCCTTAATGCAGTTGGTCCCCGTAAGGGCAAGGATGCAGAGTC
TTTATTAAATACTGTTTACACTAATATCTTTGCGCGTAAGGGTGTTCCCCTTATGCCTTTGATTAGTTGT
GGTATTTTTGGCTTTGACATTAAAGACTCACTTAGGGCATTCTTGGATGCATGTGGTGATAGGCACGTTA
AATGCTTTGTTTATTC"&amp;"TGACTCTGAAAGGGAGTCAGTTATGAAGTTCTTGACGACACCTTTTGAGGAACA
TGTTGCACCTATTGAAGAAATGCTTGAAACACCTGTGGTTGAAACAACAACTGATGTTGTTTCTCCATTT
CACACTATTGGTTCTCATAAGTTTTATGATTGCAATAGTGTTGAGCCTATTTTAGGTCTAGGTGTTAAGA
ACATTGTTCTCTTCACAGACCAGGTGTTGTCTGTTAAAGATTTCGGTATTGTTGTTGA"&amp;"TAAGTATCTCAA
TGGCTTGTTATCTGACATGTCCAACAAGTATGTTAATGATCATAAAGCTGTTCCTTTTGGTAACATTTTG
TCACTTGATTGTGGTGCTTTTACTGTAGTGGATGCTGTGTCGCCTTTTGATGGTGCTAGCTTTGAGAAGC
AGAGTGGTCGTACCATACGTAAATTGGCTAGATTGGATGGCAGCACATTATGTGTCTTACCTAATGCCAT
TGCATTATTTGACAAGCTCTTTGTGTTGG"&amp;"GTGACAATTTTTCATTTTTAGTGTTAGATAATGTTAGACCT
TTGTTTGATAATTATCTTAAACCTAAAGATGTTAAAGTTAAGGTCACAGCGGATGGTCGCAATATCAATG
ATGTTATAGTCACAACTGCGGAAACGTTTGATGCGCAGTTGGGACCTTCTGCTAATGGTGCTGAATCACT
TGTTGGTGTTGTTCCTACTCCAACGGATGGTGGTAAGGTTGTTAATACAGTACCTGATGTCAATTGGAGT
"&amp;"AAGCACTTTGGTTTTTCTGATGCTGCTGCATTTGCCGTTCTTGACCATAGCAAGTTTGCTTTTGATTCTG
AAGTAGTTGATGGTAAGCGTGCACTTGCTGATTCAGATAACAATTGCTGGGTTAATGCGACTTGTTTAGC
ATTGCAATTTCTTAAACCTACGTTTAAATACGTTGGTTGGGAGGATTTGTGGAACAAGTTCGTTACAGGT
GATGTTGCTGGTTTTGTTCACCTTCTTTATTATATAGAGGGT"&amp;"GTTGACAAAGGCGCTAAGGGTGATGTTG
AGAGCACATTAAGTAAGCTTGATAAGTATATTGTATCTAGTGGTTCTGTTACTGTTGAACGTTCTACATT
GTGCGATCGTTGTAATAGTACAGTTAAAACTGTTACAGGTGCTATAGCTGAGGCCTCTGTCATTCTTAAT
GGTCACACTGATGGACACTGTCCTCATAATTTTGAGTGGCGTGTGCAAGTTATCGGTGTTAAAGGTGACA
TCATTTTACTACA"&amp;"CAGCGGTAGCTTATTAAACGGACCTTATGTGTATGGTGATGCTTATGTGGCTTTTAG
TGGTAATACTGATAATGGCCATTACACAGTTTTTGATAATAAATTATCTAAGATGTATGATGGTATTAAA
TGTGTTAAAACCACACTTGACACACTTGTGGCTTCCTCAGTTGTTATCCGTAATGGTAGTTACGCTGTTA
AAACAGAGCATGTGCCCCTGATTAAGAAGCTAGATGATTCAGCTGAAAAGTTTTT"&amp;"CAATGTTGGTGACAT
TGTTGCACATAACATTGCTTACTTTTTCGTTTGGTTGCTAACTACACTTAGCACTCTTTATAGGTGCTGG
CGTGGTGGTAATTTTAAATTATTGTCTAGTATACCTGAACGTAGTGGTATAGTGTTACGCAGGAGTTTTA
AATATAATTTTAGAGCTTTGCGTTCTAATGTGGCTAGTAAACAGAAGTATTGTCTTATGTTTGCTAAGTT
GCTATTACTACTGTATACTATATATG"&amp;"CTATGTTGTTTATCTTAGTCAGGTTTAGCTTCTTTAATGATTAT
ATTTGTGGCAGTACTGTTAGAGGTTACGCTAGTTCCGACTTTGACAAGAGTAAGTTTTGCAATGGATCTT
TGGTTTGTAAGACTTGTCTTTTTGGCTATCAGGAACTTAGTGAATTTCAACATGTAGGTGTGGTCTGGAG
CTATGTGCGTGAACCTCTTTTTGCTAGTGTTTTACCACTATGTTACTTTGCTGTTATTGCAATTTTTG"&amp;"GT
GGTGTTGTTGAGCGGTTTGCATTATGTTATTTTGCTGCACAATTTATTAATAATGTGCTCAGCTTTTTAA
AGTTGCAGGACTCCTTTTGGCTAGTTCAACTTGTCCCTTTTGACATATTTGGCGATGAGATACTTGTTAT
GTTTTTGTCATATAAGGCTATTTGTTTCTTTAAGCATGTTGTTTTTGGTTGTGACAAACCTAGTTGCGTT
GCATGCTGTAAGAGTGCTAAACTTAAGAGGATTGCCATG"&amp;"GATACCATTGTTAATGGTTCTAGGCGATCTT
TTTATGTTAATGCTAATGGTGGTGCTAAGTTATGTAAAAAGCATAACTTTTTCTGTGTCGCTTGTGATTC
TTATGGTAGTGGTCATACTTATATTAATGATCATATTGCCAATGAGTTACATAATGTTACTAAGTTACAT
GTTAAGCCTACTGGTCCTGCTTTTATTAATATTGATAGGGTTGAGTTTAGTGATGGATTTTACCGCATCT
TTTCTGGTGA"&amp;"CAAATTTTGGAAATATAATTTTGATATTACTGATAAAAAGTTTTCTTGTAAAGAAGTACT
TAAGAATTGTAATATCTTAGATGATTTTATTGTCTTTGACAATAATGGTTCAAACTTGTCTCAGGTTCAG
AATGCGTGTGTTTATCTCTCACAACTTCTGTGTAAGCCTATTAAGATTATTGATTCTACACTACTGTCTT
CACTTAATGTTGACTTTAATGGTGCTTTGCATAAGGCATTTTTAGATGTCTT"&amp;"ACATAATAGTTTTGGCAA
GGATTTTAGTTCTTGTAAAACTATGCATGATTGCAAAGAGTTGCTTGAGTTAGATGTTAGTGATGATGAT
TTTATTAAGGTTGTATCTGATGCTCATCGGTTTGATGTGCTTATTACTGACACATCCTTTAATAATTTCT
GTACGTCTTATGCCAAACCAGCAGAGAAATTGTCCTCTTTTGATTTGGCACATTGTATGCGCAGTGGTGC
TAAAGTTGTTAATCATAATGTGC"&amp;"TTATTAAGGAAAAGATGCCTATTGTGTGGAATTGCGTGGATTTTGCC
AAGCTTTCAGTTGATGCTAGAAAATACATTGTTAAAACTGCTAAGGTTAAAGGTGTAACTTTTCTCCTTA
CTGTTAATAACAATGTTATGGAAACTACCTTACCTTGTGTTAGTGTGTTGCAAAAACAGGGTGCTGGTAA
GCTGTCCTCTATGTGGAAAAATTTTTGGTATGCATGTGGTGCCATTTTGGCGTTATTCGTGCTAC"&amp;"TGAAT
TGTGTGGGTTTTACGGAGTACGCATCTAGCTTACCCGGTTACGACTTTAAGTATATTGAGGATGGTCAAC
TTAAGCCATTTGCTAATGGTTTGTATTGCGTTCGCAACACGTTTGACACATTTATGGACTGGCATGCTCA
GAAATTTGGCTTTAAACCATCAAATAGTGACAAGTGTCCTATAGTTGTTGGTGCTAGTGATTCTGGACGT
GTTGTACCTGGTGTTGCATCTGATGTTTATTTGCTT"&amp;"GGTAAAACGCTTATTTTCACACTTAAAACAGTCT
TTGGTAGTGCTGGTCATTGTTATGATGTTAATGGCATAGCCGATGGTGACAAGTGTTTATTTAATTCTGC
CTGTACTAACTTAGAAGGACTTGGTGGCACACGCACTTATTGCTATAAGACTGGTCTTATAGAGGGTGCT
ATGACTTATGGTGATTTGCAACATGATTCGTATTACCGTTTGAGTGGTGATAATTATGTTCGATTACCAT
ATGTTGT"&amp;"CGTTCAAGGTCTTGGTTTTAGAGCTGTGCGTACTCAGGCTACTACATACTGCCGTGTTGGTGA
ATGTGTAGATTCAAAAGCTGGTATGTGTTTTGGTGCAGACAGGTGGATGGTATATTCTAATGACATAGGT
TCTGACTTTATTTGTGGTTCTAGCTTGATGGACTTGCTACGTAATGTACTTAGCGTGTTCAATTATAACT
TTTCCACTATGATTATGTCAGGCCAGGTCATTTTTAATTGTGTCCTTGC"&amp;"ATGTGTTGTTGTTTTTGGCTG
TTACTTCGTGATGAAATTTAGACGCGTCTTTGGTGACATGTCTCTTGCTGTTTTTACAGTTTGTGCTGCT
GTTGTTGTCAACAACCTTTCCTACTTTATTTCATTGAATTATGTGGGTATGGTTGTTTACTCTTTTCTAT
ACTTTATTAGTACTAGAGGACTTAAGTATTGCTTTATATGGGATATTAGTTATGTTGTTGCCTATTGCTT
GTTGGCGCCATGGTGGTTGC"&amp;"TTACATGGTATATTTGTGCAGCATTAATTGGTCTTATCCCTAATTTGTTT
AAACTTAAGGTCTCTACAACTTTGTTTGAGGGTACTAAATTTGTTGGCACATTTGATGCTGCATCTGTTG
GTACCTTTGTTATTGATGCACGTTCTTATGAGCGTCTTATCAATAGCACTAGTATAGAGAAGATTAAACA
GTATGCTAGTACTTTTAATAAGTACAAATATTACAGTGGTAGCGCTAATGAGGCTGATTATA"&amp;"GGTGTGCT
TGTTATGCTCATCTTGCCAAAGCTCTTATTGATTTCTCAACAACTAGACAGGACACATTATACACCCCAC
CAACTGTTAGTATTAATTCTACTTTGCAGGCTGGTCTTAAGAAAATGGCCCAACCATCTGGCCTTGTTGA
ACCATGTGTAGTTCGTGTCTCATATGGTAATACAGTACTGAATGGTGTTTGGCTTGATGACAAGGTTTAT
TGCCCTAGGCATGTTTTGGCTAGTGACACTACA"&amp;"GTTACTATAGATTATGATGCAGTTTACCATTCGATGA
GACTGCATAATTTTTCTATTTCTAAGGGTAATGTTTTTCTTGGTGTTGTAGGTGCTGTTATGCAAGGTGC
TAATCTTGTTATTACTGTGTCACAGGCTAATGTTAACACTCCATCATATAGTTTTAGAACTTTGAAAGCA
GGTGAGTGTTTTAACATTTTAGCTTGTTATGATGGTACACCTGCTGGTGTCTATGGTGTTAATTTGAGAA
GCAC"&amp;"ACATACAATTAAAGGTTCATTTGTTAATGGTGCCTGTGGTTCACCAGGTTTTGTTATGAATGGTCA
TAAAGTAGAGTTTGTCTACATGCACCAGATAGAACTTGGTAATGCATCGCATGTTGGCTCGGATATGTTT
GGTAACATTTATGGTGGGTTTGAAGACCAACCTAGTATTCAGCTTGAGGGTGTTGCAACCCTTATTACTG
AAAATGTTATCGCATTTCTGTATGCCGCTCTAATTAATGGTGAGCG"&amp;"TTGGTGGTGTTCCAATGAACGTTG
CACTATTGATAGTTTTAATGAGTGGGCTCTTGGTAATGGTTTTACTAATTTAGTGTCTGGTGACGGGTTC
TCTATGTTGGCTGCTAAGACTGGTGTTGATGTGTGTCAACTCCTTTCAGCCATACAGAGACTTGCCACTG
GTCTTGGTGGTAAAACGATTCTAGGTTATGCTTCTCTTACAGATGAATACACACTTAGTGAGGTTGTTAG
GCAAATGTATGGTGTTA"&amp;"ACATACAGAGCACTAAGACTAGTAGTGCTTTGAAGAACCTACTTCTTATGGGT
TTCTTCTTTCTATTGTTTTGGTCTGAATTCTTTATGTATTCAACTATACTGTGGATTAATCCTGGCTTGA
TTACAACCTTTTTGGGTCTTTTTGTAATGTTATCTATGCTGCTTGCTAGTTGTATCAAACATAAAATGCT
TTTTCTTCAGTTATTTTTGCTCCCATCTATTATTATAGCTGCTTGCTACAATTTTGCTT"&amp;"GGGATATGGAA
GTAACTAGAATGTTGGCTACTCAGTTTGACTACCATGTATCATTTCTTAATATGGATATACAGGGTGCTA
TTAACATTATTGTGTGTTTCATTGGTATATCTTTACATACTTATAGATTTTTGGACACACAATTGCGTTC
TTACAGCACTTATATATTATCTATGTGCACAGTTCTTTACACATTCTATTATGGCTATGACTCTTTGAGC
CTTGCTATAATGTTACTGGGTTTTGGCTGT"&amp;"AGAGAATGGTATGTTGGCACTGCTGCTTTTAGACTTGCCC
AGTTTATAGTGCCATACTGTCCTGGACTTATCTCCTTTGTTGGTGATATTAAGGCTGTATTGGTTATGTA
CCTTGTCTTTGGATTTGTTGCGACTGTTTATTTTGGCTTGCTTTATTGGCTTAACAGAGTGCTTAAATTG
ACTCTTGGTTGTTATGACTTTAAAGTATCAGCTGCTGAATTTAAGTATATGGTCGCGAATGGTTATACTG
C"&amp;"ACCAAGAGGTCCTTTTGACTCTGTATTACTTAGTCTCAGACTATTGGGTGTTGGTGGCCAGAAAACTAT
TAAGGTTTCTACAGTGCAGTCTAAACTTACTGATCTTAAGTGTGCCAATGTTGTGCTTTTGGGTTGTCTT
ACCAACATGAATATCGCAGCTAATAGTAGAGAATGGTCTTATTGTGTTAATTTGCATAATGAGATTAACC
TTACTAGTGACCCTGAAGAGGCCCTTGAAAAACTTTTGGCATT"&amp;"AGTAGCATTTTTCCTATCAAAGCAACA
AAACTTTGGTGTTGATGATTTAATAGATTCATTCTTTGAAAACAGAAATGTGCTTCAAAGTGTTGCATCT
GCTTTTGCTAATATGCCTAGTTTTATTGCTTATGAGAAGGCTCGTATGAATTACGAGGATGCTATTGCTA
ATGATGCTGCTCCTACTGTTGTTAAGCAGTTGAAGAAGGCTATGAATACTGCAAAGGGTGAGTTTGACCA
CGAGGCTTCAGTTC"&amp;"AGAAGAAGATTCAGCGTATGGCTGATGCGGCTGCAGCTCAGATGTATAAAGATGCT
CGTGCTGTGGACCGTAAGTCTAAAGTTGTTAGTGCTATGCATTCACTGTTGTTTGGTATGCTCCGTAAGC
TTGATATGTCTTCTATCAATCAGCTTATGGAGCTTGCAAAGGATGGTTGCATACCTATGGCTATTATACC
TGCTGCTGCAGCTACAAAACTTACAGTTATTACCCCTGATTTGGAGTCCTTTAGTA"&amp;"AAATACGTGTTGAT
AATAACATTTATTATGCTGGGGCTGCATGGAGTATTACTGATGTTAAAGATGCTGATGGCAGAGTTGTCA
TTTTGAAGGAGATTAATGCTGACAACAAGGACGCTTTAGTTTGGCCATTACATGTTACTTGCGAGCGTGT
TGTTAAACTCCAGAATAATGAAATTATTCCTGGTAAGCTTAAGCAGCGTGCTGTTAAGGCGGAAGGTGAT
GGCTTTTCTACTGATGCTAAAGCTCTT"&amp;"TACAATACTGAAGGTGGTCACTGTTTTGTGTATGCACTTATAG
CTGACAAACCTGATTTAAAGGTTGTCAAGTGGGAATATGATGGTGGTTGTAAGACTATTGAACTTGAACC
TCCATTGAAATTTGCTGTTGAAGCTCCTACTGGCGTTCAGATCAAGTACCTTTATTATGTTAAGAATCTT
AACAATTTGCGTAGAGGTGCTACTTTAGGCTACATAGGTGCTACTGTTAGGTTGCAGGCTGGTAAACAG"&amp;"A
CTGAGCTAGCATGCAATTCTTCTTTGCTCACTCTTTGCGCTTTTGCTGTTGACCCTGCTAAGGCCTATGT
TAGTGCTGTTAAACAGGGCGCTAAACCAGTTGGTAATTGTGTAAAGATGCTTGCAAATGGTTCTGGTAGT
GGACAAGCCGTTACTAATGGTGTTGAGGCTAACATGAATCAAGATTCTTATGGTGGTGCTTCAGTTTGTA
TTTACTGTAGAGCGCATGTCGACCACCCAGCTATGGATGG"&amp;"TGCGTGTCGCTTTAAGGGTAAGTATGTGCA
AATACCTATAGGTGTCAATGACCCTATTAGATTTTGTATAGAGAATGAAGTTTGTAAGGTCTGTGGTTGT
TGGCTTAACAACGGTTGCTCTTGTGATAGGTCTAGTGTTCAGAGTACTGATCAGGCTTATTTAAACGGGC
AAGGGGCTCTAGTGCAGCTCGACTAGAGCCCTGTAATGGTACTGAACCAGAACATTGTGTTCGTGCTTTT
GACGTTTATAA"&amp;"CAAGGATGTAGCATGTATTGGTAAATTTTTGAAGGTTAACTGTGTTAGGCTCAAAAATT
TAGATAAGCATGATGCCTTCTTTGTTATTAAGCGTTGCACTAAGTCTGTCATGGGACACGAGCAGTCCAT
GTATAACAAACTTAGTGGTTCCAATGCATTAGCTGTGCATGATTTCTTTACTTGGAAAGATGGCCGCTCT
ATTTACGGTAATGTTTGCAGACAGGACCTCAGTAAGTATACTATGATGGACCT"&amp;"CTGCTATGCATTACGTA
ATTTTGATGAGCGCAATTGTGAGACTCTTAAAGAAATTTTGGTTCTTACGGGCTGTTGTGATCAATCTTA
TTTTGATAACAAGGTCTGGTATGATCCTGTTGAAAATGAAGACCTTCATCGCGTGTACGCACTATTGGGA
CAGCGTGTTGCTAACGCTATGCTCAAGTGCGTTAAATTATGCGATGAGATGGTCACTAAAGGTGTTGTTG
GCGTCTTAACATTGGACAACCAAG"&amp;"ACCTTAATGGTAATTTTTACGATTTTGGTGACTTTGTCGATGTTAT
GCCAGGTATGGGTATTCCCTGTTGTACCTCATATTACTCTTACATGATGCCAATTATGACTATGACTAAT
TGTTTGGCATGCGAGTGTTTTATGAAAAGTGATATTTTTGGGTCAGATTTTAAAACTTACGATTTGCTTG
AATATGATTTTACGGATCATAAAGTCAAACTCTTTGATAAGTACTTTAAATACTGGGGCCAAGATT"&amp;"ACCA
TCCTAATTGTAGTGATTGTTATGATGACATGTGTTTGTTACACTGTTCTAATTTTAACACACTATTTTCT
ACTACTATACCTAATACTGCCTTTGGTCCTCTCTGCAGAAAAGTTTTTGTAGATGGTGTGCCACTTATTG
CCACCGCCGGCTACCATTTTAAGCAGTTGGGTTTAGTCTGGAACAAGGATATTAATACCCATAATTCTCG
CCTTAGTATGACTGACTTGTTGCAGTTTGTTACAGAT"&amp;"CCTGGCTTACTTATAGCGTCATCGCCTGCCTTA
GTTGACCAGCGTACAGTTTGTTTTTCTATCGCTGCACTTAGCACTGGTATAACACATCAAACTGTAAAAC
CTGGTCATTTTAACAAGGAATTCTATGACTATTTATTGTCTCAAGGATTCTTTGATGAAGGTTCAGAGTT
AACACTTAAGCATTTTTTCTTTGCTCAAAAGGGTGATGCTGCTGTTGCTGATTTTGACTATTATAGGTAC
AACAAGCC"&amp;"TACTATGCTTGACATATGTATGGCACGTTTTACCTATAAAGTGGTACAGCGTTATTTTGAGT
GCTATGATGGTGGTTGTATTACTGCTAGAGAAGTTGTTGTCACTAATTTAGATAAGAGTGCTGGTTACCC
TCTTAATAGGTTTGGTAAAGCTCGTTTGTTTTACGAAACCTTTAGTTATGAGGAGCAAGACGCACTTTAC
GCTATGACAAAGCGTAATATCTTACCAACTATGACACAGCTTAATCTCAA"&amp;"GTATTCTATTAGTGGTAAAG
CACGTGCCCGAACTGTTGGCGGTGTTTCACTTTTAGCGACTATGACCACTAGGCAATTCCATCAAAAGCA
TTTGAAGTCAATTGTCAACACGCGTAATGCACCTGTTGTCATTGGTACAACAAAGTTTTATGGTGGTTGG
GACAATATGCTCAAGAATTTGATGAATGATGTCGATAATGGTGCACTCATGGGCTGGGATTATCCTAAAT
GTGATAGAGCTATGCCTAGTA"&amp;"TGATACGAATGCTTGCTGCTATGGTTCTCGGTTCAAAGCATGTTACATG
TTGTACAGACAGTGATAGGTTTTACAGACTTTCTAATGAACTTGCACAAGTTCTTAATGAGGTTGTGCAT
TCTAACGGAGGTTTCTATGTAAAACCTGGTGGCACCACATCAGGTGATGCTACAACTGCTTACGCGAATT
CTGTCTTTAACATTTTTCAGGCGGTTAGCTCTAATATTAATAGGCTTCTTTCCGTTGATAGTA"&amp;"ATGTGTG
CAACAATTTGTATGTCAAGAAGCTTCAGCGTTCTATCTATGACAATTGTTATAGATCTAGCGCTGTTGAT
GATAATGTTGTTACAGACTTTTATAACTACCTTAAGAAGCATTTTTCCATGATGATTTTGTCTGATGATG
GCGTTGTCTGTTACAACAAGGAGTATGCATCGTTGGGTTATGTTGGTGACATCTCTGCATTTAAGGCAAC
TTTGTACTATCAGAATAACGTGTTTATGAGTACA"&amp;"GCCAAGTGTTGGGTCGAAGAAGATTTGTCTGTCGGA
CCTCATGAGTTTTGCTCACAACACACTATGCAAATAGTTGATTCTGATGGTGATTATTATTTGCCGTACC
CAGACCCTAGCCGTATTCTTAGTGCTGGTGTTTTTGTGGATGACATTGTCAAAACTGACCCTGTTATTTT
GCTTGAGCGCTATGTGTCTCTTGCTATTGATGCATACCCACTGTCTAAGCATCCCAATCGTGAATATAGG
AAGGT"&amp;"TTTCTATGTTCTTCTTGACTGGGTTAAGCATTTACATAATACACTTAACCAAGGCATTCTCGAAA
CTTTCTCTGTTACATTACTTGATGATGTGCAGAGTAAGTTTTGGGATGAGGCTTTTTATGCTGGTATGTA
TGAGAAGTCTACTGTTCTTCAAGCAGCTGGTATGTGTATTGTATGTGGATCGCAAACTGTTCTCAGATGT
GGTGATTGTCTACGCCGTCCTTTGTTATGTACAAAATGTGCTTATGA"&amp;"CCATGTTGTAGGCACCACCCATA
GGTTTATCTTGTCTATTACTCCCTATGTGTGTAACACATCTGGTTGTAATGTTAATGACGTTACCAAGTT
GTTTTTGGGTGGTCTTAATTATTATTGTCATGATCACAAGCCGCAGCTCTCATTCCCACTTTGTGCTAAT
GGTAACATTTTTGGCCTTTATAAAAACTCCGCAGTTGGGTCCTTAGATGTTGAAGTTTTTAATAAACTTG
CTATGTCTGATTGGTCCG"&amp;"ACGTCAGTGATTATAAATTGGCCAATGATGTTAAAGAATCTTTGCGACTCTT
TGCGGCTGAAACTATTAAAGCTAGGGAGGAGAGTGTTAAGTCCTCTTACGCGTGTGCTACTCTTAAGGAG
ATTATAGGTCCTAAAGAACTACTGTTGCAATGGGAAGTTGGGAAGGCCCGTCCTCCTCTTAACAGGAATT
CTGTTTTCACCTGCTTTCAAATTAGTAAGGACTCTAAGTGGCAAGTTGGCGAGTTTACAT"&amp;"TTGAGAAGCT
CGACTATGGCTCTGACACTGTGTGTTATAAGTCTAATGTCACTGCTAAGCTTGTTCCTGGCATGATCTTT
GTACTTACATCTCATAATGTCTTATCACTCAAAGCACCTACTATTGCCAACCAAGAGCGGTATTCAACTA
TTTATAAGTTGTATCCATCTCTGAACGTTGATGATGCGTATTCATCTTTGGTTCCGTATTACCAACTTAT
TGGCAAGCAGAAAATTACTACAATACAAGGA"&amp;"CCTCCTGGTAGTGGCAAATCACATTGTGTTATTGGTCTA
GGTTTGTATTACCCTAGTGCACGTATTGTGTTTGCTGCTTGTTCACACGCTGCTGTTGATTCTTTATGTC
ATAAAGCTGCTAAAGCCTACAGTGTAGACAGATGCTCACGTATTATTCCTGCACGAGCGCGTGTTGAGTG
CTATAGTGGTTTTAAACCGAATAACACCTCAGCTCAGTACATCTTTTCAACTGTTAATGCTTTACCAGAG
GT"&amp;"TAATGCCGACATTGTTGTCATTGATGAAGTGTCTATGTGCACTAACTATGATTTGTCTATTGTTAATG
CTCGTGTGGCATATAAGCACATTGTCTATGTTGGTGACCCGCAGCAGTTACCTGCACCCAGAACCATGAT
AACGCGTGGTGTGTTACAACCTGAAGATTATAATGTTGTCACCCAGCGTATGTGTGGTGTAGGACCTGAT
GTGTTTTTGCACAAGTGTTACCGGTGCCCTGCTGAGGTTGTTAA"&amp;"CACTGTGTCTGAACTTGTTTATGAAA
ACAAATTCAAACCAGTGAAAGACCACAGCAAACAGTGTTTTAAGATGTTTGTTAAGGGTAATGTTCAGAT
TGATAATGGCTCTAGTGTTAATAAGAAGCAGCTTGAGGTGGTTAAAGCCTTTATCGCAAAGAACCCTAAA
TGGAGCCGCGCTGTGTTTATCTCACCATACAACAGTCAAAACTATGTTGCTGGGCGTATGTTAGGTTTGC
AGACACAAACCGTGG"&amp;"ACTCTGCGCAAGGTAGCGAGTATGACTATGTTATTTATACACAGACTTCTGACAC
ATCTCATGCCCTTAATGTTAATAGGTTTAATGTTGCTATTACACGCACCAAGATTGGTATTTTGTGTATT
ATGTGTGACAAGGCACTGTATGACACATTGAAATTTTTTGAGATCAGTCAATCAGACCTTCAATCTACTA
TTGGTGGGTGTGGTCTTTTTAAGGACTGTTATAAATTTGATCAGGATTTACCGCCTG"&amp;"CACATGCAACAAC
ATATATGGCTCTTTCTGACAAGTTCAAGACAGATAAAGAACTTGCTGTTAATATTGGTCATTCTGATGTT
CGTTATGAACACGTTGTTTCTTATATGGGCTTCCGTTTTGACATGAACATACCTAATTTCCATTCCCTGT
TTTGCACACGTGATTTCGCGATGCGTAACGTTAGGGGCTGGATTGGTATGGACGTAGAGGGGGCTCATGT
TTGCGGTGATAATATCGGTACAAATGTT"&amp;"CCATTACAAGTAGGGTTCTCTAATGGTGTTGACTTTGTCGTA
CAACCTGAAGGTTGTGTTGTAACCAATGAGGGTAACATTGTCAAGCCAGTTAAAGCTAGAGCTCCACCGG
GTGAACAATTCACACACCTAGTACCTTTGATGCGTAAAGGGCAGCCATGGTACGTTGTACGACGTAGAAT
CGTGCAAATGGTCTGTGATTGTTTAAATGGGCTTTCAGACGTAGTAATTTTTGTACTATGGGCTGGAGGT"&amp;"
TTGGAACTCACAACCATGAAGTATTTTGTTAAAATAGGACCATCTCAGCATTGTGATTGTGGTAAAGAGG
CTCGTTGCTACAATAGTGCGACTCATGCGTACTATTGTTTAGCACACGCACTTGGTTGCGATTATTTGTA
CAACCCCTTTGTTATAGATATACAGCAATGGGGCTATACAGGGTCTCTTAGCAGTAACCATCATGAAGTT
TGTAATGTGCACCGTAATGAGCATGTTGCTTCAGGTGACGC"&amp;"TATTATGACTAGATGTCTTGCAATTCATG
ATTGTTTTGTAAAAAATGTTGACTGGTCTATCACATATCCGTTTATTGCCAATGAGAATGCCATTAATAA
GAGTGGACGAATAGTTCAGTCTCATATTATGAAGGCTGCCTTGAAGGTGTATAATCCTAAAGCTGTTCAT
GACATTGGAAATCCTAAAGGCATACGTTGTGTTGCAACTAATGTACCTTGGTACTGTTACGACAAACAGC
CTATTAATTCTA"&amp;"ATGTTAAGATGCTTGAGTATGATTATATGACTCATGGACAATTGGACGGTATGTGCCT
ATTTTGGAACTGTAATGTAGATATGTATCCTGAGTTTTCTATTGTCTGCAGGTTTGACACACGCTGTAGA
TCACATTTGTCACTAGAAGGCGTTAATGGTGGTGCACTTTATGTAAACAATCATGCCTTCCACACACCTG
CATACGACAAGCGTGCCTTTGCTAAGCTTAAGCCCATGCCATTTTTCTTTTATG"&amp;"ATGATGGTGAATGTGA
TGTTTCACAGGGACAGATTAATTATGTGCCACTTCGTGCTACCGTGTGTATTACTAAGTGTAATATTGGT
GGTGCTGTTTGTAAGCGACACGCTAGTCTTTATAGGGCTTATGTTGAGGCTTATAATACTTTTACTCAGA
ATGGTTTTAACATTTGGTGTCCCAACAGTTTTGATGTTTATAATTTATGGCAAACTCTAGTTGACACTAA
TTTGCAGGGCCTTGAGAACATTGCA"&amp;"TACAATGTTGTCAAGAAGGGATCTTTTGTTGGTGAACCAGGTGAG
TTGCCTGTGGCAGTTGTAAACGATAGAGTGTCTGTTAGGGATGGTGTTAGTGATAATGTTATCTTTGTTA
ATAAGACTTCATTACCAACCAATGTTGCATTTGAGCTGTATGCTAAGCGCAAAATTGGTCTTACACCGCC
ACTTACCATTCTGAAAAATATGGGTGTTGTTGCTACACATGGTTTCGTGTTATGGGACTATGATGCT"&amp;"GAC
AGACCCTTTTCTAATTTTACTAAATCTGTTTGCAAGTATACAGACTTTGATGAGGACGTGTGTACTTGCT
TTGACAATGGCATACAAGGTGCATTTGAGAGGTTTACTTTGTGTAAGAATGGTGTATTAATCTCTAATGT
CGCTATCAAGAAATTACGTGGTATACGTTTGAATTTTGGTTATTTGAACGGTGTTGCAGTTAGTAGTATC
ACTGAAGGTGAGACTACTAAGCCTGTTGACTGGTATAT"&amp;"CTATCAACGCAAAGACGGTTCATTTGTTGAGC
CTGTTGATGGTTACTACTCACAGGGTCGTAATGCTAGTACATTCTTGCCACGTTCTCAGATGGAAAAAGA
CTTTTTAGAACTTGACACTGGTTTGTTTATAAGCAAGTATGGACTTGAAGACTTTAATTTTGAGCACATC
GTTTATGGCGATGTCTCAAAAACTACTCTTGGTGGTCTACACTTACTTATATCACAGGTTCGTTTAGCAC
GTATTGGTG"&amp;"TTCTTAAGGTTGAGGACTTTGTTGACTCAGCTGATGATACACTACATAGTTGTTCCGTTAC
GTATGCTAATGATCCTAGTAGTAAATCCGTCTGCACCTATATGGATATACTTTTAGATGATTTTGTTGTG
ATTCTTAAGAATCTTGATCTTTCTGTGACGTCTAAAGTGCATGATGTCATTGTTGATTGTAAGGCTTGGC
GCTGGATGCTTTGGTGTAAAGACTCCAAGGTTGCCACTTTCTACCCGCAGT"&amp;"TGCAGTCTGCTGAGTGGAA
GTGTGGTTACAGCATGCCAAGCCTTTATAAAATACAGAATATGTGTATGGATGCATGTAATTTGTATAAT
TATGGTGCTAGTATTAAGTTGCCAGATGGTATTATGTTTAACGTTGTTAAATATACCCAGCTGTGTCAGT
TTCTTAATACCACTACCATGTGTGTTCCTCATAATATGCGTGTCTTACACCTTGGTGCTGGCTCTGATAA
GGGTGTAGCACCGGGTACAGCT"&amp;"GTTTTACGTAGATGGCTCCCTGACGATGCAATAATCGTTGACAATGAT
GTTAATGATTATGTCAGTGATGCTGATTTTAGTATAACAGGTGATTGTACACATGTTTATGTTGAAGACA
AATTTGACCTACTTATATCAGATATGTATGATGGAAAAATTAAGAGCATCGATGGTGACAATGTGTCTAA
AGATGGATTTTTCACTTATATTAATGGATTTATACGTGAAAAACTTGCGCTTGGTGGCGCTATG"&amp;"GCTGTT
AAGATTACCGAGTATAGTTGGAATAAACAACTTTATGAGATTGCGCAGAAGTTTGAATATTGGACACTGT
TTTGTACCAGTGTTAACACTTCTTCTTCTGAAGCTTTCCTTATTGGTATTAACTATCTTGGTGACTTTTC
TAGTGCTAGTGTTATAGATGGCAATGTTATGCATGCCAACTATATATTTTGGCGCAATTCCACTATTATG
ACTATGTCATATAATTCAGTTCTTGATCTGTCAAA"&amp;"ATTTAGGTGTAAACATAAAGCGACTGTCATTATTA
CACTTAAAGATAAAGACATTACTGATATGGTGCTTGGTCTGATTAAAAATGGCAAGTTGTTGATTCGCAA
CTCGCAAAAATTATTAAATTTTAGCAACCATCTTGTAACAACTAAATGAAACTTTTTACAGTTTTCACGC
TTTTGGCCTCTATTAGAGTGCTTTATGGCTGTGAATCCGTTGATTTTAATTTGTTTAATACAATATTTTC
AACACA"&amp;"CAGAGGTTTAAGTAATACCACCTCTGTTATCACTGGTGCTTACCCTTCCACCAATAAGTCAGAC
TGGTCTTGTAATACAAGAACTGGTCATTTGAGTGGTAGTGGTTTCGGCATAGGTTTGTATGTACAGACAC
CACGTGAACAATACCAGTATGATGGTTCTGGTGCAGGCGGCTATACTATAGCTGTTTCGCCCATTCACGT
TACGAATTTGACTTGGGAGCTATGGATCCACCGTAAATGGGGTGTTAA"&amp;"CTCAGTTGTTACTGTTAGATTA
TGTAGGTGGTGGCAGTTTATGAGTTTTAACTCTACTAGCCATGCAGCAGATGCTGGTCCTACTAATGCAT
TTGAGTGTCTTATAAATGGTTCCTATCCTACTCATCGTAACACTGGTTATATGTTTGGTGTTACTTGGTA
CAATGATTTAGTTAGAATAGTTTTTCCACCTACTGTTCTTGAAATGCAGCTTGATGGTTTACAGTGGGAA
CGTGTCCAGTTTAATAGTC"&amp;"CTGTTAATGCTGGACATGCTACTAGGTTTAACGTCGTTAAGGACATTTCCA
CTGTTTTGGTTGAAACTAACAGTGGTGGCTCTGTTTTTAGATATTCGTATTGTGCTGATGGGTTTGTTAA
CGGTCTGCAATGTAAGCTTAGACTATTTGATATACCCCCTGGTGTTTATTCTAATAGTGAGGTTGAATAT
CCTACAGCACTATATACTGTTGTACACAATATGTCAGCCTGTCCAGAGAGGCCAGATAGCT"&amp;"ATTGTGGTT
CTAATTCGTGCCCTTTTAAGCGTGCAGTGTTTTCTAATTGTATTGTTAATTATACTACCTGGGTTAATCC
AGACCAGCGTGATTTTCAACATTTAATTTTGTCTAATGGCAAGTTTAATCCATTTACTGAGTGTAATGGG
TTGAACAGAATTGTTGATGGTTGCGTTCCTGGTTTCGTTCTTAGAGTTGGTCGTGGTAAGGCTGTTAACA
GAACTATTGTTACACCTTACCTCAAGCCTTAT"&amp;"GAATGTTTTGGGTGGTCATGGAATGACAACCAGGATAG
TATTTATGACTGGTGGATTGCTGATTTTGTCTCCACTGGTGCTTTCGTTTGTGAGAGTAATCCCGAAGCT
CCTAAGACTGGGGTTTGTGTGACATACACTGTAGAGAAAGTTACTTTTCAGGGTGTGCTGTATGAGAGTA
ATTTTACTTTCGCACAGTATTATAACCTATTGTATGTAGGTTCTCAACTTAGGTATGTGCGTATACTCGG
TAA"&amp;"AGTTTATGAAGTTTCATCTTGTTTTGAGGCTTCATATGACGTTTTATACCGTAACAATCAGTCTTTT
GGGTTGCTTTATAGAAGTTTCGATTGTAATCAGCTTCATATTAAATCTGCACGTTTTGTGGACCGTTTAT
TACCGTCTCATAATGGTACTGCTACTGTATTAGGTTGTTTGTTTAATGCTAGTTACGCACCTAATGACAC
CATGGTAAATTGCACTAACCCACTTGGTGATGGGTTTTGTGCTGA"&amp;"TTTGCTAGGTAATGTCGCTGTTAGG
CGTATGACTTTTGAAAAGCACGACACTACTTACGTAGCACCTGTTACTAATGAGAGGTACACAGAAATGC
CATTGGACCATCAATTAATTTTGACCGAACAGTTTTTGCAAACTACAATGCCTAAGTTCAGCGTTAGTTG
CGAGACTTACATATGTGACGTAAGTAAGGCGTGCAAAAATTTGCTATTTAGGTATGGTGGTTTTTGTCAA
AAAGTTGAGGCTGACA"&amp;"TTCGTGGTGCAGGCATTCTTTTGGACGGTGATGTTAGTAGTTTGTACTCTACTA
TTGCTGCCAAAACTAGTTCCGTTGTGCCCACTACTGATAGATTCAATGTTTCTCAATTCTTTTTGCCTAA
AACGCAGTCTAGTGCCAATAAGTATGAATCTAGGTCTGCTATTGAGGACTTGTTATTCAGCAAAATTGAA
ACTACTGGCCCAGGCTTTTACGGTGACTATTATAACTGTAAGAAAAATGCTATACAAG"&amp;"ACCTTACTTGTG
CTCAGTACCATAATGGTATACTTGTTATACCACCTATTATGGATGCTGAGACGTTAGGCATGTATGGCGG
GATTGCTGCTGCTTCTGTAACGCTAGGCATTTTTGGTGGACAAGCTGGCATGGCCACATGGTCTGTTGCT
ATGGCTGGACGTTTAAATGCACTGGGTGTTGTTCAGAATGCTCTAGTCGACGATGTCAATAAGCTTGCTA
ACGGCTTTAACCAATTGACAGCGAGTGTT"&amp;"AGTAAGCTTGCTTTGACCACTTCTAGTGCATTGCAGGCCAT
TCAGGCTGTCGTTAACCAGAATGCTGCTCAAGTTGAGTCACTCGTTAGTGGTATTACTGAGAATTTTGGT
GCTATTAGCACTAATTTTAAGGTTATATCACAGCGTCTTGACAAACTTGAAGCTGATGTTCAGATGGATA
GGCTTATTAATGGCAGAATGAATGTCTTACAGCTTTTTGTCACTAACTACAAGCTAAAAATTGCTGAGCT
"&amp;"GCGTAACACACATCGTTATGTGCAATCTCTTATTAATGAATGTGTTTATGCTCAGAGTTTAAGAAATGGT
TTTTGCGGTCAGGGACTACATGTACTGTCACTTATGCAAAATGCACCTAGTGGTATAATGTTTTTCCACT
ATTCGCTGATACCTAACAACACTATCACTGTTAAAACCACACCAGGTCTTTGTGAGAGTGATGAATTGGG
TTCTAAGTGCATTGTTGCTAAGGACGGCGTATTAGTCTCTGC"&amp;"TAATTTAAGTTATTGGCAGTGGTCACCG
CGTAACCTTTACAAACCAGAAAATCTGACTTTTGCTAATGTCATTGCCGTTTCACGTGGTGCTAATTACA
CTACATTGAACAAAACTTTTGACATACCTGAATTGAATAGTACTTTTCCCATTGAGGAGGAGTTTCGTGA
GTACTTTCAGAATATGTCATCTGAGCTGCAGGTCTTGAAAAATTTGACTGCTGATATGAGCAAGCTTAAC
ATTAGTGCTGAAA"&amp;"TTCAGCTTATTAATGAAATTGCTCATAACGTCTCTAACATGCGCGTTGAGGTTGAGA
AATTCCAGCGCTATGTTAATTATGTCAAATGGGCTTGGTGGCAGTGGCTGCTTATATTTATTGCTCTAAC
ATTGCTAGCTGGTCTAATGCTTTGGTGCTGTCTTGCTACTGGATGTTGTGGCATGTGTGGTTGTTTAGCT
GCTACATGTGCATCATGCTGTGATTGTAGAGGAACTAAACTTCAATCATACGAGA"&amp;"TTGAAAAGGTCCACG
TCCAATAATGTTTGGTGGACTTTTCCAGTTGACACTTGAGGGTGTCGTTAACTCTACTATTAGAGCTGCT
AAACTTGACCCTAATGACGAAGCTATTATTAGGGAACAAGTGCAGCCTGCTATTAACGGTGCCAATATGC
TGGGCTATATGTTGACTAGCATGTTTGTGTGGTACTTTGCATTGTACAAGCCTTCAACAAGACGTGGCAG
AATTGCTATGTTTGTTTCTAAGTTGC"&amp;"TCGTAATCTTTGCTTACGTACCTATTATTGCTTACTGTGGCGGT
GTTGTTGACAGTTGCATTATACTTGTTGCTGTTGTAAGCAGATTACTGTATACCAGTTATTATGCTTTTT
GTTACAGGAGTTTTGCTTTTGTTCTCTTTAATGCACCGACACTGTGCTTCATCAACGGCACCGTTTGTCT
CTACTCTAGAATTACTAAAGTAGCTGACTATATTGCTCTCTATGGTGGTCACCATTATGTGACCATCG"&amp;"AG
ACAACTGCTGTTGAATTTGCGCACAAGGACTCACTCTATGTTGCTATTAGAGGTAAGAAGGAATTAAACC
TTTACTTATCTAAAGCAATGGAATTGTCTGATGGTGCGTATATTTACTTATTTACTAACACACCTTTTGT
TGGTATCTATAACGCTAATTTTCAGCTGCAAGAAACTCAACTAAACTATGTTTCTGAAGATTGTTGAGGA
TGATGGTTTGTTCATCAACACAGTCTTGTGGCTTTTAGT"&amp;"GTTGATACTTGTTCTCTTGGTGGCTATCACT
GTTATTAAGCTCATACAGCTATGTTTTTCTTGTCATAGGCTTATGAGTAATACCATATACATACCAGTGT
ATAATGCTTACCTTGTTTACAAGTCTTATATGGAAGTTGAACCATGCCCCATAATTAATGTCTAAACTAA
ACGATGACTGATTCTAACAACACGGTCCCTGTGACCGAAGTTTTAGAACATCTTAGAAACTGGAACTTCA
GCTGGAATAT"&amp;"CATACTGACAGTATTTATTGCAGTGCTTCAGTATGGTAACATGAAGTACAGTTTCTTTCT
CTATGGAGTTAAGATGTTAATCATGTGGCTCCTATGGCCCTTAGTCATTGCTCTGAGCATTTTTAATGCC
TATGCTGACTTTGGTGTTAATTGGTGGTTCTTCTCCTTCAGCATTCTGATGCTTGTCATAACGCTAGTTC
TCTGGCTTATGTACATAATTAATAGTTTTAAGCTTTATCGCAGAACGCGAAC"&amp;"GTTTTGGGCATTTAACCC
CGAAACAGACGCCATTGCTGTCATTTCAGTCTTTGGTAGATCCTACTCGATACCTATGCCAGTGGCACCA
ACAGGTATTACTCTGACGATTTTAAGTGGAACACTCTTTTTCGATGGCATCAGAATTGCTACTGGTGTGC
AGCCTGCACACTTACCGCAATTTGTGACTGTCGCCAAACCTGGCACGACTATAATTTATACTCGTGCGGG
GCGTTCCCTTAATGCAAGCACCA"&amp;"ACACTGGTTGGGCTTTTTATGTCAGAAGTAAGCATGGTGACTATTCT
GCTTTATCAAATAGTAGTGATAACTTGACAGAAAATGACAGATTGCTGCATTTAGTCTAAACTAAACGAA
TATGGCCACTGTTAATTGGGGTGACGCTGTTGAACAGGCGGAATCTCGTGGTCGTAAAAGAATTCCATTG
TCACTCTTTGCGCCTTTGCGTGTTATAGATGGCAAAAACTTTTGGAATGTCATGCCTAGAAATGG"&amp;"AGTTC
CGACAGGTAAAGGCACTCCAGATCAACAGATTGGTTATTGGGTTGAACAAAAACGCTGGCGAATGCAAAA
AGGCCAACGTAAAGATCAGCCTTCTAACTGGCACTTTTATTACCTTGGTACTGGTCCTCACGCAGATGCT
CCTTTCAGGAAACGGATTCAGGGTGTGCATTGGGTCGCTGTTGACGGTGCTAAAACTAGCCCCACAGGTC
TTGGTGTTCGCAATCGTAACAAAGAACCTGCTACAC"&amp;"CTCAGTTTGGGTTTCAATTACCACCAGACCTGAC
TGTTGTTGAGGTTACTTCTAGAAGTGCTTCACGTTCACAGTCTCGTTCTCGCAATCAAAGTCAAAGCCGC
AGTGGTGCTCAGACACCTCGTGCTCAACAGCCGTCACAGTCTGTTGACATTGTTGCTGCAGTTAAACAAG
CTTTGGCAGACTTGGGCATAGCTTCTAGCCAGTCCAGGCCTCAAAGTGGTAAAAATACACCCAAACCAAG
AAGCAGA"&amp;"GCTGTCTCACCTGCACCTGCCCCTAAACCGGCTCGTAAGCAGATGGACAAACCTGAATGGAAG
CGTGTTCCTAATTCTGAGGAGGACGTGCGTAAATGCTTTGGTCCTCGCTCAGTTTCTAGAAATTTTGGTG
ACAGTGACCTCGTTCAGCACGGTGTTGAAGCTAAGCACTTTCCAACAATTGCTGAGTTGCTTCCGACACA
AGCTGCACTAGCCTTTGGTAGTGAAATCACAACCAAAGAGTCTGGTGAA"&amp;"TTTGTAGAAGTCACCTATCAC
TATGTAATGAAGGTCCCCAAGACTGATAAAAATCTACCCAGATTTCTTGAGCAAGTCTCGGCTTACTCTA
AACCCAGTCAAATTAGGAGATCTCAATCTCAACAAGACCTAAATGCTGATGCCCCAGTGTTCACTCCGGC
ACCTCCAGCTACTCCAGTTTCCCAAAATCCTGCTTTTCTTGAGGAGGAGGTTGAGATGGTGGATGAGATT
ATTAATTAGTTCAACTAAAC"&amp;"ATGAACCAGCTTATCTTTTTCCTGTGTATGATGTGCTGTTATGCTATTTT
TTTTGATTGGCTTTTTAATCTCTTCTTTTACGCTTGCCAGGTCAATACTTGGCAGGAGTTTGCTTTCTCA
TGTAACTGGAGTTGGTCACTTTTCTTTGAGGACTTCAGTACCTGGTTTAAATGCCTTTCTGTTGTTCTTA
TTGGTACTATTGCTGCTGCTAGCTTTATGTTTGCTGATTTCGCTGTTGAGGTCTTTGACCTC"&amp;"TTTGAGCG
GTTTTTCATCAACGTTGGCAGATTTTGCAGATTTGTTTGACATACAATCCCTAGCTTTGCTTGTGGATTC
AGTCTCATACACAATGGTAAGCACGTAATTATGCTAGTATGAGTAGAGTATAATTATATTGAGTCCTATA
GACCAACGCAGTTAACTACATGTCTGGTGTGGTGGAGTAATCAAAGATCCGCTTGACGAGCCTATATGGA
AGAGCCGTCACACCTCGTATGCAAGTTTCTGTT"&amp;"AGTAGTTGTTAATTAGTTGATTCTTTGACAGTGATAC
ACA")</f>
        <v>&gt;PiSADS MG557844.1_ref_genome
ACATGGGGACTTAAAGATATAATCTATCTGCCGATAGAGTCCTTATCTTTTTAGACTTTCCAGTCTACTC
TTCTCAACTAAACGAAATTTACGTCTTTTTGTGTATGCTACGCATGCACAATTAGATGTGTATTTGAGAT
TTCGTTCCAGGTTGCCAGCCTTGTGTAACAAGTGTCGTGCTTCTAGGGGTTGCACTTGACGTGTTCCGTC
ACGTACTTGTGTCCTTAGTTGCCCCACGCTGTTCCGTCAGTGTGGTGTGTGAATATAGTGTTCCGTCACT
ATTGAAACCGATAACTGTGCACAATGGCTATCAACCAATTGACACTTGCAGTTGCAAGTGATCAGGAAAT
TTCAGCTCATGGCTATCCTACTATGTCTGATGCCGTTGAACATTTTAGTTCCTCCGCATCACACGGTTTT
AAGGATTGCCGTTTTGTAGCCTTTGGGCTGCAGGACATTGTTATTGGAGTTGAACCCAGTGACTTTGTCG
TGGCTTTGGAGGGTGACGAAATTCTCACTGCCTATATAGCCACTTTTGGAGCTAGACCTCGCTGTTTGCG
CGGTTGGCTTATACCCTCTAATTCTAATTATGTTTTGGAGGAATTCCAAGTGATTTTTGGCAAGCGCGGC
GGTAACGTTGTGTCTGTCGATAATTACATGTGCGGTGCTGATGGTAAACCGGCAGTTCCTAGCGAACAGT
GGTCTTTTGTTGAGCACTTTGACGATGATACAGATGAGATCACCGTTAATGGTGTCACTTTTCGCCACGT
ATGGAATACCGTTCGCGCTGACGACCCTTATGAAAAACAGGGTCTTCTTTCTATTAAGTCTATAGAGTAC
ATCTCCAATGTTCCTCACAAGTTGCCTAATGGTTCTGTCCTTGGTGTTGCCGGAACTCCTAAGAAGCGTA
AGGCTATTGTGCTTGATGAAAAGTATAGTAAGCTTTATGATGCTTGTGGTGTTCCTTTTGTCACTAATGG
CAAATCTATTTCAGAAGTTGTCCCTAAACCACTCTTTTTGCATGCTCTTGTTAAGTGCAAGTGCGATAAT
GAGTCTTGGACTGTTGGTGACTGGACTGGTTTTAAGACTACTTGTTGTGGTTCCACTGGTAAAGTTACGA
CTTTGGCAGTTGGCGATGTTACTCCGGGTGACATTGTCTTTACCACACTTGGTGCAGGTAAAGGCACTAA
GTTCTTTTGTGGTCTTGTTCTCACCTTTGTTGACACACTTGAGGGTGTTTCCGCATGGCGTGTTGTTAAG
GCCTATACAGTTGATAAGTTTGTTGCATCTTCTAACTTTGATGAACACAACCATGTTATGAGCTTGGATC
AATGCTCATTTGACAACTTTAGTCCTATTAGCGTAGCACTGAAGTTCTCACTTTTGCGTGGTAATTGCTG
TGACGACGTCAAGTTTGCTGTTGCAACTGGTGTGATTGACATTGGTCTTGGTGTCTTTGATGTTAATGAT
ACTGTTTTTGAGAATGTACCATGGTTTGTTCAGAAGTTTGAGTTTTTGAAACCAGCATGGGATGCTCTAA
AGCAGGCCATTATCAACCTTGGTGTAACATCTAAGGCTGTTTTGTCTTTTATTAAGTCACTGTGTAGTGC
TGCATTCAGTGTTGTTGACGGCGTTCCAGTTATTGTCTGCACTGTTGCTGAGAGATTTTCTAAGGCTTTT
ACTGATTTTCTGAGTTACACCCGTGAATGCTTTACTGCCCTCTGTGATGACATCGTTGTGTTCGGTGTCA
AGTGCAAAGCTGTTGGTGACTACATTATTTTTAATAATAGTGTCGTCAAAACTGTTAAAGCCAAAATAAA
GGGTGTTAAAGAAGCTGGTCTTAAGACTATGACCTACACACAGTGTCTACTTGGATCTACCAAGCCTGTT
AAGGTTAAGCGCGTTGAACGTAGTGTTGCACAGCTTAAAGTTGTTGACACTGCTGTACCATTAAAACAGG
AAGGTGAATGTCTTGTTGTTGGTGGTCGTGCTATGTTTAGGTCTGATGGCTATTATAGGTTTATGGCTGA
TGCTGATGTTGTACTCGAGTCACCTGTTTTTACAGCTGGCTCTCAATACAATGTTGTGTTCGAAACTGAT
GCCCTATTCATAGCCCCAGAGATTAGCACTGTGTTTGAAGGTGACAACATTGACACTGTGGTTCAGACTG
TTGCCAATAAAGTCCAAGCATTTAACAATAGATTCGTTGTTTACAACGCACATGTTGTTGATGGTGCTAT
TAATGTGTTTTGTGATTATAAGTTTACTTGTCCTGCTTTCTTGGATGGTTTTCCAGAGTGGTTTTCATTC
TGTAAGAATCATTTTAAGGATGCCGGATTTGTTGAGTTTTATGACTGCATTATTAATAGTGACGGTACTT
TTCAGACCACTTTTCAGCCTTATTTGGACCTTAAACCATCTGTTGATGCGTATTTAGGTCCTGAGATTGT
ACGAGCTGTTGATGGTGGTCGTCTGTGGCGTACTGTTATTAATGGCATTAGTGACGCTGTTAATTTTTGT
AAGAATCTTAGGTTGCACTTCGATTTTGGTGAGCTTAAGGGTACTGTTGTTAAGCGTTTTAAGGGTATAC
TTAGGACGCTTCTTACAGTTTACAATGAGTTTATTCAAACTACTGTGTCTGTTCTTACTATCTGCGGCAT
TAGTGCCAAGTACTATGCTTTTGACAAGCCTATGCTTTGTATGCATGGTATTACAGAGCGTGTTACTAGT
TTTGACATTACTAGTCTTGGAAAGCCTATTTTAGATGGTCTTTCTAGGTGTAATGTCTTTGCACGTGGTT
CTACTGCAGTTGTAGTTGATTCTGTTGATCACGAACTTCTTGATCTTGAGGAGTGTGATTTTGTTGAACC
TGCTAGTCATGGTGTGCTTGTCGTATCAGATGATTATGGCTTTTATTCTTGTGAAACTGGCATATATCCC
TATGCTAGTGATGGTAAAGTTTTGCCATTGCGGTTTAGGAAAAAGGCTGGTGGTAAGAATGTTGCCTTTG
ATGACAATGTTACAGTTACTGAGATTGACCCTATTTTTAAGGTTAAACTGTCCTTTGAGTTTGAGGATGA
AAAATTGATTGAACTTTGTAAGAAGGTTATTGGTAGCAAAGTTAAGTGTAGTTCCTGGTCCCAACTTGTT
GAGATCATTGATACTGCTCTTACTGCAACTAAGTCATACTACAATGTTCCAGAATATTTTATCTATGATG
AGGAAGGTGGTAATGACCTTAATTTGGATGTCATGATCTCTGAATGGCCTTTGCAGGTTGACGAGGTCAG
TGAATTAGTTAGCACTGATGAGACAGTTGAAGAGCAAGCTGTTGAACAAGTAGAGCCAGTTGTTGAAGAT
GTAAGTGATATCATTGAGGTAAACAAGGCTTTTGCTATTGATGATTCACCAGAGAGAGCTATTAGTCCAT
TTGGTTTTGACACAAATGAGATTAATGGACGGCGTGTGCTTGTACAGTCTAACAACAACTGTTGGGTTAA
TGCTGCTTGTTATCAGTTACAAGTTCTAGGTTTTGACAGCCCAGCTATGGAACTTTATAGAGTTGGTGGC
ACACATAATCTTGTTAAGCAATGTTACGAGGCCACTGGTGCATTTTTAGGTTCTTTGGGTGATGTTGCAC
ATTGTTTAGAGGTATTGCTTAAGGATGCTAAGACAGCCAAAGTTACTGTTGAAGTTACTTGTGATTGTTC
ATCTAACTTCGAAGAACTTAGCGGTGCTTTCTTTAGGTTTTTGCCTCTTAAGAGTAAGTTTGAATATGGT
AGTTGCTTTGCTTGTCATGGCACTCGTTATTATCGTGTGTGTGGTATTGTTGGCTCTGCAATATTTTCAC
AGACTCTTAAGCCATTGGATTTCAATGACCTGATCTGTGATGTTGCTAGTGCTAGCGTCTTTCTTGGTGA
TGATTGTGGTCATTATTTAATTAATGACTACGACAAGAGACTATGTGTCGATGGTATGGGTGTTTACAAG
ATTAAGCATAACACCATTGACACAATAGTTGTTAAGGACGCCGATATTAAGCCTTCTACTGTGGCACCTT
TTATCGAGTACTGTAATGTGAAGTTCTACCAGGGTGATTTTAAAGATCTTGCTGGTTTGTCTCATGACTT
TGTAGTTAATGCAGCAAATTGCAACTTGGCCCACGGTGGTGGTGTAGCTAAGGCTATAGATCATCACACT
GGTGGCAAGTTGCAAAAGCTTTCCACTTCTTTTGTTAAAAGGAACGGTAAGGTTGCAACTGGTGAGTGTG
TTATGATTGATACTGGCAAGTTAAAAGTCCTTAATGCAGTTGGTCCCCGTAAGGGCAAGGATGCAGAGTC
TTTATTAAATACTGTTTACACTAATATCTTTGCGCGTAAGGGTGTTCCCCTTATGCCTTTGATTAGTTGT
GGTATTTTTGGCTTTGACATTAAAGACTCACTTAGGGCATTCTTGGATGCATGTGGTGATAGGCACGTTA
AATGCTTTGTTTATTCTGACTCTGAAAGGGAGTCAGTTATGAAGTTCTTGACGACACCTTTTGAGGAACA
TGTTGCACCTATTGAAGAAATGCTTGAAACACCTGTGGTTGAAACAACAACTGATGTTGTTTCTCCATTT
CACACTATTGGTTCTCATAAGTTTTATGATTGCAATAGTGTTGAGCCTATTTTAGGTCTAGGTGTTAAGA
ACATTGTTCTCTTCACAGACCAGGTGTTGTCTGTTAAAGATTTCGGTATTGTTGTTGATAAGTATCTCAA
TGGCTTGTTATCTGACATGTCCAACAAGTATGTTAATGATCATAAAGCTGTTCCTTTTGGTAACATTTTG
TCACTTGATTGTGGTGCTTTTACTGTAGTGGATGCTGTGTCGCCTTTTGATGGTGCTAGCTTTGAGAAGC
AGAGTGGTCGTACCATACGTAAATTGGCTAGATTGGATGGCAGCACATTATGTGTCTTACCTAATGCCAT
TGCATTATTTGACAAGCTCTTTGTGTTGGGTGACAATTTTTCATTTTTAGTGTTAGATAATGTTAGACCT
TTGTTTGATAATTATCTTAAACCTAAAGATGTTAAAGTTAAGGTCACAGCGGATGGTCGCAATATCAATG
ATGTTATAGTCACAACTGCGGAAACGTTTGATGCGCAGTTGGGACCTTCTGCTAATGGTGCTGAATCACT
TGTTGGTGTTGTTCCTACTCCAACGGATGGTGGTAAGGTTGTTAATACAGTACCTGATGTCAATTGGAGT
AAGCACTTTGGTTTTTCTGATGCTGCTGCATTTGCCGTTCTTGACCATAGCAAGTTTGCTTTTGATTCTG
AAGTAGTTGATGGTAAGCGTGCACTTGCTGATTCAGATAACAATTGCTGGGTTAATGCGACTTGTTTAGC
ATTGCAATTTCTTAAACCTACGTTTAAATACGTTGGTTGGGAGGATTTGTGGAACAAGTTCGTTACAGGT
GATGTTGCTGGTTTTGTTCACCTTCTTTATTATATAGAGGGTGTTGACAAAGGCGCTAAGGGTGATGTTG
AGAGCACATTAAGTAAGCTTGATAAGTATATTGTATCTAGTGGTTCTGTTACTGTTGAACGTTCTACATT
GTGCGATCGTTGTAATAGTACAGTTAAAACTGTTACAGGTGCTATAGCTGAGGCCTCTGTCATTCTTAAT
GGTCACACTGATGGACACTGTCCTCATAATTTTGAGTGGCGTGTGCAAGTTATCGGTGTTAAAGGTGACA
TCATTTTACTACACAGCGGTAGCTTATTAAACGGACCTTATGTGTATGGTGATGCTTATGTGGCTTTTAG
TGGTAATACTGATAATGGCCATTACACAGTTTTTGATAATAAATTATCTAAGATGTATGATGGTATTAAA
TGTGTTAAAACCACACTTGACACACTTGTGGCTTCCTCAGTTGTTATCCGTAATGGTAGTTACGCTGTTA
AAACAGAGCATGTGCCCCTGATTAAGAAGCTAGATGATTCAGCTGAAAAGTTTTTCAATGTTGGTGACAT
TGTTGCACATAACATTGCTTACTTTTTCGTTTGGTTGCTAACTACACTTAGCACTCTTTATAGGTGCTGG
CGTGGTGGTAATTTTAAATTATTGTCTAGTATACCTGAACGTAGTGGTATAGTGTTACGCAGGAGTTTTA
AATATAATTTTAGAGCTTTGCGTTCTAATGTGGCTAGTAAACAGAAGTATTGTCTTATGTTTGCTAAGTT
GCTATTACTACTGTATACTATATATGCTATGTTGTTTATCTTAGTCAGGTTTAGCTTCTTTAATGATTAT
ATTTGTGGCAGTACTGTTAGAGGTTACGCTAGTTCCGACTTTGACAAGAGTAAGTTTTGCAATGGATCTT
TGGTTTGTAAGACTTGTCTTTTTGGCTATCAGGAACTTAGTGAATTTCAACATGTAGGTGTGGTCTGGAG
CTATGTGCGTGAACCTCTTTTTGCTAGTGTTTTACCACTATGTTACTTTGCTGTTATTGCAATTTTTGGT
GGTGTTGTTGAGCGGTTTGCATTATGTTATTTTGCTGCACAATTTATTAATAATGTGCTCAGCTTTTTAA
AGTTGCAGGACTCCTTTTGGCTAGTTCAACTTGTCCCTTTTGACATATTTGGCGATGAGATACTTGTTAT
GTTTTTGTCATATAAGGCTATTTGTTTCTTTAAGCATGTTGTTTTTGGTTGTGACAAACCTAGTTGCGTT
GCATGCTGTAAGAGTGCTAAACTTAAGAGGATTGCCATGGATACCATTGTTAATGGTTCTAGGCGATCTT
TTTATGTTAATGCTAATGGTGGTGCTAAGTTATGTAAAAAGCATAACTTTTTCTGTGTCGCTTGTGATTC
TTATGGTAGTGGTCATACTTATATTAATGATCATATTGCCAATGAGTTACATAATGTTACTAAGTTACAT
GTTAAGCCTACTGGTCCTGCTTTTATTAATATTGATAGGGTTGAGTTTAGTGATGGATTTTACCGCATCT
TTTCTGGTGACAAATTTTGGAAATATAATTTTGATATTACTGATAAAAAGTTTTCTTGTAAAGAAGTACT
TAAGAATTGTAATATCTTAGATGATTTTATTGTCTTTGACAATAATGGTTCAAACTTGTCTCAGGTTCAG
AATGCGTGTGTTTATCTCTCACAACTTCTGTGTAAGCCTATTAAGATTATTGATTCTACACTACTGTCTT
CACTTAATGTTGACTTTAATGGTGCTTTGCATAAGGCATTTTTAGATGTCTTACATAATAGTTTTGGCAA
GGATTTTAGTTCTTGTAAAACTATGCATGATTGCAAAGAGTTGCTTGAGTTAGATGTTAGTGATGATGAT
TTTATTAAGGTTGTATCTGATGCTCATCGGTTTGATGTGCTTATTACTGACACATCCTTTAATAATTTCT
GTACGTCTTATGCCAAACCAGCAGAGAAATTGTCCTCTTTTGATTTGGCACATTGTATGCGCAGTGGTGC
TAAAGTTGTTAATCATAATGTGCTTATTAAGGAAAAGATGCCTATTGTGTGGAATTGCGTGGATTTTGCC
AAGCTTTCAGTTGATGCTAGAAAATACATTGTTAAAACTGCTAAGGTTAAAGGTGTAACTTTTCTCCTTA
CTGTTAATAACAATGTTATGGAAACTACCTTACCTTGTGTTAGTGTGTTGCAAAAACAGGGTGCTGGTAA
GCTGTCCTCTATGTGGAAAAATTTTTGGTATGCATGTGGTGCCATTTTGGCGTTATTCGTGCTACTGAAT
TGTGTGGGTTTTACGGAGTACGCATCTAGCTTACCCGGTTACGACTTTAAGTATATTGAGGATGGTCAAC
TTAAGCCATTTGCTAATGGTTTGTATTGCGTTCGCAACACGTTTGACACATTTATGGACTGGCATGCTCA
GAAATTTGGCTTTAAACCATCAAATAGTGACAAGTGTCCTATAGTTGTTGGTGCTAGTGATTCTGGACGT
GTTGTACCTGGTGTTGCATCTGATGTTTATTTGCTTGGTAAAACGCTTATTTTCACACTTAAAACAGTCT
TTGGTAGTGCTGGTCATTGTTATGATGTTAATGGCATAGCCGATGGTGACAAGTGTTTATTTAATTCTGC
CTGTACTAACTTAGAAGGACTTGGTGGCACACGCACTTATTGCTATAAGACTGGTCTTATAGAGGGTGCT
ATGACTTATGGTGATTTGCAACATGATTCGTATTACCGTTTGAGTGGTGATAATTATGTTCGATTACCAT
ATGTTGTCGTTCAAGGTCTTGGTTTTAGAGCTGTGCGTACTCAGGCTACTACATACTGCCGTGTTGGTGA
ATGTGTAGATTCAAAAGCTGGTATGTGTTTTGGTGCAGACAGGTGGATGGTATATTCTAATGACATAGGT
TCTGACTTTATTTGTGGTTCTAGCTTGATGGACTTGCTACGTAATGTACTTAGCGTGTTCAATTATAACT
TTTCCACTATGATTATGTCAGGCCAGGTCATTTTTAATTGTGTCCTTGCATGTGTTGTTGTTTTTGGCTG
TTACTTCGTGATGAAATTTAGACGCGTCTTTGGTGACATGTCTCTTGCTGTTTTTACAGTTTGTGCTGCT
GTTGTTGTCAACAACCTTTCCTACTTTATTTCATTGAATTATGTGGGTATGGTTGTTTACTCTTTTCTAT
ACTTTATTAGTACTAGAGGACTTAAGTATTGCTTTATATGGGATATTAGTTATGTTGTTGCCTATTGCTT
GTTGGCGCCATGGTGGTTGCTTACATGGTATATTTGTGCAGCATTAATTGGTCTTATCCCTAATTTGTTT
AAACTTAAGGTCTCTACAACTTTGTTTGAGGGTACTAAATTTGTTGGCACATTTGATGCTGCATCTGTTG
GTACCTTTGTTATTGATGCACGTTCTTATGAGCGTCTTATCAATAGCACTAGTATAGAGAAGATTAAACA
GTATGCTAGTACTTTTAATAAGTACAAATATTACAGTGGTAGCGCTAATGAGGCTGATTATAGGTGTGCT
TGTTATGCTCATCTTGCCAAAGCTCTTATTGATTTCTCAACAACTAGACAGGACACATTATACACCCCAC
CAACTGTTAGTATTAATTCTACTTTGCAGGCTGGTCTTAAGAAAATGGCCCAACCATCTGGCCTTGTTGA
ACCATGTGTAGTTCGTGTCTCATATGGTAATACAGTACTGAATGGTGTTTGGCTTGATGACAAGGTTTAT
TGCCCTAGGCATGTTTTGGCTAGTGACACTACAGTTACTATAGATTATGATGCAGTTTACCATTCGATGA
GACTGCATAATTTTTCTATTTCTAAGGGTAATGTTTTTCTTGGTGTTGTAGGTGCTGTTATGCAAGGTGC
TAATCTTGTTATTACTGTGTCACAGGCTAATGTTAACACTCCATCATATAGTTTTAGAACTTTGAAAGCA
GGTGAGTGTTTTAACATTTTAGCTTGTTATGATGGTACACCTGCTGGTGTCTATGGTGTTAATTTGAGAA
GCACACATACAATTAAAGGTTCATTTGTTAATGGTGCCTGTGGTTCACCAGGTTTTGTTATGAATGGTCA
TAAAGTAGAGTTTGTCTACATGCACCAGATAGAACTTGGTAATGCATCGCATGTTGGCTCGGATATGTTT
GGTAACATTTATGGTGGGTTTGAAGACCAACCTAGTATTCAGCTTGAGGGTGTTGCAACCCTTATTACTG
AAAATGTTATCGCATTTCTGTATGCCGCTCTAATTAATGGTGAGCGTTGGTGGTGTTCCAATGAACGTTG
CACTATTGATAGTTTTAATGAGTGGGCTCTTGGTAATGGTTTTACTAATTTAGTGTCTGGTGACGGGTTC
TCTATGTTGGCTGCTAAGACTGGTGTTGATGTGTGTCAACTCCTTTCAGCCATACAGAGACTTGCCACTG
GTCTTGGTGGTAAAACGATTCTAGGTTATGCTTCTCTTACAGATGAATACACACTTAGTGAGGTTGTTAG
GCAAATGTATGGTGTTAACATACAGAGCACTAAGACTAGTAGTGCTTTGAAGAACCTACTTCTTATGGGT
TTCTTCTTTCTATTGTTTTGGTCTGAATTCTTTATGTATTCAACTATACTGTGGATTAATCCTGGCTTGA
TTACAACCTTTTTGGGTCTTTTTGTAATGTTATCTATGCTGCTTGCTAGTTGTATCAAACATAAAATGCT
TTTTCTTCAGTTATTTTTGCTCCCATCTATTATTATAGCTGCTTGCTACAATTTTGCTTGGGATATGGAA
GTAACTAGAATGTTGGCTACTCAGTTTGACTACCATGTATCATTTCTTAATATGGATATACAGGGTGCTA
TTAACATTATTGTGTGTTTCATTGGTATATCTTTACATACTTATAGATTTTTGGACACACAATTGCGTTC
TTACAGCACTTATATATTATCTATGTGCACAGTTCTTTACACATTCTATTATGGCTATGACTCTTTGAGC
CTTGCTATAATGTTACTGGGTTTTGGCTGTAGAGAATGGTATGTTGGCACTGCTGCTTTTAGACTTGCCC
AGTTTATAGTGCCATACTGTCCTGGACTTATCTCCTTTGTTGGTGATATTAAGGCTGTATTGGTTATGTA
CCTTGTCTTTGGATTTGTTGCGACTGTTTATTTTGGCTTGCTTTATTGGCTTAACAGAGTGCTTAAATTG
ACTCTTGGTTGTTATGACTTTAAAGTATCAGCTGCTGAATTTAAGTATATGGTCGCGAATGGTTATACTG
CACCAAGAGGTCCTTTTGACTCTGTATTACTTAGTCTCAGACTATTGGGTGTTGGTGGCCAGAAAACTAT
TAAGGTTTCTACAGTGCAGTCTAAACTTACTGATCTTAAGTGTGCCAATGTTGTGCTTTTGGGTTGTCTT
ACCAACATGAATATCGCAGCTAATAGTAGAGAATGGTCTTATTGTGTTAATTTGCATAATGAGATTAACC
TTACTAGTGACCCTGAAGAGGCCCTTGAAAAACTTTTGGCATTAGTAGCATTTTTCCTATCAAAGCAACA
AAACTTTGGTGTTGATGATTTAATAGATTCATTCTTTGAAAACAGAAATGTGCTTCAAAGTGTTGCATCT
GCTTTTGCTAATATGCCTAGTTTTATTGCTTATGAGAAGGCTCGTATGAATTACGAGGATGCTATTGCTA
ATGATGCTGCTCCTACTGTTGTTAAGCAGTTGAAGAAGGCTATGAATACTGCAAAGGGTGAGTTTGACCA
CGAGGCTTCAGTTCAGAAGAAGATTCAGCGTATGGCTGATGCGGCTGCAGCTCAGATGTATAAAGATGCT
CGTGCTGTGGACCGTAAGTCTAAAGTTGTTAGTGCTATGCATTCACTGTTGTTTGGTATGCTCCGTAAGC
TTGATATGTCTTCTATCAATCAGCTTATGGAGCTTGCAAAGGATGGTTGCATACCTATGGCTATTATACC
TGCTGCTGCAGCTACAAAACTTACAGTTATTACCCCTGATTTGGAGTCCTTTAGTAAAATACGTGTTGAT
AATAACATTTATTATGCTGGGGCTGCATGGAGTATTACTGATGTTAAAGATGCTGATGGCAGAGTTGTCA
TTTTGAAGGAGATTAATGCTGACAACAAGGACGCTTTAGTTTGGCCATTACATGTTACTTGCGAGCGTGT
TGTTAAACTCCAGAATAATGAAATTATTCCTGGTAAGCTTAAGCAGCGTGCTGTTAAGGCGGAAGGTGAT
GGCTTTTCTACTGATGCTAAAGCTCTTTACAATACTGAAGGTGGTCACTGTTTTGTGTATGCACTTATAG
CTGACAAACCTGATTTAAAGGTTGTCAAGTGGGAATATGATGGTGGTTGTAAGACTATTGAACTTGAACC
TCCATTGAAATTTGCTGTTGAAGCTCCTACTGGCGTTCAGATCAAGTACCTTTATTATGTTAAGAATCTT
AACAATTTGCGTAGAGGTGCTACTTTAGGCTACATAGGTGCTACTGTTAGGTTGCAGGCTGGTAAACAGA
CTGAGCTAGCATGCAATTCTTCTTTGCTCACTCTTTGCGCTTTTGCTGTTGACCCTGCTAAGGCCTATGT
TAGTGCTGTTAAACAGGGCGCTAAACCAGTTGGTAATTGTGTAAAGATGCTTGCAAATGGTTCTGGTAGT
GGACAAGCCGTTACTAATGGTGTTGAGGCTAACATGAATCAAGATTCTTATGGTGGTGCTTCAGTTTGTA
TTTACTGTAGAGCGCATGTCGACCACCCAGCTATGGATGGTGCGTGTCGCTTTAAGGGTAAGTATGTGCA
AATACCTATAGGTGTCAATGACCCTATTAGATTTTGTATAGAGAATGAAGTTTGTAAGGTCTGTGGTTGT
TGGCTTAACAACGGTTGCTCTTGTGATAGGTCTAGTGTTCAGAGTACTGATCAGGCTTATTTAAACGGGC
AAGGGGCTCTAGTGCAGCTCGACTAGAGCCCTGTAATGGTACTGAACCAGAACATTGTGTTCGTGCTTTT
GACGTTTATAACAAGGATGTAGCATGTATTGGTAAATTTTTGAAGGTTAACTGTGTTAGGCTCAAAAATT
TAGATAAGCATGATGCCTTCTTTGTTATTAAGCGTTGCACTAAGTCTGTCATGGGACACGAGCAGTCCAT
GTATAACAAACTTAGTGGTTCCAATGCATTAGCTGTGCATGATTTCTTTACTTGGAAAGATGGCCGCTCT
ATTTACGGTAATGTTTGCAGACAGGACCTCAGTAAGTATACTATGATGGACCTCTGCTATGCATTACGTA
ATTTTGATGAGCGCAATTGTGAGACTCTTAAAGAAATTTTGGTTCTTACGGGCTGTTGTGATCAATCTTA
TTTTGATAACAAGGTCTGGTATGATCCTGTTGAAAATGAAGACCTTCATCGCGTGTACGCACTATTGGGA
CAGCGTGTTGCTAACGCTATGCTCAAGTGCGTTAAATTATGCGATGAGATGGTCACTAAAGGTGTTGTTG
GCGTCTTAACATTGGACAACCAAGACCTTAATGGTAATTTTTACGATTTTGGTGACTTTGTCGATGTTAT
GCCAGGTATGGGTATTCCCTGTTGTACCTCATATTACTCTTACATGATGCCAATTATGACTATGACTAAT
TGTTTGGCATGCGAGTGTTTTATGAAAAGTGATATTTTTGGGTCAGATTTTAAAACTTACGATTTGCTTG
AATATGATTTTACGGATCATAAAGTCAAACTCTTTGATAAGTACTTTAAATACTGGGGCCAAGATTACCA
TCCTAATTGTAGTGATTGTTATGATGACATGTGTTTGTTACACTGTTCTAATTTTAACACACTATTTTCT
ACTACTATACCTAATACTGCCTTTGGTCCTCTCTGCAGAAAAGTTTTTGTAGATGGTGTGCCACTTATTG
CCACCGCCGGCTACCATTTTAAGCAGTTGGGTTTAGTCTGGAACAAGGATATTAATACCCATAATTCTCG
CCTTAGTATGACTGACTTGTTGCAGTTTGTTACAGATCCTGGCTTACTTATAGCGTCATCGCCTGCCTTA
GTTGACCAGCGTACAGTTTGTTTTTCTATCGCTGCACTTAGCACTGGTATAACACATCAAACTGTAAAAC
CTGGTCATTTTAACAAGGAATTCTATGACTATTTATTGTCTCAAGGATTCTTTGATGAAGGTTCAGAGTT
AACACTTAAGCATTTTTTCTTTGCTCAAAAGGGTGATGCTGCTGTTGCTGATTTTGACTATTATAGGTAC
AACAAGCCTACTATGCTTGACATATGTATGGCACGTTTTACCTATAAAGTGGTACAGCGTTATTTTGAGT
GCTATGATGGTGGTTGTATTACTGCTAGAGAAGTTGTTGTCACTAATTTAGATAAGAGTGCTGGTTACCC
TCTTAATAGGTTTGGTAAAGCTCGTTTGTTTTACGAAACCTTTAGTTATGAGGAGCAAGACGCACTTTAC
GCTATGACAAAGCGTAATATCTTACCAACTATGACACAGCTTAATCTCAAGTATTCTATTAGTGGTAAAG
CACGTGCCCGAACTGTTGGCGGTGTTTCACTTTTAGCGACTATGACCACTAGGCAATTCCATCAAAAGCA
TTTGAAGTCAATTGTCAACACGCGTAATGCACCTGTTGTCATTGGTACAACAAAGTTTTATGGTGGTTGG
GACAATATGCTCAAGAATTTGATGAATGATGTCGATAATGGTGCACTCATGGGCTGGGATTATCCTAAAT
GTGATAGAGCTATGCCTAGTATGATACGAATGCTTGCTGCTATGGTTCTCGGTTCAAAGCATGTTACATG
TTGTACAGACAGTGATAGGTTTTACAGACTTTCTAATGAACTTGCACAAGTTCTTAATGAGGTTGTGCAT
TCTAACGGAGGTTTCTATGTAAAACCTGGTGGCACCACATCAGGTGATGCTACAACTGCTTACGCGAATT
CTGTCTTTAACATTTTTCAGGCGGTTAGCTCTAATATTAATAGGCTTCTTTCCGTTGATAGTAATGTGTG
CAACAATTTGTATGTCAAGAAGCTTCAGCGTTCTATCTATGACAATTGTTATAGATCTAGCGCTGTTGAT
GATAATGTTGTTACAGACTTTTATAACTACCTTAAGAAGCATTTTTCCATGATGATTTTGTCTGATGATG
GCGTTGTCTGTTACAACAAGGAGTATGCATCGTTGGGTTATGTTGGTGACATCTCTGCATTTAAGGCAAC
TTTGTACTATCAGAATAACGTGTTTATGAGTACAGCCAAGTGTTGGGTCGAAGAAGATTTGTCTGTCGGA
CCTCATGAGTTTTGCTCACAACACACTATGCAAATAGTTGATTCTGATGGTGATTATTATTTGCCGTACC
CAGACCCTAGCCGTATTCTTAGTGCTGGTGTTTTTGTGGATGACATTGTCAAAACTGACCCTGTTATTTT
GCTTGAGCGCTATGTGTCTCTTGCTATTGATGCATACCCACTGTCTAAGCATCCCAATCGTGAATATAGG
AAGGTTTTCTATGTTCTTCTTGACTGGGTTAAGCATTTACATAATACACTTAACCAAGGCATTCTCGAAA
CTTTCTCTGTTACATTACTTGATGATGTGCAGAGTAAGTTTTGGGATGAGGCTTTTTATGCTGGTATGTA
TGAGAAGTCTACTGTTCTTCAAGCAGCTGGTATGTGTATTGTATGTGGATCGCAAACTGTTCTCAGATGT
GGTGATTGTCTACGCCGTCCTTTGTTATGTACAAAATGTGCTTATGACCATGTTGTAGGCACCACCCATA
GGTTTATCTTGTCTATTACTCCCTATGTGTGTAACACATCTGGTTGTAATGTTAATGACGTTACCAAGTT
GTTTTTGGGTGGTCTTAATTATTATTGTCATGATCACAAGCCGCAGCTCTCATTCCCACTTTGTGCTAAT
GGTAACATTTTTGGCCTTTATAAAAACTCCGCAGTTGGGTCCTTAGATGTTGAAGTTTTTAATAAACTTG
CTATGTCTGATTGGTCCGACGTCAGTGATTATAAATTGGCCAATGATGTTAAAGAATCTTTGCGACTCTT
TGCGGCTGAAACTATTAAAGCTAGGGAGGAGAGTGTTAAGTCCTCTTACGCGTGTGCTACTCTTAAGGAG
ATTATAGGTCCTAAAGAACTACTGTTGCAATGGGAAGTTGGGAAGGCCCGTCCTCCTCTTAACAGGAATT
CTGTTTTCACCTGCTTTCAAATTAGTAAGGACTCTAAGTGGCAAGTTGGCGAGTTTACATTTGAGAAGCT
CGACTATGGCTCTGACACTGTGTGTTATAAGTCTAATGTCACTGCTAAGCTTGTTCCTGGCATGATCTTT
GTACTTACATCTCATAATGTCTTATCACTCAAAGCACCTACTATTGCCAACCAAGAGCGGTATTCAACTA
TTTATAAGTTGTATCCATCTCTGAACGTTGATGATGCGTATTCATCTTTGGTTCCGTATTACCAACTTAT
TGGCAAGCAGAAAATTACTACAATACAAGGACCTCCTGGTAGTGGCAAATCACATTGTGTTATTGGTCTA
GGTTTGTATTACCCTAGTGCACGTATTGTGTTTGCTGCTTGTTCACACGCTGCTGTTGATTCTTTATGTC
ATAAAGCTGCTAAAGCCTACAGTGTAGACAGATGCTCACGTATTATTCCTGCACGAGCGCGTGTTGAGTG
CTATAGTGGTTTTAAACCGAATAACACCTCAGCTCAGTACATCTTTTCAACTGTTAATGCTTTACCAGAG
GTTAATGCCGACATTGTTGTCATTGATGAAGTGTCTATGTGCACTAACTATGATTTGTCTATTGTTAATG
CTCGTGTGGCATATAAGCACATTGTCTATGTTGGTGACCCGCAGCAGTTACCTGCACCCAGAACCATGAT
AACGCGTGGTGTGTTACAACCTGAAGATTATAATGTTGTCACCCAGCGTATGTGTGGTGTAGGACCTGAT
GTGTTTTTGCACAAGTGTTACCGGTGCCCTGCTGAGGTTGTTAACACTGTGTCTGAACTTGTTTATGAAA
ACAAATTCAAACCAGTGAAAGACCACAGCAAACAGTGTTTTAAGATGTTTGTTAAGGGTAATGTTCAGAT
TGATAATGGCTCTAGTGTTAATAAGAAGCAGCTTGAGGTGGTTAAAGCCTTTATCGCAAAGAACCCTAAA
TGGAGCCGCGCTGTGTTTATCTCACCATACAACAGTCAAAACTATGTTGCTGGGCGTATGTTAGGTTTGC
AGACACAAACCGTGGACTCTGCGCAAGGTAGCGAGTATGACTATGTTATTTATACACAGACTTCTGACAC
ATCTCATGCCCTTAATGTTAATAGGTTTAATGTTGCTATTACACGCACCAAGATTGGTATTTTGTGTATT
ATGTGTGACAAGGCACTGTATGACACATTGAAATTTTTTGAGATCAGTCAATCAGACCTTCAATCTACTA
TTGGTGGGTGTGGTCTTTTTAAGGACTGTTATAAATTTGATCAGGATTTACCGCCTGCACATGCAACAAC
ATATATGGCTCTTTCTGACAAGTTCAAGACAGATAAAGAACTTGCTGTTAATATTGGTCATTCTGATGTT
CGTTATGAACACGTTGTTTCTTATATGGGCTTCCGTTTTGACATGAACATACCTAATTTCCATTCCCTGT
TTTGCACACGTGATTTCGCGATGCGTAACGTTAGGGGCTGGATTGGTATGGACGTAGAGGGGGCTCATGT
TTGCGGTGATAATATCGGTACAAATGTTCCATTACAAGTAGGGTTCTCTAATGGTGTTGACTTTGTCGTA
CAACCTGAAGGTTGTGTTGTAACCAATGAGGGTAACATTGTCAAGCCAGTTAAAGCTAGAGCTCCACCGG
GTGAACAATTCACACACCTAGTACCTTTGATGCGTAAAGGGCAGCCATGGTACGTTGTACGACGTAGAAT
CGTGCAAATGGTCTGTGATTGTTTAAATGGGCTTTCAGACGTAGTAATTTTTGTACTATGGGCTGGAGGT
TTGGAACTCACAACCATGAAGTATTTTGTTAAAATAGGACCATCTCAGCATTGTGATTGTGGTAAAGAGG
CTCGTTGCTACAATAGTGCGACTCATGCGTACTATTGTTTAGCACACGCACTTGGTTGCGATTATTTGTA
CAACCCCTTTGTTATAGATATACAGCAATGGGGCTATACAGGGTCTCTTAGCAGTAACCATCATGAAGTT
TGTAATGTGCACCGTAATGAGCATGTTGCTTCAGGTGACGCTATTATGACTAGATGTCTTGCAATTCATG
ATTGTTTTGTAAAAAATGTTGACTGGTCTATCACATATCCGTTTATTGCCAATGAGAATGCCATTAATAA
GAGTGGACGAATAGTTCAGTCTCATATTATGAAGGCTGCCTTGAAGGTGTATAATCCTAAAGCTGTTCAT
GACATTGGAAATCCTAAAGGCATACGTTGTGTTGCAACTAATGTACCTTGGTACTGTTACGACAAACAGC
CTATTAATTCTAATGTTAAGATGCTTGAGTATGATTATATGACTCATGGACAATTGGACGGTATGTGCCT
ATTTTGGAACTGTAATGTAGATATGTATCCTGAGTTTTCTATTGTCTGCAGGTTTGACACACGCTGTAGA
TCACATTTGTCACTAGAAGGCGTTAATGGTGGTGCACTTTATGTAAACAATCATGCCTTCCACACACCTG
CATACGACAAGCGTGCCTTTGCTAAGCTTAAGCCCATGCCATTTTTCTTTTATGATGATGGTGAATGTGA
TGTTTCACAGGGACAGATTAATTATGTGCCACTTCGTGCTACCGTGTGTATTACTAAGTGTAATATTGGT
GGTGCTGTTTGTAAGCGACACGCTAGTCTTTATAGGGCTTATGTTGAGGCTTATAATACTTTTACTCAGA
ATGGTTTTAACATTTGGTGTCCCAACAGTTTTGATGTTTATAATTTATGGCAAACTCTAGTTGACACTAA
TTTGCAGGGCCTTGAGAACATTGCATACAATGTTGTCAAGAAGGGATCTTTTGTTGGTGAACCAGGTGAG
TTGCCTGTGGCAGTTGTAAACGATAGAGTGTCTGTTAGGGATGGTGTTAGTGATAATGTTATCTTTGTTA
ATAAGACTTCATTACCAACCAATGTTGCATTTGAGCTGTATGCTAAGCGCAAAATTGGTCTTACACCGCC
ACTTACCATTCTGAAAAATATGGGTGTTGTTGCTACACATGGTTTCGTGTTATGGGACTATGATGCTGAC
AGACCCTTTTCTAATTTTACTAAATCTGTTTGCAAGTATACAGACTTTGATGAGGACGTGTGTACTTGCT
TTGACAATGGCATACAAGGTGCATTTGAGAGGTTTACTTTGTGTAAGAATGGTGTATTAATCTCTAATGT
CGCTATCAAGAAATTACGTGGTATACGTTTGAATTTTGGTTATTTGAACGGTGTTGCAGTTAGTAGTATC
ACTGAAGGTGAGACTACTAAGCCTGTTGACTGGTATATCTATCAACGCAAAGACGGTTCATTTGTTGAGC
CTGTTGATGGTTACTACTCACAGGGTCGTAATGCTAGTACATTCTTGCCACGTTCTCAGATGGAAAAAGA
CTTTTTAGAACTTGACACTGGTTTGTTTATAAGCAAGTATGGACTTGAAGACTTTAATTTTGAGCACATC
GTTTATGGCGATGTCTCAAAAACTACTCTTGGTGGTCTACACTTACTTATATCACAGGTTCGTTTAGCAC
GTATTGGTGTTCTTAAGGTTGAGGACTTTGTTGACTCAGCTGATGATACACTACATAGTTGTTCCGTTAC
GTATGCTAATGATCCTAGTAGTAAATCCGTCTGCACCTATATGGATATACTTTTAGATGATTTTGTTGTG
ATTCTTAAGAATCTTGATCTTTCTGTGACGTCTAAAGTGCATGATGTCATTGTTGATTGTAAGGCTTGGC
GCTGGATGCTTTGGTGTAAAGACTCCAAGGTTGCCACTTTCTACCCGCAGTTGCAGTCTGCTGAGTGGAA
GTGTGGTTACAGCATGCCAAGCCTTTATAAAATACAGAATATGTGTATGGATGCATGTAATTTGTATAAT
TATGGTGCTAGTATTAAGTTGCCAGATGGTATTATGTTTAACGTTGTTAAATATACCCAGCTGTGTCAGT
TTCTTAATACCACTACCATGTGTGTTCCTCATAATATGCGTGTCTTACACCTTGGTGCTGGCTCTGATAA
GGGTGTAGCACCGGGTACAGCTGTTTTACGTAGATGGCTCCCTGACGATGCAATAATCGTTGACAATGAT
GTTAATGATTATGTCAGTGATGCTGATTTTAGTATAACAGGTGATTGTACACATGTTTATGTTGAAGACA
AATTTGACCTACTTATATCAGATATGTATGATGGAAAAATTAAGAGCATCGATGGTGACAATGTGTCTAA
AGATGGATTTTTCACTTATATTAATGGATTTATACGTGAAAAACTTGCGCTTGGTGGCGCTATGGCTGTT
AAGATTACCGAGTATAGTTGGAATAAACAACTTTATGAGATTGCGCAGAAGTTTGAATATTGGACACTGT
TTTGTACCAGTGTTAACACTTCTTCTTCTGAAGCTTTCCTTATTGGTATTAACTATCTTGGTGACTTTTC
TAGTGCTAGTGTTATAGATGGCAATGTTATGCATGCCAACTATATATTTTGGCGCAATTCCACTATTATG
ACTATGTCATATAATTCAGTTCTTGATCTGTCAAAATTTAGGTGTAAACATAAAGCGACTGTCATTATTA
CACTTAAAGATAAAGACATTACTGATATGGTGCTTGGTCTGATTAAAAATGGCAAGTTGTTGATTCGCAA
CTCGCAAAAATTATTAAATTTTAGCAACCATCTTGTAACAACTAAATGAAACTTTTTACAGTTTTCACGC
TTTTGGCCTCTATTAGAGTGCTTTATGGCTGTGAATCCGTTGATTTTAATTTGTTTAATACAATATTTTC
AACACACAGAGGTTTAAGTAATACCACCTCTGTTATCACTGGTGCTTACCCTTCCACCAATAAGTCAGAC
TGGTCTTGTAATACAAGAACTGGTCATTTGAGTGGTAGTGGTTTCGGCATAGGTTTGTATGTACAGACAC
CACGTGAACAATACCAGTATGATGGTTCTGGTGCAGGCGGCTATACTATAGCTGTTTCGCCCATTCACGT
TACGAATTTGACTTGGGAGCTATGGATCCACCGTAAATGGGGTGTTAACTCAGTTGTTACTGTTAGATTA
TGTAGGTGGTGGCAGTTTATGAGTTTTAACTCTACTAGCCATGCAGCAGATGCTGGTCCTACTAATGCAT
TTGAGTGTCTTATAAATGGTTCCTATCCTACTCATCGTAACACTGGTTATATGTTTGGTGTTACTTGGTA
CAATGATTTAGTTAGAATAGTTTTTCCACCTACTGTTCTTGAAATGCAGCTTGATGGTTTACAGTGGGAA
CGTGTCCAGTTTAATAGTCCTGTTAATGCTGGACATGCTACTAGGTTTAACGTCGTTAAGGACATTTCCA
CTGTTTTGGTTGAAACTAACAGTGGTGGCTCTGTTTTTAGATATTCGTATTGTGCTGATGGGTTTGTTAA
CGGTCTGCAATGTAAGCTTAGACTATTTGATATACCCCCTGGTGTTTATTCTAATAGTGAGGTTGAATAT
CCTACAGCACTATATACTGTTGTACACAATATGTCAGCCTGTCCAGAGAGGCCAGATAGCTATTGTGGTT
CTAATTCGTGCCCTTTTAAGCGTGCAGTGTTTTCTAATTGTATTGTTAATTATACTACCTGGGTTAATCC
AGACCAGCGTGATTTTCAACATTTAATTTTGTCTAATGGCAAGTTTAATCCATTTACTGAGTGTAATGGG
TTGAACAGAATTGTTGATGGTTGCGTTCCTGGTTTCGTTCTTAGAGTTGGTCGTGGTAAGGCTGTTAACA
GAACTATTGTTACACCTTACCTCAAGCCTTATGAATGTTTTGGGTGGTCATGGAATGACAACCAGGATAG
TATTTATGACTGGTGGATTGCTGATTTTGTCTCCACTGGTGCTTTCGTTTGTGAGAGTAATCCCGAAGCT
CCTAAGACTGGGGTTTGTGTGACATACACTGTAGAGAAAGTTACTTTTCAGGGTGTGCTGTATGAGAGTA
ATTTTACTTTCGCACAGTATTATAACCTATTGTATGTAGGTTCTCAACTTAGGTATGTGCGTATACTCGG
TAAAGTTTATGAAGTTTCATCTTGTTTTGAGGCTTCATATGACGTTTTATACCGTAACAATCAGTCTTTT
GGGTTGCTTTATAGAAGTTTCGATTGTAATCAGCTTCATATTAAATCTGCACGTTTTGTGGACCGTTTAT
TACCGTCTCATAATGGTACTGCTACTGTATTAGGTTGTTTGTTTAATGCTAGTTACGCACCTAATGACAC
CATGGTAAATTGCACTAACCCACTTGGTGATGGGTTTTGTGCTGATTTGCTAGGTAATGTCGCTGTTAGG
CGTATGACTTTTGAAAAGCACGACACTACTTACGTAGCACCTGTTACTAATGAGAGGTACACAGAAATGC
CATTGGACCATCAATTAATTTTGACCGAACAGTTTTTGCAAACTACAATGCCTAAGTTCAGCGTTAGTTG
CGAGACTTACATATGTGACGTAAGTAAGGCGTGCAAAAATTTGCTATTTAGGTATGGTGGTTTTTGTCAA
AAAGTTGAGGCTGACATTCGTGGTGCAGGCATTCTTTTGGACGGTGATGTTAGTAGTTTGTACTCTACTA
TTGCTGCCAAAACTAGTTCCGTTGTGCCCACTACTGATAGATTCAATGTTTCTCAATTCTTTTTGCCTAA
AACGCAGTCTAGTGCCAATAAGTATGAATCTAGGTCTGCTATTGAGGACTTGTTATTCAGCAAAATTGAA
ACTACTGGCCCAGGCTTTTACGGTGACTATTATAACTGTAAGAAAAATGCTATACAAGACCTTACTTGTG
CTCAGTACCATAATGGTATACTTGTTATACCACCTATTATGGATGCTGAGACGTTAGGCATGTATGGCGG
GATTGCTGCTGCTTCTGTAACGCTAGGCATTTTTGGTGGACAAGCTGGCATGGCCACATGGTCTGTTGCT
ATGGCTGGACGTTTAAATGCACTGGGTGTTGTTCAGAATGCTCTAGTCGACGATGTCAATAAGCTTGCTA
ACGGCTTTAACCAATTGACAGCGAGTGTTAGTAAGCTTGCTTTGACCACTTCTAGTGCATTGCAGGCCAT
TCAGGCTGTCGTTAACCAGAATGCTGCTCAAGTTGAGTCACTCGTTAGTGGTATTACTGAGAATTTTGGT
GCTATTAGCACTAATTTTAAGGTTATATCACAGCGTCTTGACAAACTTGAAGCTGATGTTCAGATGGATA
GGCTTATTAATGGCAGAATGAATGTCTTACAGCTTTTTGTCACTAACTACAAGCTAAAAATTGCTGAGCT
GCGTAACACACATCGTTATGTGCAATCTCTTATTAATGAATGTGTTTATGCTCAGAGTTTAAGAAATGGT
TTTTGCGGTCAGGGACTACATGTACTGTCACTTATGCAAAATGCACCTAGTGGTATAATGTTTTTCCACT
ATTCGCTGATACCTAACAACACTATCACTGTTAAAACCACACCAGGTCTTTGTGAGAGTGATGAATTGGG
TTCTAAGTGCATTGTTGCTAAGGACGGCGTATTAGTCTCTGCTAATTTAAGTTATTGGCAGTGGTCACCG
CGTAACCTTTACAAACCAGAAAATCTGACTTTTGCTAATGTCATTGCCGTTTCACGTGGTGCTAATTACA
CTACATTGAACAAAACTTTTGACATACCTGAATTGAATAGTACTTTTCCCATTGAGGAGGAGTTTCGTGA
GTACTTTCAGAATATGTCATCTGAGCTGCAGGTCTTGAAAAATTTGACTGCTGATATGAGCAAGCTTAAC
ATTAGTGCTGAAATTCAGCTTATTAATGAAATTGCTCATAACGTCTCTAACATGCGCGTTGAGGTTGAGA
AATTCCAGCGCTATGTTAATTATGTCAAATGGGCTTGGTGGCAGTGGCTGCTTATATTTATTGCTCTAAC
ATTGCTAGCTGGTCTAATGCTTTGGTGCTGTCTTGCTACTGGATGTTGTGGCATGTGTGGTTGTTTAGCT
GCTACATGTGCATCATGCTGTGATTGTAGAGGAACTAAACTTCAATCATACGAGATTGAAAAGGTCCACG
TCCAATAATGTTTGGTGGACTTTTCCAGTTGACACTTGAGGGTGTCGTTAACTCTACTATTAGAGCTGCT
AAACTTGACCCTAATGACGAAGCTATTATTAGGGAACAAGTGCAGCCTGCTATTAACGGTGCCAATATGC
TGGGCTATATGTTGACTAGCATGTTTGTGTGGTACTTTGCATTGTACAAGCCTTCAACAAGACGTGGCAG
AATTGCTATGTTTGTTTCTAAGTTGCTCGTAATCTTTGCTTACGTACCTATTATTGCTTACTGTGGCGGT
GTTGTTGACAGTTGCATTATACTTGTTGCTGTTGTAAGCAGATTACTGTATACCAGTTATTATGCTTTTT
GTTACAGGAGTTTTGCTTTTGTTCTCTTTAATGCACCGACACTGTGCTTCATCAACGGCACCGTTTGTCT
CTACTCTAGAATTACTAAAGTAGCTGACTATATTGCTCTCTATGGTGGTCACCATTATGTGACCATCGAG
ACAACTGCTGTTGAATTTGCGCACAAGGACTCACTCTATGTTGCTATTAGAGGTAAGAAGGAATTAAACC
TTTACTTATCTAAAGCAATGGAATTGTCTGATGGTGCGTATATTTACTTATTTACTAACACACCTTTTGT
TGGTATCTATAACGCTAATTTTCAGCTGCAAGAAACTCAACTAAACTATGTTTCTGAAGATTGTTGAGGA
TGATGGTTTGTTCATCAACACAGTCTTGTGGCTTTTAGTGTTGATACTTGTTCTCTTGGTGGCTATCACT
GTTATTAAGCTCATACAGCTATGTTTTTCTTGTCATAGGCTTATGAGTAATACCATATACATACCAGTGT
ATAATGCTTACCTTGTTTACAAGTCTTATATGGAAGTTGAACCATGCCCCATAATTAATGTCTAAACTAA
ACGATGACTGATTCTAACAACACGGTCCCTGTGACCGAAGTTTTAGAACATCTTAGAAACTGGAACTTCA
GCTGGAATATCATACTGACAGTATTTATTGCAGTGCTTCAGTATGGTAACATGAAGTACAGTTTCTTTCT
CTATGGAGTTAAGATGTTAATCATGTGGCTCCTATGGCCCTTAGTCATTGCTCTGAGCATTTTTAATGCC
TATGCTGACTTTGGTGTTAATTGGTGGTTCTTCTCCTTCAGCATTCTGATGCTTGTCATAACGCTAGTTC
TCTGGCTTATGTACATAATTAATAGTTTTAAGCTTTATCGCAGAACGCGAACGTTTTGGGCATTTAACCC
CGAAACAGACGCCATTGCTGTCATTTCAGTCTTTGGTAGATCCTACTCGATACCTATGCCAGTGGCACCA
ACAGGTATTACTCTGACGATTTTAAGTGGAACACTCTTTTTCGATGGCATCAGAATTGCTACTGGTGTGC
AGCCTGCACACTTACCGCAATTTGTGACTGTCGCCAAACCTGGCACGACTATAATTTATACTCGTGCGGG
GCGTTCCCTTAATGCAAGCACCAACACTGGTTGGGCTTTTTATGTCAGAAGTAAGCATGGTGACTATTCT
GCTTTATCAAATAGTAGTGATAACTTGACAGAAAATGACAGATTGCTGCATTTAGTCTAAACTAAACGAA
TATGGCCACTGTTAATTGGGGTGACGCTGTTGAACAGGCGGAATCTCGTGGTCGTAAAAGAATTCCATTG
TCACTCTTTGCGCCTTTGCGTGTTATAGATGGCAAAAACTTTTGGAATGTCATGCCTAGAAATGGAGTTC
CGACAGGTAAAGGCACTCCAGATCAACAGATTGGTTATTGGGTTGAACAAAAACGCTGGCGAATGCAAAA
AGGCCAACGTAAAGATCAGCCTTCTAACTGGCACTTTTATTACCTTGGTACTGGTCCTCACGCAGATGCT
CCTTTCAGGAAACGGATTCAGGGTGTGCATTGGGTCGCTGTTGACGGTGCTAAAACTAGCCCCACAGGTC
TTGGTGTTCGCAATCGTAACAAAGAACCTGCTACACCTCAGTTTGGGTTTCAATTACCACCAGACCTGAC
TGTTGTTGAGGTTACTTCTAGAAGTGCTTCACGTTCACAGTCTCGTTCTCGCAATCAAAGTCAAAGCCGC
AGTGGTGCTCAGACACCTCGTGCTCAACAGCCGTCACAGTCTGTTGACATTGTTGCTGCAGTTAAACAAG
CTTTGGCAGACTTGGGCATAGCTTCTAGCCAGTCCAGGCCTCAAAGTGGTAAAAATACACCCAAACCAAG
AAGCAGAGCTGTCTCACCTGCACCTGCCCCTAAACCGGCTCGTAAGCAGATGGACAAACCTGAATGGAAG
CGTGTTCCTAATTCTGAGGAGGACGTGCGTAAATGCTTTGGTCCTCGCTCAGTTTCTAGAAATTTTGGTG
ACAGTGACCTCGTTCAGCACGGTGTTGAAGCTAAGCACTTTCCAACAATTGCTGAGTTGCTTCCGACACA
AGCTGCACTAGCCTTTGGTAGTGAAATCACAACCAAAGAGTCTGGTGAATTTGTAGAAGTCACCTATCAC
TATGTAATGAAGGTCCCCAAGACTGATAAAAATCTACCCAGATTTCTTGAGCAAGTCTCGGCTTACTCTA
AACCCAGTCAAATTAGGAGATCTCAATCTCAACAAGACCTAAATGCTGATGCCCCAGTGTTCACTCCGGC
ACCTCCAGCTACTCCAGTTTCCCAAAATCCTGCTTTTCTTGAGGAGGAGGTTGAGATGGTGGATGAGATT
ATTAATTAGTTCAACTAAACATGAACCAGCTTATCTTTTTCCTGTGTATGATGTGCTGTTATGCTATTTT
TTTTGATTGGCTTTTTAATCTCTTCTTTTACGCTTGCCAGGTCAATACTTGGCAGGAGTTTGCTTTCTCA
TGTAACTGGAGTTGGTCACTTTTCTTTGAGGACTTCAGTACCTGGTTTAAATGCCTTTCTGTTGTTCTTA
TTGGTACTATTGCTGCTGCTAGCTTTATGTTTGCTGATTTCGCTGTTGAGGTCTTTGACCTCTTTGAGCG
GTTTTTCATCAACGTTGGCAGATTTTGCAGATTTGTTTGACATACAATCCCTAGCTTTGCTTGTGGATTC
AGTCTCATACACAATGGTAAGCACGTAATTATGCTAGTATGAGTAGAGTATAATTATATTGAGTCCTATA
GACCAACGCAGTTAACTACATGTCTGGTGTGGTGGAGTAATCAAAGATCCGCTTGACGAGCCTATATGGA
AGAGCCGTCACACCTCGTATGCAAGTTTCTGTTAGTAGTTGTTAATTAGTTGATTCTTTGACAGTGATAC
ACA</v>
      </c>
      <c r="AU65" s="114" t="str">
        <f t="shared" si="20"/>
        <v>&gt;PiSADS MG5</v>
      </c>
      <c r="AV65" s="114">
        <f t="shared" si="21"/>
        <v>1</v>
      </c>
      <c r="AW65" s="115" t="str">
        <f t="shared" si="22"/>
        <v>&gt;PiSADS MG557844.1_ref_genome</v>
      </c>
      <c r="AX65" s="38"/>
      <c r="AY65" s="38"/>
      <c r="AZ65" s="38"/>
      <c r="BA65" s="38"/>
      <c r="BB65" s="38"/>
      <c r="BC65" s="38"/>
      <c r="BD65" s="38"/>
      <c r="BE65" s="38"/>
      <c r="BF65" s="38"/>
      <c r="BG65" s="38"/>
      <c r="BH65" s="38"/>
      <c r="BI65" s="38"/>
      <c r="BJ65" s="38"/>
      <c r="BK65" s="38"/>
      <c r="BL65" s="38"/>
      <c r="BM65" s="38"/>
      <c r="BN65" s="38"/>
      <c r="BO65" s="38"/>
      <c r="BP65" s="38"/>
      <c r="BQ65" s="38"/>
      <c r="BR65" s="38"/>
    </row>
    <row r="66" ht="18.0" customHeight="1">
      <c r="A66" s="250"/>
      <c r="B66" s="251" t="s">
        <v>606</v>
      </c>
      <c r="C66" s="252" t="s">
        <v>607</v>
      </c>
      <c r="D66" s="90" t="str">
        <f t="shared" si="8"/>
        <v>PnGu-P2S_2019</v>
      </c>
      <c r="E66" s="196" t="s">
        <v>136</v>
      </c>
      <c r="F66" s="196" t="s">
        <v>136</v>
      </c>
      <c r="G66" s="91" t="s">
        <v>136</v>
      </c>
      <c r="H66" s="196"/>
      <c r="I66" s="196"/>
      <c r="J66" s="197"/>
      <c r="K66" s="197"/>
      <c r="L66" s="198" t="s">
        <v>73</v>
      </c>
      <c r="M66" s="199" t="s">
        <v>608</v>
      </c>
      <c r="N66" s="200" t="s">
        <v>609</v>
      </c>
      <c r="O66" s="201">
        <v>43878.0</v>
      </c>
      <c r="P66" s="199" t="s">
        <v>610</v>
      </c>
      <c r="Q66" s="253"/>
      <c r="R66" s="204"/>
      <c r="S66" s="197"/>
      <c r="T66" s="196" t="s">
        <v>136</v>
      </c>
      <c r="U66" s="197"/>
      <c r="V66" s="197"/>
      <c r="W66" s="254"/>
      <c r="X66" s="254"/>
      <c r="Y66" s="206"/>
      <c r="Z66" s="207"/>
      <c r="AA66" s="208"/>
      <c r="AB66" s="209"/>
      <c r="AC66" s="104" t="str">
        <f t="shared" si="11"/>
        <v>MISSING ENTRY ID</v>
      </c>
      <c r="AD66" s="104" t="str">
        <f>IFERROR(__xludf.DUMMYFUNCTION("if (REGEXMATCH(AC66, ""^&gt;""),AC66 &amp; ""
"" &amp; Z66, """")"),"")</f>
        <v/>
      </c>
      <c r="AE66" s="210"/>
      <c r="AF66" s="211" t="str">
        <f t="shared" si="12"/>
        <v/>
      </c>
      <c r="AG66" s="212"/>
      <c r="AH66" s="213"/>
      <c r="AI66" s="108" t="str">
        <f t="shared" si="13"/>
        <v/>
      </c>
      <c r="AJ66" s="108" t="str">
        <f t="shared" si="14"/>
        <v/>
      </c>
      <c r="AK66" s="109" t="str">
        <f>IFERROR(__xludf.DUMMYFUNCTION("if(AI66&gt;0, right(left( REGEXREPLACE( REGEXREPLACE(AQ66, ""&gt;.*\n"", """"), ""\n"" , """"), AJ66), AJ66-AI66+1))"),"")</f>
        <v/>
      </c>
      <c r="AL66" s="109">
        <f t="shared" si="15"/>
        <v>0</v>
      </c>
      <c r="AM66" s="109" t="str">
        <f t="shared" si="16"/>
        <v/>
      </c>
      <c r="AN66" s="110"/>
      <c r="AO66" s="214"/>
      <c r="AP66" s="214"/>
      <c r="AQ66" s="214"/>
      <c r="AR66" s="255"/>
      <c r="AS66" s="113" t="str">
        <f t="shared" si="19"/>
        <v>no</v>
      </c>
      <c r="AT66" s="109" t="str">
        <f>IFERROR(__xludf.DUMMYFUNCTION("if(AQ66="""","""", REGEXREPLACE(AQ66, ""&gt;.*\n"", AW66 &amp; ""
""))"),"")</f>
        <v/>
      </c>
      <c r="AU66" s="114" t="str">
        <f t="shared" si="20"/>
        <v>&gt;PnGu-P2S_2</v>
      </c>
      <c r="AV66" s="114">
        <f t="shared" si="21"/>
        <v>1</v>
      </c>
      <c r="AW66" s="115" t="str">
        <f t="shared" si="22"/>
        <v>&gt;PnGu-P2S_2019 _ref_genome</v>
      </c>
      <c r="AX66" s="38"/>
      <c r="AY66" s="38"/>
      <c r="AZ66" s="38"/>
      <c r="BA66" s="38"/>
      <c r="BB66" s="38"/>
      <c r="BC66" s="38"/>
      <c r="BD66" s="38"/>
      <c r="BE66" s="38"/>
      <c r="BF66" s="38"/>
      <c r="BG66" s="38"/>
      <c r="BH66" s="38"/>
      <c r="BI66" s="38"/>
      <c r="BJ66" s="38"/>
      <c r="BK66" s="38"/>
      <c r="BL66" s="38"/>
      <c r="BM66" s="38"/>
      <c r="BN66" s="38"/>
      <c r="BO66" s="38"/>
      <c r="BP66" s="38"/>
      <c r="BQ66" s="38"/>
      <c r="BR66" s="38"/>
    </row>
    <row r="67" ht="15.75" customHeight="1">
      <c r="A67" s="250"/>
      <c r="B67" s="251" t="s">
        <v>606</v>
      </c>
      <c r="C67" s="252" t="s">
        <v>611</v>
      </c>
      <c r="D67" s="90" t="str">
        <f t="shared" si="8"/>
        <v>PnGu1_2019</v>
      </c>
      <c r="E67" s="196" t="s">
        <v>136</v>
      </c>
      <c r="F67" s="196" t="s">
        <v>136</v>
      </c>
      <c r="G67" s="91" t="s">
        <v>136</v>
      </c>
      <c r="H67" s="196"/>
      <c r="I67" s="196"/>
      <c r="J67" s="197"/>
      <c r="K67" s="197"/>
      <c r="L67" s="198" t="s">
        <v>73</v>
      </c>
      <c r="M67" s="199" t="s">
        <v>608</v>
      </c>
      <c r="N67" s="200" t="s">
        <v>609</v>
      </c>
      <c r="O67" s="201">
        <v>43879.0</v>
      </c>
      <c r="P67" s="199" t="s">
        <v>612</v>
      </c>
      <c r="Q67" s="253"/>
      <c r="R67" s="204"/>
      <c r="S67" s="197"/>
      <c r="T67" s="196" t="s">
        <v>136</v>
      </c>
      <c r="U67" s="197"/>
      <c r="V67" s="197"/>
      <c r="W67" s="254"/>
      <c r="X67" s="254"/>
      <c r="Y67" s="206"/>
      <c r="Z67" s="207"/>
      <c r="AA67" s="208"/>
      <c r="AB67" s="209"/>
      <c r="AC67" s="104" t="str">
        <f t="shared" si="11"/>
        <v>MISSING ENTRY ID</v>
      </c>
      <c r="AD67" s="104" t="str">
        <f>IFERROR(__xludf.DUMMYFUNCTION("if (REGEXMATCH(AC67, ""^&gt;""),AC67 &amp; ""
"" &amp; Z67, """")"),"")</f>
        <v/>
      </c>
      <c r="AE67" s="210"/>
      <c r="AF67" s="211" t="str">
        <f t="shared" si="12"/>
        <v/>
      </c>
      <c r="AG67" s="212"/>
      <c r="AH67" s="213"/>
      <c r="AI67" s="108" t="str">
        <f t="shared" si="13"/>
        <v/>
      </c>
      <c r="AJ67" s="108" t="str">
        <f t="shared" si="14"/>
        <v/>
      </c>
      <c r="AK67" s="109" t="str">
        <f>IFERROR(__xludf.DUMMYFUNCTION("if(AI67&gt;0, right(left( REGEXREPLACE( REGEXREPLACE(AQ67, ""&gt;.*\n"", """"), ""\n"" , """"), AJ67), AJ67-AI67+1))"),"")</f>
        <v/>
      </c>
      <c r="AL67" s="109">
        <f t="shared" si="15"/>
        <v>0</v>
      </c>
      <c r="AM67" s="109" t="str">
        <f t="shared" si="16"/>
        <v/>
      </c>
      <c r="AN67" s="110"/>
      <c r="AO67" s="214"/>
      <c r="AP67" s="214"/>
      <c r="AQ67" s="214"/>
      <c r="AR67" s="255"/>
      <c r="AS67" s="113" t="str">
        <f t="shared" si="19"/>
        <v>no</v>
      </c>
      <c r="AT67" s="109" t="str">
        <f>IFERROR(__xludf.DUMMYFUNCTION("if(AQ67="""","""", REGEXREPLACE(AQ67, ""&gt;.*\n"", AW67 &amp; ""
""))"),"")</f>
        <v/>
      </c>
      <c r="AU67" s="114" t="str">
        <f t="shared" si="20"/>
        <v>&gt;PnGu1_2019</v>
      </c>
      <c r="AV67" s="114">
        <f t="shared" si="21"/>
        <v>1</v>
      </c>
      <c r="AW67" s="115" t="str">
        <f t="shared" si="22"/>
        <v>&gt;PnGu1_2019 _ref_genome</v>
      </c>
      <c r="AX67" s="38"/>
      <c r="AY67" s="38"/>
      <c r="AZ67" s="38"/>
      <c r="BA67" s="38"/>
      <c r="BB67" s="38"/>
      <c r="BC67" s="38"/>
      <c r="BD67" s="38"/>
      <c r="BE67" s="38"/>
      <c r="BF67" s="38"/>
      <c r="BG67" s="38"/>
      <c r="BH67" s="38"/>
      <c r="BI67" s="38"/>
      <c r="BJ67" s="38"/>
      <c r="BK67" s="38"/>
      <c r="BL67" s="38"/>
      <c r="BM67" s="38"/>
      <c r="BN67" s="38"/>
      <c r="BO67" s="38"/>
      <c r="BP67" s="38"/>
      <c r="BQ67" s="38"/>
      <c r="BR67" s="38"/>
    </row>
    <row r="68" ht="15.75" customHeight="1">
      <c r="A68" s="256">
        <v>19.0</v>
      </c>
      <c r="B68" s="251" t="s">
        <v>606</v>
      </c>
      <c r="C68" s="257" t="s">
        <v>613</v>
      </c>
      <c r="D68" s="90" t="str">
        <f t="shared" si="8"/>
        <v>PnGX-P1E_2017</v>
      </c>
      <c r="E68" s="91" t="s">
        <v>136</v>
      </c>
      <c r="F68" s="91" t="s">
        <v>136</v>
      </c>
      <c r="G68" s="91" t="s">
        <v>136</v>
      </c>
      <c r="H68" s="91" t="s">
        <v>136</v>
      </c>
      <c r="I68" s="91"/>
      <c r="J68" s="98"/>
      <c r="K68" s="98"/>
      <c r="L68" s="198" t="s">
        <v>73</v>
      </c>
      <c r="M68" s="152" t="s">
        <v>614</v>
      </c>
      <c r="N68" s="193" t="s">
        <v>445</v>
      </c>
      <c r="O68" s="194">
        <v>43944.0</v>
      </c>
      <c r="P68" s="98"/>
      <c r="Q68" s="119"/>
      <c r="R68" s="97"/>
      <c r="S68" s="98"/>
      <c r="T68" s="91"/>
      <c r="U68" s="98"/>
      <c r="V68" s="98"/>
      <c r="W68" s="99" t="s">
        <v>615</v>
      </c>
      <c r="X68" s="99"/>
      <c r="Y68" s="120">
        <v>1265.0</v>
      </c>
      <c r="Z68" s="119" t="s">
        <v>616</v>
      </c>
      <c r="AA68" s="102">
        <f t="shared" ref="AA68:AA74" si="28">len(Z68)</f>
        <v>1265</v>
      </c>
      <c r="AB68" s="103" t="str">
        <f t="shared" ref="AB68:AB74" si="29">if(AA68=Y68, "yes","no")</f>
        <v>yes</v>
      </c>
      <c r="AC68" s="104" t="str">
        <f t="shared" si="11"/>
        <v>&gt;PnGX-P1E_2017 QIA48623_ref</v>
      </c>
      <c r="AD68" s="104" t="str">
        <f>IFERROR(__xludf.DUMMYFUNCTION("if (REGEXMATCH(AC68, ""^&gt;""),AC68 &amp; ""
"" &amp; Z68, """")"),"&gt;PnGX-P1E_2017 QIA48623_ref
MFVFLFVLPLVSSQCVNLTTRTGIQPGYTNSSTRGVYYPDKVFRSSILHLTQDLFLPFFSNVTWFNTINYQGGFKKFDNPVLPFNDGVYFASTEKSNIIRGWIFGTTLDARTQSLLIVNNATNVVIKVCEFQFCTDPFLGVYYHNNNKTWVENEFRVYSSANNCTFEYISQPFLMDLEGKQGNFKNLREFVFKNVDGYFKIYSKHTPIDLVRDLPRGFAALEPLVDL"&amp;"PIGINITRFQTLLALHRSYLTPGKLESGWTTGAAAYYVGYLQQRTFLLSYNQNGTITDAVDCSLDPLSETKCTLKSLTVEKGIYQTSNFRVQPTISIVRFPNITNLCPFGEVFNASKFASVYAWNRKRISNCVADYSVLYNSTSFSTFKCYGVSPTKLNDLCFTNVYADSFVVKGDEVRQIAPGQTGVIADYNYKLPDDFTGCVIAWNSVKQDALTGGNYLYRLFRKSKLKPFERDISTEIYQAGSTPCNGQVGL"&amp;"NCYYPLERYGFHPTTGVNYQPFRVVVLSFELLNGPATVCGPKLSTTLVKDKCVNFNFNGLTGTGVLTTSKKQFLPFQQFGRDISDTTDAVRDPQTLEILDITPCSFGGVSVITPGTNTSNQVAVLYQDVNCTEVPMAIHAEQLTPAWRVYSAGANVFQTRAGCLVGAEHVNNSYECDIPVGAGICASYHSMSSLRSVNQRSIIAYTMSLGAENSVAYSNNSIAIPTNFTISVTTEILPVSMTKTSVDCTMYICGD"&amp;"SIECSNLLLQYGSFCTQLNRALTGIAVEQDKNTQEVFAQVKQIYKTPPIKDFGGFNFSQILPDPSKPSKRSFIEDLLFNKVTLADAGFIKQYGDCLGDIAARDLICAQKFNGLTVLPPLLTDEMIAQYTSALLAGTITSGWTFGAGAALQIPFAMQMAYRFNGIGVTQNVLYENQKLIANQFNSAIGKIQDSLSSTASALGKLQDVVNQNAQALNTLVKQLSSNFGAISSVLNDILSRLDKVEAEVQIDRLITGR"&amp;"LQSLQTYVTQQLIRAAEIRASANLAATKMSECVLGQSKRVDFCGKGYHLMSFPQSAPHGVVFLHVTYVPAQEKNFTTAPAICHEGKAHFPREGVFVSNGTHWFITQRNFYEPQIITTDNTFVSGSCDVVIGIVNNTVYDPLQPELDSFKEELDKYFKNHTSPDVDLGDISGINASVVNIQKEIDRLNEVAKNLNESLIDLQELGKYEQYIKWPWYIWLGFIAGLIAIIMVTIMLCCMTSCCSCLKGCCSCGSCCK"&amp;"FDEDDSEPVLKGVKLHYT")</f>
        <v>&gt;PnGX-P1E_2017 QIA48623_ref
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v>
      </c>
      <c r="AE68" s="121" t="s">
        <v>617</v>
      </c>
      <c r="AF68" s="105" t="str">
        <f t="shared" si="12"/>
        <v>https://www.ncbi.nlm.nih.gov/protein/QIA48623</v>
      </c>
      <c r="AG68" s="128" t="s">
        <v>618</v>
      </c>
      <c r="AH68" s="110">
        <v>29801.0</v>
      </c>
      <c r="AI68" s="108" t="str">
        <f t="shared" si="13"/>
        <v>21540</v>
      </c>
      <c r="AJ68" s="108" t="str">
        <f t="shared" si="14"/>
        <v>25337</v>
      </c>
      <c r="AK68" s="109" t="str">
        <f>IFERROR(__xludf.DUMMYFUNCTION("if(AI68&gt;0, right(left( REGEXREPLACE( REGEXREPLACE(AQ68, ""&gt;.*\n"", """"), ""\n"" , """"), AJ68), AJ68-AI68+1))"),"ATGTTTGTTTTTCTTTTTGTCTTGCCTTTGGTTTCCAGTCAATGTGTCAATTTGACCACAAGAACTGGAATACAGCCAGGTTATACCAATTCATCTACTAGAGGTGTCTATTATCCAGACAAAGTTTTTAGGTCTTCAATTTTACATCTTACACAAGACCTTTTCTTACCTTTCTTTTCTAATGTTACTTGGTTTAACACCATAAATTATCAAGGAGGCTTTAAGAAGTTTGACAATCCTGTTTTACCATTTAAT"&amp;"GATGGTGTTTACTTTGCCTCCACGGAAAAGTCCAATATTATACGCGGTTGGATTTTTGGAACAACACTTGATGCCAGAACTCAATCTCTTCTAATAGTTAACAACGCAACCAATGTTGTTATCAAAGTATGTGAGTTTCAGTTTTGCACTGATCCATTTTTAGGTGTTTACTATCATAACAACAATAAAACATGGGTTGAAAATGAGTTTAGAGTTTATTCAAGTGCCAACAATTGCACTTTCGAATACATTTCT"&amp;"CAACCTTTTCTTATGGACCTTGAAGGAAAGCAAGGTAATTTTAAGAACCTTAGAGAGTTTGTGTTTAAAAATGTTGATGGTTATTTCAAGATTTACTCTAAACACACACCTATTGATTTAGTGCGCGACCTCCCCAGAGGTTTTGCTGCATTGGAACCACTGGTGGACCTCCCTATAGGTATTAATATTACCAGATTCCAAACATTGCTTGCTTTACATAGAAGTTATCTTACACCTGGTAAGCTAGAAAGTGGC"&amp;"TGGACAACTGGAGCTGCTGCTTACTATGTAGGTTACCTACAACAGAGGACTTTTCTCTTAAGTTACAATCAAAATGGAACCATTACAGATGCTGTTGATTGTTCACTAGACCCTCTTTCAGAGACAAAGTGCACATTAAAATCCCTAACAGTTGAAAAAGGAATTTACCAGACTTCTAACTTCAGAGTTCAACCAACAATCAGTATAGTTAGATTTCCTAATATTACAAACTTATGTCCATTTGGAGAAGTGTTT"&amp;"AACGCATCCAAATTTGCATCAGTTTATGCTTGGAACAGGAAGAGAATTAGCAATTGTGTTGCTGATTACTCTGTACTTTATAACTCTACATCATTTTCCACTTTTAAATGTTATGGAGTTTCACCTACAAAACTCAATGACCTTTGCTTCACCAATGTGTATGCAGACTCATTTGTTGTTAAAGGTGACGAGGTTAGACAAATAGCACCCGGACAAACTGGTGTTATTGCTGATTATAACTATAAGCTGCCAGAT"&amp;"GATTTTACTGGTTGTGTTATTGCTTGGAACTCAGTTAAGCAAGATGCTTTGACTGGTGGTAATTATTTGTATAGATTATTTAGAAAGTCTAAGCTTAAACCATTTGAGAGAGATATTTCCACTGAAATATACCAAGCCGGCAGCACACCCTGTAACGGTCAAGTTGGTCTAAATTGTTATTATCCTCTTGAAAGGTATGGTTTTCACCCAACTACAGGTGTTAACTACCAACCTTTTAGAGTGGTTGTTTTATCA"&amp;"TTTGAGTTACTTAATGGACCAGCTACTGTTTGTGGACCCAAATTGTCTACAACACTAGTTAAAGACAAATGTGTCAATTTCAACTTTAACGGTTTAACTGGCACAGGTGTTCTTACAACATCTAAGAAACAGTTTCTGCCTTTTCAACAATTTGGTAGAGACATCTCTGACACTACTGATGCTGTCCGTGACCCACAGACACTTGAAATACTTGACATTACCCCTTGCTCTTTTGGAGGAGTTAGTGTGATAACA"&amp;"CCAGGTACAAACACTTCTAATCAAGTGGCTGTACTTTACCAAGATGTTAACTGTACTGAAGTGCCTATGGCCATTCATGCAGAACAACTTACACCTGCCTGGCGTGTTTACTCTGCAGGAGCAAATGTGTTTCAAACAAGAGCAGGCTGTTTAGTAGGTGCTGAGCATGTCAACAATTCTTATGAATGTGACATTCCAGTCGGTGCTGGCATATGTGCAAGTTACCATTCCATGTCATCATTGCGTAGTGTCAAC"&amp;"CAGCGTTCAATCATTGCTTACACTATGTCTTTAGGTGCAGAAAATTCAGTTGCTTATTCTAATAATTCAATTGCCATACCTACTAATTTTACAATAAGTGTTACCACAGAAATTCTACCAGTGTCAATGACTAAGACTTCTGTAGATTGTACTATGTACATCTGTGGAGATTCAATTGAGTGTAGTAATTTATTGCTACAATATGGCAGTTTTTGCACACAATTAAACCGTGCTTTGACTGGGATTGCTGTTGAA"&amp;"CAAGACAAAAACACACAAGAAGTTTTTGCCCAGGTTAAACAAATCTACAAAACACCACCTATTAAAGATTTTGGTGGCTTTAACTTTTCACAAATATTGCCAGATCCATCAAAACCAAGCAAGAGGTCATTTATTGAGGATTTACTCTTCAACAAAGTGACACTTGCTGATGCTGGCTTCATCAAACAATATGGTGATTGCCTTGGTGATATTGCTGCTAGAGATCTCATCTGTGCACAAAAGTTCAATGGACTC"&amp;"ACGGTTCTACCGCCTTTGCTCACAGATGAAATGATTGCTCAATACACTTCTGCACTACTTGCTGGAACAATCACCTCAGGTTGGACCTTTGGTGCAGGAGCTGCTTTACAAATACCCTTTGCAATGCAAATGGCTTACAGGTTTAATGGCATTGGAGTCACTCAGAATGTTCTATATGAGAATCAGAAATTAATTGCCAATCAGTTCAACAGTGCTATTGGCAAAATACAGGATTCACTTTCATCTACGGCTAGT"&amp;"GCACTTGGTAAACTTCAAGACGTCGTAAATCAAAATGCACAGGCTTTAAACACACTTGTCAAACAACTTAGTTCCAATTTTGGAGCTATTTCGAGTGTGCTTAATGATATTCTTTCACGTCTTGACAAAGTTGAGGCTGAAGTGCAAATTGATAGGTTAATCACAGGAAGACTACAGAGTCTTCAAACTTATGTGACACAACAATTAATCAGAGCAGCAGAAATCAGAGCTTCTGCTAATCTTGCTGCAACAAAA"&amp;"ATGTCTGAGTGCGTACTCGGACAATCTAAAAGAGTTGATTTTTGTGGAAAAGGCTACCATTTAATGTCTTTCCCTCAATCAGCACCGCATGGTGTTGTTTTCTTGCATGTTACTTATGTACCTGCACAAGAAAAGAACTTTACTACTGCTCCTGCTATTTGTCATGAAGGAAAAGCACACTTCCCTCGTGAAGGTGTCTTCGTTTCAAATGGCACTCATTGGTTTATTACACAAAGGAATTTTTATGAACCTCAA"&amp;"ATTATTACCACTGACAACACATTCGTCTCTGGTAGCTGTGATGTTGTAATTGGAATAGTCAACAACACAGTTTATGATCCTTTGCAACCCGAGCTTGACTCATTTAAGGAGGAGTTAGACAAATACTTCAAAAATCACACATCACCAGATGTTGATCTTGGCGACATATCTGGCATAAATGCTTCGGTCGTCAACATACAAAAAGAAATTGACCGCCTCAATGAGGTTGCCAAAAATTTGAATGAATCACTCATT"&amp;"GACCTACAAGAGCTTGGAAAATATGAGCAATACATCAAATGGCCTTGGTACATTTGGCTTGGTTTTATAGCTGGGCTAATTGCTATCATTATGGTCACAATCATGCTATGTTGTATGACTAGTTGCTGTAGTTGCCTCAAGGGTTGTTGCTCTTGCGGTTCCTGCTGCAAATTTGATGAAGACGATTCAGAACCTGTTCTGAAAGGAGTCAAATTACATTACACATAA")</f>
        <v>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v>
      </c>
      <c r="AL68" s="109">
        <f t="shared" si="15"/>
        <v>3798</v>
      </c>
      <c r="AM68" s="109" t="str">
        <f t="shared" si="16"/>
        <v>&gt;PnGX-P1E_2017_Sgene
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v>
      </c>
      <c r="AN68" s="110" t="s">
        <v>619</v>
      </c>
      <c r="AO68" s="111" t="str">
        <f t="shared" ref="AO68:AO74" si="30"> if(AG68="", "MISSING ACCESSION", "https://www.ncbi.nlm.nih.gov/nuccore/" &amp; AG68)</f>
        <v>https://www.ncbi.nlm.nih.gov/nuccore/MT040334.1</v>
      </c>
      <c r="AP68" s="111" t="str">
        <f t="shared" ref="AP68:AP74" si="31">if(AO68="", "MISSING GENOME", AO68 &amp; "?report=fasta&amp;log$=seqview&amp;format=text" )</f>
        <v>https://www.ncbi.nlm.nih.gov/nuccore/MT040334.1?report=fasta&amp;log$=seqview&amp;format=text</v>
      </c>
      <c r="AQ68" s="112" t="s">
        <v>620</v>
      </c>
      <c r="AR68" s="113">
        <f>IFERROR(__xludf.DUMMYFUNCTION("len(REGEXREPLACE(REGEXREPLACE(AT68, ""&gt;.*\n"", """"), ""\n"", """"))"),29801.0)</f>
        <v>29801</v>
      </c>
      <c r="AS68" s="113" t="str">
        <f t="shared" si="19"/>
        <v>yes</v>
      </c>
      <c r="AT68" s="109" t="str">
        <f>IFERROR(__xludf.DUMMYFUNCTION("if(AQ68="""","""", REGEXREPLACE(AQ68, ""&gt;.*\n"", AW68 &amp; ""
""))"),"&gt;PnGX-P1E_2017 MT040334.1_ref_genome
GCTTTAACTTTTTACAAATCCCAGGTAGCAAAACCAACCAACTCTCGATCTCTTGTAGATCTGTTCTCTA
AACGAACTTTAAAATCTGTGTGGCTGTCACTTGGCTGCATGCCTAGTGCACTCACGCAGTATAATAATAA
TTAATTACTGTCGTTGACAGGAAACGAGTAACTCGTCCGTCTTCTGCAGACTGCTTACGGTTTCGTCCGT
GTTGC"&amp;"AGTCGATCATCAGCATACCTAGGTTTTGTCCGGGTGTGACCGAAAGGTAAGATGGAGAGCCTTGT
CCCTGGTTTCAACGAGAAAACACACGTCCAACTCAGTTTGCCTGTTCTTCAGGTTCGCGACGTGCTAGTA
CGTGGCTTTGGAGACTCCGTGGAGGAGGCTCTATCAGAGGCACGTCAACATCTTCTTGACGGCACTTGTG
GCATAATCGATGTTGAAAAGGGAGTACTCCCCCAACTCGAACAGCCC"&amp;"TATGTGTTTGTCAAACGTTCTGA
TGCCCGAACTGCTCCTCACGGCCATGTAATGGTTGAATTGGTGGCAGAACTCGATGGTGTTCAGTACGGT
CGTAGCGGTGAGACTCTTGGTGTTCTTGTACCACATGTTGGTGAAACACCTGTTGCTTATCGCAAAATTC
TTCTCCGTAAGAATGGTAATAAGGGAGCCGGTGGTCATAGTTTCGGCATCGATCTAAAGTCTTATGACTT
AGGTGACGAGCTTGGCAC"&amp;"TGATCCCATTGATGACTTTCAAGTCAACTGGAACACTAAACATGGCAGTGGT
GTAACTCGTGAGCTCATGCGTGAGCTTAATGGGGGCGCATACACTCGCTATGTAGACAATAACTTCTGTG
GCCCTGACGGCTACCCTCTTGAGTGCATCAAAGACTTATTAGCTCGTGCTGGAAAGTCTTCTTGCTCTTT
GTCCGAACAACTGGACTTTATTGACACTAAAAGAGGTGTGTACTGCTGCCGTGAACATGA"&amp;"ACATGAAATT
GTTTGGTACACGGAACGCTCCGACAAGAGCTACGAATTACAGACACCTTTTGAAATCAAATTGGCAAAGA
AATTTGACAATTTCACAGGGGAATGTCCAAACTTTGTCTTCCCACTAAATTCTACAATCAAGACCATTCA
ACCACGTGTTGAAAAGAAAAAGCTTGAGGGTTTTATGGGTAGAATTCGATCTGTCTATCCTGTTGCATCA
CCAAATGAATGCAACCCAATGCACCTTTCGA"&amp;"CGCTTATGAAGTGTGAACATTGTAGTGAAACTTCATGGC
AAACTGGTGACTTCCTTAAAGCCACTTGTGAATTTTGTGGTACTGAAAATCAAGTCAAAGAAGGACCTAC
CACTTGTGGTTACCTTCCTCAAAATGCTGTAGTAAAAATTTTTTGTCCAGCATGTCATAATCCAGAAATG
GGACCTGAGCACAGTCTCGCAGAATACCATAATGAATCTGGTATTAAAACCACTCTTCGTAAAGGTGGTC
GT"&amp;"ACCAAAGCATTTGGAGGATGTGTGTTCTCTTATGTGGGCTGTCACAACAAGTGTGCCTATTGGGTGCC
TCGTGCTGCTGCTAACGTAGGATGTAACCACACAGGAGTTGTGGGAGAAGGTTCTGAAAGTCTCAATGAT
AACCTTCTTGAAATACTTACTAAGGAGAAAGTCAACATTAACATTGTTGGTGACTTTAAACTGACTGAAG
AGATCGCCATAATCTTGGCATCTTTTTCTGCATCCACGAGTGCT"&amp;"TTCGTGGAAACTGTGAAGGGCTTGGA
TTACAAGTCTTTCAAACAAATTGTTGAATCCTGTGGTAACTTTAAAGTAACCAAGGGAAAATTCAAGAAG
AATGCTTGGAATATTGGTGAACCAAAGTCCATACTGAGCCCTCTGTATGCATTTCCCTCAGAAGCTGCTC
GTGTGGTACGTTCCATTTTTTCACGCACTCTTGAAACTGCTCAACACTCTGTGCGTGTCTTGCAAAAGGC
CGCTATTACAATTCT"&amp;"GGACGGAATTTCACAGTACTCACTCAGATTGATTGATGCTATGTTGTTCACGTCT
GAACTTACAACAGACAGTATCGTAGTGATGGCATACGTCACAGGTGGTGTTGTACAAATGACTACACAAT
GGCTTACCAATATTTTTGGTACTGTGTATGAAAAATTGAAACCTATTCTTGACTGGCTTGAAGAGAAGTT
CAAGGAAGGGATAGAGTTTCTTAAGGACGGTTGGGAGATTGTAAAATTCATCACAAC"&amp;"CTGTTCTTGTGAA
ATCATTGGTGGACAGCTTGTAGCATTCACCACTGAACTTAAAGACAGTGTGAAGAAATTTTTCAAACTGG
TTAACAAATTTCTTGCTCTTTGTGCTGATTCCATCGTCATTGGTGGTGCAAAACTTAAAGCTTTGAATTT
GGGAGAAACCTTTGTCGCACACTCCAGAGGACTCTACAAAAAGTGTGTGAAATCCAGAGGAGACTCTGGT
TTACTCATGCCTCTAAAAGCACCAAAAG"&amp;"AAGTTATCTTCCTTGATGGAGAAACTTTGCCTACAGAGGTAC
TTTCAGAAGAAGTAATACTAAAAACTGGTGAATTACAACCACTTGAGGAACCAACTGCACAGGCAGTTGA
AGTACCACTCGTAGGTACACCAGTTTGCATTAATGGATTAATGCTGCTTGAAATTAAAGATACTGAAAAG
TATTGTGCTCTTGCACCTAACATGATGGTCACTAATAATACCTTCACTCTAAAAGGTGGTGCACCAACCA"&amp;"
AAGTCACATTTGGTGATGACACAGTCATTGAAGTCCAAGGCTACAAGAATGTGAATATCACATTTGAATT
GGATGAACGAGTAGATAAAGTACTCAACGAAAAGTGCTCTAACTACACTGTAGAACTTGGAACCAACATA
GATGAATTGGCTTGTGTTGTAGCTGAGGCAGTAATAAAGACTTTGCAACCTGTTTCAGAATTACTTACAC
CGCTAGGCATTGACTTAGACGAGTGGGGTGTTGCAACCTAT"&amp;"TACTTGTTTGACGAGTCTGGTGAGTATAC
TTTGTCTTCACGTATGTATTGTTCATTCTATCCTCCAGATGAGGATTATGAAGAAGAATACAGCGAAGAG
GAACAACCTGAACAACCAACTCAATATGAGTATGGTACTGAATCTGATTACAAAGGTTTGCCTTTGGAAT
TTGGTGCATCTTCTGTACAACAACAGGAAGAACAAGAAGAAGATTGGTTAGAAACTGAAGCTGAAGTGGT
GGAACAAGAAGT"&amp;"TACACCAACTGAGCAAGAGGAAGAGCTACCAATCACTGAAATTGTTCCTGCAGTGGAA
CAAACTACAATTGTAGAGCTAGAATGTGATAATTTCACTGGTTATTTAAAACTCACTGATAATGTTTCCA
TTAAAAATGTGGATATTGTAAGTGAGGCTAAAAATGTAAAACCTACAATAGTGGTTAATGCTGCTAATGT
ACACCTAAAACATGGTGGTGGTGTTGCTGGTGCTCTTAACAAAGCTACTAACAA"&amp;"CGCTATGCAAATTGAG
TCTGATGACTACATTGCCAGAAATGGACCACTAAACGTGGGTGGTAGTTGTCTTCTAAATGGACACAATT
TGGCTAAAAACTGCCTTCATGTTGTTGGTCCTAATCTCAACAAGGGTGAAGACATTCAATTACTTAAAGT
TGCCTATGAAAATTTCAATCATCATGAAAAATTACTTGCACCACTTCTCTCAGCAGGCATCTTTGGTGCA
CAACCAATACAGTCTTTGAAGGTGT"&amp;"GTATTGAAACAGTACGCACACAAGTCTTTTTAGCTGTCTTTGACA
AGGACCTCTATGAAGAACTTGTAGCTAGCTTTTTAGAAATGAAAAGTGAGACTAAAGTACAAGATCACTT
TGACGTCGTTGAGACTAAGGTTGAAATTACACCTGAAGAATCTGCTTCAAGTGAGAAACCTACCAAGGAA
GAGCCTAAAAAGGTGAAACCTTGTATTGAAGAAGTTACAACTACTCTAGAAGAAACTAAGTTTCTTA"&amp;"CAG
AAAACTTGTTACTGTATGCAGACATTAATGGTAATCTGTATCCAGATTCAACCAGTCTTGTGGAAAATGT
TGATGTCACCTTCCTTAAAAAGGATGCTCCTTATATAGTAGGTGACATAATTACTAGTGGTAATTTAACA
ACCGTTGTCATACCAACAAAGAAAGCAGGTGGTACTACAGAAATGCTTGCAAAGGCATTGCGTAAAGTAC
CTACTGACCATTATATAACCACCTACCCCGGACAGGGT"&amp;"TGCGTTGGTTATACAATTGAGGAAGCAAAAAC
AGCTCTTAAGAAGAGTAAGAGTGCTTATTATGTATTACCCTCTATAATTCCAAATAAGAAAGAAGAAATT
CTTGGTACTGTTTCTTGGAACTTGCGTGAAATGCTTACGCATGCTGAAGAAACACGTAAATTAATGCCTA
TTTGCATGGATACAAAGGCTATAATGTCTACTGTGCAAAGGAAGTATAAGGGTATTAAGATACAGGAGGG
AGTCGTGGA"&amp;"CTACGGTGTAAGGTTTTACTTCTATACTAGTAAAACACCTGTAGCTACACTTATTGCAACT
CTTAATTCATTAGGAGAAACCTTGGTCACAATGCCTTTGGGTTATGTGACACATGGTTTAAATTTAGAAG
AGGCTGCTAGGTATATGAGATCACTCAAAGTACCCGCAACCGTTTCTGTTTCTTCACCAGATGCTGTTAC
AGCATATAATGGTTACCTTACTTCCTCTTCAAAGACTCCTGAAGAGCATTT"&amp;"CATAGAAACCATCTCACTA
GCTGGTTCATATAAAGACTGGTCCTATTCAGGACAGGCTACTGAATTAGGTATTGAATTTCTTAAAAGAG
GTGACAAAGTTGTCTACCACACAACTAGTAAACCAATCACTTTCCACATGGATGGTGAGGTTATCAACAT
TGACAGTCTTAAGACACTCCTAGCTCTTAGGGAAGTTAAGACCATTAAGGTGTTTACCACAGTTGACAAC
ATTAATCTTCACACTCAAGTTG"&amp;"TGGACATGTCTATGACTTATGGACAACAGTTTGGTCCAACCTACTTGG
ACGGAGCTGACGTTACAAAGATTAAACCTCATGCATCTCATGACAGCAAGACATTTTATGTGTTGCCTAA
TGATGATACACTACGCAGTGAGGCTTTTGAGTACTATCACACAACTGATGAAAGTTTTCTAGGTAGATAC
ATGTCAGCATTAAATCATACTAAGAAATGGAAATTTCCACAGGTTAATGGTTTAACATCCATTA"&amp;"AATGGG
CAGATAACAATTGTTACCTAGCCACAGCCTTATTAACTCTTCAACAGATAGAATTGAAGTTTAATCCACC
AGCATTGCAAGACGCCTACTACAGGGCTAGAGTTGGTGATGCTGCAAATTTCTGTGCACTTATACTTGCT
TACTGTAATAAAACAGTGGGTGAGCTAGGTGATGTAAGAGAAACAATGAGTCATTTGTTTCAACATGCCA
ACTTGGATTCTTGTAAAAGAGTCCTAAATGTGGTG"&amp;"TGTAAAACTTGTGGACAGCAACAAACTACCTTAAA
GGGTGTAGAGGCTGTAATGTATATGGGTACACTTTCTTATGAACAACTTAAGAGAGGTGTAACTGTACCG
TGTGTTTGTGGAAGACAAGCTACACAGTATTTAGTACAACAAGAGTCATCTTTTGTTATGATGTCTGCAC
CACCTGCTGAATATAAACTAAAGCATGGTACTTTCTTGTGTGCTAGTGAGTATACTGGTAATTACCAGTG
TGGTCA"&amp;"TTATAAACACATCACTTCAAAGGAAACCTTGTATGTCATAGATGGTGCATTGCTCAGCAAAACC
TCAGAGTACAAAGGCCCTGTTACAGATGTTTTCTATAAAGAAAACAGCTACACAACAACCATAAAACCAA
TTGTTTATAAACTAGACGGTGTTGTGTGTACAGAAATTGATCCTAAATTGGATGGTTACTATAAAAAGGA
TAATGCCTATTTTACTGAACAGCCAATTGATTTAGTGCCAACTCAACC"&amp;"TTACCCAAACTCAAACTTTGAC
AATTTCAAGTTTGTTTGTGACAACACCAAATTTGCTGATGACTTAAACCAGATGTCTGGTTATAAGAAGC
CTGCTTCTCGTGAGCTTAAGATTACTTTTTTTCCTGACTTGAATGGTGATGTAGTGGCTATTGATTATAA
ACATTACACACCTTCATTCAAGAAAGGTGCTAAGTTGTTGCACAAGCCTATTGTATGGCATGTGAATAAC
ACAATTAACAAAGCAACGT"&amp;"TTAAACCAAATACTTGGTGCTTACGTTGTCTTTGGAGTACTAAACCAGTTG
AAACGTCAAATATTTTTGATGTTCTGCAATCAGAGGACACACAGGGAATGGAAACTCTTGCCTGTGAGGA
CACTAAACTTGTCACTGAAGAAGTAGTGGAAACTCCTACCATACAGAAAGACATAGTAGAGTGTGATGTG
AAAACTACCGAAGTTGTAGGTGACGTCATACTTAAACCAGCACAAGACGGTGTAAAAATAA"&amp;"CAGAAGAAG
TTGGTCATGAAGATCTAATGGCTGCTTATGTAGACAATACTAGTCTAACAATTAAGAAACCCAATGAATT
ATCAGTAATGTTGGGTCTAAAAACTTTAAAAACTCACGGTTTGGCTGCTGTTAATAGTGTCCCTTGGGAT
ACTATTGTTACTTATGCCAAACCGTTTCTTAATAAGGTAACTAGTGTTGCTGCAAGTGGAGTTGCGCGTT
GTTTAAACCGCATCTGTGTTAACTATATGCCT"&amp;"TATGTTTTAACTTTGTTGCTGCAATTCTGTACTTTTAC
TAGAAGTACTAATTCTAGAATCAAAGCATCTATGCCAACTACTATAGCTAAAAATACGGTTAAGAGTGTT
GGTAAGTTCTGTTTAGAAGCCTCATTTAATTATTTGAAGTCTCCTAATTTTTCTAAACTCATAACTATTA
TAGTATGGTTTCTTTTGTTAAGTGTTTGTCTAGGTTCTTTAATCTATTCAAGTGCTGCTTTAGGTGTTTT
GAT"&amp;"GTCTAATCTAGGTATGCCGTCATACTGTACAAGTTACAGAGATGGTTATCTAAACTCTACTAATGTC
ACAACAACAGCTTACTGTACGGGTTCTATACCGTGTAGTGTCTGTCTTAGTGGTATGGATTCTTTAGATG
CTTATCCTGCTCTAGAAACTATTCAAGTTACCATTTCTTCTTTTAAATGGGATTTAACTGCTTTTGGCAT
TATTGCAGAGTGGTGTTTGGCATATATTCTCTTTACTAGGTTCTT"&amp;"TTATGTACTAGGTTTAGCCGCAATT
ATGCAATTGTTCTTTGGCTATTTCGCTGTACATTTTATTAGTAATTCTTGGCTTATGTGGCTCATAATTA
ATCTTGTACAAATGGCCCCTATTTCAGCTATGGTTAGAATGTATATCTTTTTCGCATCATTTTATTATGT
GTGGAAGAGCTATATACATGTTGTTGACGGTTGTACCTCATCTACTTGTATGATGTGTTACAAACGTAAT
AGAGCTACAAGGGTTG"&amp;"AATGCACAACCATTGTAAATGGTGTAAGAAGATCATTTTATGTCTATGCTAATG
GAGGTAAAGGATTTTGTAAACTACATAACTGGAATTGTGTCAATTGTGATACTTTCTGTGCAGGTAGTAC
TTTTATTAGTGATGAAGTCGCAAGAGACTTGTCCCTACAATTTAAGAGACCCATTAATCCTACAGACCAG
TCATCTTATGTAGTGGATAGTGTAGCTGTGAAAAATGGTTCGCTGCACCTCTACTTTG"&amp;"ACAAGGCTGGCC
AGAAAACCTATGAAAGACATTCTCTTTCTCACTTTGTCAATTTAGACAACTTGAGAGCTAATAACACTAA
AGGATCAATACCCATTAATGTCATTGTGTTTGATGGTAAGTCTAAGTGTGATGAATCATCAGCTAGAGCA
GCTTCTGTTTATTACAGTCAGCTTATGTGTCAACCTATATTGTTACTTGACCAGGCGTTAGTGTCTGATG
TTGGTGACAGTGCAGAAGTAGCTGTTAAA"&amp;"ATGTTTGATGCTTATGTTAATACATTCTCATCAACTTTTAA
CGTGCCTATGGATAAGTTAAAAACTCTCATTGCAACAGCTGAGACTGAACTTGCTAAGAATGTGTCTTTA
GATAATGTCCTTTCAACATTTATCTCAGCAGCTCGTCAAGGGTTTGTTGATTCTGATGTTGATACTAAGG
ACGTTGTGGAATGTCTAAAAATTTCTCATCAATCAGACATTGAAGTTACAGGTGACAGTTGTAATAACTA
"&amp;"TATGCTCACCTATAACAAAGTGGAAAACATGACGCCTAGAGATCTAGGTGCTTGTATTGATTGCAGTGCA
CGTCATATTAATGCACAAGTAGCAAAAAGTCACAACATTTCTTTGATTTGGAACATTAAAGATTTCATGT
CGCTGTCTGAACAACTGCGTAAACAAATACGTAGTGCTGCTAAGAAGAATAACTTGCCTTTTAAGTTGAC
ATGTGCAACTACTAGACAAGTTGTTAATGTAGTAACAACAAA"&amp;"GATAGCACTTAAAGGTGGTAAATTTGTT
ACAAATTGGTTTAAGTACTTGCTTAAAGCCACATTAGTTTGTGTTGTTATAGCTTGTGTCTTTTACTTTA
TTACACCTGTACACGTGCTTACTAAGCATGGTGATTTTGCAGATGAAATCATTGGTTACAAAGCTATTGA
AGATGGTGTCACACGTGACATTTCATCTAACGACAATTGCTTTGCTAATAAACACGTTGGATTTGACTCA
TGGTTTAGTCAAC"&amp;"GTGGTGGTTCTTATACTAATGATAAGACTTGTCCAATTGTGGCTGCCGTCATAACTC
GTGATGTAGGATTTGTAGTTCCTGGTTTACCAGGAACAATTTTCCGTACATTAAGTGGTGACTTTTTACA
TTTCTTACCTAGAGTGTTTAGTGCTGTTGGCAATATTTGCTACACACCATCCAAACTTATAGAGTACACT
GACTTCGCAACATCAGCCTGTGTTTTAGCAGCTGAATGTACCATATTCAAAGATG"&amp;"CAGCTGGAAAGCCTG
TGCCATATTGTTATGACACTAATGTGCTCGAAGGTTCTGTACCTTATGAATCACTCCGTCCAGACACACG
TTATGTCTTGATGGATGGTTCTATTATACAATTCCCTAACACGTACCTTGAAGGTTCTGTTAGAGTTGTT
ACAACTTTTGACTCTGAGTACTGTAGACATGGTACTTGTGAAAAATCTGAAGCTGGCATCTGTGTTTCCA
CTAGTGGTAGATGGGTGCTTAATAAT"&amp;"GATTATTATAGATCATTACCTGGTGTGTTTTGTGGTGTTGATTC
TGTAAATCTCTTAACAAATATGTTTACACCTTTGATTCAACCTATTGGTGCTTTAGACATATCAGCTTCA
ATTGTTGCAGGTGGTTTAGTTGCTATATTTGTAACTTGTCTTGCATACTATTTTATGAGGTTCAGGAGAG
CTTTTGGCGAATACAGTCATGTAGTTGCCTTTAATACTCTCTTGTTTTTGATGTCCTTTACTGTACTC"&amp;"TG
TCTTACGCCTGTGTATAGTTTCTTACCAGGTGTTTATTCAGTTTTTTATTTGTACTTGACATTTTATCTT
ACTAATGATGTTTCATTTTTAGCTCATGTTCAATGGATGGTCATGTTCACTCCTTTAGTACCTTTCTGGA
TTACAATTGTTTATGTCATTTGTATATCTACTAAGCATTGTTACTGGTTCTTTAGTAATTACCTTAGACG
TAGAGTTGTCTTTAATGGTACTTCCTTTAGCACTTTTGA"&amp;"AGAAGCAGCTTTGTGTACATTCTTGCTTAAC
AAGGAAATGTATCTTAAATTGCGTAGTGAAACTTTACTTCCACTGACGCAATATAATAGATACTTAGCGC
TTTACAACAAGTACAAATACTTTAGTGGAGCCATGGACACAACTAGCTACAGAGAAGCAGCATGCTGTCA
TCTTGCTAAGGCTCTAAATGATTTCAGTAACTCAGGTTCTGATGTGCTCTACCAACCACCACAGACATCC
ATTACATCGG"&amp;"CTGTCCTTCAAAGTGGATTTAGAAAAATGGCTTTTCCATCTGGTAAGGTAGAAGGTTGTA
TGGTGCAAGTTACTTGTGGAACAACTACACTTAATGGTCTTTGGCTTGATGATGTGGTCTATTGTCCAAG
ACATGTGATCTGCACAGCTGAAGATATGCTTAATCCAAATTATGAGGATTTGCTTATTCGTAAATCTAAC
CATAATTTTCTGGTACAAGCTGGTAATGTTCATTTGAGAGTTATCGGACATT"&amp;"CTATGCAAAATTGTGTTC
TTAAGTTGAAAGTTGACGCTGCCAACCCTAAGACACCAAAATATAAGTTTGTTCGAATTCAACCCGGACA
GACTTTTTCAGTATTAGCTTGTTACAATGGTTCACCATCAGGTGTTTACCAGTGTGCTATGAGACCTAAT
TTTACTATTAAAGGATCATTCCTTAATGGTTCTTGTGGTAGTGTTGGTTTTAACATAGACTATGACTGTG
TCTCTTTTTGCTACATGCATCAC"&amp;"ATGGAACTTCCAACAGGAGTACATGCGGGCACAGATTTAGAAGGTAC
CTTCTACGGACCTTTTGTTGACAGACAGACAGCTCAAGCAGCTGGTACAGACACAGTCATTACTATAAAT
GTTTTGGCTTGGTTGTATGCAGCTGTTATTAATGGAGATAGATGGTTTCTTAACAGATACACAACTACTC
TTAATGATTTCAACTTAGTTGCTATGAAGTTCAACTATGAACCTCTCACACAAGATCATGTTGAT"&amp;"ATTCT
AGGACCACTATCAGCTCAAACTGGTGTTGCTGTCTTAGATATGTGTGCTTCATTAAAGGAATTGCTCCAA
AATGGTATGAACGGTCGCACTATCTTAGGTAGTGCCATATTAGAAGATGAGTTTACACCATTTGACGTTG
TTAGACAATGTTCAGGTGTAACTTTTCAAAGTGCTATTAAAAGAACTGTCAAAGGTACTCACCATTGGTT
GTTGTTAACAATCTTGACATCTCTTCTTGTATTGGT"&amp;"TCAAAGTACTCAATGGTCTTTGTTCTTCTTTGTT
TATGAAAATGCCTTCTTGCCTTTCGCTTTAGGTATAATTGCTATGTCTGCTTTTGCTATGATGTTTGTTA
AGCATAAGCATGCATTCTTGTGTCTATTCCTGTTACCTTCCTTAGCTACTGTAGCTTACTTTAATATGGT
CTACATGCCTGCTAGTTGGGTGATGCGTATCATGACTTGGTTGGACATGGTTGATACCAGCTTGTCTGGT
TATAAAC"&amp;"TTAAGGACTGTATCATGTATGCATCAGCTATTATCTTACTCATACTTATGACAGCAAGAACTG
TTTATGATGATGGTGCTAGGCGTGTATGGACACTAATGAATGTTCTTACACTTGTTTATAAAGTCTATTA
TGGTAATGCTTTAGATCAAGCAATTTCTATGTGGGCTCTTATTATCTCTGTCACCTCTAACTATTCAGGC
GTTGTTACAACCGTCATGTTCTTGGCTAGAGGTATTGTCTTTATGTGCG"&amp;"TTGAGTATTGTCCAATTCTCT
TTATTACAGGTAACACCTTACAGTGTATAATGTTGGTGTACTGCTTTTTAGGCTATTTTTGTACTTGTTA
TTTTGGCCTCTTTTGTTTACTCAATCGTTACTTTAGACTTACCCTTGGTGTTTACGATTATCTCGTTTCC
ACACAAGAGTTTAGATATATGAATTCACAAGGTCTTTTACCACCTAAGAACAGCATAGATGCCTTCAAAC
TAAATGTTAAGCTTTTAGGT"&amp;"ATTGGTGGCAAACCCTGTATCAAAGTAGCAACTGTTCAATCAAAGATGTC
AGATGTGAAATGTACTTCTGTAGTCCTTCTCTCAGTTTTACAACAACTTAGAGTTGAATCATCTTCAAAG
TTGTGGGCACAGTGTGTGCAATTGCACAATGATATACTTCTTGCAAAGGACACCACTGAAGCATTTGAAA
AAATGGTTTCATTACTGTCTGTGTTGCTATCCATGCAAGGTGCTGTAGACATAAACAAACTC"&amp;"TGTGAAGA
AATGTTGGACAACAGAGCAACATTACAGGCTATTGCTTCAGAATTTAGTTCTTTACCATCCTATGCTGCC
TTTGCTACAGCTCAAGAAGCTTATGAGCAAGCGGTGGCTAACGGTGATTCTGAAGTGGTTCTTAAAAAGT
TAAAGAAATCTCTGAATGTGGCAAAGTCTGAATTTGACCGTGATGCGGCCATGCAGCGTAAGCTAGAAAA
GATGGCTGATCAAGCTATGACCCAAATGTACAA"&amp;"ACAGGCACGGTCTGAAGACAAGAGGGCAAAAGTCACT
AGTGCAATGCAAACTATGCTTTTCACTATGCTTAGAAAACTTGATAATGATGCTCTAAACAACATTATCA
ATAATGCCAGAGACGGTTGTGTTCCACTGAACATAATCCCCCTTACTACTGCAGCCAAACTAATGGTTGT
TGTACCTGACTATAACACCTATAAAAATACTTGTGAAGGTAGTACTTTTACTTATGCCTCAGCACTTTGG
GAAA"&amp;"TTCAACAAGTTGTTGATGCAGATAGCAAAATAGTCCAACTTAGTGAAATTACTATGGACAATTCTC
CTAATATTGCTTGGCCTCTTATTGTAACAGCTTTAAGAGCCAATTCAGCTGTCAAACTTCAGAATAATGA
ACTGAGTCCCGTAGCACTTCGACAGATGTCATGTGCTGCAGGTACTACACAAACAGCTTGTAATGAGGAT
AATGCATTAGCCTACTATAACACATCAAAGGGAGGTAGGTTTGTTT"&amp;"TGGCATTACTATCTGATCTTCAAG
ATCTCAAGTGGGCCAGATTTCCTAAATCTGATGGTACTGGCACCATTTATACAGAGCTGGAACCACCTTG
TAGGTTTGTTACAGACACACCAAAAGGACCTAAAGTAAAGTATTTGTACTTCATTAAGGGTTTGAATAAT
TTGAATAGAGGTATGGTACTGGGCAGCTTAGCTGCTACTGTACGTTTACAAGCTGGTAATGCAACAGAAG
TGCCTGCCAACTCAACT"&amp;"GTTCTTTCTTTCTGTGCATTTGCTGTAGATGCATCAAAAGCTTACAGAGACTA
CCTAGCAAGTGGAGGACAACCAATAACAAATTGTGTTAAGATGTTGTGTACACATACAGGTACTGGTCAG
GCAATAACTGTAACACCGGAAGCCAATATGGATCAAGAATCCTTTGGTGGTGCTTCTTGTTGCTTGTACT
GTAGATGCCACATAGATCATCCTAACCCTAAAGGTTACTGTGAGCTTAAAGGTAAGTAT"&amp;"GTACAAATACC
TACCACTTGTGCTAATGACCCAGTGGGTTTTACACTTAAAAACACAGTCTGTACCGTCTGCGGCATGTGG
AAAGGTTATGGCTGTAGTTGTGATCAACTCCGCGAACCTATGCTTCAGTCTGCTGATGCACAGTCGTTTT
TAAACGGGTTTGCGGTGTAAGTGCAGCCCGTCTTACACCGTGCGGCACAGGCACAAGCACTGATGTCGTG
TATAGGGCTTTTGACATCTACAATGAAAAA"&amp;"GTAGCTGGTTTTGCTAAGTTCCTTAAAACAAATTGTTGCC
GTTTTCAAGAAAAAGACGAAGATGGTAACCTGATAGATTCCTACTTCATAGTTAAGAGACATACTTTCTC
TAACTATCAACATGAAGAAGCTATTTATAACTTGCTTAAAGATTGTCCGGCTGTTGCTGTTCATGATTTT
TTCAAGTTTAGAGTAGATGGTGACATGGTACCACACATATCACGTCAACGTCTAACTAAATACACAATGG
C"&amp;"AGACTTAGTCTATGCCTTACGTCACTTTGACGAAGGTAATTGTGACACTCTTAAAGAAATACTTGTCAC
ATACAATTGTTGTACTGATGACTATTTTAATAAGAAGGATTGGTATGATTTTGTAGAGAATCCTGACATT
TTACGCGTATATGCTAACTTAGGTGAGCGTGTACGTCAAGCATTATTAAAGACTGTACAGTTTTGCGATG
CTATGCGTGATGCAGGTATTGTAGGTGTACTAACTCTAGATAA"&amp;"TCAAGATCTCAATGGGAACTGGTATGA
TTTCGGAGATTTCATACAGACTACACCAGGTAGTGGGGTTCCTATTGTTGATTCTTATTATTCATTGCTA
ATGCCTATTCTCACACTTACGAGGGCATTAGCTGCTGAGTCTCATCTAGACGCTGATTTGACAAAACCTT
ATGTAAAATGGGATTTGTTAAAATATGATTTCACGGAAGAAAGGTTAAACCTTTTTAACCGTTATTTCAA
GTATTGGGATCAAA"&amp;"CCTACCACCCAAATTGTGTTAACTGTTTGGATGACAGATGCATTCTGCATTGCGCA
AACTTTAATGTGTTATTCTCTACTGTTTTTCCACCAACAAGTTTTGGTCCATTAGTGAGAAAAATTTTTG
TTGATGGTGTACCTTTTGTAGTTTCAACAGGTTACCACTTCAGAGAGCTAGGTGTTGTACATAATCAAGA
TGTAAACATACATAGCTCGAGACTTAGTTTTAAGGAACTATTAGTGTATGCTGCTG"&amp;"ATCCTGCTATGCAT
GCAGCTTCTGGTAATCTTTTGCTAGACAAACGCACTACATGCTTTTCAGTAGCAGCACTAACGAACAATG
TTGCTTTTCAAACTGTCAAACCAGGTAATTTTAACAAAGACTTTTATGACTTTGCTGTCTCTAAAGGCTT
CTTTAAAGAAGGGAGTTCTGTTGAACTCAAACATTTCTTCTTTGCCCAAGATGGTAATGCTGCTATTAGC
GATTACGACTATTATCGGTACAATTTA"&amp;"CCAACTATGTGTGATATCCGACAGCTACTATTTGTAGTAGAAG
TTGTTGATAAATATTTTGATTGTTATGACGGTGGTTGTATTAATGCAAACCAAGTCATAGTAAACAATTT
AGATAAATCTGCCGGATTTCCATTTAACAAATGGGGAAAAGCCAGACTTTATTATGATTCTATGAGCTAT
GAGGATCAAGATGCACTCTTCGCTTATACTAAGCGTAATGTCATCCCTACTATAACCCAAATGAATCTT"&amp;"A
AGTATGCCATTAGTGCTAAAAATAGAGCTCGCACCGTTGCAGGTGTTTCTATTTGTAGTACTATGACTAA
TAGACAGTTTCATCAAAAACTTTTGAAATCCATAGCCGCCACAAGAGGTGCCACTGTTGTCATCGGAACT
AGTAAATTCTATGGTGGCTGGAACAATATGTTAAAAACTGTTTACAGTGATGTAGAAAATCCACACCTTA
TGGGTTGGGATTATCCAAAATGTGATAGAGCCATGCCTAA"&amp;"CATGCTTAGGATAATGGCTTCTCTTGTTCT
TGCTCGCAAACATACTACTTGCTGTAGTTTGTCACATCGTTTCTATAGATTAGCTAACGAATGTGCACAA
GTTTTAAGTGAAATGGTCATGTGTGGCGGTTCACTATATGTGAAACCAGGTGGTACATCTTCAGGAGATG
CCACAACTGCTTATGCTAATAGTGTCTTCAACATTTGTCAGGCTGTTACTGCCAATGTGAATGCACTTCT
ATCAACTGATG"&amp;"GCAACAAGATTGGCGATAAGTATATTCGCAATCTTCAACACAGACTTTATGAATGTCTC
TATAGGAATAGAGATGTTGATACAGACTTTGTCAATGAATTTTACGCTTACTTGCGTAAACATTTTTCAA
TGATGATACTTTCTGATGATGCTGTTGTTTGCTTTAATAGCACCTACGCATCACAGGGTCTTGTAGCTAG
CATAAAGAATTTTAAATCAGTTCTTTATTATCAAAATAATGTTTTTATGTCTG"&amp;"AGGCAAAATGCTGGACT
GAGACTGACCTTACAAAGGGACCTCATGAATTTTGCTCTCAACACACTATGCTAGTTAAACAAGGTGATG
ATTATGTGTACTTGCCCTATCCTGATCCATCACGCATTCTAGGCGCAGGTTGTTTTGTCGATGACATTGT
CAAGACAGATGGTACACTAATGATTGAAAGATTTGTGTCATTGGCTATTGATGCTTATCCACTTACTAAA
CATCCTAATCAGGAGTATGCTGAT"&amp;"GTCTTTCATTTGTATTTACAATACATACGAAAGTTACATGATGAAC
TCACAGGACACATGTTAGACATGTATTCTGTTATGCTTACTAATGATAGTACTTCAAGGTATTGGGAGCC
AGAGTTCTATGAAGCAATGTACACACCTCATACAGTCTTACAGGCTGTGGGAGCTTGTGTTCTCTGCAAT
TCACAGACTTCCTTAAGATGTGGTGCGTGTATACGTAGACCCTTCTTATGCTGTAAATGTTGTTAT"&amp;"GACC
ATGTCATATCAACATCTCATAAATTGGTTTTGTCTGTTAATCCGTATGTTTGCAATGCCACAGGTTGTGA
CGTCACAGACGTTACACAACTTTATTTAGGAGGTATGAGCTATTATTGCAAAGCACATAAACCGCCTATT
AGCTTTCCTCTTTGTGCTAATGGACAGGTTTTTGGTTTGTACAAAAACACATGTGTTGGTAGCGATAATG
TTACCGACTTTAATGCTATAGCTACATGTGATTGGAC"&amp;"AAATGCTGGTGATTACATTCTTGCGAACACCTG
CACAGAAAGACTTAAACTTTTTGCTGCTGAAACACTTAAAGCAACAGAGGAGACCTTCAAACTATCTTAT
GGTATTGCCACTGTACGTGAAGTACTGTCAGATAGAGAATTATATCTTTCTTGGGAAGTAGGAAAACCTA
GACCAACTCTCAATAGAAATTATGTGTTTACTGGTTACAGAGTAACTAAGAATAGTAAAACACAAATTGG
TGAATACA"&amp;"CTTTTGAAAAAGGTGATTATGGTGATGCTGTTGTTTACCGTGGTACAACAACTTATAAATTA
AACGTGGGTGACTATTTTGTGTTAACATCACACACAGTCATGCCACTGAGTGCACCAACATTAGTGCCAC
AGGAGCATTATGTTAGGATTACTGGCTTGTACCCTACACTCAACATTTCAGATGAGTTTTCTAGCAACGT
AGCTAATTACCAGAAAGTTGGTATGCAAAAATACTCAACTTTACAAGGAC"&amp;"CACCAGGTACTGGTAAAAGT
CATTTTGCTATAGGATTAGCATTGTACTATCCTTCAGCACGCATTGTTTATACAGCATGTTCACATGCAG
CTGTAGATGCACTGTGTGAAAAAGCATTAAAATATCTGCCCATTGATAAATGTAGCAGAATTATACCAGC
ACGTGCTCGTGTTGAATGCTTTGACAAATTCAAAGTTAATTCGACACTAGAGCAATATGTGTTCTGTACA
GTGAATGCACTACCAGAAACA"&amp;"ACAGCTGACATTGTGGTTTTTGATGAGATATCAATGGCCACTAATTATG
ATTTAAGTGTTGTTAATGCTAGGTTAAGGGCAAAACACTATGTATATATAGGTGACCCTGCACAATTGCC
AGCACCACGCACGTTGCTCACTAAGGGTACTCTAGAACCTGAGTACTTTAATTCTGTTTGCAGATTAATG
AAAACTATAGGTCCTGATATGTTTTTAGGTACTTGTAGAAGATGTCCTGCTGAAATAGTTGAC"&amp;"ACTGTAA
GTGCTCTAGTTTATGATAATAAACTTAGAGCTCATAAAGATAAATCACAACAGTGCTTTAAAATGTTTTA
CAAGGGTGTTATAACACATGATGTCTCATCTGCTATTAACAGACCTCAAATTGGTGTAGTTAGAGAATTT
CTAACACGCAACCCTACTTGGAGAAAGGCTGTTTTCATCTCTCCTTATAATTCACAGAATGCTGTTGCTG
CCAAAATATTAGGTTTACCAACACAAACTGTGGA"&amp;"TTCATCACAGGGTTCTGAGTATGACTATGTCATATT
CACACAAACAACTGAAACTGCACACTCTTGTAATGTTAACCGCTTTAATGTGGCCATTACTAGAGCAAAA
ATTGGTATACTTTGCATAATGTCTGATAGAGACCTTTATGACAAATTACAATTTACAAGCCTTGAAGTTC
CACGTCGAAACGTGGCAACCTTACAAGCTGAAAATGTAACAGGGCTTTTTAAGGATTGTAGTAAGGTTAT
TACAG"&amp;"GATTACACCCTACACAAGCACCAACTTACCTTAGTGTTGATACAAAATTCAAGACTGAAGGTTTG
TGTGTCGACATACCAGGAATACCAAAAGACATGACCTATAGGAGACTCATCTCTATGATGGGTTTCAAAA
TGAATTATCAAGTTAATGGTTACCCTAACATGTTCATCACCCGCGAAGAAGCCATTAAACATGTTCGTGC
ATGGGTTGGTTTTGATGTCGAAGGGTGTCATGCTACAAGAGAAGCTG"&amp;"TTGGTACTAATTTACCATTACAG
CTAGGCTTTTCAACAGGTGTCAATCTAGTAGCAGTTCCTACAGGCTACGTTGATACATCTAATGCAACAG
AGTTTTCTAGGGTGAGTGCTAAACCACCACCTGGTGACCAATTTAAACATCTTATACCACTTATGTACAA
AGGATTACCTTGGAACATTGTGCGTATAAAGATAGTTCAGATGTTAAGTGACACACTTAAAAACCTTTCA
GACAGAGTCGTTTTTGTC"&amp;"CTTTGGGCACATGGCTTTGAGCTGACATCTATGAAATACTTTGTCAAAATAG
GACCTGAACGCACTTGTTGCTTATGTGACAAACGTGCTACCTGTTTTTGCACAGCATCTGATACTTATGC
GTGTTGGCATCACTCAGTTGGATTTGACTATGTCTACAACCCTTTCATGATTGATGTTCAACAATGGGGT
TTTACTGGTAACCTTCAAAGTAACCATGACCAATACTGTCAAGTACACGGTAATGCACAT"&amp;"GTTGCTAGTT
GTGATGCTATCATGACTAGATGTTTAGCAGTCCATGAATGCTTTGTTAAGCGTGTTGACTGGACCATTGA
ATATCCTATTATAGGTGATGAGCTGAAGATAAATGCAGCATGCCGTAAAGTACAACATATGGTAGTAAAG
GCTGCATTACTTGCTGATAAGTTTCCAGTTCTTCATGATATTGGTAATCCAAAAGCTATAAAATGTGTAC
CTCAAGCAGACACAGATTGGAAGTTTTATGA"&amp;"TGCTCAACCTTGTAGTGATAAAGCTTATAAAATAGAGGA
ATTATTCTATTCCTATGCTACCCATTCTGATAAATTCAAGGATGGTGTTTGTCTTTTCTGGAACTGCAAC
GTTGACAGATACCCAGCAAATGCAATAGTCTGCAGATTTGACACAAGAGTTCTGTCCAATCTAAACTTAC
CAGGTTGTGATGGTGGTAGTTTGTATGTAAATAAACATGCTTTCCACACACCAGCTTTTGACAAGAGTGC
TT"&amp;"TTGTAAATCTTAAGCAATTACCATTCTTTTACTACTCAGATAGCCCTTGTGAGTCTCATGGCAAACAA
GTGGTGTCAGACATAGATTATGTACCTTTAAAGTCTGCAACGTGTATTACACGTTGTAACTTAGGTGGGG
CTGTTTGCAGACATCATGCGAATGAATACAGATTGTATTTAGACGCCTATAATATGATGATTTCTGCTGG
TTTTAGCCTTTGGATTTACAAACAATTTGATACCTACAATCTCT"&amp;"GGAACACTTTTACAAGACTCCAGAGT
TTAGAAAATGTGGCTTTCAATGTTATTAATAAGGGACATTTCGATGGACAGCAAGGTGAAACACCTGTTT
CTATCGTTAATAACACTGTCTACACAAAAGTAGATGGTGTTGATGTTGAATTGTTTGAGAACAAAACAAC
ACTACCTGTTAATGTAGCGTTTGAGCTCTGGGCTAAGCGCAATATCAAACCTGTTCCAGAAGTGAAAATA
CTCAACAATTTGGGT"&amp;"GTTGACATTGCTGCTAATACGGTGATTTGGGACTACAAAAGAGAAGCCCCTGCAC
ATGTTTCTACAATTGGAGTTTGTACTATGACTGACATAGCAAAGAAATCTACTGAAACTGCATGTTCACC
ACTCACTATCTTATTTGATGGTAGAGTTGAAGGACAAGTTGACTTATTCAGAAATGCCCGTAATGGTGTT
TTAATAACTGAGGGTAATGTAAAAGGATTACAACCATCAGTAGGTCCAAAACAAGCT"&amp;"AGTCTTAATGGAG
TCACATTAATTGGTGAAGCAGTGAAAACACAGTTTAACTATTATAAGAAGGTTGATGGTGTAGTACAACA
ACTACCTGAAACTTACTTTACTCAGAGTAGAAATTTGCAAGAATTCAAACCCAGGAGTCAAATGGAAATT
GATTTCTTAGAATTAGCTATGGATGAGTTCATTGAACGATATAAACTAGAAGGCTACGCTTTCGAACATA
TCGTTTATGGAGATTTTAGTCATGGTCA"&amp;"GTTAGGTGGATTACATCTATTGATTGGACTTGCTAAGCGTTC
TAAGGATTCACCACTAGAATTAGAGGATTTTATTCCTATGGACAGTACAGTTAAAAATTACTTTATTACA
GATGCACAAACAGGGTCATCTAAGTGTGTGTGTTCTGTTATAGATTTATTACTTGATGATTTTGTTGAAA
TAATAAAATCACAGGATTTATCAGTAGTTTCTAAAGTGGTTAAAGTGACTATTGACTATGCAGAAATTGC"&amp;"
TTTTATGCTTTGGTGTAAAGATGGCCATGTAGAGACATTTTACCCAAAATTACAATCTAGTCAAGCTTGG
CAACCTGGTGTTGCTATGCCGAACCTTTACAAAATGCAGAGAATGCTACTTGATAAATGTGATCTTCAAA
ATTATGGTGAAGCAGCAACTCTACCTAAAGGCATAATGATGAATGTTGCAAAATATACTCAACTGTGTCA
ATATTTAAATACTTTGACTTTAGCTGTACCTTATAACATGA"&amp;"GAGTAATACACTTTGGTGCTGGTTCTGAT
AAAGGAGTTGCACCTGGTACAGCAGTTCTTAGACAGTGGTTGCCTACGGGTACACTACTTGTCGATTCTG
ATCTTAATGACTTCGTCTCTGACGCTGATTCTACTTTAATAGGTGACTGTGCAACCGTACACACTGCTAA
TAAATGGGATCTCATTATTAGTGATATGTACGATCCTAAAACCAAACATGTAACAAGAGAAAATGACTCT
AAAGAGGGGTTT"&amp;"TTCACTTACATCTGTGGATTTATACAACAAAAGTTAGCCCTTGGAGGTTCTGTGGCCA
TAAAGATAACAGAGCATTCTTGGAATGCTGATCTTTATAAACTCATGGGACACTTTGCATGGTGGACTGC
TTTTGTTACTAATGTAAATGCCTCTTCTTCAGAGGCATTTTTAATTGGATGTAATTATCTTGGCAAACCA
CGTGAACAAATAGATGGTTATGTCATGCATGCAAATTACATATTCTGGAGGAAT"&amp;"ACTAATCCAATTCAAT
TATCTTCCTATTCATTATTTGACATGAGTAAATTTCCTCTTAAATTAAGAGGGACAGCTGTCATGTCCTT
AAAAGAAGGACAAATCAATGATATGATATTGTCTTTACTTAGTAAAGGCAGACTTATTATTAGAGAAAAC
AACAAGGTTGTGGTTTCTAGTGATGTTTTAGTTAATAACTAAACGAACTATGTTTGTTTTTCTTTTTGTC
TTGCCTTTGGTTTCCAGTCAATGTG"&amp;"TCAATTTGACCACAAGAACTGGAATACAGCCAGGTTATACCAATT
CATCTACTAGAGGTGTCTATTATCCAGACAAAGTTTTTAGGTCTTCAATTTTACATCTTACACAAGACCT
TTTCTTACCTTTCTTTTCTAATGTTACTTGGTTTAACACCATAAATTATCAAGGAGGCTTTAAGAAGTTT
GACAATCCTGTTTTACCATTTAATGATGGTGTTTACTTTGCCTCCACGGAAAAGTCCAATATTATAC"&amp;"GCG
GTTGGATTTTTGGAACAACACTTGATGCCAGAACTCAATCTCTTCTAATAGTTAACAACGCAACCAATGT
TGTTATCAAAGTATGTGAGTTTCAGTTTTGCACTGATCCATTTTTAGGTGTTTACTATCATAACAACAAT
AAAACATGGGTTGAAAATGAGTTTAGAGTTTATTCAAGTGCCAACAATTGCACTTTCGAATACATTTCTC
AACCTTTTCTTATGGACCTTGAAGGAAAGCAAGGTAAT"&amp;"TTTAAGAACCTTAGAGAGTTTGTGTTTAAAAA
TGTTGATGGTTATTTCAAGATTTACTCTAAACACACACCTATTGATTTAGTGCGCGACCTCCCCAGAGGT
TTTGCTGCATTGGAACCACTGGTGGACCTCCCTATAGGTATTAATATTACCAGATTCCAAACATTGCTTG
CTTTACATAGAAGTTATCTTACACCTGGTAAGCTAGAAAGTGGCTGGACAACTGGAGCTGCTGCTTACTA
TGTAGGTTA"&amp;"CCTACAACAGAGGACTTTTCTCTTAAGTTACAATCAAAATGGAACCATTACAGATGCTGTT
GATTGTTCACTAGACCCTCTTTCAGAGACAAAGTGCACATTAAAATCCCTAACAGTTGAAAAAGGAATTT
ACCAGACTTCTAACTTCAGAGTTCAACCAACAATCAGTATAGTTAGATTTCCTAATATTACAAACTTATG
TCCATTTGGAGAAGTGTTTAACGCATCCAAATTTGCATCAGTTTATGCTTG"&amp;"GAACAGGAAGAGAATTAGC
AATTGTGTTGCTGATTACTCTGTACTTTATAACTCTACATCATTTTCCACTTTTAAATGTTATGGAGTTT
CACCTACAAAACTCAATGACCTTTGCTTCACCAATGTGTATGCAGACTCATTTGTTGTTAAAGGTGACGA
GGTTAGACAAATAGCACCCGGACAAACTGGTGTTATTGCTGATTATAACTATAAGCTGCCAGATGATTTT
ACTGGTTGTGTTATTGCTTGGA"&amp;"ACTCAGTTAAGCAAGATGCTTTGACTGGTGGTAATTATTTGTATAGAT
TATTTAGAAAGTCTAAGCTTAAACCATTTGAGAGAGATATTTCCACTGAAATATACCAAGCCGGCAGCAC
ACCCTGTAACGGTCAAGTTGGTCTAAATTGTTATTATCCTCTTGAAAGGTATGGTTTTCACCCAACTACA
GGTGTTAACTACCAACCTTTTAGAGTGGTTGTTTTATCATTTGAGTTACTTAATGGACCAGCTA"&amp;"CTGTTT
GTGGACCCAAATTGTCTACAACACTAGTTAAAGACAAATGTGTCAATTTCAACTTTAACGGTTTAACTGG
CACAGGTGTTCTTACAACATCTAAGAAACAGTTTCTGCCTTTTCAACAATTTGGTAGAGACATCTCTGAC
ACTACTGATGCTGTCCGTGACCCACAGACACTTGAAATACTTGACATTACCCCTTGCTCTTTTGGAGGAG
TTAGTGTGATAACACCAGGTACAAACACTTCTAAT"&amp;"CAAGTGGCTGTACTTTACCAAGATGTTAACTGTAC
TGAAGTGCCTATGGCCATTCATGCAGAACAACTTACACCTGCCTGGCGTGTTTACTCTGCAGGAGCAAAT
GTGTTTCAAACAAGAGCAGGCTGTTTAGTAGGTGCTGAGCATGTCAACAATTCTTATGAATGTGACATTC
CAGTCGGTGCTGGCATATGTGCAAGTTACCATTCCATGTCATCATTGCGTAGTGTCAACCAGCGTTCAAT
CATTGC"&amp;"TTACACTATGTCTTTAGGTGCAGAAAATTCAGTTGCTTATTCTAATAATTCAATTGCCATACCT
ACTAATTTTACAATAAGTGTTACCACAGAAATTCTACCAGTGTCAATGACTAAGACTTCTGTAGATTGTA
CTATGTACATCTGTGGAGATTCAATTGAGTGTAGTAATTTATTGCTACAATATGGCAGTTTTTGCACACA
ATTAAACCGTGCTTTGACTGGGATTGCTGTTGAACAAGACAAAAACAC"&amp;"ACAAGAAGTTTTTGCCCAGGTT
AAACAAATCTACAAAACACCACCTATTAAAGATTTTGGTGGCTTTAACTTTTCACAAATATTGCCAGATC
CATCAAAACCAAGCAAGAGGTCATTTATTGAGGATTTACTCTTCAACAAAGTGACACTTGCTGATGCTGG
CTTCATCAAACAATATGGTGATTGCCTTGGTGATATTGCTGCTAGAGATCTCATCTGTGCACAAAAGTTC
AATGGACTCACGGTTCTAC"&amp;"CGCCTTTGCTCACAGATGAAATGATTGCTCAATACACTTCTGCACTACTTG
CTGGAACAATCACCTCAGGTTGGACCTTTGGTGCAGGAGCTGCTTTACAAATACCCTTTGCAATGCAAAT
GGCTTACAGGTTTAATGGCATTGGAGTCACTCAGAATGTTCTATATGAGAATCAGAAATTAATTGCCAAT
CAGTTCAACAGTGCTATTGGCAAAATACAGGATTCACTTTCATCTACGGCTAGTGCACTTG"&amp;"GTAAACTTC
AAGACGTCGTAAATCAAAATGCACAGGCTTTAAACACACTTGTCAAACAACTTAGTTCCAATTTTGGAGC
TATTTCGAGTGTGCTTAATGATATTCTTTCACGTCTTGACAAAGTTGAGGCTGAAGTGCAAATTGATAGG
TTAATCACAGGAAGACTACAGAGTCTTCAAACTTATGTGACACAACAATTAATCAGAGCAGCAGAAATCA
GAGCTTCTGCTAATCTTGCTGCAACAAAAATG"&amp;"TCTGAGTGCGTACTCGGACAATCTAAAAGAGTTGATTT
TTGTGGAAAAGGCTACCATTTAATGTCTTTCCCTCAATCAGCACCGCATGGTGTTGTTTTCTTGCATGTT
ACTTATGTACCTGCACAAGAAAAGAACTTTACTACTGCTCCTGCTATTTGTCATGAAGGAAAAGCACACT
TCCCTCGTGAAGGTGTCTTCGTTTCAAATGGCACTCATTGGTTTATTACACAAAGGAATTTTTATGAACC
TCA"&amp;"AATTATTACCACTGACAACACATTCGTCTCTGGTAGCTGTGATGTTGTAATTGGAATAGTCAACAAC
ACAGTTTATGATCCTTTGCAACCCGAGCTTGACTCATTTAAGGAGGAGTTAGACAAATACTTCAAAAATC
ACACATCACCAGATGTTGATCTTGGCGACATATCTGGCATAAATGCTTCGGTCGTCAACATACAAAAAGA
AATTGACCGCCTCAATGAGGTTGCCAAAAATTTGAATGAATCACT"&amp;"CATTGACCTACAAGAGCTTGGAAAA
TATGAGCAATACATCAAATGGCCTTGGTACATTTGGCTTGGTTTTATAGCTGGGCTAATTGCTATCATTA
TGGTCACAATCATGCTATGTTGTATGACTAGTTGCTGTAGTTGCCTCAAGGGTTGTTGCTCTTGCGGTTC
CTGCTGCAAATTTGATGAAGACGATTCAGAACCTGTTCTGAAAGGAGTCAAATTACATTACACATAAACG
AACTTAATGGATTTGT"&amp;"TTATGAGAATTTTTACTCTTGGATCTGTAACATTCAAACCAGGAAAAATTGAAG
ATGCTACTCCTTCAGATTCTATTCGCGCTACTGCAACGATACCGATACAAGCCTCACTCCCTTTCGGATG
GCTTATTGTTGGCGTTGCACTTCTTGCTGTTTTTCAGAGCGCTTCCAAAATAATTACACTCAAAAAGAGG
TGGCAATTTGCTCTCTCCAAGGGTGTTCATTTTGCTTGCAACTTGCTTCTACTATTTG"&amp;"TTACAGTCTACT
CTCACCTTTTGCTTGTTGCTGCTGGCCTTGAAGCCCAATTTCTCTATCTTTACGCTTTAGTTTATTTTCT
GCAAAGTGTTAATGCTTGCAGAATTATTATGAGGCTTTGGCTGTGCTGGAAGTGCAGATCCAAAAATCCA
TTACTTTATGATGCCAATTACTTTCTTTGCTGGCATACTAATTGCTATGACTATTGTATACCATATAATA
GCATAACTTCTTCAATTGTCATTACATCA"&amp;"GGTGATGGCACTACAAGTCCTATTACAGACCATGACTACCA
AATTGGTGGTTATACGGAAAAGTGGGAATCTGGTGTTAAAGACTGTGTTACATTACATGGTTACTTTACA
TCAGAATGCTACCAGCTGTACTCTACACAACTTAGTACAGATACTGGTGTTGAACATACTACCTTCTTCA
TTTACAGTAGAATTGTGGATGAACCAGAAGACCATGTTCAAATTCACACAATCGACGGCTCATCAGGAGT
"&amp;"TGTAAATCCAGCAATGGATCCTATCTATGATGAGCCGACGACGACTACTAGCGTGCCTTTGTAAGCACAA
GCTGATGAGTACGAACTTATGTACTCATTCGTTTCGGAAGAGACAGGTACGTTAATAGTTAATAGCGTAC
TTCTTTTTCTTGCTTTCGTGGTATTCTTGCTAGTCACACTAGCCATCCTTACTGCGCTTCGATTGTGTGC
GTACTGCTGCAATATTGTTAACGTGAGTTTAGTTAAACCTTC"&amp;"TTTTTACGTCTACTCACGTGTTAAAAAT
CTGAATTCTTCTAGAGTTCCTGATCTTCTGGTCTAAACGAACTAAATATTTTAGTTTTTCTGTTTGGAAC
TTTAATTTTAGCCATGTCAGCTGACAACGGTACTATTACCGTTGAAGAGCTTAAAAAGCTCTTAGAACAA
TGGAACCTAGTAATAGGTTTCCTATTTCTAACATGGATTTGTCTTTTACAGTTCGCCTATGCTAACAGGA
ATAGGTTTCTGTA"&amp;"CATAATTAAGTTAATTTTCCTCTGGCTACTTTGGCCAGTAACTTTAGCTTGCTTTGT
GCTTGCTGCTGTTTACAGAATCAATTGGATCACCGGTGGAATCGCGATTGCAATGGCTTGTCTTGTGGGC
TTGATGTGGCTTAGCTACTTCATTGCTTCATTCAGGCTTTTTGCGCGTACGCGTTCCATGTGGTCCTTCA
ATCCAGAAACAAACATACTGCTGAATGTGCCATTGCATGGTACAATTTTGACCAG"&amp;"ACCACTCCTAGAAAG
TGAACTTGTCATCGGTGCTGTGATCCTCAGAGGACACCTTCGCATTGCTGGACATCATCTAGGACGCTGT
GACATCAAGGACCTGCCAAAAGAAATCACTGTAGCTACATCACGAACGCTTTCTTATTACAAATTGGGAG
CTTCGCAGCGTGTAGCCGGTGACTCAGGTTTTGCTGCATACAGTCGCTATCGGATTGGCAACTACAAACT
AAACACAGACCATTCCAATAGCAGTG"&amp;"ACAATATTGCTTTGCTTGTACAGTAAGTGACAACAGATGTTTCA
TCTCGTTGACTTTCAGGTTACTATAGCAGAGATACTTATTATTATTATGAGAACTTTCAAGATTTCCATT
TGGAACCTTGATTACATCATTAATCTCATAATTAAAAATTTATCTAAGCCTTTAACTGAAAATAAATATT
CTCAGTTAGACGAAGAGCAACCAATGGAGATTGATTAAACGAACATGAAAATTATTCTTCTCTTGGCA"&amp;"TT
AGTTACTTTTGCTACATGCGAACGTTACCACTACCAAGAGTGTGTTAGAGGTACAACTGTACTAATAAAG
GAACCTTGCTCTTCTGGAACTTACGAGGGCAATTCACCATTTCATCCTCTTGCTGATAATAAATTTGCAC
TTGCTTGCTCAAGCCAACAATTTGCTTTTGCTTGCCCTGACGGTACTAAACATACCTTTCAGTTACGTGC
GAGATCAGTTTCACCAAAACTTTTCATCAGACAAGAGGA"&amp;"AGTTCAAGAACTTTACTCACCACTCTTTCTC
ATAATTGCTGCATTAGTGTTTATAACACTTTGCTTCACACTTAAGAGAAAGACAGAATGAGTGAAATTAC
ACTAATTGACTTCTATTTTTGCTTTTTAGCCTTTCTGCTATTCCTTGTTTTAATTATGCTCATGATATTT
TGGTTTGCTTTGACACTCCAAGATGATGATGAGTGTTGCCAAGTCTAAACGAACATGAAATTTCTTGTTT
TACTTGGAAT"&amp;"ACTAACAACAGTACACACATTCCATCAGGAATGTAGTTTATAGTCATGTCAATTCAATTC
ACCTTATGTAGTTGATGATCCATGCCCTATACATTTCTACTCGAAATGGTATATTAGGGTCGGTGCTAGA
AAATCTGCACCATTGATTGAACTCTGTGTTGATGAAGTAGGTTCAAAAACACCTATTAAATACATCGACA
TTGGCAACTACACTGTTTCTTGTTCACCGTTTACTATAAACTGTCAAGAACC"&amp;"TAAATTAGGTAGTCTCGT
AGTTCGTTGTTCGTTCTATGAAGACTTTGTTGATTACCATGACATTCGTGTTGTTTTAGATTTCATCTAA
ACGAACAAACAAAATGTCTGATAATGGACCCCAAAATCGTGCACCCCGCATTACATTTGGTGGACCCTCA
GATTCGACTGACAATAACCAGAATGGAGACCGCAGTGGAGCAAGGCCAAAACAACGAAGGCCCCAGGGAT
TACCCAATAATACTGCGTCTTGG"&amp;"TTCACCGCTCTCACTCAACATGGTAAGGAAGACCTTAGATTCCCTCG
AGGACAAGGTGTTCCGATTAACACCAATAGTACCAAAGATGACCAAATTGGCTACTACCGAAGAGCTACC
AGACGAGTTCGTGGTGGTGACGGTAAAATGAAAGATCTCAGTCCACGATGGTACTTCTATTACCTTGGAA
CTGGGCCAGAAGCTGGACTTCCCTATGGTGCTAACAAAGAAGGCATCATATGGGTTGCAACTGAG"&amp;"GGAGC
CTTGAATACACCAAAAGATCACATTGGCACCCGCAATCCAAACAACAATGCTGCAATCGTGCTACAACTT
CCTCAAGGAACAGCTTTGCCTAAAGGTTTCTACGCAGAAGGGAGCAGAGGCGGCAGTCAAGCTTCTTCAC
GCTCTTCATCACGTAGTCGCAATAGTTCCAGAAACTCAACTCCAGGCAGTAGTAGGGGAACTTCTCCTGC
TCGAATTGCTGGCAATGGTGGTGATGCTGCCCTTGC"&amp;"TTTGCTACTGCTTGATCGGTTGAATGCACTTGAG
AGCAAAATGTCTGGTAAAGGCTCACAACAACAGAGCCAAACAGTCACTAAGAAATCTGCTGCTGAGGCTT
CCAAGAAACCTCGCCAAAAACGTACTGCCACTAAACAATACAATGTCACTCAGGCATTTGGCAGACGTGG
TCCTGAACAAACCCAAGGAAATTTTGGGGACCAAGAATTAATCAGACAAGGAACTGAGTACAAACATTGG
CCGCAAA"&amp;"TTGCACAATTTGCACCTAGCGCTTCTGCATTCTTCGGAATGTCGCGCATTGGCATGGAAGTCA
CACCTTCGGGAACATGGCTGACTTACACAGGTGCCATCAAGCTTGATGACAAAGATCCAAGCTTCAAAGA
CAACGTCATACTGCTGAACAAGCACATTGACGCATACAAAACATTCCCACCAACAGAGCCTAAAAAGGAC
AAAAAGAAAAAGACTGACGAAAGCCAGCCTTTACCGCAGAGACAGAAGA"&amp;"AACAACAAACTGTGACTCTTC
TTCCTGCTGCAGATTTGGATGATTTCTCCAAACAATTGCAACAATCCATGAGCAGTGCTGATTCAACTCA
GGCTTAAACTCATGCAGACCACACAAGGCAGATGGGCTATGTAAACGTTTTCGCTTTTCCGTTTACGATA
CATAGTCTACTCTTGTGCAGAATGAATTCTCGTAGCTATACAGCACAAGTAGGTATAGTTAACTTTAATC
TCACATAGCAATCTTTAATC"&amp;"AGTGTGTAACATTAGGGAGGACTTGAAAGAGCCACCATTTGTAAACCGAG
GCCACGCGGAGTACGATCGAGGGTACAGCCAATAATGTTAGGGAGAGCAGCCTATATGGAAGAGCCCTAA
TGTGTAAAATTAATTTTAGTAGTGCTATCCCCATGTGATTTTAATAGCTTC")</f>
        <v>&gt;PnGX-P1E_2017 MT040334.1_ref_genome
GCTTTAACTTTTTACAAATCCCAGGTAGCAAAACCAACCAACTCTCGATCTCTTGTAGATCTGTTCTCTA
AACGAACTTTAAAATCTGTGTGGCTGTCACTTGGCTGCATGCCTAGTGCACTCACGCAGTATAATAATAA
TTAATTACTGTCGTTGACAGGAAACGAGTAACTCGTCCGTCTTCTGCAGACTGCTTACGGTTTCGTCCGT
GTTGCAGTCGATCATCAGCATACCTAGGTTTTGTCCGGGTGTGACCGAAAGGTAAGATGGAGAGCCTTGT
CCCTGGTTTCAACGAGAAAACACACGTCCAACTCAGTTTGCCTGTTCTTCAGGTTCGCGACGTGCTAGTA
CGTGGCTTTGGAGACTCCGTGGAGGAGGCTCTATCAGAGGCACGTCAACATCTTCTTGACGGCACTTGTG
GCATAATCGATGTTGAAAAGGGAGTACTCCCCCAACTCGAACAGCCCTATGTGTTTGTCAAACGTTCTGA
TGCCCGAACTGCTCCTCACGGCCATGTAATGGTTGAATTGGTGGCAGAACTCGATGGTGTTCAGTACGGT
CGTAGCGGTGAGACTCTTGGTGTTCTTGTACCACATGTTGGTGAAACACCTGTTGCTTATCGCAAAATTC
TTCTCCGTAAGAATGGTAATAAGGGAGCCGGTGGTCATAGTTTCGGCATCGATCTAAAGTCTTATGACTT
AGGTGACGAGCTTGGCACTGATCCCATTGATGACTTTCAAGTCAACTGGAACACTAAACATGGCAGTGGT
GTAACTCGTGAGCTCATGCGTGAGCTTAATGGGGGCGCATACACTCGCTATGTAGACAATAACTTCTGTG
GCCCTGACGGCTACCCTCTTGAGTGCATCAAAGACTTATTAGCTCGTGCTGGAAAGTCTTCTTGCTCTTT
GTCCGAACAACTGGACTTTATTGACACTAAAAGAGGTGTGTACTGCTGCCGTGAACATGAACATGAAATT
GTTTGGTACACGGAACGCTCCGACAAGAGCTACGAATTACAGACACCTTTTGAAATCAAATTGGCAAAGA
AATTTGACAATTTCACAGGGGAATGTCCAAACTTTGTCTTCCCACTAAATTCTACAATCAAGACCATTCA
ACCACGTGTTGAAAAGAAAAAGCTTGAGGGTTTTATGGGTAGAATTCGATCTGTCTATCCTGTTGCATCA
CCAAATGAATGCAACCCAATGCACCTTTCGACGCTTATGAAGTGTGAACATTGTAGTGAAACTTCATGGC
AAACTGGTGACTTCCTTAAAGCCACTTGTGAATTTTGTGGTACTGAAAATCAAGTCAAAGAAGGACCTAC
CACTTGTGGTTACCTTCCTCAAAATGCTGTAGTAAAAATTTTTTGTCCAGCATGTCATAATCCAGAAATG
GGACCTGAGCACAGTCTCGCAGAATACCATAATGAATCTGGTATTAAAACCACTCTTCGTAAAGGTGGTC
GTACCAAAGCATTTGGAGGATGTGTGTTCTCTTATGTGGGCTGTCACAACAAGTGTGCCTATTGGGTGCC
TCGTGCTGCTGCTAACGTAGGATGTAACCACACAGGAGTTGTGGGAGAAGGTTCTGAAAGTCTCAATGAT
AACCTTCTTGAAATACTTACTAAGGAGAAAGTCAACATTAACATTGTTGGTGACTTTAAACTGACTGAAG
AGATCGCCATAATCTTGGCATCTTTTTCTGCATCCACGAGTGCTTTCGTGGAAACTGTGAAGGGCTTGGA
TTACAAGTCTTTCAAACAAATTGTTGAATCCTGTGGTAACTTTAAAGTAACCAAGGGAAAATTCAAGAAG
AATGCTTGGAATATTGGTGAACCAAAGTCCATACTGAGCCCTCTGTATGCATTTCCCTCAGAAGCTGCTC
GTGTGGTACGTTCCATTTTTTCACGCACTCTTGAAACTGCTCAACACTCTGTGCGTGTCTTGCAAAAGGC
CGCTATTACAATTCTGGACGGAATTTCACAGTACTCACTCAGATTGATTGATGCTATGTTGTTCACGTCT
GAACTTACAACAGACAGTATCGTAGTGATGGCATACGTCACAGGTGGTGTTGTACAAATGACTACACAAT
GGCTTACCAATATTTTTGGTACTGTGTATGAAAAATTGAAACCTATTCTTGACTGGCTTGAAGAGAAGTT
CAAGGAAGGGATAGAGTTTCTTAAGGACGGTTGGGAGATTGTAAAATTCATCACAACCTGTTCTTGTGAA
ATCATTGGTGGACAGCTTGTAGCATTCACCACTGAACTTAAAGACAGTGTGAAGAAATTTTTCAAACTGG
TTAACAAATTTCTTGCTCTTTGTGCTGATTCCATCGTCATTGGTGGTGCAAAACTTAAAGCTTTGAATTT
GGGAGAAACCTTTGTCGCACACTCCAGAGGACTCTACAAAAAGTGTGTGAAATCCAGAGGAGACTCTGGT
TTACTCATGCCTCTAAAAGCACCAAAAGAAGTTATCTTCCTTGATGGAGAAACTTTGCCTACAGAGGTAC
TTTCAGAAGAAGTAATACTAAAAACTGGTGAATTACAACCACTTGAGGAACCAACTGCACAGGCAGTTGA
AGTACCACTCGTAGGTACACCAGTTTGCATTAATGGATTAATGCTGCTTGAAATTAAAGATACTGAAAAG
TATTGTGCTCTTGCACCTAACATGATGGTCACTAATAATACCTTCACTCTAAAAGGTGGTGCACCAACCA
AAGTCACATTTGGTGATGACACAGTCATTGAAGTCCAAGGCTACAAGAATGTGAATATCACATTTGAATT
GGATGAACGAGTAGATAAAGTACTCAACGAAAAGTGCTCTAACTACACTGTAGAACTTGGAACCAACATA
GATGAATTGGCTTGTGTTGTAGCTGAGGCAGTAATAAAGACTTTGCAACCTGTTTCAGAATTACTTACAC
CGCTAGGCATTGACTTAGACGAGTGGGGTGTTGCAACCTATTACTTGTTTGACGAGTCTGGTGAGTATAC
TTTGTCTTCACGTATGTATTGTTCATTCTATCCTCCAGATGAGGATTATGAAGAAGAATACAGCGAAGAG
GAACAACCTGAACAACCAACTCAATATGAGTATGGTACTGAATCTGATTACAAAGGTTTGCCTTTGGAAT
TTGGTGCATCTTCTGTACAACAACAGGAAGAACAAGAAGAAGATTGGTTAGAAACTGAAGCTGAAGTGGT
GGAACAAGAAGTTACACCAACTGAGCAAGAGGAAGAGCTACCAATCACTGAAATTGTTCCTGCAGTGGAA
CAAACTACAATTGTAGAGCTAGAATGTGATAATTTCACTGGTTATTTAAAACTCACTGATAATGTTTCCA
TTAAAAATGTGGATATTGTAAGTGAGGCTAAAAATGTAAAACCTACAATAGTGGTTAATGCTGCTAATGT
ACACCTAAAACATGGTGGTGGTGTTGCTGGTGCTCTTAACAAAGCTACTAACAACGCTATGCAAATTGAG
TCTGATGACTACATTGCCAGAAATGGACCACTAAACGTGGGTGGTAGTTGTCTTCTAAATGGACACAATT
TGGCTAAAAACTGCCTTCATGTTGTTGGTCCTAATCTCAACAAGGGTGAAGACATTCAATTACTTAAAGT
TGCCTATGAAAATTTCAATCATCATGAAAAATTACTTGCACCACTTCTCTCAGCAGGCATCTTTGGTGCA
CAACCAATACAGTCTTTGAAGGTGTGTATTGAAACAGTACGCACACAAGTCTTTTTAGCTGTCTTTGACA
AGGACCTCTATGAAGAACTTGTAGCTAGCTTTTTAGAAATGAAAAGTGAGACTAAAGTACAAGATCACTT
TGACGTCGTTGAGACTAAGGTTGAAATTACACCTGAAGAATCTGCTTCAAGTGAGAAACCTACCAAGGAA
GAGCCTAAAAAGGTGAAACCTTGTATTGAAGAAGTTACAACTACTCTAGAAGAAACTAAGTTTCTTACAG
AAAACTTGTTACTGTATGCAGACATTAATGGTAATCTGTATCCAGATTCAACCAGTCTTGTGGAAAATGT
TGATGTCACCTTCCTTAAAAAGGATGCTCCTTATATAGTAGGTGACATAATTACTAGTGGTAATTTAACA
ACCGTTGTCATACCAACAAAGAAAGCAGGTGGTACTACAGAAATGCTTGCAAAGGCATTGCGTAAAGTAC
CTACTGACCATTATATAACCACCTACCCCGGACAGGGTTGCGTTGGTTATACAATTGAGGAAGCAAAAAC
AGCTCTTAAGAAGAGTAAGAGTGCTTATTATGTATTACCCTCTATAATTCCAAATAAGAAAGAAGAAATT
CTTGGTACTGTTTCTTGGAACTTGCGTGAAATGCTTACGCATGCTGAAGAAACACGTAAATTAATGCCTA
TTTGCATGGATACAAAGGCTATAATGTCTACTGTGCAAAGGAAGTATAAGGGTATTAAGATACAGGAGGG
AGTCGTGGACTACGGTGTAAGGTTTTACTTCTATACTAGTAAAACACCTGTAGCTACACTTATTGCAACT
CTTAATTCATTAGGAGAAACCTTGGTCACAATGCCTTTGGGTTATGTGACACATGGTTTAAATTTAGAAG
AGGCTGCTAGGTATATGAGATCACTCAAAGTACCCGCAACCGTTTCTGTTTCTTCACCAGATGCTGTTAC
AGCATATAATGGTTACCTTACTTCCTCTTCAAAGACTCCTGAAGAGCATTTCATAGAAACCATCTCACTA
GCTGGTTCATATAAAGACTGGTCCTATTCAGGACAGGCTACTGAATTAGGTATTGAATTTCTTAAAAGAG
GTGACAAAGTTGTCTACCACACAACTAGTAAACCAATCACTTTCCACATGGATGGTGAGGTTATCAACAT
TGACAGTCTTAAGACACTCCTAGCTCTTAGGGAAGTTAAGACCATTAAGGTGTTTACCACAGTTGACAAC
ATTAATCTTCACACTCAAGTTGTGGACATGTCTATGACTTATGGACAACAGTTTGGTCCAACCTACTTGG
ACGGAGCTGACGTTACAAAGATTAAACCTCATGCATCTCATGACAGCAAGACATTTTATGTGTTGCCTAA
TGATGATACACTACGCAGTGAGGCTTTTGAGTACTATCACACAACTGATGAAAGTTTTCTAGGTAGATAC
ATGTCAGCATTAAATCATACTAAGAAATGGAAATTTCCACAGGTTAATGGTTTAACATCCATTAAATGGG
CAGATAACAATTGTTACCTAGCCACAGCCTTATTAACTCTTCAACAGATAGAATTGAAGTTTAATCCACC
AGCATTGCAAGACGCCTACTACAGGGCTAGAGTTGGTGATGCTGCAAATTTCTGTGCACTTATACTTGCT
TACTGTAATAAAACAGTGGGTGAGCTAGGTGATGTAAGAGAAACAATGAGTCATTTGTTTCAACATGCCA
ACTTGGATTCTTGTAAAAGAGTCCTAAATGTGGTGTGTAAAACTTGTGGACAGCAACAAACTACCTTAAA
GGGTGTAGAGGCTGTAATGTATATGGGTACACTTTCTTATGAACAACTTAAGAGAGGTGTAACTGTACCG
TGTGTTTGTGGAAGACAAGCTACACAGTATTTAGTACAACAAGAGTCATCTTTTGTTATGATGTCTGCAC
CACCTGCTGAATATAAACTAAAGCATGGTACTTTCTTGTGTGCTAGTGAGTATACTGGTAATTACCAGTG
TGGTCATTATAAACACATCACTTCAAAGGAAACCTTGTATGTCATAGATGGTGCATTGCTCAGCAAAACC
TCAGAGTACAAAGGCCCTGTTACAGATGTTTTCTATAAAGAAAACAGCTACACAACAACCATAAAACCAA
TTGTTTATAAACTAGACGGTGTTGTGTGTACAGAAATTGATCCTAAATTGGATGGTTACTATAAAAAGGA
TAATGCCTATTTTACTGAACAGCCAATTGATTTAGTGCCAACTCAACCTTACCCAAACTCAAACTTTGAC
AATTTCAAGTTTGTTTGTGACAACACCAAATTTGCTGATGACTTAAACCAGATGTCTGGTTATAAGAAGC
CTGCTTCTCGTGAGCTTAAGATTACTTTTTTTCCTGACTTGAATGGTGATGTAGTGGCTATTGATTATAA
ACATTACACACCTTCATTCAAGAAAGGTGCTAAGTTGTTGCACAAGCCTATTGTATGGCATGTGAATAAC
ACAATTAACAAAGCAACGTTTAAACCAAATACTTGGTGCTTACGTTGTCTTTGGAGTACTAAACCAGTTG
AAACGTCAAATATTTTTGATGTTCTGCAATCAGAGGACACACAGGGAATGGAAACTCTTGCCTGTGAGGA
CACTAAACTTGTCACTGAAGAAGTAGTGGAAACTCCTACCATACAGAAAGACATAGTAGAGTGTGATGTG
AAAACTACCGAAGTTGTAGGTGACGTCATACTTAAACCAGCACAAGACGGTGTAAAAATAACAGAAGAAG
TTGGTCATGAAGATCTAATGGCTGCTTATGTAGACAATACTAGTCTAACAATTAAGAAACCCAATGAATT
ATCAGTAATGTTGGGTCTAAAAACTTTAAAAACTCACGGTTTGGCTGCTGTTAATAGTGTCCCTTGGGAT
ACTATTGTTACTTATGCCAAACCGTTTCTTAATAAGGTAACTAGTGTTGCTGCAAGTGGAGTTGCGCGTT
GTTTAAACCGCATCTGTGTTAACTATATGCCTTATGTTTTAACTTTGTTGCTGCAATTCTGTACTTTTAC
TAGAAGTACTAATTCTAGAATCAAAGCATCTATGCCAACTACTATAGCTAAAAATACGGTTAAGAGTGTT
GGTAAGTTCTGTTTAGAAGCCTCATTTAATTATTTGAAGTCTCCTAATTTTTCTAAACTCATAACTATTA
TAGTATGGTTTCTTTTGTTAAGTGTTTGTCTAGGTTCTTTAATCTATTCAAGTGCTGCTTTAGGTGTTTT
GATGTCTAATCTAGGTATGCCGTCATACTGTACAAGTTACAGAGATGGTTATCTAAACTCTACTAATGTC
ACAACAACAGCTTACTGTACGGGTTCTATACCGTGTAGTGTCTGTCTTAGTGGTATGGATTCTTTAGATG
CTTATCCTGCTCTAGAAACTATTCAAGTTACCATTTCTTCTTTTAAATGGGATTTAACTGCTTTTGGCAT
TATTGCAGAGTGGTGTTTGGCATATATTCTCTTTACTAGGTTCTTTTATGTACTAGGTTTAGCCGCAATT
ATGCAATTGTTCTTTGGCTATTTCGCTGTACATTTTATTAGTAATTCTTGGCTTATGTGGCTCATAATTA
ATCTTGTACAAATGGCCCCTATTTCAGCTATGGTTAGAATGTATATCTTTTTCGCATCATTTTATTATGT
GTGGAAGAGCTATATACATGTTGTTGACGGTTGTACCTCATCTACTTGTATGATGTGTTACAAACGTAAT
AGAGCTACAAGGGTTGAATGCACAACCATTGTAAATGGTGTAAGAAGATCATTTTATGTCTATGCTAATG
GAGGTAAAGGATTTTGTAAACTACATAACTGGAATTGTGTCAATTGTGATACTTTCTGTGCAGGTAGTAC
TTTTATTAGTGATGAAGTCGCAAGAGACTTGTCCCTACAATTTAAGAGACCCATTAATCCTACAGACCAG
TCATCTTATGTAGTGGATAGTGTAGCTGTGAAAAATGGTTCGCTGCACCTCTACTTTGACAAGGCTGGCC
AGAAAACCTATGAAAGACATTCTCTTTCTCACTTTGTCAATTTAGACAACTTGAGAGCTAATAACACTAA
AGGATCAATACCCATTAATGTCATTGTGTTTGATGGTAAGTCTAAGTGTGATGAATCATCAGCTAGAGCA
GCTTCTGTTTATTACAGTCAGCTTATGTGTCAACCTATATTGTTACTTGACCAGGCGTTAGTGTCTGATG
TTGGTGACAGTGCAGAAGTAGCTGTTAAAATGTTTGATGCTTATGTTAATACATTCTCATCAACTTTTAA
CGTGCCTATGGATAAGTTAAAAACTCTCATTGCAACAGCTGAGACTGAACTTGCTAAGAATGTGTCTTTA
GATAATGTCCTTTCAACATTTATCTCAGCAGCTCGTCAAGGGTTTGTTGATTCTGATGTTGATACTAAGG
ACGTTGTGGAATGTCTAAAAATTTCTCATCAATCAGACATTGAAGTTACAGGTGACAGTTGTAATAACTA
TATGCTCACCTATAACAAAGTGGAAAACATGACGCCTAGAGATCTAGGTGCTTGTATTGATTGCAGTGCA
CGTCATATTAATGCACAAGTAGCAAAAAGTCACAACATTTCTTTGATTTGGAACATTAAAGATTTCATGT
CGCTGTCTGAACAACTGCGTAAACAAATACGTAGTGCTGCTAAGAAGAATAACTTGCCTTTTAAGTTGAC
ATGTGCAACTACTAGACAAGTTGTTAATGTAGTAACAACAAAGATAGCACTTAAAGGTGGTAAATTTGTT
ACAAATTGGTTTAAGTACTTGCTTAAAGCCACATTAGTTTGTGTTGTTATAGCTTGTGTCTTTTACTTTA
TTACACCTGTACACGTGCTTACTAAGCATGGTGATTTTGCAGATGAAATCATTGGTTACAAAGCTATTGA
AGATGGTGTCACACGTGACATTTCATCTAACGACAATTGCTTTGCTAATAAACACGTTGGATTTGACTCA
TGGTTTAGTCAACGTGGTGGTTCTTATACTAATGATAAGACTTGTCCAATTGTGGCTGCCGTCATAACTC
GTGATGTAGGATTTGTAGTTCCTGGTTTACCAGGAACAATTTTCCGTACATTAAGTGGTGACTTTTTACA
TTTCTTACCTAGAGTGTTTAGTGCTGTTGGCAATATTTGCTACACACCATCCAAACTTATAGAGTACACT
GACTTCGCAACATCAGCCTGTGTTTTAGCAGCTGAATGTACCATATTCAAAGATGCAGCTGGAAAGCCTG
TGCCATATTGTTATGACACTAATGTGCTCGAAGGTTCTGTACCTTATGAATCACTCCGTCCAGACACACG
TTATGTCTTGATGGATGGTTCTATTATACAATTCCCTAACACGTACCTTGAAGGTTCTGTTAGAGTTGTT
ACAACTTTTGACTCTGAGTACTGTAGACATGGTACTTGTGAAAAATCTGAAGCTGGCATCTGTGTTTCCA
CTAGTGGTAGATGGGTGCTTAATAATGATTATTATAGATCATTACCTGGTGTGTTTTGTGGTGTTGATTC
TGTAAATCTCTTAACAAATATGTTTACACCTTTGATTCAACCTATTGGTGCTTTAGACATATCAGCTTCA
ATTGTTGCAGGTGGTTTAGTTGCTATATTTGTAACTTGTCTTGCATACTATTTTATGAGGTTCAGGAGAG
CTTTTGGCGAATACAGTCATGTAGTTGCCTTTAATACTCTCTTGTTTTTGATGTCCTTTACTGTACTCTG
TCTTACGCCTGTGTATAGTTTCTTACCAGGTGTTTATTCAGTTTTTTATTTGTACTTGACATTTTATCTT
ACTAATGATGTTTCATTTTTAGCTCATGTTCAATGGATGGTCATGTTCACTCCTTTAGTACCTTTCTGGA
TTACAATTGTTTATGTCATTTGTATATCTACTAAGCATTGTTACTGGTTCTTTAGTAATTACCTTAGACG
TAGAGTTGTCTTTAATGGTACTTCCTTTAGCACTTTTGAAGAAGCAGCTTTGTGTACATTCTTGCTTAAC
AAGGAAATGTATCTTAAATTGCGTAGTGAAACTTTACTTCCACTGACGCAATATAATAGATACTTAGCGC
TTTACAACAAGTACAAATACTTTAGTGGAGCCATGGACACAACTAGCTACAGAGAAGCAGCATGCTGTCA
TCTTGCTAAGGCTCTAAATGATTTCAGTAACTCAGGTTCTGATGTGCTCTACCAACCACCACAGACATCC
ATTACATCGGCTGTCCTTCAAAGTGGATTTAGAAAAATGGCTTTTCCATCTGGTAAGGTAGAAGGTTGTA
TGGTGCAAGTTACTTGTGGAACAACTACACTTAATGGTCTTTGGCTTGATGATGTGGTCTATTGTCCAAG
ACATGTGATCTGCACAGCTGAAGATATGCTTAATCCAAATTATGAGGATTTGCTTATTCGTAAATCTAAC
CATAATTTTCTGGTACAAGCTGGTAATGTTCATTTGAGAGTTATCGGACATTCTATGCAAAATTGTGTTC
TTAAGTTGAAAGTTGACGCTGCCAACCCTAAGACACCAAAATATAAGTTTGTTCGAATTCAACCCGGACA
GACTTTTTCAGTATTAGCTTGTTACAATGGTTCACCATCAGGTGTTTACCAGTGTGCTATGAGACCTAAT
TTTACTATTAAAGGATCATTCCTTAATGGTTCTTGTGGTAGTGTTGGTTTTAACATAGACTATGACTGTG
TCTCTTTTTGCTACATGCATCACATGGAACTTCCAACAGGAGTACATGCGGGCACAGATTTAGAAGGTAC
CTTCTACGGACCTTTTGTTGACAGACAGACAGCTCAAGCAGCTGGTACAGACACAGTCATTACTATAAAT
GTTTTGGCTTGGTTGTATGCAGCTGTTATTAATGGAGATAGATGGTTTCTTAACAGATACACAACTACTC
TTAATGATTTCAACTTAGTTGCTATGAAGTTCAACTATGAACCTCTCACACAAGATCATGTTGATATTCT
AGGACCACTATCAGCTCAAACTGGTGTTGCTGTCTTAGATATGTGTGCTTCATTAAAGGAATTGCTCCAA
AATGGTATGAACGGTCGCACTATCTTAGGTAGTGCCATATTAGAAGATGAGTTTACACCATTTGACGTTG
TTAGACAATGTTCAGGTGTAACTTTTCAAAGTGCTATTAAAAGAACTGTCAAAGGTACTCACCATTGGTT
GTTGTTAACAATCTTGACATCTCTTCTTGTATTGGTTCAAAGTACTCAATGGTCTTTGTTCTTCTTTGTT
TATGAAAATGCCTTCTTGCCTTTCGCTTTAGGTATAATTGCTATGTCTGCTTTTGCTATGATGTTTGTTA
AGCATAAGCATGCATTCTTGTGTCTATTCCTGTTACCTTCCTTAGCTACTGTAGCTTACTTTAATATGGT
CTACATGCCTGCTAGTTGGGTGATGCGTATCATGACTTGGTTGGACATGGTTGATACCAGCTTGTCTGGT
TATAAACTTAAGGACTGTATCATGTATGCATCAGCTATTATCTTACTCATACTTATGACAGCAAGAACTG
TTTATGATGATGGTGCTAGGCGTGTATGGACACTAATGAATGTTCTTACACTTGTTTATAAAGTCTATTA
TGGTAATGCTTTAGATCAAGCAATTTCTATGTGGGCTCTTATTATCTCTGTCACCTCTAACTATTCAGGC
GTTGTTACAACCGTCATGTTCTTGGCTAGAGGTATTGTCTTTATGTGCGTTGAGTATTGTCCAATTCTCT
TTATTACAGGTAACACCTTACAGTGTATAATGTTGGTGTACTGCTTTTTAGGCTATTTTTGTACTTGTTA
TTTTGGCCTCTTTTGTTTACTCAATCGTTACTTTAGACTTACCCTTGGTGTTTACGATTATCTCGTTTCC
ACACAAGAGTTTAGATATATGAATTCACAAGGTCTTTTACCACCTAAGAACAGCATAGATGCCTTCAAAC
TAAATGTTAAGCTTTTAGGTATTGGTGGCAAACCCTGTATCAAAGTAGCAACTGTTCAATCAAAGATGTC
AGATGTGAAATGTACTTCTGTAGTCCTTCTCTCAGTTTTACAACAACTTAGAGTTGAATCATCTTCAAAG
TTGTGGGCACAGTGTGTGCAATTGCACAATGATATACTTCTTGCAAAGGACACCACTGAAGCATTTGAAA
AAATGGTTTCATTACTGTCTGTGTTGCTATCCATGCAAGGTGCTGTAGACATAAACAAACTCTGTGAAGA
AATGTTGGACAACAGAGCAACATTACAGGCTATTGCTTCAGAATTTAGTTCTTTACCATCCTATGCTGCC
TTTGCTACAGCTCAAGAAGCTTATGAGCAAGCGGTGGCTAACGGTGATTCTGAAGTGGTTCTTAAAAAGT
TAAAGAAATCTCTGAATGTGGCAAAGTCTGAATTTGACCGTGATGCGGCCATGCAGCGTAAGCTAGAAAA
GATGGCTGATCAAGCTATGACCCAAATGTACAAACAGGCACGGTCTGAAGACAAGAGGGCAAAAGTCACT
AGTGCAATGCAAACTATGCTTTTCACTATGCTTAGAAAACTTGATAATGATGCTCTAAACAACATTATCA
ATAATGCCAGAGACGGTTGTGTTCCACTGAACATAATCCCCCTTACTACTGCAGCCAAACTAATGGTTGT
TGTACCTGACTATAACACCTATAAAAATACTTGTGAAGGTAGTACTTTTACTTATGCCTCAGCACTTTGG
GAAATTCAACAAGTTGTTGATGCAGATAGCAAAATAGTCCAACTTAGTGAAATTACTATGGACAATTCTC
CTAATATTGCTTGGCCTCTTATTGTAACAGCTTTAAGAGCCAATTCAGCTGTCAAACTTCAGAATAATGA
ACTGAGTCCCGTAGCACTTCGACAGATGTCATGTGCTGCAGGTACTACACAAACAGCTTGTAATGAGGAT
AATGCATTAGCCTACTATAACACATCAAAGGGAGGTAGGTTTGTTTTGGCATTACTATCTGATCTTCAAG
ATCTCAAGTGGGCCAGATTTCCTAAATCTGATGGTACTGGCACCATTTATACAGAGCTGGAACCACCTTG
TAGGTTTGTTACAGACACACCAAAAGGACCTAAAGTAAAGTATTTGTACTTCATTAAGGGTTTGAATAAT
TTGAATAGAGGTATGGTACTGGGCAGCTTAGCTGCTACTGTACGTTTACAAGCTGGTAATGCAACAGAAG
TGCCTGCCAACTCAACTGTTCTTTCTTTCTGTGCATTTGCTGTAGATGCATCAAAAGCTTACAGAGACTA
CCTAGCAAGTGGAGGACAACCAATAACAAATTGTGTTAAGATGTTGTGTACACATACAGGTACTGGTCAG
GCAATAACTGTAACACCGGAAGCCAATATGGATCAAGAATCCTTTGGTGGTGCTTCTTGTTGCTTGTACT
GTAGATGCCACATAGATCATCCTAACCCTAAAGGTTACTGTGAGCTTAAAGGTAAGTATGTACAAATACC
TACCACTTGTGCTAATGACCCAGTGGGTTTTACACTTAAAAACACAGTCTGTACCGTCTGCGGCATGTGG
AAAGGTTATGGCTGTAGTTGTGATCAACTCCGCGAACCTATGCTTCAGTCTGCTGATGCACAGTCGTTTT
TAAACGGGTTTGCGGTGTAAGTGCAGCCCGTCTTACACCGTGCGGCACAGGCACAAGCACTGATGTCGTG
TATAGGGCTTTTGACATCTACAATGAAAAAGTAGCTGGTTTTGCTAAGTTCCTTAAAACAAATTGTTGCC
GTTTTCAAGAAAAAGACGAAGATGGTAACCTGATAGATTCCTACTTCATAGTTAAGAGACATACTTTCTC
TAACTATCAACATGAAGAAGCTATTTATAACTTGCTTAAAGATTGTCCGGCTGTTGCTGTTCATGATTTT
TTCAAGTTTAGAGTAGATGGTGACATGGTACCACACATATCACGTCAACGTCTAACTAAATACACAATGG
CAGACTTAGTCTATGCCTTACGTCACTTTGACGAAGGTAATTGTGACACTCTTAAAGAAATACTTGTCAC
ATACAATTGTTGTACTGATGACTATTTTAATAAGAAGGATTGGTATGATTTTGTAGAGAATCCTGACATT
TTACGCGTATATGCTAACTTAGGTGAGCGTGTACGTCAAGCATTATTAAAGACTGTACAGTTTTGCGATG
CTATGCGTGATGCAGGTATTGTAGGTGTACTAACTCTAGATAATCAAGATCTCAATGGGAACTGGTATGA
TTTCGGAGATTTCATACAGACTACACCAGGTAGTGGGGTTCCTATTGTTGATTCTTATTATTCATTGCTA
ATGCCTATTCTCACACTTACGAGGGCATTAGCTGCTGAGTCTCATCTAGACGCTGATTTGACAAAACCTT
ATGTAAAATGGGATTTGTTAAAATATGATTTCACGGAAGAAAGGTTAAACCTTTTTAACCGTTATTTCAA
GTATTGGGATCAAACCTACCACCCAAATTGTGTTAACTGTTTGGATGACAGATGCATTCTGCATTGCGCA
AACTTTAATGTGTTATTCTCTACTGTTTTTCCACCAACAAGTTTTGGTCCATTAGTGAGAAAAATTTTTG
TTGATGGTGTACCTTTTGTAGTTTCAACAGGTTACCACTTCAGAGAGCTAGGTGTTGTACATAATCAAGA
TGTAAACATACATAGCTCGAGACTTAGTTTTAAGGAACTATTAGTGTATGCTGCTGATCCTGCTATGCAT
GCAGCTTCTGGTAATCTTTTGCTAGACAAACGCACTACATGCTTTTCAGTAGCAGCACTAACGAACAATG
TTGCTTTTCAAACTGTCAAACCAGGTAATTTTAACAAAGACTTTTATGACTTTGCTGTCTCTAAAGGCTT
CTTTAAAGAAGGGAGTTCTGTTGAACTCAAACATTTCTTCTTTGCCCAAGATGGTAATGCTGCTATTAGC
GATTACGACTATTATCGGTACAATTTACCAACTATGTGTGATATCCGACAGCTACTATTTGTAGTAGAAG
TTGTTGATAAATATTTTGATTGTTATGACGGTGGTTGTATTAATGCAAACCAAGTCATAGTAAACAATTT
AGATAAATCTGCCGGATTTCCATTTAACAAATGGGGAAAAGCCAGACTTTATTATGATTCTATGAGCTAT
GAGGATCAAGATGCACTCTTCGCTTATACTAAGCGTAATGTCATCCCTACTATAACCCAAATGAATCTTA
AGTATGCCATTAGTGCTAAAAATAGAGCTCGCACCGTTGCAGGTGTTTCTATTTGTAGTACTATGACTAA
TAGACAGTTTCATCAAAAACTTTTGAAATCCATAGCCGCCACAAGAGGTGCCACTGTTGTCATCGGAACT
AGTAAATTCTATGGTGGCTGGAACAATATGTTAAAAACTGTTTACAGTGATGTAGAAAATCCACACCTTA
TGGGTTGGGATTATCCAAAATGTGATAGAGCCATGCCTAACATGCTTAGGATAATGGCTTCTCTTGTTCT
TGCTCGCAAACATACTACTTGCTGTAGTTTGTCACATCGTTTCTATAGATTAGCTAACGAATGTGCACAA
GTTTTAAGTGAAATGGTCATGTGTGGCGGTTCACTATATGTGAAACCAGGTGGTACATCTTCAGGAGATG
CCACAACTGCTTATGCTAATAGTGTCTTCAACATTTGTCAGGCTGTTACTGCCAATGTGAATGCACTTCT
ATCAACTGATGGCAACAAGATTGGCGATAAGTATATTCGCAATCTTCAACACAGACTTTATGAATGTCTC
TATAGGAATAGAGATGTTGATACAGACTTTGTCAATGAATTTTACGCTTACTTGCGTAAACATTTTTCAA
TGATGATACTTTCTGATGATGCTGTTGTTTGCTTTAATAGCACCTACGCATCACAGGGTCTTGTAGCTAG
CATAAAGAATTTTAAATCAGTTCTTTATTATCAAAATAATGTTTTTATGTCTGAGGCAAAATGCTGGACT
GAGACTGACCTTACAAAGGGACCTCATGAATTTTGCTCTCAACACACTATGCTAGTTAAACAAGGTGATG
ATTATGTGTACTTGCCCTATCCTGATCCATCACGCATTCTAGGCGCAGGTTGTTTTGTCGATGACATTGT
CAAGACAGATGGTACACTAATGATTGAAAGATTTGTGTCATTGGCTATTGATGCTTATCCACTTACTAAA
CATCCTAATCAGGAGTATGCTGATGTCTTTCATTTGTATTTACAATACATACGAAAGTTACATGATGAAC
TCACAGGACACATGTTAGACATGTATTCTGTTATGCTTACTAATGATAGTACTTCAAGGTATTGGGAGCC
AGAGTTCTATGAAGCAATGTACACACCTCATACAGTCTTACAGGCTGTGGGAGCTTGTGTTCTCTGCAAT
TCACAGACTTCCTTAAGATGTGGTGCGTGTATACGTAGACCCTTCTTATGCTGTAAATGTTGTTATGACC
ATGTCATATCAACATCTCATAAATTGGTTTTGTCTGTTAATCCGTATGTTTGCAATGCCACAGGTTGTGA
CGTCACAGACGTTACACAACTTTATTTAGGAGGTATGAGCTATTATTGCAAAGCACATAAACCGCCTATT
AGCTTTCCTCTTTGTGCTAATGGACAGGTTTTTGGTTTGTACAAAAACACATGTGTTGGTAGCGATAATG
TTACCGACTTTAATGCTATAGCTACATGTGATTGGACAAATGCTGGTGATTACATTCTTGCGAACACCTG
CACAGAAAGACTTAAACTTTTTGCTGCTGAAACACTTAAAGCAACAGAGGAGACCTTCAAACTATCTTAT
GGTATTGCCACTGTACGTGAAGTACTGTCAGATAGAGAATTATATCTTTCTTGGGAAGTAGGAAAACCTA
GACCAACTCTCAATAGAAATTATGTGTTTACTGGTTACAGAGTAACTAAGAATAGTAAAACACAAATTGG
TGAATACACTTTTGAAAAAGGTGATTATGGTGATGCTGTTGTTTACCGTGGTACAACAACTTATAAATTA
AACGTGGGTGACTATTTTGTGTTAACATCACACACAGTCATGCCACTGAGTGCACCAACATTAGTGCCAC
AGGAGCATTATGTTAGGATTACTGGCTTGTACCCTACACTCAACATTTCAGATGAGTTTTCTAGCAACGT
AGCTAATTACCAGAAAGTTGGTATGCAAAAATACTCAACTTTACAAGGACCACCAGGTACTGGTAAAAGT
CATTTTGCTATAGGATTAGCATTGTACTATCCTTCAGCACGCATTGTTTATACAGCATGTTCACATGCAG
CTGTAGATGCACTGTGTGAAAAAGCATTAAAATATCTGCCCATTGATAAATGTAGCAGAATTATACCAGC
ACGTGCTCGTGTTGAATGCTTTGACAAATTCAAAGTTAATTCGACACTAGAGCAATATGTGTTCTGTACA
GTGAATGCACTACCAGAAACAACAGCTGACATTGTGGTTTTTGATGAGATATCAATGGCCACTAATTATG
ATTTAAGTGTTGTTAATGCTAGGTTAAGGGCAAAACACTATGTATATATAGGTGACCCTGCACAATTGCC
AGCACCACGCACGTTGCTCACTAAGGGTACTCTAGAACCTGAGTACTTTAATTCTGTTTGCAGATTAATG
AAAACTATAGGTCCTGATATGTTTTTAGGTACTTGTAGAAGATGTCCTGCTGAAATAGTTGACACTGTAA
GTGCTCTAGTTTATGATAATAAACTTAGAGCTCATAAAGATAAATCACAACAGTGCTTTAAAATGTTTTA
CAAGGGTGTTATAACACATGATGTCTCATCTGCTATTAACAGACCTCAAATTGGTGTAGTTAGAGAATTT
CTAACACGCAACCCTACTTGGAGAAAGGCTGTTTTCATCTCTCCTTATAATTCACAGAATGCTGTTGCTG
CCAAAATATTAGGTTTACCAACACAAACTGTGGATTCATCACAGGGTTCTGAGTATGACTATGTCATATT
CACACAAACAACTGAAACTGCACACTCTTGTAATGTTAACCGCTTTAATGTGGCCATTACTAGAGCAAAA
ATTGGTATACTTTGCATAATGTCTGATAGAGACCTTTATGACAAATTACAATTTACAAGCCTTGAAGTTC
CACGTCGAAACGTGGCAACCTTACAAGCTGAAAATGTAACAGGGCTTTTTAAGGATTGTAGTAAGGTTAT
TACAGGATTACACCCTACACAAGCACCAACTTACCTTAGTGTTGATACAAAATTCAAGACTGAAGGTTTG
TGTGTCGACATACCAGGAATACCAAAAGACATGACCTATAGGAGACTCATCTCTATGATGGGTTTCAAAA
TGAATTATCAAGTTAATGGTTACCCTAACATGTTCATCACCCGCGAAGAAGCCATTAAACATGTTCGTGC
ATGGGTTGGTTTTGATGTCGAAGGGTGTCATGCTACAAGAGAAGCTGTTGGTACTAATTTACCATTACAG
CTAGGCTTTTCAACAGGTGTCAATCTAGTAGCAGTTCCTACAGGCTACGTTGATACATCTAATGCAACAG
AGTTTTCTAGGGTGAGTGCTAAACCACCACCTGGTGACCAATTTAAACATCTTATACCACTTATGTACAA
AGGATTACCTTGGAACATTGTGCGTATAAAGATAGTTCAGATGTTAAGTGACACACTTAAAAACCTTTCA
GACAGAGTCGTTTTTGTCCTTTGGGCACATGGCTTTGAGCTGACATCTATGAAATACTTTGTCAAAATAG
GACCTGAACGCACTTGTTGCTTATGTGACAAACGTGCTACCTGTTTTTGCACAGCATCTGATACTTATGC
GTGTTGGCATCACTCAGTTGGATTTGACTATGTCTACAACCCTTTCATGATTGATGTTCAACAATGGGGT
TTTACTGGTAACCTTCAAAGTAACCATGACCAATACTGTCAAGTACACGGTAATGCACATGTTGCTAGTT
GTGATGCTATCATGACTAGATGTTTAGCAGTCCATGAATGCTTTGTTAAGCGTGTTGACTGGACCATTGA
ATATCCTATTATAGGTGATGAGCTGAAGATAAATGCAGCATGCCGTAAAGTACAACATATGGTAGTAAAG
GCTGCATTACTTGCTGATAAGTTTCCAGTTCTTCATGATATTGGTAATCCAAAAGCTATAAAATGTGTAC
CTCAAGCAGACACAGATTGGAAGTTTTATGATGCTCAACCTTGTAGTGATAAAGCTTATAAAATAGAGGA
ATTATTCTATTCCTATGCTACCCATTCTGATAAATTCAAGGATGGTGTTTGTCTTTTCTGGAACTGCAAC
GTTGACAGATACCCAGCAAATGCAATAGTCTGCAGATTTGACACAAGAGTTCTGTCCAATCTAAACTTAC
CAGGTTGTGATGGTGGTAGTTTGTATGTAAATAAACATGCTTTCCACACACCAGCTTTTGACAAGAGTGC
TTTTGTAAATCTTAAGCAATTACCATTCTTTTACTACTCAGATAGCCCTTGTGAGTCTCATGGCAAACAA
GTGGTGTCAGACATAGATTATGTACCTTTAAAGTCTGCAACGTGTATTACACGTTGTAACTTAGGTGGGG
CTGTTTGCAGACATCATGCGAATGAATACAGATTGTATTTAGACGCCTATAATATGATGATTTCTGCTGG
TTTTAGCCTTTGGATTTACAAACAATTTGATACCTACAATCTCTGGAACACTTTTACAAGACTCCAGAGT
TTAGAAAATGTGGCTTTCAATGTTATTAATAAGGGACATTTCGATGGACAGCAAGGTGAAACACCTGTTT
CTATCGTTAATAACACTGTCTACACAAAAGTAGATGGTGTTGATGTTGAATTGTTTGAGAACAAAACAAC
ACTACCTGTTAATGTAGCGTTTGAGCTCTGGGCTAAGCGCAATATCAAACCTGTTCCAGAAGTGAAAATA
CTCAACAATTTGGGTGTTGACATTGCTGCTAATACGGTGATTTGGGACTACAAAAGAGAAGCCCCTGCAC
ATGTTTCTACAATTGGAGTTTGTACTATGACTGACATAGCAAAGAAATCTACTGAAACTGCATGTTCACC
ACTCACTATCTTATTTGATGGTAGAGTTGAAGGACAAGTTGACTTATTCAGAAATGCCCGTAATGGTGTT
TTAATAACTGAGGGTAATGTAAAAGGATTACAACCATCAGTAGGTCCAAAACAAGCTAGTCTTAATGGAG
TCACATTAATTGGTGAAGCAGTGAAAACACAGTTTAACTATTATAAGAAGGTTGATGGTGTAGTACAACA
ACTACCTGAAACTTACTTTACTCAGAGTAGAAATTTGCAAGAATTCAAACCCAGGAGTCAAATGGAAATT
GATTTCTTAGAATTAGCTATGGATGAGTTCATTGAACGATATAAACTAGAAGGCTACGCTTTCGAACATA
TCGTTTATGGAGATTTTAGTCATGGTCAGTTAGGTGGATTACATCTATTGATTGGACTTGCTAAGCGTTC
TAAGGATTCACCACTAGAATTAGAGGATTTTATTCCTATGGACAGTACAGTTAAAAATTACTTTATTACA
GATGCACAAACAGGGTCATCTAAGTGTGTGTGTTCTGTTATAGATTTATTACTTGATGATTTTGTTGAAA
TAATAAAATCACAGGATTTATCAGTAGTTTCTAAAGTGGTTAAAGTGACTATTGACTATGCAGAAATTGC
TTTTATGCTTTGGTGTAAAGATGGCCATGTAGAGACATTTTACCCAAAATTACAATCTAGTCAAGCTTGG
CAACCTGGTGTTGCTATGCCGAACCTTTACAAAATGCAGAGAATGCTACTTGATAAATGTGATCTTCAAA
ATTATGGTGAAGCAGCAACTCTACCTAAAGGCATAATGATGAATGTTGCAAAATATACTCAACTGTGTCA
ATATTTAAATACTTTGACTTTAGCTGTACCTTATAACATGAGAGTAATACACTTTGGTGCTGGTTCTGAT
AAAGGAGTTGCACCTGGTACAGCAGTTCTTAGACAGTGGTTGCCTACGGGTACACTACTTGTCGATTCTG
ATCTTAATGACTTCGTCTCTGACGCTGATTCTACTTTAATAGGTGACTGTGCAACCGTACACACTGCTAA
TAAATGGGATCTCATTATTAGTGATATGTACGATCCTAAAACCAAACATGTAACAAGAGAAAATGACTCT
AAAGAGGGGTTTTTCACTTACATCTGTGGATTTATACAACAAAAGTTAGCCCTTGGAGGTTCTGTGGCCA
TAAAGATAACAGAGCATTCTTGGAATGCTGATCTTTATAAACTCATGGGACACTTTGCATGGTGGACTGC
TTTTGTTACTAATGTAAATGCCTCTTCTTCAGAGGCATTTTTAATTGGATGTAATTATCTTGGCAAACCA
CGTGAACAAATAGATGGTTATGTCATGCATGCAAATTACATATTCTGGAGGAATACTAATCCAATTCAAT
TATCTTCCTATTCATTATTTGACATGAGTAAATTTCCTCTTAAATTAAGAGGGACAGCTGTCATGTCCTT
AAAAGAAGGACAAATCAATGATATGATATTGTCTTTACTTAGTAAAGGCAGACTTATTATTAGAGAAAAC
AACAAGGTTGTGGTTTCTAGTGATGTTTTAGTTAATAACTAAACGAACTATGTTTGTTTTTCTTTTTGTC
TTGCCTTTGGTTTCCAGTCAATGTGTCAATTTGACCACAAGAACTGGAATACAGCCAGGTTATACCAATT
CATCTACTAGAGGTGTCTATTATCCAGACAAAGTTTTTAGGTCTTCAATTTTACATCTTACACAAGACCT
TTTCTTACCTTTCTTTTCTAATGTTACTTGGTTTAACACCATAAATTATCAAGGAGGCTTTAAGAAGTTT
GACAATCCTGTTTTACCATTTAATGATGGTGTTTACTTTGCCTCCACGGAAAAGTCCAATATTATACGCG
GTTGGATTTTTGGAACAACACTTGATGCCAGAACTCAATCTCTTCTAATAGTTAACAACGCAACCAATGT
TGTTATCAAAGTATGTGAGTTTCAGTTTTGCACTGATCCATTTTTAGGTGTTTACTATCATAACAACAAT
AAAACATGGGTTGAAAATGAGTTTAGAGTTTATTCAAGTGCCAACAATTGCACTTTCGAATACATTTCTC
AACCTTTTCTTATGGACCTTGAAGGAAAGCAAGGTAATTTTAAGAACCTTAGAGAGTTTGTGTTTAAAAA
TGTTGATGGTTATTTCAAGATTTACTCTAAACACACACCTATTGATTTAGTGCGCGACCTCCCCAGAGGT
TTTGCTGCATTGGAACCACTGGTGGACCTCCCTATAGGTATTAATATTACCAGATTCCAAACATTGCTTG
CTTTACATAGAAGTTATCTTACACCTGGTAAGCTAGAAAGTGGCTGGACAACTGGAGCTGCTGCTTACTA
TGTAGGTTACCTACAACAGAGGACTTTTCTCTTAAGTTACAATCAAAATGGAACCATTACAGATGCTGTT
GATTGTTCACTAGACCCTCTTTCAGAGACAAAGTGCACATTAAAATCCCTAACAGTTGAAAAAGGAATTT
ACCAGACTTCTAACTTCAGAGTTCAACCAACAATCAGTATAGTTAGATTTCCTAATATTACAAACTTATG
TCCATTTGGAGAAGTGTTTAACGCATCCAAATTTGCATCAGTTTATGCTTGGAACAGGAAGAGAATTAGC
AATTGTGTTGCTGATTACTCTGTACTTTATAACTCTACATCATTTTCCACTTTTAAATGTTATGGAGTTT
CACCTACAAAACTCAATGACCTTTGCTTCACCAATGTGTATGCAGACTCATTTGTTGTTAAAGGTGACGA
GGTTAGACAAATAGCACCCGGACAAACTGGTGTTATTGCTGATTATAACTATAAGCTGCCAGATGATTTT
ACTGGTTGTGTTATTGCTTGGAACTCAGTTAAGCAAGATGCTTTGACTGGTGGTAATTATTTGTATAGAT
TATTTAGAAAGTCTAAGCTTAAACCATTTGAGAGAGATATTTCCACTGAAATATACCAAGCCGGCAGCAC
ACCCTGTAACGGTCAAGTTGGTCTAAATTGTTATTATCCTCTTGAAAGGTATGGTTTTCACCCAACTACA
GGTGTTAACTACCAACCTTTTAGAGTGGTTGTTTTATCATTTGAGTTACTTAATGGACCAGCTACTGTTT
GTGGACCCAAATTGTCTACAACACTAGTTAAAGACAAATGTGTCAATTTCAACTTTAACGGTTTAACTGG
CACAGGTGTTCTTACAACATCTAAGAAACAGTTTCTGCCTTTTCAACAATTTGGTAGAGACATCTCTGAC
ACTACTGATGCTGTCCGTGACCCACAGACACTTGAAATACTTGACATTACCCCTTGCTCTTTTGGAGGAG
TTAGTGTGATAACACCAGGTACAAACACTTCTAATCAAGTGGCTGTACTTTACCAAGATGTTAACTGTAC
TGAAGTGCCTATGGCCATTCATGCAGAACAACTTACACCTGCCTGGCGTGTTTACTCTGCAGGAGCAAAT
GTGTTTCAAACAAGAGCAGGCTGTTTAGTAGGTGCTGAGCATGTCAACAATTCTTATGAATGTGACATTC
CAGTCGGTGCTGGCATATGTGCAAGTTACCATTCCATGTCATCATTGCGTAGTGTCAACCAGCGTTCAAT
CATTGCTTACACTATGTCTTTAGGTGCAGAAAATTCAGTTGCTTATTCTAATAATTCAATTGCCATACCT
ACTAATTTTACAATAAGTGTTACCACAGAAATTCTACCAGTGTCAATGACTAAGACTTCTGTAGATTGTA
CTATGTACATCTGTGGAGATTCAATTGAGTGTAGTAATTTATTGCTACAATATGGCAGTTTTTGCACACA
ATTAAACCGTGCTTTGACTGGGATTGCTGTTGAACAAGACAAAAACACACAAGAAGTTTTTGCCCAGGTT
AAACAAATCTACAAAACACCACCTATTAAAGATTTTGGTGGCTTTAACTTTTCACAAATATTGCCAGATC
CATCAAAACCAAGCAAGAGGTCATTTATTGAGGATTTACTCTTCAACAAAGTGACACTTGCTGATGCTGG
CTTCATCAAACAATATGGTGATTGCCTTGGTGATATTGCTGCTAGAGATCTCATCTGTGCACAAAAGTTC
AATGGACTCACGGTTCTACCGCCTTTGCTCACAGATGAAATGATTGCTCAATACACTTCTGCACTACTTG
CTGGAACAATCACCTCAGGTTGGACCTTTGGTGCAGGAGCTGCTTTACAAATACCCTTTGCAATGCAAAT
GGCTTACAGGTTTAATGGCATTGGAGTCACTCAGAATGTTCTATATGAGAATCAGAAATTAATTGCCAAT
CAGTTCAACAGTGCTATTGGCAAAATACAGGATTCACTTTCATCTACGGCTAGTGCACTTGGTAAACTTC
AAGACGTCGTAAATCAAAATGCACAGGCTTTAAACACACTTGTCAAACAACTTAGTTCCAATTTTGGAGC
TATTTCGAGTGTGCTTAATGATATTCTTTCACGTCTTGACAAAGTTGAGGCTGAAGTGCAAATTGATAGG
TTAATCACAGGAAGACTACAGAGTCTTCAAACTTATGTGACACAACAATTAATCAGAGCAGCAGAAATCA
GAGCTTCTGCTAATCTTGCTGCAACAAAAATGTCTGAGTGCGTACTCGGACAATCTAAAAGAGTTGATTT
TTGTGGAAAAGGCTACCATTTAATGTCTTTCCCTCAATCAGCACCGCATGGTGTTGTTTTCTTGCATGTT
ACTTATGTACCTGCACAAGAAAAGAACTTTACTACTGCTCCTGCTATTTGTCATGAAGGAAAAGCACACT
TCCCTCGTGAAGGTGTCTTCGTTTCAAATGGCACTCATTGGTTTATTACACAAAGGAATTTTTATGAACC
TCAAATTATTACCACTGACAACACATTCGTCTCTGGTAGCTGTGATGTTGTAATTGGAATAGTCAACAAC
ACAGTTTATGATCCTTTGCAACCCGAGCTTGACTCATTTAAGGAGGAGTTAGACAAATACTTCAAAAATC
ACACATCACCAGATGTTGATCTTGGCGACATATCTGGCATAAATGCTTCGGTCGTCAACATACAAAAAGA
AATTGACCGCCTCAATGAGGTTGCCAAAAATTTGAATGAATCACTCATTGACCTACAAGAGCTTGGAAAA
TATGAGCAATACATCAAATGGCCTTGGTACATTTGGCTTGGTTTTATAGCTGGGCTAATTGCTATCATTA
TGGTCACAATCATGCTATGTTGTATGACTAGTTGCTGTAGTTGCCTCAAGGGTTGTTGCTCTTGCGGTTC
CTGCTGCAAATTTGATGAAGACGATTCAGAACCTGTTCTGAAAGGAGTCAAATTACATTACACATAAACG
AACTTAATGGATTTGTTTATGAGAATTTTTACTCTTGGATCTGTAACATTCAAACCAGGAAAAATTGAAG
ATGCTACTCCTTCAGATTCTATTCGCGCTACTGCAACGATACCGATACAAGCCTCACTCCCTTTCGGATG
GCTTATTGTTGGCGTTGCACTTCTTGCTGTTTTTCAGAGCGCTTCCAAAATAATTACACTCAAAAAGAGG
TGGCAATTTGCTCTCTCCAAGGGTGTTCATTTTGCTTGCAACTTGCTTCTACTATTTGTTACAGTCTACT
CTCACCTTTTGCTTGTTGCTGCTGGCCTTGAAGCCCAATTTCTCTATCTTTACGCTTTAGTTTATTTTCT
GCAAAGTGTTAATGCTTGCAGAATTATTATGAGGCTTTGGCTGTGCTGGAAGTGCAGATCCAAAAATCCA
TTACTTTATGATGCCAATTACTTTCTTTGCTGGCATACTAATTGCTATGACTATTGTATACCATATAATA
GCATAACTTCTTCAATTGTCATTACATCAGGTGATGGCACTACAAGTCCTATTACAGACCATGACTACCA
AATTGGTGGTTATACGGAAAAGTGGGAATCTGGTGTTAAAGACTGTGTTACATTACATGGTTACTTTACA
TCAGAATGCTACCAGCTGTACTCTACACAACTTAGTACAGATACTGGTGTTGAACATACTACCTTCTTCA
TTTACAGTAGAATTGTGGATGAACCAGAAGACCATGTTCAAATTCACACAATCGACGGCTCATCAGGAGT
TGTAAATCCAGCAATGGATCCTATCTATGATGAGCCGACGACGACTACTAGCGTGCCTTTGTAAGCACAA
GCTGATGAGTACGAACTTATGTACTCATTCGTTTCGGAAGAGACAGGTACGTTAATAGTTAATAGCGTAC
TTCTTTTTCTTGCTTTCGTGGTATTCTTGCTAGTCACACTAGCCATCCTTACTGCGCTTCGATTGTGTGC
GTACTGCTGCAATATTGTTAACGTGAGTTTAGTTAAACCTTCTTTTTACGTCTACTCACGTGTTAAAAAT
CTGAATTCTTCTAGAGTTCCTGATCTTCTGGTCTAAACGAACTAAATATTTTAGTTTTTCTGTTTGGAAC
TTTAATTTTAGCCATGTCAGCTGACAACGGTACTATTACCGTTGAAGAGCTTAAAAAGCTCTTAGAACAA
TGGAACCTAGTAATAGGTTTCCTATTTCTAACATGGATTTGTCTTTTACAGTTCGCCTATGCTAACAGGA
ATAGGTTTCTGTACATAATTAAGTTAATTTTCCTCTGGCTACTTTGGCCAGTAACTTTAGCTTGCTTTGT
GCTTGCTGCTGTTTACAGAATCAATTGGATCACCGGTGGAATCGCGATTGCAATGGCTTGTCTTGTGGGC
TTGATGTGGCTTAGCTACTTCATTGCTTCATTCAGGCTTTTTGCGCGTACGCGTTCCATGTGGTCCTTCA
ATCCAGAAACAAACATACTGCTGAATGTGCCATTGCATGGTACAATTTTGACCAGACCACTCCTAGAAAG
TGAACTTGTCATCGGTGCTGTGATCCTCAGAGGACACCTTCGCATTGCTGGACATCATCTAGGACGCTGT
GACATCAAGGACCTGCCAAAAGAAATCACTGTAGCTACATCACGAACGCTTTCTTATTACAAATTGGGAG
CTTCGCAGCGTGTAGCCGGTGACTCAGGTTTTGCTGCATACAGTCGCTATCGGATTGGCAACTACAAACT
AAACACAGACCATTCCAATAGCAGTGACAATATTGCTTTGCTTGTACAGTAAGTGACAACAGATGTTTCA
TCTCGTTGACTTTCAGGTTACTATAGCAGAGATACTTATTATTATTATGAGAACTTTCAAGATTTCCATT
TGGAACCTTGATTACATCATTAATCTCATAATTAAAAATTTATCTAAGCCTTTAACTGAAAATAAATATT
CTCAGTTAGACGAAGAGCAACCAATGGAGATTGATTAAACGAACATGAAAATTATTCTTCTCTTGGCATT
AGTTACTTTTGCTACATGCGAACGTTACCACTACCAAGAGTGTGTTAGAGGTACAACTGTACTAATAAAG
GAACCTTGCTCTTCTGGAACTTACGAGGGCAATTCACCATTTCATCCTCTTGCTGATAATAAATTTGCAC
TTGCTTGCTCAAGCCAACAATTTGCTTTTGCTTGCCCTGACGGTACTAAACATACCTTTCAGTTACGTGC
GAGATCAGTTTCACCAAAACTTTTCATCAGACAAGAGGAAGTTCAAGAACTTTACTCACCACTCTTTCTC
ATAATTGCTGCATTAGTGTTTATAACACTTTGCTTCACACTTAAGAGAAAGACAGAATGAGTGAAATTAC
ACTAATTGACTTCTATTTTTGCTTTTTAGCCTTTCTGCTATTCCTTGTTTTAATTATGCTCATGATATTT
TGGTTTGCTTTGACACTCCAAGATGATGATGAGTGTTGCCAAGTCTAAACGAACATGAAATTTCTTGTTT
TACTTGGAATACTAACAACAGTACACACATTCCATCAGGAATGTAGTTTATAGTCATGTCAATTCAATTC
ACCTTATGTAGTTGATGATCCATGCCCTATACATTTCTACTCGAAATGGTATATTAGGGTCGGTGCTAGA
AAATCTGCACCATTGATTGAACTCTGTGTTGATGAAGTAGGTTCAAAAACACCTATTAAATACATCGACA
TTGGCAACTACACTGTTTCTTGTTCACCGTTTACTATAAACTGTCAAGAACCTAAATTAGGTAGTCTCGT
AGTTCGTTGTTCGTTCTATGAAGACTTTGTTGATTACCATGACATTCGTGTTGTTTTAGATTTCATCTAA
ACGAACAAACAAAATGTCTGATAATGGACCCCAAAATCGTGCACCCCGCATTACATTTGGTGGACCCTCA
GATTCGACTGACAATAACCAGAATGGAGACCGCAGTGGAGCAAGGCCAAAACAACGAAGGCCCCAGGGAT
TACCCAATAATACTGCGTCTTGGTTCACCGCTCTCACTCAACATGGTAAGGAAGACCTTAGATTCCCTCG
AGGACAAGGTGTTCCGATTAACACCAATAGTACCAAAGATGACCAAATTGGCTACTACCGAAGAGCTACC
AGACGAGTTCGTGGTGGTGACGGTAAAATGAAAGATCTCAGTCCACGATGGTACTTCTATTACCTTGGAA
CTGGGCCAGAAGCTGGACTTCCCTATGGTGCTAACAAAGAAGGCATCATATGGGTTGCAACTGAGGGAGC
CTTGAATACACCAAAAGATCACATTGGCACCCGCAATCCAAACAACAATGCTGCAATCGTGCTACAACTT
CCTCAAGGAACAGCTTTGCCTAAAGGTTTCTACGCAGAAGGGAGCAGAGGCGGCAGTCAAGCTTCTTCAC
GCTCTTCATCACGTAGTCGCAATAGTTCCAGAAACTCAACTCCAGGCAGTAGTAGGGGAACTTCTCCTGC
TCGAATTGCTGGCAATGGTGGTGATGCTGCCCTTGCTTTGCTACTGCTTGATCGGTTGAATGCACTTGAG
AGCAAAATGTCTGGTAAAGGCTCACAACAACAGAGCCAAACAGTCACTAAGAAATCTGCTGCTGAGGCTT
CCAAGAAACCTCGCCAAAAACGTACTGCCACTAAACAATACAATGTCACTCAGGCATTTGGCAGACGTGG
TCCTGAACAAACCCAAGGAAATTTTGGGGACCAAGAATTAATCAGACAAGGAACTGAGTACAAACATTGG
CCGCAAATTGCACAATTTGCACCTAGCGCTTCTGCATTCTTCGGAATGTCGCGCATTGGCATGGAAGTCA
CACCTTCGGGAACATGGCTGACTTACACAGGTGCCATCAAGCTTGATGACAAAGATCCAAGCTTCAAAGA
CAACGTCATACTGCTGAACAAGCACATTGACGCATACAAAACATTCCCACCAACAGAGCCTAAAAAGGAC
AAAAAGAAAAAGACTGACGAAAGCCAGCCTTTACCGCAGAGACAGAAGAAACAACAAACTGTGACTCTTC
TTCCTGCTGCAGATTTGGATGATTTCTCCAAACAATTGCAACAATCCATGAGCAGTGCTGATTCAACTCA
GGCTTAAACTCATGCAGACCACACAAGGCAGATGGGCTATGTAAACGTTTTCGCTTTTCCGTTTACGATA
CATAGTCTACTCTTGTGCAGAATGAATTCTCGTAGCTATACAGCACAAGTAGGTATAGTTAACTTTAATC
TCACATAGCAATCTTTAATCAGTGTGTAACATTAGGGAGGACTTGAAAGAGCCACCATTTGTAAACCGAG
GCCACGCGGAGTACGATCGAGGGTACAGCCAATAATGTTAGGGAGAGCAGCCTATATGGAAGAGCCCTAA
TGTGTAAAATTAATTTTAGTAGTGCTATCCCCATGTGATTTTAATAGCTTC</v>
      </c>
      <c r="AU68" s="114" t="str">
        <f t="shared" si="20"/>
        <v>&gt;PnGX-P1E_2</v>
      </c>
      <c r="AV68" s="114">
        <f t="shared" si="21"/>
        <v>1</v>
      </c>
      <c r="AW68" s="115" t="str">
        <f t="shared" si="22"/>
        <v>&gt;PnGX-P1E_2017 MT040334.1_ref_genome</v>
      </c>
      <c r="AX68" s="38"/>
      <c r="AY68" s="38"/>
      <c r="AZ68" s="38"/>
      <c r="BA68" s="38"/>
      <c r="BB68" s="38"/>
      <c r="BC68" s="38"/>
      <c r="BD68" s="38"/>
      <c r="BE68" s="38"/>
      <c r="BF68" s="38"/>
      <c r="BG68" s="38"/>
      <c r="BH68" s="38"/>
      <c r="BI68" s="38"/>
      <c r="BJ68" s="38"/>
      <c r="BK68" s="38"/>
      <c r="BL68" s="38"/>
      <c r="BM68" s="38"/>
      <c r="BN68" s="38"/>
      <c r="BO68" s="38"/>
      <c r="BP68" s="38"/>
      <c r="BQ68" s="38"/>
      <c r="BR68" s="38"/>
    </row>
    <row r="69" ht="15.75" customHeight="1">
      <c r="A69" s="256">
        <v>22.0</v>
      </c>
      <c r="B69" s="251" t="s">
        <v>606</v>
      </c>
      <c r="C69" s="257" t="s">
        <v>621</v>
      </c>
      <c r="D69" s="90" t="str">
        <f t="shared" si="8"/>
        <v>PnGX-P2V_2018</v>
      </c>
      <c r="E69" s="91" t="s">
        <v>135</v>
      </c>
      <c r="F69" s="91" t="s">
        <v>136</v>
      </c>
      <c r="G69" s="91" t="s">
        <v>136</v>
      </c>
      <c r="H69" s="91" t="s">
        <v>136</v>
      </c>
      <c r="I69" s="91"/>
      <c r="J69" s="98"/>
      <c r="K69" s="98"/>
      <c r="L69" s="198" t="s">
        <v>73</v>
      </c>
      <c r="M69" s="152" t="s">
        <v>622</v>
      </c>
      <c r="N69" s="193" t="s">
        <v>623</v>
      </c>
      <c r="O69" s="194">
        <v>43944.0</v>
      </c>
      <c r="P69" s="152" t="s">
        <v>624</v>
      </c>
      <c r="Q69" s="101"/>
      <c r="R69" s="97"/>
      <c r="S69" s="98"/>
      <c r="T69" s="91"/>
      <c r="U69" s="98"/>
      <c r="V69" s="98"/>
      <c r="W69" s="99" t="s">
        <v>625</v>
      </c>
      <c r="X69" s="99"/>
      <c r="Y69" s="120">
        <v>1269.0</v>
      </c>
      <c r="Z69" s="119" t="s">
        <v>626</v>
      </c>
      <c r="AA69" s="102">
        <f t="shared" si="28"/>
        <v>1269</v>
      </c>
      <c r="AB69" s="103" t="str">
        <f t="shared" si="29"/>
        <v>yes</v>
      </c>
      <c r="AC69" s="104" t="str">
        <f>if (W69="", "MISSING ENTRY ID", 
if (Z69="", "MISSING SEQUENCE", 
if (B69="", "MISSING COMMON HOST NAME", 
if (C69="", "MISSING STRAIN", 
"&gt;" &amp; SUBSTITUTE(B69 &amp; C69, " ", "-")
&amp; " " &amp;  W69))))</f>
        <v>&gt;PnGX-P2V_2018 QIQ54048</v>
      </c>
      <c r="AD69" s="104" t="str">
        <f>IFERROR(__xludf.DUMMYFUNCTION("if (REGEXMATCH(AC69, ""^&gt;""),AC69 &amp; ""
"" &amp; Z69, """")"),"&gt;PnGX-P2V_2018 QIQ54048
MFVFLFVLPLVSSQCVNLTTRTGIPPGYTNSSTRGVYYPDKVFRSSILHLTQDLFLPFFSNVTWFNTIHLNYQGGFKKFDNPVLPXNDGVYFASTEKSNIIRGWIFGTTLDARTQSLLIVNNATNVVIKVCEFQFCTDPFLGVYYHNNNKTWVENEFRVYSSANNCTFEYISQPFLMDLEGKQGNFKNLREFVFKNVDGYFKIYSKHTPIDLVRDLPRGFAALEPLVDLPI"&amp;"GINITRFQTLLALHRSYLTPGKLESGWTTGAAAYYVGYLQQRTFLLSYNQNGTITDAVDCSLDPLSETKCTLKSLTVEKGIYQTSNFRVQPTISIVRFPNITNLCPFGEVFNASKFASVYAWNRKRISNCVADYSVLYNSTSFSTFKCYGVSPTKLNDLCFTNVYADSFVVKGDEVRQIAPGQTGVIADYNYKLPDDFTGCVIAWNSVKQDALTGGNYGYLYRLFRKSKLKPFERDISTEIYQAGSTPCNGQVGL"&amp;"NCYYPLERYGFHPTTGVNYQPFRVVVLSXELLNGPATVCGPKLSTTLVKDKCVNFNFNGLTGTGVLTTSKKQFLPFQQFGRDISDTTDAVRDPQTLEILDITPCSFGGVSVITPGTNTSNQVAVLYQDVNCTEVPMAIHAEQLTPAWRVYSAGANVFQTRAGCLVGAEHVNNSYECDIPVGAGICASYHSMSSFRSVNQRSIIAYTMSLGAENSVAYSNNSIAIPTNFTISVTTEILPVSMTKTSVDCTMYICGD"&amp;"SIECSNLLLQYGSFCTQLNRALTGIAVEQDKNTQEVFAQVKQIYKTPPIKDFGGFNFLQILPDPSKPSKRSFIEDLLFNKVTLADAGFIKQYGDCLGDIAARDLICAQKFNGLTVLPPLLTDEMIAQYTSALLAGTITSGWTFGAGAALQIPFAMQMAYRFNGIGVTQNVLYENQKLIANQFNSAIGKIQDSLSSTASALGKLQDVVNQNAQALNTLVKQLSSNFGAISSVLNDILSRLDKVEAEVQIDRLITGR"&amp;"LQSLQTYVTQQLIRAAEIRASANLAATKMSECVLGQSKRVDFCGKGYHLMSFPQSAPHGVVFLHVTYVPAQEKNFTTAPAICHEGKAHFPREGVFVSNGTHWFITQRNFYEPQIITTDNTFVSGSCDVVIGIVNNTVYDPLQPELDSFKEELDKYFKNHTSPDVDLGDISGINASVVNIQKEIDRLNEVAKNLNESLIDLQELGKYEQYIKWPWYIWLGFIAGLIAIIMVTIMLCCMTSCCSCLKGCCSCGSCCK"&amp;"FDEDDSEPVLKGVKLHYT")</f>
        <v>&gt;PnGX-P2V_2018 QIQ54048
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v>
      </c>
      <c r="AE69" s="121" t="s">
        <v>617</v>
      </c>
      <c r="AF69" s="105" t="str">
        <f t="shared" si="12"/>
        <v>https://www.ncbi.nlm.nih.gov/protein/QIQ54048</v>
      </c>
      <c r="AG69" s="128" t="s">
        <v>627</v>
      </c>
      <c r="AH69" s="110">
        <v>29795.0</v>
      </c>
      <c r="AI69" s="108" t="str">
        <f t="shared" si="13"/>
        <v>21522</v>
      </c>
      <c r="AJ69" s="108" t="str">
        <f t="shared" si="14"/>
        <v>25331</v>
      </c>
      <c r="AK69" s="109" t="str">
        <f>IFERROR(__xludf.DUMMYFUNCTION("if(AI69&gt;0, right(left( REGEXREPLACE( REGEXREPLACE(AQ69, ""&gt;.*\n"", """"), ""\n"" , """"), AJ69), AJ69-AI69+1))"),"ATGTTTGTTTTTCTTTTTGTCTTGCCTTTGGTTTCCAGTCAATGTGTCAATTTGACCACAAGAACTGGAATACCGCCAGGTTATACCAATTCATCTACTAGAGGTGTCTATTATCCAGACAAAGTTTTTAGGTCTTCAATTTTACATCTTACACAAGACCTTTTCTTACCTTTCTTTTCTAATGTTACTTGGTTTAACACCATACATCTAAATTATCAAGGAGGCTTTAAGAAGTTTGACAATCCTGTTTTACCA"&amp;"TTNAATGATGGTGTTTACTTTGCCTCCACGGAAAAGTCCAATATTATACGCGGTTGGATTTTTGGAACAACACTTGATGCCAGAACTCAATCTCTTCTAATAGTTAACAACGCAACCAATGTTGTTATCAAAGTATGTGAGTTTCAGTTTTGCACTGATCCATTTTTAGGTGTTTACTATCATAACAACAATAAAACATGGGTTGAAAATGAGTTTAGAGTTTATTCAAGTGCCAACAATTGCACTTTCGAATAC"&amp;"ATTTCTCAACCTTTTCTTATGGACCTTGAAGGAAAGCAAGGTAATTTTAAGAACCTTAGAGAGTTTGTGTTTAAAAATGTTGATGGTTATTTCAAGATTTACTCTAAACACACACCTATTGATTTAGTGCGCGACCTCCCCAGAGGTTTTGCTGCATTGGAACCACTGGTGGACCTCCCTATAGGTATTAATATTACCAGATTCCAAACATTGCTTGCTTTACATAGAAGTTATCTTACACCTGGTAAGCTAGAA"&amp;"AGTGGCTGGACAACTGGAGCTGCTGCTTACTATGTAGGTTACCTACAACAGAGGACTTTTCTCTTAAGTTACAATCAAAATGGAACCATTACAGATGCTGTTGATTGTTCACTAGACCCTCTTTCAGAGACAAAGTGCACATTAAAATCCCTAACAGTTGAAAAAGGAATTTACCAGACTTCTAACTTCAGAGTTCAACCAACAATCAGTATAGTTAGATTTCCTAATATTACAAACTTATGTCCATTTGGAGAA"&amp;"GTGTTTAACGCATCCAAATTTGCATCAGTTTATGCTTGGAACAGGAAGAGAATTAGCAATTGTGTTGCTGATTACTCTGTACTTTATAACTCTACATCATTTTCCACTTTTAAATGTTATGGAGTTTCACCTACAAAACTCAATGACCTTTGCTTCACCAATGTGTATGCAGACTCATTTGTTGTTAAAGGTGACGAGGTTAGACAAATAGCACCCGGACAAACTGGTGTTATTGCTGATTATAACTATAAGCTG"&amp;"CCAGATGATTTTACTGGTTGTGTTATTGCTTGGAACTCAGTTAAGCAAGATGCTTTGACTGGTGGTAATTATGGTTATTTGTATAGATTATTTAGAAAGTCTAAGCTTAAACCATTTGAGAGAGATATTTCCACTGAAATATACCAAGCCGGCAGCACACCCTGTAACGGTCAAGTTGGTCTAAATTGTTATTATCCTCTTGAAAGGTATGGTTTTCACCCAACTACAGGTGTTAACTACCAACCTTTTAGAGTG"&amp;"GTTGTTTTATCATTNGAGTTACTTAATGGACCAGCTACTGTTTGTGGACCCAAATTGTCTACAACACTAGTTAAAGACAAATGTGTCAATTTCAACTTTAACGGTTTAACTGGCACAGGTGTTCTTACAACATCTAAGAAACAGTTTCTGCCTTTTCAACAATTTGGTAGAGACATCTCTGACACTACTGATGCTGTCCGTGACCCACAGACACTTGAAATACTTGACATTACCCCTTGCTCTTTTGGAGGAGTT"&amp;"AGTGTGATAACACCAGGTACAAACACTTCTAATCAAGTGGCTGTACTTTACCAAGATGTTAACTGTACTGAAGTGCCTATGGCCATTCATGCAGAACAACTTACACCTGCCTGGCGTGTTTACTCTGCAGGAGCAAATGTGTTTCAAACAAGAGCAGGCTGTTTAGTAGGTGCTGAGCATGTCAACAATTCTTATGAATGTGACATTCCAGTCGGTGCTGGCATATGTGCAAGTTACCATTCCATGTCATCATTT"&amp;"CGTAGTGTCAACCAGCGTTCAATCATTGCTTACACTATGTCTTTAGGTGCAGAAAATTCAGTTGCTTATTCTAATAATTCAATTGCCATACCTACTAATTTTACAATAAGTGTTACCACAGAAATTCTACCAGTGTCAATGACTAAGACTTCTGTAGATTGTACTATGTACATCTGTGGAGATTCAATTGAGTGTAGTAATTTATTGCTACAATATGGCAGTTTTTGCACACAATTAAACCGTGCTTTGACTGGG"&amp;"ATTGCTGTTGAACAAGACAAAAACACACAAGAAGTTTTTGCCCAGGTTAAACAAATCTACAAAACACCACCTATTAAAGATTTTGGTGGCTTTAACTTTTTACAAATATTGCCAGATCCATCAAAACCAAGCAAGAGGTCATTTATTGAGGATTTACTCTTCAACAAAGTGACACTTGCTGATGCTGGCTTCATCAAACAATATGGTGATTGCCTTGGTGATATTGCTGCTAGAGATCTCATCTGTGCACAAAAG"&amp;"TTCAATGGACTCACGGTTCTACCGCCTTTGCTCACAGATGAAATGATTGCTCAATACACTTCTGCACTACTTGCTGGAACAATCACCTCAGGTTGGACCTTTGGTGCAGGAGCTGCTTTACAAATACCCTTTGCAATGCAAATGGCTTACAGGTTTAATGGCATTGGAGTCACTCAGAATGTTCTATATGAGAATCAGAAATTAATTGCCAATCAGTTCAACAGTGCTATTGGCAAAATACAGGATTCACTTTCA"&amp;"TCTACGGCTAGTGCACTTGGTAAACTTCAAGACGTCGTAAATCAAAATGCACAGGCTTTAAACACACTTGTCAAACAACTTAGTTCCAATTTTGGAGCTATTTCGAGTGTGCTTAATGATATTCTTTCACGTCTTGACAAAGTTGAGGCTGAAGTGCAAATTGATAGGTTAATCACAGGAAGACTACAGAGTCTTCAAACTTATGTGACACAACAATTAATCAGAGCAGCAGAAATCAGAGCTTCTGCTAATCTT"&amp;"GCTGCAACAAAAATGTCTGAGTGCGTACTCGGACAATCTAAAAGAGTTGATTTTTGTGGAAAAGGCTACCATTTAATGTCTTTCCCTCAATCAGCACCGCATGGTGTTGTTTTCTTGCATGTTACTTATGTACCTGCACAAGAAAAGAACTTTACTACTGCTCCTGCTATTTGTCATGAAGGAAAAGCACACTTCCCTCGTGAAGGTGTCTTCGTTTCAAATGGCACTCATTGGTTTATTACACAAAGGAATTTT"&amp;"TATGAACCTCAAATTATTACCACTGACAACACATTCGTCTCTGGTAGCTGTGATGTTGTAATTGGAATAGTCAACAACACAGTTTATGATCCTTTGCAACCCGAGCTTGACTCATTTAAGGAGGAGTTAGACAAATACTTCAAAAATCACACATCACCAGATGTTGATCTTGGCGACATATCTGGCATAAATGCTTCGGTCGTCAACATACAAAAAGAAATTGACCGCCTCAATGAGGTTGCCAAAAATTTGAAT"&amp;"GAATCACTCATTGACCTACAAGAGCTTGGAAAATATGAGCAATACATCAAATGGCCTTGGTACATTTGGCTTGGTTTTATAGCTGGGCTAATTGCTATCATTATGGTCACAATCATGCTATGTTGTATGACTAGTTGCTGTAGTTGCCTCAAGGGTTGTTGCTCTTGCGGTTCCTGCTGCAAATTTGATGAAGACGATTCAGAACCTGTTCTGAAAGGAGTCAAATTACATTACACATAA")</f>
        <v>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v>
      </c>
      <c r="AL69" s="109">
        <f t="shared" si="15"/>
        <v>3810</v>
      </c>
      <c r="AM69" s="109" t="str">
        <f t="shared" si="16"/>
        <v>&gt;PnGX-P2V_2018_Sgene
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v>
      </c>
      <c r="AN69" s="110" t="s">
        <v>628</v>
      </c>
      <c r="AO69" s="111" t="str">
        <f t="shared" si="30"/>
        <v>https://www.ncbi.nlm.nih.gov/nuccore/MT072864.1</v>
      </c>
      <c r="AP69" s="111" t="str">
        <f t="shared" si="31"/>
        <v>https://www.ncbi.nlm.nih.gov/nuccore/MT072864.1?report=fasta&amp;log$=seqview&amp;format=text</v>
      </c>
      <c r="AQ69" s="112" t="s">
        <v>629</v>
      </c>
      <c r="AR69" s="113">
        <f>IFERROR(__xludf.DUMMYFUNCTION("len(REGEXREPLACE(REGEXREPLACE(AT69, ""&gt;.*\n"", """"), ""\n"", """"))"),29795.0)</f>
        <v>29795</v>
      </c>
      <c r="AS69" s="113" t="str">
        <f t="shared" si="19"/>
        <v>yes</v>
      </c>
      <c r="AT69" s="109" t="str">
        <f>IFERROR(__xludf.DUMMYFUNCTION("if(AQ69="""","""", REGEXREPLACE(AQ69, ""&gt;.*\n"", AW69 &amp; ""
""))"),"&gt;PnGX-P2V_2018 MT072864.1_genome
TCCCAGGTAGCAAAACCAACCAACTCTCGATCTCTTGTAGATCTGTTCTCTAAACGAACTTTAAAATCTG
TGTGGCTGTCACTTGGCTGCATGCCTAGTGCACTCACGCAGTATAATAATAATTAATTACTGTCGTTGAC
AGGAAACGAGTAACTCGTCCGTCTTCTGCAGACTGCTTACGGTTTCGTCCGTGTTGCAGTCGATCATCAG
CATACCTAG"&amp;"GTTTTGTCCGGGTGTGACCGAAAGGTAAGATGGAGAGCCTTGTCCCTGGTTTCAACGAGAA
AACACACGTCCAACTCAGTTTGCCTGTTCTTCAGGTTCGCGACGTGCTAGTACGTGGCTTTGGAGACTCC
GTGGAGGAGGCTCTATCAGAGGCACGTCAACATCTTCTTGACGGCACTTGTGGCATAATCGATGTTGAAA
AGGGAGTACTCCCCCAACTCGAACAGCCCTATGTGTTTGTCAAACGTTCTG"&amp;"ATGCCCGAACTGCTCCTCA
CGGCCATGTAATGGTTGAATTGGTGGCAGAACTCGATGGTGTTCAGTACGGTCGTAGCGGTGAGACTCTT
GGTGTTCTTGTACCACATGTTGGTGAAACACCTGTTGCTTATCGCAAAATTCTTCTCCGTAAGAATGGTA
ATAAGGGAGCCGGTGGTCATAGTTTCGGCATCGATCTAAAGTCTTATGACTTAGGTGACGAGCTTGGCAC
TGATCCCATTGATGACTTTCAA"&amp;"GTCAACTGGAACACTAAACATGGCAGTGGTGTAACTCGTGAGCTCATG
CGTGAGCTTAATGGGGGCGCATACACTCGCTATGTAGACAATAACTTCTGTGGCCCTGACGGCTACCCTC
TTGAGTGCATCAAAGACTTATTAGCTCGTGCTGGAAAGTCTTCTTGCTCTTTGTCCGAACAACTGGACTT
TATTGACACTAAAAGAGGTGTGTACTGCTGCCGTGAACATGAACATGAAATTGTTTGGTACACG"&amp;"GAACGC
TCCGACAAGAGCTACGAATTACAGATACCTTTTGAAATCAAATTGGCAAAGAAATTTGACAATTTCACAG
GGGAATGTCCAAACTTTGTCTTCCCACTAAATTCTACAATCAAGACCATTCAACCACGTGTTGAAAAGAA
AAAGCTTGAGGGTTTTATGGGTAGAATTCGATCTGTCTATCCTGTTGCATCACCAAATGAATGCAACCCA
ATGCACCTTTCGACGCTTATGAAGTGTGAACATTG"&amp;"TAGTGAAACTTCATGGCAAACTGGTGACTTCCTTA
AAGCCACTTGTGAATTTTGTGGTACTGAAAATCAAGTCAAAGAAGGACCTACCACTTGTGGTTACCTTCC
TCAAAATGCTGTAGTAAAAATTTTTTGTCCAGCATGTCATAATCCAGAAATGGGACCTGAGCACAGTCTC
GCAGAATACCATAATGAATCTGGTATTAAAACCACTCTTCGTAAAGGTGGTCGTACCAAAGCATTTGGAG
GATGTG"&amp;"TGTTCTCTTATGTGGGCTGTCACAACAAGTGTGCCTATTGGGTGCCTCGTGCTGCTGCTAACGT
AGGATGTAACCACACAGGAGTTGTGGGAGAAGGTTCTGAAAGTCTCAATGATAACCTTCTTGAAATACTT
ACTAAGGAGAAAGTCAACATTAACATTGTTGGTGACTTTAAACTGACTGAAGAGATCGCCATAATCTTGG
CATCTTTTTCTGCATCCACGAGTGCTTTCGTGGAAACTGTGAAGGGCT"&amp;"TGGATTACAAGTCTTTCAAACA
AATTGTTGAATCCTGTGGTAACTTTAAAGTAACCAAGGGAAAATTCAAGAAGAATGCTTGGAATATTGGT
GAACCAAAGTCCATACTGAGCCCTCTGTATGCATTTCCCTCAGAAGCTGCTCGTGTGGTACGTTCCATTT
TTTCACGCACTCTTGAAACTGCTCAACACTCTGTGCGTGTCTTGCAAAAGGCCGCTATTACAATTCTGGA
CGGAATTTCACAGTACTCA"&amp;"CTCAGATTGATTGATGCTATGTTGTTCACGTCTGAACTTACAACAGACAGT
ATCGTAGTGATGGCATACGTCACAGGTGGTGTTGTACAAATGACTACACAATGGCTTACCAATATTTTTG
GTACTGTGTATGAAAAATTGAAACCTATTCTTGACTGGCTTGAAGAGAAGTTCAAGGAAGGGATAGAGTT
TCTTAAGGACGGTTGGGAGATTGTAAAATTCATCACAACCTGTTCTTGTGAAATCATTGGT"&amp;"GGACAGCTT
GTAGCATTCACCACTGAACTTAAAGACAGTGTGAAGAAATTTTTCAAACTGGTTAACAAATTTCTTGCTC
TTTGTGCTGATTCCATCGTCATTGGTGGTGCAAAACTTAAAGCTTTGAATTTGGGAGAAACCTTTGTCGC
ACACTCCAGAGGACTCTACAAAAAGTGTGTGAAATCCAGAGGAGACTCTGGTTTACTCATGCCTCTAAAA
GCACCAAAAGAAGTTATCTTCCTTGATGGAGA"&amp;"AACTTTGCCTACAGAGGTACTTTCAGAAGAAGTAATAC
TAAAAACTGGTGAATTACAACCACTTGAGGAACCAACTGCACAGGCAGTTGAAGTACCACTCGTAGGTAC
ACCAGTTTGCATTAATGGATTAATGCTGCTTGAAATTAAAGATACTGAAAAGTATTGTGCTCTTGCACCT
AACATGATGGTCACTAATAATACCTTCACTCTAAAAGGTGGTGCACCAACCAAAGTCACATTTGGTGATG
ACA"&amp;"CAGTCATTGAAGTCCAAGGCTACAAGAATGTGAATATCACATTTGAATTGGATGAACGAGTAGATAA
AGTACTCAACGAAAAGTGCTCTAACTACACTGTAGAACTTGGAACCAACATAGATGAATTGGCTTGTGTT
GTAGCTGAGGCAGTAATAAAGACTTTGCAACCTGTTTCAGAATTACTTACACCGCTAGGCATTGACTTAG
ACGAGTGGGGTGTTGCAACCTATTACTTGTTTGACGAGTCTGGTG"&amp;"AGTATACTTTGTCTTCACGTATGTA
TTGTTCATTCTATCCTCCAGATGAGGATTATGAAGAAGAATACAGCGAAGAGGAACAACCTGAACAACCA
ACTCAATATGAGTATGGTACTGAATCTGATTACAAAGGTTTGCCTTTGGAATTTGGTGCATCTTCTGTAC
AACAACAGGAAGAACAAGAAGAAGATTGGTTAGAAACTGAAGCTGAAGTGGTGGAACAAGAAGTTACACC
AACTGAGCAAGAGGAA"&amp;"GAGCTACCAATCACTGAAATTGTTCCTGCAGTGGAACAAACTACAATTGTAGAG
CTAGAATGTGATAATTTCACTGGTTATTTAAAACTCACTGATAATGTTTCCATTAAAAATGTGGATATTG
TAAGTGAGGCTAAAAATGTAAAACCTACAATAGTGGTTAATGCTGCTAATGTACACCTAAAACATGGTGG
TGGTGTTGCTGGTGCTCTTAACAAAGCTACTAACAACGCTATGCAAATTGAGTCTGAT"&amp;"GACTACATTGCC
AGAAATGGACCACTAAACGTGGGTGGTAGTTGTCTTCTAAATGGACACAATTTGGCTAAAAACTGCCTTC
ATGTTGTTGGTCCTAATCTCAACAAGGGTGAAGACATTCAATTACTTAAAGTTGCCTATGAAAATTTCAA
TCATCATGAAAAATTACTTGCACCACTTCTCTCAGCAGGCATCTTTGGTGCACAACCAATACAGTCTTTG
AAGGTGTGTATTGAAACAGTACGCACACA"&amp;"AGTCTTTTTAGCTGTCTTTGACAAGGACCTCTATGAAGAAC
TTGTAGCTAGCTTTTTAGAAATGAAAAGTGAGACTAAAGTACAAGATCACTTTGACGTCGTTGAGACTAA
GGTTGAAATTACACCTGAAGAATCTGCTTCAAGTGAGAAACCTACCAAGGAAGAGCCTAAAAAGGTGAAA
CCTTGTATTGAAGAAGTTACAACTACTCTAGAAGAAACTAAGTTTCTTACAGAAAACTTGTTACTGTATG
"&amp;"CAGACATTAATGGTAATCTGTATCCAGATTCAACCAGTCTTGTGGAAANTGTTGATGTCACCTTCCTTAA
AAAGGATGCTCCTTATATAGTAGGTGACATAATTACTAGTGGTAATTTAACAACCGTTGTCATACCAACA
AAGAAAGCAGGTGGTACTACAGAAATGCTTGCAAAGGCATTGCGTAAAGTACCTACTGACCATTATATAA
CCACCTACCCCGGACAGGGTTGCGTTGGTTATACAATTGAGG"&amp;"AAGCAAAAACAGCTCTTAAGAAGAGTAA
GAGTGCTTATTATGTATTACCCTCTATAATTCCAAATAAGAAAGAAGAAATTCTTGGTACTGTTTCTTGG
AACTTGCGTGAAATGCTTACGCATGCTGAAGAAACACGTAAATTAATGCCTATTTGCATGGATACAAAGG
CTATAATGTCTACTGTGCAAAGGAAGTATAAGGGTATTAAGATACAGGAGGGAGTCGTGGACTACGGTGT
AAGGTTTTACTTC"&amp;"TATACTAGTAAAACACCTGTAGCTACACTTATTGCAACTCTTAATTCATTAGGAGAA
ACCTTGGTCACAATGCCTTTGGGTTATGTGACACATGGTTTAAATTTAGAAGAGGCTGCTAGGTATATGA
GATCACTCAAAGTACCCGCAACCGTTTCTGTTTCTTCACCAGATGCTGTTACAGCATATAATGGTTACCT
TACTTCCTCTTCAAAGACTCCTGAAGAGCATTTCATAGAAACCATCTCACTAGCT"&amp;"GGTTCATATAAAGAC
TGGTCCTATTCAGGACAGGCTACTGAATTAGGTATTGAATTTCTTAAAAGAGGTGACAAAGTTGTCTACC
ACACAACTAGTAAACCAATCACTTTCCACATGGATGGTGAGGTTATCAACATTGACAGTCTTAAGACACT
CCTAGCTCTTAGGGAAGTTAAGACCATTAAGGTGTTTACCACAGTTGACAACATTAATCTTCACACTCAA
GTTGTGGACATGTCTATGACTTATGG"&amp;"ACAACAGTTTGGTCCAACCTACTTGGACGGAGCTGACGTTACAA
AGATTAAACCTCATGCATCTCATGACAGCAAGACATTTTATGTGTTGCCTAATGATGATACACTACGCAG
TGAGGCTTTTGAGTACTATCACACAACTGATGAAAGTTTTCTAGGTAGATACATGTCAGCATTAAATCAT
ACTAAGAAATGGAAATTTCCACAGGTTAATGGTTTAACATCCATTAAATGGGCAGATAACAATTGTTA"&amp;"CC
TAGCCACAGCCTTATTAACTCTTCAACAGATAGAATTGAAGTTTAATCCACCAGCATTGCAAGACGCCTA
CTACAGGGCTAGAGCTGGTGATGCTGCAAATTTCTGTGCACTTATACTTGCTTACTGTAATAAAACAGTG
GGTGAGCTAGGTGATGTAAGAGAAACAATGAGTCATTTGTTTCAACATGCCAACTTGGATTCTTGTAAAA
GAGTCCTAAATGTGGTGTGTAAAACTTGTGGACAGCAAC"&amp;"AAACTACCTTAAAGGGTGTAGAGGCTGTAAT
GTATATGGGTACACTTTCTTATGAACAACTTAAGAGAGGTGTAACTGTACCGTGTGTTTGTGGAAGACAA
GCTACACAGTATTTAGTACAACAAGAGTCATCTTTTGTTATGATGTCTGCACCACCTGCTGAATATAAAC
TAAAGCATGGTACTTTCTTGTGTGCTAGTGAGTATACTGGTAATTACCAGTGTGGTCATTATAAACACAT
CACTTCAAAG"&amp;"GAAACCTTGTATGTCATAGATGGTGCATTGCTCAGCAAAACCTCAGAGTACAAAGGCCCT
GTTACAGATGTTTTCTATAAAGAAAACAGCTACACAACAACCATAAAACCAATTGTCTATAAACTAGACG
GTGTTGTGTGTACAGAAATTGATCCTAAATTGGATGGTTACTATAAAAAGGATAATGCCTATTTTACTGA
ACAGCCAATTGATTTAGTGCCAACTCAACCTTACCCAAACTCAAACTTTGAC"&amp;"AATTTCAAGTTTGTTTGT
GACAACACCAAATTTGCTGATGACTTAAACCAGATGTCTGGTTATAAGAAGCCTGCTTCTCGTGAGCTTA
AGATTACTTTTTTTCCTGACTTGAATGGTGATGTAGTGGCTATTGATTATAAACATTACACACCTTCATT
CAAGAAAGGTGCTAAGTTGTTGCACAAGCCTATTGTATGGCATGTGAATAACACAATTAACAAAGCAACG
TTTAAACCAAATACTTGGTGCTT"&amp;"ACGTTGTCTTTGGAGTACTAAACCAGTTGAAACGTCAAATATTTTTG
ATGTTCTGCAATCAGAGGACACACAGGGAATGGAAACTCTTGCCTGTGAGGACACTAAACTTGTCACTGA
AGAAGTAGTGGAAACTCCTACCATACAGAAAGACATAGTAGAGTGTGATGTGAAAACTACCGAAGTTGTA
GGTGACGTCATACTTAAACCAGTACAAGACGGTGTAAAAATAACAGAAGAAGTTGGTCATGAAGA"&amp;"TCTAA
TGGCTGCTTATGTAGACAATACTAGTCTAACAATTAAGAAACCCAATGAATTATCAGTAATGTTGGGTCT
AAAAACTTTAAAAATTCACGGTTTGGCTGCTGTTAATAGTGTCCCTTGGGATACTATTGTTACTTATGCC
AAACCGTTTCTTAATAAGGTAACTAGTGTTGCTGCAAGTGGAGTTGCGCGTTGTTTAAACCGCATCTGTG
TTAACTATATGCCTTATGTTTTAACTTTGTTGCTGC"&amp;"AATTCTGTACTTTTACTAGAAGTACTAATTCTAG
AATCAAAGCATCTATGCCAACTACTATAGCTAAAAATACGGTTAAGAGTGTTGGTAAGTTCTGTTTAGAA
GCCTCATTTAATTATTTGAAGTCTCCTAATTTTTCTAAACTCATAACTATTATAGTATGGTTTCTTTTGT
TAAGTGTTTGTCTAGGTTCTTTAATCTATTCAAGTGCTGCTTTAGGTGTTTTGATGTCTAATCTAGGTAT
GCCGTCA"&amp;"TACTGTACAAGTTACAGAGATGGTTATCTAAACTCTACTAATGTCACAACAACAGCTTACTGT
ACGGGTTCTATACCGTGTAGTGTCTGTCTTAGTGGTATGGATTCTTTAGATGCTTATCCTGCTCTAGAAA
CTATTCAAGTTACCATTNCTTCTTTTAAATGGGATTTAACTGCTTTTGGCATTATTGCAGAGTGGTGTTT
GGCATATATTCTCTTTACTAGGTTCTTTTATGTACTAGGTTTAGCCGCA"&amp;"ATTATGCAATTGTTCTTTGGC
TATTTCGCTGTACATTTTATTAGTAATTCTTGGCTTATGTGGCTCATAATTAATCTTGTACAAATGGCCC
CTATTTCAGCTATGGTTAGAATGTATATCTTTTTCGCATCATTTTATTATGTGTGGAAGAGCTATATACA
TGTTGTTGACGGTTGTACCTCATCTACTTGTATGATGTGTTACAAACGTAATAGAGCTACAAGGGTTGAA
TGCACAACCATTGTAAATGG"&amp;"TGTAAGAAGATCATTTTATGTCTATGCTAATGGAGGTAAAGGATTTTGTA
AACTACATAACTGGAATTGTGTCAATTGTGATACTTTCTGTGCAGGTAGTACTTTTATTAGTGATGAAGT
CGCAAGAGACTTGTCCCTACAATTTAAGAGACCCATTAATCCTACAGACCAGTCATCTTATGTAGTGGAT
AGTGTAGCTGTGAAAAATGGTTCGCTACACCTCTACTTTGACAAGGCTGGCCAGAAAACCTA"&amp;"TGAAAGAC
ATTCTCTTTCTCACTTTGTCAATTTAGACAACTTGAGAGCTAATAACACTAAAGGATCAATACCCATTAA
TGTCATTGTATTTGATGGTAAGTCTAAGTGTGATGAATCATCAGCTAGAGCAGCTTCTGTTTATTACAGT
CAGCTTATGTGTCAACCTATATTGTTACTTGACCAGGCGTTAGTGTCTGATGTTGGTGACAGTGCAGAAG
TAGCTGTTAAAATGTTTGATGCTTATGTTAATA"&amp;"CATTCTCATCAACTTTTAACGTGCCTATGGATAAGTT
AAAAACTCTCATTGCAACAGCTGAGACTGAACTTGCTAAGAATGTGTCTTTAGATAATGTCCTTTCAACA
TTTATCTCAGCAGCTCGTCAAGGGTTTGTTGATTCTGATGTTGATACTAAGGACGTTGTGGAATGTCTAA
AAATTTCTCATCAATCAGACATTGAAGTTACAGGTGACAGTTGTAATAACTATATGCTCACCTATAACAA
AGTG"&amp;"GAAAACATGACGCCTAGAGATCTAGGTGCTTGTATTGATTGCAGTGCACGTCATATTAATGCACAA
GTAGCAAAAAGTCACAACATTTCTTTGATTTGGAACATTAAAGATTTCATGTCGCTGTCTGAACAACTGC
GTAAACAAATACGTAGTGCTGCTAAGAAGAATAACTTGCCTTTTAAGTTGACATGTGCAACTACTAGACA
AGTTGTTAATGTAGTAACAACAAAGATAGCACTTAAAGGTGGTAAA"&amp;"TTTGTTACAAATTGGTTTAAGTAC
TTGCTTAAAGCCACATTAGTTTGTGTTGTTATAGCTTGTGTCTTTTACTTTATTACACCTGTACACGTGC
TTACTAAGCATGGTGATTTTGCAGATGAAATCATTGGTTACAAAGCTATTGAAGATGGTGTCACACGTGA
CATTTCATCTAACGACAATTGCTTTGCTAATAAACACGTTGGATTTGACTCATGGTTTAGTCAACGTGGT
GGTTCTTATACTAATGA"&amp;"TAAGACTTGTCCAATTGTGGCTGCCGTCATAACTCGTGATGTAGGATTTGTAG
TTCCTGGTTTACCAGGAACAATTTTCCGTACATTAAGTGGTGACTTTTTACATTTCTTACCTAGAGTGTT
TAGTGCTGTTGGCAATATTTGCTATACACCATCCAAACTTATAGAGTACACTGACTTCGCAACATCAGCC
TGTGTTTTAGCAGCTGAATGTACCATATTCAAAGATGCAGCTGGAAAGCCTGTGCCATA"&amp;"TTGTTATGACA
CTAATGTGCTCGAAGGTTCTGTACCTTATGAATCACTCCGTCCAGACACACGTTATGTCTTGATGGATGG
TTCTATTATACAATTCCCTAACACGTACCTTGAAGGTTCTGTTAGAGTTGTTACAACTTTTGACTCTGAG
TACTGTAGACATGGTACTTGTGAAAAATCTGAAGCTGGCATCTGTGTTTCCACTAGTGGTAGATGGGTGC
TTAATAATGATTATTATAGATCATTACCTG"&amp;"GTGTGTTTTGTGGTGTTGATTCTGTAAATCTCTTAACAAA
TATGTTTACACCTTTGATTCAACCTATTGGTGCTTTAGACATATCAGCTTCAATTGTTGCAGGTGGTTTA
GTTGCTATATTTGTAACTTGTCTTGCATACTATTTTATGAGGTTCAGGAGAGCTTTTGGCGAATACAGTC
ATGTAGTTGCCTTTAATACTCTCTTGTTTTTGATGTCCTTTACTGTACTCTGTCTTACGCCTGTGTATAG
T"&amp;"TTCTTACCAGGTGTTTATTCAGTTTTTTATTTGTACTTGACATTTTATCTTACTAATGATGTTTCATTT
TTAGCTCATGTTCAATGGATGGTCATGTTCACTCCTTTAGTACCTTTCTGGATTACAATTGTTTATGTCA
TTTGTATATCTACTAAGCATTGTTACTGGTTCTTTAGTAATTACCTTAGACGTAGAGTTGTCTTTAATGG
TACTTCCTTTAGCACTTTTGAAGAAGCAGCTTTGTGTACATTC"&amp;"TTGCTTAACAAGGAAATGTATCTTAAA
TTGCGTAGTGAAACTTTACTTCCACTGACGCAATATAATAGATACTTAGCGCTTTACAACAAGTACAAAT
ACTTTAGTGGAGCCATGGACACAACTAGCTACAGAGAAGCAGCATGCTGTCATCTTGCTAAGGCTCTAAA
TGATTTCAGTAACTCAGGTTCTGATGTGCTCTACCAACCACCACAGACATCCATTACATCGGCTGTCCTT
CAAAGTGGATTTAG"&amp;"AAAAATGGCTTTTCCATCTGGTAAGGTAGAAGGTTGTATGGTGCAAGTTACTTGTG
GAACAACTACACTTAATGGTCTTTGGCTTGATGATGTGGTCTATTGTCCAAGACATGTGATCTGCACAGC
TGAAGATATGCTTAATCCAAATTATGAGGATTTGCTTATTCGTAAATCTAACCATAATTTTCTGGTACAA
GCTGGTAATGTTCATTTGAGAGTTATCGGACATTCTATGCAAAATTGTGTTCTTAA"&amp;"GCTGAAAGTTGACG
CTGCCAACCCTAAGACACCAAAATATAAGTTTGTTCGAATTCAACCCGGACAGACTTTTTCAGTATTAGC
TTGTTACAATGGTTCACCATCAGGTGTTTACCAGTGTGCTATGAGACCTAATTTTACTATTAAAGGATCA
TTCCTTAATGGTTCTTGTGGTAGTGTTGGTTTTAACATAGACTATGACTGTGTCTCTTTTTGCTACATGC
ATCACATGGAACTTCCAACAGGAGTAC"&amp;"ATGCGGGCACAGATTTAGAAGGTACCTTCTACGGACCTTTTGT
TGACAGACAGACAGCTCAAGCAGCTGGTACAGACACAGTCATTACTATAAATGTTTTGGCTTGGTTGTAT
GCAGCTGTTATTAATGGAGATAGATGGTTTCTTAACAGATACACAACTACTCTTAATGATTTCAACTTAG
TTGCTATGAAGTTCAACTATGAACCTCTCACACAAGATCATGTTGATATTCTAGGACCACTATCAGCTC"&amp;"A
AACTGGTATTGCTGTCTTAGATATGTGTGCTTCATTAAAGGAATTGCTCCAAAATGGTGTGAACGGTCGC
ACTATCTTAGGTAGTGCCATATTAGAAGATGAGTTTACACCATTTGACGTTGTTAGACAATGTTCAGGTG
TAACTTTTCAAAGTGCTATTAAAAGAACTGTCAAAGGTACTCACCATTGGTTGTTGTTAACAATCTTGAC
ATCTCTTCTTGTATTGGTTCAAAGTACTCAATGGTCTTTG"&amp;"TTCTTCTTTGTTTATGAAAATGCCTTCTTG
CCTTTCGCTTTAGGTATAATTGCTATGTCTGCTTTTGCTATGATGTTTGTTAAGCATAAGCATGCATTCT
TGTGTCTATTCCTGTTACCTTCCTTAGCTACTGTAGCTTACTTTAATATGGTCTACATGCCTGCTAGTTG
GGTGATGCGTATCATGACTTGGTTGGACATGGTTGATACCAGCTTGTCTGGTTATAAACTTAAGGACTGT
ATCATGTATGC"&amp;"ATCAGCTATTATCTTACTCATACTTATGACAGCAAGAACTGTTTATGATGATGGTGCTA
GGCGTGTATGGACACTAATGAATGTTCTTACACTTGTTTATAAAGTCTATTATGGTAATGCTTTAGATCA
AGCAATTTCTATGTGGGCTCTTATTATCTCTGTCACCTCTAACTATTCAGGCGTTGTTACAACCGTCATG
TTCTTGGCTAGAGGTATTGTCTTTATGTGCGTTGAGTATTGTCCAATTCTCTT"&amp;"TATTACAGGTAACACCT
TACAGTGTATAATGTTGGTGTACTGCTTTTTAGGCTATTTTTGTACTTGTTATTTTGGCCTCTTTTGTTT
ACTCAATCGTTACTTTAGACTTACCCTTGGTGTTTACGATTATCTCGTTTCCACACAAGAGTTTAGATAT
ATGAATTCACAAGGTCTTTTACCACCTAAGAACAGCATAGATGCCTTCAAACTAAATGTTAAGCTTTTAG
GTATTGGTGGCAAACCCTGTATCA"&amp;"AAGTAGCAACTGTTCAATCAAAGATGTCAGATGTGAAATGTACTTC
TGTAGTCCTTCTCTCAGTTTTACAACAACTTAGAGTTGAATCATCTTCAAAGTTGTGGGCACAGTGTGTG
CAATTGCACAATGATATACTTCTTGCAAAGGACACCACTGAAGCATTTGAAAAANTGGTTTCATTACTGT
CTGTGTTGCTATCCATGCAAGGTGCTGTAGACATAAACAAACTCTGTGAAGAAATGTTGGACAACA"&amp;"GAGC
AACATTACAGGCTATTGCTTCAGAATTTAGTTCTTTACCATCNTATGCTGCCTTTGCTACAGCTCAAGAA
GCTTATGAGCAAGCGGTGGCTAACGGTGATTCTGAAGTGGTTCTTAAAAAGTTAAAGAAATCTCTGAATG
TGGCAAAGTCTGAATTTGACCGTGATGCGGCCATGCAGCGTAAGCTAGAAAAGATGGCTGATCAAGCTAT
GACCCAAATGTACAAACAGGCACGGTCTGAAGACAAG"&amp;"AGGGCAAAAGTCACTAGTGCAATGCAAACTATG
CTTTTCACTATGCTTAGAAAACTTGATAATGATGCTCTAAACAACATTATCAATAATGCCAGAGACGGTT
GTGTTCCACTGAACATAATCCCCCTTACTACTGCAGCCAAACTAATGGTTGTTGTACCTGACTATAACAC
CTATAAAAATACTTGTGAAGGTAGTACTTTTACTTATGCCTCAGCACTTTGGGAAATTCAACAAGTTGTT
GATGCAGA"&amp;"TAGCAAAATAGTCCAACTTAGTGAAATTACTATGGACAATTCTCCTAATATTGCTTGGCCTC
TTATTGTAACAGCTTTAAGAGCCAATTCAGCTGTCAAACTTCAGAATAATGAACTGAGTCCCGTAGCACT
TCGACAGATGTCATGTGCTGCAGGTACTACACAAACAGCTTGTAATGAGGATAATGCATTAGCCTACTAT
AACACATCAAAGGGAGGTAGGTTTGTTTTGGCATTACTATCTGATCTTCA"&amp;"AGATCTCAAGTGGGCCAGAT
TTCCTAAATCTGATGGTACTGGCACCATTTATACAGAGCTGGAACCACCTTGTAGGTTTGTTACAGACAC
ACCAAAAGGACCTAAAGTAAAGTATTTGTACTTCATTAAGGGTTTGAATAATTTGAATAGAGGTATGGTA
CTGGGCAGCTTAGCTGCTACTGTACGTTTACAAGCTGGTAATGCAACAGAAGTGCCTGCCAACTCAACTG
TTCTTTCTTTCTGTGCATTTG"&amp;"CTGTAGATGCATCAAAAGCTTACAGAGACTACCTAGCAAGTGGAGGACA
ACCAATAACAAATTGTGTTAAGATGTTGTGTACACATACAGGTACTGGTCAGGCAATAACTGTAACACCG
GAAGCCAATATGGATCAAGAATCCTTTGGTGGTGCTTCTTGTTGCTTGTACTGTAGATGCCACATAGATC
ATCCTAACCCTAAAGGTTACTGTGAGCTTAAAGGTAAGTATGTACAAATACCTACCACTTGTG"&amp;"CTAATGA
CCCAGTGGGTTTTACACTTAAAAACACAGTCTGTACCGTCTGCGGCATGTGGAAAGGTTATGGCTGTAGT
TGTGATCAACTCCGCGAACCTATGCTTCAGTCTGCTGATGCACAGTCGTTTTTAAACGGGTTTGCGGTGT
AAGTGCAGCCCGTCTTACACCGTGCGGCACAGGCACAAGCACTGATGTCGTGTATAGGGCTTTTGACATC
TACAATGAAAAAGTAGCTGGTTTTGCTAAGTTCC"&amp;"TTAAAACAAATTGTTGCCGTTTTCAAGAAAAAGACG
AAGATGGTAACCTGATAGATTCCTACTTCATAGTTAAGAGACATACTTTCTCTAACTATCAACATGAAGA
AGCTATTTATAACTTGCTTAAAGATTGTCCGGCTGTTGCTGTTCATGATTTTTTCAAGTTTAGAGTAGAT
GGTGACATGGTACCACACATATCACGTCAACGTCTAACTAAATACACAATGGCAGACTTAGTCTATGCCT
TACGT"&amp;"CACTTTGACGAAGGTAATTGTGACACTCTTAAAGAAATACTTGTCACATACAATTGTTGTACTGA
TGACTATTTTAATAAGAAGGATTGGTATGATTTTGTAGAGAATCCTGACATTTTACGCGTATATGCTAAC
TTAGGTGAGCGTGTACGTCAAGCATTATTAAAGACTGTACAGTTTTGCGATGCTATGCGTGATGCAGGTA
TTGTAGGTGTACTAACTCTAGATAATCAAGATCTCAATGGGAACTGG"&amp;"TATGATTTCGGAGATTTCATACA
GACTACACCAGGTAGTGGGGTTCCTATTGTTGATTCTTATTATTCATTGCTAATGCCTATTCTCACACTT
ACGAGGGCATTAGCTGCTGAGTCTCATCTAGACGCTGATTTGACAAAACCTTATGTAAAATGGGATTTGT
TAAAATATGATTTCACGGAAGAAAGGTTAAACCTTTTTAACCGTTATTTCAAGTATTGGGATCAAACCTA
CCACCCAAATTGTGTTAA"&amp;"CTGTTTGGATGACAGATGCATTCTGCATTGCGCAAACTTTAATGTGTTATTC
TCTACTGTTTTTCCACCAACAAGTTTTGGTCCATTAGTGAGAAAAATTTTTGTTGATGGTGTACCTTTTG
TAGTTTCAACAGGTTACCACTTCAGAGAGCTAGGTGTTGTACATAATCAAGATGTAAACATACATAGCTC
GAGACTTAGTTTTAAGGAACTATTAGTGTATGCTGCTGATCCTGCTATGCATGCAGCTTC"&amp;"TGGTAATCTT
TTGCTAGACAAACGCACTACATGCTTTTCAGTAGCAGCACTAACGAACAATGTTGCTTTTCAAACTGTCA
AACCAGGTAATTTTAACAAAGACTTTTATGACTTTGCTGTCTCTAAAGGCTTCTTTAAAGAAGGGAGTTC
TGTTGAACTCAAACATTTCTTCTTTGCCCAAGATGGTAATGCTGCTATTAGCGATTACGACTATTATCGG
TACAATTTACCAACTATGTGTGATATCCGAC"&amp;"AGCTACTATTTGTAGTAGAAGTTGTTGATAAATATTTTG
ATTGTTATGACGGTGGTTGTATTAATGCAAACCAAGTCATAGTAAACAATTTAGATAAATCTGCCGGATT
TCCATTTAACAAATGGGGAAAAGCCAGACTTTATTATGATTCTATGAGCTATGAGGATCAAGATGCACTC
TTCGCTTATACTAAGCGTAATGTCATCCCTACTATAACCCAAATGAATCTTAAGTATGCCATTAGTGCTA
AA"&amp;"AATAGAGCTCGCACCGTTGCAGGTGTTTCTATTTGTAGTACTATGACTAATAGACAGTTTCATCAAAA
ACTTTTGAAATCCATAGCCGCCACAAGAGGTGCCACTGTTGTCATCGGAACTAGTAAATTCTATGGTGGC
TGGAACAATATGTTAAAAACTGTTTACAGTGATGTAGAAAATCCACACCTTATGGGTTGGGATTATCCAA
AATGTGATAGAGCCATGCCTAACATGCTTAGGATAATGGCTTCT"&amp;"CTTGTTCTTGCTCGCAAACATACTAC
TTGCTGTAGTTTGTCACATCGTTTCTATAGATTAGCTAACGAATGTGCACAAGTTTTAAGTGAAATGGTC
ATGTGTGGCGGTTCACTATATGTGAAACCAGGTGGTACATCTTCAGGAGATGCCACAACTGCTTATGCTA
ATAGTGTCTTCAACATTTGTCAGGCTGTTACTGCCAATGTGAATGCACTTCTATCAACTGATGGCAACAA
GATTGGCGATAAGTA"&amp;"TATTCGCAATCTTCAACACAGACTTTATGAATGTCTCTATAGGAATAGAGATGTT
GATACAGACTTTGTCAATGAATTTTACGCTTACTTGCGTAAACATTTTTCAATGATGATACTTTCTGATG
ATGCTGTTGTTTGCTTTAATAGCACCTACGCATCACAGGGTCTTGTAGCTAGCATAAAGAATTTTAAATC
AGTTCTTTATTATCAAAATAATGTTTTTATGTCTGAGGCAAAATGCTGGACTGAGAC"&amp;"TGACCTTACAAAG
GGACCTCATGAATTTTGCTCTCAACACACTATGCTAGTTAAACAAGGTGATGATTATGTGTACTTGCCCT
ATCCTGATCCATCACGCATTTTAGGCGCAGGTTGTTTTGTCGATGACATTGTCAAGACAGATGGTACACT
AATGATTGAAAGATTTGTGTCATTGGCTATTGATGCTTATCCACTTACTAAACATCCTAATCAGGAGTAT
GCTGATGTCTTTCATTTGTATTTACAAT"&amp;"ACATACGAAAGTTACATGATGAACTCACAGGACACATGTTAG
ACATGTATTCTGTTATGCTTACTAATGATAGTACTTCAAGGTATTGGGAGCCAGAGTTCTATGAAGCAAT
GTACACACCTCATACAGTCTTACAGGCTGTGGGAGCTTGTGTTCTCTGCAATTCACAGACTTCCTTAAGA
TGTGGTGCGTGTATACGTAGACCCTTCTTATGCTGTAAATGTTGTTATGACCATGTCATATCAACATCTC"&amp;"
ATAAATTGGTTTTGTCTGTTAATCCGTATGTTTGCAATGCCACGGGTTGTGACGTCACAGACGTTACACA
ACTTTATTTAGGAGGTATGAGCTATTATTGCAAAGCACATAAACCGCCTATTAGCTTTCCTCTTTGTGCT
AATGGACAGGTTTTTGGTTTGTACAAAANCACATGTGTTGGTAGCGATAATGTTACCGACTTTAATGCTA
TAGCTACATGTGATTGGACAAATGCTGGTGATTACATTCTT"&amp;"GCGAACACCTGCACAGAAAGACTTAAACT
TTTTGCTGCTGAAACACTTAAAGCAACAGAGGAGACCTTCAAACTATCTTATGGTATTGCCACTGTACGT
GAAGTACTGTCAGATAGAGAATTATATCTTTCTTGGGAAGTAGGAAAACCTAGACCACCTCTCAATAGAA
ATTATGTGTTTACTGGTTACAGAGTAACTAAGAATAGTAAAACACAAATTGGTGAATACACTTTTGAAAA
AGGTGATTATGG"&amp;"TGATGCTGTTGTTTACCGTGGTACAACAACTTATAAATTAAACGTGGGTGACTATTTT
GTGTTAACATCACACACAGTCATGCCACTGAGTGCACCAACATTAGTGCCACAGGAGCATTATGTTAGGA
TTACTGGCTTGTACCCTACACTCAACATTTCAGATGAGTTTTCTAGCAACGTAGCTAATTACCAGAAAGT
TGGTATGCAAAANTACTCAACTTTACAAGGACCACCAGGTACTGGTAAAAGTCA"&amp;"TTTTGCTATAGGATTA
GCATTGTACTATCCTTCAGCACGCATTGTTTATACAGCATGTTCACATGCAGCTGTAGATGCACTGTGTG
AAAAAGCATTAAAATATCTGCCCATTGATAAATGTAGCAGAATTATACCAGCACGTGCTCGTGTTGAATG
CTTTGACAAATTCAAAGTTAATTCGACACTAGAGCAATATGTGTTCTGTACAGTGAATGCACTACCAGAA
GCAACAGCTGACATTGTGGTTTTTG"&amp;"ATGAGATATCAATGGCCACTAATTATGATTTAAGTGTTGTTAATG
CTAGGTTAAGGGCAAAACACTATGTATATATAGGTGACCCTGCACAATTGCCAGCACCACGCACGTTGCT
CACTAAGGGTACTCTAGAACCTGAGTACTTTAATTCTGTTTGCAGATTAATGAAAACTATAGGTCCTGAT
ATGTTTTTAGGTACTTGTAGAAGATGTCCTGCTGAAATAGTTGACACTGTAAGTGCTCTAGTTTATG"&amp;"ATA
ATAAACTTAGAGCTCATAAAGATAAATCACAACAGTGCTTTAAAATGTTTTACAAGGGTGTTATAACACA
TGATGTCTCATCTGCTATTAACAGACCTCAAATTGGTGTAGTTAGAGAATTTCTAACACGCAACCCTACT
TGGAGAAAGGCTGTTTTCATCTCTCCTTATAATTCACAGAATGCTGTTGCTGCCAAAATATTAGGTTTAC
CAACACAAACTGTGGATTCATCACAGGGTTCTGAGTAT"&amp;"GACTATGTCATATTCACACAAACAACTGAAAC
TGCACACTCTTGTAATGTTAACCGCTTTAATGTGGCCATTACTAGAGCAAAAATTGGTATACTTTGCATA
ATGTCTGATAGAGACCTTTATGACAAATTACAATTTACAAGCCTTGAAGTTCCACGTCGAAACGTGGCAA
CCTTACAAGCTGAAAATGTAACAGGGCTTTTTAAGGATTGTAGTAAGGTTATTACAGGATTACACCCTAC
ACAAGCACC"&amp;"AACTTACCTTAGTGTTGATACAAAATTCAAGACTGAAGGTTTGTGTGTCGACATACCAGGA
ATACCAAAAGACATGACCTATAGGAGACTCATCTCTATGATGGGTTTCAAAATGAATTATCAAGTTAATG
GTTACCCTAACATGTTCATCACCCGCGAAGAAGCCATTAAACATGTTCGTGCATGGGTTGGTTTTGATGT
CGAAGGGTGTCATGCTACAAGAGAAGCTGTTGGTACTAATTTACCATTACA"&amp;"GCTAGGCTTTTCAACAGGT
GTCAATCTAGTAGCAGTTCCTACAGGCTACGTTGATACACCTAATGCAACAGAGTTTTCTAGGGTGAGTG
CTAAACCACCACCTGGTGACCAATTTAAACATCTTATACCACTTATGTACAAAGGATTACCTTGGAACAT
TGTGCGTATAAAGATAGTTCAGATGTTAAGTGACACACTTAAAAACCTTTCAGACAGAGTCGTTTTTGTC
CTTTGGGCACATGGCTTNGAGC"&amp;"TGACATCTATGAAATACTTTGTCAAAATAGGACCTGAACGCACTTGTT
GCTTATGTGACAAACGTGCTACCTGTTTTTGCACAGCATCTGATACTTATGCGTGTTGGCATCACTCAGT
TGGATTTGACTATGTCTACAACCCTTTCATGATTGATGTTCAACAATGGGGTTTTACTGGTAACCTTCAA
AGTAACCATGACCAATACTGTCAAGTACACGGTAATGCACATGTTGCTAGTTGTGATGCTATCA"&amp;"TGACTA
GATGTTTAGCAGTCCATGAATGCTTTGTTAAGCGTGTTGACTGGACCATTGAATATCCTATTATAGGTGA
TGAGCTGAAGATAAATGCAGCATGCCGTAAAGTACAACATATGGTAGTAAAGGCTGCATTACTTGCTGAT
AAGTTTCCAGTTCTTCATGATATTGGTAATCCAAAAGCTATAAAATGTGTACCTCAAGCAGACACAGATT
GGAAGTTTTATGATGCTCAACCTTGTAGTGATAAA"&amp;"GCTTATAAAATAGAGGAATTATTCTATTCCTATGC
TACCCATTCTGATAAATTCAAGGATGGTGTTTGTCTTTTCTGGAACTGCAACGTTGACAGATACCCAGCA
AATGCAATAGTCTGCAGATTTGACACAAGAGTTCTGTCCAATCTAAACTTACCAGGTTGTGATGGTGGTA
GTTTGTATGTAAATAAACATGCTTTCCACACACCAGCTTTTGACAAGAGTGCTTTTGTAAATCTTAAGCA
ATTACC"&amp;"ATTCTTTTACTACTCAGATAGCCCTTGTGAGTCTCATGGCAAACAAGTGGTGTCAGACATAGAT
TATGTACCTTTAAAGTCTGCAACGTGTATTACACGTTGTAACTTAGGTGGGGCTGTTTGCAGACATCATG
CGAATGAATACAGATTGTATTTAGACGCCTATAATATGATGATTTCTGCTGGTTTTAGCCTTTGGATTTA
CAAACAATTTGATACCTACAATCTCTGGAACACTTTTACAAGACTCCA"&amp;"GAGTTTAGAAAATGTGGCTTTC
AATGTTATTAATAAGGGACATTTCGATGGACAGCAAGGTGAAACACCTGTTTCTATCGTTAATAACACTG
TCTACACAAAAGTAGATGGTGTTGATGTTGAATTGTTTGAGAACAAAACAATACTACCTGTTAATGTAGC
GTTTGAGCTCTGGGCTAAGCGCAATATCAAACCTGTTCCAGAAGTGAAAATACTCAACAATTTGGGTGTT
GACATTGCTGCTAATACGG"&amp;"TGATTTGGGACTACAAAAGAGAAGCCCCTGCACATGTTTCTACAATTGGAG
TTTGTACTATGACTGACATAGCAAAGAAATCTACTGAAACTGCATGTTCACCACTCACTATCTTATTTGA
TGGTAGAGTTGAAGGACAAGTTGACTTATTCAGAAATGCCCGTAATGGTGTTTTAATAACTGAGGGTAAT
GTAAAAGGATTACAACCATCAGTAGGTCCAAAACAAGCTAGTCTTAATGGAGTCACATTAA"&amp;"TTGGTGAAG
CAGTGAAAACACAGTTTAACTATTATAAGAAGGTTGATGGTGTAGTACAACAACTACCTGAAACTTACTT
TACTCAGAGTAGAAATTTGCAAGAATTCAAACCCAGGAGTCAAATGGAAATTGATTTCTTAGAATTAGCT
ATGGATGAGTTCATTGAACGATATAAACTAGAAGGCTACGCTTTCGAACATATCGTTTATGGAGATTTTA
GTCATGGTCAGTTAGGTGGATTACATCTATTG"&amp;"ATTGGACTTGCTAAGCGTTCTAAGGATTCACCACTAGA
ATTAGAGGATTTTATTCCTATGGACAGTACAGTTAAAAATTACTTTATTACAGATGCACAAACAGGGTCA
TCTAAGTGTGTGTGTTCTGTTATAGATTTATTACTTGATGATTTTGTTGAAATAATAAAATCACAGGATT
TATCAGTAGTTTCTAAAGTGGTTAAAGTGACTATTGACTATGCAGAAATTGCTTTTATGCTTTGGTGTAA
AGA"&amp;"TGGCCATGTAGAGACATTTTACCCAAAATTACAATCTAGTCAAGCTTGGCAACCTGGTGTTGCTATG
CCGAACCTTTACAAAATGCAGAGAATGCTACTTGATAAATGTGATCTTCAAAATTATGGTGAAGCAGCAA
CTCTACCTAAAGGCATAATGATGAATGTTGCAAAATATACTCAACTGTGTCAATATTTAAATACTTTGAC
TTTAGCTGTACCTTATAACATGAGAGTAATACACTTTGGTGCTGG"&amp;"TTCTGATAAAGGAGTTGCACCTGGT
ACAGCAGTTCTTAGACAGTGGTTGCCTACGGGTACACTACTTGTCGATTCTGATCTTAATGACTTCGTCT
CTGACGCTGATTCTACTTTAATAGGTGACTGTGCAACCGTACACACTGCTAATAAATGGGATCTCATTAT
TAGTGATATGTACGATCCTAAAACCAAACATGTAACAAGAGAAAATGACTCTAAAGAGGGGTTTTTCACT
TACATCTGTGGATTTA"&amp;"TACAACAAAAGTTAGCCCTTGGAGGTTCTGTGGCCATAAAGATAACAGAGCATT
CTTGGAATGCTGATCTTTATAAACTCATGGGACACTTTGCATGGTGGACTGCTTTTGTTACTAATGTAAA
TGCCTCTTCTTCAGAGGCATTTTTAATTGGATGTAATTATCTTGGCAAACCACGTGAACAAATAGATGGT
TATGTCATGCATGCAAATTACATATTCTGGAGGAATACTAATCCAATTCAATTATCTT"&amp;"CCTATTCATTAT
TTGACATGAGTAAATTTCCTCTTAAATTAAGAGGGACAGCTGTCATGTCCTTAAAAGAAGGACAAATCAA
TGATATGATATTGTCTTTACTTAGTAAAGGCAGACTTATTATTAGAGAAAACAACAAGGTTGTGATTTCT
AGTGATGTTTTAGTTAATAACTAAACGAACTATGTTTGTTTTTCTTTTTGTCTTGCCTTTGGTTTCCAGT
CAATGTGTCAATTTGACCACAAGAACTGG"&amp;"AATACCGCCAGGTTATACCAATTCATCTACTAGAGGTGTCT
ATTATCCAGACAAAGTTTTTAGGTCTTCAATTTTACATCTTACACAAGACCTTTTCTTACCTTTCTTTTC
TAATGTTACTTGGTTTAACACCATACATCTAAATTATCAAGGAGGCTTTAAGAAGTTTGACAATCCTGTT
TTACCATTNAATGATGGTGTTTACTTTGCCTCCACGGAAAAGTCCAATATTATACGCGGTTGGATTTTTG
"&amp;"GAACAACACTTGATGCCAGAACTCAATCTCTTCTAATAGTTAACAACGCAACCAATGTTGTTATCAAAGT
ATGTGAGTTTCAGTTTTGCACTGATCCATTTTTAGGTGTTTACTATCATAACAACAATAAAACATGGGTT
GAAAATGAGTTTAGAGTTTATTCAAGTGCCAACAATTGCACTTTCGAATACATTTCTCAACCTTTTCTTA
TGGACCTTGAAGGAAAGCAAGGTAATTTTAAGAACCTTAGAG"&amp;"AGTTTGTGTTTAAAAATGTTGATGGTTA
TTTCAAGATTTACTCTAAACACACACCTATTGATTTAGTGCGCGACCTCCCCAGAGGTTTTGCTGCATTG
GAACCACTGGTGGACCTCCCTATAGGTATTAATATTACCAGATTCCAAACATTGCTTGCTTTACATAGAA
GTTATCTTACACCTGGTAAGCTAGAAAGTGGCTGGACAACTGGAGCTGCTGCTTACTATGTAGGTTACCT
ACAACAGAGGACT"&amp;"TTTCTCTTAAGTTACAATCAAAATGGAACCATTACAGATGCTGTTGATTGTTCACTA
GACCCTCTTTCAGAGACAAAGTGCACATTAAAATCCCTAACAGTTGAAAAAGGAATTTACCAGACTTCTA
ACTTCAGAGTTCAACCAACAATCAGTATAGTTAGATTTCCTAATATTACAAACTTATGTCCATTTGGAGA
AGTGTTTAACGCATCCAAATTTGCATCAGTTTATGCTTGGAACAGGAAGAGAATT"&amp;"AGCAATTGTGTTGCT
GATTACTCTGTACTTTATAACTCTACATCATTTTCCACTTTTAAATGTTATGGAGTTTCACCTACAAAAC
TCAATGACCTTTGCTTCACCAATGTGTATGCAGACTCATTTGTTGTTAAAGGTGACGAGGTTAGACAAAT
AGCACCCGGACAAACTGGTGTTATTGCTGATTATAACTATAAGCTGCCAGATGATTTTACTGGTTGTGTT
ATTGCTTGGAACTCAGTTAAGCAAGA"&amp;"TGCTTTGACTGGTGGTAATTATGGTTATTTGTATAGATTATTTA
GAAAGTCTAAGCTTAAACCATTTGAGAGAGATATTTCCACTGAAATATACCAAGCCGGCAGCACACCCTG
TAACGGTCAAGTTGGTCTAAATTGTTATTATCCTCTTGAAAGGTATGGTTTTCACCCAACTACAGGTGTT
AACTACCAACCTTTTAGAGTGGTTGTTTTATCATTNGAGTTACTTAATGGACCAGCTACTGTTTGTGG"&amp;"AC
CCAAATTGTCTACAACACTAGTTAAAGACAAATGTGTCAATTTCAACTTTAACGGTTTAACTGGCACAGG
TGTTCTTACAACATCTAAGAAACAGTTTCTGCCTTTTCAACAATTTGGTAGAGACATCTCTGACACTACT
GATGCTGTCCGTGACCCACAGACACTTGAAATACTTGACATTACCCCTTGCTCTTTTGGAGGAGTTAGTG
TGATAACACCAGGTACAAACACTTCTAATCAAGTGGCTG"&amp;"TACTTTACCAAGATGTTAACTGTACTGAAGT
GCCTATGGCCATTCATGCAGAACAACTTACACCTGCCTGGCGTGTTTACTCTGCAGGAGCAAATGTGTTT
CAAACAAGAGCAGGCTGTTTAGTAGGTGCTGAGCATGTCAACAATTCTTATGAATGTGACATTCCAGTCG
GTGCTGGCATATGTGCAAGTTACCATTCCATGTCATCATTTCGTAGTGTCAACCAGCGTTCAATCATTGC
TTACACTATG"&amp;"TCTTTAGGTGCAGAAAATTCAGTTGCTTATTCTAATAATTCAATTGCCATACCTACTAAT
TTTACAATAAGTGTTACCACAGAAATTCTACCAGTGTCAATGACTAAGACTTCTGTAGATTGTACTATGT
ACATCTGTGGAGATTCAATTGAGTGTAGTAATTTATTGCTACAATATGGCAGTTTTTGCACACAATTAAA
CCGTGCTTTGACTGGGATTGCTGTTGAACAAGACAAAAACACACAAGAAGTT"&amp;"TTTGCCCAGGTTAAACAA
ATCTACAAAACACCACCTATTAAAGATTTTGGTGGCTTTAACTTTTTACAAATATTGCCAGATCCATCAA
AACCAAGCAAGAGGTCATTTATTGAGGATTTACTCTTCAACAAAGTGACACTTGCTGATGCTGGCTTCAT
CAAACAATATGGTGATTGCCTTGGTGATATTGCTGCTAGAGATCTCATCTGTGCACAAAAGTTCAATGGA
CTCACGGTTCTACCGCCTTTGCT"&amp;"CACAGATGAAATGATTGCTCAATACACTTCTGCACTACTTGCTGGAA
CAATCACCTCAGGTTGGACCTTTGGTGCAGGAGCTGCTTTACAAATACCCTTTGCAATGCAAATGGCTTA
CAGGTTTAATGGCATTGGAGTCACTCAGAATGTTCTATATGAGAATCAGAAATTAATTGCCAATCAGTTC
AACAGTGCTATTGGCAAAATACAGGATTCACTTTCATCTACGGCTAGTGCACTTGGTAAACTTCA"&amp;"AGACG
TCGTAAATCAAAATGCACAGGCTTTAAACACACTTGTCAAACAACTTAGTTCCAATTTTGGAGCTATTTC
GAGTGTGCTTAATGATATTCTTTCACGTCTTGACAAAGTTGAGGCTGAAGTGCAAATTGATAGGTTAATC
ACAGGAAGACTACAGAGTCTTCAAACTTATGTGACACAACAATTAATCAGAGCAGCAGAAATCAGAGCTT
CTGCTAATCTTGCTGCAACAAAAATGTCTGAGTGCG"&amp;"TACTCGGACAATCTAAAAGAGTTGATTTTTGTGG
AAAAGGCTACCATTTAATGTCTTTCCCTCAATCAGCACCGCATGGTGTTGTTTTCTTGCATGTTACTTAT
GTACCTGCACAAGAAAAGAACTTTACTACTGCTCCTGCTATTTGTCATGAAGGAAAAGCACACTTCCCTC
GTGAAGGTGTCTTCGTTTCAAATGGCACTCATTGGTTTATTACACAAAGGAATTTTTATGAACCTCAAAT
TATTACC"&amp;"ACTGACAACACATTCGTCTCTGGTAGCTGTGATGTTGTAATTGGAATAGTCAACAACACAGTT
TATGATCCTTTGCAACCCGAGCTTGACTCATTTAAGGAGGAGTTAGACAAATACTTCAAAAATCACACAT
CACCAGATGTTGATCTTGGCGACATATCTGGCATAAATGCTTCGGTCGTCAACATACAAAAAGAAATTGA
CCGCCTCAATGAGGTTGCCAAAAATTTGAATGAATCACTCATTGACCTA"&amp;"CAAGAGCTTGGAAAATATGAG
CAATACATCAAATGGCCTTGGTACATTTGGCTTGGTTTTATAGCTGGGCTAATTGCTATCATTATGGTCA
CAATCATGCTATGTTGTATGACTAGTTGCTGTAGTTGCCTCAAGGGTTGTTGCTCTTGCGGTTCCTGCTG
CAAATTTGATGAAGACGATTCAGAACCTGTTCTGAAAGGAGTCAAATTACATTACACATAAACGAACTTA
ATGGATTTGTTTATGAGAAT"&amp;"TTTTAATCTTGGATCTGTAACATTCAAACCAGGAAAAATTGAAGATGCTA
CTCCTTCAGATTCTATTCGCGCTACTGCAACGATACCGATACAAGCCTCACTCCCTTTCGGATGGCTTAT
TGTTGGCGTTGCACTTCTTGCTGTTTTTCAGAGCGCTTCCAAAATAATTACACTCAAAAAGAGGTGGCAA
TTTGCTCTCTCCAAGGGTGTTCATTTTGCTTGCAACTTGCTTCTACTATTTGTTACAGTCTA"&amp;"CTCTCACC
TTTTGCTTGTTGCTGCTGGCCTTGAAGCCCAATTTCTCTATCTTTACGCTTTAGTTTATTTTCTGCAAAG
TGTTAATGCTTGCAGAATTATTATGAGGCTTTGGCTGTGCTGGAAGTGCAGATCCAAAAATCCATTACTT
TATGATGCCAATTACTTTCTTTGCTGGCATACTAATTGCTATGACTATTGTATACCATATAATAGCATAA
CTTCTTCAATTGTCATTACATCAGGTGATGGCA"&amp;"CTCCAAGTCCTATTACAGACCATGACTACCAAATTGG
TGGTTATACGGAAAAGTGGGAATCTGGTGTTAAAGACTGTGTTACATTACATGGTTACTTTACATCAGAA
TGCTACCAGCTGTACTCTACACAACTTAGTACAGATACTGGTGTTGAACATACTACCTTCTTCATTTACA
GTAGAATTGTGGATGAACCAGAAGACCATGTTCAAATTCACACAATCGACGGCTCATCAGGAGTTGTAAA
TCCA"&amp;"GCAATGGATCCTATCTATGATGAGCCGACGACGACTACTAGCGTGCCTTTGTAAGCACAAGCTGAT
GAGTACGAACTTATGTACTCATTCGTTTCGGAAGAGACAGGTACGTTAATAGTTAATAGCGTACTTCTTT
TTCTTGCTTTCGTGGTATTCTTGCTAGTCACACTAGCCATCCTTACTGCGCTTCGATTGTGTGCGTACTG
CTGCAATATTGTTAACGTGAGTTTAGTTAAACCTTCTTTTTACGTC"&amp;"TACTCACGTGTTAAAAATCTGAAT
TCTTCTAGAGTTCCTGATCTTCTGGTCTAAACGAACTAAATATTTTAGTTTTTCTGTTTGGAACTTTAAT
TTTAGCCATGTCAGCTAACAACGGTACTATTACCGTTGAAGAGCTTAAAAAGCTCTTAGAACAATGGAAC
CTAGTAATAGGTTTCCTATTTCTAACATGGATTTGTCTTTTACAGTTCGCCTATGCTAACAGGAATAGGT
TTCTGTACATAATTAAG"&amp;"TTAATTTTCCTCTGGCTACTTTGGCCAGTAACTTTAGCTTGCTTTGTGCTTGC
TGCTGTTTACAGAATCAATTGGATTACCGGTGGAATCGCGATTGCAATGACTTGTCTTGTGGGCTTGATG
TGGCTTAGCTACTTCATTGCTTCATTCAGGCTTTTTGCGCGTACGCGTTCCATGTGGTCCTTCAATCCAG
AAACAAACATACTGCTGAATGTGCCATTGCATGGTACAATTTTGACCAGACCACTCCTA"&amp;"GAAAGTGAACT
TGTCATCGGTGCTGTGATCCTCAGAGGACACCTTCGCATTGCTGGACATCATCTAGGACGCTGTGACATC
AAGGACCTGCCAAAAGAAATCACTGTAGCTACATCACGAACGCTTTCTTATTACAAATTGGGAGCTTCGC
AGCGTGTAGCCGGTGACTCAGGTTTTGCTGCATACAGTCGCTATCGGATTGGCAACTACAAACTAAACAC
AGACCATTCCAATAGCAGTGACAATATTGC"&amp;"TTTGCTTGTACAGTAAGTGACAACAGATGTTTCATCTCGT
TGACTTTCAGGTTACTATAGCAGAGATACTTATTATTATTATGAGAACTTTCAAGATTTCCATTTGGAAC
CTTGATTACATCATTAATCTCATAATTAAAAATTTATCTAAGCCTTTAACTGAAAATAAATATTCTCAGT
TAGACGAAGAGCAACCAATGGAGATTGATTAAACGAACATGAAAATTATTCTTCTCTTGGCATTAGTTAC
T"&amp;"TTTGCTACATGCGAACGTTACCACTACCAAGAGTGTGTTAGAGGTACAACTGTACTAATAAAGGAACCT
TGCTCTTCTGGAACTTACGAGGGCAATTCACCATTTCATCCTCTTGCTGATAATAAATTTGCACTTGCTT
GCACAAGCCAACAATTTGCTTTTGCTTGCCCTGACGGTACTAAACATACCTTTCAGTTACGTGCGAGATC
AGTTTCACCAAAACTTTTCATCAGACAAGAGGAAGTTCAAGAA"&amp;"CTTTACTCACCACTCTTTCTCATAATT
GCTGCATTAGTGTTTATAACACTTTGCTTCACACTTAAGAGAAAGACAGAATGAGTGAAATTACACTAAT
TGACTTCTATTTGTGCTTTTTAGCCTTTCTGCTATTCCTTGTTTTAATTATGCTCATGATATTTTGGTTT
GCTTTGACACTCCAAGATGATGATGAGTGTTGCCAAGTCTAAACGAACATGAAATTTCTTGTTTTACTTG
GAATACTAACAACA"&amp;"GTACACACATTCCATCAGGAATGTAGTTTACAGTCATGTCAATTCAATTCACCTTA
TGTAGTTGATGATCCATGCCCTATACATTTCTACTCGAAATGGTATATTAGGGTCGGTGCTAGAAAATCT
GCACCATTGATTGAACTCTGTGTTGATGAAGTAGGTTCAAAAACACCTATTAAATACATCGACATTGGCA
ACTACACTGTTTCTTGTTCACCGTTTACTATAAACTGTCAAGAACCTAAATTAGGT"&amp;"AGTCTCGTAGTTCG
TTGTTCGTTCTATGAAGACTTTGTTGATTACCATGACATTCGTGTTGTTTTAGATTTCATCTAAACGAAC
AAACAAAATGTCTGATAATGGACCCCAAANTCGTGCACCCCGCATTACATTTGGTGGACCCTCAGATTCG
ACTGACAATAACCAGAATGGAGACCGCAGTGGAGCAAGGCCAAAACAACGAAGGCCCCAGGGATTACCCA
ATAATACTGCGTCTTGGTTCACCGCTC"&amp;"TCACTCAACATGGTAAGGAAGACCTTAGATTCCCTCGAGGACA
AGGTGTTCCGATTAACACCAATAGTACCAAAGATGACCAAATTGGCTACTACCGAAGAGCTACCAGACGA
GTTCGTGGTGGTGACGGTAAAATGAAAGATCTCAGTCCACGATGGTACTTCTATTACCTTGGAACTGGGC
CAGAAGCTGGACTTCCCTATGGTGCTAACAAAGAAGGCATCATATGGGTTGCAACTGAGGGAGCCTTGA"&amp;"A
TACACCAAAAGATCACATTGGCACCCGCAATCCAAACAACAATGCTGCAATCGTGCTACAACTTCCTCAA
GGAACAGCTTTGCCTAAAGGTTTCTACGCAGAAGGGAGCAGAGGCGGCAGTCAAGCTTCTTCACGCTCTT
CATCACGTAGTCGCAATAGTTCCAGAAACTCAACTCCAGGCAGTAGTAGGGGAACTTCTCCTGCTCGAAT
TGCTGGCAATGGTGGTGATGCTGCCCTTGCTTTGCTACTG"&amp;"CTTGATCGGTTGAATGCACTTGAGAGCAAA
ATGTCTGGTAAAGGCTCACAACAACAGAGCCAAACAGTCACTAAGAAATCTGCTGCTGAGGCTTCCAAGA
AACCTCGCCAAAAACGTACTGCCACTAAACAATACAATGTCACTCAGGCATTTGGCAGACGTGGTCCTGA
ACAAACCCAAGGAAATTTTGGGGACCAAGAATTAATCAGACAAGGAACTGAGTACAAACATTGGCCGCAA
ATTGCACAATT"&amp;"TGCACCTAGCGCTTCTGCATTCTTCGGAATGTCGCGCATTGGCATGGAAGTCACACCTT
CGGGAACATGGCTGACTTACACAGGTGCCATCAAGCTTGATGACAAAGATCCAAGCTTCAAAGACAACGT
CATACTGCTGAACAAGCACATTGACGCATACAAAACATTCCCACCAACAGAGCCTAAAAAGGACAAAAAG
AAAAAGACTGACGAAAGCCAGCCTTTACCGCAGAGACAGAAGAAACAACAAAC"&amp;"TGTGACTCTTCTTCCTG
CTGCAGATTTGGATGATTTCTCCAAACAATTGCAACAATCCATGAGCAGTGCTGATTCAACTCAGGCTTA
AACTCATGCAGACCACACAAGGCAGATGGGCTATGTAAACGTTTTCGCTTTTCCGTTTACGATACATAGT
CTACTCTTGTGCAGAATGAATTCTCGTAGCTATACAGCACAAGTAGGTATAGTTAACTTTAATCTCACAT
AGCAATCTTTAATCAGTGTGTAAC"&amp;"ATTAGGGAGGACTTGAAAGAGCCACCACATTTTCACCGAGGCCACG
CGGAGTACGATCGAGGGTACAGTGAATAATGCTAGGGAGAGCTGCCTATATGGAAGAGCCCTAATGTGTA
AAATTAATTTTAGTAGTGCTATCCCCATGTGATTTTAATAGCTTC")</f>
        <v>&gt;PnGX-P2V_2018 MT072864.1_genome
TCCCAGGTAGCAAAACCAACCAACTCTCGATCTCTTGTAGATCTGTTCTCTAAACGAACTTTAAAATCTG
TGTGGCTGTCACTTGGCTGCATGCCTAGTGCACTCACGCAGTATAATAATAATTAATTACTGTCGTTGAC
AGGAAACGAGTAACTCGTCCGTCTTCTGCAGACTGCTTACGGTTTCGTCCGTGTTGCAGTCGATCATCAG
CATACCTAGGTTTTGTCCGGGTGTGACCGAAAGGTAAGATGGAGAGCCTTGTCCCTGGTTTCAACGAGAA
AACACACGTCCAACTCAGTTTGCCTGTTCTTCAGGTTCGCGACGTGCTAGTACGTGGCTTTGGAGACTCC
GTGGAGGAGGCTCTATCAGAGGCACGTCAACATCTTCTTGACGGCACTTGTGGCATAATCGATGTTGAAA
AGGGAGTACTCCCCCAACTCGAACAGCCCTATGTGTTTGTCAAACGTTCTGATGCCCGAACTGCTCCTCA
CGGCCATGTAATGGTTGAATTGGTGGCAGAACTCGATGGTGTTCAGTACGGTCGTAGCGGTGAGACTCTT
GGTGTTCTTGTACCACATGTTGGTGAAACACCTGTTGCTTATCGCAAAATTCTTCTCCGTAAGAATGGTA
ATAAGGGAGCCGGTGGTCATAGTTTCGGCATCGATCTAAAGTCTTATGACTTAGGTGACGAGCTTGGCAC
TGATCCCATTGATGACTTTCAAGTCAACTGGAACACTAAACATGGCAGTGGTGTAACTCGTGAGCTCATG
CGTGAGCTTAATGGGGGCGCATACACTCGCTATGTAGACAATAACTTCTGTGGCCCTGACGGCTACCCTC
TTGAGTGCATCAAAGACTTATTAGCTCGTGCTGGAAAGTCTTCTTGCTCTTTGTCCGAACAACTGGACTT
TATTGACACTAAAAGAGGTGTGTACTGCTGCCGTGAACATGAACATGAAATTGTTTGGTACACGGAACGC
TCCGACAAGAGCTACGAATTACAGATACCTTTTGAAATCAAATTGGCAAAGAAATTTGACAATTTCACAG
GGGAATGTCCAAACTTTGTCTTCCCACTAAATTCTACAATCAAGACCATTCAACCACGTGTTGAAAAGAA
AAAGCTTGAGGGTTTTATGGGTAGAATTCGATCTGTCTATCCTGTTGCATCACCAAATGAATGCAACCCA
ATGCACCTTTCGACGCTTATGAAGTGTGAACATTGTAGTGAAACTTCATGGCAAACTGGTGACTTCCTTA
AAGCCACTTGTGAATTTTGTGGTACTGAAAATCAAGTCAAAGAAGGACCTACCACTTGTGGTTACCTTCC
TCAAAATGCTGTAGTAAAAATTTTTTGTCCAGCATGTCATAATCCAGAAATGGGACCTGAGCACAGTCTC
GCAGAATACCATAATGAATCTGGTATTAAAACCACTCTTCGTAAAGGTGGTCGTACCAAAGCATTTGGAG
GATGTGTGTTCTCTTATGTGGGCTGTCACAACAAGTGTGCCTATTGGGTGCCTCGTGCTGCTGCTAACGT
AGGATGTAACCACACAGGAGTTGTGGGAGAAGGTTCTGAAAGTCTCAATGATAACCTTCTTGAAATACTT
ACTAAGGAGAAAGTCAACATTAACATTGTTGGTGACTTTAAACTGACTGAAGAGATCGCCATAATCTTGG
CATCTTTTTCTGCATCCACGAGTGCTTTCGTGGAAACTGTGAAGGGCTTGGATTACAAGTCTTTCAAACA
AATTGTTGAATCCTGTGGTAACTTTAAAGTAACCAAGGGAAAATTCAAGAAGAATGCTTGGAATATTGGT
GAACCAAAGTCCATACTGAGCCCTCTGTATGCATTTCCCTCAGAAGCTGCTCGTGTGGTACGTTCCATTT
TTTCACGCACTCTTGAAACTGCTCAACACTCTGTGCGTGTCTTGCAAAAGGCCGCTATTACAATTCTGGA
CGGAATTTCACAGTACTCACTCAGATTGATTGATGCTATGTTGTTCACGTCTGAACTTACAACAGACAGT
ATCGTAGTGATGGCATACGTCACAGGTGGTGTTGTACAAATGACTACACAATGGCTTACCAATATTTTTG
GTACTGTGTATGAAAAATTGAAACCTATTCTTGACTGGCTTGAAGAGAAGTTCAAGGAAGGGATAGAGTT
TCTTAAGGACGGTTGGGAGATTGTAAAATTCATCACAACCTGTTCTTGTGAAATCATTGGTGGACAGCTT
GTAGCATTCACCACTGAACTTAAAGACAGTGTGAAGAAATTTTTCAAACTGGTTAACAAATTTCTTGCTC
TTTGTGCTGATTCCATCGTCATTGGTGGTGCAAAACTTAAAGCTTTGAATTTGGGAGAAACCTTTGTCGC
ACACTCCAGAGGACTCTACAAAAAGTGTGTGAAATCCAGAGGAGACTCTGGTTTACTCATGCCTCTAAAA
GCACCAAAAGAAGTTATCTTCCTTGATGGAGAAACTTTGCCTACAGAGGTACTTTCAGAAGAAGTAATAC
TAAAAACTGGTGAATTACAACCACTTGAGGAACCAACTGCACAGGCAGTTGAAGTACCACTCGTAGGTAC
ACCAGTTTGCATTAATGGATTAATGCTGCTTGAAATTAAAGATACTGAAAAGTATTGTGCTCTTGCACCT
AACATGATGGTCACTAATAATACCTTCACTCTAAAAGGTGGTGCACCAACCAAAGTCACATTTGGTGATG
ACACAGTCATTGAAGTCCAAGGCTACAAGAATGTGAATATCACATTTGAATTGGATGAACGAGTAGATAA
AGTACTCAACGAAAAGTGCTCTAACTACACTGTAGAACTTGGAACCAACATAGATGAATTGGCTTGTGTT
GTAGCTGAGGCAGTAATAAAGACTTTGCAACCTGTTTCAGAATTACTTACACCGCTAGGCATTGACTTAG
ACGAGTGGGGTGTTGCAACCTATTACTTGTTTGACGAGTCTGGTGAGTATACTTTGTCTTCACGTATGTA
TTGTTCATTCTATCCTCCAGATGAGGATTATGAAGAAGAATACAGCGAAGAGGAACAACCTGAACAACCA
ACTCAATATGAGTATGGTACTGAATCTGATTACAAAGGTTTGCCTTTGGAATTTGGTGCATCTTCTGTAC
AACAACAGGAAGAACAAGAAGAAGATTGGTTAGAAACTGAAGCTGAAGTGGTGGAACAAGAAGTTACACC
AACTGAGCAAGAGGAAGAGCTACCAATCACTGAAATTGTTCCTGCAGTGGAACAAACTACAATTGTAGAG
CTAGAATGTGATAATTTCACTGGTTATTTAAAACTCACTGATAATGTTTCCATTAAAAATGTGGATATTG
TAAGTGAGGCTAAAAATGTAAAACCTACAATAGTGGTTAATGCTGCTAATGTACACCTAAAACATGGTGG
TGGTGTTGCTGGTGCTCTTAACAAAGCTACTAACAACGCTATGCAAATTGAGTCTGATGACTACATTGCC
AGAAATGGACCACTAAACGTGGGTGGTAGTTGTCTTCTAAATGGACACAATTTGGCTAAAAACTGCCTTC
ATGTTGTTGGTCCTAATCTCAACAAGGGTGAAGACATTCAATTACTTAAAGTTGCCTATGAAAATTTCAA
TCATCATGAAAAATTACTTGCACCACTTCTCTCAGCAGGCATCTTTGGTGCACAACCAATACAGTCTTTG
AAGGTGTGTATTGAAACAGTACGCACACAAGTCTTTTTAGCTGTCTTTGACAAGGACCTCTATGAAGAAC
TTGTAGCTAGCTTTTTAGAAATGAAAAGTGAGACTAAAGTACAAGATCACTTTGACGTCGTTGAGACTAA
GGTTGAAATTACACCTGAAGAATCTGCTTCAAGTGAGAAACCTACCAAGGAAGAGCCTAAAAAGGTGAAA
CCTTGTATTGAAGAAGTTACAACTACTCTAGAAGAAACTAAGTTTCTTACAGAAAACTTGTTACTGTATG
CAGACATTAATGGTAATCTGTATCCAGATTCAACCAGTCTTGTGGAAANTGTTGATGTCACCTTCCTTAA
AAAGGATGCTCCTTATATAGTAGGTGACATAATTACTAGTGGTAATTTAACAACCGTTGTCATACCAACA
AAGAAAGCAGGTGGTACTACAGAAATGCTTGCAAAGGCATTGCGTAAAGTACCTACTGACCATTATATAA
CCACCTACCCCGGACAGGGTTGCGTTGGTTATACAATTGAGGAAGCAAAAACAGCTCTTAAGAAGAGTAA
GAGTGCTTATTATGTATTACCCTCTATAATTCCAAATAAGAAAGAAGAAATTCTTGGTACTGTTTCTTGG
AACTTGCGTGAAATGCTTACGCATGCTGAAGAAACACGTAAATTAATGCCTATTTGCATGGATACAAAGG
CTATAATGTCTACTGTGCAAAGGAAGTATAAGGGTATTAAGATACAGGAGGGAGTCGTGGACTACGGTGT
AAGGTTTTACTTCTATACTAGTAAAACACCTGTAGCTACACTTATTGCAACTCTTAATTCATTAGGAGAA
ACCTTGGTCACAATGCCTTTGGGTTATGTGACACATGGTTTAAATTTAGAAGAGGCTGCTAGGTATATGA
GATCACTCAAAGTACCCGCAACCGTTTCTGTTTCTTCACCAGATGCTGTTACAGCATATAATGGTTACCT
TACTTCCTCTTCAAAGACTCCTGAAGAGCATTTCATAGAAACCATCTCACTAGCTGGTTCATATAAAGAC
TGGTCCTATTCAGGACAGGCTACTGAATTAGGTATTGAATTTCTTAAAAGAGGTGACAAAGTTGTCTACC
ACACAACTAGTAAACCAATCACTTTCCACATGGATGGTGAGGTTATCAACATTGACAGTCTTAAGACACT
CCTAGCTCTTAGGGAAGTTAAGACCATTAAGGTGTTTACCACAGTTGACAACATTAATCTTCACACTCAA
GTTGTGGACATGTCTATGACTTATGGACAACAGTTTGGTCCAACCTACTTGGACGGAGCTGACGTTACAA
AGATTAAACCTCATGCATCTCATGACAGCAAGACATTTTATGTGTTGCCTAATGATGATACACTACGCAG
TGAGGCTTTTGAGTACTATCACACAACTGATGAAAGTTTTCTAGGTAGATACATGTCAGCATTAAATCAT
ACTAAGAAATGGAAATTTCCACAGGTTAATGGTTTAACATCCATTAAATGGGCAGATAACAATTGTTACC
TAGCCACAGCCTTATTAACTCTTCAACAGATAGAATTGAAGTTTAATCCACCAGCATTGCAAGACGCCTA
CTACAGGGCTAGAGCTGGTGATGCTGCAAATTTCTGTGCACTTATACTTGCTTACTGTAATAAAACAGTG
GGTGAGCTAGGTGATGTAAGAGAAACAATGAGTCATTTGTTTCAACATGCCAACTTGGATTCTTGTAAAA
GAGTCCTAAATGTGGTGTGTAAAACTTGTGGACAGCAACAAACTACCTTAAAGGGTGTAGAGGCTGTAAT
GTATATGGGTACACTTTCTTATGAACAACTTAAGAGAGGTGTAACTGTACCGTGTGTTTGTGGAAGACAA
GCTACACAGTATTTAGTACAACAAGAGTCATCTTTTGTTATGATGTCTGCACCACCTGCTGAATATAAAC
TAAAGCATGGTACTTTCTTGTGTGCTAGTGAGTATACTGGTAATTACCAGTGTGGTCATTATAAACACAT
CACTTCAAAGGAAACCTTGTATGTCATAGATGGTGCATTGCTCAGCAAAACCTCAGAGTACAAAGGCCCT
GTTACAGATGTTTTCTATAAAGAAAACAGCTACACAACAACCATAAAACCAATTGTCTATAAACTAGACG
GTGTTGTGTGTACAGAAATTGATCCTAAATTGGATGGTTACTATAAAAAGGATAATGCCTATTTTACTGA
ACAGCCAATTGATTTAGTGCCAACTCAACCTTACCCAAACTCAAACTTTGACAATTTCAAGTTTGTTTGT
GACAACACCAAATTTGCTGATGACTTAAACCAGATGTCTGGTTATAAGAAGCCTGCTTCTCGTGAGCTTA
AGATTACTTTTTTTCCTGACTTGAATGGTGATGTAGTGGCTATTGATTATAAACATTACACACCTTCATT
CAAGAAAGGTGCTAAGTTGTTGCACAAGCCTATTGTATGGCATGTGAATAACACAATTAACAAAGCAACG
TTTAAACCAAATACTTGGTGCTTACGTTGTCTTTGGAGTACTAAACCAGTTGAAACGTCAAATATTTTTG
ATGTTCTGCAATCAGAGGACACACAGGGAATGGAAACTCTTGCCTGTGAGGACACTAAACTTGTCACTGA
AGAAGTAGTGGAAACTCCTACCATACAGAAAGACATAGTAGAGTGTGATGTGAAAACTACCGAAGTTGTA
GGTGACGTCATACTTAAACCAGTACAAGACGGTGTAAAAATAACAGAAGAAGTTGGTCATGAAGATCTAA
TGGCTGCTTATGTAGACAATACTAGTCTAACAATTAAGAAACCCAATGAATTATCAGTAATGTTGGGTCT
AAAAACTTTAAAAATTCACGGTTTGGCTGCTGTTAATAGTGTCCCTTGGGATACTATTGTTACTTATGCC
AAACCGTTTCTTAATAAGGTAACTAGTGTTGCTGCAAGTGGAGTTGCGCGTTGTTTAAACCGCATCTGTG
TTAACTATATGCCTTATGTTTTAACTTTGTTGCTGCAATTCTGTACTTTTACTAGAAGTACTAATTCTAG
AATCAAAGCATCTATGCCAACTACTATAGCTAAAAATACGGTTAAGAGTGTTGGTAAGTTCTGTTTAGAA
GCCTCATTTAATTATTTGAAGTCTCCTAATTTTTCTAAACTCATAACTATTATAGTATGGTTTCTTTTGT
TAAGTGTTTGTCTAGGTTCTTTAATCTATTCAAGTGCTGCTTTAGGTGTTTTGATGTCTAATCTAGGTAT
GCCGTCATACTGTACAAGTTACAGAGATGGTTATCTAAACTCTACTAATGTCACAACAACAGCTTACTGT
ACGGGTTCTATACCGTGTAGTGTCTGTCTTAGTGGTATGGATTCTTTAGATGCTTATCCTGCTCTAGAAA
CTATTCAAGTTACCATTNCTTCTTTTAAATGGGATTTAACTGCTTTTGGCATTATTGCAGAGTGGTGTTT
GGCATATATTCTCTTTACTAGGTTCTTTTATGTACTAGGTTTAGCCGCAATTATGCAATTGTTCTTTGGC
TATTTCGCTGTACATTTTATTAGTAATTCTTGGCTTATGTGGCTCATAATTAATCTTGTACAAATGGCCC
CTATTTCAGCTATGGTTAGAATGTATATCTTTTTCGCATCATTTTATTATGTGTGGAAGAGCTATATACA
TGTTGTTGACGGTTGTACCTCATCTACTTGTATGATGTGTTACAAACGTAATAGAGCTACAAGGGTTGAA
TGCACAACCATTGTAAATGGTGTAAGAAGATCATTTTATGTCTATGCTAATGGAGGTAAAGGATTTTGTA
AACTACATAACTGGAATTGTGTCAATTGTGATACTTTCTGTGCAGGTAGTACTTTTATTAGTGATGAAGT
CGCAAGAGACTTGTCCCTACAATTTAAGAGACCCATTAATCCTACAGACCAGTCATCTTATGTAGTGGAT
AGTGTAGCTGTGAAAAATGGTTCGCTACACCTCTACTTTGACAAGGCTGGCCAGAAAACCTATGAAAGAC
ATTCTCTTTCTCACTTTGTCAATTTAGACAACTTGAGAGCTAATAACACTAAAGGATCAATACCCATTAA
TGTCATTGTATTTGATGGTAAGTCTAAGTGTGATGAATCATCAGCTAGAGCAGCTTCTGTTTATTACAGT
CAGCTTATGTGTCAACCTATATTGTTACTTGACCAGGCGTTAGTGTCTGATGTTGGTGACAGTGCAGAAG
TAGCTGTTAAAATGTTTGATGCTTATGTTAATACATTCTCATCAACTTTTAACGTGCCTATGGATAAGTT
AAAAACTCTCATTGCAACAGCTGAGACTGAACTTGCTAAGAATGTGTCTTTAGATAATGTCCTTTCAACA
TTTATCTCAGCAGCTCGTCAAGGGTTTGTTGATTCTGATGTTGATACTAAGGACGTTGTGGAATGTCTAA
AAATTTCTCATCAATCAGACATTGAAGTTACAGGTGACAGTTGTAATAACTATATGCTCACCTATAACAA
AGTGGAAAACATGACGCCTAGAGATCTAGGTGCTTGTATTGATTGCAGTGCACGTCATATTAATGCACAA
GTAGCAAAAAGTCACAACATTTCTTTGATTTGGAACATTAAAGATTTCATGTCGCTGTCTGAACAACTGC
GTAAACAAATACGTAGTGCTGCTAAGAAGAATAACTTGCCTTTTAAGTTGACATGTGCAACTACTAGACA
AGTTGTTAATGTAGTAACAACAAAGATAGCACTTAAAGGTGGTAAATTTGTTACAAATTGGTTTAAGTAC
TTGCTTAAAGCCACATTAGTTTGTGTTGTTATAGCTTGTGTCTTTTACTTTATTACACCTGTACACGTGC
TTACTAAGCATGGTGATTTTGCAGATGAAATCATTGGTTACAAAGCTATTGAAGATGGTGTCACACGTGA
CATTTCATCTAACGACAATTGCTTTGCTAATAAACACGTTGGATTTGACTCATGGTTTAGTCAACGTGGT
GGTTCTTATACTAATGATAAGACTTGTCCAATTGTGGCTGCCGTCATAACTCGTGATGTAGGATTTGTAG
TTCCTGGTTTACCAGGAACAATTTTCCGTACATTAAGTGGTGACTTTTTACATTTCTTACCTAGAGTGTT
TAGTGCTGTTGGCAATATTTGCTATACACCATCCAAACTTATAGAGTACACTGACTTCGCAACATCAGCC
TGTGTTTTAGCAGCTGAATGTACCATATTCAAAGATGCAGCTGGAAAGCCTGTGCCATATTGTTATGACA
CTAATGTGCTCGAAGGTTCTGTACCTTATGAATCACTCCGTCCAGACACACGTTATGTCTTGATGGATGG
TTCTATTATACAATTCCCTAACACGTACCTTGAAGGTTCTGTTAGAGTTGTTACAACTTTTGACTCTGAG
TACTGTAGACATGGTACTTGTGAAAAATCTGAAGCTGGCATCTGTGTTTCCACTAGTGGTAGATGGGTGC
TTAATAATGATTATTATAGATCATTACCTGGTGTGTTTTGTGGTGTTGATTCTGTAAATCTCTTAACAAA
TATGTTTACACCTTTGATTCAACCTATTGGTGCTTTAGACATATCAGCTTCAATTGTTGCAGGTGGTTTA
GTTGCTATATTTGTAACTTGTCTTGCATACTATTTTATGAGGTTCAGGAGAGCTTTTGGCGAATACAGTC
ATGTAGTTGCCTTTAATACTCTCTTGTTTTTGATGTCCTTTACTGTACTCTGTCTTACGCCTGTGTATAG
TTTCTTACCAGGTGTTTATTCAGTTTTTTATTTGTACTTGACATTTTATCTTACTAATGATGTTTCATTT
TTAGCTCATGTTCAATGGATGGTCATGTTCACTCCTTTAGTACCTTTCTGGATTACAATTGTTTATGTCA
TTTGTATATCTACTAAGCATTGTTACTGGTTCTTTAGTAATTACCTTAGACGTAGAGTTGTCTTTAATGG
TACTTCCTTTAGCACTTTTGAAGAAGCAGCTTTGTGTACATTCTTGCTTAACAAGGAAATGTATCTTAAA
TTGCGTAGTGAAACTTTACTTCCACTGACGCAATATAATAGATACTTAGCGCTTTACAACAAGTACAAAT
ACTTTAGTGGAGCCATGGACACAACTAGCTACAGAGAAGCAGCATGCTGTCATCTTGCTAAGGCTCTAAA
TGATTTCAGTAACTCAGGTTCTGATGTGCTCTACCAACCACCACAGACATCCATTACATCGGCTGTCCTT
CAAAGTGGATTTAGAAAAATGGCTTTTCCATCTGGTAAGGTAGAAGGTTGTATGGTGCAAGTTACTTGTG
GAACAACTACACTTAATGGTCTTTGGCTTGATGATGTGGTCTATTGTCCAAGACATGTGATCTGCACAGC
TGAAGATATGCTTAATCCAAATTATGAGGATTTGCTTATTCGTAAATCTAACCATAATTTTCTGGTACAA
GCTGGTAATGTTCATTTGAGAGTTATCGGACATTCTATGCAAAATTGTGTTCTTAAGCTGAAAGTTGACG
CTGCCAACCCTAAGACACCAAAATATAAGTTTGTTCGAATTCAACCCGGACAGACTTTTTCAGTATTAGC
TTGTTACAATGGTTCACCATCAGGTGTTTACCAGTGTGCTATGAGACCTAATTTTACTATTAAAGGATCA
TTCCTTAATGGTTCTTGTGGTAGTGTTGGTTTTAACATAGACTATGACTGTGTCTCTTTTTGCTACATGC
ATCACATGGAACTTCCAACAGGAGTACATGCGGGCACAGATTTAGAAGGTACCTTCTACGGACCTTTTGT
TGACAGACAGACAGCTCAAGCAGCTGGTACAGACACAGTCATTACTATAAATGTTTTGGCTTGGTTGTAT
GCAGCTGTTATTAATGGAGATAGATGGTTTCTTAACAGATACACAACTACTCTTAATGATTTCAACTTAG
TTGCTATGAAGTTCAACTATGAACCTCTCACACAAGATCATGTTGATATTCTAGGACCACTATCAGCTCA
AACTGGTATTGCTGTCTTAGATATGTGTGCTTCATTAAAGGAATTGCTCCAAAATGGTGTGAACGGTCGC
ACTATCTTAGGTAGTGCCATATTAGAAGATGAGTTTACACCATTTGACGTTGTTAGACAATGTTCAGGTG
TAACTTTTCAAAGTGCTATTAAAAGAACTGTCAAAGGTACTCACCATTGGTTGTTGTTAACAATCTTGAC
ATCTCTTCTTGTATTGGTTCAAAGTACTCAATGGTCTTTGTTCTTCTTTGTTTATGAAAATGCCTTCTTG
CCTTTCGCTTTAGGTATAATTGCTATGTCTGCTTTTGCTATGATGTTTGTTAAGCATAAGCATGCATTCT
TGTGTCTATTCCTGTTACCTTCCTTAGCTACTGTAGCTTACTTTAATATGGTCTACATGCCTGCTAGTTG
GGTGATGCGTATCATGACTTGGTTGGACATGGTTGATACCAGCTTGTCTGGTTATAAACTTAAGGACTGT
ATCATGTATGCATCAGCTATTATCTTACTCATACTTATGACAGCAAGAACTGTTTATGATGATGGTGCTA
GGCGTGTATGGACACTAATGAATGTTCTTACACTTGTTTATAAAGTCTATTATGGTAATGCTTTAGATCA
AGCAATTTCTATGTGGGCTCTTATTATCTCTGTCACCTCTAACTATTCAGGCGTTGTTACAACCGTCATG
TTCTTGGCTAGAGGTATTGTCTTTATGTGCGTTGAGTATTGTCCAATTCTCTTTATTACAGGTAACACCT
TACAGTGTATAATGTTGGTGTACTGCTTTTTAGGCTATTTTTGTACTTGTTATTTTGGCCTCTTTTGTTT
ACTCAATCGTTACTTTAGACTTACCCTTGGTGTTTACGATTATCTCGTTTCCACACAAGAGTTTAGATAT
ATGAATTCACAAGGTCTTTTACCACCTAAGAACAGCATAGATGCCTTCAAACTAAATGTTAAGCTTTTAG
GTATTGGTGGCAAACCCTGTATCAAAGTAGCAACTGTTCAATCAAAGATGTCAGATGTGAAATGTACTTC
TGTAGTCCTTCTCTCAGTTTTACAACAACTTAGAGTTGAATCATCTTCAAAGTTGTGGGCACAGTGTGTG
CAATTGCACAATGATATACTTCTTGCAAAGGACACCACTGAAGCATTTGAAAAANTGGTTTCATTACTGT
CTGTGTTGCTATCCATGCAAGGTGCTGTAGACATAAACAAACTCTGTGAAGAAATGTTGGACAACAGAGC
AACATTACAGGCTATTGCTTCAGAATTTAGTTCTTTACCATCNTATGCTGCCTTTGCTACAGCTCAAGAA
GCTTATGAGCAAGCGGTGGCTAACGGTGATTCTGAAGTGGTTCTTAAAAAGTTAAAGAAATCTCTGAATG
TGGCAAAGTCTGAATTTGACCGTGATGCGGCCATGCAGCGTAAGCTAGAAAAGATGGCTGATCAAGCTAT
GACCCAAATGTACAAACAGGCACGGTCTGAAGACAAGAGGGCAAAAGTCACTAGTGCAATGCAAACTATG
CTTTTCACTATGCTTAGAAAACTTGATAATGATGCTCTAAACAACATTATCAATAATGCCAGAGACGGTT
GTGTTCCACTGAACATAATCCCCCTTACTACTGCAGCCAAACTAATGGTTGTTGTACCTGACTATAACAC
CTATAAAAATACTTGTGAAGGTAGTACTTTTACTTATGCCTCAGCACTTTGGGAAATTCAACAAGTTGTT
GATGCAGATAGCAAAATAGTCCAACTTAGTGAAATTACTATGGACAATTCTCCTAATATTGCTTGGCCTC
TTATTGTAACAGCTTTAAGAGCCAATTCAGCTGTCAAACTTCAGAATAATGAACTGAGTCCCGTAGCACT
TCGACAGATGTCATGTGCTGCAGGTACTACACAAACAGCTTGTAATGAGGATAATGCATTAGCCTACTAT
AACACATCAAAGGGAGGTAGGTTTGTTTTGGCATTACTATCTGATCTTCAAGATCTCAAGTGGGCCAGAT
TTCCTAAATCTGATGGTACTGGCACCATTTATACAGAGCTGGAACCACCTTGTAGGTTTGTTACAGACAC
ACCAAAAGGACCTAAAGTAAAGTATTTGTACTTCATTAAGGGTTTGAATAATTTGAATAGAGGTATGGTA
CTGGGCAGCTTAGCTGCTACTGTACGTTTACAAGCTGGTAATGCAACAGAAGTGCCTGCCAACTCAACTG
TTCTTTCTTTCTGTGCATTTGCTGTAGATGCATCAAAAGCTTACAGAGACTACCTAGCAAGTGGAGGACA
ACCAATAACAAATTGTGTTAAGATGTTGTGTACACATACAGGTACTGGTCAGGCAATAACTGTAACACCG
GAAGCCAATATGGATCAAGAATCCTTTGGTGGTGCTTCTTGTTGCTTGTACTGTAGATGCCACATAGATC
ATCCTAACCCTAAAGGTTACTGTGAGCTTAAAGGTAAGTATGTACAAATACCTACCACTTGTGCTAATGA
CCCAGTGGGTTTTACACTTAAAAACACAGTCTGTACCGTCTGCGGCATGTGGAAAGGTTATGGCTGTAGT
TGTGATCAACTCCGCGAACCTATGCTTCAGTCTGCTGATGCACAGTCGTTTTTAAACGGGTTTGCGGTGT
AAGTGCAGCCCGTCTTACACCGTGCGGCACAGGCACAAGCACTGATGTCGTGTATAGGGCTTTTGACATC
TACAATGAAAAAGTAGCTGGTTTTGCTAAGTTCCTTAAAACAAATTGTTGCCGTTTTCAAGAAAAAGACG
AAGATGGTAACCTGATAGATTCCTACTTCATAGTTAAGAGACATACTTTCTCTAACTATCAACATGAAGA
AGCTATTTATAACTTGCTTAAAGATTGTCCGGCTGTTGCTGTTCATGATTTTTTCAAGTTTAGAGTAGAT
GGTGACATGGTACCACACATATCACGTCAACGTCTAACTAAATACACAATGGCAGACTTAGTCTATGCCT
TACGTCACTTTGACGAAGGTAATTGTGACACTCTTAAAGAAATACTTGTCACATACAATTGTTGTACTGA
TGACTATTTTAATAAGAAGGATTGGTATGATTTTGTAGAGAATCCTGACATTTTACGCGTATATGCTAAC
TTAGGTGAGCGTGTACGTCAAGCATTATTAAAGACTGTACAGTTTTGCGATGCTATGCGTGATGCAGGTA
TTGTAGGTGTACTAACTCTAGATAATCAAGATCTCAATGGGAACTGGTATGATTTCGGAGATTTCATACA
GACTACACCAGGTAGTGGGGTTCCTATTGTTGATTCTTATTATTCATTGCTAATGCCTATTCTCACACTT
ACGAGGGCATTAGCTGCTGAGTCTCATCTAGACGCTGATTTGACAAAACCTTATGTAAAATGGGATTTGT
TAAAATATGATTTCACGGAAGAAAGGTTAAACCTTTTTAACCGTTATTTCAAGTATTGGGATCAAACCTA
CCACCCAAATTGTGTTAACTGTTTGGATGACAGATGCATTCTGCATTGCGCAAACTTTAATGTGTTATTC
TCTACTGTTTTTCCACCAACAAGTTTTGGTCCATTAGTGAGAAAAATTTTTGTTGATGGTGTACCTTTTG
TAGTTTCAACAGGTTACCACTTCAGAGAGCTAGGTGTTGTACATAATCAAGATGTAAACATACATAGCTC
GAGACTTAGTTTTAAGGAACTATTAGTGTATGCTGCTGATCCTGCTATGCATGCAGCTTCTGGTAATCTT
TTGCTAGACAAACGCACTACATGCTTTTCAGTAGCAGCACTAACGAACAATGTTGCTTTTCAAACTGTCA
AACCAGGTAATTTTAACAAAGACTTTTATGACTTTGCTGTCTCTAAAGGCTTCTTTAAAGAAGGGAGTTC
TGTTGAACTCAAACATTTCTTCTTTGCCCAAGATGGTAATGCTGCTATTAGCGATTACGACTATTATCGG
TACAATTTACCAACTATGTGTGATATCCGACAGCTACTATTTGTAGTAGAAGTTGTTGATAAATATTTTG
ATTGTTATGACGGTGGTTGTATTAATGCAAACCAAGTCATAGTAAACAATTTAGATAAATCTGCCGGATT
TCCATTTAACAAATGGGGAAAAGCCAGACTTTATTATGATTCTATGAGCTATGAGGATCAAGATGCACTC
TTCGCTTATACTAAGCGTAATGTCATCCCTACTATAACCCAAATGAATCTTAAGTATGCCATTAGTGCTA
AAAATAGAGCTCGCACCGTTGCAGGTGTTTCTATTTGTAGTACTATGACTAATAGACAGTTTCATCAAAA
ACTTTTGAAATCCATAGCCGCCACAAGAGGTGCCACTGTTGTCATCGGAACTAGTAAATTCTATGGTGGC
TGGAACAATATGTTAAAAACTGTTTACAGTGATGTAGAAAATCCACACCTTATGGGTTGGGATTATCCAA
AATGTGATAGAGCCATGCCTAACATGCTTAGGATAATGGCTTCTCTTGTTCTTGCTCGCAAACATACTAC
TTGCTGTAGTTTGTCACATCGTTTCTATAGATTAGCTAACGAATGTGCACAAGTTTTAAGTGAAATGGTC
ATGTGTGGCGGTTCACTATATGTGAAACCAGGTGGTACATCTTCAGGAGATGCCACAACTGCTTATGCTA
ATAGTGTCTTCAACATTTGTCAGGCTGTTACTGCCAATGTGAATGCACTTCTATCAACTGATGGCAACAA
GATTGGCGATAAGTATATTCGCAATCTTCAACACAGACTTTATGAATGTCTCTATAGGAATAGAGATGTT
GATACAGACTTTGTCAATGAATTTTACGCTTACTTGCGTAAACATTTTTCAATGATGATACTTTCTGATG
ATGCTGTTGTTTGCTTTAATAGCACCTACGCATCACAGGGTCTTGTAGCTAGCATAAAGAATTTTAAATC
AGTTCTTTATTATCAAAATAATGTTTTTATGTCTGAGGCAAAATGCTGGACTGAGACTGACCTTACAAAG
GGACCTCATGAATTTTGCTCTCAACACACTATGCTAGTTAAACAAGGTGATGATTATGTGTACTTGCCCT
ATCCTGATCCATCACGCATTTTAGGCGCAGGTTGTTTTGTCGATGACATTGTCAAGACAGATGGTACACT
AATGATTGAAAGATTTGTGTCATTGGCTATTGATGCTTATCCACTTACTAAACATCCTAATCAGGAGTAT
GCTGATGTCTTTCATTTGTATTTACAATACATACGAAAGTTACATGATGAACTCACAGGACACATGTTAG
ACATGTATTCTGTTATGCTTACTAATGATAGTACTTCAAGGTATTGGGAGCCAGAGTTCTATGAAGCAAT
GTACACACCTCATACAGTCTTACAGGCTGTGGGAGCTTGTGTTCTCTGCAATTCACAGACTTCCTTAAGA
TGTGGTGCGTGTATACGTAGACCCTTCTTATGCTGTAAATGTTGTTATGACCATGTCATATCAACATCTC
ATAAATTGGTTTTGTCTGTTAATCCGTATGTTTGCAATGCCACGGGTTGTGACGTCACAGACGTTACACA
ACTTTATTTAGGAGGTATGAGCTATTATTGCAAAGCACATAAACCGCCTATTAGCTTTCCTCTTTGTGCT
AATGGACAGGTTTTTGGTTTGTACAAAANCACATGTGTTGGTAGCGATAATGTTACCGACTTTAATGCTA
TAGCTACATGTGATTGGACAAATGCTGGTGATTACATTCTTGCGAACACCTGCACAGAAAGACTTAAACT
TTTTGCTGCTGAAACACTTAAAGCAACAGAGGAGACCTTCAAACTATCTTATGGTATTGCCACTGTACGT
GAAGTACTGTCAGATAGAGAATTATATCTTTCTTGGGAAGTAGGAAAACCTAGACCACCTCTCAATAGAA
ATTATGTGTTTACTGGTTACAGAGTAACTAAGAATAGTAAAACACAAATTGGTGAATACACTTTTGAAAA
AGGTGATTATGGTGATGCTGTTGTTTACCGTGGTACAACAACTTATAAATTAAACGTGGGTGACTATTTT
GTGTTAACATCACACACAGTCATGCCACTGAGTGCACCAACATTAGTGCCACAGGAGCATTATGTTAGGA
TTACTGGCTTGTACCCTACACTCAACATTTCAGATGAGTTTTCTAGCAACGTAGCTAATTACCAGAAAGT
TGGTATGCAAAANTACTCAACTTTACAAGGACCACCAGGTACTGGTAAAAGTCATTTTGCTATAGGATTA
GCATTGTACTATCCTTCAGCACGCATTGTTTATACAGCATGTTCACATGCAGCTGTAGATGCACTGTGTG
AAAAAGCATTAAAATATCTGCCCATTGATAAATGTAGCAGAATTATACCAGCACGTGCTCGTGTTGAATG
CTTTGACAAATTCAAAGTTAATTCGACACTAGAGCAATATGTGTTCTGTACAGTGAATGCACTACCAGAA
GCAACAGCTGACATTGTGGTTTTTGATGAGATATCAATGGCCACTAATTATGATTTAAGTGTTGTTAATG
CTAGGTTAAGGGCAAAACACTATGTATATATAGGTGACCCTGCACAATTGCCAGCACCACGCACGTTGCT
CACTAAGGGTACTCTAGAACCTGAGTACTTTAATTCTGTTTGCAGATTAATGAAAACTATAGGTCCTGAT
ATGTTTTTAGGTACTTGTAGAAGATGTCCTGCTGAAATAGTTGACACTGTAAGTGCTCTAGTTTATGATA
ATAAACTTAGAGCTCATAAAGATAAATCACAACAGTGCTTTAAAATGTTTTACAAGGGTGTTATAACACA
TGATGTCTCATCTGCTATTAACAGACCTCAAATTGGTGTAGTTAGAGAATTTCTAACACGCAACCCTACT
TGGAGAAAGGCTGTTTTCATCTCTCCTTATAATTCACAGAATGCTGTTGCTGCCAAAATATTAGGTTTAC
CAACACAAACTGTGGATTCATCACAGGGTTCTGAGTATGACTATGTCATATTCACACAAACAACTGAAAC
TGCACACTCTTGTAATGTTAACCGCTTTAATGTGGCCATTACTAGAGCAAAAATTGGTATACTTTGCATA
ATGTCTGATAGAGACCTTTATGACAAATTACAATTTACAAGCCTTGAAGTTCCACGTCGAAACGTGGCAA
CCTTACAAGCTGAAAATGTAACAGGGCTTTTTAAGGATTGTAGTAAGGTTATTACAGGATTACACCCTAC
ACAAGCACCAACTTACCTTAGTGTTGATACAAAATTCAAGACTGAAGGTTTGTGTGTCGACATACCAGGA
ATACCAAAAGACATGACCTATAGGAGACTCATCTCTATGATGGGTTTCAAAATGAATTATCAAGTTAATG
GTTACCCTAACATGTTCATCACCCGCGAAGAAGCCATTAAACATGTTCGTGCATGGGTTGGTTTTGATGT
CGAAGGGTGTCATGCTACAAGAGAAGCTGTTGGTACTAATTTACCATTACAGCTAGGCTTTTCAACAGGT
GTCAATCTAGTAGCAGTTCCTACAGGCTACGTTGATACACCTAATGCAACAGAGTTTTCTAGGGTGAGTG
CTAAACCACCACCTGGTGACCAATTTAAACATCTTATACCACTTATGTACAAAGGATTACCTTGGAACAT
TGTGCGTATAAAGATAGTTCAGATGTTAAGTGACACACTTAAAAACCTTTCAGACAGAGTCGTTTTTGTC
CTTTGGGCACATGGCTTNGAGCTGACATCTATGAAATACTTTGTCAAAATAGGACCTGAACGCACTTGTT
GCTTATGTGACAAACGTGCTACCTGTTTTTGCACAGCATCTGATACTTATGCGTGTTGGCATCACTCAGT
TGGATTTGACTATGTCTACAACCCTTTCATGATTGATGTTCAACAATGGGGTTTTACTGGTAACCTTCAA
AGTAACCATGACCAATACTGTCAAGTACACGGTAATGCACATGTTGCTAGTTGTGATGCTATCATGACTA
GATGTTTAGCAGTCCATGAATGCTTTGTTAAGCGTGTTGACTGGACCATTGAATATCCTATTATAGGTGA
TGAGCTGAAGATAAATGCAGCATGCCGTAAAGTACAACATATGGTAGTAAAGGCTGCATTACTTGCTGAT
AAGTTTCCAGTTCTTCATGATATTGGTAATCCAAAAGCTATAAAATGTGTACCTCAAGCAGACACAGATT
GGAAGTTTTATGATGCTCAACCTTGTAGTGATAAAGCTTATAAAATAGAGGAATTATTCTATTCCTATGC
TACCCATTCTGATAAATTCAAGGATGGTGTTTGTCTTTTCTGGAACTGCAACGTTGACAGATACCCAGCA
AATGCAATAGTCTGCAGATTTGACACAAGAGTTCTGTCCAATCTAAACTTACCAGGTTGTGATGGTGGTA
GTTTGTATGTAAATAAACATGCTTTCCACACACCAGCTTTTGACAAGAGTGCTTTTGTAAATCTTAAGCA
ATTACCATTCTTTTACTACTCAGATAGCCCTTGTGAGTCTCATGGCAAACAAGTGGTGTCAGACATAGAT
TATGTACCTTTAAAGTCTGCAACGTGTATTACACGTTGTAACTTAGGTGGGGCTGTTTGCAGACATCATG
CGAATGAATACAGATTGTATTTAGACGCCTATAATATGATGATTTCTGCTGGTTTTAGCCTTTGGATTTA
CAAACAATTTGATACCTACAATCTCTGGAACACTTTTACAAGACTCCAGAGTTTAGAAAATGTGGCTTTC
AATGTTATTAATAAGGGACATTTCGATGGACAGCAAGGTGAAACACCTGTTTCTATCGTTAATAACACTG
TCTACACAAAAGTAGATGGTGTTGATGTTGAATTGTTTGAGAACAAAACAATACTACCTGTTAATGTAGC
GTTTGAGCTCTGGGCTAAGCGCAATATCAAACCTGTTCCAGAAGTGAAAATACTCAACAATTTGGGTGTT
GACATTGCTGCTAATACGGTGATTTGGGACTACAAAAGAGAAGCCCCTGCACATGTTTCTACAATTGGAG
TTTGTACTATGACTGACATAGCAAAGAAATCTACTGAAACTGCATGTTCACCACTCACTATCTTATTTGA
TGGTAGAGTTGAAGGACAAGTTGACTTATTCAGAAATGCCCGTAATGGTGTTTTAATAACTGAGGGTAAT
GTAAAAGGATTACAACCATCAGTAGGTCCAAAACAAGCTAGTCTTAATGGAGTCACATTAATTGGTGAAG
CAGTGAAAACACAGTTTAACTATTATAAGAAGGTTGATGGTGTAGTACAACAACTACCTGAAACTTACTT
TACTCAGAGTAGAAATTTGCAAGAATTCAAACCCAGGAGTCAAATGGAAATTGATTTCTTAGAATTAGCT
ATGGATGAGTTCATTGAACGATATAAACTAGAAGGCTACGCTTTCGAACATATCGTTTATGGAGATTTTA
GTCATGGTCAGTTAGGTGGATTACATCTATTGATTGGACTTGCTAAGCGTTCTAAGGATTCACCACTAGA
ATTAGAGGATTTTATTCCTATGGACAGTACAGTTAAAAATTACTTTATTACAGATGCACAAACAGGGTCA
TCTAAGTGTGTGTGTTCTGTTATAGATTTATTACTTGATGATTTTGTTGAAATAATAAAATCACAGGATT
TATCAGTAGTTTCTAAAGTGGTTAAAGTGACTATTGACTATGCAGAAATTGCTTTTATGCTTTGGTGTAA
AGATGGCCATGTAGAGACATTTTACCCAAAATTACAATCTAGTCAAGCTTGGCAACCTGGTGTTGCTATG
CCGAACCTTTACAAAATGCAGAGAATGCTACTTGATAAATGTGATCTTCAAAATTATGGTGAAGCAGCAA
CTCTACCTAAAGGCATAATGATGAATGTTGCAAAATATACTCAACTGTGTCAATATTTAAATACTTTGAC
TTTAGCTGTACCTTATAACATGAGAGTAATACACTTTGGTGCTGGTTCTGATAAAGGAGTTGCACCTGGT
ACAGCAGTTCTTAGACAGTGGTTGCCTACGGGTACACTACTTGTCGATTCTGATCTTAATGACTTCGTCT
CTGACGCTGATTCTACTTTAATAGGTGACTGTGCAACCGTACACACTGCTAATAAATGGGATCTCATTAT
TAGTGATATGTACGATCCTAAAACCAAACATGTAACAAGAGAAAATGACTCTAAAGAGGGGTTTTTCACT
TACATCTGTGGATTTATACAACAAAAGTTAGCCCTTGGAGGTTCTGTGGCCATAAAGATAACAGAGCATT
CTTGGAATGCTGATCTTTATAAACTCATGGGACACTTTGCATGGTGGACTGCTTTTGTTACTAATGTAAA
TGCCTCTTCTTCAGAGGCATTTTTAATTGGATGTAATTATCTTGGCAAACCACGTGAACAAATAGATGGT
TATGTCATGCATGCAAATTACATATTCTGGAGGAATACTAATCCAATTCAATTATCTTCCTATTCATTAT
TTGACATGAGTAAATTTCCTCTTAAATTAAGAGGGACAGCTGTCATGTCCTTAAAAGAAGGACAAATCAA
TGATATGATATTGTCTTTACTTAGTAAAGGCAGACTTATTATTAGAGAAAACAACAAGGTTGTGATTTCT
AGTGATGTTTTAGTTAATAACTAAACGAACTATGTTTGTTTTTCTTTTTGTCTTGCCTTTGGTTTCCAGT
CAATGTGTCAATTTGACCACAAGAACTGGAATACCGCCAGGTTATACCAATTCATCTACTAGAGGTGTCT
ATTATCCAGACAAAGTTTTTAGGTCTTCAATTTTACATCTTACACAAGACCTTTTCTTACCTTTCTTTTC
TAATGTTACTTGGTTTAACACCATACATCTAAATTATCAAGGAGGCTTTAAGAAGTTTGACAATCCTGTT
TTACCATTNAATGATGGTGTTTACTTTGCCTCCACGGAAAAGTCCAATATTATACGCGGTTGGATTTTTG
GAACAACACTTGATGCCAGAACTCAATCTCTTCTAATAGTTAACAACGCAACCAATGTTGTTATCAAAGT
ATGTGAGTTTCAGTTTTGCACTGATCCATTTTTAGGTGTTTACTATCATAACAACAATAAAACATGGGTT
GAAAATGAGTTTAGAGTTTATTCAAGTGCCAACAATTGCACTTTCGAATACATTTCTCAACCTTTTCTTA
TGGACCTTGAAGGAAAGCAAGGTAATTTTAAGAACCTTAGAGAGTTTGTGTTTAAAAATGTTGATGGTTA
TTTCAAGATTTACTCTAAACACACACCTATTGATTTAGTGCGCGACCTCCCCAGAGGTTTTGCTGCATTG
GAACCACTGGTGGACCTCCCTATAGGTATTAATATTACCAGATTCCAAACATTGCTTGCTTTACATAGAA
GTTATCTTACACCTGGTAAGCTAGAAAGTGGCTGGACAACTGGAGCTGCTGCTTACTATGTAGGTTACCT
ACAACAGAGGACTTTTCTCTTAAGTTACAATCAAAATGGAACCATTACAGATGCTGTTGATTGTTCACTA
GACCCTCTTTCAGAGACAAAGTGCACATTAAAATCCCTAACAGTTGAAAAAGGAATTTACCAGACTTCTA
ACTTCAGAGTTCAACCAACAATCAGTATAGTTAGATTTCCTAATATTACAAACTTATGTCCATTTGGAGA
AGTGTTTAACGCATCCAAATTTGCATCAGTTTATGCTTGGAACAGGAAGAGAATTAGCAATTGTGTTGCT
GATTACTCTGTACTTTATAACTCTACATCATTTTCCACTTTTAAATGTTATGGAGTTTCACCTACAAAAC
TCAATGACCTTTGCTTCACCAATGTGTATGCAGACTCATTTGTTGTTAAAGGTGACGAGGTTAGACAAAT
AGCACCCGGACAAACTGGTGTTATTGCTGATTATAACTATAAGCTGCCAGATGATTTTACTGGTTGTGTT
ATTGCTTGGAACTCAGTTAAGCAAGATGCTTTGACTGGTGGTAATTATGGTTATTTGTATAGATTATTTA
GAAAGTCTAAGCTTAAACCATTTGAGAGAGATATTTCCACTGAAATATACCAAGCCGGCAGCACACCCTG
TAACGGTCAAGTTGGTCTAAATTGTTATTATCCTCTTGAAAGGTATGGTTTTCACCCAACTACAGGTGTT
AACTACCAACCTTTTAGAGTGGTTGTTTTATCATTNGAGTTACTTAATGGACCAGCTACTGTTTGTGGAC
CCAAATTGTCTACAACACTAGTTAAAGACAAATGTGTCAATTTCAACTTTAACGGTTTAACTGGCACAGG
TGTTCTTACAACATCTAAGAAACAGTTTCTGCCTTTTCAACAATTTGGTAGAGACATCTCTGACACTACT
GATGCTGTCCGTGACCCACAGACACTTGAAATACTTGACATTACCCCTTGCTCTTTTGGAGGAGTTAGTG
TGATAACACCAGGTACAAACACTTCTAATCAAGTGGCTGTACTTTACCAAGATGTTAACTGTACTGAAGT
GCCTATGGCCATTCATGCAGAACAACTTACACCTGCCTGGCGTGTTTACTCTGCAGGAGCAAATGTGTTT
CAAACAAGAGCAGGCTGTTTAGTAGGTGCTGAGCATGTCAACAATTCTTATGAATGTGACATTCCAGTCG
GTGCTGGCATATGTGCAAGTTACCATTCCATGTCATCATTTCGTAGTGTCAACCAGCGTTCAATCATTGC
TTACACTATGTCTTTAGGTGCAGAAAATTCAGTTGCTTATTCTAATAATTCAATTGCCATACCTACTAAT
TTTACAATAAGTGTTACCACAGAAATTCTACCAGTGTCAATGACTAAGACTTCTGTAGATTGTACTATGT
ACATCTGTGGAGATTCAATTGAGTGTAGTAATTTATTGCTACAATATGGCAGTTTTTGCACACAATTAAA
CCGTGCTTTGACTGGGATTGCTGTTGAACAAGACAAAAACACACAAGAAGTTTTTGCCCAGGTTAAACAA
ATCTACAAAACACCACCTATTAAAGATTTTGGTGGCTTTAACTTTTTACAAATATTGCCAGATCCATCAA
AACCAAGCAAGAGGTCATTTATTGAGGATTTACTCTTCAACAAAGTGACACTTGCTGATGCTGGCTTCAT
CAAACAATATGGTGATTGCCTTGGTGATATTGCTGCTAGAGATCTCATCTGTGCACAAAAGTTCAATGGA
CTCACGGTTCTACCGCCTTTGCTCACAGATGAAATGATTGCTCAATACACTTCTGCACTACTTGCTGGAA
CAATCACCTCAGGTTGGACCTTTGGTGCAGGAGCTGCTTTACAAATACCCTTTGCAATGCAAATGGCTTA
CAGGTTTAATGGCATTGGAGTCACTCAGAATGTTCTATATGAGAATCAGAAATTAATTGCCAATCAGTTC
AACAGTGCTATTGGCAAAATACAGGATTCACTTTCATCTACGGCTAGTGCACTTGGTAAACTTCAAGACG
TCGTAAATCAAAATGCACAGGCTTTAAACACACTTGTCAAACAACTTAGTTCCAATTTTGGAGCTATTTC
GAGTGTGCTTAATGATATTCTTTCACGTCTTGACAAAGTTGAGGCTGAAGTGCAAATTGATAGGTTAATC
ACAGGAAGACTACAGAGTCTTCAAACTTATGTGACACAACAATTAATCAGAGCAGCAGAAATCAGAGCTT
CTGCTAATCTTGCTGCAACAAAAATGTCTGAGTGCGTACTCGGACAATCTAAAAGAGTTGATTTTTGTGG
AAAAGGCTACCATTTAATGTCTTTCCCTCAATCAGCACCGCATGGTGTTGTTTTCTTGCATGTTACTTAT
GTACCTGCACAAGAAAAGAACTTTACTACTGCTCCTGCTATTTGTCATGAAGGAAAAGCACACTTCCCTC
GTGAAGGTGTCTTCGTTTCAAATGGCACTCATTGGTTTATTACACAAAGGAATTTTTATGAACCTCAAAT
TATTACCACTGACAACACATTCGTCTCTGGTAGCTGTGATGTTGTAATTGGAATAGTCAACAACACAGTT
TATGATCCTTTGCAACCCGAGCTTGACTCATTTAAGGAGGAGTTAGACAAATACTTCAAAAATCACACAT
CACCAGATGTTGATCTTGGCGACATATCTGGCATAAATGCTTCGGTCGTCAACATACAAAAAGAAATTGA
CCGCCTCAATGAGGTTGCCAAAAATTTGAATGAATCACTCATTGACCTACAAGAGCTTGGAAAATATGAG
CAATACATCAAATGGCCTTGGTACATTTGGCTTGGTTTTATAGCTGGGCTAATTGCTATCATTATGGTCA
CAATCATGCTATGTTGTATGACTAGTTGCTGTAGTTGCCTCAAGGGTTGTTGCTCTTGCGGTTCCTGCTG
CAAATTTGATGAAGACGATTCAGAACCTGTTCTGAAAGGAGTCAAATTACATTACACATAAACGAACTTA
ATGGATTTGTTTATGAGAATTTTTAATCTTGGATCTGTAACATTCAAACCAGGAAAAATTGAAGATGCTA
CTCCTTCAGATTCTATTCGCGCTACTGCAACGATACCGATACAAGCCTCACTCCCTTTCGGATGGCTTAT
TGTTGGCGTTGCACTTCTTGCTGTTTTTCAGAGCGCTTCCAAAATAATTACACTCAAAAAGAGGTGGCAA
TTTGCTCTCTCCAAGGGTGTTCATTTTGCTTGCAACTTGCTTCTACTATTTGTTACAGTCTACTCTCACC
TTTTGCTTGTTGCTGCTGGCCTTGAAGCCCAATTTCTCTATCTTTACGCTTTAGTTTATTTTCTGCAAAG
TGTTAATGCTTGCAGAATTATTATGAGGCTTTGGCTGTGCTGGAAGTGCAGATCCAAAAATCCATTACTT
TATGATGCCAATTACTTTCTTTGCTGGCATACTAATTGCTATGACTATTGTATACCATATAATAGCATAA
CTTCTTCAATTGTCATTACATCAGGTGATGGCACTCCAAGTCCTATTACAGACCATGACTACCAAATTGG
TGGTTATACGGAAAAGTGGGAATCTGGTGTTAAAGACTGTGTTACATTACATGGTTACTTTACATCAGAA
TGCTACCAGCTGTACTCTACACAACTTAGTACAGATACTGGTGTTGAACATACTACCTTCTTCATTTACA
GTAGAATTGTGGATGAACCAGAAGACCATGTTCAAATTCACACAATCGACGGCTCATCAGGAGTTGTAAA
TCCAGCAATGGATCCTATCTATGATGAGCCGACGACGACTACTAGCGTGCCTTTGTAAGCACAAGCTGAT
GAGTACGAACTTATGTACTCATTCGTTTCGGAAGAGACAGGTACGTTAATAGTTAATAGCGTACTTCTTT
TTCTTGCTTTCGTGGTATTCTTGCTAGTCACACTAGCCATCCTTACTGCGCTTCGATTGTGTGCGTACTG
CTGCAATATTGTTAACGTGAGTTTAGTTAAACCTTCTTTTTACGTCTACTCACGTGTTAAAAATCTGAAT
TCTTCTAGAGTTCCTGATCTTCTGGTCTAAACGAACTAAATATTTTAGTTTTTCTGTTTGGAACTTTAAT
TTTAGCCATGTCAGCTAACAACGGTACTATTACCGTTGAAGAGCTTAAAAAGCTCTTAGAACAATGGAAC
CTAGTAATAGGTTTCCTATTTCTAACATGGATTTGTCTTTTACAGTTCGCCTATGCTAACAGGAATAGGT
TTCTGTACATAATTAAGTTAATTTTCCTCTGGCTACTTTGGCCAGTAACTTTAGCTTGCTTTGTGCTTGC
TGCTGTTTACAGAATCAATTGGATTACCGGTGGAATCGCGATTGCAATGACTTGTCTTGTGGGCTTGATG
TGGCTTAGCTACTTCATTGCTTCATTCAGGCTTTTTGCGCGTACGCGTTCCATGTGGTCCTTCAATCCAG
AAACAAACATACTGCTGAATGTGCCATTGCATGGTACAATTTTGACCAGACCACTCCTAGAAAGTGAACT
TGTCATCGGTGCTGTGATCCTCAGAGGACACCTTCGCATTGCTGGACATCATCTAGGACGCTGTGACATC
AAGGACCTGCCAAAAGAAATCACTGTAGCTACATCACGAACGCTTTCTTATTACAAATTGGGAGCTTCGC
AGCGTGTAGCCGGTGACTCAGGTTTTGCTGCATACAGTCGCTATCGGATTGGCAACTACAAACTAAACAC
AGACCATTCCAATAGCAGTGACAATATTGCTTTGCTTGTACAGTAAGTGACAACAGATGTTTCATCTCGT
TGACTTTCAGGTTACTATAGCAGAGATACTTATTATTATTATGAGAACTTTCAAGATTTCCATTTGGAAC
CTTGATTACATCATTAATCTCATAATTAAAAATTTATCTAAGCCTTTAACTGAAAATAAATATTCTCAGT
TAGACGAAGAGCAACCAATGGAGATTGATTAAACGAACATGAAAATTATTCTTCTCTTGGCATTAGTTAC
TTTTGCTACATGCGAACGTTACCACTACCAAGAGTGTGTTAGAGGTACAACTGTACTAATAAAGGAACCT
TGCTCTTCTGGAACTTACGAGGGCAATTCACCATTTCATCCTCTTGCTGATAATAAATTTGCACTTGCTT
GCACAAGCCAACAATTTGCTTTTGCTTGCCCTGACGGTACTAAACATACCTTTCAGTTACGTGCGAGATC
AGTTTCACCAAAACTTTTCATCAGACAAGAGGAAGTTCAAGAACTTTACTCACCACTCTTTCTCATAATT
GCTGCATTAGTGTTTATAACACTTTGCTTCACACTTAAGAGAAAGACAGAATGAGTGAAATTACACTAAT
TGACTTCTATTTGTGCTTTTTAGCCTTTCTGCTATTCCTTGTTTTAATTATGCTCATGATATTTTGGTTT
GCTTTGACACTCCAAGATGATGATGAGTGTTGCCAAGTCTAAACGAACATGAAATTTCTTGTTTTACTTG
GAATACTAACAACAGTACACACATTCCATCAGGAATGTAGTTTACAGTCATGTCAATTCAATTCACCTTA
TGTAGTTGATGATCCATGCCCTATACATTTCTACTCGAAATGGTATATTAGGGTCGGTGCTAGAAAATCT
GCACCATTGATTGAACTCTGTGTTGATGAAGTAGGTTCAAAAACACCTATTAAATACATCGACATTGGCA
ACTACACTGTTTCTTGTTCACCGTTTACTATAAACTGTCAAGAACCTAAATTAGGTAGTCTCGTAGTTCG
TTGTTCGTTCTATGAAGACTTTGTTGATTACCATGACATTCGTGTTGTTTTAGATTTCATCTAAACGAAC
AAACAAAATGTCTGATAATGGACCCCAAANTCGTGCACCCCGCATTACATTTGGTGGACCCTCAGATTCG
ACTGACAATAACCAGAATGGAGACCGCAGTGGAGCAAGGCCAAAACAACGAAGGCCCCAGGGATTACCCA
ATAATACTGCGTCTTGGTTCACCGCTCTCACTCAACATGGTAAGGAAGACCTTAGATTCCCTCGAGGACA
AGGTGTTCCGATTAACACCAATAGTACCAAAGATGACCAAATTGGCTACTACCGAAGAGCTACCAGACGA
GTTCGTGGTGGTGACGGTAAAATGAAAGATCTCAGTCCACGATGGTACTTCTATTACCTTGGAACTGGGC
CAGAAGCTGGACTTCCCTATGGTGCTAACAAAGAAGGCATCATATGGGTTGCAACTGAGGGAGCCTTGAA
TACACCAAAAGATCACATTGGCACCCGCAATCCAAACAACAATGCTGCAATCGTGCTACAACTTCCTCAA
GGAACAGCTTTGCCTAAAGGTTTCTACGCAGAAGGGAGCAGAGGCGGCAGTCAAGCTTCTTCACGCTCTT
CATCACGTAGTCGCAATAGTTCCAGAAACTCAACTCCAGGCAGTAGTAGGGGAACTTCTCCTGCTCGAAT
TGCTGGCAATGGTGGTGATGCTGCCCTTGCTTTGCTACTGCTTGATCGGTTGAATGCACTTGAGAGCAAA
ATGTCTGGTAAAGGCTCACAACAACAGAGCCAAACAGTCACTAAGAAATCTGCTGCTGAGGCTTCCAAGA
AACCTCGCCAAAAACGTACTGCCACTAAACAATACAATGTCACTCAGGCATTTGGCAGACGTGGTCCTGA
ACAAACCCAAGGAAATTTTGGGGACCAAGAATTAATCAGACAAGGAACTGAGTACAAACATTGGCCGCAA
ATTGCACAATTTGCACCTAGCGCTTCTGCATTCTTCGGAATGTCGCGCATTGGCATGGAAGTCACACCTT
CGGGAACATGGCTGACTTACACAGGTGCCATCAAGCTTGATGACAAAGATCCAAGCTTCAAAGACAACGT
CATACTGCTGAACAAGCACATTGACGCATACAAAACATTCCCACCAACAGAGCCTAAAAAGGACAAAAAG
AAAAAGACTGACGAAAGCCAGCCTTTACCGCAGAGACAGAAGAAACAACAAACTGTGACTCTTCTTCCTG
CTGCAGATTTGGATGATTTCTCCAAACAATTGCAACAATCCATGAGCAGTGCTGATTCAACTCAGGCTTA
AACTCATGCAGACCACACAAGGCAGATGGGCTATGTAAACGTTTTCGCTTTTCCGTTTACGATACATAGT
CTACTCTTGTGCAGAATGAATTCTCGTAGCTATACAGCACAAGTAGGTATAGTTAACTTTAATCTCACAT
AGCAATCTTTAATCAGTGTGTAACATTAGGGAGGACTTGAAAGAGCCACCACATTTTCACCGAGGCCACG
CGGAGTACGATCGAGGGTACAGTGAATAATGCTAGGGAGAGCTGCCTATATGGAAGAGCCCTAATGTGTA
AAATTAATTTTAGTAGTGCTATCCCCATGTGATTTTAATAGCTTC</v>
      </c>
      <c r="AU69" s="114" t="str">
        <f t="shared" si="20"/>
        <v>&gt;PnGX-P2V_2</v>
      </c>
      <c r="AV69" s="114">
        <f t="shared" si="21"/>
        <v>1</v>
      </c>
      <c r="AW69" s="115" t="str">
        <f t="shared" si="22"/>
        <v>&gt;PnGX-P2V_2018 MT072864.1_genome</v>
      </c>
      <c r="AX69" s="258"/>
      <c r="AY69" s="258"/>
      <c r="AZ69" s="258"/>
      <c r="BA69" s="258"/>
      <c r="BB69" s="258"/>
      <c r="BC69" s="258"/>
      <c r="BD69" s="258"/>
      <c r="BE69" s="258"/>
      <c r="BF69" s="258"/>
      <c r="BG69" s="258"/>
      <c r="BH69" s="258"/>
      <c r="BI69" s="258"/>
      <c r="BJ69" s="258"/>
      <c r="BK69" s="258"/>
      <c r="BL69" s="258"/>
      <c r="BM69" s="258"/>
      <c r="BN69" s="258"/>
      <c r="BO69" s="258"/>
      <c r="BP69" s="258"/>
      <c r="BQ69" s="258"/>
      <c r="BR69" s="258"/>
    </row>
    <row r="70" ht="15.75" customHeight="1">
      <c r="A70" s="256">
        <v>21.0</v>
      </c>
      <c r="B70" s="251" t="s">
        <v>606</v>
      </c>
      <c r="C70" s="257" t="s">
        <v>630</v>
      </c>
      <c r="D70" s="90" t="str">
        <f t="shared" si="8"/>
        <v>PnGX-P4L</v>
      </c>
      <c r="E70" s="91" t="s">
        <v>135</v>
      </c>
      <c r="F70" s="91" t="s">
        <v>135</v>
      </c>
      <c r="G70" s="91" t="s">
        <v>135</v>
      </c>
      <c r="H70" s="91" t="s">
        <v>136</v>
      </c>
      <c r="I70" s="91"/>
      <c r="J70" s="98"/>
      <c r="K70" s="98"/>
      <c r="L70" s="116" t="s">
        <v>631</v>
      </c>
      <c r="M70" s="152" t="s">
        <v>23</v>
      </c>
      <c r="N70" s="193" t="s">
        <v>445</v>
      </c>
      <c r="O70" s="194">
        <v>43944.0</v>
      </c>
      <c r="P70" s="98"/>
      <c r="Q70" s="119"/>
      <c r="R70" s="97"/>
      <c r="S70" s="98"/>
      <c r="T70" s="91"/>
      <c r="U70" s="98"/>
      <c r="V70" s="98"/>
      <c r="W70" s="99" t="s">
        <v>632</v>
      </c>
      <c r="X70" s="99"/>
      <c r="Y70" s="120">
        <v>1267.0</v>
      </c>
      <c r="Z70" s="119" t="s">
        <v>633</v>
      </c>
      <c r="AA70" s="102">
        <f t="shared" si="28"/>
        <v>1267</v>
      </c>
      <c r="AB70" s="103" t="str">
        <f t="shared" si="29"/>
        <v>yes</v>
      </c>
      <c r="AC70" s="104" t="str">
        <f t="shared" ref="AC70:AC74" si="32">if (W70="", "MISSING ENTRY ID", 
if (Z70="", "MISSING SEQUENCE", 
if (B70="", "MISSING COMMON HOST NAME", 
if (C70="", "MISSING STRAIN", 
"&gt;" &amp; SUBSTITUTE(B70 &amp; C70, " ", "-") 
&amp; " " &amp;  W70 &amp; if(E70="yes", "_ref","")))))</f>
        <v>&gt;PnGX-P4L QIA48614</v>
      </c>
      <c r="AD70" s="104" t="str">
        <f>IFERROR(__xludf.DUMMYFUNCTION("if (REGEXMATCH(AC70, ""^&gt;""),AC70 &amp; ""
"" &amp; Z70, """")"),"&gt;PnGX-P4L QIA48614
MFVFLFVLPLVSSQCVNLTTRTGIPPGYTNSSTRGVYYPDKVFRSSILHLTQDLFLPFFSNVTWFNTINYQGGFKKFDNPVLPFNDGVYFASTEKSNIIRGWIFGTTLDARTQSLLIVNNATNVVIKVCEFQFCTDPFLGVYYHNNNKTWVENEFRVYSSANNCTFEYISQPFLMDLEGKQGNFKNLREFVFKNVDGYFKIYSKHTPIDLVRDLPRGFAALEPLVDLPIGINITRF"&amp;"QTLLALHRSYLTPGNLESGWTTGAAAYYVGYLQQRTFLLSYNQNGTITDAVDCSLDPLSETKCTLKSLTVEKGIYQTSNFRVQPTISIVRFPNITNLCPFGEVFNASKFASVYAWNRKRISNCVADYSVLYNSTSFSTFKCYGVSPTKLNDLCFTNVYADSFVVKGDEVRQIAPGQTGVIADYNYKLPDDFTGCVIAWNSVKQDALTGGNYGYLYRLFRKSKLKPFERDISTEIYQAGSTPCNGQVGLNCYYPLE"&amp;"RYGFHPTTGVNYQPFRVVVLSFELLNGPATVCGPKLSTTLVKDKCVNFNFNGLTGTGVLTTSKKQFLPFQQFGRDISDTTDAVRDPQTLEILDITPCSFGGVSVITPGTNTSNQVAVLYQDVNCTEVPMAIHAEQLTPAWRVYSAGANVFQTRAGCLVGAEHVNNSYECDIPVGAGICASYHSMSSLRSVNQRSIIAYTMSLGAENSVAYSNNSIAIPTNFTISVTTEILPVSMTKTSVDCTMYICGDSIECSNL"&amp;"LLQYGSFCTQLNRALTGIAVEQDKNTQEVFAQVKQIYKTPPIKDFGGFNFSQILPDPSKPSKRSFIEDLLFNKVTLADAGFIKQYGDCLGDIAARDLICAQKFNGLTVLPPLLTDEMIAQYTSALLAGTITSGWTFGAGAALQIPFAMQMAYRFNGIGVTQNVLYENQKLIANQFNSAIGKIQDSLSSTASALGKLQDVVNQNAQALNTLVKQLSSNFGAISSVLNDILSRLDKVEAEVQIDRLITGRLQSLQTY"&amp;"VTQQLIRAAEIRASANLAATKMSECVLGQSKRVDFCGKGYHLMSFPQSAPHGVVFLHVTYVPAQEKNFTTAPAICHEGKAHFPREGVFVSNGTHWFITQRNFYEPQIITTDNTFVSGSCDVVIGIVNNTVYDPLQPELDSFKEELDKYFKNHTSPDVDLGDISGINASVVNIQKEIDRLNEVAKNLNESPIDLQELGKYEQYIKWPWYIWLGFIAGLIAIIMVTIMLCCMTSCCSCLKGCCSCGSCCKFDEDDSE"&amp;"PVLKGVKLHYT")</f>
        <v>&gt;PnGX-P4L QIA48614
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v>
      </c>
      <c r="AE70" s="121" t="s">
        <v>617</v>
      </c>
      <c r="AF70" s="105" t="str">
        <f t="shared" si="12"/>
        <v>https://www.ncbi.nlm.nih.gov/protein/QIA48614</v>
      </c>
      <c r="AG70" s="128" t="s">
        <v>634</v>
      </c>
      <c r="AH70" s="110">
        <v>29805.0</v>
      </c>
      <c r="AI70" s="108" t="str">
        <f t="shared" si="13"/>
        <v>21540</v>
      </c>
      <c r="AJ70" s="108" t="str">
        <f t="shared" si="14"/>
        <v>25343</v>
      </c>
      <c r="AK70" s="109" t="str">
        <f>IFERROR(__xludf.DUMMYFUNCTION("if(AI70&gt;0, right(left( REGEXREPLACE( REGEXREPLACE(AQ70, ""&gt;.*\n"", """"), ""\n"" , """"), AJ70), AJ70-AI70+1))"),"ATGTTTGTTTTTCTTTTTGTCTTGCCTTTGGTTTCCAGTCAATGTGTCAATTTGACCACAAGAACTGGAATACCGCCAGGTTATACCAATTCATCTACTAGAGGTGTCTATTATCCAGACAAAGTTTTTAGGTCTTCAATTTTACATCTTACACAAGACCTTTTCTTACCTTTCTTTTCTAATGTTACTTGGTTTAACACCATAAATTATCAAGGAGGCTTTAAGAAGTTTGACAATCCTGTTTTACCATTTAAT"&amp;"GATGGTGTTTACTTTGCCTCCACGGAAAAGTCCAATATTATACGCGGTTGGATTTTTGGAACAACACTTGATGCCAGAACTCAATCTCTTCTAATAGTTAACAACGCAACCAATGTTGTTATCAAAGTATGTGAGTTTCAGTTTTGCACTGATCCATTTTTAGGTGTTTACTATCATAACAACAATAAAACATGGGTTGAAAATGAGTTTAGAGTTTATTCAAGTGCCAACAATTGCACTTTCGAATACATTTCT"&amp;"CAACCTTTTCTTATGGACCTTGAAGGAAAGCAAGGTAATTTTAAGAACCTTAGAGAGTTTGTGTTTAAAAATGTTGATGGTTATTTCAAGATTTACTCTAAACACACACCTATTGATTTAGTGCGCGACCTCCCCAGAGGTTTTGCTGCATTGGAACCACTGGTGGACCTCCCTATAGGTATTAATATTACCAGATTCCAAACATTGCTTGCTTTACATAGAAGTTATCTTACACCTGGTAATCTAGAAAGTGGC"&amp;"TGGACAACTGGAGCTGCTGCTTACTATGTAGGTTACCTACAACAGAGGACTTTTCTCTTAAGTTACAATCAAAATGGAACCATTACAGATGCTGTTGATTGTTCACTAGACCCTCTTTCAGAGACAAAGTGCACATTAAAATCCCTAACAGTTGAAAAAGGAATTTACCAGACTTCTAACTTCAGAGTTCAACCAACAATCAGTATAGTTAGATTTCCTAATATTACAAACTTATGTCCATTTGGAGAAGTGTTT"&amp;"AACGCATCCAAATTTGCATCAGTTTATGCTTGGAACAGGAAGAGAATTAGCAATTGTGTTGCTGATTACTCTGTACTTTATAACTCTACATCATTTTCCACTTTTAAATGTTATGGAGTTTCACCTACAAAACTCAATGACCTTTGCTTCACCAATGTGTATGCAGACTCATTTGTTGTTAAAGGTGACGAGGTTAGACAAATAGCACCCGGACAAACTGGTGTTATTGCTGATTATAACTATAAGCTGCCAGAT"&amp;"GATTTTACTGGTTGTGTTATTGCTTGGAACTCAGTTAAGCAAGATGCTTTGACTGGTGGTAATTATGGTTATTTGTATAGATTATTTAGAAAGTCTAAGCTTAAACCATTTGAGAGAGATATTTCCACTGAAATATACCAAGCCGGCAGCACACCCTGTAACGGTCAAGTTGGTCTAAATTGTTATTATCCTCTTGAAAGGTATGGTTTTCACCCAACTACAGGTGTTAACTACCAACCTTTTAGAGTGGTTGTT"&amp;"TTATCATTTGAGTTACTTAATGGACCAGCTACTGTTTGTGGACCCAAATTGTCTACAACACTAGTTAAAGACAAATGTGTCAATTTCAACTTTAACGGTTTAACTGGCACAGGTGTTCTTACAACATCTAAGAAACAGTTTCTGCCTTTTCAACAATTTGGTAGAGACATCTCTGACACTACTGATGCTGTCCGTGACCCACAGACACTTGAAATACTTGACATTACCCCTTGCTCTTTTGGAGGAGTTAGTGTG"&amp;"ATAACACCAGGTACAAACACTTCTAATCAAGTGGCTGTACTTTACCAAGATGTTAACTGTACTGAAGTGCCTATGGCCATTCATGCAGAACAACTTACACCTGCCTGGCGTGTTTACTCTGCAGGAGCAAATGTGTTTCAAACAAGAGCAGGCTGTTTAGTAGGTGCTGAGCATGTCAACAATTCTTATGAATGTGACATTCCAGTCGGTGCTGGCATATGTGCAAGTTACCATTCCATGTCATCATTGCGTAGT"&amp;"GTCAACCAGCGTTCAATCATTGCTTACACTATGTCTTTAGGTGCAGAAAATTCAGTTGCTTATTCTAATAATTCAATTGCCATACCTACTAATTTTACAATAAGTGTTACCACAGAAATTCTACCAGTGTCAATGACTAAGACTTCTGTAGATTGTACTATGTACATCTGTGGAGATTCAATTGAGTGTAGTAATTTATTGCTACAATATGGCAGTTTTTGCACACAATTAAACCGTGCTTTGACTGGGATTGCT"&amp;"GTTGAACAAGACAAAAACACACAAGAAGTTTTTGCCCAGGTTAAACAAATCTACAAAACACCACCTATTAAAGATTTTGGTGGCTTTAACTTTTCACAAATATTGCCAGATCCATCAAAACCAAGCAAGAGGTCATTTATTGAGGATTTACTCTTCAACAAAGTGACACTTGCTGATGCTGGCTTCATCAAACAATATGGTGATTGCCTTGGTGATATTGCTGCTAGAGATCTCATCTGTGCACAAAAGTTCAAT"&amp;"GGACTCACGGTTCTACCGCCTTTGCTCACAGATGAAATGATTGCTCAATACACTTCTGCACTACTTGCTGGAACAATCACCTCAGGTTGGACCTTTGGTGCAGGAGCTGCTTTACAAATACCCTTTGCAATGCAAATGGCTTACAGGTTTAATGGCATTGGAGTCACTCAGAATGTTCTATATGAGAATCAGAAATTAATTGCCAATCAGTTCAACAGTGCTATTGGCAAAATACAGGATTCACTTTCATCTACG"&amp;"GCTAGTGCACTTGGTAAACTTCAAGACGTCGTAAATCAAAATGCACAGGCTTTAAACACACTTGTCAAACAACTTAGTTCCAATTTTGGAGCTATTTCGAGTGTGCTTAATGATATTCTTTCACGTCTTGACAAAGTTGAGGCTGAAGTGCAAATTGATAGGTTAATCACAGGAAGACTACAGAGTCTTCAAACTTATGTGACACAACAATTAATCAGAGCAGCAGAAATCAGAGCTTCTGCTAATCTTGCTGCA"&amp;"ACAAAAATGTCTGAGTGCGTACTCGGACAATCTAAAAGAGTTGATTTTTGTGGAAAAGGCTACCATTTAATGTCTTTCCCTCAATCAGCACCGCATGGTGTTGTTTTCTTGCATGTTACTTATGTACCTGCACAAGAAAAGAACTTTACTACTGCTCCTGCTATTTGTCATGAAGGAAAAGCACACTTCCCTCGTGAAGGTGTCTTCGTTTCAAATGGCACTCATTGGTTTATTACACAAAGGAATTTTTATGAA"&amp;"CCTCAAATTATTACCACTGACAACACATTCGTCTCTGGTAGCTGTGATGTTGTAATTGGAATAGTCAACAACACAGTTTATGATCCTTTGCAACCCGAGCTTGACTCATTTAAGGAGGAGTTAGACAAATACTTCAAAAATCACACATCACCAGATGTTGATCTTGGCGACATATCTGGCATAAATGCTTCGGTCGTCAACATACAAAAAGAAATTGACCGCCTCAATGAGGTTGCCAAAAATTTGAATGAATCA"&amp;"CCCATTGACCTACAAGAGCTTGGAAAATATGAGCAATACATCAAATGGCCTTGGTACATTTGGCTTGGTTTTATAGCTGGGCTAATTGCTATCATTATGGTCACAATCATGCTATGTTGTATGACTAGTTGCTGTAGTTGCCTCAAGGGTTGTTGCTCTTGCGGTTCCTGCTGCAAATTTGATGAAGACGATTCAGAACCTGTTCTGAAAGGAGTCAAATTACATTACACATAA")</f>
        <v>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v>
      </c>
      <c r="AL70" s="109">
        <f t="shared" si="15"/>
        <v>3804</v>
      </c>
      <c r="AM70" s="109" t="str">
        <f t="shared" si="16"/>
        <v>&gt;PnGX-P4L_Sgene
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v>
      </c>
      <c r="AN70" s="110" t="s">
        <v>635</v>
      </c>
      <c r="AO70" s="111" t="str">
        <f t="shared" si="30"/>
        <v>https://www.ncbi.nlm.nih.gov/nuccore/MT040333.1</v>
      </c>
      <c r="AP70" s="111" t="str">
        <f t="shared" si="31"/>
        <v>https://www.ncbi.nlm.nih.gov/nuccore/MT040333.1?report=fasta&amp;log$=seqview&amp;format=text</v>
      </c>
      <c r="AQ70" s="112" t="s">
        <v>636</v>
      </c>
      <c r="AR70" s="113">
        <f>IFERROR(__xludf.DUMMYFUNCTION("len(REGEXREPLACE(REGEXREPLACE(AT70, ""&gt;.*\n"", """"), ""\n"", """"))"),29805.0)</f>
        <v>29805</v>
      </c>
      <c r="AS70" s="113" t="str">
        <f t="shared" si="19"/>
        <v>yes</v>
      </c>
      <c r="AT70" s="109" t="str">
        <f>IFERROR(__xludf.DUMMYFUNCTION("if(AQ70="""","""", REGEXREPLACE(AQ70, ""&gt;.*\n"", AW70 &amp; ""
""))"),"&gt;PnGX-P4L MT040333.1_genome
GCTTTAACTTTTTACAAATCCCAGGTAGCAAAACCAACCAACTCTCGATCTCTTGTAGATCTGTTCTCTA
AACGAACTTTAAAATCTGTGTGGCTGTCACTTGGCTGCATGCCTAGTGCACTCACGCAGTATAATAATAA
TTAATTACTGTCGTTGACAGGAAACGAGTAACTCGTCCGTCTTCTGCAGACTGCTTACGGTTTCGTCCGT
GTTGCAGTCGATCA"&amp;"TCAGCATACCTAGGTTTTGTCCGGGTGTGACCGAAAGGTAAGATGGAGAGCCTTGT
CCCTGGTTTCAACGAGAAAACACACGTCCAACTCAGTTTGCCTGTTCTTCAGGTTCGCGACGTGCTAGTA
CGTGGCTTTGGAGACTCCGTGGAGGAGGCTCTATCAGAGGCACGTCAACATCTTCTTGACGGCACTTGTG
GCATAATCGATGTTGAAAAGGGAGTACTCCCCCAACTCGAACAGCCCTATGTGTTT"&amp;"GTCAAACGTTCTGA
TGCCCGAACTGCTCCTCACGGCCATGTAATGGTTGAATTGGTGGCAGAACTCGATGGTGTTCAGTACGGT
CGTAGCGGTGAGACTCTTGGTGTTCTTGTACCACATGTTGGTGAAACACCTGTTGCTTATCGCAAAATTC
TTCTCCGTAAGAATGGTAATAAGGGAGCCGGTGGTCATAGTTTCGGCATCGATCTAAAGTCTTATGACTT
AGGTGACGAGCTTGGCACTGATCCCAT"&amp;"TGATGACTTTCAAGTCAACTGGAACACTAAACATGGCAGTGGT
GTAACTCGTGAGCTCATGCGTGAGCTTAATGGGGGCGCATACACTCGCTATGTAGACAATAACTTCTGTG
GCCCTGACGGCTACCCTCTTGAGTGCATCAAAGACTTATTAGCTCGTGCTGGAAAGTCTTCTTGCTCTTT
GTCCGAACAACTGGACTTTATTGACACTAAAAGAGGTGTGTACTGCTGCCGTGAACATGAACATGAAAT"&amp;"T
GTTTGGTACACGGAACGCTCCGACAAGAGCTACGAATTACAGACACCTTTTGAAATCAAATTGGCAAAGA
AATTTGACAATTTCACAGGGGAATGTCCAAACTTTGTCTTCCCACTAAATTCTACAATCAAGACCATTCA
ACCACGTGTTGAAAAGAAAAAGCTTGAGGGTTTTATGGGTAGAATTCGATCTGTCTATCCTGTTGCATCA
CCAAATGAATGCAACCCAATGCACCTTTCGACGCTTATGA"&amp;"AGTGTGAACATTGTAGTGAAACTTCATGGC
AAACTGGTGACTTCCTTAAAGCCACTTGTGAATTTTGTGGTACTGAAAATCAAGTCAAAGAAGGACCTAC
CACTTGTGGTTACCTTCCTCAAAATGCTGTAGTAAAAATTTTTTGTCCAGCATGTCATAATCCAGAAATG
GGACCTGAGCACAGTCTCGCAGAATACCATAATGAATCTGGTATTAAAACCACTCTTCGTAAAGGTGGTC
GTACCAAAGCA"&amp;"TTTGGAGGATGTGTGTTCTCTTATGTGGGCTGTCACAACAAGTGTGCCTATTGGGTGCC
TCGTGCTGCTGCTAACGTAGGATGTAACCACACAGGAGTTGTGGGAGAAGGTTCTGAAAGTCTCAATGAT
AACCTTCTTGAAATACTTACTAAGGAGAAAGTCAACATTAACATTGTTGGTGACTTTAAACTGACTGAAG
AGATCGCCATAATCTTGGCATCTTTTTCTGCATCCACGTGTGCTTTCGTGGAA"&amp;"ACTGTGAAGGGCTTGGA
TTACAAGTCTTTCAAACAAATTGTTGAATCCTGTGGTAACTTTAAAGTAACCAAGGGAAAATTCAAGAAG
AATGCTTGGAATATTGGTGAACCAAAGTCCATACTGAGCCCTCTGTATGCATTTCCCTCAGAAGCTGCTC
GTGTGGTACGTTCCATTTTTTCACGCACTCTTGAAACTGCTCAACACTCTGTGCGTGTCTTGCAAAAGGC
CGCTATTACAATTCTGGACGGAAT"&amp;"TTCACAGTACTCACTCAGATTGATTGATGCTATGTTGTTCACGTCT
GAACTTACAACAGACAGTATCGTAGTGATGGCATACGTCACAGGTGGTGTTGTACAAATGACTACACAAT
GGCTTACCAATATTTTTGGTACTGTGTATGAAAAATTGAAACCTATTCTTGACTGGCTTGAAGAGAAGTT
CAAGGAAGGGATAGAGTTTCTTAAGGACGGTTGGGAGATTGTAAAATTCATCACAACCTGTTCTTG"&amp;"TGAA
ATCATTGGTGGACAGCTTGTAGCATTCACCACTGAACTTAAAGACAGTGTGAAGAAATTTTTCAAACTGG
TTAACAAATTTCTTGCTCTTTGTGCTGATTCCATCGTCATTGGTGGTGCAAAACTTAAAGCTTTGAATTT
GGGAGAAACCTTTGTCGCACACTCCAGAGGACTCTACAAAAAGTGTGTGAAATCCAGAGGAGACTCTGGT
TTACTCATGCCTCTAAAAGCACCAAAAGAAGTTATCT"&amp;"TCCTTGATGGAGAAACTTTGCCTACAGAGGTAC
TTTCAGAAGAAGTAATACTAAAAACTGGTGAATTACAACCACTTGAGGAACCAACTGCACAGGCAGTTGA
AGTACCACTCGTAGGTACACCAGTTTGCATTAATGGATTAATGCTGCTTGAAATTAAAGATACTGAAAAG
TATTGTGCTCTTGCACCTAACATGATGGTCACTAATAATACCTTCACTCTAAAAGGTGGTGCACCAACCA
AAGTCACA"&amp;"TTTGGTGATGACACAGTCATTGAAGTCCAAGGCTACAAGAATGTGAATATCACATTTGAATT
GGATGAACGAGTAGATAAAGTACTCAACGAAAAGTGCTCTAACTACACTGTAGAACTTGGAACCAACATA
GATGAATTGGCTTGTGTTGTAGCTGAGGCAGTAATAAAGACTTTGCAACCTGTTTCAGAATTACTTACAC
CGCTAGGCATTGACTTAGACGAGTGGGGTGTTGCAACCTATTACTTGTTT"&amp;"GACGAGTCTGGTGAGTATAC
TTTGTCTTCACGTATGTATTGTTCATTCTATCCTCCAGATGAGGATTATGAAGAAGAATACAGCGAAGAG
GAACAACCTGAACAACCAACTCAATATGAGTATGGTACTGAATCTGATTACAAAGGTTTGCCTTTGGAAT
TTGGTGCATCTTCTGTACAACAACAGGAAGAACAAGAAGAAGATTGGTTAGAAACTGAAGCTGAAGTGGT
GGAACAAGAAGTTACACCAAC"&amp;"TGAGCAAGAGGAAGAGCTACCAATCACTGAAATTGTTCCTGCAGTGGAA
CAAACTACAATTGTAGAGCTAGAATGTGATAATTTCACTGGTTATTTAAAACTCACTGATAATGTTTCCA
TTAAAAATGTGGATATTGTAAGTGAGGCTAAAAATGTAAAACCTACAATAGTGGTTAATGCTGCTAATGT
ACACCTAAAACATGGTGGTGGTGTTGCTGGTGCTCTTAACAAAGCTACTAACAACGCTATGCA"&amp;"AATTGAG
TCTGATGACTACATTGCCAGAAATGGACCACTAAACGTGGGTGGTAGTTGTCTTCTAAATGGACACAATT
TGGCTAAAAACTGCCTTCATGTTGTTGGTCCTAATCTCAACAAGGGTGAAGACATTCAATTACTTAAAGT
TGCCTATGAAAATTTCAATCATCATGAAAAATTACTTGCACCACTTCTCTCAGCAGGCATCTTTGGTGCA
CAACCAATACAGTCTTTGAAGGTGTGTATTGAAA"&amp;"CAGTACGCACACAAGTCTTTTTAGCTGTCTTTGACA
AGGACCTCTATGAAGAACTTGTAGCTAGCTTTTTAGAAATGAAAAGTGAGACTAAAGTACAAGATCACTT
TGACGTCGTTGAGACTAAGGTTGAAATTACACCTGAAGAATCTGCTTCAAGTGAGAAACCTACCAAGGAA
GAGCCTAAAAAGGTGAAACCTTGTATTGAAGAAGTTACAACTACTCTAGAAGAAACTAAGTTTCTTACAG
AAAAC"&amp;"TTGTTACTGTATGCAGACATTAATGGTAATCTGTATCCAGATTCAACCAGTCTTGTGGAAAATGT
TGATGTCACCTTCCTTAAAAAGGATGCTCCTTATATAGTAGGTGACATAATTACTAGTGGTAATTTAACA
ACTGTTGTCATACCAACAAAGAAAGCAGGTGGTACTACAGAAATGCTTGCAAAGGCATTGCGTAAAGTAC
CTACTGACCATTATATAACCACCTACCCCGGACAGGGTTGCGTTGGT"&amp;"TATACAATTGAGGAAGCAAAAAC
AGCTCTTAAGAAGAGTAAGAGTGCTTATTATGTATTACCCTCTATAATTCCAAATAAGAAAGAAGAAATT
CTTGGTACTGTTTCTTGGAACTTGCGTGAAATGCTTACGCATGCTGAAGAAACACGTAAATTAATGCCTA
TTTGCATGGATACAAAGGCTATAATGTCTACTGTGCAAAGGAAGTATAAGGGTATTAAGATACAGGAGGG
AGTCGTGGACTACGGTGT"&amp;"AAGGTTTTACTTCTATACTAGTAAAACACCTGTAGCTACACTTATTGCAACT
CTTAATTCATTAGGAGAAACCTTGGTCACAATGCCTTTGGGTTATGTGACACATGGTTTAAATTTAGAAG
AGGCTGCTAGGTATATGAGATCACTCAAAGTACCCGCAACCGTTTCTGTTTCTTCACCAGATGCTGTTAC
AGCATATAATGGTTACCTTACTTCCTCTTCAAAGACTCCTGAAGAGCATTTCATAGAAAC"&amp;"CATCTCACTA
GCTGGTTCATATAAAGACTGGTCCTATTCAGGACAGGCTACTGAATTAGGTATTGAATTTCTTAAAAGAG
GTGACAAAGTTGTCTACCACACAACTAGTAAACCAATCACTTTCCACATGGATGGTGAGGTTATCAACAT
TGACAGTCTTAAGACACTCCTAGCTCTTAGGGAAGTTAAGACCATTAAGGTGTTTACCACAGTTGACAAC
ATTAATCTTCACACTCAAGTTGTGGACATGT"&amp;"CTATGACTTATGGACAACAGTTTGGTCCAACCTATTTGG
AGGGAGCTGACGTTACAAAGATTAAACCTCATGCATCTCATGACAGCAAGACATTTTATGTGTTGCCTAA
TGATGATACACTACGCAGTGAGGCTTTTGAGTACTATCACACAACTGATGAAAGTTTTCTAGGTAGATAC
ATGTCAGCATTAAATCATACTAAGAAATGGAAATTTCCACAGGTTAATGGTTTAACATCCATTAAATGGG
CA"&amp;"GATAACAATTGTTACCTAGCCACAGCCTTATTAACTCTTCAACAGATAGAATTGAAGTTTAATCCACC
AGCATTGCAAGACGCCTACTACAGGGCTAGAGCTGGTGATGCTGCAAATTTCTGTGCACTTATACTTGCT
TACTGTAATAAAACAGTGGGTGAGCTAGGTGATGTAAGAGAAACAATGAGTCATTTGTTTCAACATGCCA
ACTTGGATTCTTGTAAAAGAGTCCTAAATGTGGTGTGTAAAACT"&amp;"TGTGGACAGCAACAAACTACCTTAAA
GGGTGTAGAGGCTGTAATGTATATGGGTACACTTTCTTATGAACAACTTAAGAGAGGTGTAACTGTACCG
TGTGTTTGTGGAAGACAAGCTACACAGTATTTAGTACAACAAGAGTCATCTTTTGTTATGATGTCTGCAC
CACCTGCTGAATATAAACTAAAGCATGGTACTTTCTTGTGTGCTAGTGAGTATACTGGTAATTACCAGTG
TGGTCATTATAAACA"&amp;"CATCACTTCAAAGGAAACCTTGTATGTCATAGATGGTGCATTGCTCAGCAAAACC
TCAGAGTACAAAGGCCCTGTTACAGATGTTTTCTATAAAGAAAACAGCTACACAACAACCATAAAACCAA
TTGTCTATAAACTAGACGGTGTTGTGTGTACAGAAATTGATCCTAAATTGGATGGTTACTATAAAAAGGA
TAATGCCTATTTTACTGAACAGCCAATTGATTTAGTGCCAACTCAACCTTACCCAAA"&amp;"CTCAAACTTTGAC
AATTTCAAGTTTGTTTGTGACAACACCAAATTTGCTGATGACTTAAACCAGATGTCTGGTTATAAGAAGC
CTGCTTCTCGTGAGCTTAAGATTACTTTTTTTCCTGACTTGAATGGTGATGTAGTGGCTATTGATTATAA
ACATTACACACCTTCATTCAAGAAAGGTGCTAAGTTGTTGCACAAGCCTATTGTATGGCATGTGAATAAC
ACAATTAACAAAGCAACGTTTAAACCAA"&amp;"ATACTTGGTGCTTACGTTGTCTTTGGAGTACTAAACCAGTTG
AAACGTCAAATATTTTTGATGTTCTGCAATCAGAGGACACACAGGGAATGGAAACTCTTGCCTGTGAGGA
CACTAAACTTGTCACTGAAGAAGTAGTGGAAACTCCTACCATACAGAAAGACATAGTAGAGTGTGATGTG
AAAACTACCGAAGTTGTAGGTGACGTCATACTTAAACCAGCACAAGACGGTGTAAAAATAACAGAAGAAG"&amp;"
TTGGTCATGAAGATCTAATGGCTGCTTATGTAGACAATACTAGTCTAACAATTAAGAAACCCAATGAATT
ATCAGTAATGTTGGGTCTAAAAACTTTAAAAACTCACGGTTTGGCTGCTGTTAATAGTGTCCCTTGGGAT
ACTATTGTTACTTATGCCAAACCGTTTCTTAATAAGGTAACTAGTGTTGCTGCAAGTGGAGTTGCGCGTT
GTTTAAACCGCATCTGTGTTAACTATATGCCTTATGTTTTA"&amp;"ACTTTGTTGCTGCAATTCTGTACTTTTAC
TAGAAGTACTAATTCTAGAATCAAAGCATCTATGCCAACTACTATAGCTAAAAATACGGTTAAGAGTGTT
GGTAAGTTCTGTTTAGAAGCCTCATTTAATTATTTGAAGTCTCCTAATTTTTCTAAACTCATAACTATTA
TAGTATGGTTTCTTTTGTTAAGTGTTTGTCTAGGTTCTTTAATCTATTCAAGTGCTGCTTTAGGTGTTTT
GATGTCTAATCT"&amp;"AGGTATGCCGTCATACTGTACAAGTTACAGAGATGGTTATCTAAACTCTACTAATGTC
ACAACAACAGCTTACTGTACGGGTTCTATACCGTGTAGTGTCTGTCTTAGTGGTATGGATTCTTTAGATG
CTTATCCTGCTCTAGAAACTATTCAAGTTACCATTTCTTCTTTTAAATGGGATTTAACTGCTTTTGGCAT
TATTGCAGAGTGGTGTTTGGCATATATTCTCTTTACTAGGTTCTTTTATGTACT"&amp;"AGGTTTAGCCGCAATT
ATGCAATTGTTCTTTGGCTATTTCGCTGTACATTTTATTAGTAATTCTTGGCTTATGTGGCTCATAATTA
ATCTTGTACAAATGGCCCCTATTTCAGCTATGGTTAGAATGTATATCTTTTTCGCATCATTTTATTATGT
GTGGAAGAGCTATATACATGTTGTTGACGGTTGTACCTCATCTACTTGTATGATGTGTTACAAACGTAAT
AGAGCTACAAGGGTTGAATGCACAA"&amp;"CCATTGTAAATGGTGTAAGAAGATCATTTTATGTCTATGCTAATG
GAGGTAAAGGATTTTGTAAACTACATAACTGGAATTGTGTCAATTGTGATACTTTCTGTGCAGGTAGTAC
TTTTATTAGTGATGAAGTCGCAAGAGACTTGTCCCTACAATTTAAGAGACCCATTAATCCTACAGACCAG
TCATCTTATGTAGTGGATAGTGTAGCTGTGAAAAATGGTTCGCTGCACCTCTACTTTGACAAGGCTG"&amp;"GCC
AGAAAACCTATGAAAGACATTCTCTTTCTCACTTTGTCAATTTAGACAACTTGAGAGCTAATAACACTAA
AGGATCAATACCCATTAATGTCATTGTGTTTGATGGTAAGTCTAAGTGTGATGAATCATCAGCTAGAGCA
GCTTCTGTTTATTACAGTCAGCTTATGTGTCAACCTATATTGTTACTTGACCAGGCGTTAGTGTCTGATG
TTGGTGACAGTGCAGAAGTAGCTGTTAAAATGTTTGAT"&amp;"GCTTATGTTAATACATTCTCATCAACTTTTAA
CGTGCCTATGGATAAGTTAAAAACTCTCATTGCAACAGCTGAGACTGAACTTGCTAAGAATGTGTCTTTA
GATAATGTCCTTTCAACATTTATCTCAGCAGCTCGTCAAGGGTTTGTTGATTCTGATGTTGATACTAAGG
ACGTTGTGGAATGTCTAAAAATTTCTCATCAATCAGACATTGAAGTTACAGGTGACAGTTGTAATAACTA
TATGCTCAC"&amp;"CTATAACAAAGTGGAAAACATGACGCCTAGAGATCTAGGTGCTTGTATTGATTGCAGTGCA
CGTCATATTAATGCACAAGTAGCAAAAAGTCACAACATTTCTTTGATTTGGAACATTAAAGATTTCATGT
CGCTGTCTGAACAACTGCGTAAACAAATACGTAGTGCTGCTAAGAAGAATAACTTGCCTTTTAAGTTGAC
ATGTGCAACTACTAGACAAGTTGTTAATGTAGTAACAACAAAGATAGCACT"&amp;"TAAAGGTGGTAAATTTGTT
ACAAATTGGTTTAAGTACTTGCTTAAAGCCACATTAGTTTGTGTTGTTATAGCTTGTGTCTTTTACTTTA
TTACACCTGTACACGTGCTTACTAAGCATGGTGATTTTGCAGATGAAATCATTGGTTACAAAGCTATTGA
AGATGGTGTCACACGTGACATTTCATCTAACGACAATTGCTTTGCTAATAAACACGTTGGATTTGACTCA
TGGTTTAGTCAACGTGGTGGTT"&amp;"CTTATACTAATGATAAGACTTGTCCAATTGTGGCTGCCGTCATAACTC
GTGATGTAGGATTTGTAGTTCCTGGTTTACCAGGAACAATTTTCCGTACATTAAGTGGTGACTTTTTACA
TTTCTTACCTAGAGTGTTTAGTGCTGTTGGCAATATTTGCTACACACCATCCAAACTTATAGAGTACACT
GACTTCGCAACATCAGCCTGTGTTTTAGCAGCTGAATGTACCATATTCAAAGATGCAGCTGGAA"&amp;"AGCCTG
TGCCATATTGTTATGACACTAATGTGCTCGAAGGTTCTGTACCTTATGAATCACTCCGTCCAGACACACG
TTATGTCTTGATGGATGGTTCTATTATACAATTCCCTAACACGTACCTTGAAGGTTCTGTTAGAGTTGTT
ACAACTTTTGACTCTGAGTACTGTAGACATGGTACTTGTGAAAAATCTGAAGCTGGCATCTGTGTTTCCA
CTAGTGGTAGATGGGTGCTTAATAATGATTATTAT"&amp;"AGATCATTACCTGGTGTGTTTTGTGGTGTTGATTC
TGTAAATCTCTTAACAAATATGTTTACACCTTTGATTCAACCTATTGGTGCTTTAGACATATCAGCTTCA
ATTGTTGCAGGTGGTTTAGTTGCTATATTTGTAACTTGTCTTGCATACTATTTTATGAGGTTCAGGAGAG
CTTTTGGCGAATACAGTCATGTAGTTGCCTTTAATACTCTCTTGTTTTTGATGTCCTTTACTGTACTCTG
TCTTAC"&amp;"GCCTGTGTATAGTTTCTTACCAGGTGTTTATTCAGTTTTTTATTTGTACTTGACATTTTATCTT
ACTAATGATGTTTCATTTTTAGCTCATGTTCAATGGATGGTCATGTTCACTCCTTTAGTACCTTTCTGGA
TTACAATTGTTTATGTCATTTGTATATCTACTAAGCATTGTTACTGGTTCTTTAGTAATTACCTTAGACG
TAGAGTTGTCTTTAATGGTACTTCCTTTAGCACTTTTGAAGAAGCAGC"&amp;"TTTGTGTACATTCTTGCTTAAC
AAGGAAATGTATCTTAAATTGCGTAGTGAAACTTTACTTCCACTGACGCAATATAATAGATACTTAGCGC
TTTACAACAAGTACAAATACTTTAGTGGAGCCATGGACACAACTAGCTACAGAGAAGCAGCATGCTGTCA
TCTTGCTAAGGCTCTAAATGATTTCAGTAACTCAGGTTCTGATGTGCTCTACCAACCACCACAGACATCC
ATTACATCGGCTGTCCTTC"&amp;"AAAGTGGATTTAGAAAAATGGCTTTTCCATCTGGTAAGGTAGAAGGTTGTA
TGGTGCAAGTTACTTGTGGAACAACTACACTTAATGGTCTTTGGCTTGATGATGTGGTCTATTGTCCAAG
ACATGTGATCTGCACAGCTGAAGATATGCTTAATCCAAATTATGAGGATTTGCTTATTCGTAAATCTAAC
CATAATTTTCTGGTACAAGCTGGTAATGTTCATTTGAGAGTTATCGGACATTCTATGCAAA"&amp;"ATTGTGTTC
TTAAGTTGAAAGTTGACGCTGCCAACCCTAAGACACCAAAATATAAGTTTGTTCGAATTCAACCCGGACA
GACTTTTTCAGTATTAGCTTGTTACAATGGTTCACCATCAGGTGTTTACCAGTGTGCTATGAGACCTAAT
TTTACTATTAAAGGATCATTCCTTAATGGTTCTTGTGGTAGTGTTGGTTTTAACATAGACTATGACTGTG
TCTCTTTTTGCTACATGCATCACATGGAACTT"&amp;"CCAACAGGAGTACATGCGGGCACAGATTTAGAAGGTAC
CTTCTACGGACCTTTTGTTGACAGACAGACAGCTCAAGCAGCTGGTACAGACACAGTCATTACTATAAAT
GTTTTGGCTTGGTTGTATGCAGCTGTTATTAATGGAGATAGATGGTTTCTTAACAGATACACAACTACTC
TTAATGATTTCAACTTAGTTGCTATGAAGTTCAACTATGAACCTCTCACACAAGATCATGTTGATATTCT
AGG"&amp;"ACCACTATCAGCTCAAACTGGTATTGCTGTCTTAGATATGTGTGCTTCATTAAAGGAATTGCTCCAA
AATGGTATGAACGGTCGCACTATCTTAGGTAGTGCCATATTAGAAGATGAGTTTACACCATTTGACGTTG
TTAGACAATGTTCAGGTGTAACTTTTCAAAGTGCTATTAAAAGAACTGTCAAAGGTACTCACCATTGGTT
GTTGTTAACAATCTTGACATCTCTTCTTGTATTGGTTCAAAGTAC"&amp;"TCAATGGTCTTTGTTCTTCTTTGTT
TATGAAAATGCCTTCTTGCCTTTCGCTTTAGGTATAATTGCTATGTCTGCTTTTGCTATGATGTTTGTTA
AGCATAAGCATGCATTCTTGTGTCTATTCCTGTTACCTTCCTTAGCTACTGTAGCTTACTTTAATATGGT
CTACATGCCTGCTAGTTGGGTGATGCGTATCATGACTTGGTTGGACATGGTTGATACCAGCTTGTCTGGT
TATAAACTTAAGGACT"&amp;"GTATCATGTATGCATCAGCTATTATCTTACTCATACTTATGACAGCAAGAACTG
TTTATGATGATGGTGCTAGGCGTGTATGGACACTAATGAATGTTCTTACACTTGTTTATAAAGTCTATTA
TGGTAATGCTTTAGATCAAGCAATTTCTATGTGGGCTCTTATTATCTCTGTCACCTCTAACTATTCAGGC
GTTGTTACAACCGTCATGTTCTTGGCTAGAGGTATTGTCTTTATGTGCGTTGAGTATT"&amp;"GTCCAATTCTCT
TTATTACAGGTAACACCTTACAGTGTATAATGTTGGTGTACTGCTTTTTAGGCTATTTTTGTACTTGTTA
TTTTGGCCTCTTTTGTTTACTCAATCGTTACTTTAGACTTACCCTTGGTGTTTACGATTATCTCGTTTCC
ACACAAGAGTTTAGATATATGAATTCACAAGGTCTTTTACCACCTAAGAACAGCATAGATGCCTTCAAAC
TAAATGTTAAGCTTTTAGGTATTGGTGGC"&amp;"AAACCCTGTATCAAAGTAGCAACTGTTCAATCAAAGATGTC
AGATGTGAAATGTACTTCTGTAGTCCTTCTCTCAGTTTTACAACAACTTAGAGTTGAATCATCTTCAAAG
TTGTGGGCACAGTGTGTGCAATTGCACAATGATATACTTCTTGCAAAGGACACCACTGAAGCATTTGAAA
AAATGGTTTCATTACTGTCTGTGTTGCTATCCATGCAAGGTGCTGTAGACATAAACAAACTCTGTGAAGA
"&amp;"AATGTTGGACAACAGAGCAACATTACAGGCTATTGCTTCAGAATTTAGTTCTTTACCATCCTATGCTGCC
TTTGCTACAGCTCAAGAAGCTTATGAGCAAGCGGTGGCTAACGGTGATTCTGAAGTGGTTCTTAAAAAGT
TAAAGAAATCTCTGAATGTGGCAAAGTCTGAATTTGACCGTGATGCGGCCATGCAGCGTAAGCTAGAAAA
GATGGCTGATCAAGCTATGACCCAAATGTACAAACAGGCACG"&amp;"GTCTGAAGACAAGAGGGCAAAAGTCACT
AGTGCAATGCAAACTATGCTTTTCACTATGCTTAGAAAACTTGATAATGATGCTCTAAACAACATTATCA
ATAATGCCAGAGACGGTTGTGTTCCACTGAACATAATCCCCCTTACTACTGCAGCCAAACTAATGGTTGT
TGTACCTGACTATAACACCTATAAAAATACTTGTGAAGGTAGTACTTTTACTTATGCCTCAGCACTTTGG
GAAATTCAACAAG"&amp;"TTGTTGATGCAGATAGCAAAATAGTCCAACTTAGTGAAATTACTATGGACAATTCTC
CTAATATTGCTTGGCCTCTTATTGTAACAGCTTTAAGAGCCAATTCAGCTGTCAAACTTCAGAATAATGA
ACTGAGTCCCGTAGCACTTCGACAGATGTCATGTGCTGCAGGTACTACACAAACAGCTTGTAATGAGGAT
AATGCATTAGCCTACTATAACACATCAAAGGGAGGTAGGTTTGTTTTGGCATTAC"&amp;"TATCTGATCTTCAAG
ATCTCAAGTGGGCCAGATTTCCTAAATCTGATGGTACTGGCACCATTTATACAGAGCTGGAACCACCTTG
TAGGTTTGTTACAGACACACCAAAAGGACCTAAAGTAAAGTATTTGTACTTCATTAAGGGTTTGAATAAT
TTGAATAGAGGTATGGTACTGGGCAGCTTAGCTGCTACTGTACGTTTACAAGCTGGTAATGCAACAGAAG
TGCCTGCCAACTCAACTGTTCTTTCT"&amp;"TTCTGTGCATTTGCTGTAGATGCATCAAAAGCTTACAGAGACTA
CCTAGCAAGTGGAGGACAACCAATAACAAATTGTGTTAAGATGTTGTGTACACATACAGGTACTGGTCAG
GCAATAACTGTAACACCGGAAGCCAATATGGATCAAGAATCCTTTGGTGGTGCTTCTTGTTGCTTGTACT
GTAGATGCCACATAGATCATCCTAACCCTAAAGGTTACTGTGAGCTTAAAGGTAAGTATGTACAAATA"&amp;"CC
TACCACTTGTGCTAATGACCCAGTGGGTTTTACACTTAAAAACACAGTCTGTACCGTCTGCGGCATGTGG
AAAGGTTATGGCTGTAGTTGTGATCAACTCCGCGAACCTATGCTTCAGTCTGCTGATGCACAGTCGTTTT
TAAACGGGTTTGCGGTGTAAGTGCAGCCCGTCTTACACCGTGCGGCACAGGCACAAGCACTGATGTCGTG
TATAGGGCTTTTGACATCTACAATGAAAAAGTAGCTGGT"&amp;"TTTGCTAAGTTCCTTAAAACAAATTGTTGCC
GTTTTCAAGAAAAAGACGAAGATGGTAACCTGATAGATTCCTACTTCATAGTTAAGAGACATACTTTCTC
TAACTATCAACATGAAGAAGCTATTTATAACTTGCTTAAAGATTGTCCGGCTGTTGCTGTTCATGATTTT
TTCAAGTTTAGAGTAGATGGTGACATGGTACCACACATATCACGTCAACGTCTAACTAAATACACAATGG
CAGACTTAGT"&amp;"CTATGCCTTACGTCACTTTGACGAAGGTAATTGTGACACTCTTAAAGAAATACTTGTCAC
ATACAATTGTTGTACTGATGACTATTTTAATAAGAAGGATTGGTATGATTTTGTAGAGAATCCTGACATT
TTACGCGTATATGCTAACTTAGGTGAGCGTGTACGTCAAGCATTATTAAAGACTGTACAGTTTTGCGATG
CTATGCGTGATGCAGGTATTGTAGGTGTACTAACTCTAGATAATCAAGATCT"&amp;"CAATGGGAACTGGTATGA
TTTCGGAGATTTCATACAGACTACACCAGGTAGTGGGGTTCCTATTGTTGATTCTTATTATTCATTGCTA
ATGCCTATTCTCACACTTACGAGGGCATTAGCTGCTGAGTCTCATCTAGACGCTGATTTGACAAAACCTT
ATGTAAAATGGGATTTGTTAAAATATGATTTCACGGAAGAAAGGTTAAACCTTTTTAACCGTTATTTCAA
GTATTGGGATCAAACCTACCACC"&amp;"CAAATTGTGTTAACTGTTTGGATGACAGATGCATTCTGCATTGCGCA
AACTTTAATGTGTTATTCTCTACTGTTTTTCCACCAACAAGTTTTGGTCCATTAGTGAGAAAAATTTTTG
TTGATGGTGTACCTTTTGTAGTTTCAACAGGTTACCACTTCAGAGAGCTAGGTGTTGTACATAATCAAGA
TGTAAACATACATAGCTCGAGACTTAGTTTTAAGGAACTATTAGTGTATGCTGCTGATCCTGCTA"&amp;"TGCAT
GCAGCTTCTGGTAATCTTTTGCTAGACAAACGCACTACATGCTTTTCAGTAGCAGCACTAACGAACAATG
TTGCTTTTCAAACTGTCAAACCAGGTAATTTTAACAAAGACTTTTATGACTTTGCTGTCTCTAAAGGCTT
CTTTAAAGAAGGGAGTTCTGTTGAACTCAAACATTTCTTCTTTGCCCAAGATGGTAATGCTGCTATTAGC
GATTACGACTATTATCGGTACAATTTACCAACTATG"&amp;"TGTGATATCCGACAGCTACTATTTGTAGTAGAAG
TTGTTGATAAATATTTTGATTGTTATGACGGTGGTTGTATTAATGCAAACCAAGTCATAGTAAACAATTT
AGATAAATCTGCCGGATTTCCATTTAACAAATGGGGAAAAGCCAGACTTTATTATGATTCTATGAGCTAT
GAGGATCAAGATGCACTCTTCGCTTATACTAAGCGTAATGTCATCCCTACTATAACCCAAATGAATCTTA
AGTATGC"&amp;"CATTAGTGCTAAAAATAGAGCTCGCACCGTTGCAGGTGTTTCTATTTGTAGTACTATGACTAA
TAGACAGTTTCATCAAAAACTTTTGAAATCCATAGCCGCCACAAGAGGTGCCACTGTTGTCATCGGAACT
AGTAAATTCTATGGTGGCTGGAACAATATGTTAAAAACTGTTTACAGTGATGTAGAAAATCCACACCTTA
TGGGTTGGGATTATCCAAAATGTGATAGAGCCATGCCTAACATGCTTAG"&amp;"GATAATGGCTTCTCTTGTTCT
TGCTCGCAAACATACTACTTGCTGTAGTTTGTCACATCGTTTCTATAGATTAGCTAACGAATGTGCACAA
GTTTTAAGTGAAATGGTCATGTGTGGCGGTTCACTATATGTGAAACCAGGTGGTACATCTTCAGGAGATG
CCACAACTGCTTATGCTAATAGTGTCTTCAACATTTGTCAGGCTGTTACTGCCAATGTGAATGCACTTCT
ATCAACTGATGGCAACAAGA"&amp;"TTGGCGATAAGTATATTCGCAATCTTCAACACAGACTTTATGAATGTCTC
TATAGGAATAGAGATGTTGATACAGACTTTGTCAATGAATTTTACGCTTACTTGCGTAAACATTTTTCAA
TGATGATACTTTCTGATGATGCTGTTGTTTGCTTTAATAGCACCTACGCATCACAGGGTCTTGTAGCTAG
CATAAAGAATTTTAAATCAGTTCTTTATTATCAAAATAATGTTTTTATGTCTGAGGCAAAAT"&amp;"GCTGGACT
GAGACTGACCTTACAAAGGGACCTCATGAATTTTGCTCTCAACACACTATGCTAGTTAAACAAGGTGATG
ATTATGTGTACTTGCCCTATCCTGATCCATCACGCATTCTAGGCGCAGGTTGTTTTGTCGATGACATTGT
CAAGACAGATGGTACACTAATGATTGAAAGATTTGTGTCATTGGCTATTGATGCTTATCCACTTACTAAA
CATCCTAATCAGGAGTATGCTGATGTCTTTCAT"&amp;"TTGTATTTACAATACATACGAAAGTTACATGATGAAC
TCACAGGACACATGTTAGACATGTATTCTGTTATGCTTACTAATGATAGTACTTCAAGGTATTGGGAGCC
AGAGTTCTATGAAGCAATGTACACACCTCATACAGTCTTACAGGCTGTGGGAGCTTGTGTTCTCTGCAAT
TCACAGACTTCCTTAAGATGTGGTGCGTGTATACGTAGACCCTTCTTATGCTGTAAATGTTGTTATGACC
ATGT"&amp;"CATATCAACATCTCATAAATTGGTTTTGTCTGTTAATCCGTATGTTTGCAATGCCACAGGTTGTGA
CGTCACAGACGTTACACAACTTTATTTAGGAGGTATGAGCTATTATTGCAAAGCACATAAACCGCCTATT
AGCTTTCCTCTTTGTGCTAATGGACAGGTTTTTGGTTTGTACAAAAACACATGTGTTGGTAGCGATAATG
TTACCGACTTTAATGCTATAGCTACATGTGATTGGACAAATGCTGG"&amp;"TGATTACATTCTTGCGAACACCTG
CACAGAAAGACTTAAACTTTTTGCTGCTGAAACACTTAAAGCAACAGAGGAGACCTTCAAACTATCTTAT
GGTATTGCCACTGTACGTGAAGTACTGTCAGATAGAGAATTATATCTTTCTTGGGAAGTAGGAAAACCTA
GACCACCTCTCAATAGAAATTATGTGTTTACTGGTTACAGAGTAACTAAGAATAGTAAAACACAAATTGG
TGAATACACTTTTGAAA"&amp;"AAGGTGATTATGGTGATGCTGTTGTTTACCGTGGTACAACAACTTATAAATTA
AACGTGGGTGACTATTTTGTGTTAACATCACACACAGTCATGCCACTGAGTGCACCAACATTAGTGCCAC
AGGAGCATTATGTTAGGATTACTGGCTTGTACCCTACACTCAACATTTCAGATGAGTTTTCTAGCAACGT
AGCTAATTACCAGAAAGTTGGTATGCAAAAATACTCAACTTTACAAGGACCACCAGGTA"&amp;"CTGGTAAAAGT
CATTTTGCTATAGGATTAGCATTGTACTATCCTTCAGCACGCATTGTTTATACAGCATGTTCACATGCAG
CTGTAGATGCACTGTGTGAAAAAGCATTAAAATATCTGCCCATTGATAAATGTAGCAGAATTATACCAGC
ACGTGCTCGTGTTGAATGCTTTGACAAATTCAAAGTTAATTCGACACTAGAGCAATATGTGTTCTGTACA
GTGAATGCACTACCAGAAACAACAGCTGAC"&amp;"ATTGTGGTTTTTGATGAGATATCAATGGCCACTAATTATG
ATTTAAGTGTTGTTAATGCTAGGTTAAGGGCAAAACACTATGTATATATAGGTGACCCTGCACAATTGCC
AGCACCACGCACGTTGCTCACTAAGGGTACTCTAGAACCTGAGTACTTTAATTCTGTTTGCAGATTAATG
AAAACTATAGGTCCTGATATGTTTTTAGGTACTTGTAGAAGATGTCCTGCTGAAATAGTTGACACTGTAA
G"&amp;"TGCTCTAGTTTATGATAATAAACTTAGAGCTCATAAAGATAAATCACAACAGTGCTTTAAAATGTTTTA
CAAGGGTGTTATAACACATGATGTCTCATCTGCTATTAACAGACCTCAAATTGGTGTAGTTAGAGAATTT
CTAACACGCAACCCTACTTGGAGAAAGGCTGTTTTCATCTCTCCTTATAATTCACAGAATGCTGTTGCTG
CCAAAATATTAGGTTTACCAACACAAACTGTGGATTCATCACA"&amp;"GGGTTCTGAGTATGACTATGTCATATT
CACACAAACAACTGAAACTGCACACTCTTGTAATGTTAACCGCTTTAATGTGGCCATTACTAGAGCAAAA
ATTGGTATACTTTGCATAATGTCTGATAGAGACCTTTATGACAAATTACAATTTACAAGCCTTGAAGTTC
CACGTCGAAACGTGGCAACCTTACAAGCTGAAAATGTAACAGGGCTTTTTAAGGATTGTAGTAAGGTTAT
TACAGGATTACACC"&amp;"CTACACAAGCACCAACTTACCTTAGTGTTGATACAAAATTCAAGACTGAAGGTTTG
TGTGTCGACATACCAGGAATACCAAAAGACATGACCTATAGGAGACTCATCTCTATGATGGGTTTCAAAA
TGAATTATCAAGTTAATGGTTACCCTAACATGTTCATCACCCGCGAAGAAGCCATTAAACATGTTCGTGC
ATGGGTTGGTTTTGATGTCGAAGGGTGTCATGCTACAAGAGAAGCTGTTGGTACTA"&amp;"ATTTACCATTACAG
CTAGGCTTTTCAACAGGTGTCAATCTAGTAGCAGTTCCTACAGGCTACGTTGATACATCTAATGCAACAG
AGTTTTCTAGGGTGAGTGCTAAACCACCACCTGGTGACCAATTTAAACATCTTATACCACTTATGTACAA
AGGATTACCTTGGAACATTGTGCGTATAAAGATAGTTCAGATGTTAAGTGACACACTTAAAAACCTTTCA
GACAGAGTCGTTTTTGTCCTTTGGGCA"&amp;"CATGGCTTTGAGCTGACATCTATGAAATACTTTGTCAAAATAG
GACCTGAACGCACTTGTTGCTTATGTGACAAACGTGCTACCTGTTTTTGCACAGCATCTGATACTTATGC
GTGTTGGCATCACTCAGTTGGATTTGACTATGTCTACAACCCTTTCATGATTGATGTTCAACAATGGGGT
TTTACTGGTAACCTTCAAAGTAACCATGACCAATACTGTCAAGTACACGGTAATGCACATGTTGCTAGT"&amp;"T
GTGATGCTATCATGACTAGATGTTTAGCAGTCCATGAATGCTTTGTTAAGCGTGTTGACTGGACCATTGA
ATATCCTATTATAGGTGATGAGCTGAAGATAAATGCAGCATGCCGTAAAGTACAACATATGGTAGTAAAG
GCTGCATTACTTGCTGATAAGTTTCCAGTTCTTCATGATATTGGTAATCCAAAAGCTATAAAATGTGTAC
CTCAAGCAGACACAGATTGGAAGTTTTATGATGCTCAACC"&amp;"TTGTAGTGATAAAGCTTATAAAATAGAGGA
ATTATTCTATTCCTATGCTACCCATTCTGATAAATTCAAGGATGGTGTTTGTCTTTTCTGGAACTGCAAC
GTTGACAGATACCCAGCAAATGCAATAGTCTGCAGATTTGACACAAGAGTTCTGTCCAATCTAAACTTAC
CAGGTTGTGATGGTGGTAGTTTGTATGTAAATAAACATGCTTTCCACACACCAGCTTTTGACAAGAGTGC
TTTTGTAAATC"&amp;"TTAAGCAATTACCATTCTTTTACTACTCAGATAGCCCTTGTGAGTCTCATGGCAAACAA
GTGGTGTCAGACATAGATTATGTACCTTTAAAGTCTGCAACGTGTATTACACGTTGTAACTTAGGTGGGG
CTGTTTGCAGACATCATGCGAATGAATACAGATTGTATTTAGACGCCTATAATATGATGATTTCTGCTGG
TTTTAGCCTTTGGATTTACAAACAATTTGATACCTACAATCTCTGGAACACTT"&amp;"TTACAAGACTCCAGAGT
TTAGAAAATGTGGCTTTCAATGTTATTAATAAGGGACATTTCGATGGACAGCAAGGTGAAACACCTGTTT
CTATCGTTAATAACACTGTCTACACAAAAGTAGATGGTGTTGATGTTGAATTGTTTGAGAACAAAACAAC
ACTACCTGTTAATGTAGCGTTTGAGCTCTGGGCTAAGCGCAATATCAAACCTGTTCCAGAAGTGAAAATA
CTCAACAATTTGGGTGTTGACATT"&amp;"GCTGCTAATACGGTGATTTGGGACTACAAAAGAGAAGCCCCTGCAC
ATGTTTCTACAATTGGAGTTTGTACTATGACTGACATAGCAAAGAAATCTACTGAAACTGCATGTTCACC
ACTCACTATCTTATTTGATGGTAGAGTTGAAGGACAAGTTGACTTATTCAGAAATGCCCGTAATGGTGTT
TTAATAACTGAGGGTAATGTAAAAGGATTACAACCATCAGTAGGTCCAAAACAAGCTAGTCTTAAT"&amp;"GGAG
TCACATTAATTGGTGAAGCAGTGAAAACACAGTTTAACTATTATAAGAAGGTTGATGGTGTAGTACAACA
ACTACCTGAAACTTACTTTACTCAGAGTAGAAATTTGCAAGAATTCAAACCCAGGAGTCAAATGGAAATT
GATTTCTTAGAATTAGCTATGGATGAGTTCATTGAACGATATAAACTAGAAGGCTACGCTTTCGAACATA
TCGTTTATGGAGATTTTAGTCATGGTCAGTTAGGTGG"&amp;"ATTACATCTATTGATTGGACTTGCTAAGCGTTC
TAAGGATTCACCACTAGAATTAGAGGATTTTATTCCTATGGACAGTACAGTTAAAAATTACTTTATTACA
GATGCACAAACAGGGTCATCTAAGTGTGTGTGTTCTGTTATAGATTTATTACTTGATGATTTTGTTGAAA
TAATAAAATCACAGGATTTATCAGTAGTTTCTAAAGTGGTTAAAGTGACTATTGACTATGCAGAAATTGC
TTTTATGC"&amp;"TTTGGTGTAAAGATGGCCATGTAGAGACATTTTACCCAAAATTACAATCTAGTCAAGCTTGG
CAACCTGGTGTTGCTATGCCGAACCTTTACAAAATGCAGAGAATGCTACTTGATAAATGTGATCTTCAAA
ATTATGGTGAAGCAGCAACTCTACCTAAAGGCATAATGATGAATGTTGCAAAATATACTCAACTGTGTCA
ATATTTAAATACTTTGACTTTAGCTGTACCTTATAACATGAGAGTAATAC"&amp;"ACTTTGGTGCTGGTTCTGAT
AAAGGAGTTGCACCTGGTACAGCAGTTCTTAGACAGTGGTTGCCTACGGGTACACTACTTGTCGATTCTG
ATCTTAATGACTTCGTCTCTGACGCTGATTCTACTTTAATAGGTGACTGTGCAACCGTACACACTGCTAA
TAAATGGGATCTCATTATTAGTGATATGTACGATCCTAAAACCAAACATGTAACAAGAGAAAATGACTCT
AAAGAGGGGTTTTTCACTTAC"&amp;"ATCTGTGGATTTATACAACAAAAGTTAGCCCTTGGAGGTTCTGTGGCCA
TAAAGATAACAGAGCATTCTTGGAATGCTGATCTTTATAAACTCATGGGACACTTTGCATGGTGGACTGC
TTTTGTTACTAATGTAAATGCCTCTTCTTCAGAGGCATTTTTAATTGGATGTAATTATCTTGGCAAACCA
CGTGAACAAATAGATGGTTATGTCATGCATGCAAATTACATATTCTGGAGGAATACTAATCCA"&amp;"ATTCAAT
TATCTTCCTATTCATTATTTGACATGAGTAAATTTCCTCTTAAATTAAGAGGGACAGCTGTCATGTCCTT
AAAAGAAGGACAAATCAATGATATGATATTGTCTTTACTTAGTAAAGGCAGACTTATTATTAGAGAAAAC
AACAAGGTTGTGGTTTCTAGTGATGTTTTAGTTAATAACTAAACGAACTATGTTTGTTTTTCTTTTTGTC
TTGCCTTTGGTTTCCAGTCAATGTGTCAATTTGA"&amp;"CCACAAGAACTGGAATACCGCCAGGTTATACCAATT
CATCTACTAGAGGTGTCTATTATCCAGACAAAGTTTTTAGGTCTTCAATTTTACATCTTACACAAGACCT
TTTCTTACCTTTCTTTTCTAATGTTACTTGGTTTAACACCATAAATTATCAAGGAGGCTTTAAGAAGTTT
GACAATCCTGTTTTACCATTTAATGATGGTGTTTACTTTGCCTCCACGGAAAAGTCCAATATTATACGCG
GTTGG"&amp;"ATTTTTGGAACAACACTTGATGCCAGAACTCAATCTCTTCTAATAGTTAACAACGCAACCAATGT
TGTTATCAAAGTATGTGAGTTTCAGTTTTGCACTGATCCATTTTTAGGTGTTTACTATCATAACAACAAT
AAAACATGGGTTGAAAATGAGTTTAGAGTTTATTCAAGTGCCAACAATTGCACTTTCGAATACATTTCTC
AACCTTTTCTTATGGACCTTGAAGGAAAGCAAGGTAATTTTAAGAAC"&amp;"CTTAGAGAGTTTGTGTTTAAAAA
TGTTGATGGTTATTTCAAGATTTACTCTAAACACACACCTATTGATTTAGTGCGCGACCTCCCCAGAGGT
TTTGCTGCATTGGAACCACTGGTGGACCTCCCTATAGGTATTAATATTACCAGATTCCAAACATTGCTTG
CTTTACATAGAAGTTATCTTACACCTGGTAATCTAGAAAGTGGCTGGACAACTGGAGCTGCTGCTTACTA
TGTAGGTTACCTACAACA"&amp;"GAGGACTTTTCTCTTAAGTTACAATCAAAATGGAACCATTACAGATGCTGTT
GATTGTTCACTAGACCCTCTTTCAGAGACAAAGTGCACATTAAAATCCCTAACAGTTGAAAAAGGAATTT
ACCAGACTTCTAACTTCAGAGTTCAACCAACAATCAGTATAGTTAGATTTCCTAATATTACAAACTTATG
TCCATTTGGAGAAGTGTTTAACGCATCCAAATTTGCATCAGTTTATGCTTGGAACAGGAA"&amp;"GAGAATTAGC
AATTGTGTTGCTGATTACTCTGTACTTTATAACTCTACATCATTTTCCACTTTTAAATGTTATGGAGTTT
CACCTACAAAACTCAATGACCTTTGCTTCACCAATGTGTATGCAGACTCATTTGTTGTTAAAGGTGACGA
GGTTAGACAAATAGCACCCGGACAAACTGGTGTTATTGCTGATTATAACTATAAGCTGCCAGATGATTTT
ACTGGTTGTGTTATTGCTTGGAACTCAGTTA"&amp;"AGCAAGATGCTTTGACTGGTGGTAATTATGGTTATTTGT
ATAGATTATTTAGAAAGTCTAAGCTTAAACCATTTGAGAGAGATATTTCCACTGAAATATACCAAGCCGG
CAGCACACCCTGTAACGGTCAAGTTGGTCTAAATTGTTATTATCCTCTTGAAAGGTATGGTTTTCACCCA
ACTACAGGTGTTAACTACCAACCTTTTAGAGTGGTTGTTTTATCATTTGAGTTACTTAATGGACCAGCTA
CT"&amp;"GTTTGTGGACCCAAATTGTCTACAACACTAGTTAAAGACAAATGTGTCAATTTCAACTTTAACGGTTT
AACTGGCACAGGTGTTCTTACAACATCTAAGAAACAGTTTCTGCCTTTTCAACAATTTGGTAGAGACATC
TCTGACACTACTGATGCTGTCCGTGACCCACAGACACTTGAAATACTTGACATTACCCCTTGCTCTTTTG
GAGGAGTTAGTGTGATAACACCAGGTACAAACACTTCTAATCAA"&amp;"GTGGCTGTACTTTACCAAGATGTTAA
CTGTACTGAAGTGCCTATGGCCATTCATGCAGAACAACTTACACCTGCCTGGCGTGTTTACTCTGCAGGA
GCAAATGTGTTTCAAACAAGAGCAGGCTGTTTAGTAGGTGCTGAGCATGTCAACAATTCTTATGAATGTG
ACATTCCAGTCGGTGCTGGCATATGTGCAAGTTACCATTCCATGTCATCATTGCGTAGTGTCAACCAGCG
TTCAATCATTGCTTA"&amp;"CACTATGTCTTTAGGTGCAGAAAATTCAGTTGCTTATTCTAATAATTCAATTGCC
ATACCTACTAATTTTACAATAAGTGTTACCACAGAAATTCTACCAGTGTCAATGACTAAGACTTCTGTAG
ATTGTACTATGTACATCTGTGGAGATTCAATTGAGTGTAGTAATTTATTGCTACAATATGGCAGTTTTTG
CACACAATTAAACCGTGCTTTGACTGGGATTGCTGTTGAACAAGACAAAAACACACA"&amp;"AGAAGTTTTTGCC
CAGGTTAAACAAATCTACAAAACACCACCTATTAAAGATTTTGGTGGCTTTAACTTTTCACAAATATTGC
CAGATCCATCAAAACCAAGCAAGAGGTCATTTATTGAGGATTTACTCTTCAACAAAGTGACACTTGCTGA
TGCTGGCTTCATCAAACAATATGGTGATTGCCTTGGTGATATTGCTGCTAGAGATCTCATCTGTGCACAA
AAGTTCAATGGACTCACGGTTCTACCGC"&amp;"CTTTGCTCACAGATGAAATGATTGCTCAATACACTTCTGCAC
TACTTGCTGGAACAATCACCTCAGGTTGGACCTTTGGTGCAGGAGCTGCTTTACAAATACCCTTTGCAAT
GCAAATGGCTTACAGGTTTAATGGCATTGGAGTCACTCAGAATGTTCTATATGAGAATCAGAAATTAATT
GCCAATCAGTTCAACAGTGCTATTGGCAAAATACAGGATTCACTTTCATCTACGGCTAGTGCACTTGGTA"&amp;"
AACTTCAAGACGTCGTAAATCAAAATGCACAGGCTTTAAACACACTTGTCAAACAACTTAGTTCCAATTT
TGGAGCTATTTCGAGTGTGCTTAATGATATTCTTTCACGTCTTGACAAAGTTGAGGCTGAAGTGCAAATT
GATAGGTTAATCACAGGAAGACTACAGAGTCTTCAAACTTATGTGACACAACAATTAATCAGAGCAGCAG
AAATCAGAGCTTCTGCTAATCTTGCTGCAACAAAAATGTCT"&amp;"GAGTGCGTACTCGGACAATCTAAAAGAGT
TGATTTTTGTGGAAAAGGCTACCATTTAATGTCTTTCCCTCAATCAGCACCGCATGGTGTTGTTTTCTTG
CATGTTACTTATGTACCTGCACAAGAAAAGAACTTTACTACTGCTCCTGCTATTTGTCATGAAGGAAAAG
CACACTTCCCTCGTGAAGGTGTCTTCGTTTCAAATGGCACTCATTGGTTTATTACACAAAGGAATTTTTA
TGAACCTCAAAT"&amp;"TATTACCACTGACAACACATTCGTCTCTGGTAGCTGTGATGTTGTAATTGGAATAGTC
AACAACACAGTTTATGATCCTTTGCAACCCGAGCTTGACTCATTTAAGGAGGAGTTAGACAAATACTTCA
AAAATCACACATCACCAGATGTTGATCTTGGCGACATATCTGGCATAAATGCTTCGGTCGTCAACATACA
AAAAGAAATTGACCGCCTCAATGAGGTTGCCAAAAATTTGAATGAATCACCCAT"&amp;"TGACCTACAAGAGCTT
GGAAAATATGAGCAATACATCAAATGGCCTTGGTACATTTGGCTTGGTTTTATAGCTGGGCTAATTGCTA
TCATTATGGTCACAATCATGCTATGTTGTATGACTAGTTGCTGTAGTTGCCTCAAGGGTTGTTGCTCTTG
CGGTTCCTGCTGCAAATTTGATGAAGACGATTCAGAACCTGTTCTGAAAGGAGTCAAATTACATTACACA
TAAACGAACTTAATGGATTTGTTTA"&amp;"TGAGAATTTTTACTCTTGGATCTGTAACATTCAAACCAGGAAAAA
TTGAAGATGCTACTCCTTCAGATTCTATTCGCGCTACTGCAACGATACCGATACAAGCCTCACTCCCTTT
CGGATGGCTTATTGTTGGCGTTGCACTTCTTGCTGTTTTTCACAGCGCTTCCAAAATAATTACACTCAAA
AAGAGGTGGCAATTTGCTCTCTCCAAGGGTGTTCATTTTGCTTGCAACTTGCTTCTACTATTTGTTA"&amp;"CAG
TCTACTCTCACCTTTTGCTTGTTGCTGCTGGCCTTGAAGCCCAATTTCTCTATCTTTACGCTTTAGTTTA
TTTTCTGCAAAGTGTTAATGCTTGCAGAATTATTATGAGGCTTTGGCTGTGCTGGAAGTGCAGATCCAAA
AATCCATTACTTTATGATGCCAATTACTTTCTTTGCTGGCATACTAATTGCTATGACTATTGTATACCAT
ATAATAGCATAACTTCTTCAATTGTCATTACATCAGGT"&amp;"GATGGCACTCCAAGTCCTATTACAGACCATGA
CTACCAAATTGGTGGTTATACGGAAAAGTGGGAATCTGGTGTTAAAGACTGTGTTACATTACATGGTTAC
TTTACATCAGAATGCTACCAGCTGTACTCTACACAACTTAGTACAGATACTGGTGTTGAACATACTACCT
TCTTCATTTACAGTAGAATTGTGGATGAACCAGAAGACCATGTTCAAATTCACACAATCGACGGCTCATC
AGGAGTTGT"&amp;"AAATCCAGCAATGGATCCTATCTATGATGAGCCGACGACGACTACTAGCGTGCCTTTGTAA
GCACAAGCTGATGAGTACGAACTTATGTACTCATTCGTTTCGGAAGAGACAGGTACGTTAATAGTTAATA
GCGTACTTCTTTTTCTTGCTTTCGTGGTATTCTTGCTAGTCACACTAGCCATCCTTACTGCGCTTCGATT
GTGTGCGTACTGCTGCAATATTGTTAACGTGAGTTTAGTTAAACCTTCTTT"&amp;"TTACGTCTACTCACGTGTT
AAAAATCTGAATTCTTCTAGAGTTCCTGATCTTCTGGTCTAAACGAACTAAATATTTTAGTTTTTCTGTT
TGGAACTTTAATTTTAGCCATGTCAGCTGACAACGGTACTATTACCGTTGAAGAGCTTAAAAAGCTCTTA
GAACAATGGAACCTAGTAATAGGTTTCCTATTTCTAACATGGATTTGTCTTTTACAGTTCGCCTATGCTA
ACAGGAATAGGTTTCTGTACAT"&amp;"AATTAAGTTAATTTTCCTCTGGCTACTTTGGCCAGTAACTTTAGCTTG
CTTTGTGCTTGCTGCTGTTTACAGAATCAATTGGATTACCGGTGGAATCGCGATTGCAATGGCTTGTCTT
GTGGGCTTGATGTGGCTTAGCTACTTCATTGCTTCATTCAGGCTTTTTGCGCGTACGCGTTCCATGTGGT
CCTTCAATCCAGAAACAAACATACTGCTGAATGTGCCATTGCATGGTACAATTTTGACCAGACC"&amp;"ACTCCT
AGAAAGTGAACTTGTCATCGGTGCTGTGATCCTCAGAGGACACCTTCGCATTGCTGGACATCATCTAGGA
CGCTGTGACATCAAGGACCTGCCAAAAGAAATCACTGTAGCTACATCACGAACGCTTTCTTATTACAAAT
TGGGAGCTTCGCAGCGTGTAGCCGGTGACTCAGGTTTTGCTGCATACAGTCGCTATCGGATTGGCAACTA
CAAACTAAACACAGACCATTCCAATAGCAGTGACA"&amp;"ATATTGCTTTGCTTGTACAGTAAGTGACAACAGAT
GTTTCATCTCGTTGACTTTCAGGTTACTATAGCAGAGATACTTATTATTATTATGAGAACTTTCAAGATT
TCCATTTGGAACCTTGATTACATCATTAATCTCATAATTAAAAATTTATCTAAGCCTTTAACTGAAAATA
AATATTCTCAGTTAGACGAAGAGCAACCAATGGAGATTGATTAAACGAACATGAAAATTATTCTTCTCTT
GGCATT"&amp;"AGTTACTTTTGCTACATGCGAACGTTACCACTACCAAGAGTGTGTTAGAGGTACAACTGTACTA
ATAAAGGAACCTTGCTCTTCTGGAACTTACGAGGGCAATTCACCATTTCATCCTCTTGCTGATAATAAAT
TTGCACTTGCTTGCTCAAGCCAACAATTTGCTTTTGCTTGCCCTGACGGTACTAAACATACCTTTCAGTT
ACGTGCGAGATCAGTTTCACCAAAACTTTTCATCAGACAAGAGGAAGT"&amp;"TCAAGAACTTTACTCACCACTC
TTTCTCATAATTGCTGCATTAGTGTTTATAACACTTTGCTTCACACTTAAGAGAAAGACAGAATGAGTGA
AATTACACTAATTGACTTCTATTTGTGCTTTTAGCCTTTCTGCTATTCCTTGTTTTAATTATGCTCATGA
TATTTTGGTTTGCTTTGACACTCCAAGATGATGATGAGTGTTGCCAAGTCTAAACGAACATGAAATTTCT
TGTTTTACTTGGAATACTA"&amp;"ACAACAGTACACACATTCCATCAGGAATGTAGTTTACAGTCATGTCAATTC
AATTCACCTTATGTAGTTGATGATCCATGCCCTATACATTTCTACTCGAAATGGTATATTAGGGTCGGTG
CTAGAAAATCTGCACCATTGATTGAACTCTGTGTTGATGAAGTAGGTTCAAAAACACCTATTAAATACAT
CGACATTGGCAACTACACTGTTTCTTGTTCACCGTTTACTATAAACTGTCAAGAACCTAAA"&amp;"TTAGGTAGT
CTCGTAGTTCGTTGTTCGTTCTATGAAGACTTTGTTGATTACCATGACATTCGTGTTGTTTTAGATTTCA
TCTAAACGAACAAACAAAATGTCTGATAATGGACCCCAAAATCGTGCACCCCGCATTACATTTGGTGGAC
CCTCAGATTCGACTGACAATAACCAGAATGGAGACCGCAGTGGAGCAAGGCCAAAACAACGAAGGCCCCA
GGGATTACCCAATAATACTGCGTCTTGGTTCA"&amp;"CCGCTCTCACTCAACATGGTAAGGAAGACCTTAGATTC
CCTCGAGGACAAGGTGTTCCGATTAACACCAATAGTACCAAAGATGACCAAATTGGCTACTACCGAAGAG
CTACCAGACGAGTTCGTGGTGGTGACGGTAAAATGAAAGATCTCAGTCCACGATGGTACTTCTATTACCT
TGGAACTGGGCCAGAAGCTGGACTTCCCTATGGTGCTAACAAAGAAGGCATCATATGGGTTGCAACTGAG
GGA"&amp;"GCCTTGAATACACCAAAAGATCACATTGGCACCCGCAATCCAAACAACAATGCTGCAATCGTGCTAC
AACTTCCTCAAGGAACAGCTTTGCCTAAAGGTTTCTACGCAGAAGGGAGCAGAGGCGGCAGTCAAGCTTC
TTCACGCTCTTCATCACGTAGTCGCAATAGTTCCAGAAACTCAACTCCAGGCAGTAGTAGGGGAACTTCT
CCTGCTCGAATTGCTGGCAATGGTGGTGATGCTGCCCTTGCTTTG"&amp;"CTACTGCTTGATCGGTTGAATGCAC
TTGAGAGCAAAATGTCTGGTAAAGGCTCACAACAACAGAGCCAAACAGTCACTAAGAAATCTGCTGCTGA
GGCTTCCAAGAAACCTCGCCAAAAACGTACTGCCACTAAACAATACAATGTCACTCAGGCATTTGGCAGA
CGTGGTCCTGAACAAACCCAAGGAAATTTTGGGGACCAAGAATTAATCAGACAAGGAACTGAGTACAAAC
ATTGGCCGCAAATTGC"&amp;"ACAATTTGCACCTAGCGCTTCTGCATTCTTCGGAATGTCGCGCATTGGCATGGA
AGTCACACCTTCGGGAACATGGCTGACTTACACAGGTGCCATCAAGCTTGATGACAAAGATCCAAGCTTC
AAAGACAACGTCATACTGCTGAACAAGCACATTGACGCATACAAAACATTCCCACCAACAGAGCCTAAAA
AGGACAAAAAGAAAAAGACTGACGAAAGCCAGCCTTTACCGCAGAGACAGAAGAAACA"&amp;"ACAAACTGTGAC
TCGTCTTCCTGCTGCAGATTTGGATGATTTCTCCAAACAATTGCAACAATCCATGAGCAGTGCTGATTCA
ACTCAGGCTTAAACTCATGCAGACCACACAAGGCAGATGGGCTATGTAAACGTTTTCGCTTTTCCGTTTA
CGATACATAGTCTACTCTTGTTCAGAATGAATTCGCGTAGCTATACAGCAAAACTAGTTATAGTCAACTT
TATTCTCACATAGCAATCTTTAATCAGTG"&amp;"TGTAACATTAGGGAGGACTTGAAAGAGCCACCACATTTTCA
CCGAGGCCACGCGGAGTACGATCGAGGGTACAGTGAATAATGCTAGGGAGAGCTGCCTATATGGAAGAGC
CCTAATGTGTAAATTAATTTTAGTAGTGCTATCCCCATGTGATTTTAATAGCTTC")</f>
        <v>&gt;PnGX-P4L MT040333.1_genome
GCTTTAACTTTTTACAAATCCCAGGTAGCAAAACCAACCAACTCTCGATCTCTTGTAGATCTGTTCTCTA
AACGAACTTTAAAATCTGTGTGGCTGTCACTTGGCTGCATGCCTAGTGCACTCACGCAGTATAATAATAA
TTAATTACTGTCGTTGACAGGAAACGAGTAACTCGTCCGTCTTCTGCAGACTGCTTACGGTTTCGTCCGT
GTTGCAGTCGATCATCAGCATACCTAGGTTTTGTCCGGGTGTGACCGAAAGGTAAGATGGAGAGCCTTGT
CCCTGGTTTCAACGAGAAAACACACGTCCAACTCAGTTTGCCTGTTCTTCAGGTTCGCGACGTGCTAGTA
CGTGGCTTTGGAGACTCCGTGGAGGAGGCTCTATCAGAGGCACGTCAACATCTTCTTGACGGCACTTGTG
GCATAATCGATGTTGAAAAGGGAGTACTCCCCCAACTCGAACAGCCCTATGTGTTTGTCAAACGTTCTGA
TGCCCGAACTGCTCCTCACGGCCATGTAATGGTTGAATTGGTGGCAGAACTCGATGGTGTTCAGTACGGT
CGTAGCGGTGAGACTCTTGGTGTTCTTGTACCACATGTTGGTGAAACACCTGTTGCTTATCGCAAAATTC
TTCTCCGTAAGAATGGTAATAAGGGAGCCGGTGGTCATAGTTTCGGCATCGATCTAAAGTCTTATGACTT
AGGTGACGAGCTTGGCACTGATCCCATTGATGACTTTCAAGTCAACTGGAACACTAAACATGGCAGTGGT
GTAACTCGTGAGCTCATGCGTGAGCTTAATGGGGGCGCATACACTCGCTATGTAGACAATAACTTCTGTG
GCCCTGACGGCTACCCTCTTGAGTGCATCAAAGACTTATTAGCTCGTGCTGGAAAGTCTTCTTGCTCTTT
GTCCGAACAACTGGACTTTATTGACACTAAAAGAGGTGTGTACTGCTGCCGTGAACATGAACATGAAATT
GTTTGGTACACGGAACGCTCCGACAAGAGCTACGAATTACAGACACCTTTTGAAATCAAATTGGCAAAGA
AATTTGACAATTTCACAGGGGAATGTCCAAACTTTGTCTTCCCACTAAATTCTACAATCAAGACCATTCA
ACCACGTGTTGAAAAGAAAAAGCTTGAGGGTTTTATGGGTAGAATTCGATCTGTCTATCCTGTTGCATCA
CCAAATGAATGCAACCCAATGCACCTTTCGACGCTTATGAAGTGTGAACATTGTAGTGAAACTTCATGGC
AAACTGGTGACTTCCTTAAAGCCACTTGTGAATTTTGTGGTACTGAAAATCAAGTCAAAGAAGGACCTAC
CACTTGTGGTTACCTTCCTCAAAATGCTGTAGTAAAAATTTTTTGTCCAGCATGTCATAATCCAGAAATG
GGACCTGAGCACAGTCTCGCAGAATACCATAATGAATCTGGTATTAAAACCACTCTTCGTAAAGGTGGTC
GTACCAAAGCATTTGGAGGATGTGTGTTCTCTTATGTGGGCTGTCACAACAAGTGTGCCTATTGGGTGCC
TCGTGCTGCTGCTAACGTAGGATGTAACCACACAGGAGTTGTGGGAGAAGGTTCTGAAAGTCTCAATGAT
AACCTTCTTGAAATACTTACTAAGGAGAAAGTCAACATTAACATTGTTGGTGACTTTAAACTGACTGAAG
AGATCGCCATAATCTTGGCATCTTTTTCTGCATCCACGTGTGCTTTCGTGGAAACTGTGAAGGGCTTGGA
TTACAAGTCTTTCAAACAAATTGTTGAATCCTGTGGTAACTTTAAAGTAACCAAGGGAAAATTCAAGAAG
AATGCTTGGAATATTGGTGAACCAAAGTCCATACTGAGCCCTCTGTATGCATTTCCCTCAGAAGCTGCTC
GTGTGGTACGTTCCATTTTTTCACGCACTCTTGAAACTGCTCAACACTCTGTGCGTGTCTTGCAAAAGGC
CGCTATTACAATTCTGGACGGAATTTCACAGTACTCACTCAGATTGATTGATGCTATGTTGTTCACGTCT
GAACTTACAACAGACAGTATCGTAGTGATGGCATACGTCACAGGTGGTGTTGTACAAATGACTACACAAT
GGCTTACCAATATTTTTGGTACTGTGTATGAAAAATTGAAACCTATTCTTGACTGGCTTGAAGAGAAGTT
CAAGGAAGGGATAGAGTTTCTTAAGGACGGTTGGGAGATTGTAAAATTCATCACAACCTGTTCTTGTGAA
ATCATTGGTGGACAGCTTGTAGCATTCACCACTGAACTTAAAGACAGTGTGAAGAAATTTTTCAAACTGG
TTAACAAATTTCTTGCTCTTTGTGCTGATTCCATCGTCATTGGTGGTGCAAAACTTAAAGCTTTGAATTT
GGGAGAAACCTTTGTCGCACACTCCAGAGGACTCTACAAAAAGTGTGTGAAATCCAGAGGAGACTCTGGT
TTACTCATGCCTCTAAAAGCACCAAAAGAAGTTATCTTCCTTGATGGAGAAACTTTGCCTACAGAGGTAC
TTTCAGAAGAAGTAATACTAAAAACTGGTGAATTACAACCACTTGAGGAACCAACTGCACAGGCAGTTGA
AGTACCACTCGTAGGTACACCAGTTTGCATTAATGGATTAATGCTGCTTGAAATTAAAGATACTGAAAAG
TATTGTGCTCTTGCACCTAACATGATGGTCACTAATAATACCTTCACTCTAAAAGGTGGTGCACCAACCA
AAGTCACATTTGGTGATGACACAGTCATTGAAGTCCAAGGCTACAAGAATGTGAATATCACATTTGAATT
GGATGAACGAGTAGATAAAGTACTCAACGAAAAGTGCTCTAACTACACTGTAGAACTTGGAACCAACATA
GATGAATTGGCTTGTGTTGTAGCTGAGGCAGTAATAAAGACTTTGCAACCTGTTTCAGAATTACTTACAC
CGCTAGGCATTGACTTAGACGAGTGGGGTGTTGCAACCTATTACTTGTTTGACGAGTCTGGTGAGTATAC
TTTGTCTTCACGTATGTATTGTTCATTCTATCCTCCAGATGAGGATTATGAAGAAGAATACAGCGAAGAG
GAACAACCTGAACAACCAACTCAATATGAGTATGGTACTGAATCTGATTACAAAGGTTTGCCTTTGGAAT
TTGGTGCATCTTCTGTACAACAACAGGAAGAACAAGAAGAAGATTGGTTAGAAACTGAAGCTGAAGTGGT
GGAACAAGAAGTTACACCAACTGAGCAAGAGGAAGAGCTACCAATCACTGAAATTGTTCCTGCAGTGGAA
CAAACTACAATTGTAGAGCTAGAATGTGATAATTTCACTGGTTATTTAAAACTCACTGATAATGTTTCCA
TTAAAAATGTGGATATTGTAAGTGAGGCTAAAAATGTAAAACCTACAATAGTGGTTAATGCTGCTAATGT
ACACCTAAAACATGGTGGTGGTGTTGCTGGTGCTCTTAACAAAGCTACTAACAACGCTATGCAAATTGAG
TCTGATGACTACATTGCCAGAAATGGACCACTAAACGTGGGTGGTAGTTGTCTTCTAAATGGACACAATT
TGGCTAAAAACTGCCTTCATGTTGTTGGTCCTAATCTCAACAAGGGTGAAGACATTCAATTACTTAAAGT
TGCCTATGAAAATTTCAATCATCATGAAAAATTACTTGCACCACTTCTCTCAGCAGGCATCTTTGGTGCA
CAACCAATACAGTCTTTGAAGGTGTGTATTGAAACAGTACGCACACAAGTCTTTTTAGCTGTCTTTGACA
AGGACCTCTATGAAGAACTTGTAGCTAGCTTTTTAGAAATGAAAAGTGAGACTAAAGTACAAGATCACTT
TGACGTCGTTGAGACTAAGGTTGAAATTACACCTGAAGAATCTGCTTCAAGTGAGAAACCTACCAAGGAA
GAGCCTAAAAAGGTGAAACCTTGTATTGAAGAAGTTACAACTACTCTAGAAGAAACTAAGTTTCTTACAG
AAAACTTGTTACTGTATGCAGACATTAATGGTAATCTGTATCCAGATTCAACCAGTCTTGTGGAAAATGT
TGATGTCACCTTCCTTAAAAAGGATGCTCCTTATATAGTAGGTGACATAATTACTAGTGGTAATTTAACA
ACTGTTGTCATACCAACAAAGAAAGCAGGTGGTACTACAGAAATGCTTGCAAAGGCATTGCGTAAAGTAC
CTACTGACCATTATATAACCACCTACCCCGGACAGGGTTGCGTTGGTTATACAATTGAGGAAGCAAAAAC
AGCTCTTAAGAAGAGTAAGAGTGCTTATTATGTATTACCCTCTATAATTCCAAATAAGAAAGAAGAAATT
CTTGGTACTGTTTCTTGGAACTTGCGTGAAATGCTTACGCATGCTGAAGAAACACGTAAATTAATGCCTA
TTTGCATGGATACAAAGGCTATAATGTCTACTGTGCAAAGGAAGTATAAGGGTATTAAGATACAGGAGGG
AGTCGTGGACTACGGTGTAAGGTTTTACTTCTATACTAGTAAAACACCTGTAGCTACACTTATTGCAACT
CTTAATTCATTAGGAGAAACCTTGGTCACAATGCCTTTGGGTTATGTGACACATGGTTTAAATTTAGAAG
AGGCTGCTAGGTATATGAGATCACTCAAAGTACCCGCAACCGTTTCTGTTTCTTCACCAGATGCTGTTAC
AGCATATAATGGTTACCTTACTTCCTCTTCAAAGACTCCTGAAGAGCATTTCATAGAAACCATCTCACTA
GCTGGTTCATATAAAGACTGGTCCTATTCAGGACAGGCTACTGAATTAGGTATTGAATTTCTTAAAAGAG
GTGACAAAGTTGTCTACCACACAACTAGTAAACCAATCACTTTCCACATGGATGGTGAGGTTATCAACAT
TGACAGTCTTAAGACACTCCTAGCTCTTAGGGAAGTTAAGACCATTAAGGTGTTTACCACAGTTGACAAC
ATTAATCTTCACACTCAAGTTGTGGACATGTCTATGACTTATGGACAACAGTTTGGTCCAACCTATTTGG
AGGGAGCTGACGTTACAAAGATTAAACCTCATGCATCTCATGACAGCAAGACATTTTATGTGTTGCCTAA
TGATGATACACTACGCAGTGAGGCTTTTGAGTACTATCACACAACTGATGAAAGTTTTCTAGGTAGATAC
ATGTCAGCATTAAATCATACTAAGAAATGGAAATTTCCACAGGTTAATGGTTTAACATCCATTAAATGGG
CAGATAACAATTGTTACCTAGCCACAGCCTTATTAACTCTTCAACAGATAGAATTGAAGTTTAATCCACC
AGCATTGCAAGACGCCTACTACAGGGCTAGAGCTGGTGATGCTGCAAATTTCTGTGCACTTATACTTGCT
TACTGTAATAAAACAGTGGGTGAGCTAGGTGATGTAAGAGAAACAATGAGTCATTTGTTTCAACATGCCA
ACTTGGATTCTTGTAAAAGAGTCCTAAATGTGGTGTGTAAAACTTGTGGACAGCAACAAACTACCTTAAA
GGGTGTAGAGGCTGTAATGTATATGGGTACACTTTCTTATGAACAACTTAAGAGAGGTGTAACTGTACCG
TGTGTTTGTGGAAGACAAGCTACACAGTATTTAGTACAACAAGAGTCATCTTTTGTTATGATGTCTGCAC
CACCTGCTGAATATAAACTAAAGCATGGTACTTTCTTGTGTGCTAGTGAGTATACTGGTAATTACCAGTG
TGGTCATTATAAACACATCACTTCAAAGGAAACCTTGTATGTCATAGATGGTGCATTGCTCAGCAAAACC
TCAGAGTACAAAGGCCCTGTTACAGATGTTTTCTATAAAGAAAACAGCTACACAACAACCATAAAACCAA
TTGTCTATAAACTAGACGGTGTTGTGTGTACAGAAATTGATCCTAAATTGGATGGTTACTATAAAAAGGA
TAATGCCTATTTTACTGAACAGCCAATTGATTTAGTGCCAACTCAACCTTACCCAAACTCAAACTTTGAC
AATTTCAAGTTTGTTTGTGACAACACCAAATTTGCTGATGACTTAAACCAGATGTCTGGTTATAAGAAGC
CTGCTTCTCGTGAGCTTAAGATTACTTTTTTTCCTGACTTGAATGGTGATGTAGTGGCTATTGATTATAA
ACATTACACACCTTCATTCAAGAAAGGTGCTAAGTTGTTGCACAAGCCTATTGTATGGCATGTGAATAAC
ACAATTAACAAAGCAACGTTTAAACCAAATACTTGGTGCTTACGTTGTCTTTGGAGTACTAAACCAGTTG
AAACGTCAAATATTTTTGATGTTCTGCAATCAGAGGACACACAGGGAATGGAAACTCTTGCCTGTGAGGA
CACTAAACTTGTCACTGAAGAAGTAGTGGAAACTCCTACCATACAGAAAGACATAGTAGAGTGTGATGTG
AAAACTACCGAAGTTGTAGGTGACGTCATACTTAAACCAGCACAAGACGGTGTAAAAATAACAGAAGAAG
TTGGTCATGAAGATCTAATGGCTGCTTATGTAGACAATACTAGTCTAACAATTAAGAAACCCAATGAATT
ATCAGTAATGTTGGGTCTAAAAACTTTAAAAACTCACGGTTTGGCTGCTGTTAATAGTGTCCCTTGGGAT
ACTATTGTTACTTATGCCAAACCGTTTCTTAATAAGGTAACTAGTGTTGCTGCAAGTGGAGTTGCGCGTT
GTTTAAACCGCATCTGTGTTAACTATATGCCTTATGTTTTAACTTTGTTGCTGCAATTCTGTACTTTTAC
TAGAAGTACTAATTCTAGAATCAAAGCATCTATGCCAACTACTATAGCTAAAAATACGGTTAAGAGTGTT
GGTAAGTTCTGTTTAGAAGCCTCATTTAATTATTTGAAGTCTCCTAATTTTTCTAAACTCATAACTATTA
TAGTATGGTTTCTTTTGTTAAGTGTTTGTCTAGGTTCTTTAATCTATTCAAGTGCTGCTTTAGGTGTTTT
GATGTCTAATCTAGGTATGCCGTCATACTGTACAAGTTACAGAGATGGTTATCTAAACTCTACTAATGTC
ACAACAACAGCTTACTGTACGGGTTCTATACCGTGTAGTGTCTGTCTTAGTGGTATGGATTCTTTAGATG
CTTATCCTGCTCTAGAAACTATTCAAGTTACCATTTCTTCTTTTAAATGGGATTTAACTGCTTTTGGCAT
TATTGCAGAGTGGTGTTTGGCATATATTCTCTTTACTAGGTTCTTTTATGTACTAGGTTTAGCCGCAATT
ATGCAATTGTTCTTTGGCTATTTCGCTGTACATTTTATTAGTAATTCTTGGCTTATGTGGCTCATAATTA
ATCTTGTACAAATGGCCCCTATTTCAGCTATGGTTAGAATGTATATCTTTTTCGCATCATTTTATTATGT
GTGGAAGAGCTATATACATGTTGTTGACGGTTGTACCTCATCTACTTGTATGATGTGTTACAAACGTAAT
AGAGCTACAAGGGTTGAATGCACAACCATTGTAAATGGTGTAAGAAGATCATTTTATGTCTATGCTAATG
GAGGTAAAGGATTTTGTAAACTACATAACTGGAATTGTGTCAATTGTGATACTTTCTGTGCAGGTAGTAC
TTTTATTAGTGATGAAGTCGCAAGAGACTTGTCCCTACAATTTAAGAGACCCATTAATCCTACAGACCAG
TCATCTTATGTAGTGGATAGTGTAGCTGTGAAAAATGGTTCGCTGCACCTCTACTTTGACAAGGCTGGCC
AGAAAACCTATGAAAGACATTCTCTTTCTCACTTTGTCAATTTAGACAACTTGAGAGCTAATAACACTAA
AGGATCAATACCCATTAATGTCATTGTGTTTGATGGTAAGTCTAAGTGTGATGAATCATCAGCTAGAGCA
GCTTCTGTTTATTACAGTCAGCTTATGTGTCAACCTATATTGTTACTTGACCAGGCGTTAGTGTCTGATG
TTGGTGACAGTGCAGAAGTAGCTGTTAAAATGTTTGATGCTTATGTTAATACATTCTCATCAACTTTTAA
CGTGCCTATGGATAAGTTAAAAACTCTCATTGCAACAGCTGAGACTGAACTTGCTAAGAATGTGTCTTTA
GATAATGTCCTTTCAACATTTATCTCAGCAGCTCGTCAAGGGTTTGTTGATTCTGATGTTGATACTAAGG
ACGTTGTGGAATGTCTAAAAATTTCTCATCAATCAGACATTGAAGTTACAGGTGACAGTTGTAATAACTA
TATGCTCACCTATAACAAAGTGGAAAACATGACGCCTAGAGATCTAGGTGCTTGTATTGATTGCAGTGCA
CGTCATATTAATGCACAAGTAGCAAAAAGTCACAACATTTCTTTGATTTGGAACATTAAAGATTTCATGT
CGCTGTCTGAACAACTGCGTAAACAAATACGTAGTGCTGCTAAGAAGAATAACTTGCCTTTTAAGTTGAC
ATGTGCAACTACTAGACAAGTTGTTAATGTAGTAACAACAAAGATAGCACTTAAAGGTGGTAAATTTGTT
ACAAATTGGTTTAAGTACTTGCTTAAAGCCACATTAGTTTGTGTTGTTATAGCTTGTGTCTTTTACTTTA
TTACACCTGTACACGTGCTTACTAAGCATGGTGATTTTGCAGATGAAATCATTGGTTACAAAGCTATTGA
AGATGGTGTCACACGTGACATTTCATCTAACGACAATTGCTTTGCTAATAAACACGTTGGATTTGACTCA
TGGTTTAGTCAACGTGGTGGTTCTTATACTAATGATAAGACTTGTCCAATTGTGGCTGCCGTCATAACTC
GTGATGTAGGATTTGTAGTTCCTGGTTTACCAGGAACAATTTTCCGTACATTAAGTGGTGACTTTTTACA
TTTCTTACCTAGAGTGTTTAGTGCTGTTGGCAATATTTGCTACACACCATCCAAACTTATAGAGTACACT
GACTTCGCAACATCAGCCTGTGTTTTAGCAGCTGAATGTACCATATTCAAAGATGCAGCTGGAAAGCCTG
TGCCATATTGTTATGACACTAATGTGCTCGAAGGTTCTGTACCTTATGAATCACTCCGTCCAGACACACG
TTATGTCTTGATGGATGGTTCTATTATACAATTCCCTAACACGTACCTTGAAGGTTCTGTTAGAGTTGTT
ACAACTTTTGACTCTGAGTACTGTAGACATGGTACTTGTGAAAAATCTGAAGCTGGCATCTGTGTTTCCA
CTAGTGGTAGATGGGTGCTTAATAATGATTATTATAGATCATTACCTGGTGTGTTTTGTGGTGTTGATTC
TGTAAATCTCTTAACAAATATGTTTACACCTTTGATTCAACCTATTGGTGCTTTAGACATATCAGCTTCA
ATTGTTGCAGGTGGTTTAGTTGCTATATTTGTAACTTGTCTTGCATACTATTTTATGAGGTTCAGGAGAG
CTTTTGGCGAATACAGTCATGTAGTTGCCTTTAATACTCTCTTGTTTTTGATGTCCTTTACTGTACTCTG
TCTTACGCCTGTGTATAGTTTCTTACCAGGTGTTTATTCAGTTTTTTATTTGTACTTGACATTTTATCTT
ACTAATGATGTTTCATTTTTAGCTCATGTTCAATGGATGGTCATGTTCACTCCTTTAGTACCTTTCTGGA
TTACAATTGTTTATGTCATTTGTATATCTACTAAGCATTGTTACTGGTTCTTTAGTAATTACCTTAGACG
TAGAGTTGTCTTTAATGGTACTTCCTTTAGCACTTTTGAAGAAGCAGCTTTGTGTACATTCTTGCTTAAC
AAGGAAATGTATCTTAAATTGCGTAGTGAAACTTTACTTCCACTGACGCAATATAATAGATACTTAGCGC
TTTACAACAAGTACAAATACTTTAGTGGAGCCATGGACACAACTAGCTACAGAGAAGCAGCATGCTGTCA
TCTTGCTAAGGCTCTAAATGATTTCAGTAACTCAGGTTCTGATGTGCTCTACCAACCACCACAGACATCC
ATTACATCGGCTGTCCTTCAAAGTGGATTTAGAAAAATGGCTTTTCCATCTGGTAAGGTAGAAGGTTGTA
TGGTGCAAGTTACTTGTGGAACAACTACACTTAATGGTCTTTGGCTTGATGATGTGGTCTATTGTCCAAG
ACATGTGATCTGCACAGCTGAAGATATGCTTAATCCAAATTATGAGGATTTGCTTATTCGTAAATCTAAC
CATAATTTTCTGGTACAAGCTGGTAATGTTCATTTGAGAGTTATCGGACATTCTATGCAAAATTGTGTTC
TTAAGTTGAAAGTTGACGCTGCCAACCCTAAGACACCAAAATATAAGTTTGTTCGAATTCAACCCGGACA
GACTTTTTCAGTATTAGCTTGTTACAATGGTTCACCATCAGGTGTTTACCAGTGTGCTATGAGACCTAAT
TTTACTATTAAAGGATCATTCCTTAATGGTTCTTGTGGTAGTGTTGGTTTTAACATAGACTATGACTGTG
TCTCTTTTTGCTACATGCATCACATGGAACTTCCAACAGGAGTACATGCGGGCACAGATTTAGAAGGTAC
CTTCTACGGACCTTTTGTTGACAGACAGACAGCTCAAGCAGCTGGTACAGACACAGTCATTACTATAAAT
GTTTTGGCTTGGTTGTATGCAGCTGTTATTAATGGAGATAGATGGTTTCTTAACAGATACACAACTACTC
TTAATGATTTCAACTTAGTTGCTATGAAGTTCAACTATGAACCTCTCACACAAGATCATGTTGATATTCT
AGGACCACTATCAGCTCAAACTGGTATTGCTGTCTTAGATATGTGTGCTTCATTAAAGGAATTGCTCCAA
AATGGTATGAACGGTCGCACTATCTTAGGTAGTGCCATATTAGAAGATGAGTTTACACCATTTGACGTTG
TTAGACAATGTTCAGGTGTAACTTTTCAAAGTGCTATTAAAAGAACTGTCAAAGGTACTCACCATTGGTT
GTTGTTAACAATCTTGACATCTCTTCTTGTATTGGTTCAAAGTACTCAATGGTCTTTGTTCTTCTTTGTT
TATGAAAATGCCTTCTTGCCTTTCGCTTTAGGTATAATTGCTATGTCTGCTTTTGCTATGATGTTTGTTA
AGCATAAGCATGCATTCTTGTGTCTATTCCTGTTACCTTCCTTAGCTACTGTAGCTTACTTTAATATGGT
CTACATGCCTGCTAGTTGGGTGATGCGTATCATGACTTGGTTGGACATGGTTGATACCAGCTTGTCTGGT
TATAAACTTAAGGACTGTATCATGTATGCATCAGCTATTATCTTACTCATACTTATGACAGCAAGAACTG
TTTATGATGATGGTGCTAGGCGTGTATGGACACTAATGAATGTTCTTACACTTGTTTATAAAGTCTATTA
TGGTAATGCTTTAGATCAAGCAATTTCTATGTGGGCTCTTATTATCTCTGTCACCTCTAACTATTCAGGC
GTTGTTACAACCGTCATGTTCTTGGCTAGAGGTATTGTCTTTATGTGCGTTGAGTATTGTCCAATTCTCT
TTATTACAGGTAACACCTTACAGTGTATAATGTTGGTGTACTGCTTTTTAGGCTATTTTTGTACTTGTTA
TTTTGGCCTCTTTTGTTTACTCAATCGTTACTTTAGACTTACCCTTGGTGTTTACGATTATCTCGTTTCC
ACACAAGAGTTTAGATATATGAATTCACAAGGTCTTTTACCACCTAAGAACAGCATAGATGCCTTCAAAC
TAAATGTTAAGCTTTTAGGTATTGGTGGCAAACCCTGTATCAAAGTAGCAACTGTTCAATCAAAGATGTC
AGATGTGAAATGTACTTCTGTAGTCCTTCTCTCAGTTTTACAACAACTTAGAGTTGAATCATCTTCAAAG
TTGTGGGCACAGTGTGTGCAATTGCACAATGATATACTTCTTGCAAAGGACACCACTGAAGCATTTGAAA
AAATGGTTTCATTACTGTCTGTGTTGCTATCCATGCAAGGTGCTGTAGACATAAACAAACTCTGTGAAGA
AATGTTGGACAACAGAGCAACATTACAGGCTATTGCTTCAGAATTTAGTTCTTTACCATCCTATGCTGCC
TTTGCTACAGCTCAAGAAGCTTATGAGCAAGCGGTGGCTAACGGTGATTCTGAAGTGGTTCTTAAAAAGT
TAAAGAAATCTCTGAATGTGGCAAAGTCTGAATTTGACCGTGATGCGGCCATGCAGCGTAAGCTAGAAAA
GATGGCTGATCAAGCTATGACCCAAATGTACAAACAGGCACGGTCTGAAGACAAGAGGGCAAAAGTCACT
AGTGCAATGCAAACTATGCTTTTCACTATGCTTAGAAAACTTGATAATGATGCTCTAAACAACATTATCA
ATAATGCCAGAGACGGTTGTGTTCCACTGAACATAATCCCCCTTACTACTGCAGCCAAACTAATGGTTGT
TGTACCTGACTATAACACCTATAAAAATACTTGTGAAGGTAGTACTTTTACTTATGCCTCAGCACTTTGG
GAAATTCAACAAGTTGTTGATGCAGATAGCAAAATAGTCCAACTTAGTGAAATTACTATGGACAATTCTC
CTAATATTGCTTGGCCTCTTATTGTAACAGCTTTAAGAGCCAATTCAGCTGTCAAACTTCAGAATAATGA
ACTGAGTCCCGTAGCACTTCGACAGATGTCATGTGCTGCAGGTACTACACAAACAGCTTGTAATGAGGAT
AATGCATTAGCCTACTATAACACATCAAAGGGAGGTAGGTTTGTTTTGGCATTACTATCTGATCTTCAAG
ATCTCAAGTGGGCCAGATTTCCTAAATCTGATGGTACTGGCACCATTTATACAGAGCTGGAACCACCTTG
TAGGTTTGTTACAGACACACCAAAAGGACCTAAAGTAAAGTATTTGTACTTCATTAAGGGTTTGAATAAT
TTGAATAGAGGTATGGTACTGGGCAGCTTAGCTGCTACTGTACGTTTACAAGCTGGTAATGCAACAGAAG
TGCCTGCCAACTCAACTGTTCTTTCTTTCTGTGCATTTGCTGTAGATGCATCAAAAGCTTACAGAGACTA
CCTAGCAAGTGGAGGACAACCAATAACAAATTGTGTTAAGATGTTGTGTACACATACAGGTACTGGTCAG
GCAATAACTGTAACACCGGAAGCCAATATGGATCAAGAATCCTTTGGTGGTGCTTCTTGTTGCTTGTACT
GTAGATGCCACATAGATCATCCTAACCCTAAAGGTTACTGTGAGCTTAAAGGTAAGTATGTACAAATACC
TACCACTTGTGCTAATGACCCAGTGGGTTTTACACTTAAAAACACAGTCTGTACCGTCTGCGGCATGTGG
AAAGGTTATGGCTGTAGTTGTGATCAACTCCGCGAACCTATGCTTCAGTCTGCTGATGCACAGTCGTTTT
TAAACGGGTTTGCGGTGTAAGTGCAGCCCGTCTTACACCGTGCGGCACAGGCACAAGCACTGATGTCGTG
TATAGGGCTTTTGACATCTACAATGAAAAAGTAGCTGGTTTTGCTAAGTTCCTTAAAACAAATTGTTGCC
GTTTTCAAGAAAAAGACGAAGATGGTAACCTGATAGATTCCTACTTCATAGTTAAGAGACATACTTTCTC
TAACTATCAACATGAAGAAGCTATTTATAACTTGCTTAAAGATTGTCCGGCTGTTGCTGTTCATGATTTT
TTCAAGTTTAGAGTAGATGGTGACATGGTACCACACATATCACGTCAACGTCTAACTAAATACACAATGG
CAGACTTAGTCTATGCCTTACGTCACTTTGACGAAGGTAATTGTGACACTCTTAAAGAAATACTTGTCAC
ATACAATTGTTGTACTGATGACTATTTTAATAAGAAGGATTGGTATGATTTTGTAGAGAATCCTGACATT
TTACGCGTATATGCTAACTTAGGTGAGCGTGTACGTCAAGCATTATTAAAGACTGTACAGTTTTGCGATG
CTATGCGTGATGCAGGTATTGTAGGTGTACTAACTCTAGATAATCAAGATCTCAATGGGAACTGGTATGA
TTTCGGAGATTTCATACAGACTACACCAGGTAGTGGGGTTCCTATTGTTGATTCTTATTATTCATTGCTA
ATGCCTATTCTCACACTTACGAGGGCATTAGCTGCTGAGTCTCATCTAGACGCTGATTTGACAAAACCTT
ATGTAAAATGGGATTTGTTAAAATATGATTTCACGGAAGAAAGGTTAAACCTTTTTAACCGTTATTTCAA
GTATTGGGATCAAACCTACCACCCAAATTGTGTTAACTGTTTGGATGACAGATGCATTCTGCATTGCGCA
AACTTTAATGTGTTATTCTCTACTGTTTTTCCACCAACAAGTTTTGGTCCATTAGTGAGAAAAATTTTTG
TTGATGGTGTACCTTTTGTAGTTTCAACAGGTTACCACTTCAGAGAGCTAGGTGTTGTACATAATCAAGA
TGTAAACATACATAGCTCGAGACTTAGTTTTAAGGAACTATTAGTGTATGCTGCTGATCCTGCTATGCAT
GCAGCTTCTGGTAATCTTTTGCTAGACAAACGCACTACATGCTTTTCAGTAGCAGCACTAACGAACAATG
TTGCTTTTCAAACTGTCAAACCAGGTAATTTTAACAAAGACTTTTATGACTTTGCTGTCTCTAAAGGCTT
CTTTAAAGAAGGGAGTTCTGTTGAACTCAAACATTTCTTCTTTGCCCAAGATGGTAATGCTGCTATTAGC
GATTACGACTATTATCGGTACAATTTACCAACTATGTGTGATATCCGACAGCTACTATTTGTAGTAGAAG
TTGTTGATAAATATTTTGATTGTTATGACGGTGGTTGTATTAATGCAAACCAAGTCATAGTAAACAATTT
AGATAAATCTGCCGGATTTCCATTTAACAAATGGGGAAAAGCCAGACTTTATTATGATTCTATGAGCTAT
GAGGATCAAGATGCACTCTTCGCTTATACTAAGCGTAATGTCATCCCTACTATAACCCAAATGAATCTTA
AGTATGCCATTAGTGCTAAAAATAGAGCTCGCACCGTTGCAGGTGTTTCTATTTGTAGTACTATGACTAA
TAGACAGTTTCATCAAAAACTTTTGAAATCCATAGCCGCCACAAGAGGTGCCACTGTTGTCATCGGAACT
AGTAAATTCTATGGTGGCTGGAACAATATGTTAAAAACTGTTTACAGTGATGTAGAAAATCCACACCTTA
TGGGTTGGGATTATCCAAAATGTGATAGAGCCATGCCTAACATGCTTAGGATAATGGCTTCTCTTGTTCT
TGCTCGCAAACATACTACTTGCTGTAGTTTGTCACATCGTTTCTATAGATTAGCTAACGAATGTGCACAA
GTTTTAAGTGAAATGGTCATGTGTGGCGGTTCACTATATGTGAAACCAGGTGGTACATCTTCAGGAGATG
CCACAACTGCTTATGCTAATAGTGTCTTCAACATTTGTCAGGCTGTTACTGCCAATGTGAATGCACTTCT
ATCAACTGATGGCAACAAGATTGGCGATAAGTATATTCGCAATCTTCAACACAGACTTTATGAATGTCTC
TATAGGAATAGAGATGTTGATACAGACTTTGTCAATGAATTTTACGCTTACTTGCGTAAACATTTTTCAA
TGATGATACTTTCTGATGATGCTGTTGTTTGCTTTAATAGCACCTACGCATCACAGGGTCTTGTAGCTAG
CATAAAGAATTTTAAATCAGTTCTTTATTATCAAAATAATGTTTTTATGTCTGAGGCAAAATGCTGGACT
GAGACTGACCTTACAAAGGGACCTCATGAATTTTGCTCTCAACACACTATGCTAGTTAAACAAGGTGATG
ATTATGTGTACTTGCCCTATCCTGATCCATCACGCATTCTAGGCGCAGGTTGTTTTGTCGATGACATTGT
CAAGACAGATGGTACACTAATGATTGAAAGATTTGTGTCATTGGCTATTGATGCTTATCCACTTACTAAA
CATCCTAATCAGGAGTATGCTGATGTCTTTCATTTGTATTTACAATACATACGAAAGTTACATGATGAAC
TCACAGGACACATGTTAGACATGTATTCTGTTATGCTTACTAATGATAGTACTTCAAGGTATTGGGAGCC
AGAGTTCTATGAAGCAATGTACACACCTCATACAGTCTTACAGGCTGTGGGAGCTTGTGTTCTCTGCAAT
TCACAGACTTCCTTAAGATGTGGTGCGTGTATACGTAGACCCTTCTTATGCTGTAAATGTTGTTATGACC
ATGTCATATCAACATCTCATAAATTGGTTTTGTCTGTTAATCCGTATGTTTGCAATGCCACAGGTTGTGA
CGTCACAGACGTTACACAACTTTATTTAGGAGGTATGAGCTATTATTGCAAAGCACATAAACCGCCTATT
AGCTTTCCTCTTTGTGCTAATGGACAGGTTTTTGGTTTGTACAAAAACACATGTGTTGGTAGCGATAATG
TTACCGACTTTAATGCTATAGCTACATGTGATTGGACAAATGCTGGTGATTACATTCTTGCGAACACCTG
CACAGAAAGACTTAAACTTTTTGCTGCTGAAACACTTAAAGCAACAGAGGAGACCTTCAAACTATCTTAT
GGTATTGCCACTGTACGTGAAGTACTGTCAGATAGAGAATTATATCTTTCTTGGGAAGTAGGAAAACCTA
GACCACCTCTCAATAGAAATTATGTGTTTACTGGTTACAGAGTAACTAAGAATAGTAAAACACAAATTGG
TGAATACACTTTTGAAAAAGGTGATTATGGTGATGCTGTTGTTTACCGTGGTACAACAACTTATAAATTA
AACGTGGGTGACTATTTTGTGTTAACATCACACACAGTCATGCCACTGAGTGCACCAACATTAGTGCCAC
AGGAGCATTATGTTAGGATTACTGGCTTGTACCCTACACTCAACATTTCAGATGAGTTTTCTAGCAACGT
AGCTAATTACCAGAAAGTTGGTATGCAAAAATACTCAACTTTACAAGGACCACCAGGTACTGGTAAAAGT
CATTTTGCTATAGGATTAGCATTGTACTATCCTTCAGCACGCATTGTTTATACAGCATGTTCACATGCAG
CTGTAGATGCACTGTGTGAAAAAGCATTAAAATATCTGCCCATTGATAAATGTAGCAGAATTATACCAGC
ACGTGCTCGTGTTGAATGCTTTGACAAATTCAAAGTTAATTCGACACTAGAGCAATATGTGTTCTGTACA
GTGAATGCACTACCAGAAACAACAGCTGACATTGTGGTTTTTGATGAGATATCAATGGCCACTAATTATG
ATTTAAGTGTTGTTAATGCTAGGTTAAGGGCAAAACACTATGTATATATAGGTGACCCTGCACAATTGCC
AGCACCACGCACGTTGCTCACTAAGGGTACTCTAGAACCTGAGTACTTTAATTCTGTTTGCAGATTAATG
AAAACTATAGGTCCTGATATGTTTTTAGGTACTTGTAGAAGATGTCCTGCTGAAATAGTTGACACTGTAA
GTGCTCTAGTTTATGATAATAAACTTAGAGCTCATAAAGATAAATCACAACAGTGCTTTAAAATGTTTTA
CAAGGGTGTTATAACACATGATGTCTCATCTGCTATTAACAGACCTCAAATTGGTGTAGTTAGAGAATTT
CTAACACGCAACCCTACTTGGAGAAAGGCTGTTTTCATCTCTCCTTATAATTCACAGAATGCTGTTGCTG
CCAAAATATTAGGTTTACCAACACAAACTGTGGATTCATCACAGGGTTCTGAGTATGACTATGTCATATT
CACACAAACAACTGAAACTGCACACTCTTGTAATGTTAACCGCTTTAATGTGGCCATTACTAGAGCAAAA
ATTGGTATACTTTGCATAATGTCTGATAGAGACCTTTATGACAAATTACAATTTACAAGCCTTGAAGTTC
CACGTCGAAACGTGGCAACCTTACAAGCTGAAAATGTAACAGGGCTTTTTAAGGATTGTAGTAAGGTTAT
TACAGGATTACACCCTACACAAGCACCAACTTACCTTAGTGTTGATACAAAATTCAAGACTGAAGGTTTG
TGTGTCGACATACCAGGAATACCAAAAGACATGACCTATAGGAGACTCATCTCTATGATGGGTTTCAAAA
TGAATTATCAAGTTAATGGTTACCCTAACATGTTCATCACCCGCGAAGAAGCCATTAAACATGTTCGTGC
ATGGGTTGGTTTTGATGTCGAAGGGTGTCATGCTACAAGAGAAGCTGTTGGTACTAATTTACCATTACAG
CTAGGCTTTTCAACAGGTGTCAATCTAGTAGCAGTTCCTACAGGCTACGTTGATACATCTAATGCAACAG
AGTTTTCTAGGGTGAGTGCTAAACCACCACCTGGTGACCAATTTAAACATCTTATACCACTTATGTACAA
AGGATTACCTTGGAACATTGTGCGTATAAAGATAGTTCAGATGTTAAGTGACACACTTAAAAACCTTTCA
GACAGAGTCGTTTTTGTCCTTTGGGCACATGGCTTTGAGCTGACATCTATGAAATACTTTGTCAAAATAG
GACCTGAACGCACTTGTTGCTTATGTGACAAACGTGCTACCTGTTTTTGCACAGCATCTGATACTTATGC
GTGTTGGCATCACTCAGTTGGATTTGACTATGTCTACAACCCTTTCATGATTGATGTTCAACAATGGGGT
TTTACTGGTAACCTTCAAAGTAACCATGACCAATACTGTCAAGTACACGGTAATGCACATGTTGCTAGTT
GTGATGCTATCATGACTAGATGTTTAGCAGTCCATGAATGCTTTGTTAAGCGTGTTGACTGGACCATTGA
ATATCCTATTATAGGTGATGAGCTGAAGATAAATGCAGCATGCCGTAAAGTACAACATATGGTAGTAAAG
GCTGCATTACTTGCTGATAAGTTTCCAGTTCTTCATGATATTGGTAATCCAAAAGCTATAAAATGTGTAC
CTCAAGCAGACACAGATTGGAAGTTTTATGATGCTCAACCTTGTAGTGATAAAGCTTATAAAATAGAGGA
ATTATTCTATTCCTATGCTACCCATTCTGATAAATTCAAGGATGGTGTTTGTCTTTTCTGGAACTGCAAC
GTTGACAGATACCCAGCAAATGCAATAGTCTGCAGATTTGACACAAGAGTTCTGTCCAATCTAAACTTAC
CAGGTTGTGATGGTGGTAGTTTGTATGTAAATAAACATGCTTTCCACACACCAGCTTTTGACAAGAGTGC
TTTTGTAAATCTTAAGCAATTACCATTCTTTTACTACTCAGATAGCCCTTGTGAGTCTCATGGCAAACAA
GTGGTGTCAGACATAGATTATGTACCTTTAAAGTCTGCAACGTGTATTACACGTTGTAACTTAGGTGGGG
CTGTTTGCAGACATCATGCGAATGAATACAGATTGTATTTAGACGCCTATAATATGATGATTTCTGCTGG
TTTTAGCCTTTGGATTTACAAACAATTTGATACCTACAATCTCTGGAACACTTTTACAAGACTCCAGAGT
TTAGAAAATGTGGCTTTCAATGTTATTAATAAGGGACATTTCGATGGACAGCAAGGTGAAACACCTGTTT
CTATCGTTAATAACACTGTCTACACAAAAGTAGATGGTGTTGATGTTGAATTGTTTGAGAACAAAACAAC
ACTACCTGTTAATGTAGCGTTTGAGCTCTGGGCTAAGCGCAATATCAAACCTGTTCCAGAAGTGAAAATA
CTCAACAATTTGGGTGTTGACATTGCTGCTAATACGGTGATTTGGGACTACAAAAGAGAAGCCCCTGCAC
ATGTTTCTACAATTGGAGTTTGTACTATGACTGACATAGCAAAGAAATCTACTGAAACTGCATGTTCACC
ACTCACTATCTTATTTGATGGTAGAGTTGAAGGACAAGTTGACTTATTCAGAAATGCCCGTAATGGTGTT
TTAATAACTGAGGGTAATGTAAAAGGATTACAACCATCAGTAGGTCCAAAACAAGCTAGTCTTAATGGAG
TCACATTAATTGGTGAAGCAGTGAAAACACAGTTTAACTATTATAAGAAGGTTGATGGTGTAGTACAACA
ACTACCTGAAACTTACTTTACTCAGAGTAGAAATTTGCAAGAATTCAAACCCAGGAGTCAAATGGAAATT
GATTTCTTAGAATTAGCTATGGATGAGTTCATTGAACGATATAAACTAGAAGGCTACGCTTTCGAACATA
TCGTTTATGGAGATTTTAGTCATGGTCAGTTAGGTGGATTACATCTATTGATTGGACTTGCTAAGCGTTC
TAAGGATTCACCACTAGAATTAGAGGATTTTATTCCTATGGACAGTACAGTTAAAAATTACTTTATTACA
GATGCACAAACAGGGTCATCTAAGTGTGTGTGTTCTGTTATAGATTTATTACTTGATGATTTTGTTGAAA
TAATAAAATCACAGGATTTATCAGTAGTTTCTAAAGTGGTTAAAGTGACTATTGACTATGCAGAAATTGC
TTTTATGCTTTGGTGTAAAGATGGCCATGTAGAGACATTTTACCCAAAATTACAATCTAGTCAAGCTTGG
CAACCTGGTGTTGCTATGCCGAACCTTTACAAAATGCAGAGAATGCTACTTGATAAATGTGATCTTCAAA
ATTATGGTGAAGCAGCAACTCTACCTAAAGGCATAATGATGAATGTTGCAAAATATACTCAACTGTGTCA
ATATTTAAATACTTTGACTTTAGCTGTACCTTATAACATGAGAGTAATACACTTTGGTGCTGGTTCTGAT
AAAGGAGTTGCACCTGGTACAGCAGTTCTTAGACAGTGGTTGCCTACGGGTACACTACTTGTCGATTCTG
ATCTTAATGACTTCGTCTCTGACGCTGATTCTACTTTAATAGGTGACTGTGCAACCGTACACACTGCTAA
TAAATGGGATCTCATTATTAGTGATATGTACGATCCTAAAACCAAACATGTAACAAGAGAAAATGACTCT
AAAGAGGGGTTTTTCACTTACATCTGTGGATTTATACAACAAAAGTTAGCCCTTGGAGGTTCTGTGGCCA
TAAAGATAACAGAGCATTCTTGGAATGCTGATCTTTATAAACTCATGGGACACTTTGCATGGTGGACTGC
TTTTGTTACTAATGTAAATGCCTCTTCTTCAGAGGCATTTTTAATTGGATGTAATTATCTTGGCAAACCA
CGTGAACAAATAGATGGTTATGTCATGCATGCAAATTACATATTCTGGAGGAATACTAATCCAATTCAAT
TATCTTCCTATTCATTATTTGACATGAGTAAATTTCCTCTTAAATTAAGAGGGACAGCTGTCATGTCCTT
AAAAGAAGGACAAATCAATGATATGATATTGTCTTTACTTAGTAAAGGCAGACTTATTATTAGAGAAAAC
AACAAGGTTGTGGTTTCTAGTGATGTTTTAGTTAATAACTAAACGAACTATGTTTGTTTTTCTTTTTGTC
TTGCCTTTGGTTTCCAGTCAATGTGTCAATTTGACCACAAGAACTGGAATACCGCCAGGTTATACCAATT
CATCTACTAGAGGTGTCTATTATCCAGACAAAGTTTTTAGGTCTTCAATTTTACATCTTACACAAGACCT
TTTCTTACCTTTCTTTTCTAATGTTACTTGGTTTAACACCATAAATTATCAAGGAGGCTTTAAGAAGTTT
GACAATCCTGTTTTACCATTTAATGATGGTGTTTACTTTGCCTCCACGGAAAAGTCCAATATTATACGCG
GTTGGATTTTTGGAACAACACTTGATGCCAGAACTCAATCTCTTCTAATAGTTAACAACGCAACCAATGT
TGTTATCAAAGTATGTGAGTTTCAGTTTTGCACTGATCCATTTTTAGGTGTTTACTATCATAACAACAAT
AAAACATGGGTTGAAAATGAGTTTAGAGTTTATTCAAGTGCCAACAATTGCACTTTCGAATACATTTCTC
AACCTTTTCTTATGGACCTTGAAGGAAAGCAAGGTAATTTTAAGAACCTTAGAGAGTTTGTGTTTAAAAA
TGTTGATGGTTATTTCAAGATTTACTCTAAACACACACCTATTGATTTAGTGCGCGACCTCCCCAGAGGT
TTTGCTGCATTGGAACCACTGGTGGACCTCCCTATAGGTATTAATATTACCAGATTCCAAACATTGCTTG
CTTTACATAGAAGTTATCTTACACCTGGTAATCTAGAAAGTGGCTGGACAACTGGAGCTGCTGCTTACTA
TGTAGGTTACCTACAACAGAGGACTTTTCTCTTAAGTTACAATCAAAATGGAACCATTACAGATGCTGTT
GATTGTTCACTAGACCCTCTTTCAGAGACAAAGTGCACATTAAAATCCCTAACAGTTGAAAAAGGAATTT
ACCAGACTTCTAACTTCAGAGTTCAACCAACAATCAGTATAGTTAGATTTCCTAATATTACAAACTTATG
TCCATTTGGAGAAGTGTTTAACGCATCCAAATTTGCATCAGTTTATGCTTGGAACAGGAAGAGAATTAGC
AATTGTGTTGCTGATTACTCTGTACTTTATAACTCTACATCATTTTCCACTTTTAAATGTTATGGAGTTT
CACCTACAAAACTCAATGACCTTTGCTTCACCAATGTGTATGCAGACTCATTTGTTGTTAAAGGTGACGA
GGTTAGACAAATAGCACCCGGACAAACTGGTGTTATTGCTGATTATAACTATAAGCTGCCAGATGATTTT
ACTGGTTGTGTTATTGCTTGGAACTCAGTTAAGCAAGATGCTTTGACTGGTGGTAATTATGGTTATTTGT
ATAGATTATTTAGAAAGTCTAAGCTTAAACCATTTGAGAGAGATATTTCCACTGAAATATACCAAGCCGG
CAGCACACCCTGTAACGGTCAAGTTGGTCTAAATTGTTATTATCCTCTTGAAAGGTATGGTTTTCACCCA
ACTACAGGTGTTAACTACCAACCTTTTAGAGTGGTTGTTTTATCATTTGAGTTACTTAATGGACCAGCTA
CTGTTTGTGGACCCAAATTGTCTACAACACTAGTTAAAGACAAATGTGTCAATTTCAACTTTAACGGTTT
AACTGGCACAGGTGTTCTTACAACATCTAAGAAACAGTTTCTGCCTTTTCAACAATTTGGTAGAGACATC
TCTGACACTACTGATGCTGTCCGTGACCCACAGACACTTGAAATACTTGACATTACCCCTTGCTCTTTTG
GAGGAGTTAGTGTGATAACACCAGGTACAAACACTTCTAATCAAGTGGCTGTACTTTACCAAGATGTTAA
CTGTACTGAAGTGCCTATGGCCATTCATGCAGAACAACTTACACCTGCCTGGCGTGTTTACTCTGCAGGA
GCAAATGTGTTTCAAACAAGAGCAGGCTGTTTAGTAGGTGCTGAGCATGTCAACAATTCTTATGAATGTG
ACATTCCAGTCGGTGCTGGCATATGTGCAAGTTACCATTCCATGTCATCATTGCGTAGTGTCAACCAGCG
TTCAATCATTGCTTACACTATGTCTTTAGGTGCAGAAAATTCAGTTGCTTATTCTAATAATTCAATTGCC
ATACCTACTAATTTTACAATAAGTGTTACCACAGAAATTCTACCAGTGTCAATGACTAAGACTTCTGTAG
ATTGTACTATGTACATCTGTGGAGATTCAATTGAGTGTAGTAATTTATTGCTACAATATGGCAGTTTTTG
CACACAATTAAACCGTGCTTTGACTGGGATTGCTGTTGAACAAGACAAAAACACACAAGAAGTTTTTGCC
CAGGTTAAACAAATCTACAAAACACCACCTATTAAAGATTTTGGTGGCTTTAACTTTTCACAAATATTGC
CAGATCCATCAAAACCAAGCAAGAGGTCATTTATTGAGGATTTACTCTTCAACAAAGTGACACTTGCTGA
TGCTGGCTTCATCAAACAATATGGTGATTGCCTTGGTGATATTGCTGCTAGAGATCTCATCTGTGCACAA
AAGTTCAATGGACTCACGGTTCTACCGCCTTTGCTCACAGATGAAATGATTGCTCAATACACTTCTGCAC
TACTTGCTGGAACAATCACCTCAGGTTGGACCTTTGGTGCAGGAGCTGCTTTACAAATACCCTTTGCAAT
GCAAATGGCTTACAGGTTTAATGGCATTGGAGTCACTCAGAATGTTCTATATGAGAATCAGAAATTAATT
GCCAATCAGTTCAACAGTGCTATTGGCAAAATACAGGATTCACTTTCATCTACGGCTAGTGCACTTGGTA
AACTTCAAGACGTCGTAAATCAAAATGCACAGGCTTTAAACACACTTGTCAAACAACTTAGTTCCAATTT
TGGAGCTATTTCGAGTGTGCTTAATGATATTCTTTCACGTCTTGACAAAGTTGAGGCTGAAGTGCAAATT
GATAGGTTAATCACAGGAAGACTACAGAGTCTTCAAACTTATGTGACACAACAATTAATCAGAGCAGCAG
AAATCAGAGCTTCTGCTAATCTTGCTGCAACAAAAATGTCTGAGTGCGTACTCGGACAATCTAAAAGAGT
TGATTTTTGTGGAAAAGGCTACCATTTAATGTCTTTCCCTCAATCAGCACCGCATGGTGTTGTTTTCTTG
CATGTTACTTATGTACCTGCACAAGAAAAGAACTTTACTACTGCTCCTGCTATTTGTCATGAAGGAAAAG
CACACTTCCCTCGTGAAGGTGTCTTCGTTTCAAATGGCACTCATTGGTTTATTACACAAAGGAATTTTTA
TGAACCTCAAATTATTACCACTGACAACACATTCGTCTCTGGTAGCTGTGATGTTGTAATTGGAATAGTC
AACAACACAGTTTATGATCCTTTGCAACCCGAGCTTGACTCATTTAAGGAGGAGTTAGACAAATACTTCA
AAAATCACACATCACCAGATGTTGATCTTGGCGACATATCTGGCATAAATGCTTCGGTCGTCAACATACA
AAAAGAAATTGACCGCCTCAATGAGGTTGCCAAAAATTTGAATGAATCACCCATTGACCTACAAGAGCTT
GGAAAATATGAGCAATACATCAAATGGCCTTGGTACATTTGGCTTGGTTTTATAGCTGGGCTAATTGCTA
TCATTATGGTCACAATCATGCTATGTTGTATGACTAGTTGCTGTAGTTGCCTCAAGGGTTGTTGCTCTTG
CGGTTCCTGCTGCAAATTTGATGAAGACGATTCAGAACCTGTTCTGAAAGGAGTCAAATTACATTACACA
TAAACGAACTTAATGGATTTGTTTATGAGAATTTTTACTCTTGGATCTGTAACATTCAAACCAGGAAAAA
TTGAAGATGCTACTCCTTCAGATTCTATTCGCGCTACTGCAACGATACCGATACAAGCCTCACTCCCTTT
CGGATGGCTTATTGTTGGCGTTGCACTTCTTGCTGTTTTTCACAGCGCTTCCAAAATAATTACACTCAAA
AAGAGGTGGCAATTTGCTCTCTCCAAGGGTGTTCATTTTGCTTGCAACTTGCTTCTACTATTTGTTACAG
TCTACTCTCACCTTTTGCTTGTTGCTGCTGGCCTTGAAGCCCAATTTCTCTATCTTTACGCTTTAGTTTA
TTTTCTGCAAAGTGTTAATGCTTGCAGAATTATTATGAGGCTTTGGCTGTGCTGGAAGTGCAGATCCAAA
AATCCATTACTTTATGATGCCAATTACTTTCTTTGCTGGCATACTAATTGCTATGACTATTGTATACCAT
ATAATAGCATAACTTCTTCAATTGTCATTACATCAGGTGATGGCACTCCAAGTCCTATTACAGACCATGA
CTACCAAATTGGTGGTTATACGGAAAAGTGGGAATCTGGTGTTAAAGACTGTGTTACATTACATGGTTAC
TTTACATCAGAATGCTACCAGCTGTACTCTACACAACTTAGTACAGATACTGGTGTTGAACATACTACCT
TCTTCATTTACAGTAGAATTGTGGATGAACCAGAAGACCATGTTCAAATTCACACAATCGACGGCTCATC
AGGAGTTGTAAATCCAGCAATGGATCCTATCTATGATGAGCCGACGACGACTACTAGCGTGCCTTTGTAA
GCACAAGCTGATGAGTACGAACTTATGTACTCATTCGTTTCGGAAGAGACAGGTACGTTAATAGTTAATA
GCGTACTTCTTTTTCTTGCTTTCGTGGTATTCTTGCTAGTCACACTAGCCATCCTTACTGCGCTTCGATT
GTGTGCGTACTGCTGCAATATTGTTAACGTGAGTTTAGTTAAACCTTCTTTTTACGTCTACTCACGTGTT
AAAAATCTGAATTCTTCTAGAGTTCCTGATCTTCTGGTCTAAACGAACTAAATATTTTAGTTTTTCTGTT
TGGAACTTTAATTTTAGCCATGTCAGCTGACAACGGTACTATTACCGTTGAAGAGCTTAAAAAGCTCTTA
GAACAATGGAACCTAGTAATAGGTTTCCTATTTCTAACATGGATTTGTCTTTTACAGTTCGCCTATGCTA
ACAGGAATAGGTTTCTGTACATAATTAAGTTAATTTTCCTCTGGCTACTTTGGCCAGTAACTTTAGCTTG
CTTTGTGCTTGCTGCTGTTTACAGAATCAATTGGATTACCGGTGGAATCGCGATTGCAATGGCTTGTCTT
GTGGGCTTGATGTGGCTTAGCTACTTCATTGCTTCATTCAGGCTTTTTGCGCGTACGCGTTCCATGTGGT
CCTTCAATCCAGAAACAAACATACTGCTGAATGTGCCATTGCATGGTACAATTTTGACCAGACCACTCCT
AGAAAGTGAACTTGTCATCGGTGCTGTGATCCTCAGAGGACACCTTCGCATTGCTGGACATCATCTAGGA
CGCTGTGACATCAAGGACCTGCCAAAAGAAATCACTGTAGCTACATCACGAACGCTTTCTTATTACAAAT
TGGGAGCTTCGCAGCGTGTAGCCGGTGACTCAGGTTTTGCTGCATACAGTCGCTATCGGATTGGCAACTA
CAAACTAAACACAGACCATTCCAATAGCAGTGACAATATTGCTTTGCTTGTACAGTAAGTGACAACAGAT
GTTTCATCTCGTTGACTTTCAGGTTACTATAGCAGAGATACTTATTATTATTATGAGAACTTTCAAGATT
TCCATTTGGAACCTTGATTACATCATTAATCTCATAATTAAAAATTTATCTAAGCCTTTAACTGAAAATA
AATATTCTCAGTTAGACGAAGAGCAACCAATGGAGATTGATTAAACGAACATGAAAATTATTCTTCTCTT
GGCATTAGTTACTTTTGCTACATGCGAACGTTACCACTACCAAGAGTGTGTTAGAGGTACAACTGTACTA
ATAAAGGAACCTTGCTCTTCTGGAACTTACGAGGGCAATTCACCATTTCATCCTCTTGCTGATAATAAAT
TTGCACTTGCTTGCTCAAGCCAACAATTTGCTTTTGCTTGCCCTGACGGTACTAAACATACCTTTCAGTT
ACGTGCGAGATCAGTTTCACCAAAACTTTTCATCAGACAAGAGGAAGTTCAAGAACTTTACTCACCACTC
TTTCTCATAATTGCTGCATTAGTGTTTATAACACTTTGCTTCACACTTAAGAGAAAGACAGAATGAGTGA
AATTACACTAATTGACTTCTATTTGTGCTTTTAGCCTTTCTGCTATTCCTTGTTTTAATTATGCTCATGA
TATTTTGGTTTGCTTTGACACTCCAAGATGATGATGAGTGTTGCCAAGTCTAAACGAACATGAAATTTCT
TGTTTTACTTGGAATACTAACAACAGTACACACATTCCATCAGGAATGTAGTTTACAGTCATGTCAATTC
AATTCACCTTATGTAGTTGATGATCCATGCCCTATACATTTCTACTCGAAATGGTATATTAGGGTCGGTG
CTAGAAAATCTGCACCATTGATTGAACTCTGTGTTGATGAAGTAGGTTCAAAAACACCTATTAAATACAT
CGACATTGGCAACTACACTGTTTCTTGTTCACCGTTTACTATAAACTGTCAAGAACCTAAATTAGGTAGT
CTCGTAGTTCGTTGTTCGTTCTATGAAGACTTTGTTGATTACCATGACATTCGTGTTGTTTTAGATTTCA
TCTAAACGAACAAACAAAATGTCTGATAATGGACCCCAAAATCGTGCACCCCGCATTACATTTGGTGGAC
CCTCAGATTCGACTGACAATAACCAGAATGGAGACCGCAGTGGAGCAAGGCCAAAACAACGAAGGCCCCA
GGGATTACCCAATAATACTGCGTCTTGGTTCACCGCTCTCACTCAACATGGTAAGGAAGACCTTAGATTC
CCTCGAGGACAAGGTGTTCCGATTAACACCAATAGTACCAAAGATGACCAAATTGGCTACTACCGAAGAG
CTACCAGACGAGTTCGTGGTGGTGACGGTAAAATGAAAGATCTCAGTCCACGATGGTACTTCTATTACCT
TGGAACTGGGCCAGAAGCTGGACTTCCCTATGGTGCTAACAAAGAAGGCATCATATGGGTTGCAACTGAG
GGAGCCTTGAATACACCAAAAGATCACATTGGCACCCGCAATCCAAACAACAATGCTGCAATCGTGCTAC
AACTTCCTCAAGGAACAGCTTTGCCTAAAGGTTTCTACGCAGAAGGGAGCAGAGGCGGCAGTCAAGCTTC
TTCACGCTCTTCATCACGTAGTCGCAATAGTTCCAGAAACTCAACTCCAGGCAGTAGTAGGGGAACTTCT
CCTGCTCGAATTGCTGGCAATGGTGGTGATGCTGCCCTTGCTTTGCTACTGCTTGATCGGTTGAATGCAC
TTGAGAGCAAAATGTCTGGTAAAGGCTCACAACAACAGAGCCAAACAGTCACTAAGAAATCTGCTGCTGA
GGCTTCCAAGAAACCTCGCCAAAAACGTACTGCCACTAAACAATACAATGTCACTCAGGCATTTGGCAGA
CGTGGTCCTGAACAAACCCAAGGAAATTTTGGGGACCAAGAATTAATCAGACAAGGAACTGAGTACAAAC
ATTGGCCGCAAATTGCACAATTTGCACCTAGCGCTTCTGCATTCTTCGGAATGTCGCGCATTGGCATGGA
AGTCACACCTTCGGGAACATGGCTGACTTACACAGGTGCCATCAAGCTTGATGACAAAGATCCAAGCTTC
AAAGACAACGTCATACTGCTGAACAAGCACATTGACGCATACAAAACATTCCCACCAACAGAGCCTAAAA
AGGACAAAAAGAAAAAGACTGACGAAAGCCAGCCTTTACCGCAGAGACAGAAGAAACAACAAACTGTGAC
TCGTCTTCCTGCTGCAGATTTGGATGATTTCTCCAAACAATTGCAACAATCCATGAGCAGTGCTGATTCA
ACTCAGGCTTAAACTCATGCAGACCACACAAGGCAGATGGGCTATGTAAACGTTTTCGCTTTTCCGTTTA
CGATACATAGTCTACTCTTGTTCAGAATGAATTCGCGTAGCTATACAGCAAAACTAGTTATAGTCAACTT
TATTCTCACATAGCAATCTTTAATCAGTGTGTAACATTAGGGAGGACTTGAAAGAGCCACCACATTTTCA
CCGAGGCCACGCGGAGTACGATCGAGGGTACAGTGAATAATGCTAGGGAGAGCTGCCTATATGGAAGAGC
CCTAATGTGTAAATTAATTTTAGTAGTGCTATCCCCATGTGATTTTAATAGCTTC</v>
      </c>
      <c r="AU70" s="114" t="str">
        <f t="shared" si="20"/>
        <v>&gt;PnGX-P4L M</v>
      </c>
      <c r="AV70" s="114">
        <f t="shared" si="21"/>
        <v>1</v>
      </c>
      <c r="AW70" s="115" t="str">
        <f t="shared" si="22"/>
        <v>&gt;PnGX-P4L MT040333.1_genome</v>
      </c>
      <c r="AX70" s="258"/>
      <c r="AY70" s="258"/>
      <c r="AZ70" s="258"/>
      <c r="BA70" s="258"/>
      <c r="BB70" s="258"/>
      <c r="BC70" s="258"/>
      <c r="BD70" s="258"/>
      <c r="BE70" s="258"/>
      <c r="BF70" s="258"/>
      <c r="BG70" s="258"/>
      <c r="BH70" s="258"/>
      <c r="BI70" s="258"/>
      <c r="BJ70" s="258"/>
      <c r="BK70" s="258"/>
      <c r="BL70" s="258"/>
      <c r="BM70" s="258"/>
      <c r="BN70" s="258"/>
      <c r="BO70" s="258"/>
      <c r="BP70" s="258"/>
      <c r="BQ70" s="258"/>
      <c r="BR70" s="258"/>
    </row>
    <row r="71" ht="15.75" customHeight="1">
      <c r="A71" s="256">
        <v>20.0</v>
      </c>
      <c r="B71" s="251" t="s">
        <v>606</v>
      </c>
      <c r="C71" s="257" t="s">
        <v>637</v>
      </c>
      <c r="D71" s="90" t="str">
        <f t="shared" si="8"/>
        <v>PnGX-P5E</v>
      </c>
      <c r="E71" s="91" t="s">
        <v>135</v>
      </c>
      <c r="F71" s="91" t="s">
        <v>135</v>
      </c>
      <c r="G71" s="91" t="s">
        <v>135</v>
      </c>
      <c r="H71" s="91" t="s">
        <v>136</v>
      </c>
      <c r="I71" s="91"/>
      <c r="J71" s="98"/>
      <c r="K71" s="98"/>
      <c r="L71" s="116" t="s">
        <v>631</v>
      </c>
      <c r="M71" s="152" t="s">
        <v>23</v>
      </c>
      <c r="N71" s="193" t="s">
        <v>445</v>
      </c>
      <c r="O71" s="194">
        <v>43944.0</v>
      </c>
      <c r="P71" s="98"/>
      <c r="Q71" s="119"/>
      <c r="R71" s="97"/>
      <c r="S71" s="98"/>
      <c r="T71" s="91"/>
      <c r="U71" s="98"/>
      <c r="V71" s="98"/>
      <c r="W71" s="99" t="s">
        <v>638</v>
      </c>
      <c r="X71" s="99"/>
      <c r="Y71" s="120">
        <v>1267.0</v>
      </c>
      <c r="Z71" s="119" t="s">
        <v>639</v>
      </c>
      <c r="AA71" s="102">
        <f t="shared" si="28"/>
        <v>1267</v>
      </c>
      <c r="AB71" s="103" t="str">
        <f t="shared" si="29"/>
        <v>yes</v>
      </c>
      <c r="AC71" s="104" t="str">
        <f t="shared" si="32"/>
        <v>&gt;PnGX-P5E QIA48641</v>
      </c>
      <c r="AD71" s="104" t="str">
        <f>IFERROR(__xludf.DUMMYFUNCTION("if (REGEXMATCH(AC71, ""^&gt;""),AC71 &amp; ""
"" &amp; Z71, """")"),"&gt;PnGX-P5E QIA48641
MFVFLFVLPLVSSQCVNLTTRTGIPPGYTNSSTRGVYYPDKVFRSSILHLTQDLFLPFFSNVTWFNTITYQGGSKKFDNPVLPFNDGVYFASTEKSNIIRGWIFGTTLDARTQSLLIVNNATNVVIKVCEFQFCTDPFLGVYYHNNNKTWVENEFRVYSSANNCTFEYISQPFLMDLEGKQGNFKNLREFVFKNVDGYFKIYSKHTPIDLVRDLPRGFAALEPLVDLPIGINITRF"&amp;"QTLLALHRSYLTPGKLESGWTTGAAAYYVGYLQQRTFLLSYNQNGTITDAVDCSLDPLSETKCTLKSLTVEKGIYQTSNFRVQPTISIVRFPNITNLCPFGEVFNASKFASVYAWNRKRISNCVADYSVLYNSTSFSTFKCYGVSPTKLNDLCFTNVYADSFVVKGDEVRQIAPGQTGVIADYNYKLPDDFTGCVIAWNSVKQDALTGDNYGYLYRLFRKSKLKPFERDISTEIYQAGSTPCNGQVGLNCYYPLE"&amp;"RYGFHPTTGVNYQPFRVVVLSFELLNGPATVCGPKLSTTLVKDKCVNFNFNGLTGTGVLTTSKKQFLPFQQFGRDISDTTDAVRDPQTLEILDITPCSFGGVSVITPGTNTSNQVAVLYQDVNCTEVPMAIHAEQLTPAWRVYSAGANVFQTRAGCLVGAEHVNNSYECDIPVGAGICASYHSMSSFRSVNQRSIIAYTMSLGAENSVAYSNNSIAIPTNFTISVTTEILPVSMTKTSVDCTMYICGDSIECSNL"&amp;"LLQYGSFCTQLNRALTGIAVEQDKNTQEVFAQVKQIYKTPPIKDFGGFNFSQILPDPSKPSKRSFIEDLLFNKVTLADAGFIKQYGDCLGDIAARDLICAQKFNGLTVLPPLLTDEMIAQYTSALLAGTITSGWTFGAGAALQIPFAMQMAYRFNGIGVTQNVLYENQKLIANQFNSAIGKIQDSLSSTASALGKLQDVVNQNAQALNTLVKQLSSNFGAISSVLNDILSRLDKVEAEVQIDRLITGRLQSLQTY"&amp;"VTQQLIRAAEIRASANLAATKMSECVLGQSKRVDFCGKGYHLMSFPQSAPHGVVFLHVTYVPAQEKNFTTAPAICHEGKAHFPREGVFVSNGTHWFITQRNFYEPQIITTDNTFVSGSCDVVIGIVNNTVYDPLQPELDSFKEELDKYFKNHTSPDVDLGDISGINASVVNIQKEIDRLNEVAKNLNESLIDLQELGKYEQYIKWPWYIWLGFIAGLIAIIMVTIMLCCMTSCCSCLKGCCSCGSCCKFDEDDSE"&amp;"PVLKGVKLHYT")</f>
        <v>&gt;PnGX-P5E QIA48641
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v>
      </c>
      <c r="AE71" s="121" t="s">
        <v>617</v>
      </c>
      <c r="AF71" s="105" t="str">
        <f t="shared" si="12"/>
        <v>https://www.ncbi.nlm.nih.gov/protein/QIA48641</v>
      </c>
      <c r="AG71" s="128" t="s">
        <v>640</v>
      </c>
      <c r="AH71" s="110">
        <v>29802.0</v>
      </c>
      <c r="AI71" s="108" t="str">
        <f t="shared" si="13"/>
        <v>21540</v>
      </c>
      <c r="AJ71" s="108" t="str">
        <f t="shared" si="14"/>
        <v>25343</v>
      </c>
      <c r="AK71" s="109" t="str">
        <f>IFERROR(__xludf.DUMMYFUNCTION("if(AI71&gt;0, right(left( REGEXREPLACE( REGEXREPLACE(AQ71, ""&gt;.*\n"", """"), ""\n"" , """"), AJ71), AJ71-AI71+1))"),"ATGTTTGTTTTTCTTTTTGTCTTGCCTTTGGTTTCCAGTCAATGTGTCAATTTGACCACAAGAACTGGAATACCGCCAGGTTATACCAATTCATCTACTAGAGGTGTCTATTATCCAGACAAAGTTTTTAGGTCTTCAATTTTACATCTTACACAAGACCTTTTCTTACCTTTCTTTTCTAATGTTACTTGGTTTAACACCATAACTTATCAAGGAGGCTCTAAGAAGTTTGACAATCCTGTTTTACCATTTAAT"&amp;"GATGGTGTTTACTTTGCCTCCACGGAAAAGTCCAATATTATACGCGGTTGGATTTTTGGAACAACACTTGATGCCAGAACTCAATCTCTTCTAATAGTTAACAACGCAACCAATGTTGTTATCAAAGTATGTGAGTTTCAGTTTTGCACTGATCCATTTTTAGGTGTTTACTATCATAACAACAATAAAACATGGGTTGAAAATGAGTTTAGAGTTTATTCAAGTGCCAACAATTGCACTTTCGAATACATTTCT"&amp;"CAACCTTTTCTTATGGACCTTGAAGGAAAGCAAGGTAATTTTAAGAACCTTAGAGAGTTTGTGTTTAAAAATGTTGATGGTTATTTCAAGATTTACTCTAAACACACACCTATTGATTTAGTGCGCGACCTCCCCAGAGGTTTTGCTGCATTGGAACCACTGGTGGACCTCCCTATAGGTATTAATATTACCAGATTCCAAACATTGCTTGCTTTACATAGAAGTTATCTTACACCTGGTAAGCTAGAAAGTGGC"&amp;"TGGACAACTGGAGCTGCTGCTTACTATGTAGGTTACCTACAACAGAGGACTTTTCTCTTAAGTTACAATCAAAATGGAACCATTACAGATGCTGTTGATTGTTCACTAGACCCTCTTTCAGAGACAAAGTGCACATTAAAATCCCTAACAGTTGAAAAAGGAATTTACCAGACTTCTAACTTCAGAGTTCAACCAACAATCAGTATAGTTAGATTTCCTAATATTACAAACTTATGTCCATTTGGAGAAGTGTTT"&amp;"AACGCATCCAAATTTGCATCAGTTTATGCTTGGAACAGGAAGAGAATTAGCAATTGTGTTGCTGATTACTCTGTACTTTATAACTCTACATCATTTTCCACTTTTAAATGTTATGGAGTTTCACCTACAAAACTCAATGACCTTTGCTTCACCAATGTGTATGCAGACTCATTTGTTGTTAAAGGTGACGAGGTTAGACAAATAGCACCCGGACAAACTGGTGTTATTGCTGATTATAACTATAAGCTGCCAGAT"&amp;"GATTTTACTGGTTGTGTTATTGCTTGGAACTCAGTTAAGCAAGATGCTTTGACTGGTGATAATTATGGTTATTTGTATAGATTATTTAGAAAGTCTAAGCTTAAACCATTTGAGAGAGATATTTCCACTGAAATATACCAAGCCGGCAGCACACCCTGTAACGGTCAAGTTGGTCTAAATTGTTATTATCCTCTTGAAAGGTATGGTTTTCACCCAACTACAGGTGTTAACTACCAACCTTTTAGAGTGGTTGTT"&amp;"TTATCATTTGAGTTACTTAATGGACCAGCTACTGTTTGTGGACCCAAATTGTCTACAACACTAGTTAAAGACAAATGTGTCAATTTCAACTTTAACGGTTTAACTGGCACAGGTGTTCTTACAACATCTAAGAAACAGTTTCTGCCTTTTCAACAATTTGGTAGAGACATCTCTGACACTACTGATGCTGTCCGTGACCCACAGACACTTGAAATACTTGACATTACCCCTTGCTCTTTTGGAGGAGTTAGTGTG"&amp;"ATAACACCAGGTACAAACACTTCTAATCAAGTGGCTGTACTTTACCAAGATGTTAACTGTACTGAAGTGCCTATGGCCATTCATGCAGAACAACTTACACCTGCCTGGCGTGTTTACTCTGCAGGAGCAAATGTGTTTCAAACAAGAGCAGGCTGTTTAGTAGGTGCTGAGCATGTCAACAATTCTTATGAATGTGACATTCCAGTCGGTGCTGGCATATGTGCAAGTTACCATTCCATGTCATCATTTCGTAGT"&amp;"GTCAACCAGCGTTCAATCATTGCTTACACTATGTCTTTAGGTGCAGAAAATTCAGTTGCTTATTCTAATAATTCAATTGCCATACCTACTAATTTTACAATAAGTGTTACCACAGAAATTCTACCAGTGTCAATGACTAAGACTTCTGTAGATTGTACTATGTACATCTGTGGAGATTCAATTGAGTGTAGTAATTTATTGCTACAATATGGCAGTTTTTGCACACAATTAAACCGTGCTTTGACTGGGATTGCT"&amp;"GTTGAACAAGACAAAAACACACAAGAAGTTTTTGCCCAGGTTAAACAAATCTACAAAACACCACCTATTAAAGATTTTGGTGGCTTTAACTTTTCACAAATATTGCCAGATCCATCAAAACCAAGCAAGAGGTCATTTATTGAGGATTTACTCTTCAACAAAGTGACACTTGCTGATGCTGGCTTCATCAAACAATATGGTGATTGCCTTGGTGATATTGCTGCTAGAGATCTCATCTGTGCACAAAAGTTCAAT"&amp;"GGACTCACGGTTCTACCGCCTTTGCTCACAGATGAAATGATTGCTCAATACACTTCTGCACTACTTGCTGGAACAATCACCTCAGGTTGGACCTTTGGTGCAGGAGCTGCTTTACAAATACCCTTTGCAATGCAAATGGCTTACAGGTTTAATGGCATTGGAGTCACTCAGAATGTTCTATATGAGAATCAGAAATTAATTGCCAATCAGTTCAACAGTGCTATTGGCAAAATACAGGATTCACTTTCATCTACG"&amp;"GCTAGTGCACTTGGTAAACTTCAAGACGTCGTAAATCAAAATGCACAGGCTTTAAACACACTTGTCAAACAACTTAGTTCCAATTTTGGAGCTATTTCGAGTGTGCTTAATGATATTCTTTCACGTCTTGACAAAGTTGAGGCTGAAGTGCAAATTGATAGGTTAATCACAGGAAGACTACAGAGTCTTCAAACTTATGTGACACAACAATTAATCAGAGCAGCAGAAATCAGAGCTTCTGCTAATCTTGCTGCA"&amp;"ACAAAAATGTCTGAGTGCGTACTCGGACAATCTAAAAGAGTTGATTTTTGTGGAAAAGGCTACCATTTAATGTCTTTCCCTCAATCAGCACCGCATGGTGTTGTTTTCTTGCATGTTACTTATGTACCTGCACAAGAAAAGAACTTTACTACTGCTCCTGCTATTTGTCATGAAGGAAAAGCACACTTCCCTCGTGAAGGTGTCTTCGTTTCAAATGGCACTCATTGGTTTATTACACAAAGGAATTTTTATGAA"&amp;"CCTCAAATTATTACCACTGACAACACATTCGTCTCTGGTAGCTGTGATGTTGTAATTGGAATAGTCAACAACACAGTTTATGATCCTTTGCAACCCGAGCTTGACTCATTTAAGGAGGAGTTAGACAAATACTTCAAAAATCACACATCACCAGATGTTGATCTTGGCGACATATCTGGCATAAATGCTTCGGTCGTCAACATACAAAAAGAAATTGACCGCCTCAATGAGGTTGCCAAAAATTTGAATGAATCA"&amp;"CTCATTGACCTACAAGAGCTTGGAAAATATGAGCAATACATCAAATGGCCTTGGTACATTTGGCTTGGTTTTATAGCTGGGCTAATTGCTATCATTATGGTCACAATCATGCTATGTTGTATGACTAGTTGCTGTAGTTGCCTCAAGGGTTGTTGCTCTTGCGGTTCCTGCTGCAAATTTGATGAAGACGATTCAGAACCTGTTCTGAAAGGAGTCAAATTACATTACACATAA")</f>
        <v>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v>
      </c>
      <c r="AL71" s="109">
        <f t="shared" si="15"/>
        <v>3804</v>
      </c>
      <c r="AM71" s="109" t="str">
        <f t="shared" si="16"/>
        <v>&gt;PnGX-P5E_Sgene
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v>
      </c>
      <c r="AN71" s="110" t="s">
        <v>635</v>
      </c>
      <c r="AO71" s="111" t="str">
        <f t="shared" si="30"/>
        <v>https://www.ncbi.nlm.nih.gov/nuccore/MT040336.1</v>
      </c>
      <c r="AP71" s="111" t="str">
        <f t="shared" si="31"/>
        <v>https://www.ncbi.nlm.nih.gov/nuccore/MT040336.1?report=fasta&amp;log$=seqview&amp;format=text</v>
      </c>
      <c r="AQ71" s="112" t="s">
        <v>641</v>
      </c>
      <c r="AR71" s="113">
        <f>IFERROR(__xludf.DUMMYFUNCTION("len(REGEXREPLACE(REGEXREPLACE(AT71, ""&gt;.*\n"", """"), ""\n"", """"))"),29802.0)</f>
        <v>29802</v>
      </c>
      <c r="AS71" s="113" t="str">
        <f t="shared" si="19"/>
        <v>yes</v>
      </c>
      <c r="AT71" s="109" t="str">
        <f>IFERROR(__xludf.DUMMYFUNCTION("if(AQ71="""","""", REGEXREPLACE(AQ71, ""&gt;.*\n"", AW71 &amp; ""
""))"),"&gt;PnGX-P5E MT040336.1_genome
GCTTTAACTTTTTACAAATCCCAGGTAGCAAAACCAACCAACTCTCGATCTCTTGTAGATCTGTTCTCTA
AACGAACTTTAAAATCTGTGTGGCTGTCACTTGGCTGCATGCCTAGTGCACTCACGCAGTATAATAATAA
TTAATTACTGTCGTTGACAGGAAACGAGTAACTCGTCCGTCTTCTGCAGACTGCTTACGGTTTCGTCCGT
GTTGCAGTCGATCA"&amp;"TCAGCATACCTAGGTTTTGTCCGGGTGTGACCGAAAGGTAAGATGGAGAGCCTTGT
CCCTGGTTTCAACGAGAAAACACACGTCCAACTCAGTTTGCCTGTTCTTCAGGTTCGCGACGTGCTAGTA
CGTGGCTTTGGAGACTCCGTGGAGGAGGCTCTATCAGAGGCACGTCAACATCTTCTTGACGGCACTTGTG
GCATAATCGATGTTGAAAAGGGAGTACTCCCCCAACTCGAACAGCCCTATGTGTTT"&amp;"GTCAAACGTTCTGA
TGCCCGAACTGCTCCTCACGGCCATGTAATGGTTGAATTGGTGGCAGAACTCGATGGTGTTCAGTACGGT
CGTAGCGGTGAGACTCTTGGTGTTCTTGTACCACATGTTGGTGAAACACCTGTTGCTTATCGCAAAATTC
TTCTCCGTAAGAATGGTAATAAGGGAGCCGGTGGTCATAGTTTCGGCATCGATCTAAAGTCTTATGACTT
AGGTGACGAGCTTGGCACTGATCCCAT"&amp;"TGATGACTTTCAAGTCAACTGGAACACTAAACATGGCAGTGGT
GTAACTCGTGAGCTCATGCGTGAGCTTAATGGGGGCGCATACACTCGCTATGTAGACAATAACTTCTGTG
GCCCTGACGGCTACCCTCTTGAGTGCATCAAAGACTTATTAGCTCGTGCTGGAAAGTCTTCTTGCTCTTT
GTCCGAACAACTGGACTTTATTGACACTAAAAGAGGTGTGTACTGCTGCCGTGAACATGAACATGAAAT"&amp;"T
GTTTGGTACACGGAACGCTCCGACAAGAGCTACGAATTACAGACACCTTTTGAAATCAAATTGGCAAAGA
AATTTGACAATTTCACAGGGGAATGTCCAAACTTTGTCTTCCCACTAAATTCTACAATCAAGACCATTCA
ACCACGTGTTGAAAAGAAAAAGCTTGAGGGTTTTATGGGTAGAATTCGATCTGTCTATCCTGTTGCATCA
CCAAATGAATGCAACCCAATGCACCTTTCGACGCTTATGA"&amp;"AGTGTGAACATTGTAGTGAAACTTCATGGC
AAACTGGTGACTTCCTTAAAGCCACTTGTGAATTTTGTGGTACTGAAAATCAAGTCAAAGAAGGACCTAC
CACTTGTGGTTACCTTCCTCAAAATGCTGTAGTAAAAATTTTTTGTCCAGCATGTCATAATCCAGAAATG
GGACCTGAGCACAGTCTCGCAGAATACCATAATGAATCTGGTATTAAAACCACTCTTCGTAAAGGTGGTC
GTACCAAAGCA"&amp;"TTTGGAGGATGTGTGTTCTCTTATGTGGGCTGTCACAACAAGTGTGCCTATTGGGTGCC
TCGTGCTGCTGCTAACGTAGGATGTAACCACACAGGAGTTGTGGGAGAAGGTTCTGAAAGTCTCAATGAT
AACCTTCTTGAAATACTTACTAAGGAGAAAGTCAACATTAACATTGTTGGTGACTTTAAACTGACTGAAG
AGATCGCCATAATCTTGGCATCTTTTTCTGCATCCACGAGTGCTTTCGTGGAA"&amp;"ACTGTGAAGGGCTTGGA
TTGCAAGTCTTTCAAACAAATTGTTGAATCCTGTGGTAACTTTAAAGTAACCAAGGGAAAATTCAAGAAG
AATGCTTGGAATATTGGTGAACCAAAGTCCATACTGAGCCCTCTGTATGCATTTCCCTCAGAAGCTGCTC
GTGTGGTACGTTCCATTTTTTCACGCACTCTTGAAACTGCTCAACACTCTGTGCGTGTCTTGCAAAAGGC
CGCTATTACAATTCTGGACGGAAT"&amp;"TTCACAGTACTCACTCAGATTGATTGATGCTATGTTGTTCACGTCT
GAACTTACAACAGACAGTATCGTAGTGATGGCATACGTCACAGGTGGTGTTGTACAAATGACTACACAAT
GGCTTACCAATATTTTTGGTACTGTGTATGAAAAATTGAAACCTATTCTTGACTGGCTTGAAGAGAAGTT
CAAGGAAGGGATAAAGTTTCTTAAGGACGGTTGGGAGATTGTAAAATTCATCACAACCTGTTCTTG"&amp;"TGAA
ATCATTGGTGGACAGCTTGTAGCATTCACCACTGAACTTAAAGACAGTGTGAAGAAATTTTTCAAACTGG
TTAACAAATTTCTTGCTCTTTGTGCTGATTCCATCGTCATTGGTGGTGCAAAACTTAAAGCTTTGAATTT
GGGAGAAACCTTTGTCGCACACTCCAGAGGACTCTACAAAAAGTGTGTGAAATCCAGAGGAGACTCTGGT
TTACTCATGCCTCTAAAAGCACCAAAAGAAGTTATCT"&amp;"TCCTTGATGGAGAAACTTTGCCTACAGAGGTAC
TTTCAGAAGAAGTAATACTAAAAACTGGTGAATTACAACCACTTGAGGAACCAACTGCACAGGCAGTTGA
AGTACCACTCGTAGGTACACCAGTTTGCATTAATGGATTAATGCTGCTTGAAATTAAAGATACTGAAAAG
TATTGTGCTCTTGCACCTAACATGATGGTCACTAATAATACCTTCACTCTAAAAGGTGGTGCACCAACCA
AAGTCACA"&amp;"TTTGGTGATGACACAGTCATTGAAGTCCAAGGCTACAAGAATGTGAATATCACATTTGAATT
GGATGAACGAGTAGATAAAGTACTCAACGAAAAGTGCTCTAACTACACTGTAGAACTTGGAACCAACATA
GATGAATTGGCTTGTGTTGTAGCTGAGGCAGTAATAAAGACTTTGCAACCTGTTTCAGAATTACTTACAC
CGCTAGGCATTGACTTAGACGAGTGGGGTGTTGCAACCTATTACTTGTTT"&amp;"GACGAGTCTGGTGAGTATAC
TTTGTCTTCACGTATGTATTGTTCATTCTATCCTCCAGATGAGGATTATGAAGAAGAATACAGCGAAGAG
GAACAACCTGAACAACCAACTCAATATGAGTATGGTACTGAATCTGATTACAAAGGTTTGCCTTTGGAAT
TTGGTGCATCTTCTGTACAACAACAGGAAGAACAAGAAGAAGATTGGTTAGAAACTGAAGCTGAAGTGGT
GGAACAAGAAGTTACACCAAC"&amp;"TGAGCAAGAGGAAGAGCTACCAATCACTGAAATTGTTCCTGCAGTGGAA
CAAACTACAATTGTAGAGCTAGAATGTGATAATTTCACTGGTTATTTAAAACTCACTGATAATGTTTCCA
TTAAAAATGTGGATATTGTAAGTGAGGCTAAAAATGTAAAACCTACAATAGTGGTTAATGCTGCTAATGT
ACACCTAAAACATGGTGGTGGTGTTGCTGGTGCTCTTAACAAAGCTACTAACAACGCTATGCA"&amp;"AATTGAG
TCTGATGACTACATTGCCAGAAATGGACCACTAAACGTGGGTGGTAGTTGTCTTCTAAATGGACACAATT
TGGCTAAAAACTGCCTTCATGTTGTTGGTCCTAATCTCAACAAGGGTGAAGACATTCAATTACTTAAAGT
TGCCTATGAAAATTTCAATCATCATGAAAAATTACTTGCACCACTTCTCTCAGCAGGCATCTTTGGTGCA
CAACCAATACAGTCTTTGAAGGTGTGTATTGAAA"&amp;"CAGTACGCACACAAGTCTTTTTAGCTGTCTTTGACA
AGGACCTCTATGAAGAACTTGTAGCTAGCTTTTTAGAAATGAAAAGTGAGACTAAAGTACAAGATCACTT
TGACGTCGTTGAGACTAAGGTTGAAATTACACCTGAAGAATCTGCTTCAAGTGAGAAACCTACCAAGGAA
GAGCCTAAAAAGGTGAAACCTTGTATTGAAGAAGTTACAACTACTCTAGAAGAAACTAAGTTTCTTACAG
AAAAC"&amp;"TTGTTACTGTATGCAGACATTAATGGTAATCTGTATCCAGATTCAACCAGTCTTGTGGAAAATGT
TGATGTCACCTTCCTTAAAAAGGATGCTCCTTATATAGTAGGTGACATAATTACTAGTGGTAATTTAACA
ACCGTTGTCATACCAACAAAGAAAGCAGGTGGTACTACAGAAATGCTTGCAAAGGCATTGCGTAAAGTAC
CTACTGACCATTATATAACCACCTACCCCGGACAGGGTTGCGTTGGT"&amp;"TATACAATTGAGGAAGCAAAAAC
AGCTCTTAAGAAGAGTAAGAGTGCTTATTATGTATTACCCTCTATAATTCCAAATAAGAAAGAAGAAATT
CTTGGTACTGTTTCTTGGAACTTGCGTGAAATGCTTACGCATGCTGAAGAAACACGTAAATTAATGCCTA
TTTGCATGGATACAAAGGCTATAATGTCTACTGTGCAAAGGAAGTATAAGGGTATTAAGATACAGGAGGG
AGTCGTGGACTACGGTGT"&amp;"AAGGTTTTACTTCTATACTAGTAAAACACCTGTAGCTACACTTATTGCAACT
CTTAATTCATTAGGAGAAACCTTGGTCACAATGCCTTTGGGTTATGTGACACATGGTTTAAATTTAGAAG
AGGCTGCTAGGTATATGAGATCACTCAAAGTACCCGCAACCGTTTCTGTTTCTTCACCAGATGCTGTTAC
AGCATATAATGGTTACCTTACTTCCTCTTCAAAGACTCCTGAAGAGCATTTCATAGAAAC"&amp;"CATCTCACTA
GCTGGTTCATATAAAGACTGGTCCTATTCAGGACAGGCTACTGAATTAGGTATTGAATTTCTTAAAAGAG
GTGACAAAGTTGTCTACCACACAACTAGTAAACCAATCACTTTCCACATGGATGGTGAGGTTATCAACAT
TGACAGTCTTAAGACACTCCTAGCTCTTAGGGAAGTTAAGACCATTAAGGTGTTTACCACAGTTGACAAC
ATTAATCTTCACACTCAAGTTGTGGACATGT"&amp;"CTATGACTTATGGACAACAGTTTGGTCCAACCTACTTGG
ACGGAGCTGACGTTACAAAGATTAAACCTCATGCATCTCATGACAGCAAGACATTTTATGTGTTGCCTAA
TGATGATACACTACGCAGTGAGGCTTTTGAGTACTATCACACAACTGATGAAAGTTTTCTAGGTAGATAC
ATGTCAGCATTAAATCATACTAAGAAATGGAAATTTCCACAGGTTAATGGTTTAACATCCATTAAATGGG
CA"&amp;"GATAACAATTGTTACCTAGCCACAGCCTTATTAACTCTTCAACAGATAGAATTGAAGTTTAATCCACC
AGCATTGCAAGACGCCTACTACAGGGCTAGAGCTGGTGATGCTGCAAATTTCTGTGCACTTATACTTGCT
TACTGTAATAAAACAGTGGGTGAGCTAGGTGATGTAAGAGAAACAATGAGTCATTTGTTTCAACATGCCA
ACTTGGATTCTTGTAAAAGAGTCCTAAATGTGGTGTGTAAAACT"&amp;"TGTGGACAGCAACAAACTACCTTAAA
GGGTGTAGAGGCTGTAATGTATATGGGTACACTTTCTTATGAACAACTTAAGAGAGGTGTAACTGTACCG
TGTGTTTGTGGAAGACAAGCTACACAGTATTTAGTACAACAAGAGTCATCTTTTGTTATGATGTCTGCAC
CACCTGCTGAATATAAACTAAAGCATGGTACTTTCTTGTGTGCTAGTGAGTATACTGGTAATTACCAGTG
TGGTCATTATAAACA"&amp;"CATCACTTCAAAGGAAACCTTGTATGTCATAGATGGTGCATTGCTCAGCAAAACC
TCAGAGTACAAAGGCCCTGTTACAGATGTTTTCTATAAAGAAAACAGCTACACAACAACCATAAAACCAA
TTGTCTATAAACTAGACGGTGTTGTGTGTACAGAAATTGATCCTAAATTGGATGGTTACTATAAAAAGGA
TAATGCCTATTTTACTGAACAGCCAATTGATTTAGTGCCAACTCAACCTTACCCAAA"&amp;"CTCAAACTTTGAC
AATTTCAAGTTTGTTTGTGACAACACCAAATTTGCTGATGACTTAAACCAGATGTCTGGTTATAAGAAGC
CTGCTTCTCGTGAGCTTAAGATTACTTTTTTTCCTGACTTGAATGGTGATGTAGTGGCTATTGATTATAA
ACATTACACACCTTCATTCAAGAAAGGTGCTAAGTTGTTGCACAAGCCTATTGTATGGCATGTGAATAAC
ACAATTAACAAAGCAACGTTTAAACCAA"&amp;"ATACTTGGTGCTTACGTTGTCTTTGGAGTACTAAACCAGTTG
AAACGTCAAATATTTTTGATGTTCTGCAATCAGAGGACACACAGGGAATGGAAACTCTTGCCTGTGAGGA
CACTAAACTTGTCACTGAAGAAGTAGTGGAAACTCCTACCATACAGAAAGACATAGTAGAGTGTGATGTG
AAAACTACCGAAGTTGTAGGTGACGTCATACTTAAACCAGCACAAGACGGTGTAAAAATAACAGAAGAAG"&amp;"
TTGGTCATGAAGATCTAATGGCTGCTTATGTAGACAATACTAGTCTAACAATTAAGAAACCCAATGAATT
ATCAGTAATGTTGGGTCTAAAAACTTTAAAAACTCACGGTTTGGCTGCTGTTAATAGTGTCCCTTGGGAT
ACTATTGTTACTTATGCCAAACCGTTTCTTAATAAGGTAACTAGTGTTGCTGCAAGTGGAGTTGCGCGTT
GTTTAAACCGCATCTGTGTTAACTATATGCCTTATGTTTTA"&amp;"ACTTTGTTGCTGCAATTCTGTACTTTTAC
TAGAAGTACTAATTCTAGAATCAAAGCATCTATGCCAACTACTATAGCTAAAAATACGGTTAAGAGTGTT
GGTAAGTTCTGTTTAGAAGCCTCATTTAATTATTTGAAGTCTCCTAATTTTTCTAAACTCATAACTATTA
TAGTATGGTTTCTTTTGTTAAGTGTTTGTCTAGGTTCTTTAATCTATTCAAGTGCTGCTTTAGGTGTTTT
GATGTCTAATCT"&amp;"AGGTATGCCGTCATACTGTACAAGTTACAGAGATGGTTATCTAAACTCTACTAATGTC
ACAACAACAGCTTACTGTACGGGTTCTATACCGTGTAGTGTCTGTCTTAGTGGTATGGATTCTTTAGATG
CTTATCCTGCTCTAGAAACTATTCAAGTTACCATTTCTTCTTTTAAATGGGATTTAACTGCTTTTGGCAT
TATTGCAGAGTGGTGTTTGGCATATATTCTCTTTACTAGGTTCTTTTATGTACT"&amp;"AGGTTTAGCCGCAATT
ATGCAATTGTTCTTTGGCTATTTCGCTGTACATTTTATTAGTAATTCTTGGCTTATGTGGCTCATAATTA
ATCTTGTACAAATGGCCCCTATTTCAGCTATGGTTAGAATGTATATCTTTTTCGCATCATTTTATTATGT
GTGGAAGAGCTATATACATGTTGTTGACGGTTGTACCTCATCTACTTGTATGATGTGTTACAAACGTAAT
AGAGCTACAAGGGTTGAATGCACAA"&amp;"CCATTGTAAATGGTGTAAGAAGATCATTTTATGTCTATGCTAATG
GAGGTAAAGGATTTTGTAAACTACATAACTGGAATTGTGTCAATTGTGATACTTTCTGTGCAGGTAGTAC
TTTTATTAGTGATGAAGTCGCAAGAGACTTGTCCCTACAATTTAAGAGACCCATTAATCCTACAGACCAG
TCATCTTATGTAGTGGATAGTGTAGCTGTGAAAAATGGTTCGCTGCACCTCTACTTTGACAAGGCTG"&amp;"GCC
AGAAAACCTATGAAAGACATTCTCTTTCTCACTTTGTCAATTTAGACAACTTGAGAGCTAATAACACTAA
AGGATCAATACCCATTAATGTCATTGTGTTTGATGGTAAGTCTAAGTGTGATGAATCATCAGCTAGAGCA
GCTTCTGTTTATTACAGTCAGCTTATGTGTCAACCTATATTGTTACTTGACCAGGCGTTAGTGTCTGATG
TTGGTGACAGTGCAGAAGTAGCTGTTAAAATGTTTGAT"&amp;"GCTTATGTTAATACATTCTCATCAACTTTTAA
CGTGCCTATGGATAAGTTAAAAACTCTCATTGCAACAGCTGAGACTGAACTTGCTAAGAATGTGTCTTTA
GATAATGTCCTTTCAACATTTATCTCAGCAGCTCGTCAAGGGTTTGTTGATTCTGATGTTGATACTAAGG
ACGTTGTGGAATGTCTAAAAATTTCTCATCAATCAGACATTGAAGTTACAGGTGACAGTTGTAATAACTA
TATGCTCAC"&amp;"CTATAACAAAGTGGAAAACATGACGCCTAGAGATCTAGGTGCTTGTATTGATTGCAGTGCA
CGTCATATTAATGCACAAGTAGCAAAAAGTCACAACATTTCTTTGATTTGGAACATTAAAGATTTCATGT
CGCTGTCTGAACAACTGCGTAAACAAATACGTAGTGCTGCTAAGAAGAATAACTTGCCTTTTAAGTTGAC
ATGTGCAACTACTAGACAAGTTGTTAATGTAGTAACAACAAAGATAGCACT"&amp;"TAAAGGTGGTAAATTTGTT
ACAAATTGGTTTAAGTACTTGCTTAAAGCCACATTAGTTTGTGTTGTTATAGCTTGTGTCTTTTACTTTA
TTACACCTGTACACGTGCTTACTAAGCATGGTGATTTTGCAGATGAAATCATTGGTTACAAAGCTATTGA
AGATGGTGTCACACGTGACATTTCATCTAACGACAATTGCTTTGCTAATAAACACGTTGGATTTGACTCA
TGGTTTAGTCAACGTGGTGGTT"&amp;"CTTATACTAATGATAAGACTTGTCCAATTGTGGCTGCCGTCATAACTC
GTGATGTAGGATTTGTAGTTCCTGGTTTACCAGGAACAATTTTCCGTACATTAAGTGGTGACTTTTTACA
TTTCTTACCTACAGTGATTAGTGCTGTTGGCAATATTTGCTACACACCATCCAAACTTATAGAGTACACT
GACTTCGCAACATCAGCCTGTGTTTTAGCAGCTGAATGTACCATATTCAAAGATGCAGCTGGAA"&amp;"AGCCTG
TGCCATATTGTTATGACACTAATGTGCTCGAAGGTTCTGTACCTTATGAATCACTCCGTCCAGACACACG
TTATGTCTTGATGGATGGTTCGATTATACAATTCCCTAACACGTACCTTGAAGGTTCTGTTAGAGTTGTT
ACAACTTTTGACTCTGAGTACTGTAGACATGGTACTTGTGAAAAATCTGAAGCTGGCATCTGTGTTTCCA
CTAGTGGTAGATGGGTGCTTAATAATGATTATTAT"&amp;"AGATCATTACCTGGTGTGTTTTGTGGTGTTGATTC
TGTAAATCTCTTAACAAATATGTTTACACCTTTGATTCAACCTATTGGTGCTTTAGACATATCAGCTTCA
ATTGTTGCAGGTGGTTTAGTTGCTATATTTGTAACTTGTCTTGCATACTATTTTATGAGGTTCAGGAGAG
CTTTTGGCGAATACAGTCATGTAGTTGCCTTTAATACTCTCTTGTTTTTGATGTCCTTTACTGTACTCTG
TCTTAC"&amp;"GCCTGTGTATAGTTTCTTACCAGGTGTTTATTCAGTTTTTTATTTGTACTTGACATTTTATCTT
ACTAATGATGTTTCATTTTTAGCTCATGTTCAATGGATGGTCATGTTCACTCCTTTAGTACCTTTCTGGA
TTACAATTGTTTATGTCATTTGTATATCTACTAAGCATTGTTACTGGTTCTTTAGTAATTACCTTAGACG
TAGAGTTGTCTTTAATGGTACTTCCTTTAGCACTTTTGAAGAAGCAGC"&amp;"TTTGTGTACATTCTTGCTTAAC
AAGGAAATGTATCTTAAATTGCGTAGTGAAACTTTACTTCCACTGACGCAATATAATAGATACTTAGCGC
TTTACAACAAGTACAAATACTTTAGTGGAGCCATGGACACAACTAGCTACAGAGAAGCAGCATGCTGTCA
TCTTGCTAAGGCTCTAAATGATTTCAGTAACTCAGGTTCTGATGTGCTCTACCAACCACCACAGACATCC
ATTACATCGGCTGTCCTTC"&amp;"AAAGTGGATTTAGAAAAATGGCTTTTCCATCTGGTAAGGTAGAAGGTTGTA
TGGTGCAAGTTACTTGTGGAACAACTACACTTAATGGTCTTTGGCTTGATGATGTGGTCTATTGTCCAAG
ACATGTGATCTGCACAGCTGAAGATATGCTTAATCCAAATTATGAGGATTTGCTTATTCGTAAATCTAAC
CATAATTTTCTGGTACAAGCTGGTAATGTTCATTTGAGAGTTATCGGACATTCTATGCAAA"&amp;"ATTGTGTTC
TTAAGTTGAAAGTTGACGCTGCCAACCCTAAGACACCAAAATATAAGTTTGTTCGAATTCAACCCGGACA
GACTTTTTCAGTATTAGCTTGTTACAATGGTTCACCATCAGGTGTTTACCAGTGTGCTATGAGACCTAAT
TTTACTATTAAAGGATCATTCCTTAATGGTTCTTGTGGTAGTGTTGGTTTTAACATAGACTATGACTGTG
TCTCTTTTTGCTACATGCATCACATGGAACTT"&amp;"CCAACAGGAGTACATGCGGGCACAGATTTAGAAGGTAC
CTTCTACGGACCTTTTGTTGACAGACAGACAGCTCAAGCAGCTGGTACAGACACAGTCATTACTATAAAT
GTTTTGGCTTGGTTGTATGCAGCTGTTATTAATGGAGATAGATGGTTTCTTAACAGATACACAACTACTC
TTAATGATTTCAACTTAGTTGCTATGAAGTTCAACTATGAACCTCTCACACAAGATCATGTTGATATTCT
AGG"&amp;"ACCACTATCAGCTCAAACTGGTATTGCTGTCTTAGATATGTGTGCTTCATTAAAGGAATTGCTCCAA
AATGGTATGAACGGTCGCACTATCTTAGGTAGTGCCATATTAGAAGATGAGTTTACACCATTTGACGTTG
TTAGACAATGTTCAGGTGTAACTTTTCAAAGTGCTATTAAAAGAACTGTCAAAGGTACTCACCATTGGTT
GTTGTTAACAATCTTGACATCTCTTCTTGTATTGGTTCAAAGTAC"&amp;"TCAATGGTCTTTGTTCTTCTTTGTT
TATGAAAATGCCTTCTTGCCTTTCGCTTTAGGTATAATTGCTATGTCTGCTTTTGCTATGATGTTTGTTA
AGCATAAGCATGCATTCTTGTGTCTATTCCTGTTACCTTCCTTAGCTACTGTAGCTTACTTTAATATGGT
CTACATGCCTGCTAGTTGGGTGATGCGTATCATGACTTGGTTGGACATGGTTGATACCAGCTTGTCTGGT
TATAAACTTAAGGACT"&amp;"GTATCATGTATGCATCAGCTATTATCTTACTCATACTTATGACAGCAAGAACTG
TTTATGATGATGGTGCTAGGCGTGTATGGACACTAATGAATGTTCTTACACTTGTTTATAAAGTCTATTA
TGGTAATGCTTTAGATCAAGCAATTTCTATGTGGGCTCTTATTATCTCTGTCACCTCTAACTATTCAGGC
GTTGTTACAACCGTCATGTTCTTGGCTAGAGGTATTGTCTTTATGTGCGTTGAGTATT"&amp;"GTCCAATTCTCT
TTATTACAGGTAACACCTTACAGTGTATAATGTTGGTGTACTGCTTTTTAGGCTATTTTTGTACTTGTTA
TTTTGGCCTCTTTTGTTTACTCAATCGTTACTTTAGACTTACCCTTGGTGTTTACGATTATCTCGTTTCC
ACACAAGAGTTTAGATATATGAATTCACAAGGTCTTTTACCACCTAAGAACAGCATAGATGCCTTCAAAC
TAAATGTTAAGCTTTTAGGTATTGGTGGC"&amp;"AAACCCTGTATCAAAGTAGCAACTGTTCAATCAAAGATGTC
AGATGTGAAATGTACTTCTGTAGTCCTTCTCTCAGTTTTACAACAACTTAGAGTTGAATCATCTTCAAAG
TTGTGGGCACAGTGTGTGCAATTGCACAATGATATACTTCTTGCAAAGGACACCACTGAAGCATTTGAAA
AAATGGTTTCATTACTGTCTGTGTTGCTATCCATGCAAGGTGCTGTAGACATAAACAAACTCTGTGAAGA
"&amp;"AATGTTGGACAACAGAGCAACATTACAGGCTATTGCTTCAGAATTTAGTTCTTTACCATCCTATGCTGCC
TTTGCTACAGCTCAAGAAGCTTATGAGCAAGCGGTGGCTAACGGTGATTCTGAAGTGGTTCTTAAAAAGT
TAAAGAAATCTCTGAATGTGGCAAAGTCTGAATTTGACCGTGATGCGGCCATGCAGCGTAAGCTAGAAAA
GATGGCTGATCAAGCTATGACCCAAATGTACAAACAGGCACG"&amp;"GTCTGAAGACAAGAGGGCAAAAGTCACT
AGTGCAATGCAAACTATGCTTTTCACTATGCTTAGAAAACTTGATAATGATGCTCTAAACAACATTATCA
ATAATGCCAGAGACGGTTGTGTTCCACTGAACATAATCCCCCTTACTACTGCAGCCAAACTAATGGTTGT
TGTACCTGACTATAACACCTATAAAAATACTTGTGAAGGTAGTACTTTTACTTATGCCTCAGCACTTTGG
GAAATTCAACAAG"&amp;"TTGTTGATGCAGATAGCAAAATAGTCCAACTTAGTGAAATTACTATGGACAATTCTC
CTAATATTGCTTGGCCTCTTATTGTAACAGCTTTAAGAGCCAATTCAGCTGTCAAACTTCAGAATAATGA
ACTGAGTCCCGTAGCACTTCGACAGATGTCATGTGCTGCAGGTACTACACAAACAGCTTGTAATGAGGAT
AATGCATTAGCCTACTATAACACATCAAAGGGAGGTAGGTTTGTTTTGGCATTAC"&amp;"TATCTGATCTTCAAG
ATCTCAAGTGGGCCAGATTTCCTAAATCTGATGGTACTGGCACCATTTATACAGAGCTGGAACCACCTTG
TAGGTTTGTTACAGACACACCAAAAGGACCTAAAGTAAAGTATTTGTACTTCATTAAGGGTTTGAATAAT
TTGAATAGAGGTATGGTACTGGGCAGCTTAGCTGCTACTGTACGTTTACAAGCTGGTAATGCAACAGAAG
TGCCTGCCAACTCAACTGTTCTTTCT"&amp;"TTCTGTGCATTTGCTGTAGATGCATCAAAAGCTTACAGAGACTA
CCTAGCAAGTGGAGGACAACCAATAACAAATTGTGTTAAGATGTTGTGTACACATACAGGTACTGGTCAG
GCAATAACTGTAACACCGGAAGCCAATATGGATCAAGAATCCTTTGGTGGTGCTTCTTGTTGCTTGTACT
GTAGATGCCACATAGATCATCCTAACCCTAAAGGTTACTGTGAGCTTAAAGGTAAGTATGTACAAATA"&amp;"CC
TACCACTTGTGCTAATGACCCAGTGGGTTTTACACTTAAAAACACAGTCTGTACCGTCTGCGGCATGTGG
AAAGGTTATGGCTGTAGTTGTGATCAACTCCGCGAACCTATGCTTCAGTCTGCTGATGCACAGTCGTTTT
TAAACGGGTTTGCGGTGTAAGTGCAGCCCGTCTTACACCGTGCGGCACAGGCACAAGCACTGATGTCGTG
TATAGGGCTTTTGACATCTACAATGAAAAAGTAGCTGGT"&amp;"TTTGCTAAGTTCCTTAAAACAAATTGTTGCC
GTTTTCAAGAAAAAGACGAAGATGGTAACCTGATAGATTCCTACTTCATAGTTAAGAGACATACTTTCTC
TAACTATCAACATGAAGAAGCTATTTATAACTTGCTTAAAGATTGTCCGGCTGTTGCTGTTCATGATTTT
TTCAAGTTTAGAGTAGATGGTGACATGGTACCACACATATCACGTCAACGTCTAACTAAATACACAATGG
CAGACTTAGT"&amp;"CTATGCCTTACGTCACTTTGACGAAGGTAATTGTGACACTCTTAAAGAAATACTTGTCAC
ATACAATTGTTGTACTGATGACTATTTTAATAAGAAGGATTGGTATGATTTTGTAGAGAATCCTGACATT
TTACGCGTATATGCTAACTTAGGTGAGCGTGTACGTCAAGCATTATTAAAGACTGTACAGTTTTGCGATG
CTATGCGTGATGCAGGTATTGTAGGTGTACTAACTCTAGATAATCAAGATCT"&amp;"CAATGGGAACTGGTATGA
TTTCGGAGATTTCATACAGACTACACCAGGTAGTGGGGTTCCTATTGTTGATTCTTATTATTCATTGCTA
ATGCCTATTCTCACACTTACGAGGGCATTAGCTGCTGAGTCTCATCTAGACGCTGATTTGACAAAACCTT
ATGTAAAATGGGATTTGTTAAAATATGATTTCACGGAAGAAAGGTTAAACCTTTTTAACCGTTATTTCAA
GTATTGGGATCAAACCTACCACC"&amp;"CAAATTGTGTTAACTGTTTGGATGACAGATGCATTCTGCATTGCGCA
AACTTTAATGTGTTATTCTCTACTGTTTTTCCACCAACAAGTTTTGGTCCATTAGTGAGAAAAATTTTTG
TTGATGGTGTACCTTTTGTAGTTTCAACAGGTTACCACTTCAGAGAGCTAGGTGTTGTACATAATCAAGA
TGTAAACATACATAGCTCGAGACTTAGTTTTAAGGAACTATTAGTGTATGCTGCTGATCCTGCTA"&amp;"TGCAT
GCAGCTTCTGGTAATCTTTTGCTAGACAAACGCACTACATGCTTTTCAGTAGCAGCACTAACGAACAATG
TTGCTTTTCAAACTGTCAAACCAGGTAATTTTAACAAAGACTTTTATGACTTTGCTGTCTCTAAAGGCTT
CTTTAAAGAAGGGAGTTCTGTTGAACTCAAACATTTCTTCTTTGCCCAAGATGGTAATGCTGCTATTAGC
GATTACGACTATTATCGGTACAATTTACCAACTATG"&amp;"TGTGATATCCGACAGCTACTATTTGTAGTAGAAG
TTGTTGATAAATATTTTGATTGTTATGACGGTGGTTGTATTAATGCAAACCAAGTCATAGTAAACAATTT
AGATAAATCTGCCGGATTTCCATTTAACAAATGGGGAAAAGCCAGACTTTATTATGATTCTATGAGCTAT
GAGGATCAAGATGCACTCTTCGCTTATACTAAGCGTAATGTCATCCCTACTATAACCCAAATGAATCTTA
AGTATGC"&amp;"CATTAGTGCTAAAAATAGAGCTCGCACCGTTGCAGGTGTTTCTATTTGTAGTACTATGACTAA
TAGACAGTTTCATCAAAAACTTTTGAAATCCATAGCCGCCACAAGAGGTGCCACTGTTGTCATCGGAACT
AGTAAATTCTATGGTGGCTGGAACAATATGTTAAAAACTGTTTACAGTGATGTAGAAAATCCACACCTTA
TGGGTTGGGATTATCCAAAATGTGATAGAGCCATGCCTAACATGCTTAG"&amp;"GATAATGGCTTCTCTTGTTCT
TGCTCGCAAACATACTACTTGCTGTAGTTTGTCACATCGTTTCTATAGATTAGCTAACGAATGTGCACAA
GTTTTAAGTGAAATGGTCATGTGTGGCGGTTCACTATATGTGAAACCAGGTGGTACATCTTCAGGAGATG
CCACAACTGCTTATGCTAATAGTGTCTTCAACATTTGTCAGGCTGTTACTGCCAATGTGAATGCACTTCT
ATCAACTGATGGCAACAAGA"&amp;"TTGGCGATAAGTATATTCGCAATCTTCAACACAGACTTTATGAATGTCTC
TATAGGAATAGAGATGTTGATACAGACTTTGTCAATGAATTTTACGCTTACTTGCGTAAACATTTTTCAA
TGATGATACTTTCTGATGATGCTGTTGTTTGCTTTAATAGCACCTACGCATCACAGGGTCTTGTAGCTAG
CATAAAGAATTTTAAATCAGTTCTTTATTATCAAAATAATGTTTTTATGTCTGAGGCAAAAT"&amp;"GCTGGACT
GAGACTGACCTTACAAAGGGACCTCATGAATTTTGCTCTCAACACACTATGCTAGTTAAACAAGGTGATG
ATTATGTGTACTTGCCCTATCCTGATCCATCACGCATTCTAGGCGCAGGTTGTTTTGTCGATGACATTGT
CAAGACAGATGGTACACTAATGATTGAAAGATTTGTGTCATTGGCTATTGATGCTTATCCACTTACTAAA
CATCCTAATCAGGAGTATGCTGATGTCTTTCAT"&amp;"TTGTATTTACAATACATACGAAAGTTACATGATGAAC
TCACAGGACACATGTTAGACATGTATTCTGTTATGCTTACTAATGATAGTACTTCAAGGTATTGGGAGCC
AGAGTTCTATGAAGCAATGTACACACCTCATACAGTCTTACAGGCTGTGGGAGCTTGTGTTCTCTGCAAT
TCACAGACTTCCTTAAGATGTGGTGCGTGTATACGTAGACCCTTCTTATGCTGTAAATGTTGTTATGACC
ATGT"&amp;"CATATCAACATCTCATAAATTGGTTTTGTCTGTTAATCCGTATGTTTGCAATGCCACAGGTTGTGA
CGTCACAGACGTTACACAACTTTATTTAGGAGGTATGAGCTATTATTGCAAAGCACATAAACCGCCTATT
AGCTTTCCTCTTTGTGCTAATGGACAGGTTTTTGGTTTGTACAAAAACACATGTGTTGGTAGCGATAATG
TTACCGACTTTAATGCTATAGCTACATGTGATTGGACAAATGCTGG"&amp;"TGATTACATTCTTGCGAACACCTG
CACAGAAAGACTTAAACTTTTTGCTGCTGAAACACTTAAAGCAACAGAGGAGACCTTCAAACTATCTTAT
GGTATTGCCACTGTACGTGAAGTACTGTCAGATAGAGAATTATATCTTTCTTGGGAAGTAGGAAAACCTA
GACCACCTCTCAATAGAAATTATGTGTTTACTGGTTACAGAGTAACTAAGAATAGTAAAACACAAATTGG
TGAATACACTTTTGAAA"&amp;"AAGGTGATTATGGTGATGCTGTTGTTTACCGTGGTACAACAACTTATAAATTA
AACGTGGGTGACTATTTTGTGTTAACATCACACACAGTCATGCCACTGAGTGCACCAACATTAGTGCCAC
AGGAGCATTATGTTAGGATTACTGGCTTGTACCCTACACTCAACATTTCAGATGAGTTTTCTAGCAACGT
AGCTAATTACCAGAAAGTTGGTATGCAAAAATACTCAACTTTACAAGGACCACCAGGTA"&amp;"CTGGTAAAAGT
CATTTTGCTATAGGATTAGCATTGTACTATCCTTCAGCACGCATTGTTTATACAGCATGTTCACATGCAG
CTGTAGATGCACTGTGTGAAAAAGCATTAAAATATCTGCCCATTGATAAATGTAGCAGAATTATACCAGC
ACGTGCTCGTGTTGAATGCTTTGACAAATTCAAAGTTAATTCGACACTAGAGCAATATGTGTTCTGTACA
GTGAATGCACTACCAGAAACAACAGCTGAC"&amp;"ATTGTGGTGTTTGATGGGATATCAATGGCCACTAATTATG
ATTTAAGTGTTGTTAATGCTAGGTTAAGGGCAAAACACTATGTATATATAGGTGACCCTGCACAATTGCC
AGCACCACGCACGTTGCTCACTAAGGGTACTCTAGAACCTGAGTACTTTAATTCTGTTTGCAGATTAATG
AAAACTATAGGTCCTGATATGTTTTTAGGTACTTGTAGAAGATGTCCTGCTGAAATAGTTGACACTGTAA
G"&amp;"TGCTCTAGTTTATGATAATAAACTTAGAGCTCATAAAGATAAATCACAACAGTGCTTTAAAATGTTTTA
CAAGGGTGTTATAACACATGATGTCTCATCTGCTATTAACAGACCTCAAATTGGTGTAGTTAGAGAATTT
CTAACACGCAACCCTACTTGGAGAAAGGCTGTTTTCATCTCTCCTTATAATTCACAGAATGCTGTTGCTG
CCAAAATATTAGGTTTACCAACACAAACTGTGGATTCATCACA"&amp;"GGGTTCTGAGTATGACTATGTCATATT
CACACAAACAACTGAAACTGCACACTCTTGTAATGTTAACCGCTTTAATGTGGCCATTACTAGAGCAAAA
ATTGGTATACTTTGCATAATGTCTGATAGAGACCTTTATGACAAATTACAATTTACAAGCCTTGAAGTTC
CACGTCGAAACGTGGCAACCTTACAAGCTGAAAATGTAACAGGGCTTTTTAAGGATTGTAGTAAGGTTAT
TACAGGATTACACC"&amp;"CTACACAAGCACCAACTTACCTTAGTGTTGATACAAAATTCAAGACTGAAGGTTTG
TGTGTCGACATACCAGGAATACCAAAAGACATGACCTATAGGAGACTCATCTCTATGATGGGTTTCAAAA
TGAATTATCAAGTTAATGGTTACCCTAACATGTTCATCACCCGCGAAGAAGCCATTAAACATGTTCGTGC
ATGGGTTGGTTTTGATGTCGAAGGGTGTCATGCTACAAGAGAAGCTGTTGGTACTA"&amp;"ATTTACCATTACAG
CTAGGCTTTTCAACAGGTGTCAATCTAGTAGCAGTTCCTACAGGCTACGTTGATACATCTAATGCAACAG
AGTTTTCTAGGGTGAGTGCTAAACCACCACCTGGTGACCAATTTAAACATCTTATACCACTTATGTACAA
AGGATTACCTTGGAACATTGTGCGTATAAAGATAGTTCAGATGTTAAGTGACACACTTAAAAACCTTTCA
GACAGAGTCGTTTTTGTCCTTTGGGCA"&amp;"CATGGCTTTGAGCTGACATCTATGAAATACTTTGTCAAAATAG
GACCTGAACGCACTTGTTGCTTATGTGACAAACGTGCTACCTGTTTTTGCACAGCATCTGATACTTATGC
GTGTTGGCATCACTCAGTTGGATTTGACTATGTCTACAACCCTTTCATGATTGATGTTCAACAATGGGGT
TTTACTGGTAACCTTCAAAGTAACCATGACCAATACTGTCAAGTACACGGTAATGCACATGTTGCTAGT"&amp;"T
GTGATGCTATCATGACTAGATGTTTAGCAGTCCATGAATGCTTTGTTAAGCGTGTTGACTGGACCATTGA
ATATCCTATTATAGGTGATGAGCTGAAGATAAATGCAGCATGCCGTAAAGTACAACATATGGTAGTAAAG
GCTGCATTACTTGCTGATAAGTTTCCAGTTCTTCATGATATTGGTAATCCAAAAGCTATAAAATGTGTAC
CTCAAGCAGACACAGATTGGAAGTTTTATGATGCTCAACC"&amp;"TTGTAGTGATAAAGCTTATAAAATAGAGGA
ATTATTCTATTCCTATGCTACCCATTCTGATAAATTCAAGGATGGTGTTTGTCTTTTCTGGAACTGCAAC
GTTGACAGATACCCAGCAAATGCAATAGTCTGCAGATTTGACACAAGAGTTCTGTCCAATCTAAACTTAC
CAGGTTGTGATGGTGGTAGTTTGTATGTAAATAAACATGCTTTCCACACACCAGCTTTTGACAAGAGTGC
TTTTGTAAATC"&amp;"TTAAGCAATTACCATTCTTTTACTACTCAGATAGCCCTTGTGAGTCTCATGGCAAACAA
GTGGTGTCAGACATAGATTATGTACCTTTAAAGTCTGCAACGTGTATTACACGTTGTAACTTAGGTGGGG
CTGTTTGCAGACATCATGCGAATGAATACAGATTGTATTTAGACGCCTATAATATGATGATTTCTGCTGG
TTTTAGCCTTTGGATTTACAAACAATTTGATACCTACAATCTCTGGAACACTT"&amp;"TTACAAGACTCCAGAGT
TTAGAAAATGTGGCTTTCAATGTTATTAATAAGGGACATTTCGATGGACAGCAAGGTGAAACACCTGTTT
CTATCGTTAATAACACTGTCTACACAAAAGTAGATGGTGTTGATGTTGAATTGTTTGAGAACAAAACAAC
ACTACCTGTTAATGTAGCGTTTGAGCTCTGGGCTAAGCGCAATATCAAACCTGTTCCAGAAGTGAAAATA
CTCAACAATTTGGGTGTTGACATT"&amp;"GCTGCTAATACGGTGATTTGGGACTACAAAAGAGAAGCCCCTGCAC
ATGTTTCTACAATTGGAGTTTGTACTATGACTGACATAGCAAAGAAATCTACTGAAACTGCATGTTCACC
ACTCACTATCTTATTTGATGGTAGAGTTGAAGGACAAGTTGACTTATTCAGAAATGCCCGTAATGGTGTT
TTAATAACTGAGGGTAATGTAAAAGGATTACAACCATCAGTAGGTCCAAAACAAGCTAGTCTTAAT"&amp;"GGAG
TCACATTAATTGGTGAAGCAGTGAAAACACAGTTTAACTATTATAAGAAGGTTGATGGTGTAGTACAACA
ACTACCTGAAACTTACTTTACTCAGAGTAGAAATTTGCAAGAATTCAAACCCAGGAGTCAAATGGAAATT
GATTTCTTAGAATTAGCTATGGATGAGTTCATTGAACGATATAAACTAGAAGGCTACGCTTTCGAACATA
TCGTTTATGGAGATTTTAGTCATGGTCAGTTAGGTGG"&amp;"ATTACATCTATTGATTGGACTTGCTAAGCGTTC
TAAGGATTCACCACTAGAATTAGAGGATTTTATTCCTATGGACAGTACAGTTAAAAATTACTTTATTACA
GATGCACAAACAGGGTCATCTAAGTGTGTGTGTTCTGTTATAGATTTATTACTTGATGATTTTGTTGAAA
TAATAAAATCACAGGATTTATCAGTAGTTTCTAAAGTGGTTAAAGTGACTATTGATTATGCAGAAATTGC
TTTTATGC"&amp;"TTTGGTGTAAAGATGGCCATGTAGAGACATTTTACCCAAAATTACAATCTAGTCAAGCTTGG
CAACCTGGTGTTGCTATGCCGAACCTTTACAAAATGCAGAGAATGCTACTTGATAAATGTGATCTTCAAA
ATTATGGTGAAGCAGCAACTCTACCTAAAGGCATAATGATGAATGTTGCAAAATATACTCAACTGTGTCA
ATATTTAAATACTTTGACTTTAGCTGTACCTTATAACATGAGAGTAATAC"&amp;"ACTTTGGTGCTGGTTCTGAT
AAAGGAGTTGCACCTGGTACAGCAGTTCTTAGACAGTGGTTGCCTACGGGTACACTACTTGTCGATTCTG
ATCTTAATGACTTCGTCTCTGACGCTGATTCTACTTTAATAGGTGACTGTGCAACCGTACACACTGCTAA
TAAATGGGATCTCATTATTAGTGATATGTACGATCCTAAAACCAAACATGTAACAAGAGAAAATGACTCT
AAAGAGGGGTTTTTCACTTAC"&amp;"ATCTGTGGATTTATACAACAAAAGTTAGCCCTTGGAGGTTCTGTGGCCA
TAAAGATAACAGAGCATTCTTGGAATGCTGATCTTTATAAACTCATGGGACACTTTGCATGGTGGACTGC
TTTTGTTACTAATGTAAATGCCTCTTCTTCAGAGGCATTTTTAATTGGATGTAATTATCTTGGCAAACCA
CGTGAACAAATAGATGGTTATGTCATGCATGCAAATTACATATTCTGGAGGAATACTAATCCA"&amp;"ATTCAAT
TATCTTCCTATTCATTATTTGACATGAGTAAATTTCCTCTTAAATTAAGAGGGACAGCTGTCATGTCCTT
AAAAGAAGGACAAATCAATGATATGATATTGTCTTTACTTAGTAAAGGCAGACTTATTATTAGAGAAAAC
AACAAGGTTGTGGTTTCTAGTGATGTTTTAGTTAATAACTAAACGAACTATGTTTGTTTTTCTTTTTGTC
TTGCCTTTGGTTTCCAGTCAATGTGTCAATTTGA"&amp;"CCACAAGAACTGGAATACCGCCAGGTTATACCAATT
CATCTACTAGAGGTGTCTATTATCCAGACAAAGTTTTTAGGTCTTCAATTTTACATCTTACACAAGACCT
TTTCTTACCTTTCTTTTCTAATGTTACTTGGTTTAACACCATAACTTATCAAGGAGGCTCTAAGAAGTTT
GACAATCCTGTTTTACCATTTAATGATGGTGTTTACTTTGCCTCCACGGAAAAGTCCAATATTATACGCG
GTTGG"&amp;"ATTTTTGGAACAACACTTGATGCCAGAACTCAATCTCTTCTAATAGTTAACAACGCAACCAATGT
TGTTATCAAAGTATGTGAGTTTCAGTTTTGCACTGATCCATTTTTAGGTGTTTACTATCATAACAACAAT
AAAACATGGGTTGAAAATGAGTTTAGAGTTTATTCAAGTGCCAACAATTGCACTTTCGAATACATTTCTC
AACCTTTTCTTATGGACCTTGAAGGAAAGCAAGGTAATTTTAAGAAC"&amp;"CTTAGAGAGTTTGTGTTTAAAAA
TGTTGATGGTTATTTCAAGATTTACTCTAAACACACACCTATTGATTTAGTGCGCGACCTCCCCAGAGGT
TTTGCTGCATTGGAACCACTGGTGGACCTCCCTATAGGTATTAATATTACCAGATTCCAAACATTGCTTG
CTTTACATAGAAGTTATCTTACACCTGGTAAGCTAGAAAGTGGCTGGACAACTGGAGCTGCTGCTTACTA
TGTAGGTTACCTACAACA"&amp;"GAGGACTTTTCTCTTAAGTTACAATCAAAATGGAACCATTACAGATGCTGTT
GATTGTTCACTAGACCCTCTTTCAGAGACAAAGTGCACATTAAAATCCCTAACAGTTGAAAAAGGAATTT
ACCAGACTTCTAACTTCAGAGTTCAACCAACAATCAGTATAGTTAGATTTCCTAATATTACAAACTTATG
TCCATTTGGAGAAGTGTTTAACGCATCCAAATTTGCATCAGTTTATGCTTGGAACAGGAA"&amp;"GAGAATTAGC
AATTGTGTTGCTGATTACTCTGTACTTTATAACTCTACATCATTTTCCACTTTTAAATGTTATGGAGTTT
CACCTACAAAACTCAATGACCTTTGCTTCACCAATGTGTATGCAGACTCATTTGTTGTTAAAGGTGACGA
GGTTAGACAAATAGCACCCGGACAAACTGGTGTTATTGCTGATTATAACTATAAGCTGCCAGATGATTTT
ACTGGTTGTGTTATTGCTTGGAACTCAGTTA"&amp;"AGCAAGATGCTTTGACTGGTGATAATTATGGTTATTTGT
ATAGATTATTTAGAAAGTCTAAGCTTAAACCATTTGAGAGAGATATTTCCACTGAAATATACCAAGCCGG
CAGCACACCCTGTAACGGTCAAGTTGGTCTAAATTGTTATTATCCTCTTGAAAGGTATGGTTTTCACCCA
ACTACAGGTGTTAACTACCAACCTTTTAGAGTGGTTGTTTTATCATTTGAGTTACTTAATGGACCAGCTA
CT"&amp;"GTTTGTGGACCCAAATTGTCTACAACACTAGTTAAAGACAAATGTGTCAATTTCAACTTTAACGGTTT
AACTGGCACAGGTGTTCTTACAACATCTAAGAAACAGTTTCTGCCTTTTCAACAATTTGGTAGAGACATC
TCTGACACTACTGATGCTGTCCGTGACCCACAGACACTTGAAATACTTGACATTACCCCTTGCTCTTTTG
GAGGAGTTAGTGTGATAACACCAGGTACAAACACTTCTAATCAA"&amp;"GTGGCTGTACTTTACCAAGATGTTAA
CTGTACTGAAGTGCCTATGGCCATTCATGCAGAACAACTTACACCTGCCTGGCGTGTTTACTCTGCAGGA
GCAAATGTGTTTCAAACAAGAGCAGGCTGTTTAGTAGGTGCTGAGCATGTCAACAATTCTTATGAATGTG
ACATTCCAGTCGGTGCTGGCATATGTGCAAGTTACCATTCCATGTCATCATTTCGTAGTGTCAACCAGCG
TTCAATCATTGCTTA"&amp;"CACTATGTCTTTAGGTGCAGAAAATTCAGTTGCTTATTCTAATAATTCAATTGCC
ATACCTACTAATTTTACAATAAGTGTTACCACAGAAATTCTACCAGTGTCAATGACTAAGACTTCTGTAG
ATTGTACTATGTACATCTGTGGAGATTCAATTGAGTGTAGTAATTTATTGCTACAATATGGCAGTTTTTG
CACACAATTAAACCGTGCTTTGACTGGGATTGCTGTTGAACAAGACAAAAACACACA"&amp;"AGAAGTTTTTGCC
CAGGTTAAACAAATCTACAAAACACCACCTATTAAAGATTTTGGTGGCTTTAACTTTTCACAAATATTGC
CAGATCCATCAAAACCAAGCAAGAGGTCATTTATTGAGGATTTACTCTTCAACAAAGTGACACTTGCTGA
TGCTGGCTTCATCAAACAATATGGTGATTGCCTTGGTGATATTGCTGCTAGAGATCTCATCTGTGCACAA
AAGTTCAATGGACTCACGGTTCTACCGC"&amp;"CTTTGCTCACAGATGAAATGATTGCTCAATACACTTCTGCAC
TACTTGCTGGAACAATCACCTCAGGTTGGACCTTTGGTGCAGGAGCTGCTTTACAAATACCCTTTGCAAT
GCAAATGGCTTACAGGTTTAATGGCATTGGAGTCACTCAGAATGTTCTATATGAGAATCAGAAATTAATT
GCCAATCAGTTCAACAGTGCTATTGGCAAAATACAGGATTCACTTTCATCTACGGCTAGTGCACTTGGTA"&amp;"
AACTTCAAGACGTCGTAAATCAAAATGCACAGGCTTTAAACACACTTGTCAAACAACTTAGTTCCAATTT
TGGAGCTATTTCGAGTGTGCTTAATGATATTCTTTCACGTCTTGACAAAGTTGAGGCTGAAGTGCAAATT
GATAGGTTAATCACAGGAAGACTACAGAGTCTTCAAACTTATGTGACACAACAATTAATCAGAGCAGCAG
AAATCAGAGCTTCTGCTAATCTTGCTGCAACAAAAATGTCT"&amp;"GAGTGCGTACTCGGACAATCTAAAAGAGT
TGATTTTTGTGGAAAAGGCTACCATTTAATGTCTTTCCCTCAATCAGCACCGCATGGTGTTGTTTTCTTG
CATGTTACTTATGTACCTGCACAAGAAAAGAACTTTACTACTGCTCCTGCTATTTGTCATGAAGGAAAAG
CACACTTCCCTCGTGAAGGTGTCTTCGTTTCAAATGGCACTCATTGGTTTATTACACAAAGGAATTTTTA
TGAACCTCAAAT"&amp;"TATTACCACTGACAACACATTCGTCTCTGGTAGCTGTGATGTTGTAATTGGAATAGTC
AACAACACAGTTTATGATCCTTTGCAACCCGAGCTTGACTCATTTAAGGAGGAGTTAGACAAATACTTCA
AAAATCACACATCACCAGATGTTGATCTTGGCGACATATCTGGCATAAATGCTTCGGTCGTCAACATACA
AAAAGAAATTGACCGCCTCAATGAGGTTGCCAAAAATTTGAATGAATCACTCAT"&amp;"TGACCTACAAGAGCTT
GGAAAATATGAGCAATACATCAAATGGCCTTGGTACATTTGGCTTGGTTTTATAGCTGGGCTAATTGCTA
TCATTATGGTCACAATCATGCTATGTTGTATGACTAGTTGCTGTAGTTGCCTCAAGGGTTGTTGCTCTTG
CGGTTCCTGCTGCAAATTTGATGAAGACGATTCAGAACCTGTTCTGAAAGGAGTCAAATTACATTACACA
TAAACGAACTTAATGGATTTGTTTA"&amp;"TGAGAATTTTTAATCTTGGATCTGTAACATTCAAACCAGGAAAAA
TTGAAGATGCTACTCCTTCAGATTCTATTCGCGCTACTGCAACGATACCGATACAAGCCTCACTCCCTTT
CGGATGGCTTATTGTTGGCGTTGCACTTCTTGCTGTTTTTCAGAGCGCTTCCAAAATAATTACACTCAAA
AAGAGGTGGCAATTTGCTCTCTCCAAGGGTGTTCATTTTGCTTGCAACTTGCTTCTACTATTTGTTA"&amp;"CAG
TCTACTCTCACCTTTTGCTTGTTGCTGCTGGCCTTGAAGCCCAATTTCTCTATCTTTACGCTTTAGTTTA
TTTTCTGCAAAGTGTTAATGCTTGCAGAATTATTATGAGGCTTTGGCTGTGCTGGAAGTGCAGATCCAAA
AATCCATTACTTTATGATGCCAATTACTTTCTTTGCTGGCATACTAATTGCTATGACTATTGTATACCAT
ATAATAGCATAACTTCTTCAATTGTCATTACATCAGGT"&amp;"GATGGCACTCCAAGTCCTATTACAGACCATGA
CTACCAAATTGGTGGTTATACGGAAAAGTGGGAATCTGGTGTTAAAGACTGTGTTACATTACATGGTTAC
TTTACATCAGAATGCTACCAGCTGTACTCTACACAACTTAGTACAGATACTGGTGTTGAACATACTACCT
TCTTCATTTACAGTAGAATTGTGGATGAACCAGAAGACCATGTTCAAATTCACACAATCGACGGCTCATC
AGGAGTTGT"&amp;"AAATCCAGCAATGGATCCTATCTATGATGAGCCGACGACGACTACTAGCGTGCCTTTGTAA
GCACAAGCTGATGAGTACGAACTTATGTACTCATTCGTTTCGGAAGAGACAGGTACGTTAATAGTTAATA
GCGTACTTCTTTTTCTTGCTTTCGTGGTATTCTTGCTAGTCACACTAGCCATCCTTACTGCGCTTCGATT
GTGTGCGTACTGCTGCAATATTGTTAACGTGAGTTTAGTTAAACCTTCTTT"&amp;"TTACGTCTACTCACGTGTT
AAAAATCTGAATTCTTCTAGAGTTCCTGATCTTCTGGTCTAAACGAACTAAATATTTTAGTTTTTCTGTT
TGGAACTTTAATTTTAGCCATGTCAGCTGACAACGGTACTATTACCGTTGAAGAGCTTAAAAAGCTCTTA
GAACAATGGAACCTAGTAATAGGTTTCCTATTTCTAACATGGATTTGTCTTTTACAGTTCGCCTATGCTA
ACAGGAATAGGTTTCTGTACAT"&amp;"AATTAAGTTAATTTTCCTCTGGCTACTTTGGCCAGTAACTTTAGCTTG
CTTTGTGCTTGCTGCTGTTTACAGAATCAATTGGATTACCGGTGGAATCGCGATTGCAATGGCTTGTCTT
GTGGGCTTGATGTGGCTTAGCTACTTCATTGCTTCATTCAGGCTTTTTGCGCGTACGCGTTCCATGTGGT
CCTTCAATCCAGAAACAAACATACTGCTGAATGTGCCATTGCATGGTACAATTTTGACCAGACC"&amp;"ACTCCT
AGAAAGTGAACTTGTCATCGGTGCTGTGATCCTCAGAGGACACCTTCGCATTGCTGGACATCATCTAGGA
CGCTGTGACATCAAGGACCTGCCAAAAGAAATCACTGTAGCTACATCACGAACGCTTTCTTATTACAAAT
TGGGAGCTTCGCAGCGTGTAGCCGGTGACTCAGGTTTTGCTGCATACAGTCGCTATCGGATTGGCAACTA
CAAACTAAACACAGACCATTCCAATAGCAGTGACA"&amp;"ATATTGCTTTGCTTGTACAGTAAGTGACAACAGAT
GTTTCATCTCGTTGACTTTCAGGTTACTATAGCAGAGATACTTATTATTATTATGAGAACTTTCAAGATT
TCCATTTGGAACCTTGATTACATCATTAATCTCATAATTAAAAATTTATCTAAGCCTTTAACTGAAAATA
AATATTCTCAGTTAGACGAAGAGCAACCAATGGAGATTGATTAAACGAACATGAAAATTATTCTTCTCTT
GGCATT"&amp;"AGTTACTTTTGCTACATGCGAACGTTACCACTACCAAGAGTGTGTTAGAGGTACAACTGTACTA
ATAAAGGAACCTTGCTCTTCTGGAACTTACGAGGGCAATTCACCATTTCATCCTCTTGCTGATAATAAAT
TTGCACTTGCTTGCTCAAGCCAACAATTTGCTTTTGCTTGCCCTGACGGTACTAAACATACCTTTCAGTT
ACGTGCGAGATCAGTTTCACCAAAACTTTTCATCAGACAAGAGGAAGT"&amp;"TCAAGAACTTTACTCACCACTC
TTTCTCATAATTGCTGCATTAGTGTTTATAACACTTTGCTTCACACTTAAGAGAAAGACAGAATGAGTGA
AATTACACTAATTGACTTCTATTTGTGCTTGCCTTTCTGCTATTCCTTGTTTTAATTATGCTCATGATAT
TTTGGTTTGCTTTGACACTCCAAGATGATGATGAGTGTTGCCAAGTCTAAACGAACATGAAATTTCTTGT
TTTACTTGGAATACTAACA"&amp;"ACAGTACACACATTCCATCAGGAATGTAGTTTACAGTCATGTCAATTCAAT
TCACCTTATGTAGTTGATGATCCATGCCCTATACATTTCTACTCGAAATGGTATATTAGGGTCGGTGCTA
GAAAATCTGCACCATTGATTGAACTCTGTGTTGATGAAGTAGGTTCAAAAACACCTATTAAATACATCGA
CATTGGCAACTACACTGTTTCTTGTTCACCGTTTACTATAAACTGTCAAGAACCTAAATTA"&amp;"GGTAGTCTC
GTAGTTCGTTGTTCGTTCTATGAAGACTTTGTTGATTACCATGACATTCGTGTTGTTTTAGATTTCATCT
AAACGAACAAACAAAATGTCTGATAATGGACCCCAAAATCGTGCACCCCGCATTACATTTGGTGGACCCT
CAGATTCGACTGACAATAACCAGAATGGAGACCGCAGTGGAGCAAGGCCAAAACAACGAAGGCCCCAGGG
ATTACCCAATAGTACTGCGTCTTGGTTCACCG"&amp;"CTCTCACTCAACATGGTAAGGAAGACCTTAGATTCCCT
CGAGGACAAGGTGTTCCGATTAACACCAATAGTACCAAAGATGACCAAATTGGCTACTACCGAAGAGCTA
CCAGACGAGTTCGTGGTGGTGACGGTAAAATGAAAGATCTCAGTCCACGATGGTACTTCTATTACCTTGG
AACTGGGCCAGAAGCTGGACTTCCCTATGGTGCTAACAAAGAAGGCATCATATGGGTTGCAACTGAGGGA
GCC"&amp;"TTGAATACACCAAAAGATCACATTGGCACCCGCAATCCAAACAACAATGCTGCAATCGTGCTACAAC
TTCCTCAAGGAACAGCTTTGCCTAAAGGTTTCTACGCAGAAGGGAGCAGAGGCGGCAGTCAAGCTTCTTC
ACGCTCTTCATCACGTAGTCGCAATAGTTCCAGAAACTCAACTCCAGGCAGTAGTAGGGGAACTTCTCCT
GCTCGAATTGCTGGCAATGGTGGTGATGCTGCCCTTGCTTTGCTA"&amp;"CTGCTTGATCGGTTGAATGCACTTG
AGAGCAAAATGTCTGGTAAAGGCTCACAACAACAGAGCCAAACAGTCACTAAGAAATCTGCTGCTGAGGC
TTCCAAGAAACCTCGCCAAAAACGTACTGCCACTAAACAATACAATGTCACTCAGGCATTTGGCAGACGT
GGTCCGGAAAAAACCCAAGGAAATTTTGGGGACAAAGAATTAATCAGACAAGGAACTGAGTACAAACATT
GGCCGCAAATTGCACA"&amp;"ATTTGCACCTAGCGCTTCTGCATTCTTCGGAATGTCGCGCATTGGCATGGAAGT
CACACCTTCGGGAACATGGCTGACTTACACAGGTGCCATCAAGCTTGATGACAAAGATCCAAGCTTCAAA
GACAACGTCATACTGCTGAACAAGCACATTGACGCATACAAAACATTCCCACCAACAGAGCCTAAAAAGG
ACAAAAAGAAAAAGACTGACGAAAGCCAGCCTTTACCGCAGAGACAGAAGAAACAACA"&amp;"AACTGTGACTCT
TCTTCCTGCTGCAGATTTGGATGATTTCTCCAAACAATTGCAACAATCCATGAGCAGTGCTGATTCAACT
CAGGCTTAAACTCATGCAGACCACACAAGGCAGATGGGCTATGTAAACGTTTTCGCTTTTCCGTTTACGA
TACATAGTCTACTCTTGTGCAGAATGAATTCTCGTAGCTATACAGCACAAGTAGGTATAGTTAACTTTAA
TCTCACATAGCAATCTTTAATCAGTGTGT"&amp;"AACATTAGGGAGGACTTGAAAGAGCCACCACATTTTCACCG
AGGCCACGCGGAGTACGATCGAGGGTACAGTGAATAATGCTAGGGAGAGCTGCCTATATGGAAGAGCCCT
AATGTGTAAATTAATTTTAGTAGTGCTATCCCCATGTGATTTTAATAGCTTC")</f>
        <v>&gt;PnGX-P5E MT040336.1_genome
GCTTTAACTTTTTACAAATCCCAGGTAGCAAAACCAACCAACTCTCGATCTCTTGTAGATCTGTTCTCTA
AACGAACTTTAAAATCTGTGTGGCTGTCACTTGGCTGCATGCCTAGTGCACTCACGCAGTATAATAATAA
TTAATTACTGTCGTTGACAGGAAACGAGTAACTCGTCCGTCTTCTGCAGACTGCTTACGGTTTCGTCCGT
GTTGCAGTCGATCATCAGCATACCTAGGTTTTGTCCGGGTGTGACCGAAAGGTAAGATGGAGAGCCTTGT
CCCTGGTTTCAACGAGAAAACACACGTCCAACTCAGTTTGCCTGTTCTTCAGGTTCGCGACGTGCTAGTA
CGTGGCTTTGGAGACTCCGTGGAGGAGGCTCTATCAGAGGCACGTCAACATCTTCTTGACGGCACTTGTG
GCATAATCGATGTTGAAAAGGGAGTACTCCCCCAACTCGAACAGCCCTATGTGTTTGTCAAACGTTCTGA
TGCCCGAACTGCTCCTCACGGCCATGTAATGGTTGAATTGGTGGCAGAACTCGATGGTGTTCAGTACGGT
CGTAGCGGTGAGACTCTTGGTGTTCTTGTACCACATGTTGGTGAAACACCTGTTGCTTATCGCAAAATTC
TTCTCCGTAAGAATGGTAATAAGGGAGCCGGTGGTCATAGTTTCGGCATCGATCTAAAGTCTTATGACTT
AGGTGACGAGCTTGGCACTGATCCCATTGATGACTTTCAAGTCAACTGGAACACTAAACATGGCAGTGGT
GTAACTCGTGAGCTCATGCGTGAGCTTAATGGGGGCGCATACACTCGCTATGTAGACAATAACTTCTGTG
GCCCTGACGGCTACCCTCTTGAGTGCATCAAAGACTTATTAGCTCGTGCTGGAAAGTCTTCTTGCTCTTT
GTCCGAACAACTGGACTTTATTGACACTAAAAGAGGTGTGTACTGCTGCCGTGAACATGAACATGAAATT
GTTTGGTACACGGAACGCTCCGACAAGAGCTACGAATTACAGACACCTTTTGAAATCAAATTGGCAAAGA
AATTTGACAATTTCACAGGGGAATGTCCAAACTTTGTCTTCCCACTAAATTCTACAATCAAGACCATTCA
ACCACGTGTTGAAAAGAAAAAGCTTGAGGGTTTTATGGGTAGAATTCGATCTGTCTATCCTGTTGCATCA
CCAAATGAATGCAACCCAATGCACCTTTCGACGCTTATGAAGTGTGAACATTGTAGTGAAACTTCATGGC
AAACTGGTGACTTCCTTAAAGCCACTTGTGAATTTTGTGGTACTGAAAATCAAGTCAAAGAAGGACCTAC
CACTTGTGGTTACCTTCCTCAAAATGCTGTAGTAAAAATTTTTTGTCCAGCATGTCATAATCCAGAAATG
GGACCTGAGCACAGTCTCGCAGAATACCATAATGAATCTGGTATTAAAACCACTCTTCGTAAAGGTGGTC
GTACCAAAGCATTTGGAGGATGTGTGTTCTCTTATGTGGGCTGTCACAACAAGTGTGCCTATTGGGTGCC
TCGTGCTGCTGCTAACGTAGGATGTAACCACACAGGAGTTGTGGGAGAAGGTTCTGAAAGTCTCAATGAT
AACCTTCTTGAAATACTTACTAAGGAGAAAGTCAACATTAACATTGTTGGTGACTTTAAACTGACTGAAG
AGATCGCCATAATCTTGGCATCTTTTTCTGCATCCACGAGTGCTTTCGTGGAAACTGTGAAGGGCTTGGA
TTGCAAGTCTTTCAAACAAATTGTTGAATCCTGTGGTAACTTTAAAGTAACCAAGGGAAAATTCAAGAAG
AATGCTTGGAATATTGGTGAACCAAAGTCCATACTGAGCCCTCTGTATGCATTTCCCTCAGAAGCTGCTC
GTGTGGTACGTTCCATTTTTTCACGCACTCTTGAAACTGCTCAACACTCTGTGCGTGTCTTGCAAAAGGC
CGCTATTACAATTCTGGACGGAATTTCACAGTACTCACTCAGATTGATTGATGCTATGTTGTTCACGTCT
GAACTTACAACAGACAGTATCGTAGTGATGGCATACGTCACAGGTGGTGTTGTACAAATGACTACACAAT
GGCTTACCAATATTTTTGGTACTGTGTATGAAAAATTGAAACCTATTCTTGACTGGCTTGAAGAGAAGTT
CAAGGAAGGGATAAAGTTTCTTAAGGACGGTTGGGAGATTGTAAAATTCATCACAACCTGTTCTTGTGAA
ATCATTGGTGGACAGCTTGTAGCATTCACCACTGAACTTAAAGACAGTGTGAAGAAATTTTTCAAACTGG
TTAACAAATTTCTTGCTCTTTGTGCTGATTCCATCGTCATTGGTGGTGCAAAACTTAAAGCTTTGAATTT
GGGAGAAACCTTTGTCGCACACTCCAGAGGACTCTACAAAAAGTGTGTGAAATCCAGAGGAGACTCTGGT
TTACTCATGCCTCTAAAAGCACCAAAAGAAGTTATCTTCCTTGATGGAGAAACTTTGCCTACAGAGGTAC
TTTCAGAAGAAGTAATACTAAAAACTGGTGAATTACAACCACTTGAGGAACCAACTGCACAGGCAGTTGA
AGTACCACTCGTAGGTACACCAGTTTGCATTAATGGATTAATGCTGCTTGAAATTAAAGATACTGAAAAG
TATTGTGCTCTTGCACCTAACATGATGGTCACTAATAATACCTTCACTCTAAAAGGTGGTGCACCAACCA
AAGTCACATTTGGTGATGACACAGTCATTGAAGTCCAAGGCTACAAGAATGTGAATATCACATTTGAATT
GGATGAACGAGTAGATAAAGTACTCAACGAAAAGTGCTCTAACTACACTGTAGAACTTGGAACCAACATA
GATGAATTGGCTTGTGTTGTAGCTGAGGCAGTAATAAAGACTTTGCAACCTGTTTCAGAATTACTTACAC
CGCTAGGCATTGACTTAGACGAGTGGGGTGTTGCAACCTATTACTTGTTTGACGAGTCTGGTGAGTATAC
TTTGTCTTCACGTATGTATTGTTCATTCTATCCTCCAGATGAGGATTATGAAGAAGAATACAGCGAAGAG
GAACAACCTGAACAACCAACTCAATATGAGTATGGTACTGAATCTGATTACAAAGGTTTGCCTTTGGAAT
TTGGTGCATCTTCTGTACAACAACAGGAAGAACAAGAAGAAGATTGGTTAGAAACTGAAGCTGAAGTGGT
GGAACAAGAAGTTACACCAACTGAGCAAGAGGAAGAGCTACCAATCACTGAAATTGTTCCTGCAGTGGAA
CAAACTACAATTGTAGAGCTAGAATGTGATAATTTCACTGGTTATTTAAAACTCACTGATAATGTTTCCA
TTAAAAATGTGGATATTGTAAGTGAGGCTAAAAATGTAAAACCTACAATAGTGGTTAATGCTGCTAATGT
ACACCTAAAACATGGTGGTGGTGTTGCTGGTGCTCTTAACAAAGCTACTAACAACGCTATGCAAATTGAG
TCTGATGACTACATTGCCAGAAATGGACCACTAAACGTGGGTGGTAGTTGTCTTCTAAATGGACACAATT
TGGCTAAAAACTGCCTTCATGTTGTTGGTCCTAATCTCAACAAGGGTGAAGACATTCAATTACTTAAAGT
TGCCTATGAAAATTTCAATCATCATGAAAAATTACTTGCACCACTTCTCTCAGCAGGCATCTTTGGTGCA
CAACCAATACAGTCTTTGAAGGTGTGTATTGAAACAGTACGCACACAAGTCTTTTTAGCTGTCTTTGACA
AGGACCTCTATGAAGAACTTGTAGCTAGCTTTTTAGAAATGAAAAGTGAGACTAAAGTACAAGATCACTT
TGACGTCGTTGAGACTAAGGTTGAAATTACACCTGAAGAATCTGCTTCAAGTGAGAAACCTACCAAGGAA
GAGCCTAAAAAGGTGAAACCTTGTATTGAAGAAGTTACAACTACTCTAGAAGAAACTAAGTTTCTTACAG
AAAACTTGTTACTGTATGCAGACATTAATGGTAATCTGTATCCAGATTCAACCAGTCTTGTGGAAAATGT
TGATGTCACCTTCCTTAAAAAGGATGCTCCTTATATAGTAGGTGACATAATTACTAGTGGTAATTTAACA
ACCGTTGTCATACCAACAAAGAAAGCAGGTGGTACTACAGAAATGCTTGCAAAGGCATTGCGTAAAGTAC
CTACTGACCATTATATAACCACCTACCCCGGACAGGGTTGCGTTGGTTATACAATTGAGGAAGCAAAAAC
AGCTCTTAAGAAGAGTAAGAGTGCTTATTATGTATTACCCTCTATAATTCCAAATAAGAAAGAAGAAATT
CTTGGTACTGTTTCTTGGAACTTGCGTGAAATGCTTACGCATGCTGAAGAAACACGTAAATTAATGCCTA
TTTGCATGGATACAAAGGCTATAATGTCTACTGTGCAAAGGAAGTATAAGGGTATTAAGATACAGGAGGG
AGTCGTGGACTACGGTGTAAGGTTTTACTTCTATACTAGTAAAACACCTGTAGCTACACTTATTGCAACT
CTTAATTCATTAGGAGAAACCTTGGTCACAATGCCTTTGGGTTATGTGACACATGGTTTAAATTTAGAAG
AGGCTGCTAGGTATATGAGATCACTCAAAGTACCCGCAACCGTTTCTGTTTCTTCACCAGATGCTGTTAC
AGCATATAATGGTTACCTTACTTCCTCTTCAAAGACTCCTGAAGAGCATTTCATAGAAACCATCTCACTA
GCTGGTTCATATAAAGACTGGTCCTATTCAGGACAGGCTACTGAATTAGGTATTGAATTTCTTAAAAGAG
GTGACAAAGTTGTCTACCACACAACTAGTAAACCAATCACTTTCCACATGGATGGTGAGGTTATCAACAT
TGACAGTCTTAAGACACTCCTAGCTCTTAGGGAAGTTAAGACCATTAAGGTGTTTACCACAGTTGACAAC
ATTAATCTTCACACTCAAGTTGTGGACATGTCTATGACTTATGGACAACAGTTTGGTCCAACCTACTTGG
ACGGAGCTGACGTTACAAAGATTAAACCTCATGCATCTCATGACAGCAAGACATTTTATGTGTTGCCTAA
TGATGATACACTACGCAGTGAGGCTTTTGAGTACTATCACACAACTGATGAAAGTTTTCTAGGTAGATAC
ATGTCAGCATTAAATCATACTAAGAAATGGAAATTTCCACAGGTTAATGGTTTAACATCCATTAAATGGG
CAGATAACAATTGTTACCTAGCCACAGCCTTATTAACTCTTCAACAGATAGAATTGAAGTTTAATCCACC
AGCATTGCAAGACGCCTACTACAGGGCTAGAGCTGGTGATGCTGCAAATTTCTGTGCACTTATACTTGCT
TACTGTAATAAAACAGTGGGTGAGCTAGGTGATGTAAGAGAAACAATGAGTCATTTGTTTCAACATGCCA
ACTTGGATTCTTGTAAAAGAGTCCTAAATGTGGTGTGTAAAACTTGTGGACAGCAACAAACTACCTTAAA
GGGTGTAGAGGCTGTAATGTATATGGGTACACTTTCTTATGAACAACTTAAGAGAGGTGTAACTGTACCG
TGTGTTTGTGGAAGACAAGCTACACAGTATTTAGTACAACAAGAGTCATCTTTTGTTATGATGTCTGCAC
CACCTGCTGAATATAAACTAAAGCATGGTACTTTCTTGTGTGCTAGTGAGTATACTGGTAATTACCAGTG
TGGTCATTATAAACACATCACTTCAAAGGAAACCTTGTATGTCATAGATGGTGCATTGCTCAGCAAAACC
TCAGAGTACAAAGGCCCTGTTACAGATGTTTTCTATAAAGAAAACAGCTACACAACAACCATAAAACCAA
TTGTCTATAAACTAGACGGTGTTGTGTGTACAGAAATTGATCCTAAATTGGATGGTTACTATAAAAAGGA
TAATGCCTATTTTACTGAACAGCCAATTGATTTAGTGCCAACTCAACCTTACCCAAACTCAAACTTTGAC
AATTTCAAGTTTGTTTGTGACAACACCAAATTTGCTGATGACTTAAACCAGATGTCTGGTTATAAGAAGC
CTGCTTCTCGTGAGCTTAAGATTACTTTTTTTCCTGACTTGAATGGTGATGTAGTGGCTATTGATTATAA
ACATTACACACCTTCATTCAAGAAAGGTGCTAAGTTGTTGCACAAGCCTATTGTATGGCATGTGAATAAC
ACAATTAACAAAGCAACGTTTAAACCAAATACTTGGTGCTTACGTTGTCTTTGGAGTACTAAACCAGTTG
AAACGTCAAATATTTTTGATGTTCTGCAATCAGAGGACACACAGGGAATGGAAACTCTTGCCTGTGAGGA
CACTAAACTTGTCACTGAAGAAGTAGTGGAAACTCCTACCATACAGAAAGACATAGTAGAGTGTGATGTG
AAAACTACCGAAGTTGTAGGTGACGTCATACTTAAACCAGCACAAGACGGTGTAAAAATAACAGAAGAAG
TTGGTCATGAAGATCTAATGGCTGCTTATGTAGACAATACTAGTCTAACAATTAAGAAACCCAATGAATT
ATCAGTAATGTTGGGTCTAAAAACTTTAAAAACTCACGGTTTGGCTGCTGTTAATAGTGTCCCTTGGGAT
ACTATTGTTACTTATGCCAAACCGTTTCTTAATAAGGTAACTAGTGTTGCTGCAAGTGGAGTTGCGCGTT
GTTTAAACCGCATCTGTGTTAACTATATGCCTTATGTTTTAACTTTGTTGCTGCAATTCTGTACTTTTAC
TAGAAGTACTAATTCTAGAATCAAAGCATCTATGCCAACTACTATAGCTAAAAATACGGTTAAGAGTGTT
GGTAAGTTCTGTTTAGAAGCCTCATTTAATTATTTGAAGTCTCCTAATTTTTCTAAACTCATAACTATTA
TAGTATGGTTTCTTTTGTTAAGTGTTTGTCTAGGTTCTTTAATCTATTCAAGTGCTGCTTTAGGTGTTTT
GATGTCTAATCTAGGTATGCCGTCATACTGTACAAGTTACAGAGATGGTTATCTAAACTCTACTAATGTC
ACAACAACAGCTTACTGTACGGGTTCTATACCGTGTAGTGTCTGTCTTAGTGGTATGGATTCTTTAGATG
CTTATCCTGCTCTAGAAACTATTCAAGTTACCATTTCTTCTTTTAAATGGGATTTAACTGCTTTTGGCAT
TATTGCAGAGTGGTGTTTGGCATATATTCTCTTTACTAGGTTCTTTTATGTACTAGGTTTAGCCGCAATT
ATGCAATTGTTCTTTGGCTATTTCGCTGTACATTTTATTAGTAATTCTTGGCTTATGTGGCTCATAATTA
ATCTTGTACAAATGGCCCCTATTTCAGCTATGGTTAGAATGTATATCTTTTTCGCATCATTTTATTATGT
GTGGAAGAGCTATATACATGTTGTTGACGGTTGTACCTCATCTACTTGTATGATGTGTTACAAACGTAAT
AGAGCTACAAGGGTTGAATGCACAACCATTGTAAATGGTGTAAGAAGATCATTTTATGTCTATGCTAATG
GAGGTAAAGGATTTTGTAAACTACATAACTGGAATTGTGTCAATTGTGATACTTTCTGTGCAGGTAGTAC
TTTTATTAGTGATGAAGTCGCAAGAGACTTGTCCCTACAATTTAAGAGACCCATTAATCCTACAGACCAG
TCATCTTATGTAGTGGATAGTGTAGCTGTGAAAAATGGTTCGCTGCACCTCTACTTTGACAAGGCTGGCC
AGAAAACCTATGAAAGACATTCTCTTTCTCACTTTGTCAATTTAGACAACTTGAGAGCTAATAACACTAA
AGGATCAATACCCATTAATGTCATTGTGTTTGATGGTAAGTCTAAGTGTGATGAATCATCAGCTAGAGCA
GCTTCTGTTTATTACAGTCAGCTTATGTGTCAACCTATATTGTTACTTGACCAGGCGTTAGTGTCTGATG
TTGGTGACAGTGCAGAAGTAGCTGTTAAAATGTTTGATGCTTATGTTAATACATTCTCATCAACTTTTAA
CGTGCCTATGGATAAGTTAAAAACTCTCATTGCAACAGCTGAGACTGAACTTGCTAAGAATGTGTCTTTA
GATAATGTCCTTTCAACATTTATCTCAGCAGCTCGTCAAGGGTTTGTTGATTCTGATGTTGATACTAAGG
ACGTTGTGGAATGTCTAAAAATTTCTCATCAATCAGACATTGAAGTTACAGGTGACAGTTGTAATAACTA
TATGCTCACCTATAACAAAGTGGAAAACATGACGCCTAGAGATCTAGGTGCTTGTATTGATTGCAGTGCA
CGTCATATTAATGCACAAGTAGCAAAAAGTCACAACATTTCTTTGATTTGGAACATTAAAGATTTCATGT
CGCTGTCTGAACAACTGCGTAAACAAATACGTAGTGCTGCTAAGAAGAATAACTTGCCTTTTAAGTTGAC
ATGTGCAACTACTAGACAAGTTGTTAATGTAGTAACAACAAAGATAGCACTTAAAGGTGGTAAATTTGTT
ACAAATTGGTTTAAGTACTTGCTTAAAGCCACATTAGTTTGTGTTGTTATAGCTTGTGTCTTTTACTTTA
TTACACCTGTACACGTGCTTACTAAGCATGGTGATTTTGCAGATGAAATCATTGGTTACAAAGCTATTGA
AGATGGTGTCACACGTGACATTTCATCTAACGACAATTGCTTTGCTAATAAACACGTTGGATTTGACTCA
TGGTTTAGTCAACGTGGTGGTTCTTATACTAATGATAAGACTTGTCCAATTGTGGCTGCCGTCATAACTC
GTGATGTAGGATTTGTAGTTCCTGGTTTACCAGGAACAATTTTCCGTACATTAAGTGGTGACTTTTTACA
TTTCTTACCTACAGTGATTAGTGCTGTTGGCAATATTTGCTACACACCATCCAAACTTATAGAGTACACT
GACTTCGCAACATCAGCCTGTGTTTTAGCAGCTGAATGTACCATATTCAAAGATGCAGCTGGAAAGCCTG
TGCCATATTGTTATGACACTAATGTGCTCGAAGGTTCTGTACCTTATGAATCACTCCGTCCAGACACACG
TTATGTCTTGATGGATGGTTCGATTATACAATTCCCTAACACGTACCTTGAAGGTTCTGTTAGAGTTGTT
ACAACTTTTGACTCTGAGTACTGTAGACATGGTACTTGTGAAAAATCTGAAGCTGGCATCTGTGTTTCCA
CTAGTGGTAGATGGGTGCTTAATAATGATTATTATAGATCATTACCTGGTGTGTTTTGTGGTGTTGATTC
TGTAAATCTCTTAACAAATATGTTTACACCTTTGATTCAACCTATTGGTGCTTTAGACATATCAGCTTCA
ATTGTTGCAGGTGGTTTAGTTGCTATATTTGTAACTTGTCTTGCATACTATTTTATGAGGTTCAGGAGAG
CTTTTGGCGAATACAGTCATGTAGTTGCCTTTAATACTCTCTTGTTTTTGATGTCCTTTACTGTACTCTG
TCTTACGCCTGTGTATAGTTTCTTACCAGGTGTTTATTCAGTTTTTTATTTGTACTTGACATTTTATCTT
ACTAATGATGTTTCATTTTTAGCTCATGTTCAATGGATGGTCATGTTCACTCCTTTAGTACCTTTCTGGA
TTACAATTGTTTATGTCATTTGTATATCTACTAAGCATTGTTACTGGTTCTTTAGTAATTACCTTAGACG
TAGAGTTGTCTTTAATGGTACTTCCTTTAGCACTTTTGAAGAAGCAGCTTTGTGTACATTCTTGCTTAAC
AAGGAAATGTATCTTAAATTGCGTAGTGAAACTTTACTTCCACTGACGCAATATAATAGATACTTAGCGC
TTTACAACAAGTACAAATACTTTAGTGGAGCCATGGACACAACTAGCTACAGAGAAGCAGCATGCTGTCA
TCTTGCTAAGGCTCTAAATGATTTCAGTAACTCAGGTTCTGATGTGCTCTACCAACCACCACAGACATCC
ATTACATCGGCTGTCCTTCAAAGTGGATTTAGAAAAATGGCTTTTCCATCTGGTAAGGTAGAAGGTTGTA
TGGTGCAAGTTACTTGTGGAACAACTACACTTAATGGTCTTTGGCTTGATGATGTGGTCTATTGTCCAAG
ACATGTGATCTGCACAGCTGAAGATATGCTTAATCCAAATTATGAGGATTTGCTTATTCGTAAATCTAAC
CATAATTTTCTGGTACAAGCTGGTAATGTTCATTTGAGAGTTATCGGACATTCTATGCAAAATTGTGTTC
TTAAGTTGAAAGTTGACGCTGCCAACCCTAAGACACCAAAATATAAGTTTGTTCGAATTCAACCCGGACA
GACTTTTTCAGTATTAGCTTGTTACAATGGTTCACCATCAGGTGTTTACCAGTGTGCTATGAGACCTAAT
TTTACTATTAAAGGATCATTCCTTAATGGTTCTTGTGGTAGTGTTGGTTTTAACATAGACTATGACTGTG
TCTCTTTTTGCTACATGCATCACATGGAACTTCCAACAGGAGTACATGCGGGCACAGATTTAGAAGGTAC
CTTCTACGGACCTTTTGTTGACAGACAGACAGCTCAAGCAGCTGGTACAGACACAGTCATTACTATAAAT
GTTTTGGCTTGGTTGTATGCAGCTGTTATTAATGGAGATAGATGGTTTCTTAACAGATACACAACTACTC
TTAATGATTTCAACTTAGTTGCTATGAAGTTCAACTATGAACCTCTCACACAAGATCATGTTGATATTCT
AGGACCACTATCAGCTCAAACTGGTATTGCTGTCTTAGATATGTGTGCTTCATTAAAGGAATTGCTCCAA
AATGGTATGAACGGTCGCACTATCTTAGGTAGTGCCATATTAGAAGATGAGTTTACACCATTTGACGTTG
TTAGACAATGTTCAGGTGTAACTTTTCAAAGTGCTATTAAAAGAACTGTCAAAGGTACTCACCATTGGTT
GTTGTTAACAATCTTGACATCTCTTCTTGTATTGGTTCAAAGTACTCAATGGTCTTTGTTCTTCTTTGTT
TATGAAAATGCCTTCTTGCCTTTCGCTTTAGGTATAATTGCTATGTCTGCTTTTGCTATGATGTTTGTTA
AGCATAAGCATGCATTCTTGTGTCTATTCCTGTTACCTTCCTTAGCTACTGTAGCTTACTTTAATATGGT
CTACATGCCTGCTAGTTGGGTGATGCGTATCATGACTTGGTTGGACATGGTTGATACCAGCTTGTCTGGT
TATAAACTTAAGGACTGTATCATGTATGCATCAGCTATTATCTTACTCATACTTATGACAGCAAGAACTG
TTTATGATGATGGTGCTAGGCGTGTATGGACACTAATGAATGTTCTTACACTTGTTTATAAAGTCTATTA
TGGTAATGCTTTAGATCAAGCAATTTCTATGTGGGCTCTTATTATCTCTGTCACCTCTAACTATTCAGGC
GTTGTTACAACCGTCATGTTCTTGGCTAGAGGTATTGTCTTTATGTGCGTTGAGTATTGTCCAATTCTCT
TTATTACAGGTAACACCTTACAGTGTATAATGTTGGTGTACTGCTTTTTAGGCTATTTTTGTACTTGTTA
TTTTGGCCTCTTTTGTTTACTCAATCGTTACTTTAGACTTACCCTTGGTGTTTACGATTATCTCGTTTCC
ACACAAGAGTTTAGATATATGAATTCACAAGGTCTTTTACCACCTAAGAACAGCATAGATGCCTTCAAAC
TAAATGTTAAGCTTTTAGGTATTGGTGGCAAACCCTGTATCAAAGTAGCAACTGTTCAATCAAAGATGTC
AGATGTGAAATGTACTTCTGTAGTCCTTCTCTCAGTTTTACAACAACTTAGAGTTGAATCATCTTCAAAG
TTGTGGGCACAGTGTGTGCAATTGCACAATGATATACTTCTTGCAAAGGACACCACTGAAGCATTTGAAA
AAATGGTTTCATTACTGTCTGTGTTGCTATCCATGCAAGGTGCTGTAGACATAAACAAACTCTGTGAAGA
AATGTTGGACAACAGAGCAACATTACAGGCTATTGCTTCAGAATTTAGTTCTTTACCATCCTATGCTGCC
TTTGCTACAGCTCAAGAAGCTTATGAGCAAGCGGTGGCTAACGGTGATTCTGAAGTGGTTCTTAAAAAGT
TAAAGAAATCTCTGAATGTGGCAAAGTCTGAATTTGACCGTGATGCGGCCATGCAGCGTAAGCTAGAAAA
GATGGCTGATCAAGCTATGACCCAAATGTACAAACAGGCACGGTCTGAAGACAAGAGGGCAAAAGTCACT
AGTGCAATGCAAACTATGCTTTTCACTATGCTTAGAAAACTTGATAATGATGCTCTAAACAACATTATCA
ATAATGCCAGAGACGGTTGTGTTCCACTGAACATAATCCCCCTTACTACTGCAGCCAAACTAATGGTTGT
TGTACCTGACTATAACACCTATAAAAATACTTGTGAAGGTAGTACTTTTACTTATGCCTCAGCACTTTGG
GAAATTCAACAAGTTGTTGATGCAGATAGCAAAATAGTCCAACTTAGTGAAATTACTATGGACAATTCTC
CTAATATTGCTTGGCCTCTTATTGTAACAGCTTTAAGAGCCAATTCAGCTGTCAAACTTCAGAATAATGA
ACTGAGTCCCGTAGCACTTCGACAGATGTCATGTGCTGCAGGTACTACACAAACAGCTTGTAATGAGGAT
AATGCATTAGCCTACTATAACACATCAAAGGGAGGTAGGTTTGTTTTGGCATTACTATCTGATCTTCAAG
ATCTCAAGTGGGCCAGATTTCCTAAATCTGATGGTACTGGCACCATTTATACAGAGCTGGAACCACCTTG
TAGGTTTGTTACAGACACACCAAAAGGACCTAAAGTAAAGTATTTGTACTTCATTAAGGGTTTGAATAAT
TTGAATAGAGGTATGGTACTGGGCAGCTTAGCTGCTACTGTACGTTTACAAGCTGGTAATGCAACAGAAG
TGCCTGCCAACTCAACTGTTCTTTCTTTCTGTGCATTTGCTGTAGATGCATCAAAAGCTTACAGAGACTA
CCTAGCAAGTGGAGGACAACCAATAACAAATTGTGTTAAGATGTTGTGTACACATACAGGTACTGGTCAG
GCAATAACTGTAACACCGGAAGCCAATATGGATCAAGAATCCTTTGGTGGTGCTTCTTGTTGCTTGTACT
GTAGATGCCACATAGATCATCCTAACCCTAAAGGTTACTGTGAGCTTAAAGGTAAGTATGTACAAATACC
TACCACTTGTGCTAATGACCCAGTGGGTTTTACACTTAAAAACACAGTCTGTACCGTCTGCGGCATGTGG
AAAGGTTATGGCTGTAGTTGTGATCAACTCCGCGAACCTATGCTTCAGTCTGCTGATGCACAGTCGTTTT
TAAACGGGTTTGCGGTGTAAGTGCAGCCCGTCTTACACCGTGCGGCACAGGCACAAGCACTGATGTCGTG
TATAGGGCTTTTGACATCTACAATGAAAAAGTAGCTGGTTTTGCTAAGTTCCTTAAAACAAATTGTTGCC
GTTTTCAAGAAAAAGACGAAGATGGTAACCTGATAGATTCCTACTTCATAGTTAAGAGACATACTTTCTC
TAACTATCAACATGAAGAAGCTATTTATAACTTGCTTAAAGATTGTCCGGCTGTTGCTGTTCATGATTTT
TTCAAGTTTAGAGTAGATGGTGACATGGTACCACACATATCACGTCAACGTCTAACTAAATACACAATGG
CAGACTTAGTCTATGCCTTACGTCACTTTGACGAAGGTAATTGTGACACTCTTAAAGAAATACTTGTCAC
ATACAATTGTTGTACTGATGACTATTTTAATAAGAAGGATTGGTATGATTTTGTAGAGAATCCTGACATT
TTACGCGTATATGCTAACTTAGGTGAGCGTGTACGTCAAGCATTATTAAAGACTGTACAGTTTTGCGATG
CTATGCGTGATGCAGGTATTGTAGGTGTACTAACTCTAGATAATCAAGATCTCAATGGGAACTGGTATGA
TTTCGGAGATTTCATACAGACTACACCAGGTAGTGGGGTTCCTATTGTTGATTCTTATTATTCATTGCTA
ATGCCTATTCTCACACTTACGAGGGCATTAGCTGCTGAGTCTCATCTAGACGCTGATTTGACAAAACCTT
ATGTAAAATGGGATTTGTTAAAATATGATTTCACGGAAGAAAGGTTAAACCTTTTTAACCGTTATTTCAA
GTATTGGGATCAAACCTACCACCCAAATTGTGTTAACTGTTTGGATGACAGATGCATTCTGCATTGCGCA
AACTTTAATGTGTTATTCTCTACTGTTTTTCCACCAACAAGTTTTGGTCCATTAGTGAGAAAAATTTTTG
TTGATGGTGTACCTTTTGTAGTTTCAACAGGTTACCACTTCAGAGAGCTAGGTGTTGTACATAATCAAGA
TGTAAACATACATAGCTCGAGACTTAGTTTTAAGGAACTATTAGTGTATGCTGCTGATCCTGCTATGCAT
GCAGCTTCTGGTAATCTTTTGCTAGACAAACGCACTACATGCTTTTCAGTAGCAGCACTAACGAACAATG
TTGCTTTTCAAACTGTCAAACCAGGTAATTTTAACAAAGACTTTTATGACTTTGCTGTCTCTAAAGGCTT
CTTTAAAGAAGGGAGTTCTGTTGAACTCAAACATTTCTTCTTTGCCCAAGATGGTAATGCTGCTATTAGC
GATTACGACTATTATCGGTACAATTTACCAACTATGTGTGATATCCGACAGCTACTATTTGTAGTAGAAG
TTGTTGATAAATATTTTGATTGTTATGACGGTGGTTGTATTAATGCAAACCAAGTCATAGTAAACAATTT
AGATAAATCTGCCGGATTTCCATTTAACAAATGGGGAAAAGCCAGACTTTATTATGATTCTATGAGCTAT
GAGGATCAAGATGCACTCTTCGCTTATACTAAGCGTAATGTCATCCCTACTATAACCCAAATGAATCTTA
AGTATGCCATTAGTGCTAAAAATAGAGCTCGCACCGTTGCAGGTGTTTCTATTTGTAGTACTATGACTAA
TAGACAGTTTCATCAAAAACTTTTGAAATCCATAGCCGCCACAAGAGGTGCCACTGTTGTCATCGGAACT
AGTAAATTCTATGGTGGCTGGAACAATATGTTAAAAACTGTTTACAGTGATGTAGAAAATCCACACCTTA
TGGGTTGGGATTATCCAAAATGTGATAGAGCCATGCCTAACATGCTTAGGATAATGGCTTCTCTTGTTCT
TGCTCGCAAACATACTACTTGCTGTAGTTTGTCACATCGTTTCTATAGATTAGCTAACGAATGTGCACAA
GTTTTAAGTGAAATGGTCATGTGTGGCGGTTCACTATATGTGAAACCAGGTGGTACATCTTCAGGAGATG
CCACAACTGCTTATGCTAATAGTGTCTTCAACATTTGTCAGGCTGTTACTGCCAATGTGAATGCACTTCT
ATCAACTGATGGCAACAAGATTGGCGATAAGTATATTCGCAATCTTCAACACAGACTTTATGAATGTCTC
TATAGGAATAGAGATGTTGATACAGACTTTGTCAATGAATTTTACGCTTACTTGCGTAAACATTTTTCAA
TGATGATACTTTCTGATGATGCTGTTGTTTGCTTTAATAGCACCTACGCATCACAGGGTCTTGTAGCTAG
CATAAAGAATTTTAAATCAGTTCTTTATTATCAAAATAATGTTTTTATGTCTGAGGCAAAATGCTGGACT
GAGACTGACCTTACAAAGGGACCTCATGAATTTTGCTCTCAACACACTATGCTAGTTAAACAAGGTGATG
ATTATGTGTACTTGCCCTATCCTGATCCATCACGCATTCTAGGCGCAGGTTGTTTTGTCGATGACATTGT
CAAGACAGATGGTACACTAATGATTGAAAGATTTGTGTCATTGGCTATTGATGCTTATCCACTTACTAAA
CATCCTAATCAGGAGTATGCTGATGTCTTTCATTTGTATTTACAATACATACGAAAGTTACATGATGAAC
TCACAGGACACATGTTAGACATGTATTCTGTTATGCTTACTAATGATAGTACTTCAAGGTATTGGGAGCC
AGAGTTCTATGAAGCAATGTACACACCTCATACAGTCTTACAGGCTGTGGGAGCTTGTGTTCTCTGCAAT
TCACAGACTTCCTTAAGATGTGGTGCGTGTATACGTAGACCCTTCTTATGCTGTAAATGTTGTTATGACC
ATGTCATATCAACATCTCATAAATTGGTTTTGTCTGTTAATCCGTATGTTTGCAATGCCACAGGTTGTGA
CGTCACAGACGTTACACAACTTTATTTAGGAGGTATGAGCTATTATTGCAAAGCACATAAACCGCCTATT
AGCTTTCCTCTTTGTGCTAATGGACAGGTTTTTGGTTTGTACAAAAACACATGTGTTGGTAGCGATAATG
TTACCGACTTTAATGCTATAGCTACATGTGATTGGACAAATGCTGGTGATTACATTCTTGCGAACACCTG
CACAGAAAGACTTAAACTTTTTGCTGCTGAAACACTTAAAGCAACAGAGGAGACCTTCAAACTATCTTAT
GGTATTGCCACTGTACGTGAAGTACTGTCAGATAGAGAATTATATCTTTCTTGGGAAGTAGGAAAACCTA
GACCACCTCTCAATAGAAATTATGTGTTTACTGGTTACAGAGTAACTAAGAATAGTAAAACACAAATTGG
TGAATACACTTTTGAAAAAGGTGATTATGGTGATGCTGTTGTTTACCGTGGTACAACAACTTATAAATTA
AACGTGGGTGACTATTTTGTGTTAACATCACACACAGTCATGCCACTGAGTGCACCAACATTAGTGCCAC
AGGAGCATTATGTTAGGATTACTGGCTTGTACCCTACACTCAACATTTCAGATGAGTTTTCTAGCAACGT
AGCTAATTACCAGAAAGTTGGTATGCAAAAATACTCAACTTTACAAGGACCACCAGGTACTGGTAAAAGT
CATTTTGCTATAGGATTAGCATTGTACTATCCTTCAGCACGCATTGTTTATACAGCATGTTCACATGCAG
CTGTAGATGCACTGTGTGAAAAAGCATTAAAATATCTGCCCATTGATAAATGTAGCAGAATTATACCAGC
ACGTGCTCGTGTTGAATGCTTTGACAAATTCAAAGTTAATTCGACACTAGAGCAATATGTGTTCTGTACA
GTGAATGCACTACCAGAAACAACAGCTGACATTGTGGTGTTTGATGGGATATCAATGGCCACTAATTATG
ATTTAAGTGTTGTTAATGCTAGGTTAAGGGCAAAACACTATGTATATATAGGTGACCCTGCACAATTGCC
AGCACCACGCACGTTGCTCACTAAGGGTACTCTAGAACCTGAGTACTTTAATTCTGTTTGCAGATTAATG
AAAACTATAGGTCCTGATATGTTTTTAGGTACTTGTAGAAGATGTCCTGCTGAAATAGTTGACACTGTAA
GTGCTCTAGTTTATGATAATAAACTTAGAGCTCATAAAGATAAATCACAACAGTGCTTTAAAATGTTTTA
CAAGGGTGTTATAACACATGATGTCTCATCTGCTATTAACAGACCTCAAATTGGTGTAGTTAGAGAATTT
CTAACACGCAACCCTACTTGGAGAAAGGCTGTTTTCATCTCTCCTTATAATTCACAGAATGCTGTTGCTG
CCAAAATATTAGGTTTACCAACACAAACTGTGGATTCATCACAGGGTTCTGAGTATGACTATGTCATATT
CACACAAACAACTGAAACTGCACACTCTTGTAATGTTAACCGCTTTAATGTGGCCATTACTAGAGCAAAA
ATTGGTATACTTTGCATAATGTCTGATAGAGACCTTTATGACAAATTACAATTTACAAGCCTTGAAGTTC
CACGTCGAAACGTGGCAACCTTACAAGCTGAAAATGTAACAGGGCTTTTTAAGGATTGTAGTAAGGTTAT
TACAGGATTACACCCTACACAAGCACCAACTTACCTTAGTGTTGATACAAAATTCAAGACTGAAGGTTTG
TGTGTCGACATACCAGGAATACCAAAAGACATGACCTATAGGAGACTCATCTCTATGATGGGTTTCAAAA
TGAATTATCAAGTTAATGGTTACCCTAACATGTTCATCACCCGCGAAGAAGCCATTAAACATGTTCGTGC
ATGGGTTGGTTTTGATGTCGAAGGGTGTCATGCTACAAGAGAAGCTGTTGGTACTAATTTACCATTACAG
CTAGGCTTTTCAACAGGTGTCAATCTAGTAGCAGTTCCTACAGGCTACGTTGATACATCTAATGCAACAG
AGTTTTCTAGGGTGAGTGCTAAACCACCACCTGGTGACCAATTTAAACATCTTATACCACTTATGTACAA
AGGATTACCTTGGAACATTGTGCGTATAAAGATAGTTCAGATGTTAAGTGACACACTTAAAAACCTTTCA
GACAGAGTCGTTTTTGTCCTTTGGGCACATGGCTTTGAGCTGACATCTATGAAATACTTTGTCAAAATAG
GACCTGAACGCACTTGTTGCTTATGTGACAAACGTGCTACCTGTTTTTGCACAGCATCTGATACTTATGC
GTGTTGGCATCACTCAGTTGGATTTGACTATGTCTACAACCCTTTCATGATTGATGTTCAACAATGGGGT
TTTACTGGTAACCTTCAAAGTAACCATGACCAATACTGTCAAGTACACGGTAATGCACATGTTGCTAGTT
GTGATGCTATCATGACTAGATGTTTAGCAGTCCATGAATGCTTTGTTAAGCGTGTTGACTGGACCATTGA
ATATCCTATTATAGGTGATGAGCTGAAGATAAATGCAGCATGCCGTAAAGTACAACATATGGTAGTAAAG
GCTGCATTACTTGCTGATAAGTTTCCAGTTCTTCATGATATTGGTAATCCAAAAGCTATAAAATGTGTAC
CTCAAGCAGACACAGATTGGAAGTTTTATGATGCTCAACCTTGTAGTGATAAAGCTTATAAAATAGAGGA
ATTATTCTATTCCTATGCTACCCATTCTGATAAATTCAAGGATGGTGTTTGTCTTTTCTGGAACTGCAAC
GTTGACAGATACCCAGCAAATGCAATAGTCTGCAGATTTGACACAAGAGTTCTGTCCAATCTAAACTTAC
CAGGTTGTGATGGTGGTAGTTTGTATGTAAATAAACATGCTTTCCACACACCAGCTTTTGACAAGAGTGC
TTTTGTAAATCTTAAGCAATTACCATTCTTTTACTACTCAGATAGCCCTTGTGAGTCTCATGGCAAACAA
GTGGTGTCAGACATAGATTATGTACCTTTAAAGTCTGCAACGTGTATTACACGTTGTAACTTAGGTGGGG
CTGTTTGCAGACATCATGCGAATGAATACAGATTGTATTTAGACGCCTATAATATGATGATTTCTGCTGG
TTTTAGCCTTTGGATTTACAAACAATTTGATACCTACAATCTCTGGAACACTTTTACAAGACTCCAGAGT
TTAGAAAATGTGGCTTTCAATGTTATTAATAAGGGACATTTCGATGGACAGCAAGGTGAAACACCTGTTT
CTATCGTTAATAACACTGTCTACACAAAAGTAGATGGTGTTGATGTTGAATTGTTTGAGAACAAAACAAC
ACTACCTGTTAATGTAGCGTTTGAGCTCTGGGCTAAGCGCAATATCAAACCTGTTCCAGAAGTGAAAATA
CTCAACAATTTGGGTGTTGACATTGCTGCTAATACGGTGATTTGGGACTACAAAAGAGAAGCCCCTGCAC
ATGTTTCTACAATTGGAGTTTGTACTATGACTGACATAGCAAAGAAATCTACTGAAACTGCATGTTCACC
ACTCACTATCTTATTTGATGGTAGAGTTGAAGGACAAGTTGACTTATTCAGAAATGCCCGTAATGGTGTT
TTAATAACTGAGGGTAATGTAAAAGGATTACAACCATCAGTAGGTCCAAAACAAGCTAGTCTTAATGGAG
TCACATTAATTGGTGAAGCAGTGAAAACACAGTTTAACTATTATAAGAAGGTTGATGGTGTAGTACAACA
ACTACCTGAAACTTACTTTACTCAGAGTAGAAATTTGCAAGAATTCAAACCCAGGAGTCAAATGGAAATT
GATTTCTTAGAATTAGCTATGGATGAGTTCATTGAACGATATAAACTAGAAGGCTACGCTTTCGAACATA
TCGTTTATGGAGATTTTAGTCATGGTCAGTTAGGTGGATTACATCTATTGATTGGACTTGCTAAGCGTTC
TAAGGATTCACCACTAGAATTAGAGGATTTTATTCCTATGGACAGTACAGTTAAAAATTACTTTATTACA
GATGCACAAACAGGGTCATCTAAGTGTGTGTGTTCTGTTATAGATTTATTACTTGATGATTTTGTTGAAA
TAATAAAATCACAGGATTTATCAGTAGTTTCTAAAGTGGTTAAAGTGACTATTGATTATGCAGAAATTGC
TTTTATGCTTTGGTGTAAAGATGGCCATGTAGAGACATTTTACCCAAAATTACAATCTAGTCAAGCTTGG
CAACCTGGTGTTGCTATGCCGAACCTTTACAAAATGCAGAGAATGCTACTTGATAAATGTGATCTTCAAA
ATTATGGTGAAGCAGCAACTCTACCTAAAGGCATAATGATGAATGTTGCAAAATATACTCAACTGTGTCA
ATATTTAAATACTTTGACTTTAGCTGTACCTTATAACATGAGAGTAATACACTTTGGTGCTGGTTCTGAT
AAAGGAGTTGCACCTGGTACAGCAGTTCTTAGACAGTGGTTGCCTACGGGTACACTACTTGTCGATTCTG
ATCTTAATGACTTCGTCTCTGACGCTGATTCTACTTTAATAGGTGACTGTGCAACCGTACACACTGCTAA
TAAATGGGATCTCATTATTAGTGATATGTACGATCCTAAAACCAAACATGTAACAAGAGAAAATGACTCT
AAAGAGGGGTTTTTCACTTACATCTGTGGATTTATACAACAAAAGTTAGCCCTTGGAGGTTCTGTGGCCA
TAAAGATAACAGAGCATTCTTGGAATGCTGATCTTTATAAACTCATGGGACACTTTGCATGGTGGACTGC
TTTTGTTACTAATGTAAATGCCTCTTCTTCAGAGGCATTTTTAATTGGATGTAATTATCTTGGCAAACCA
CGTGAACAAATAGATGGTTATGTCATGCATGCAAATTACATATTCTGGAGGAATACTAATCCAATTCAAT
TATCTTCCTATTCATTATTTGACATGAGTAAATTTCCTCTTAAATTAAGAGGGACAGCTGTCATGTCCTT
AAAAGAAGGACAAATCAATGATATGATATTGTCTTTACTTAGTAAAGGCAGACTTATTATTAGAGAAAAC
AACAAGGTTGTGGTTTCTAGTGATGTTTTAGTTAATAACTAAACGAACTATGTTTGTTTTTCTTTTTGTC
TTGCCTTTGGTTTCCAGTCAATGTGTCAATTTGACCACAAGAACTGGAATACCGCCAGGTTATACCAATT
CATCTACTAGAGGTGTCTATTATCCAGACAAAGTTTTTAGGTCTTCAATTTTACATCTTACACAAGACCT
TTTCTTACCTTTCTTTTCTAATGTTACTTGGTTTAACACCATAACTTATCAAGGAGGCTCTAAGAAGTTT
GACAATCCTGTTTTACCATTTAATGATGGTGTTTACTTTGCCTCCACGGAAAAGTCCAATATTATACGCG
GTTGGATTTTTGGAACAACACTTGATGCCAGAACTCAATCTCTTCTAATAGTTAACAACGCAACCAATGT
TGTTATCAAAGTATGTGAGTTTCAGTTTTGCACTGATCCATTTTTAGGTGTTTACTATCATAACAACAAT
AAAACATGGGTTGAAAATGAGTTTAGAGTTTATTCAAGTGCCAACAATTGCACTTTCGAATACATTTCTC
AACCTTTTCTTATGGACCTTGAAGGAAAGCAAGGTAATTTTAAGAACCTTAGAGAGTTTGTGTTTAAAAA
TGTTGATGGTTATTTCAAGATTTACTCTAAACACACACCTATTGATTTAGTGCGCGACCTCCCCAGAGGT
TTTGCTGCATTGGAACCACTGGTGGACCTCCCTATAGGTATTAATATTACCAGATTCCAAACATTGCTTG
CTTTACATAGAAGTTATCTTACACCTGGTAAGCTAGAAAGTGGCTGGACAACTGGAGCTGCTGCTTACTA
TGTAGGTTACCTACAACAGAGGACTTTTCTCTTAAGTTACAATCAAAATGGAACCATTACAGATGCTGTT
GATTGTTCACTAGACCCTCTTTCAGAGACAAAGTGCACATTAAAATCCCTAACAGTTGAAAAAGGAATTT
ACCAGACTTCTAACTTCAGAGTTCAACCAACAATCAGTATAGTTAGATTTCCTAATATTACAAACTTATG
TCCATTTGGAGAAGTGTTTAACGCATCCAAATTTGCATCAGTTTATGCTTGGAACAGGAAGAGAATTAGC
AATTGTGTTGCTGATTACTCTGTACTTTATAACTCTACATCATTTTCCACTTTTAAATGTTATGGAGTTT
CACCTACAAAACTCAATGACCTTTGCTTCACCAATGTGTATGCAGACTCATTTGTTGTTAAAGGTGACGA
GGTTAGACAAATAGCACCCGGACAAACTGGTGTTATTGCTGATTATAACTATAAGCTGCCAGATGATTTT
ACTGGTTGTGTTATTGCTTGGAACTCAGTTAAGCAAGATGCTTTGACTGGTGATAATTATGGTTATTTGT
ATAGATTATTTAGAAAGTCTAAGCTTAAACCATTTGAGAGAGATATTTCCACTGAAATATACCAAGCCGG
CAGCACACCCTGTAACGGTCAAGTTGGTCTAAATTGTTATTATCCTCTTGAAAGGTATGGTTTTCACCCA
ACTACAGGTGTTAACTACCAACCTTTTAGAGTGGTTGTTTTATCATTTGAGTTACTTAATGGACCAGCTA
CTGTTTGTGGACCCAAATTGTCTACAACACTAGTTAAAGACAAATGTGTCAATTTCAACTTTAACGGTTT
AACTGGCACAGGTGTTCTTACAACATCTAAGAAACAGTTTCTGCCTTTTCAACAATTTGGTAGAGACATC
TCTGACACTACTGATGCTGTCCGTGACCCACAGACACTTGAAATACTTGACATTACCCCTTGCTCTTTTG
GAGGAGTTAGTGTGATAACACCAGGTACAAACACTTCTAATCAAGTGGCTGTACTTTACCAAGATGTTAA
CTGTACTGAAGTGCCTATGGCCATTCATGCAGAACAACTTACACCTGCCTGGCGTGTTTACTCTGCAGGA
GCAAATGTGTTTCAAACAAGAGCAGGCTGTTTAGTAGGTGCTGAGCATGTCAACAATTCTTATGAATGTG
ACATTCCAGTCGGTGCTGGCATATGTGCAAGTTACCATTCCATGTCATCATTTCGTAGTGTCAACCAGCG
TTCAATCATTGCTTACACTATGTCTTTAGGTGCAGAAAATTCAGTTGCTTATTCTAATAATTCAATTGCC
ATACCTACTAATTTTACAATAAGTGTTACCACAGAAATTCTACCAGTGTCAATGACTAAGACTTCTGTAG
ATTGTACTATGTACATCTGTGGAGATTCAATTGAGTGTAGTAATTTATTGCTACAATATGGCAGTTTTTG
CACACAATTAAACCGTGCTTTGACTGGGATTGCTGTTGAACAAGACAAAAACACACAAGAAGTTTTTGCC
CAGGTTAAACAAATCTACAAAACACCACCTATTAAAGATTTTGGTGGCTTTAACTTTTCACAAATATTGC
CAGATCCATCAAAACCAAGCAAGAGGTCATTTATTGAGGATTTACTCTTCAACAAAGTGACACTTGCTGA
TGCTGGCTTCATCAAACAATATGGTGATTGCCTTGGTGATATTGCTGCTAGAGATCTCATCTGTGCACAA
AAGTTCAATGGACTCACGGTTCTACCGCCTTTGCTCACAGATGAAATGATTGCTCAATACACTTCTGCAC
TACTTGCTGGAACAATCACCTCAGGTTGGACCTTTGGTGCAGGAGCTGCTTTACAAATACCCTTTGCAAT
GCAAATGGCTTACAGGTTTAATGGCATTGGAGTCACTCAGAATGTTCTATATGAGAATCAGAAATTAATT
GCCAATCAGTTCAACAGTGCTATTGGCAAAATACAGGATTCACTTTCATCTACGGCTAGTGCACTTGGTA
AACTTCAAGACGTCGTAAATCAAAATGCACAGGCTTTAAACACACTTGTCAAACAACTTAGTTCCAATTT
TGGAGCTATTTCGAGTGTGCTTAATGATATTCTTTCACGTCTTGACAAAGTTGAGGCTGAAGTGCAAATT
GATAGGTTAATCACAGGAAGACTACAGAGTCTTCAAACTTATGTGACACAACAATTAATCAGAGCAGCAG
AAATCAGAGCTTCTGCTAATCTTGCTGCAACAAAAATGTCTGAGTGCGTACTCGGACAATCTAAAAGAGT
TGATTTTTGTGGAAAAGGCTACCATTTAATGTCTTTCCCTCAATCAGCACCGCATGGTGTTGTTTTCTTG
CATGTTACTTATGTACCTGCACAAGAAAAGAACTTTACTACTGCTCCTGCTATTTGTCATGAAGGAAAAG
CACACTTCCCTCGTGAAGGTGTCTTCGTTTCAAATGGCACTCATTGGTTTATTACACAAAGGAATTTTTA
TGAACCTCAAATTATTACCACTGACAACACATTCGTCTCTGGTAGCTGTGATGTTGTAATTGGAATAGTC
AACAACACAGTTTATGATCCTTTGCAACCCGAGCTTGACTCATTTAAGGAGGAGTTAGACAAATACTTCA
AAAATCACACATCACCAGATGTTGATCTTGGCGACATATCTGGCATAAATGCTTCGGTCGTCAACATACA
AAAAGAAATTGACCGCCTCAATGAGGTTGCCAAAAATTTGAATGAATCACTCATTGACCTACAAGAGCTT
GGAAAATATGAGCAATACATCAAATGGCCTTGGTACATTTGGCTTGGTTTTATAGCTGGGCTAATTGCTA
TCATTATGGTCACAATCATGCTATGTTGTATGACTAGTTGCTGTAGTTGCCTCAAGGGTTGTTGCTCTTG
CGGTTCCTGCTGCAAATTTGATGAAGACGATTCAGAACCTGTTCTGAAAGGAGTCAAATTACATTACACA
TAAACGAACTTAATGGATTTGTTTATGAGAATTTTTAATCTTGGATCTGTAACATTCAAACCAGGAAAAA
TTGAAGATGCTACTCCTTCAGATTCTATTCGCGCTACTGCAACGATACCGATACAAGCCTCACTCCCTTT
CGGATGGCTTATTGTTGGCGTTGCACTTCTTGCTGTTTTTCAGAGCGCTTCCAAAATAATTACACTCAAA
AAGAGGTGGCAATTTGCTCTCTCCAAGGGTGTTCATTTTGCTTGCAACTTGCTTCTACTATTTGTTACAG
TCTACTCTCACCTTTTGCTTGTTGCTGCTGGCCTTGAAGCCCAATTTCTCTATCTTTACGCTTTAGTTTA
TTTTCTGCAAAGTGTTAATGCTTGCAGAATTATTATGAGGCTTTGGCTGTGCTGGAAGTGCAGATCCAAA
AATCCATTACTTTATGATGCCAATTACTTTCTTTGCTGGCATACTAATTGCTATGACTATTGTATACCAT
ATAATAGCATAACTTCTTCAATTGTCATTACATCAGGTGATGGCACTCCAAGTCCTATTACAGACCATGA
CTACCAAATTGGTGGTTATACGGAAAAGTGGGAATCTGGTGTTAAAGACTGTGTTACATTACATGGTTAC
TTTACATCAGAATGCTACCAGCTGTACTCTACACAACTTAGTACAGATACTGGTGTTGAACATACTACCT
TCTTCATTTACAGTAGAATTGTGGATGAACCAGAAGACCATGTTCAAATTCACACAATCGACGGCTCATC
AGGAGTTGTAAATCCAGCAATGGATCCTATCTATGATGAGCCGACGACGACTACTAGCGTGCCTTTGTAA
GCACAAGCTGATGAGTACGAACTTATGTACTCATTCGTTTCGGAAGAGACAGGTACGTTAATAGTTAATA
GCGTACTTCTTTTTCTTGCTTTCGTGGTATTCTTGCTAGTCACACTAGCCATCCTTACTGCGCTTCGATT
GTGTGCGTACTGCTGCAATATTGTTAACGTGAGTTTAGTTAAACCTTCTTTTTACGTCTACTCACGTGTT
AAAAATCTGAATTCTTCTAGAGTTCCTGATCTTCTGGTCTAAACGAACTAAATATTTTAGTTTTTCTGTT
TGGAACTTTAATTTTAGCCATGTCAGCTGACAACGGTACTATTACCGTTGAAGAGCTTAAAAAGCTCTTA
GAACAATGGAACCTAGTAATAGGTTTCCTATTTCTAACATGGATTTGTCTTTTACAGTTCGCCTATGCTA
ACAGGAATAGGTTTCTGTACATAATTAAGTTAATTTTCCTCTGGCTACTTTGGCCAGTAACTTTAGCTTG
CTTTGTGCTTGCTGCTGTTTACAGAATCAATTGGATTACCGGTGGAATCGCGATTGCAATGGCTTGTCTT
GTGGGCTTGATGTGGCTTAGCTACTTCATTGCTTCATTCAGGCTTTTTGCGCGTACGCGTTCCATGTGGT
CCTTCAATCCAGAAACAAACATACTGCTGAATGTGCCATTGCATGGTACAATTTTGACCAGACCACTCCT
AGAAAGTGAACTTGTCATCGGTGCTGTGATCCTCAGAGGACACCTTCGCATTGCTGGACATCATCTAGGA
CGCTGTGACATCAAGGACCTGCCAAAAGAAATCACTGTAGCTACATCACGAACGCTTTCTTATTACAAAT
TGGGAGCTTCGCAGCGTGTAGCCGGTGACTCAGGTTTTGCTGCATACAGTCGCTATCGGATTGGCAACTA
CAAACTAAACACAGACCATTCCAATAGCAGTGACAATATTGCTTTGCTTGTACAGTAAGTGACAACAGAT
GTTTCATCTCGTTGACTTTCAGGTTACTATAGCAGAGATACTTATTATTATTATGAGAACTTTCAAGATT
TCCATTTGGAACCTTGATTACATCATTAATCTCATAATTAAAAATTTATCTAAGCCTTTAACTGAAAATA
AATATTCTCAGTTAGACGAAGAGCAACCAATGGAGATTGATTAAACGAACATGAAAATTATTCTTCTCTT
GGCATTAGTTACTTTTGCTACATGCGAACGTTACCACTACCAAGAGTGTGTTAGAGGTACAACTGTACTA
ATAAAGGAACCTTGCTCTTCTGGAACTTACGAGGGCAATTCACCATTTCATCCTCTTGCTGATAATAAAT
TTGCACTTGCTTGCTCAAGCCAACAATTTGCTTTTGCTTGCCCTGACGGTACTAAACATACCTTTCAGTT
ACGTGCGAGATCAGTTTCACCAAAACTTTTCATCAGACAAGAGGAAGTTCAAGAACTTTACTCACCACTC
TTTCTCATAATTGCTGCATTAGTGTTTATAACACTTTGCTTCACACTTAAGAGAAAGACAGAATGAGTGA
AATTACACTAATTGACTTCTATTTGTGCTTGCCTTTCTGCTATTCCTTGTTTTAATTATGCTCATGATAT
TTTGGTTTGCTTTGACACTCCAAGATGATGATGAGTGTTGCCAAGTCTAAACGAACATGAAATTTCTTGT
TTTACTTGGAATACTAACAACAGTACACACATTCCATCAGGAATGTAGTTTACAGTCATGTCAATTCAAT
TCACCTTATGTAGTTGATGATCCATGCCCTATACATTTCTACTCGAAATGGTATATTAGGGTCGGTGCTA
GAAAATCTGCACCATTGATTGAACTCTGTGTTGATGAAGTAGGTTCAAAAACACCTATTAAATACATCGA
CATTGGCAACTACACTGTTTCTTGTTCACCGTTTACTATAAACTGTCAAGAACCTAAATTAGGTAGTCTC
GTAGTTCGTTGTTCGTTCTATGAAGACTTTGTTGATTACCATGACATTCGTGTTGTTTTAGATTTCATCT
AAACGAACAAACAAAATGTCTGATAATGGACCCCAAAATCGTGCACCCCGCATTACATTTGGTGGACCCT
CAGATTCGACTGACAATAACCAGAATGGAGACCGCAGTGGAGCAAGGCCAAAACAACGAAGGCCCCAGGG
ATTACCCAATAGTACTGCGTCTTGGTTCACCGCTCTCACTCAACATGGTAAGGAAGACCTTAGATTCCCT
CGAGGACAAGGTGTTCCGATTAACACCAATAGTACCAAAGATGACCAAATTGGCTACTACCGAAGAGCTA
CCAGACGAGTTCGTGGTGGTGACGGTAAAATGAAAGATCTCAGTCCACGATGGTACTTCTATTACCTTGG
AACTGGGCCAGAAGCTGGACTTCCCTATGGTGCTAACAAAGAAGGCATCATATGGGTTGCAACTGAGGGA
GCCTTGAATACACCAAAAGATCACATTGGCACCCGCAATCCAAACAACAATGCTGCAATCGTGCTACAAC
TTCCTCAAGGAACAGCTTTGCCTAAAGGTTTCTACGCAGAAGGGAGCAGAGGCGGCAGTCAAGCTTCTTC
ACGCTCTTCATCACGTAGTCGCAATAGTTCCAGAAACTCAACTCCAGGCAGTAGTAGGGGAACTTCTCCT
GCTCGAATTGCTGGCAATGGTGGTGATGCTGCCCTTGCTTTGCTACTGCTTGATCGGTTGAATGCACTTG
AGAGCAAAATGTCTGGTAAAGGCTCACAACAACAGAGCCAAACAGTCACTAAGAAATCTGCTGCTGAGGC
TTCCAAGAAACCTCGCCAAAAACGTACTGCCACTAAACAATACAATGTCACTCAGGCATTTGGCAGACGT
GGTCCGGAAAAAACCCAAGGAAATTTTGGGGACAAAGAATTAATCAGACAAGGAACTGAGTACAAACATT
GGCCGCAAATTGCACAATTTGCACCTAGCGCTTCTGCATTCTTCGGAATGTCGCGCATTGGCATGGAAGT
CACACCTTCGGGAACATGGCTGACTTACACAGGTGCCATCAAGCTTGATGACAAAGATCCAAGCTTCAAA
GACAACGTCATACTGCTGAACAAGCACATTGACGCATACAAAACATTCCCACCAACAGAGCCTAAAAAGG
ACAAAAAGAAAAAGACTGACGAAAGCCAGCCTTTACCGCAGAGACAGAAGAAACAACAAACTGTGACTCT
TCTTCCTGCTGCAGATTTGGATGATTTCTCCAAACAATTGCAACAATCCATGAGCAGTGCTGATTCAACT
CAGGCTTAAACTCATGCAGACCACACAAGGCAGATGGGCTATGTAAACGTTTTCGCTTTTCCGTTTACGA
TACATAGTCTACTCTTGTGCAGAATGAATTCTCGTAGCTATACAGCACAAGTAGGTATAGTTAACTTTAA
TCTCACATAGCAATCTTTAATCAGTGTGTAACATTAGGGAGGACTTGAAAGAGCCACCACATTTTCACCG
AGGCCACGCGGAGTACGATCGAGGGTACAGTGAATAATGCTAGGGAGAGCTGCCTATATGGAAGAGCCCT
AATGTGTAAATTAATTTTAGTAGTGCTATCCCCATGTGATTTTAATAGCTTC</v>
      </c>
      <c r="AU71" s="114" t="str">
        <f t="shared" si="20"/>
        <v>&gt;PnGX-P5E M</v>
      </c>
      <c r="AV71" s="114">
        <f t="shared" si="21"/>
        <v>1</v>
      </c>
      <c r="AW71" s="115" t="str">
        <f t="shared" si="22"/>
        <v>&gt;PnGX-P5E MT040336.1_genome</v>
      </c>
      <c r="AX71" s="258"/>
      <c r="AY71" s="258"/>
      <c r="AZ71" s="258"/>
      <c r="BA71" s="258"/>
      <c r="BB71" s="258"/>
      <c r="BC71" s="258"/>
      <c r="BD71" s="258"/>
      <c r="BE71" s="258"/>
      <c r="BF71" s="258"/>
      <c r="BG71" s="258"/>
      <c r="BH71" s="258"/>
      <c r="BI71" s="258"/>
      <c r="BJ71" s="258"/>
      <c r="BK71" s="258"/>
      <c r="BL71" s="258"/>
      <c r="BM71" s="258"/>
      <c r="BN71" s="258"/>
      <c r="BO71" s="258"/>
      <c r="BP71" s="258"/>
      <c r="BQ71" s="258"/>
      <c r="BR71" s="258"/>
    </row>
    <row r="72" ht="15.75" customHeight="1">
      <c r="A72" s="256">
        <v>18.0</v>
      </c>
      <c r="B72" s="251" t="s">
        <v>606</v>
      </c>
      <c r="C72" s="257" t="s">
        <v>642</v>
      </c>
      <c r="D72" s="90" t="str">
        <f t="shared" si="8"/>
        <v>PnGX-P5L</v>
      </c>
      <c r="E72" s="91" t="s">
        <v>135</v>
      </c>
      <c r="F72" s="91" t="s">
        <v>135</v>
      </c>
      <c r="G72" s="91" t="s">
        <v>135</v>
      </c>
      <c r="H72" s="91" t="s">
        <v>136</v>
      </c>
      <c r="I72" s="91"/>
      <c r="J72" s="46"/>
      <c r="K72" s="98"/>
      <c r="L72" s="116" t="s">
        <v>631</v>
      </c>
      <c r="M72" s="152" t="s">
        <v>23</v>
      </c>
      <c r="N72" s="193" t="s">
        <v>445</v>
      </c>
      <c r="O72" s="194">
        <v>43944.0</v>
      </c>
      <c r="P72" s="98"/>
      <c r="Q72" s="119"/>
      <c r="R72" s="97"/>
      <c r="S72" s="98"/>
      <c r="T72" s="91"/>
      <c r="U72" s="98"/>
      <c r="V72" s="98"/>
      <c r="W72" s="144" t="s">
        <v>643</v>
      </c>
      <c r="X72" s="99"/>
      <c r="Y72" s="120">
        <v>1267.0</v>
      </c>
      <c r="Z72" s="119" t="s">
        <v>644</v>
      </c>
      <c r="AA72" s="102">
        <f t="shared" si="28"/>
        <v>1267</v>
      </c>
      <c r="AB72" s="103" t="str">
        <f t="shared" si="29"/>
        <v>yes</v>
      </c>
      <c r="AC72" s="104" t="str">
        <f t="shared" si="32"/>
        <v>&gt;PnGX-P5L QIA48632</v>
      </c>
      <c r="AD72" s="104" t="str">
        <f>IFERROR(__xludf.DUMMYFUNCTION("if (REGEXMATCH(AC72, ""^&gt;""),AC72 &amp; ""
"" &amp; Z72, """")"),"&gt;PnGX-P5L QIA48632
MFVFLFVLPLVSSQCVNLTTRTGIPPGYTNSSTRGVYYPDKVFRSSILHLTQDLFLPFFSNVTWFNTINYQGGFKKFDNPVLPFNDGVYFASTEKSNIIRGWIFGTTLDARTQSLLIVNNATNVVIKVCEFQFCTDPFLGVYYHNNNKTWVENEFRVYSSANNCTFEYISQPFLMDLEGKQGNFKNLREFVFKNVDGYFKIYSKHTPIDLVRDLPRGFAALEPLVDLPIGINITRF"&amp;"QTLLALHRSYLTPGKLESGWTTGAAAYYVGYLQQRTFLLSYNQNGTITDAVDCSLDPLSETKCTLKSLTVEKGIYQTSNFRVQPTISIVRFPNITNLCPFGEVFNASKFASVYAWNRKRISNCVADYSVLYNSTSFSTFKCYGVSPTKLNDLCFTNVYADSFVVKGDEVRQIAPGQTGVIADYNYKLPDDFTGCVIAWNSVKQDALTGGNYGYLYRLFRKSKLKPFERDISTEIYQAGSTPCNGQVGLNCYYPLE"&amp;"RYGFHPTTGVNYQPFRVVVLSFELLNGPATVCGPKLSTTLVKDKCVNFNFNGLTGTGVLTTSKKQFLPFQQFGRDISDTTDAVRDPQTLEILDITPCSFGGVSVITPGTNTSNQVAVLYQDVNCTEVPMAIHAEQLTPAWRVYSAGANVFQTRAGCLVGAEHVNNSYECDIPVGAGICASYHSMSSFRSVNQRSIIAYTMSLGAENSVAYSNNSIAIPTNFTISVTTEILPVSMTKTSVDCTMYICGDSIECSNL"&amp;"LLQYGSFCTQLNRALTGIAVEQDKNTQEVFAQVKQIYKTPPIKDFGGFNFSQILPDPSKPSKRSFIEDLLFNKVTLADAGFIKQYGDCLGDIAARDLICAQKFNGLTVLPPLLTDEMIAQYTSALLAGTITSGWTFGAGAALQIPFAMQMAYRFNGIGVTQNVLYENQKLIANQFNSAIGKIQDSLSSTASALGKLQDVVNQNAQALNTLVKQLSSNFGAISSVLNDILSRLDKVEAEVQIDRLITGRLQSLQTY"&amp;"VTQQLIRAAEIRASANLAATKMSECVLGQSKRVDFCGKGYHLMSFPQSAPHGVVFLHVTYVPAQEKNFTTAPAICHEGKAHFPREGVFVSNGTHWFITQRNFYEPQIITTDNTFVSGSCDVVIGIVNNTVYDPLQPELDSFKEELDKYFKNHTSPDVDLGDISGINASVVNIQKEIDRLNEVAKNLNESLIDLQELGKYEQYIKWPWYIWLGFIAGLIAIIMVTIMLCCMTSCCSCLKGCCSCGSCCKFDEDDSE"&amp;"PVLKGVKLHYT")</f>
        <v>&gt;PnGX-P5L QIA48632
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v>
      </c>
      <c r="AE72" s="121" t="s">
        <v>617</v>
      </c>
      <c r="AF72" s="105" t="str">
        <f t="shared" si="12"/>
        <v>https://www.ncbi.nlm.nih.gov/protein/QIA48632</v>
      </c>
      <c r="AG72" s="128" t="s">
        <v>645</v>
      </c>
      <c r="AH72" s="110">
        <v>29806.0</v>
      </c>
      <c r="AI72" s="108" t="str">
        <f t="shared" si="13"/>
        <v>21540</v>
      </c>
      <c r="AJ72" s="108" t="str">
        <f t="shared" si="14"/>
        <v>25343</v>
      </c>
      <c r="AK72" s="109" t="str">
        <f>IFERROR(__xludf.DUMMYFUNCTION("if(AI72&gt;0, right(left( REGEXREPLACE( REGEXREPLACE(AQ72, ""&gt;.*\n"", """"), ""\n"" , """"), AJ72), AJ72-AI72+1))"),"ATGTTTGTTTTTCTTTTTGTCTTGCCTTTGGTTTCCAGTCAATGTGTCAATTTGACCACAAGAACTGGAATACCGCCAGGTTATACCAATTCATCTACTAGAGGTGTCTATTATCCAGACAAAGTTTTTAGGTCTTCAATTTTACATCTTACACAAGACCTTTTCTTACCTTTCTTTTCTAATGTTACTTGGTTTAACACCATAAATTATCAAGGAGGCTTTAAGAAGTTTGACAATCCTGTTTTACCATTTAAT"&amp;"GATGGTGTTTACTTTGCCTCCACGGAAAAGTCCAATATTATACGCGGTTGGATTTTTGGAACAACACTTGATGCCAGAACTCAATCTCTTCTAATAGTTAACAACGCAACCAATGTTGTTATCAAAGTATGTGAGTTTCAGTTTTGCACTGATCCATTTTTAGGTGTTTACTATCATAACAACAATAAAACATGGGTTGAAAATGAGTTTAGAGTTTATTCAAGTGCCAACAATTGCACTTTCGAATACATTTCT"&amp;"CAACCTTTTCTTATGGACCTTGAAGGAAAGCAAGGTAATTTTAAGAACCTTAGAGAGTTTGTGTTTAAAAATGTTGATGGTTATTTCAAGATTTACTCTAAACACACACCTATTGATTTAGTGCGCGACCTCCCCAGAGGTTTTGCTGCATTGGAACCACTGGTGGACCTCCCTATAGGTATTAATATTACCAGATTCCAAACATTGCTTGCTTTACATAGAAGTTATCTTACACCTGGTAAGCTAGAAAGTGGC"&amp;"TGGACAACTGGAGCTGCTGCTTACTATGTAGGTTACCTACAACAGAGGACTTTTCTCTTAAGTTACAATCAAAATGGAACCATTACAGATGCTGTTGATTGTTCACTAGACCCTCTTTCAGAGACAAAGTGCACATTAAAATCCCTAACAGTTGAAAAAGGAATTTACCAGACTTCTAACTTCAGAGTTCAACCAACAATCAGTATAGTTAGATTTCCTAATATTACAAACTTATGTCCATTTGGAGAAGTGTTT"&amp;"AACGCATCCAAATTTGCATCAGTTTATGCTTGGAACAGGAAGAGAATTAGCAATTGTGTTGCTGATTACTCTGTACTTTATAACTCTACATCATTTTCCACTTTTAAATGTTATGGAGTTTCACCTACAAAACTCAATGACCTTTGCTTCACCAATGTGTATGCAGACTCATTTGTTGTTAAAGGTGACGAGGTTAGACAAATAGCACCCGGACAAACTGGTGTTATTGCTGATTATAACTATAAGCTGCCAGAT"&amp;"GATTTTACTGGTTGTGTTATTGCTTGGAACTCAGTTAAGCAAGATGCTTTGACTGGTGGTAATTATGGTTATTTGTATAGATTATTTAGAAAGTCTAAGCTTAAACCATTTGAGAGAGATATTTCCACTGAAATATACCAAGCCGGCAGCACACCCTGTAACGGTCAAGTTGGTCTAAATTGTTATTATCCTCTTGAAAGGTATGGTTTTCACCCAACTACAGGTGTTAACTACCAACCTTTTAGAGTGGTTGTT"&amp;"TTATCATTTGAGTTACTTAATGGACCAGCTACTGTTTGTGGACCCAAATTGTCTACAACACTAGTTAAAGACAAATGTGTCAATTTCAACTTTAACGGTTTAACTGGCACAGGTGTTCTTACAACATCTAAGAAACAGTTTCTGCCTTTTCAACAATTTGGTAGAGACATCTCTGACACTACTGATGCTGTCCGTGACCCACAGACACTTGAAATACTTGACATTACCCCTTGCTCTTTTGGAGGAGTTAGTGTG"&amp;"ATAACACCAGGTACAAACACTTCTAATCAAGTGGCTGTACTTTACCAAGATGTTAACTGTACTGAAGTGCCTATGGCCATTCATGCAGAACAACTTACACCTGCCTGGCGTGTTTACTCTGCAGGAGCAAATGTGTTTCAAACAAGAGCAGGCTGTTTAGTAGGTGCTGAGCATGTCAACAATTCTTATGAATGTGACATTCCAGTCGGTGCTGGCATATGTGCAAGTTACCATTCCATGTCATCATTTCGTAGT"&amp;"GTCAACCAGCGTTCAATCATTGCTTACACTATGTCTTTAGGTGCAGAAAATTCAGTTGCTTATTCTAATAATTCAATTGCCATACCTACTAATTTTACAATAAGTGTTACCACAGAAATTCTACCAGTGTCAATGACTAAGACTTCTGTAGATTGTACTATGTACATCTGTGGAGATTCAATTGAGTGTAGTAATTTATTGCTACAATATGGCAGTTTTTGCACACAATTAAACCGTGCTTTGACTGGGATTGCT"&amp;"GTTGAACAAGACAAAAACACACAAGAAGTTTTTGCCCAGGTTAAACAAATCTACAAAACACCACCTATTAAAGATTTTGGTGGCTTTAACTTTTCACAAATATTGCCAGATCCATCAAAACCAAGCAAGAGGTCATTTATTGAGGATTTACTCTTCAACAAAGTGACACTTGCTGATGCTGGCTTCATCAAACAATATGGTGATTGCCTTGGTGATATTGCTGCTAGAGATCTCATCTGTGCACAAAAGTTCAAT"&amp;"GGACTCACGGTTCTACCGCCTTTGCTCACAGATGAAATGATTGCTCAATACACTTCTGCACTACTTGCTGGAACAATCACCTCAGGTTGGACCTTTGGTGCAGGAGCTGCTTTACAAATACCCTTTGCAATGCAAATGGCTTACAGGTTTAATGGCATTGGAGTCACTCAGAATGTTCTATATGAGAATCAGAAATTAATTGCCAATCAGTTCAACAGTGCTATTGGCAAAATACAGGATTCACTTTCATCTACG"&amp;"GCTAGTGCACTTGGTAAACTTCAAGACGTCGTAAATCAAAATGCACAGGCTTTAAACACACTTGTCAAACAACTTAGTTCCAATTTTGGAGCTATTTCGAGTGTGCTTAATGATATTCTTTCACGTCTTGACAAAGTTGAGGCTGAAGTGCAAATTGATAGGTTAATCACAGGAAGACTACAGAGTCTTCAAACTTATGTGACACAACAATTAATCAGAGCAGCAGAAATCAGAGCTTCTGCTAATCTTGCTGCA"&amp;"ACAAAAATGTCTGAGTGCGTACTCGGACAATCTAAAAGAGTTGATTTTTGTGGAAAAGGCTACCATTTAATGTCTTTCCCTCAATCAGCACCGCATGGTGTTGTTTTCTTGCATGTTACTTATGTACCTGCACAAGAAAAGAACTTTACTACTGCTCCTGCTATTTGTCATGAAGGAAAAGCACACTTCCCTCGTGAAGGTGTCTTCGTTTCAAATGGCACTCATTGGTTTATTACACAAAGGAATTTTTATGAA"&amp;"CCTCAAATTATTACCACTGACAACACATTCGTCTCTGGTAGCTGTGATGTTGTAATTGGAATAGTCAACAACACAGTTTATGATCCTTTGCAACCCGAGCTTGACTCATTTAAGGAGGAGTTAGACAAATACTTCAAAAATCACACATCACCAGATGTTGATCTTGGCGACATATCTGGCATAAATGCTTCGGTCGTCAACATACAAAAAGAAATTGACCGCCTCAATGAGGTTGCCAAAAATTTGAATGAATCA"&amp;"CTCATTGACCTACAAGAGCTTGGAAAATATGAGCAATACATCAAATGGCCTTGGTACATTTGGCTTGGTTTTATAGCTGGGCTAATTGCTATCATTATGGTCACAATCATGCTATGTTGTATGACTAGTTGCTGTAGTTGCCTCAAGGGTTGTTGCTCTTGCGGTTCCTGCTGCAAATTTGATGAAGACGATTCAGAACCTGTTCTGAAAGGAGTCAAATTACATTACACATAA")</f>
        <v>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v>
      </c>
      <c r="AL72" s="109">
        <f t="shared" si="15"/>
        <v>3804</v>
      </c>
      <c r="AM72" s="109" t="str">
        <f t="shared" si="16"/>
        <v>&gt;PnGX-P5L_Sgene
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v>
      </c>
      <c r="AN72" s="110" t="s">
        <v>635</v>
      </c>
      <c r="AO72" s="111" t="str">
        <f t="shared" si="30"/>
        <v>https://www.ncbi.nlm.nih.gov/nuccore/MT040335.1</v>
      </c>
      <c r="AP72" s="111" t="str">
        <f t="shared" si="31"/>
        <v>https://www.ncbi.nlm.nih.gov/nuccore/MT040335.1?report=fasta&amp;log$=seqview&amp;format=text</v>
      </c>
      <c r="AQ72" s="112" t="s">
        <v>646</v>
      </c>
      <c r="AR72" s="113">
        <f>IFERROR(__xludf.DUMMYFUNCTION("len(REGEXREPLACE(REGEXREPLACE(AT72, ""&gt;.*\n"", """"), ""\n"", """"))"),29806.0)</f>
        <v>29806</v>
      </c>
      <c r="AS72" s="113" t="str">
        <f t="shared" si="19"/>
        <v>yes</v>
      </c>
      <c r="AT72" s="109" t="str">
        <f>IFERROR(__xludf.DUMMYFUNCTION("if(AQ72="""","""", REGEXREPLACE(AQ72, ""&gt;.*\n"", AW72 &amp; ""
""))"),"&gt;PnGX-P5L MT040335.1_genome
GCTTTAACTTTTTACAAATCCCAGGTAGCAAAACCAACCAACTCTCGATCTCTTGTAGATCTGTTCTCTA
AACGAACTTTAAAATCTGTGTGGCTGTCACTTGGCTGCATGCCTAGTGCACTCACGCAGTATAATAATAA
TTAATTACTGTCGTTGACAGGAAACGAGTAACTCGTCCGTCTTCTGCAGACTGCTTACGGTTTCGTCCGT
GTTGCAGTCGATCA"&amp;"TCAGCATACCTAGGTTTTGTCCGGGTGTGACCGAAAGGTAAGATGGAGAGCCTTGT
CCCTGGTTTCAACGAGAAAACACACGTCCAACTCAGTTTGCCTGTTCTTCAGGTTCGCGACGTGCTAGTA
CGTGGCTTTGGAGACTCCGTGGAGGAGGCTCTATCAGAGGCACGTCAACATCTTCTTGACGGCACTTGTG
GCATAATCGATGTTGAAAAGGGAGTACTCCCCCAACTCGAACAGCCCTATGTGTTT"&amp;"GTCAAACGTTCTGA
TGCCCGAACTGCTCCTCACGGCCATGTAATGGTTGAATTGGTGGCAGAACTCGATGGTGTTCAGTACGGT
CGTAGCGGTGAGACTCTTGGTGTTCTTGTACCACATGTTGGTGAAACACCTGTTGCTTATCGCAAAATTC
TTCTCCGTAAGAATGGTAATAAGGGAGCCGGTGGTCATAGTTTCGGCATCGATCTAAAGTCTTATGACTT
AGGTGACGAGCTTGGCACTGATCCCAT"&amp;"TGATGACTTTCAAGTCAACTGGAACACTAAACATGGCAGTGGT
GTAACTCGTGAGCTCATGCGTGAGCTTAATGGGGGCGCATACACTCGCTATGTAGACAATAACTTCTGTG
GCCCTGACGGCTACCCTCTTGAGTGCATCAAAGACTTATTAGCTCGTGCTGGAAAGTCTTCTTGCTCTTT
GTCCGAACAACTGGACTTTATTGACACTAAAAGAGGTGTGTACTGCTGCCGTGAACATGAACATGAAAT"&amp;"T
GTTTGGTACACGGAACGCTCCGACAAGAGCTACGAATTACAGACACCTTTTGAAATCAAATTGGCAAAGA
AATTTGACAATTTCACAGGGGAATGTCCAAACTTTGTCTTCCCACTAAATTCTACAATCAAGACCATTCA
ACCACGTGTTGAAAAGAAAAAGCTTGAGGGTTTTATGGGTAGAATTCGATCTGTCTATCCTGTTGCATCA
CCAAATGAATGCAACCCAATGCACCTTTCGACGCTTATGA"&amp;"AGTGTGAACATTGTAGTGAAACTTCATGGC
AAACTGGTGACTTCCTTAAAGCCACTTGTGAATTTTGTGGTACTGAAAATCAAGTCAAAGAAGGACCTAC
CACTTGTGGTTACCTTCCTCAAAATGCTGTAGTAAAAATTTTTTGTCCAGCATGTCATAATCCAGAAATG
GGACCTGAGCACAGTCTCGCAGAATACCATAATGAATCTGGTATTAAAACCACTCTTCGTAAAGGTGGTC
GTACCAAAGCA"&amp;"TTTGGAGGATGTGTGTTCTCTTATGTGGGCTGTCACAACAAGTGTGCCTATTGGGTGCC
TCGTGCTGCTGCTAACGTAGGATGTAACCACACAGGAGTTGTGGGAGAAGGTTCTGAAAGTCTCAATGAT
AACCTTCTTGAAATACTTACTAAGGAGAAAGTCAACATTAACATTGTTGGTGACTTTAAACTGACTGAAG
AGATCGCCATAATCTTGGCATCTTTTTCTGCATCCACGAGTGCTTTCGTGGAA"&amp;"ACTGTGAAGGGCTTGGA
TTACAAGTCTTTCAAACAAATTGTTGAATCCTGTGGTAACTTTAAAGTAACCAAGGGAAAATTCAAGAAG
AATGCTTGGAATATTGGTGAACCAAAGTCCATACTGAGCCCTCTGTATGCATTTCCCTCAGAAGCTGCTC
GTGTGGTACGTTCCATTTTTTCACGCACTCTTGAAACTGCTCAACACTCTGTGCGTGTCTTGCAAAAGGC
CGCTATTACAATTCTGGACGGAAT"&amp;"TTCACAGTACTCACTCAGATTGATTGATGCTATGTTGTTCACGTCT
GAACTTACAACAGACAGTATCGTAGTGATGGCATACGTCACAGGTGGTGTTGTACAAATGACTACACAAT
GGCTTACCAATATTTTTGGTACTGTGTATGAAAAATTGAAACCTATTCTTGACTGGCTTGAAGAGAAGTT
CAAGGAAGGGATAGAGTTTCTTAAGGACGGTTGGGAGATTGTAAAATTCATCACAACCTGTTCTTG"&amp;"TGAA
ATCATTGGTGGACAGCTTGTAGCATTCACCACTGAACTTAAAGACAGTGTGAAGAAATTTTTCAAACTGG
TTAACAAATTTCTTGCTCTTTGTGCTGATTCCATCGTCATTGGTGGTGCAAAACTTAAAGCTTTGAATTT
GGGAGAAACCTTTGTCGCACACTCCAGAGGACTCTACAAAAAGTGTGTGAAATCCAGAGGAGACTCTGGT
TTACTCATGCCTCTAAAAGCACCAAAAGAAGTTATCT"&amp;"TCCTTGATGGAGAAACTTTGCCTACAGAGGTAC
TTTCAGAAGAAGTAATACTAAAAACTGGTGAATTACAACCACTTGAGGAACCAACTGCACAGGCAGTTGA
AGTACCACTCGTAGGTACACCAGTTTGCATTAATGGATTAATGCTGCTTGAAATTAAAGATACTGAAAAG
TATTGTGCTCTTGCACCTAACATGATGGTCACTAATAATACCTTCACTCTAAAAGGTGGTGCACCAACCA
AAGTCACA"&amp;"TTTGGTGATGACACAGTCATTGAAGTCCAAGGCTACAAGAATGTGAATATCACATTTGAATT
GGATGAACGAGTAGATAAAGTACTCAACGAAAAGTGCTCTAACTACACTGTAGAACTTGGAACCAACATA
GATGAATTGGCTTGTGTTGTAGCTGAGGCAGTAATAAAGACTTTGCAACCTGTTTCAGAATTACTTACAC
CGCTAGGCATTGACTTAGACGAGTGGGGTGTTGCAACCTATTACTTGTTT"&amp;"GACGAGTCTGGTGAGTATAC
TTTGTCTTCACGTATGTATTGTTCATTCTATCCTCCAGATGAGGATTATGAAGAAGAATACAGCGAAGAG
GAACAACCTGAACAACCAACTCAATATGAGTATGGTACTGAATCTGATTACAAAGGTTTGCCTTTGGAAT
TTGGTGCATCTTCTGTACAACAACAGGAAGAACAAGAAGAAGATTGGTTAGAAACTGAAGCTGAAGTGGT
GGAACAAGAAGTTACACCAAC"&amp;"TGAGCAAGAGGAAGAGCTACCAATCACTGAAATTGTTCCTGCAGTGGAA
CAAACTACAATTGTAGAGCTAGAATGTGATAATTTCACTGGTTATTTAAAACTCACTGATAATGTTTCCA
TTAAAAATGTGGATATTGTAAGTGAGGCTAAAAATGTAAAACCTACAATAGTGGTTAATGCTGCTAATGT
ACACCTAAAACATGGTGGTGGTGTTGCTGGTGCTCTTAACAAAGCTACTAACAACGCTATGCA"&amp;"AATTGAG
TCTGATGACTACATTGCCAGAAATGGACCACTAAACGTGGGTGGTAGTTGTCTTCTAAATGGACACAATT
TGGCTAAAAACTGCCTTCATGTTGTTGGTCCTAATCTCAACAAGGGTGAAGACATTCAATTACTTAAAGT
TGCCTATGAAAATTTCAATCATCATGAAAAATTACTTGCACCACTTCTCTCAGCAGGCATCTTTGGTGCA
CAACCAATACAGTCTTTGAAGGTGTGTATTGAAA"&amp;"CAGTACGCACACAAGTCTTTTTAGCTGTCTTTGACA
AGGACCTCTATGAAGAACTTGTAGCTAGCTTTTTAGAAATGAAAAGTGAGACTAAAGTACAAGATCACTT
TGACGTCGTTGAGACTAAGGTTGAAATTACACCTGAAGAATCTGCTTCAAGTGAGAAACCTACCAAGGAA
GAGCCTAAAAAGGTGAAACCTTGTATTGAAGAAGTTACAACTACTCTAGAAGAAACTAAGTTTCTTACAG
AAAAC"&amp;"TTGTTACTGTATGCAGACATTAATGGTAATCTGTATCCAGATTCAACCAGTCTTGTGGAAAATGT
TGATGTCACCTTCCTTAAAAAGGATGCTCCTTATATAGTAGGTGACATAATTACTAGTGGTAATTTAACA
ACCGTTGTCATACCAACAAAGAAAGCAGGTGGTACTACAGAAATGCTTGCAAAGGCATTGCGTAAAGTAC
CTACTGACCATTATATAACCACCTACCCCGGACAGGGTTGCGTTGGT"&amp;"TATACAATTGAGGAAGCAAAAAC
AGCTCTTAAGAAGAGTAAGAGTGCTTATTATGTATTACCCTCTATAATTCCAAATAAGAAAGAAGAAATT
CTTGGTACTGTTTCTTGGAACTTGCGTGAAATGCTTACGCATGCTGAAGAAACACGTAAATTAATGCCTA
TTTGCATGGATACAAAGGCTATAATGTCTACTGTGCAAAGGAAGTATAAGGGTATTAAGATACAGGAGGG
AGTCGTGGACTACGGTGT"&amp;"AAGGTTTTACTTCTATACTAGTAAAACACCTGTAGCTACACTTATTGCAACT
CTTAATTCATTAGGAGAAACCTTGGTCACAATGCCTTTGGGTTATGTGACACATGGTTTAAATTTAGAAG
AGGCTGCTAGGTATATGAGATCACTCAAAGTACCCGCAACCGTTTCTGTTTCTTCACCAGATGCTGTTAC
AGCATATAATGGTTACCTTACTTCCTCTTCAAAGACTCCTGAAGAGCATTTCATAGAAAC"&amp;"CATCTCACTA
GCTGGTTCATATAAAGACTGGTCCTATTCAGGACAGGCTACTGAATTAGGTATTGAATTTCTTAAAAGAG
GTGACAAAGTTGTCTACCACACAACTAGTAAACCAATCACTTTCCACATGGATGGTGAGGTTATCAACAT
TGACAGTCTTAAGACACTCCTAGCTCTTAGGGAAGTTAAGACCATTAAGGTGTTTACCACAGTTGACAAC
ATTAATCTTCACACTCAAGTTGTGGACATGT"&amp;"CTATGACTTATGGACAACAGTTTGGTCCAACCTACTTGG
ACGGAGCTGACGTTACAAAGATTAAACCTCATGCATCTCATGACAGCAAGACATTTTATGTGTTGCCTAA
TGATGATACACTACGCAGTGAGGCTTTTGAGTACTATCACACAACTGATGAAAGTTTTCTAGGTAGATAC
ATGTCAGCATTAAATCATACTAAGAAATGGAAATTTCCACAGGTTAATGGTTTAACATCCATTAAATGGG
CA"&amp;"GATAACAATTGTTACCTAGCCACAGCCTTATTAACTCTTCAACAGATAGAATTGAAGTTTAATCCACC
AGCATTGCAAGACGCCTACTACAGGGCTAGAGTTGGTGATGCTGCAAATTTCTGTGCACTTATACTTGCT
TACTGTAATAAAACAGTGGGTGAGCTAGGTGATGTAAGAGAAACAATGAGTCATTTGTTTCAACATGCCA
ACTTGGATTCTTGTAAAAGAGTCCTAAATGTGGTGTGTAAAACT"&amp;"TGTGGACAGCAACAAACTACCTTAAA
GGGTGTAGAGGCTGTAATGTATATGGGTACACTTTCTTATGAACAACTTAAGAGAGGTGTAACTGTACCG
TGTGTTTGTGGAAGACAAGCTACACAGTATTTAGTACAACAAGAGTCATCTTTTGTTATGATGTCTGCAC
CACCTGCTGAATATAAACTAAAGCATGGTACTTTCTTGTGTGCTAGTGAGTATACTGGTAATTACCAGTG
TGGTCATTATAAACA"&amp;"CATCACTTCAAAGGAAACCTTGTATGTCATAGATGGTGCATTGCTCAGCAAAACC
TCAGAGTACAAAGGCCCTGTTACAGATGTTTTCTATAAAGAAAACAGCTACACAACAACCATAAAACCAA
TTGTTTATAAACTAGACGGTGTTGTGTGTACAGAAATTGATCCTAAATTGGATGGTTACTATAAAAAGGA
TAATGCCTATTTTACTGAACAGCCAATTGATTTAGTGCCAACTCAACCTTACCCAAA"&amp;"CTCAAACTTTGAC
AATTTCAAGTTTGTTTGTGACAACACCAAATTTGCTGATGACTTAAACCAGATGTCTGGTTATAAGAAGC
CTGCTTCTCGTGAGCTTAAGATTACTTTTTTTCCTGACTTGAATGGTGATGTAGTGGCTATTGATTATAA
ACATTACACACCTTCATTCAAGAAAGGTGCTAAGTTGTTGCACAAGCCTATTGTATGGCATGTGAATAAC
ACAATTAACAAAGCAACGTTTAAACCAA"&amp;"ATACTTGGTGCTTACGTTGTCTTTGGAGTACTAAACCAGTTG
AAACGTCAAATATTTTTGATGTTCTGCAATCAGAGGACACACAGGGAATGGAAACTCTTGCCTGTGAGGA
CACTAAACTTGTCACTGAAGAAGTAGTGGAAACTCCTACCATACAGAAAGACATAGTAGAGTGTGATGTG
AAAACTACCGAAGTTGTAGGTGACGTCATACTTAAACCAGCACAAGACGGTGTAAAAATAACAGAAGAAG"&amp;"
TTGGTCATGAAGATCTAATGGCTGCTTATGTAGACAATACTAGTCTAACAATTAAGAAACCCAATGAATT
ATCAGTAATGTTGGGTCTAAAAACTTTAAAAACTCACGGTTTGGCTGCTGTTAATAGTGTCCCTTGGGAT
ACTATTGTTACTTATGCCAAACCGTTTCTTAATAAGGTAACTAGTGTTGCTGCAAGTGGAGTTGCGCGTT
GTTTAAACCGCATCTGTGTTAACTATATGCCTTATGTTTTA"&amp;"ACTTTGTTGCTGCAATTCTGTACTTTTAC
TAGAAGTACTAATTCTAGAATCAAAGCATCTATGCCAACTACTATAGCTAAAAATACGGTTAAGAGTGTT
GGTAAGTTCTGTTTAGAAGCCTCATTTAATTATTTGAAGTCTCCTAATTTTTCTAAACTCATAACTATTA
TAGTATGGTTTCTTTTGTTAAGTGTTTGTCTAGGTTCTTTAATCTATTCAAGTGCTGCTTTAGGTGTTTT
GATGTCTAATCT"&amp;"AGGTATGCCGTCATACTGTACAAGTTACAGAGATGGTTATCTAAACTCTACTAATGTC
ACAACAACAGCTTACTGTACGGGTTCTATACCGTGTAGTGTCTGTCTTAGTGGTATGGATTCTTTAGATG
CTTATCCTGCTCTAGAAACTATTCAAGTTACCATTTCTTCTTTTAAATGGGATTTAACTGCTTTTGGCAT
TATTGCAGAGTGGTGTTTGGCATATATTCTCTTTACTAGGTTCTTTTATGTACT"&amp;"AGGTTTAGCCGCAATT
ATGCAATTGTTCTTTGGCTATTTCGCTGTACATTTTATTAGTAATTCTTGGCTTATGTGGCTCATAATTA
ATCTTGTACAAATGGCCCCTATTTCAGCTATGGTTAGAATGTATATCTTTTTCGCATCATTTTATTATGT
GTGGAAGAGCTATATACATGTTGTTGACGGTTGTACCTCATCTACTTGTATGATGTGTTACAAACGTAAT
AGAGCTACAAGGGTTGAATGCACAA"&amp;"CCATTGTAAATGGTGTAAGAAGATCATTTTATGTCTATGCTAATG
GAGGTAAAGGATTTTGTAAACTACATAACTGGAATTGTGTCAATTGTGATACTTTCTGTGCAGGTAGTAC
TTTTATTAGTGATGAAGTCGCAAGAGACTTGTCCCTACAATTTAAGAGACCCATTAATCCTACAGACCAG
TCATCTTATGTAGTGGATAGTGTAGCTGTGAAAAATGGTTCGCTGCACCTCTACTTTGACAAGGCTG"&amp;"GCC
AGAAAACCTATGAAAGACATTCTCTTTCTCACTTTGTCAATTTAGACAACTTGAGAGCTAATAACACTAA
AGGATCAATACCCATTAATGTCATTGTGTTTGATGGTAAGTCTAAGTGTGATGAATCATCAGCTAGAGCA
GCTTCTGTTTATTACAGTCAGCTTATGTGTCAACCTATATTGTTACTTGACCAGGCGTTAGTGTCTGATG
TTGGTGACAGTGCAGAAGTAGCTGTTAAAATGTTTGAT"&amp;"GCTTATGTTAATACATTCTCATCAACTTTTAA
CGTGCCTATGGATAAGTTAAAAACTCTCATTGCAACAGCTGAGACTGAACTTGCTAAGAATGTGTCTTTA
GATAATGTCCTTTCAACATTTATCTCAGCAGCTCGTCAAGGGTTTGTTGATTCTGATGTTGATACTAAGG
ACGTTGTGGAATGTCTAAAAATTTCTCATCAATCAGACATTGAAGTTACAGGTGACAGTTGTAATAACTA
TATGCTCAC"&amp;"CTATAACAAAGTGGAAAACATGACGCCTAGAGATCTAGGTGCTTGTATTGATTGCAGTGCA
CGTCATATTAATGCACAAGTAGCAAAAAGTCACAACATTTCTTTGATTTGGAACATTAAAGATTTCATGT
CGCTGTCTGAACAACTGCGTAAACAAATACGTAGTGCTGCTAAGAAGAATAACTTGCCTTTTAAGTTGAC
ATGTGCAACTACTAGACAAGTTGTTAATGTAGTAACAACAAAGATAGCACT"&amp;"TAAAGGTGGTAAATTTGTT
ACAAATTGGTTTAAGTACTTGCTTAAAGCCACATTAGTTTGTGTTGTTATAGCTTGTGTCTTTTACTTTA
TTACACCTGTACACGTGCTTACTAAGCATGGTGATTTTGCAGATGAAATCATTGGTTACAAAGCTATTGA
AGATGGTGTCACACGTGACATTTCATCTAACGACAATTGCTTTGCTAATAAACACGTTGGATTTGACTCA
TGGTTTAGTCAACGTGGTGGTT"&amp;"CTTATACTAATGATAAGACTTGTCCAATTGTGGCTGCCGTCATAACTC
GTGATGTAGGATTTGTAGTTCCTGGTTTACCAGGAACAATTTTCCGTACATTAAGTGGTGACTTTTTACA
TTTCTTACCTAGAGTGTTTAGTGCTGTTGGCAATATTTGCTATACACCATCCAAACTTATAGAGTACACT
GACTTCGCAACATCAGCCTGTGTTTTAGCAGCTGAATGTACCATATTCAAAGATGCAGCTGGAA"&amp;"AGCCTG
TGCCATATTGTTATGACACTAATGTGCTCGAAGGTTCTGTACCTTATGAATCACTCCGTCCAGACACACG
TTATGTCTTGATGGATGGTTCTATTATACAATTCCCTAACACGTACCTTGAAGGTTCTGTTAGAGTTGTT
ACAACTTTTGACTCTGAGTACTGTAGACATGGTACTTGTGAAAAATCTGAAGCTGGCATCTGTGTTTCCA
CTAGTGGTAGATGGGTGCTTAATAATGATTATTAT"&amp;"AGATCATTACCTGGTGTGTTTTGTGGTGTTGATTC
TGTAAATCTCTTAACAAATATGTTTACACCTTTGATTCAACCTATTGGTGCTTTAGACATATCAGCTTCA
ATTGTTGCAGGTGGTTTAGTTGCTATATTTGTAACTTGTCTTGCATACTATTTTATGAGGTTCAGGAGAG
CTTTTGGCGAATACAGTCATGTAGTTGCCTTTAATACTCTCTTGTTTTTGATGTCCTTTACTGTACTCTG
TCTTAC"&amp;"GCCTGTGTATAGTTTCTTACCAGGTGTTTATTCAGTTTTTTATTTGTACTTGACATTTTATCTT
ACTAATGATGTTTCATTTTTAGCTCATGTTCAATGGATGGTCATGTTCACTCCTTTAGTACCTTTCTGGA
TTACAATTGTTTATGTCATTTGTATATCTACTAAGCATTGTTACTGGTTCTTTAGTAATTACCTTAGACG
TAGAGTTGTCTTTAATGGTACTTCCTTTAGCACTTTTGAAGAAGCAGC"&amp;"TTTGTGTACATTCTTGCTTAAC
AAGGAAATGTATCTTAAATTGCGTAGTGAAACTTTACTTCCACTGACGCAATATAATAGATACTTAGCGC
TTTACAACAAGTACAAATACTTTAGTGGAGCCATGGACACAACTAGCTACAGAGAAGCAGCATGCTGTCA
TCTTGCTAAGGCTCTAAATGATTTCAGTAACTCAGGTTCTGATGTGCTCTACCAACCACCACAGACATCC
ATTACATCGGCTGTCCTTC"&amp;"AAAGTGGATTTAGAAAAATGGCTTTTCCATCTGGTAAGGTAGAAGGTTGTA
TGGTGCAAGTTACTTGTGGAACAACTACACTTAATGGTCTTTGGCTTGATGATGTGGTCTATTGTCCAAG
ACATGTGATCTGCACAGCTGAAGATATGCTTAATCCAAATTATGAGGATTTGCTTATTCGTAAATCTAAC
CATAATTTTCTGGTACAAGCTGGTAATGTTCATTTGAGAGTTATCGGACATTCTATGCAAA"&amp;"ATTGTGTTC
TTAAGTTGAAAGTTGACGCTGCCAACCCTAAGACACCAAAATATAAGTTTGTTCGAATTCAACCCGGACA
GACTTTTTCAGTATTAGCTTGTTACAATGGTTCACCATCAGGTGTTTACCAGTGTGCTATGAGACCTAAT
TTTACTATTAAAGGATCATTCCTTAATGGTTCTTGTGGTAGTGTTGGTTTTAACATAGACTATGACTGTG
TCTCTTTTTGCTACATGCATCACATGGAACTT"&amp;"CCAACAGGAGTACATGCGGGCACAGATTTAGAAGGTAC
CTTCTACGGACCTTTTGTTGACAGACAGACAGCTCAAGCAGCTGGTACAGACACAGTCATTACTATAAAT
GTTTTGGCTTGGTTGTATGCAGCTGTTATTAATGGAGATAGATGGTTTCTTAACAGATACACAACTACTC
TTAATGATTTCAACTTAGTTGCTATGAAGTTCAACTATGAACCTCTCACACAAGATCATGTTGATATTCT
AGG"&amp;"ACCACTATCAGCTCAAACTGGTATTGCTGTCTTAGATATGTGTGCTTCATTAAAGGAATTGCTCCAA
AATGGTATGAACGGTCGCACTATCTTAGGTAGTGCCATATTAGAAGATGAGTTTACACCATTTGACGTTG
TTAGACAATGTTCAGGTGTAACTTTTCAAAGTGCTATTAAAAGAACTGTCAAAGGTACTCACCATTGGTT
GTTGTTAACAATCTTGACATCTCTTCTTGTATTGGTTCAAAGTAC"&amp;"TCAATGGTCTTTGTTCTTCTTTGTT
TATGAAAATGCCTTCTTGCCTTTCGCTTTAGGTATAATTGCTATGTCTGCTTTTGCTATGATGTTTGTTA
AGCATAAGCATGCATTCTTGTGTCTATTCCTGTTACCTTCCTTAGCTACTGTAGCTTACTTTAATATGGT
CTACATGCCTGCTAGTTGGGTGATGCGTATCATGACTTGGTTGGACATGGTTGATACCAGCTTGTCTGGT
TATAAACTTAAGGACT"&amp;"GTATCATGTATGCATCAGCTATTATCTTACTCATACTTATGACAGCAAGAACTG
TTTATGATGATGGTGCTAGGCGTGTATGGACACTAATGAATGTTCTTACACTTGTTTATAAAGTCTATTA
TGGTAATGCTTTAGATCAAGCAATTTCTATGTGGGCTCTTATTATCTCTGTCACCTCTAACTATTCAGGC
GTTGTTACAGCCGTCATGTTCTTGGCTAGAGGTATTGTCTTTATGTGCGTTGAGTATT"&amp;"GTCCAATTCTCT
TTATTACAGGTAACACCTTACAGTGTATAATGTTGGTGTACTGCTTTTTAGGCTATTTTTGTACTTGTTA
TTTTGGCCTCTTTTGTTTACTCAATCGTTACTTTAGACTTACCCTTGGTGTTTACGATTATCTCGTTTCC
ACACAAGAGTTTAGATATATGAATTCACAAGGTCTTTTACCACCTAAGAACAGCATAGATGCCTTCAAAC
TAAATGTTAAGCCTTTAGGTATTGGTGGC"&amp;"AAACCCTGTATCAAAGTAGCAACTGTTCAATCAAAGATGTC
AGATGTGAAATGTACTTCTGTAGTCCTTCTCTCAGTTTTACAACAACTTAGAGTTGAATCATCTTCAAAG
TTGTGGGCACAGTGTGTGCAATTGCACAATGATATACTTCTTGCAAAGGACACCACTGAAGCATTTGAAA
AAATGGTTTCATTACTGTCTGTGTTGCTATCCATGCAAGGTGCTGTAGACATAAACAAACTCTGTGAAGA
"&amp;"AATGTTGGACAACAGAGCAACATTACAGGCTATTGCTTCAGAATTTAGTTCTTTACCATCCTATGCTGCC
TTTGCTACAGCTCAAGAAGCTTATGAGCAAGCGGTGGCTAACGGTGATTCTGAAGTGGTTCTTAAAAAGT
TAAAGAAATCTCTGAATGTGGCAAAGTCTGAATTTGACCGTGATGCGGCCATGCAGCGTAAGCTAGAAAA
GATGGCTGATCAAGCTATGACCCAAATGTACAAACAGGCACG"&amp;"GTCTGAAGACAAGAGGGCAAAAGTCACT
AGTGCAATGCAAACTATGCTTTTCACTATGCTTAGAAAACTTGATAATGATGCTCTAAACAACATTATCA
ATAATGCCAGAGACGGTTGTGTTCCACTGAACATAATCCCCCTTACTACTGCAGCCAAACTAATGGTTGT
TGTACCTGACTATAACACCTATAAAAATACTTGTGAAGGTAGTACTTTTACTTATGCCTCAGCACTTTGG
GAAATTCAACAAG"&amp;"TTGTTGATGCAGATAGCAAAATAGTCCAACTTAGTGAAATTACTATGGACAATTCTC
CTAATATTGCTTGGCCTCTTATTGTAACAGCTTTAAGAGCCAATTCAGCTGTCAAACTTCAGAATAATGA
ACTGAGTCCCGTAGCACTTCGACAGATGTCATGTGCTGCAGGTACTACACAAACAGCTTGTAATGAGGAT
AATGCATTAGCCTACTATAACACATCAAAGGGAGGTAGGTTTGTTTTGGCATTAC"&amp;"TATCTGATCTTCAAG
ATCTCAAGTGGGCCAGATTTCCTAAATCTGATGGTACTGGCACCATTTATACAGAGCTGGAACCACCTTG
TAGGTTTGTTACAGACACACCAAAAGGACCTAAAGTAAAGTATTTGTACTTCATTAAGGGTTTGAATAAT
TTGAATAGAGGTATGGTACTGGGCAGCTTAGCTGCTACTGTACGTTTACAAGCTGGTAATGCAACAGAAG
TGCCTGCCAACTCAACTGTTCTTTCT"&amp;"TTCTGTGCATTTGCTGTAGATGCATCAAAAGCTTACAGAGACTA
CCTAGCAAGTGGAGGACAACCAATAACAAATTGTGTTAAGATGTTGTGTACACATACAGGTACTGGTCAG
GCAATAACTGTAACACCGGAAGCCAATATGGATCAAGAATCCTTTGGTGGTGCTTCTTGTTGCTTGTACT
GTAGATGCCACATAGATCATCCTAACCCTAAAGGTTACTGTGAGCTTAAAGGTAAGTATGTACAAATA"&amp;"CC
TACCACTTGTGCTAATGACCCAGTGGGTTTTACACTTAAAAACACAGTCTGTACCGTCTGCGGCATGTGG
AAAGGTTATGGCTGTAGTTGTGATCAACTCCGCGAACCTATGCTTCAGTCTGCTGATGCACAGTCGTTTT
TAAACGGGTTTGCGGTGTAAGTGCAGCCCGTCTTACACCGTGCGGCACAGGCACAAGCACTGATGTCGTG
TATAGGGCTTTTGACATCTACAATGAAAAAGTAGCTGGT"&amp;"TTTGCTAAGTTCCTTAAAACAAATTGTTGCC
GTTTTCAAGAAAAAGACGAAGATGGTAACCTGATAGATTCCTACTTCATAGTTAAGAGACATACTTTCTC
TAACTATCAACATGAAGAAGCTATTTATAACTTGCTTAAAGATTGTCCGGCTGTTGCTGTTCATGATTTT
TTCAAGTTTAGAGTAGATGGTGACATGGTACCACACATATCACGTCAACGTCTAACTAAATACACAATGG
CAGACTTAGT"&amp;"CTATGCCTTACGTCACTTTGACGAAGGTAATTGTGACACTCTTAAAGAAATACTTGTCAC
ATACAATTGTTGTACTGATGACTATTTTAATAAGAAGGATTGGTATGATTTTGTAGAGAATCCTGACATT
TTACGCGTATATGCTAACTTAGGTGAGCGTGTACGTCAAGCATTATTAAAGACTGTACAGTTTTGCGATG
CTATGCGTGATGCAGGTATTGTAGGTGTACTAACTCTAGATAATCAAGATCT"&amp;"CAATGGGAACTGGTATGA
TTTCGGAGATTTCATACAGACTACACCAGGTAGTGGGGTTCCTATTGTTGATTCTTATTATTCATTGCTA
ATGCCTATTCTCACACTTACGAGGGCATTAGCTGCTGAGTCTCATCTAGACGCTGATTTGACAAAACCTT
ATGTAAAATGGGATTTGTTAAAATATGATTTCACGGAAGAAAGGTTAAACCTTTTTAACCGTTATTTCAA
GTATTGGGATCAAACCTACCACC"&amp;"CAAATTGTGTTAACTGTTTGGATGACAGATGCATTCTGCATTGCGCA
AACTTTAATGTGTTATTCTCTACTGTTTTTCCACCAACAAGTTTTGGTCCATTAGTGAGAAAAATTTTTG
TTGATGGTGTACCTTTTGTAGTTTCAACAGGTTACCACTTCAGAGAGCTAGGTGTTGTACATAATCAAGA
TGTAAACATACATAGCTCGAGACTTAGTTTTAAGGAACTATTAGTGTATGCTGCTGATCCTGCTA"&amp;"TGCAT
GCAGCTTCTGGTAATCTTTTGCTAGACAAACGCACTACATGCTTTTCAGTAGCAGCACTAACGAACAATG
TTGCTTTTCAAACTGTCAAACCAGGTAATTTTAACAAAGACTTTTATGACTTTGCTGTCTCTAAAGGCTT
CTTTAAAGAAGGGAGTTCTGTTGAACTCAAACATTTCTTCTTTGCCCAAGATGGTAATGCTGCTATTAGC
GATTACGACTATTATCGGTACAATTTACCAACTATG"&amp;"TGTGATATCCGACAGCTACTATTTGTAGTAGAAG
TTGTTGATAAATATTTTGATTGTTATGACGGTGGTTGTATTAATGCAAACCAAGTCATAGTAAACAATTT
AGATAAATCTGCCGGATTTCCATTTAACAAATGGGGAAAAGCCAGACTTTATTATGATTCTATGAGCTAT
GAGGATCAAGATGCACTCTTCGCTTATACTAAGCGTAATGTCATCCCTACTATAACCCAAATGAATCTTA
AGTATGC"&amp;"CATTAGTGCTAAAAATAGAGCTCGCACCGTTGCAGGTGTTTCTATTTGTAGTACTATGACTAA
TAGACAGTTTCATCAAAAACTTTTGAAATCCATAGCCGCCACAAGAGGTGCCACTGTTGTCATCGGAACT
AGTAAATTCTATGGTGGCTGGAACAATATGTTAAAAACTGTTTACAGTGATGTAGAAAATCCACACCTTA
TGGGTTGGGATTATCCAAAATGTGATAGAGCCATGCCTAACATGCTTAG"&amp;"GATAATGGCTTCTCTTGTTCT
TGCTCGCAAACATACTACTTGCTGTAGTTTGTCACATCGTTTCTATAGATTAGCTAACGAATGTGCACAA
GTTTTAAGTGAAATGGTCATGTGTGGCGGTTCACTATATGTGAAACCAGGTGGTACATCTTCAGGAGATG
CCACAACTGCTTATGCTAATAGTGTCTTCAACATTTGTCAGGCTGTTACTGCCAATGTGAATGCACTTCT
ATCAACTGATGGCAACAAGA"&amp;"TTGGCGATAAGTATATTCGCAATCTTCAACACAGACTTTATGAATGTCTC
TATAGGAATAGAGATGTTGATACAGACTTTGTCAATGAATTTTACGCTTACTTGCGTAAACATTTTTCAA
TGATGATACTTTCTGATGATGCTGTTGTTTGCTTTAATAGCACCTACGCATCACAGGGTCTTGTAGCTAG
CATAAAGAATTTTAAATCAGTTCTTTATTATCAAAATAATGTTTTTATGTCTGAGGCAAAAT"&amp;"GCTGGACT
GAGACTGACCTTACAAAGGGACCTCATGAATTTTGCTCTCAACACACTATGCTAGTTAAACAAGGTGATG
ATTATGTGTACTTGCCCTATCCTGATCCATCACGCATTCTAGGCGCAGGTTGTTTTGTCGATGACATTGT
CAAGACAGATGGTACACTAATGATTGAAAGATTTGTGTCATTGGCTATTGATGCTTATCCACTTACTAAA
CATCCTAATCAGGAGTATGCTGATGTCTTTCAT"&amp;"TTGTATTTACAATACATACGAAAGTTACATGATGAAC
TCACAGGACACATGTTAGACATGTATTCTGTTATGCTTACTAATGATAGTACTTCAAGGTATTGGGAGCC
AGAGTTCTATGAAGCAATGTACACACCTCATACAGTCTTACAGGCTGTGGGAGCTTGTGTTCTCTGCAAT
TCACAGACTTCCTTAAGATGTGGTGCGTGTATACGTAGACCCTTCTTATGCTGTAAATGTTGTTATGACC
ATGT"&amp;"CATATCAACATCTCATAAATTGGTTTTGTCTGTTAATCCGTATGTTTGCAATGCCACAGGTTGTGA
CGTCACAGACGTTACACAACTTTATTTAGGAGGTATGAGCTATTATTGCAAAGCACATAAACCGCCTATT
AGCTTTCCTCTTTGTGCTAATGGACAGGTTTTTGGTTTGTACAAAAACACATGTGTTGGTAGCGATAATG
TTACCGACTTTAATGCTATAGCTACATGTGATTGGACAAATGCTGG"&amp;"TGATTACATTCTTGCGAACACCTG
CACAGAAAGACTTAAACTTTTTGCTGCTGAAACACTTAAAGCAACAGAGGAGACCTTCAAACTATCTTAT
GGTATTGCCACTGTACGTGAAGTACTGTCAGATAGAGAATTATATCTTTCTTGGGAAGTAGGAAAACCTA
GACCACCTCTCAATAGAAATTATGTGTTTACTGGTTACAGAGTAACTAAGAATAGTAAAACACAAATTGG
TGAATACACTTTTGAAA"&amp;"AAGGTGATTATGGTGATGCTGTTGTTTACCGTGGTACAACAACTTATAAATTA
AACGTGGGTGACTATTTTGTGTTAACATCACACACAGTCATGCCACTGAGTGCACCAACATTAGTGCCAC
AGGAGCATTATGTTAGGATTACTGGCTTGTACCCTACACTCAACATTTCAGATGAGTTTTCTAGCAACGT
AGCTAATTACCAGAAAGTTGGTATGCAAAAATACTCAACTTTACAAGGACCACCAGGTA"&amp;"CTGGTAAAAGT
CATTTTGCTATAGGATTAGCATTGTACTATCCTTCAGCACGCATTGTTTATACAGCATGTTCACATGCAG
CTGTAGATGCACTGTGTGAAAAAGCATTAAAATATCTGCCCATTGATAAATGTAGCAGAATTATACCAGC
ACGTGCTCGTGTTGAATGCTTTGACAAATTCAAAGTTAATTCGACACTAGAGCAATATGTGTTCTGTACA
GTGAATGCACTACCAGAAACAACAGCTGAC"&amp;"ATTGTGGTTTTTGATGAGATATCAATGGCCACTAATTATG
ATTTAAGTGTTGTTAATGCTAGGTTAAGGGCAAAACACTATGTATATATAGGTGACCCTGCACAATTGCC
AGCACCACGCACGTTGCTCACTAAGGGTACTCTAGAACCTGAGTACTTTAATTCTGTTTGCAGATTAATG
AAAACTATAGGTCCTGATATGTTTTTAGGTACTTGTAGAAGATGTCCTGCTGAAATAGTTGACACTGTAA
G"&amp;"TGCTCTAGTTTATGATAATAAACTTAGAGCTCATAAAGATAAATCACAACAGTGCTTTAAAATGTTTTA
CAAGGGTGTTATAACACATGATGTCTCATCTGCTATTAACAGACCTCAAATTGGTGTAGTTAGAGAATTT
CTAACACGCAACCCTACTTGGAGAAAGGCTGTTTTCATCTCTCCTTATAATTCACAGAATGCTGTTGCTG
CCAAAATATTAGGTTTACCAACACAAACTGTGGATTCATCACA"&amp;"GGGTTCTGAGTATGACTATGTCATATT
CACACAAACAACTGAAACTGCACACTCTTGTAATGTTAACCGCTTTAATGTGGCCATTACTAGAGCAAAA
ATTGGTATACTTTGCATAATGTCTGATAGAGACCTTTATGACAAATTACAATTTACAAGCCTTGAAGTTC
CACGTCGAAACGTGGCAACCTTACAAGCTGAAAATGTAACAGGGCTTTTTAAGGATTGTAGTAAGGTTAT
TACAGGATTACACC"&amp;"CTACACAAGCACCAACTTACCTTAGTGTTGATACAAAATTCAAGACTGAAGGTTTG
TGTGTCGACATACCAGGAATACCAAAAGACATGACCTATAGGAGACTCATCTCTATGATGGGTTTCAAAA
TGAATTATCAAGTTAATGGTTACCCTAACATGTTCATCACCCGCGAAGAAGCCATTAAACATGTTCGTGC
ATGGGTTGGTTTTGATGTCGAAGGGTGTCATGCTACAAGAGAAGCTGTTGGTACTA"&amp;"ATTTACCATTACAG
CTAGGCTTTTCAACAGGTGTCAATCTAGTAGCAGTTCCTACAGGCTACGTTGATACATCTAATGCAACAG
AGTTTTCTAGGGTGAGTGCTAAACCACCACCTGGTGACCAATTTAAACATCTTATACCACTTATGTACAA
AGGATTACCTTGGAACATTGTGCGTATAAAGATAGTTCAGATGTTAAGTGACACACTTAAAAACCTTTCA
GACAGAGTCGTTTTTGTCCTTTGGGCA"&amp;"CATGGCTTTGAGCTGACATCTATGAAATACTTTGTCAAAATAG
GACCTGAACGCACTTGTTGCTTATGTGACAAACGTGCTACCTGTTTTTGCACAGCATCTGATACTTATGC
GTGTTGGCATCACTCAGTTGGATTTGACTATGTCTACAACCCTTTCATGATTGATGTTCAACAATGGGGT
TTTACTGGTAACCTTCAAAGTAACCATGACCAATACTGTCAAGTACACGGTAATGCACATGTTGCTAGT"&amp;"T
GTGATGCTATCATGACTAGATGTTTAGCAGTCCATGAATGCTTTGTTAAGCGTGTTGACTGGACCATTGA
ATATCCTATTATAGGTGATGAGCTGAAGATAAATGCAGCATGCCGTAAAGTACAACATATGGTAGTAAAG
GCTGCATTACTTGCTGATAAGTTTCCAGTTCTTCATGATATTGGTAATCCAAAAGCTATAAAATGTGTAC
CTCAAGCAGACACAGATTGGAAGTTTTATGATGCTCAACC"&amp;"TTGTAGTGATAAAGCTTATAAAATAGAGGA
ATTATTCTATTCCTATGCTACCCATTCTGATAAATTCAAGGATGGTGTTTGTCTTTTCTGGAACTGCAAC
GTTGACAGATACCCAGCAAATGCAATAGTCTGCAGATTTGACACAAGAGTTCTGTCCAATCTAAACTTAC
CAGGTTGTGATGGTGGTAGTTTGTATGTAAATAAACATGCTTTCCACACACCAGCTTTTGACAAGAGTGC
TTTTGTAAATC"&amp;"TTAAGCAATTACCATTCTTTTACTACTCAGATAGCCCTTGTGAGTCTCATGGCAAACAA
GTGGTGTCAGACATAGATTATGTACCTTTAAAGTCTGCAACGTGTATTACACGTTGTAACTTAGGTGGGG
CTGTTTGCAGACATCATGCGAATGAATACAGATTGTATTTAGACGCCTATAATATGATGATTTCTGCTGG
TTTTAGCCTTTGGATTTACAAACAATTTGATACCTACAATCTCTGGAACACTT"&amp;"TTACAAGACTCCAGAGT
TTAGAAAATGTGGCTTTCAATGTTATTAATAAGGGACATTTCGATGGACAGCAAGGTGAAACACCTGTTT
CTATCGTTAATAACACTGTCTACACAAAAGTAGATGGTGTTGATGTTGAATTGTTTGAGAACAAAACAAC
ACTACCTGTTAATGTAGCGTTTGAGCTCTGGGCTAAGCGCAATATCAAACCTGTTCCAGAAGTGAAAATA
CTCAACAATTTGGGTGTTGACATT"&amp;"GCTGCTAATACGGTGATTTGGGACTACAAAAGAGAAGCCCCTGCAC
ATGTTTCTACAATTGGAGTTTGTACTATGACTGACATAGCAAAGAAATCTACTGAAACTGCATGTTCACC
ACTCACTATCTTATTTGATGGTAGAGTTGAAGGACAAGTTGACTTATTCAGAAATGCCCGTAATGGTGTT
TTAATAACTGAGGGTAATGTAAAAGGATTACAACCATCAGTAGGTCCAAAACAAGCTAGTCTTAAT"&amp;"GGAG
TCACATTAATTGGTGAAGCAGTGAAAACACAGTTTAACTATTATAAGAAGGTTGATGGTGTAGTACAACA
ACTACCTGAAACTTACTTTACTCAGAGTAGAAATTTGCAAGAATTCAAACCCAGGAGTCAAATGGAAATT
GATTTCTTAGAATTAGCTATGGATGAGTTCATTGAACGATATAAACTAGAAGGCTACGCTTTCGAACATA
TCGTTTATGGAGATTTTAGTCATGGTCAGTTAGGTGG"&amp;"ATTACATCTATTGATTGGACTTGCTAAGCGTTC
TAAGGATTCACCACTAGAATTAGAGGATTTTATTCCTATGGACAGTACAGTTAAAAATTACTTTATTACA
GATGCACAAACAGGGTCATCTAAGTGTGTGTGTTCTGTTATAGATTTATTACTTGATGATTTTGTTGAAA
TAATAAAATCACAGGATTTATCAGTAGTTTCTAAAGTGGTTAAAGTGACTATTGACTATGCAGAAATTGC
TTTTATGC"&amp;"TTTGGTGTAAAGATGGCCATGTAGAGACATTTTACCCAAAATTACAATCTAGTCAAGCTTGG
CAACCTGGTGTTGCTATGCCGAACCTTTACAAAATGCAGAGAATGCTACTTGATAAATGTGATCTTCAAA
ATTATGGTGAAGCAGCAACTCTACCTAAAGGCATAATGATGAATGTTGCAAAATATACTCAACTGTGTCA
ATATTTAAATACTTTGACTTTAGCTGTACCTTATAACATGAGAGTAATAC"&amp;"ACTTTGGTGCTGGTTCTGAT
AAAGGAGTTGCACCTGGTACAGCAGTTCTTAGACAGTGGTTGCCTACGGGTACACTACTTGTCGATTCTG
ATCTTAATGACTTCGTCTCTGACGCTGATTCTACTTTAATAGGTGACTGTGCAACCGTACACACTGCTAA
TAAATGGGATCTCATTATTAGTGATATGTACGATCCTAAAACCAAACATGTAACAAGAGAAAATGACTCT
AAAGAGGGGTTTTTCACTTAC"&amp;"ATCTGTGGATTTATACAACAAAAGTTAGCCCTTGGAGGTTCTGTGGCCA
TAAAGATAACAGAGCATTCTTGGAATGCTGATCTTTATAAACTCATGGGACACTTTGCATGGTGGACTGC
TTTTGTTACTAATGTAAATGCCTCTTCTTCAGAGGCATTTTTAATTGGATGTAATTATCTTGGCAAACCA
CGTGAACAAATAGATGGTTATGTCATGCATGCAAATTACATATTCTGGAGGAATACTAATCCA"&amp;"ATTCAAT
TATCTTCCTATTCATTATTTGACATGAGTAAATTTCCTCTTAAATTAAGAGGGACAGCTGTCATGTCCTT
AAAAGAAGGACAAATCAATGATATGATATTGTCTTTACTTAGTAAAGGCAGACTTATTATTAGAGAAAAC
AACAAGGTTGTGGTTTCTAGTGATGTTTTAGTTAATAACTAAACGAACTATGTTTGTTTTTCTTTTTGTC
TTGCCTTTGGTTTCCAGTCAATGTGTCAATTTGA"&amp;"CCACAAGAACTGGAATACCGCCAGGTTATACCAATT
CATCTACTAGAGGTGTCTATTATCCAGACAAAGTTTTTAGGTCTTCAATTTTACATCTTACACAAGACCT
TTTCTTACCTTTCTTTTCTAATGTTACTTGGTTTAACACCATAAATTATCAAGGAGGCTTTAAGAAGTTT
GACAATCCTGTTTTACCATTTAATGATGGTGTTTACTTTGCCTCCACGGAAAAGTCCAATATTATACGCG
GTTGG"&amp;"ATTTTTGGAACAACACTTGATGCCAGAACTCAATCTCTTCTAATAGTTAACAACGCAACCAATGT
TGTTATCAAAGTATGTGAGTTTCAGTTTTGCACTGATCCATTTTTAGGTGTTTACTATCATAACAACAAT
AAAACATGGGTTGAAAATGAGTTTAGAGTTTATTCAAGTGCCAACAATTGCACTTTCGAATACATTTCTC
AACCTTTTCTTATGGACCTTGAAGGAAAGCAAGGTAATTTTAAGAAC"&amp;"CTTAGAGAGTTTGTGTTTAAAAA
TGTTGATGGTTATTTCAAGATTTACTCTAAACACACACCTATTGATTTAGTGCGCGACCTCCCCAGAGGT
TTTGCTGCATTGGAACCACTGGTGGACCTCCCTATAGGTATTAATATTACCAGATTCCAAACATTGCTTG
CTTTACATAGAAGTTATCTTACACCTGGTAAGCTAGAAAGTGGCTGGACAACTGGAGCTGCTGCTTACTA
TGTAGGTTACCTACAACA"&amp;"GAGGACTTTTCTCTTAAGTTACAATCAAAATGGAACCATTACAGATGCTGTT
GATTGTTCACTAGACCCTCTTTCAGAGACAAAGTGCACATTAAAATCCCTAACAGTTGAAAAAGGAATTT
ACCAGACTTCTAACTTCAGAGTTCAACCAACAATCAGTATAGTTAGATTTCCTAATATTACAAACTTATG
TCCATTTGGAGAAGTGTTTAACGCATCCAAATTTGCATCAGTTTATGCTTGGAACAGGAA"&amp;"GAGAATTAGC
AATTGTGTTGCTGATTACTCTGTACTTTATAACTCTACATCATTTTCCACTTTTAAATGTTATGGAGTTT
CACCTACAAAACTCAATGACCTTTGCTTCACCAATGTGTATGCAGACTCATTTGTTGTTAAAGGTGACGA
GGTTAGACAAATAGCACCCGGACAAACTGGTGTTATTGCTGATTATAACTATAAGCTGCCAGATGATTTT
ACTGGTTGTGTTATTGCTTGGAACTCAGTTA"&amp;"AGCAAGATGCTTTGACTGGTGGTAATTATGGTTATTTGT
ATAGATTATTTAGAAAGTCTAAGCTTAAACCATTTGAGAGAGATATTTCCACTGAAATATACCAAGCCGG
CAGCACACCCTGTAACGGTCAAGTTGGTCTAAATTGTTATTATCCTCTTGAAAGGTATGGTTTTCACCCA
ACTACAGGTGTTAACTACCAACCTTTTAGAGTGGTTGTTTTATCATTTGAGTTACTTAATGGACCAGCTA
CT"&amp;"GTTTGTGGACCCAAATTGTCTACAACACTAGTTAAAGACAAATGTGTCAATTTCAACTTTAACGGTTT
AACTGGCACAGGTGTTCTTACAACATCTAAGAAACAGTTTCTGCCTTTTCAACAATTTGGTAGAGACATC
TCTGACACTACTGATGCTGTCCGTGACCCACAGACACTTGAAATACTTGACATTACCCCTTGCTCTTTTG
GAGGAGTTAGTGTGATAACACCAGGTACAAACACTTCTAATCAA"&amp;"GTGGCTGTACTTTACCAAGATGTTAA
CTGTACTGAAGTGCCTATGGCCATTCATGCAGAACAACTTACACCTGCCTGGCGTGTTTACTCTGCAGGA
GCAAATGTGTTTCAAACAAGAGCAGGCTGTTTAGTAGGTGCTGAGCATGTCAACAATTCTTATGAATGTG
ACATTCCAGTCGGTGCTGGCATATGTGCAAGTTACCATTCCATGTCATCATTTCGTAGTGTCAACCAGCG
TTCAATCATTGCTTA"&amp;"CACTATGTCTTTAGGTGCAGAAAATTCAGTTGCTTATTCTAATAATTCAATTGCC
ATACCTACTAATTTTACAATAAGTGTTACCACAGAAATTCTACCAGTGTCAATGACTAAGACTTCTGTAG
ATTGTACTATGTACATCTGTGGAGATTCAATTGAGTGTAGTAATTTATTGCTACAATATGGCAGTTTTTG
CACACAATTAAACCGTGCTTTGACTGGGATTGCTGTTGAACAAGACAAAAACACACA"&amp;"AGAAGTTTTTGCC
CAGGTTAAACAAATCTACAAAACACCACCTATTAAAGATTTTGGTGGCTTTAACTTTTCACAAATATTGC
CAGATCCATCAAAACCAAGCAAGAGGTCATTTATTGAGGATTTACTCTTCAACAAAGTGACACTTGCTGA
TGCTGGCTTCATCAAACAATATGGTGATTGCCTTGGTGATATTGCTGCTAGAGATCTCATCTGTGCACAA
AAGTTCAATGGACTCACGGTTCTACCGC"&amp;"CTTTGCTCACAGATGAAATGATTGCTCAATACACTTCTGCAC
TACTTGCTGGAACAATCACCTCAGGTTGGACCTTTGGTGCAGGAGCTGCTTTACAAATACCCTTTGCAAT
GCAAATGGCTTACAGGTTTAATGGCATTGGAGTCACTCAGAATGTTCTATATGAGAATCAGAAATTAATT
GCCAATCAGTTCAACAGTGCTATTGGCAAAATACAGGATTCACTTTCATCTACGGCTAGTGCACTTGGTA"&amp;"
AACTTCAAGACGTCGTAAATCAAAATGCACAGGCTTTAAACACACTTGTCAAACAACTTAGTTCCAATTT
TGGAGCTATTTCGAGTGTGCTTAATGATATTCTTTCACGTCTTGACAAAGTTGAGGCTGAAGTGCAAATT
GATAGGTTAATCACAGGAAGACTACAGAGTCTTCAAACTTATGTGACACAACAATTAATCAGAGCAGCAG
AAATCAGAGCTTCTGCTAATCTTGCTGCAACAAAAATGTCT"&amp;"GAGTGCGTACTCGGACAATCTAAAAGAGT
TGATTTTTGTGGAAAAGGCTACCATTTAATGTCTTTCCCTCAATCAGCACCGCATGGTGTTGTTTTCTTG
CATGTTACTTATGTACCTGCACAAGAAAAGAACTTTACTACTGCTCCTGCTATTTGTCATGAAGGAAAAG
CACACTTCCCTCGTGAAGGTGTCTTCGTTTCAAATGGCACTCATTGGTTTATTACACAAAGGAATTTTTA
TGAACCTCAAAT"&amp;"TATTACCACTGACAACACATTCGTCTCTGGTAGCTGTGATGTTGTAATTGGAATAGTC
AACAACACAGTTTATGATCCTTTGCAACCCGAGCTTGACTCATTTAAGGAGGAGTTAGACAAATACTTCA
AAAATCACACATCACCAGATGTTGATCTTGGCGACATATCTGGCATAAATGCTTCGGTCGTCAACATACA
AAAAGAAATTGACCGCCTCAATGAGGTTGCCAAAAATTTGAATGAATCACTCAT"&amp;"TGACCTACAAGAGCTT
GGAAAATATGAGCAATACATCAAATGGCCTTGGTACATTTGGCTTGGTTTTATAGCTGGGCTAATTGCTA
TCATTATGGTCACAATCATGCTATGTTGTATGACTAGTTGCTGTAGTTGCCTCAAGGGTTGTTGCTCTTG
CGGTTCCTGCTGCAAATTTGATGAAGACGATTCAGAACCTGTTCTGAAAGGAGTCAAATTACATTACACA
TAAACGAACTTAATGGATTTGTTTA"&amp;"TGAGAATTTTTAATCTTGGATCTGTAACATTCAAACCAGGAAAAA
TTGAAGATGCTACTCCTTCAGATTCTATTCGCGCTACTGCAACGATACCGATACAAGCCTCACTCCCTTT
CGGATGGCTTATTGTTGGCGTTGCACTTCTTGCTGTTTTTCAGAGCGCTTCCAAAATAATTACACTCAAA
AAGAGGTGGCAATTTGCTCTCTCCAAGGGTGTTCATTTTGCTTGCAACTTGCTTCTACTATTTGTTA"&amp;"CAG
TCTACTCTCACCTTTTGCTTGTTGCTGCTGGCCTTGAAGCCCAATTTCTCTATCTTTACGCTTTAGTTTA
TTTTCTGCAAAGTGTTAATGCTTGCAGAATTATTATGAGGCTTTGGCTGTGCTGGAAGTGCAGATCCAAA
AATCCATTACTTTATGATGCCAATTACTTTCTTTGCTGGCATACTAATTGCTATGACTATTGTATACCAT
ATAATAGCATAACTTCTTCAATTGTCATTACATCAGGT"&amp;"GATGGCACTACAAGTCCTATTACAGACCATGA
CTACCAAATTGGTGGTTATACGGAAAAGTGGGAATCTGGTGTTAAAGACTGTGTTACATTACATGGTTAC
TTTACATCAGAATGCTACCAGCTGTACTCTACACAACTTAGTACAGATACTGGTGTTGAACATACTACCT
TCTTCATTTACAGTAGAATTGTGGATGAACCAGAAGACCATGTTCAAATTCACACAATCGACGGCTCATC
AGGAGTTGT"&amp;"AAATCCAGCAATGGATCCTATCTATGATGAGCCGACGACGACTACTAGCGTGCCTTTGTAA
GCACAAGCTGATGAGTACGAACTTATGTACTCATTCGTTTCGGAAGAGACAGGTACGTTAATAGTTAATA
GCGTACTTCTTTTTCTTGCTTTCGTGGTATTCTTGCTAGTCACACTAGCCATCCTTACTGCGCTTCGATT
GTGTGCGTACTGCTGCAATATTGTTAACGTGAGTTTAGTTAAACCTTCTTT"&amp;"TTACGTCTACTCACGTGTT
AAAAATCTGAATTCTTCTAGAGTTCCTGATCTTCTGGTCTAAACGAACTAAATATTTTAGTTTTTCTGTT
TGGAACTTTAATTTTAGCCATGTCAGCTGACAACGGTACTATTACCGTTGAAGAGCTTAAAAAGCTCTTA
GAACAATGGAACCTAGTAATAGGTTTCCTATTTCTAACATGGATTTGTCTTTTACAGTTCGCCTATGCTA
ACAGGAATAGGTTTCTGTACAT"&amp;"AATTAAGTTAATTTTCCTCTGGCTACTTTGGCCAGTAACTTTAGCTTG
CTTTGTGCTTGCTGCTGTTTACAGAATCAATTGGATTACCGGTGGAATCGCGATTGCAATGGCTTGTCTT
GTGGGCTTGATGTGGCTTAGCTACTTCATTGCTTCATTCAGGCTTTTTGCGCGTACGCGTTCCATGTGGT
CCTTCAATCCAGAAACAAACATACTGCTGAATGTGCCATTGCATGGTACAATTTTGACCAGACC"&amp;"ACTCCT
AGAAAGTGAACTTGTCATCGGTGCTGTGATCCTCAGAGGACACCTTCGCATTGCTGGACATCATCTAGGA
CGCTGTGACATCAAGGACCTGCCAAAAGAAATCACTGTAGCTACATCACGAACGCTTTCTTATTACAAAT
TGGGAGCTTCGCAGCGTGTAGCCGGTGACTCAGGTTTTGCTGCATACAGTCGCTATCGGATTGGCAACTA
CAAACTAAACACAGACCATTCCAATAGCAGTGACA"&amp;"ATATTGCTTTGCTTGTACAGTAAGTGACAACAGAT
GTTTCATCTCGTTGACTTTCAGGTTACTATAGCAGAGATACTTATTATTATTATGAGAACTTTCAAGATT
TCCATTTGGAACCTTGATTACATCATTAATCTCATAATTAAAAATTTATCTAAGCCTTTAACTGAAAATA
AATATTCTCAGTTAGACGAAGAGCAACCAATGGAGATTGATTAAACGAACATGAAAATTATTCTTCTCTT
GGCATT"&amp;"AGTTACTTTTGCTACATGCGAACGTTACCACTACCAAGAGTGTGTTAGAGGTACAACTGTACTA
ATAAAGGAACCTTGCTCTTCTGGAACTTACGAGGGCAATTCACCATTTCATCCTCTTGCTGATAATAAAT
TTGCACTTGCTTGCTCAAGCCAACAATTTGCTTTTGCTTGCCCTGACGGTACTAAACATACCTTTCAGTT
ACGTGCGAGATCAGTTTCACCAAAACTTTTCATCAGACAAGAGGAAGT"&amp;"TCAAGAACTTTACTCACCACTC
TTTCTCATAATTGCTGCATTAGTGTTTATAACACTTTGCTTCACACTTAAGAGAAAGACAGAATGAGTGA
AATTACACTAATTGACTTCTATTTTTGCTTTTTAGCCTTTCTGCTATTCCTTGTTTTAATTATGCTCATG
ATATTTTGGTTTGCTTTGACACTCCAAGATGATGATGAGTGTTGCCAAGTCTAAACGAACATGAAATTTC
TTGTTTTACTTGGAATACT"&amp;"AACAACAGTACACACATTCCATCAGGAATGTAGTTTACAGTCATGTCAATT
CAATTCACCTTATGTAGTTGATGATCCATGCCCTATACATTTCTACTCGAAATGGTATATTAGGGTCGGT
GCTAGAAAATCTGCACCATTGATTGAACTCTGTGTTGATGAAGTAGGTTCAAAAACACCTATTAAATACA
TCGACATTGGCAACTACACTGTTTCTTGTTCACCGTTTACTATAAACTGTCAAGAACCTAA"&amp;"ATTAGGTAG
TCTCGTAGTTCGTTGTTCGTTCTATGAAGACTTTGTTGATTACCATGACATTCGTGTTGTTTTAGATTTC
ATCTAAACGAACAAACAAAATGTCTGATAATGGACCCCAAAATCGTGCACCCCGCATTACATTTGGTGGA
CCCTCAGATTCGACTGACAATAACCAGAATGGAGACCGCAGTGGAGCAAGGCCAAAACAACGAAGGCCCC
AGGGATTACCCAATAATACTGCGTCTTGGTTC"&amp;"ACCGCTCTCACTCAACATGGTAAGGAAGACCTTAGATT
CCCTCGAGGACAAGGTGTTCCGATTAACACCAATAGTACCAAAGATGACCAAATTGGCTACTACCGAAGA
GCTACCAGACGAGTTCGTGGTGGTGACGGTAAAATGAAAGATCTCAGTCCACGATGGTACTTCTATTACC
TTGGAACTGGGCCAGAAGCTGGACTTCCCTATGGTGCTAACAAAGAAGGCATCATATGGGTTGCAACTGA
GGG"&amp;"AGCCTTGAATACACCAAAAGATCACATTGGCACCCGCAATCCAAACAACAATGCTGCAATCGTGCTA
CAACTTCCTCAAGGAACAGCTTTGCCTAAAGGTTTCTACGCAGAAGGGAGCAGAGGCGGCAGTCAAGCTT
CTTCACGCTCTTCATCACGTAGTCGCAATAGTTCCAGAAACTCAACTCCAGGCAGTAGTAGGGGAACTTC
TCCTGCTCGAATTGCTGGCAATGGTGGTGATGCTGCCCTTGCTTT"&amp;"GCTACTGCTTGATCGGTTGAATGCA
CTTGAGAGCAAAATGTCTGGTAAAGGCTCACAAAAACAGAGCCAAACAGTCACTAAGAAATCTGCTGCTG
AGGCTTCCAAGAAACCTCGCCAAAAACGTACTGCCACTAAACAATACAATGTCACTCAGGCATTTGGCAG
ACGTGGTCCTGAACAAACCCAAGGAAATTTTGGGGACCAAGAATTAATCAGACAAGGAACTGAGTACAAA
CATTGGCCGCAAATTG"&amp;"CACAATTTGCACCTAGCGCTTCTGCATTCTTCGGAATGTCGCGCATTGGCATGG
AAGTCACACCTTCGGGAACATGGCTGACTTACACAGGTGCCATCAAGCTTGATGACAAAGATCCAAGCTT
CAAAGACAACGTCATACTGCTGAACAAGCACATTGACGCATACAAAACATTCCCACCAACAGAGCCTAAA
AAGGACAAAAAGAAAAAGACTGACGAAAGCCAGCCTTTACCGCAGAGACAGAAGAAAC"&amp;"AACAAACTGTGA
CTCTTCTTCCTGCTGCAGATTTGGATGATTTCTCCAAACAATTGCAACAATCCATGAGCAGTGCTGATTC
AACTCAGGCTTAAACTCATGCAGACCACACAAGGCAGATGGGCTATGTAAACGTTTTCGCTTTTCCGTTT
ACGATACATAGTCTACTCTTGTGCAGAATGAATTCTCGTAGCTATACAGCACAAGTAGGTATAGTTAACT
TTAATCTCACATAGCAATCTTTAATCAGT"&amp;"GTGTAACATTAGGGAGGACTTGAAAGAGCCACCACATTTTC
ACCGAGGCCACGCGGAGTACGATCGAGGGTACAGTGAATAATGCTAGGGAGAGCTGCCTATATGGAAGAG
CCCTAATGTGTAAATTAATTTTAGTAGTGCTATCCCCATGTGATTTTAATAGCTTC
")</f>
        <v>&gt;PnGX-P5L MT040335.1_genome
GCTTTAACTTTTTACAAATCCCAGGTAGCAAAACCAACCAACTCTCGATCTCTTGTAGATCTGTTCTCTA
AACGAACTTTAAAATCTGTGTGGCTGTCACTTGGCTGCATGCCTAGTGCACTCACGCAGTATAATAATAA
TTAATTACTGTCGTTGACAGGAAACGAGTAACTCGTCCGTCTTCTGCAGACTGCTTACGGTTTCGTCCGT
GTTGCAGTCGATCATCAGCATACCTAGGTTTTGTCCGGGTGTGACCGAAAGGTAAGATGGAGAGCCTTGT
CCCTGGTTTCAACGAGAAAACACACGTCCAACTCAGTTTGCCTGTTCTTCAGGTTCGCGACGTGCTAGTA
CGTGGCTTTGGAGACTCCGTGGAGGAGGCTCTATCAGAGGCACGTCAACATCTTCTTGACGGCACTTGTG
GCATAATCGATGTTGAAAAGGGAGTACTCCCCCAACTCGAACAGCCCTATGTGTTTGTCAAACGTTCTGA
TGCCCGAACTGCTCCTCACGGCCATGTAATGGTTGAATTGGTGGCAGAACTCGATGGTGTTCAGTACGGT
CGTAGCGGTGAGACTCTTGGTGTTCTTGTACCACATGTTGGTGAAACACCTGTTGCTTATCGCAAAATTC
TTCTCCGTAAGAATGGTAATAAGGGAGCCGGTGGTCATAGTTTCGGCATCGATCTAAAGTCTTATGACTT
AGGTGACGAGCTTGGCACTGATCCCATTGATGACTTTCAAGTCAACTGGAACACTAAACATGGCAGTGGT
GTAACTCGTGAGCTCATGCGTGAGCTTAATGGGGGCGCATACACTCGCTATGTAGACAATAACTTCTGTG
GCCCTGACGGCTACCCTCTTGAGTGCATCAAAGACTTATTAGCTCGTGCTGGAAAGTCTTCTTGCTCTTT
GTCCGAACAACTGGACTTTATTGACACTAAAAGAGGTGTGTACTGCTGCCGTGAACATGAACATGAAATT
GTTTGGTACACGGAACGCTCCGACAAGAGCTACGAATTACAGACACCTTTTGAAATCAAATTGGCAAAGA
AATTTGACAATTTCACAGGGGAATGTCCAAACTTTGTCTTCCCACTAAATTCTACAATCAAGACCATTCA
ACCACGTGTTGAAAAGAAAAAGCTTGAGGGTTTTATGGGTAGAATTCGATCTGTCTATCCTGTTGCATCA
CCAAATGAATGCAACCCAATGCACCTTTCGACGCTTATGAAGTGTGAACATTGTAGTGAAACTTCATGGC
AAACTGGTGACTTCCTTAAAGCCACTTGTGAATTTTGTGGTACTGAAAATCAAGTCAAAGAAGGACCTAC
CACTTGTGGTTACCTTCCTCAAAATGCTGTAGTAAAAATTTTTTGTCCAGCATGTCATAATCCAGAAATG
GGACCTGAGCACAGTCTCGCAGAATACCATAATGAATCTGGTATTAAAACCACTCTTCGTAAAGGTGGTC
GTACCAAAGCATTTGGAGGATGTGTGTTCTCTTATGTGGGCTGTCACAACAAGTGTGCCTATTGGGTGCC
TCGTGCTGCTGCTAACGTAGGATGTAACCACACAGGAGTTGTGGGAGAAGGTTCTGAAAGTCTCAATGAT
AACCTTCTTGAAATACTTACTAAGGAGAAAGTCAACATTAACATTGTTGGTGACTTTAAACTGACTGAAG
AGATCGCCATAATCTTGGCATCTTTTTCTGCATCCACGAGTGCTTTCGTGGAAACTGTGAAGGGCTTGGA
TTACAAGTCTTTCAAACAAATTGTTGAATCCTGTGGTAACTTTAAAGTAACCAAGGGAAAATTCAAGAAG
AATGCTTGGAATATTGGTGAACCAAAGTCCATACTGAGCCCTCTGTATGCATTTCCCTCAGAAGCTGCTC
GTGTGGTACGTTCCATTTTTTCACGCACTCTTGAAACTGCTCAACACTCTGTGCGTGTCTTGCAAAAGGC
CGCTATTACAATTCTGGACGGAATTTCACAGTACTCACTCAGATTGATTGATGCTATGTTGTTCACGTCT
GAACTTACAACAGACAGTATCGTAGTGATGGCATACGTCACAGGTGGTGTTGTACAAATGACTACACAAT
GGCTTACCAATATTTTTGGTACTGTGTATGAAAAATTGAAACCTATTCTTGACTGGCTTGAAGAGAAGTT
CAAGGAAGGGATAGAGTTTCTTAAGGACGGTTGGGAGATTGTAAAATTCATCACAACCTGTTCTTGTGAA
ATCATTGGTGGACAGCTTGTAGCATTCACCACTGAACTTAAAGACAGTGTGAAGAAATTTTTCAAACTGG
TTAACAAATTTCTTGCTCTTTGTGCTGATTCCATCGTCATTGGTGGTGCAAAACTTAAAGCTTTGAATTT
GGGAGAAACCTTTGTCGCACACTCCAGAGGACTCTACAAAAAGTGTGTGAAATCCAGAGGAGACTCTGGT
TTACTCATGCCTCTAAAAGCACCAAAAGAAGTTATCTTCCTTGATGGAGAAACTTTGCCTACAGAGGTAC
TTTCAGAAGAAGTAATACTAAAAACTGGTGAATTACAACCACTTGAGGAACCAACTGCACAGGCAGTTGA
AGTACCACTCGTAGGTACACCAGTTTGCATTAATGGATTAATGCTGCTTGAAATTAAAGATACTGAAAAG
TATTGTGCTCTTGCACCTAACATGATGGTCACTAATAATACCTTCACTCTAAAAGGTGGTGCACCAACCA
AAGTCACATTTGGTGATGACACAGTCATTGAAGTCCAAGGCTACAAGAATGTGAATATCACATTTGAATT
GGATGAACGAGTAGATAAAGTACTCAACGAAAAGTGCTCTAACTACACTGTAGAACTTGGAACCAACATA
GATGAATTGGCTTGTGTTGTAGCTGAGGCAGTAATAAAGACTTTGCAACCTGTTTCAGAATTACTTACAC
CGCTAGGCATTGACTTAGACGAGTGGGGTGTTGCAACCTATTACTTGTTTGACGAGTCTGGTGAGTATAC
TTTGTCTTCACGTATGTATTGTTCATTCTATCCTCCAGATGAGGATTATGAAGAAGAATACAGCGAAGAG
GAACAACCTGAACAACCAACTCAATATGAGTATGGTACTGAATCTGATTACAAAGGTTTGCCTTTGGAAT
TTGGTGCATCTTCTGTACAACAACAGGAAGAACAAGAAGAAGATTGGTTAGAAACTGAAGCTGAAGTGGT
GGAACAAGAAGTTACACCAACTGAGCAAGAGGAAGAGCTACCAATCACTGAAATTGTTCCTGCAGTGGAA
CAAACTACAATTGTAGAGCTAGAATGTGATAATTTCACTGGTTATTTAAAACTCACTGATAATGTTTCCA
TTAAAAATGTGGATATTGTAAGTGAGGCTAAAAATGTAAAACCTACAATAGTGGTTAATGCTGCTAATGT
ACACCTAAAACATGGTGGTGGTGTTGCTGGTGCTCTTAACAAAGCTACTAACAACGCTATGCAAATTGAG
TCTGATGACTACATTGCCAGAAATGGACCACTAAACGTGGGTGGTAGTTGTCTTCTAAATGGACACAATT
TGGCTAAAAACTGCCTTCATGTTGTTGGTCCTAATCTCAACAAGGGTGAAGACATTCAATTACTTAAAGT
TGCCTATGAAAATTTCAATCATCATGAAAAATTACTTGCACCACTTCTCTCAGCAGGCATCTTTGGTGCA
CAACCAATACAGTCTTTGAAGGTGTGTATTGAAACAGTACGCACACAAGTCTTTTTAGCTGTCTTTGACA
AGGACCTCTATGAAGAACTTGTAGCTAGCTTTTTAGAAATGAAAAGTGAGACTAAAGTACAAGATCACTT
TGACGTCGTTGAGACTAAGGTTGAAATTACACCTGAAGAATCTGCTTCAAGTGAGAAACCTACCAAGGAA
GAGCCTAAAAAGGTGAAACCTTGTATTGAAGAAGTTACAACTACTCTAGAAGAAACTAAGTTTCTTACAG
AAAACTTGTTACTGTATGCAGACATTAATGGTAATCTGTATCCAGATTCAACCAGTCTTGTGGAAAATGT
TGATGTCACCTTCCTTAAAAAGGATGCTCCTTATATAGTAGGTGACATAATTACTAGTGGTAATTTAACA
ACCGTTGTCATACCAACAAAGAAAGCAGGTGGTACTACAGAAATGCTTGCAAAGGCATTGCGTAAAGTAC
CTACTGACCATTATATAACCACCTACCCCGGACAGGGTTGCGTTGGTTATACAATTGAGGAAGCAAAAAC
AGCTCTTAAGAAGAGTAAGAGTGCTTATTATGTATTACCCTCTATAATTCCAAATAAGAAAGAAGAAATT
CTTGGTACTGTTTCTTGGAACTTGCGTGAAATGCTTACGCATGCTGAAGAAACACGTAAATTAATGCCTA
TTTGCATGGATACAAAGGCTATAATGTCTACTGTGCAAAGGAAGTATAAGGGTATTAAGATACAGGAGGG
AGTCGTGGACTACGGTGTAAGGTTTTACTTCTATACTAGTAAAACACCTGTAGCTACACTTATTGCAACT
CTTAATTCATTAGGAGAAACCTTGGTCACAATGCCTTTGGGTTATGTGACACATGGTTTAAATTTAGAAG
AGGCTGCTAGGTATATGAGATCACTCAAAGTACCCGCAACCGTTTCTGTTTCTTCACCAGATGCTGTTAC
AGCATATAATGGTTACCTTACTTCCTCTTCAAAGACTCCTGAAGAGCATTTCATAGAAACCATCTCACTA
GCTGGTTCATATAAAGACTGGTCCTATTCAGGACAGGCTACTGAATTAGGTATTGAATTTCTTAAAAGAG
GTGACAAAGTTGTCTACCACACAACTAGTAAACCAATCACTTTCCACATGGATGGTGAGGTTATCAACAT
TGACAGTCTTAAGACACTCCTAGCTCTTAGGGAAGTTAAGACCATTAAGGTGTTTACCACAGTTGACAAC
ATTAATCTTCACACTCAAGTTGTGGACATGTCTATGACTTATGGACAACAGTTTGGTCCAACCTACTTGG
ACGGAGCTGACGTTACAAAGATTAAACCTCATGCATCTCATGACAGCAAGACATTTTATGTGTTGCCTAA
TGATGATACACTACGCAGTGAGGCTTTTGAGTACTATCACACAACTGATGAAAGTTTTCTAGGTAGATAC
ATGTCAGCATTAAATCATACTAAGAAATGGAAATTTCCACAGGTTAATGGTTTAACATCCATTAAATGGG
CAGATAACAATTGTTACCTAGCCACAGCCTTATTAACTCTTCAACAGATAGAATTGAAGTTTAATCCACC
AGCATTGCAAGACGCCTACTACAGGGCTAGAGTTGGTGATGCTGCAAATTTCTGTGCACTTATACTTGCT
TACTGTAATAAAACAGTGGGTGAGCTAGGTGATGTAAGAGAAACAATGAGTCATTTGTTTCAACATGCCA
ACTTGGATTCTTGTAAAAGAGTCCTAAATGTGGTGTGTAAAACTTGTGGACAGCAACAAACTACCTTAAA
GGGTGTAGAGGCTGTAATGTATATGGGTACACTTTCTTATGAACAACTTAAGAGAGGTGTAACTGTACCG
TGTGTTTGTGGAAGACAAGCTACACAGTATTTAGTACAACAAGAGTCATCTTTTGTTATGATGTCTGCAC
CACCTGCTGAATATAAACTAAAGCATGGTACTTTCTTGTGTGCTAGTGAGTATACTGGTAATTACCAGTG
TGGTCATTATAAACACATCACTTCAAAGGAAACCTTGTATGTCATAGATGGTGCATTGCTCAGCAAAACC
TCAGAGTACAAAGGCCCTGTTACAGATGTTTTCTATAAAGAAAACAGCTACACAACAACCATAAAACCAA
TTGTTTATAAACTAGACGGTGTTGTGTGTACAGAAATTGATCCTAAATTGGATGGTTACTATAAAAAGGA
TAATGCCTATTTTACTGAACAGCCAATTGATTTAGTGCCAACTCAACCTTACCCAAACTCAAACTTTGAC
AATTTCAAGTTTGTTTGTGACAACACCAAATTTGCTGATGACTTAAACCAGATGTCTGGTTATAAGAAGC
CTGCTTCTCGTGAGCTTAAGATTACTTTTTTTCCTGACTTGAATGGTGATGTAGTGGCTATTGATTATAA
ACATTACACACCTTCATTCAAGAAAGGTGCTAAGTTGTTGCACAAGCCTATTGTATGGCATGTGAATAAC
ACAATTAACAAAGCAACGTTTAAACCAAATACTTGGTGCTTACGTTGTCTTTGGAGTACTAAACCAGTTG
AAACGTCAAATATTTTTGATGTTCTGCAATCAGAGGACACACAGGGAATGGAAACTCTTGCCTGTGAGGA
CACTAAACTTGTCACTGAAGAAGTAGTGGAAACTCCTACCATACAGAAAGACATAGTAGAGTGTGATGTG
AAAACTACCGAAGTTGTAGGTGACGTCATACTTAAACCAGCACAAGACGGTGTAAAAATAACAGAAGAAG
TTGGTCATGAAGATCTAATGGCTGCTTATGTAGACAATACTAGTCTAACAATTAAGAAACCCAATGAATT
ATCAGTAATGTTGGGTCTAAAAACTTTAAAAACTCACGGTTTGGCTGCTGTTAATAGTGTCCCTTGGGAT
ACTATTGTTACTTATGCCAAACCGTTTCTTAATAAGGTAACTAGTGTTGCTGCAAGTGGAGTTGCGCGTT
GTTTAAACCGCATCTGTGTTAACTATATGCCTTATGTTTTAACTTTGTTGCTGCAATTCTGTACTTTTAC
TAGAAGTACTAATTCTAGAATCAAAGCATCTATGCCAACTACTATAGCTAAAAATACGGTTAAGAGTGTT
GGTAAGTTCTGTTTAGAAGCCTCATTTAATTATTTGAAGTCTCCTAATTTTTCTAAACTCATAACTATTA
TAGTATGGTTTCTTTTGTTAAGTGTTTGTCTAGGTTCTTTAATCTATTCAAGTGCTGCTTTAGGTGTTTT
GATGTCTAATCTAGGTATGCCGTCATACTGTACAAGTTACAGAGATGGTTATCTAAACTCTACTAATGTC
ACAACAACAGCTTACTGTACGGGTTCTATACCGTGTAGTGTCTGTCTTAGTGGTATGGATTCTTTAGATG
CTTATCCTGCTCTAGAAACTATTCAAGTTACCATTTCTTCTTTTAAATGGGATTTAACTGCTTTTGGCAT
TATTGCAGAGTGGTGTTTGGCATATATTCTCTTTACTAGGTTCTTTTATGTACTAGGTTTAGCCGCAATT
ATGCAATTGTTCTTTGGCTATTTCGCTGTACATTTTATTAGTAATTCTTGGCTTATGTGGCTCATAATTA
ATCTTGTACAAATGGCCCCTATTTCAGCTATGGTTAGAATGTATATCTTTTTCGCATCATTTTATTATGT
GTGGAAGAGCTATATACATGTTGTTGACGGTTGTACCTCATCTACTTGTATGATGTGTTACAAACGTAAT
AGAGCTACAAGGGTTGAATGCACAACCATTGTAAATGGTGTAAGAAGATCATTTTATGTCTATGCTAATG
GAGGTAAAGGATTTTGTAAACTACATAACTGGAATTGTGTCAATTGTGATACTTTCTGTGCAGGTAGTAC
TTTTATTAGTGATGAAGTCGCAAGAGACTTGTCCCTACAATTTAAGAGACCCATTAATCCTACAGACCAG
TCATCTTATGTAGTGGATAGTGTAGCTGTGAAAAATGGTTCGCTGCACCTCTACTTTGACAAGGCTGGCC
AGAAAACCTATGAAAGACATTCTCTTTCTCACTTTGTCAATTTAGACAACTTGAGAGCTAATAACACTAA
AGGATCAATACCCATTAATGTCATTGTGTTTGATGGTAAGTCTAAGTGTGATGAATCATCAGCTAGAGCA
GCTTCTGTTTATTACAGTCAGCTTATGTGTCAACCTATATTGTTACTTGACCAGGCGTTAGTGTCTGATG
TTGGTGACAGTGCAGAAGTAGCTGTTAAAATGTTTGATGCTTATGTTAATACATTCTCATCAACTTTTAA
CGTGCCTATGGATAAGTTAAAAACTCTCATTGCAACAGCTGAGACTGAACTTGCTAAGAATGTGTCTTTA
GATAATGTCCTTTCAACATTTATCTCAGCAGCTCGTCAAGGGTTTGTTGATTCTGATGTTGATACTAAGG
ACGTTGTGGAATGTCTAAAAATTTCTCATCAATCAGACATTGAAGTTACAGGTGACAGTTGTAATAACTA
TATGCTCACCTATAACAAAGTGGAAAACATGACGCCTAGAGATCTAGGTGCTTGTATTGATTGCAGTGCA
CGTCATATTAATGCACAAGTAGCAAAAAGTCACAACATTTCTTTGATTTGGAACATTAAAGATTTCATGT
CGCTGTCTGAACAACTGCGTAAACAAATACGTAGTGCTGCTAAGAAGAATAACTTGCCTTTTAAGTTGAC
ATGTGCAACTACTAGACAAGTTGTTAATGTAGTAACAACAAAGATAGCACTTAAAGGTGGTAAATTTGTT
ACAAATTGGTTTAAGTACTTGCTTAAAGCCACATTAGTTTGTGTTGTTATAGCTTGTGTCTTTTACTTTA
TTACACCTGTACACGTGCTTACTAAGCATGGTGATTTTGCAGATGAAATCATTGGTTACAAAGCTATTGA
AGATGGTGTCACACGTGACATTTCATCTAACGACAATTGCTTTGCTAATAAACACGTTGGATTTGACTCA
TGGTTTAGTCAACGTGGTGGTTCTTATACTAATGATAAGACTTGTCCAATTGTGGCTGCCGTCATAACTC
GTGATGTAGGATTTGTAGTTCCTGGTTTACCAGGAACAATTTTCCGTACATTAAGTGGTGACTTTTTACA
TTTCTTACCTAGAGTGTTTAGTGCTGTTGGCAATATTTGCTATACACCATCCAAACTTATAGAGTACACT
GACTTCGCAACATCAGCCTGTGTTTTAGCAGCTGAATGTACCATATTCAAAGATGCAGCTGGAAAGCCTG
TGCCATATTGTTATGACACTAATGTGCTCGAAGGTTCTGTACCTTATGAATCACTCCGTCCAGACACACG
TTATGTCTTGATGGATGGTTCTATTATACAATTCCCTAACACGTACCTTGAAGGTTCTGTTAGAGTTGTT
ACAACTTTTGACTCTGAGTACTGTAGACATGGTACTTGTGAAAAATCTGAAGCTGGCATCTGTGTTTCCA
CTAGTGGTAGATGGGTGCTTAATAATGATTATTATAGATCATTACCTGGTGTGTTTTGTGGTGTTGATTC
TGTAAATCTCTTAACAAATATGTTTACACCTTTGATTCAACCTATTGGTGCTTTAGACATATCAGCTTCA
ATTGTTGCAGGTGGTTTAGTTGCTATATTTGTAACTTGTCTTGCATACTATTTTATGAGGTTCAGGAGAG
CTTTTGGCGAATACAGTCATGTAGTTGCCTTTAATACTCTCTTGTTTTTGATGTCCTTTACTGTACTCTG
TCTTACGCCTGTGTATAGTTTCTTACCAGGTGTTTATTCAGTTTTTTATTTGTACTTGACATTTTATCTT
ACTAATGATGTTTCATTTTTAGCTCATGTTCAATGGATGGTCATGTTCACTCCTTTAGTACCTTTCTGGA
TTACAATTGTTTATGTCATTTGTATATCTACTAAGCATTGTTACTGGTTCTTTAGTAATTACCTTAGACG
TAGAGTTGTCTTTAATGGTACTTCCTTTAGCACTTTTGAAGAAGCAGCTTTGTGTACATTCTTGCTTAAC
AAGGAAATGTATCTTAAATTGCGTAGTGAAACTTTACTTCCACTGACGCAATATAATAGATACTTAGCGC
TTTACAACAAGTACAAATACTTTAGTGGAGCCATGGACACAACTAGCTACAGAGAAGCAGCATGCTGTCA
TCTTGCTAAGGCTCTAAATGATTTCAGTAACTCAGGTTCTGATGTGCTCTACCAACCACCACAGACATCC
ATTACATCGGCTGTCCTTCAAAGTGGATTTAGAAAAATGGCTTTTCCATCTGGTAAGGTAGAAGGTTGTA
TGGTGCAAGTTACTTGTGGAACAACTACACTTAATGGTCTTTGGCTTGATGATGTGGTCTATTGTCCAAG
ACATGTGATCTGCACAGCTGAAGATATGCTTAATCCAAATTATGAGGATTTGCTTATTCGTAAATCTAAC
CATAATTTTCTGGTACAAGCTGGTAATGTTCATTTGAGAGTTATCGGACATTCTATGCAAAATTGTGTTC
TTAAGTTGAAAGTTGACGCTGCCAACCCTAAGACACCAAAATATAAGTTTGTTCGAATTCAACCCGGACA
GACTTTTTCAGTATTAGCTTGTTACAATGGTTCACCATCAGGTGTTTACCAGTGTGCTATGAGACCTAAT
TTTACTATTAAAGGATCATTCCTTAATGGTTCTTGTGGTAGTGTTGGTTTTAACATAGACTATGACTGTG
TCTCTTTTTGCTACATGCATCACATGGAACTTCCAACAGGAGTACATGCGGGCACAGATTTAGAAGGTAC
CTTCTACGGACCTTTTGTTGACAGACAGACAGCTCAAGCAGCTGGTACAGACACAGTCATTACTATAAAT
GTTTTGGCTTGGTTGTATGCAGCTGTTATTAATGGAGATAGATGGTTTCTTAACAGATACACAACTACTC
TTAATGATTTCAACTTAGTTGCTATGAAGTTCAACTATGAACCTCTCACACAAGATCATGTTGATATTCT
AGGACCACTATCAGCTCAAACTGGTATTGCTGTCTTAGATATGTGTGCTTCATTAAAGGAATTGCTCCAA
AATGGTATGAACGGTCGCACTATCTTAGGTAGTGCCATATTAGAAGATGAGTTTACACCATTTGACGTTG
TTAGACAATGTTCAGGTGTAACTTTTCAAAGTGCTATTAAAAGAACTGTCAAAGGTACTCACCATTGGTT
GTTGTTAACAATCTTGACATCTCTTCTTGTATTGGTTCAAAGTACTCAATGGTCTTTGTTCTTCTTTGTT
TATGAAAATGCCTTCTTGCCTTTCGCTTTAGGTATAATTGCTATGTCTGCTTTTGCTATGATGTTTGTTA
AGCATAAGCATGCATTCTTGTGTCTATTCCTGTTACCTTCCTTAGCTACTGTAGCTTACTTTAATATGGT
CTACATGCCTGCTAGTTGGGTGATGCGTATCATGACTTGGTTGGACATGGTTGATACCAGCTTGTCTGGT
TATAAACTTAAGGACTGTATCATGTATGCATCAGCTATTATCTTACTCATACTTATGACAGCAAGAACTG
TTTATGATGATGGTGCTAGGCGTGTATGGACACTAATGAATGTTCTTACACTTGTTTATAAAGTCTATTA
TGGTAATGCTTTAGATCAAGCAATTTCTATGTGGGCTCTTATTATCTCTGTCACCTCTAACTATTCAGGC
GTTGTTACAGCCGTCATGTTCTTGGCTAGAGGTATTGTCTTTATGTGCGTTGAGTATTGTCCAATTCTCT
TTATTACAGGTAACACCTTACAGTGTATAATGTTGGTGTACTGCTTTTTAGGCTATTTTTGTACTTGTTA
TTTTGGCCTCTTTTGTTTACTCAATCGTTACTTTAGACTTACCCTTGGTGTTTACGATTATCTCGTTTCC
ACACAAGAGTTTAGATATATGAATTCACAAGGTCTTTTACCACCTAAGAACAGCATAGATGCCTTCAAAC
TAAATGTTAAGCCTTTAGGTATTGGTGGCAAACCCTGTATCAAAGTAGCAACTGTTCAATCAAAGATGTC
AGATGTGAAATGTACTTCTGTAGTCCTTCTCTCAGTTTTACAACAACTTAGAGTTGAATCATCTTCAAAG
TTGTGGGCACAGTGTGTGCAATTGCACAATGATATACTTCTTGCAAAGGACACCACTGAAGCATTTGAAA
AAATGGTTTCATTACTGTCTGTGTTGCTATCCATGCAAGGTGCTGTAGACATAAACAAACTCTGTGAAGA
AATGTTGGACAACAGAGCAACATTACAGGCTATTGCTTCAGAATTTAGTTCTTTACCATCCTATGCTGCC
TTTGCTACAGCTCAAGAAGCTTATGAGCAAGCGGTGGCTAACGGTGATTCTGAAGTGGTTCTTAAAAAGT
TAAAGAAATCTCTGAATGTGGCAAAGTCTGAATTTGACCGTGATGCGGCCATGCAGCGTAAGCTAGAAAA
GATGGCTGATCAAGCTATGACCCAAATGTACAAACAGGCACGGTCTGAAGACAAGAGGGCAAAAGTCACT
AGTGCAATGCAAACTATGCTTTTCACTATGCTTAGAAAACTTGATAATGATGCTCTAAACAACATTATCA
ATAATGCCAGAGACGGTTGTGTTCCACTGAACATAATCCCCCTTACTACTGCAGCCAAACTAATGGTTGT
TGTACCTGACTATAACACCTATAAAAATACTTGTGAAGGTAGTACTTTTACTTATGCCTCAGCACTTTGG
GAAATTCAACAAGTTGTTGATGCAGATAGCAAAATAGTCCAACTTAGTGAAATTACTATGGACAATTCTC
CTAATATTGCTTGGCCTCTTATTGTAACAGCTTTAAGAGCCAATTCAGCTGTCAAACTTCAGAATAATGA
ACTGAGTCCCGTAGCACTTCGACAGATGTCATGTGCTGCAGGTACTACACAAACAGCTTGTAATGAGGAT
AATGCATTAGCCTACTATAACACATCAAAGGGAGGTAGGTTTGTTTTGGCATTACTATCTGATCTTCAAG
ATCTCAAGTGGGCCAGATTTCCTAAATCTGATGGTACTGGCACCATTTATACAGAGCTGGAACCACCTTG
TAGGTTTGTTACAGACACACCAAAAGGACCTAAAGTAAAGTATTTGTACTTCATTAAGGGTTTGAATAAT
TTGAATAGAGGTATGGTACTGGGCAGCTTAGCTGCTACTGTACGTTTACAAGCTGGTAATGCAACAGAAG
TGCCTGCCAACTCAACTGTTCTTTCTTTCTGTGCATTTGCTGTAGATGCATCAAAAGCTTACAGAGACTA
CCTAGCAAGTGGAGGACAACCAATAACAAATTGTGTTAAGATGTTGTGTACACATACAGGTACTGGTCAG
GCAATAACTGTAACACCGGAAGCCAATATGGATCAAGAATCCTTTGGTGGTGCTTCTTGTTGCTTGTACT
GTAGATGCCACATAGATCATCCTAACCCTAAAGGTTACTGTGAGCTTAAAGGTAAGTATGTACAAATACC
TACCACTTGTGCTAATGACCCAGTGGGTTTTACACTTAAAAACACAGTCTGTACCGTCTGCGGCATGTGG
AAAGGTTATGGCTGTAGTTGTGATCAACTCCGCGAACCTATGCTTCAGTCTGCTGATGCACAGTCGTTTT
TAAACGGGTTTGCGGTGTAAGTGCAGCCCGTCTTACACCGTGCGGCACAGGCACAAGCACTGATGTCGTG
TATAGGGCTTTTGACATCTACAATGAAAAAGTAGCTGGTTTTGCTAAGTTCCTTAAAACAAATTGTTGCC
GTTTTCAAGAAAAAGACGAAGATGGTAACCTGATAGATTCCTACTTCATAGTTAAGAGACATACTTTCTC
TAACTATCAACATGAAGAAGCTATTTATAACTTGCTTAAAGATTGTCCGGCTGTTGCTGTTCATGATTTT
TTCAAGTTTAGAGTAGATGGTGACATGGTACCACACATATCACGTCAACGTCTAACTAAATACACAATGG
CAGACTTAGTCTATGCCTTACGTCACTTTGACGAAGGTAATTGTGACACTCTTAAAGAAATACTTGTCAC
ATACAATTGTTGTACTGATGACTATTTTAATAAGAAGGATTGGTATGATTTTGTAGAGAATCCTGACATT
TTACGCGTATATGCTAACTTAGGTGAGCGTGTACGTCAAGCATTATTAAAGACTGTACAGTTTTGCGATG
CTATGCGTGATGCAGGTATTGTAGGTGTACTAACTCTAGATAATCAAGATCTCAATGGGAACTGGTATGA
TTTCGGAGATTTCATACAGACTACACCAGGTAGTGGGGTTCCTATTGTTGATTCTTATTATTCATTGCTA
ATGCCTATTCTCACACTTACGAGGGCATTAGCTGCTGAGTCTCATCTAGACGCTGATTTGACAAAACCTT
ATGTAAAATGGGATTTGTTAAAATATGATTTCACGGAAGAAAGGTTAAACCTTTTTAACCGTTATTTCAA
GTATTGGGATCAAACCTACCACCCAAATTGTGTTAACTGTTTGGATGACAGATGCATTCTGCATTGCGCA
AACTTTAATGTGTTATTCTCTACTGTTTTTCCACCAACAAGTTTTGGTCCATTAGTGAGAAAAATTTTTG
TTGATGGTGTACCTTTTGTAGTTTCAACAGGTTACCACTTCAGAGAGCTAGGTGTTGTACATAATCAAGA
TGTAAACATACATAGCTCGAGACTTAGTTTTAAGGAACTATTAGTGTATGCTGCTGATCCTGCTATGCAT
GCAGCTTCTGGTAATCTTTTGCTAGACAAACGCACTACATGCTTTTCAGTAGCAGCACTAACGAACAATG
TTGCTTTTCAAACTGTCAAACCAGGTAATTTTAACAAAGACTTTTATGACTTTGCTGTCTCTAAAGGCTT
CTTTAAAGAAGGGAGTTCTGTTGAACTCAAACATTTCTTCTTTGCCCAAGATGGTAATGCTGCTATTAGC
GATTACGACTATTATCGGTACAATTTACCAACTATGTGTGATATCCGACAGCTACTATTTGTAGTAGAAG
TTGTTGATAAATATTTTGATTGTTATGACGGTGGTTGTATTAATGCAAACCAAGTCATAGTAAACAATTT
AGATAAATCTGCCGGATTTCCATTTAACAAATGGGGAAAAGCCAGACTTTATTATGATTCTATGAGCTAT
GAGGATCAAGATGCACTCTTCGCTTATACTAAGCGTAATGTCATCCCTACTATAACCCAAATGAATCTTA
AGTATGCCATTAGTGCTAAAAATAGAGCTCGCACCGTTGCAGGTGTTTCTATTTGTAGTACTATGACTAA
TAGACAGTTTCATCAAAAACTTTTGAAATCCATAGCCGCCACAAGAGGTGCCACTGTTGTCATCGGAACT
AGTAAATTCTATGGTGGCTGGAACAATATGTTAAAAACTGTTTACAGTGATGTAGAAAATCCACACCTTA
TGGGTTGGGATTATCCAAAATGTGATAGAGCCATGCCTAACATGCTTAGGATAATGGCTTCTCTTGTTCT
TGCTCGCAAACATACTACTTGCTGTAGTTTGTCACATCGTTTCTATAGATTAGCTAACGAATGTGCACAA
GTTTTAAGTGAAATGGTCATGTGTGGCGGTTCACTATATGTGAAACCAGGTGGTACATCTTCAGGAGATG
CCACAACTGCTTATGCTAATAGTGTCTTCAACATTTGTCAGGCTGTTACTGCCAATGTGAATGCACTTCT
ATCAACTGATGGCAACAAGATTGGCGATAAGTATATTCGCAATCTTCAACACAGACTTTATGAATGTCTC
TATAGGAATAGAGATGTTGATACAGACTTTGTCAATGAATTTTACGCTTACTTGCGTAAACATTTTTCAA
TGATGATACTTTCTGATGATGCTGTTGTTTGCTTTAATAGCACCTACGCATCACAGGGTCTTGTAGCTAG
CATAAAGAATTTTAAATCAGTTCTTTATTATCAAAATAATGTTTTTATGTCTGAGGCAAAATGCTGGACT
GAGACTGACCTTACAAAGGGACCTCATGAATTTTGCTCTCAACACACTATGCTAGTTAAACAAGGTGATG
ATTATGTGTACTTGCCCTATCCTGATCCATCACGCATTCTAGGCGCAGGTTGTTTTGTCGATGACATTGT
CAAGACAGATGGTACACTAATGATTGAAAGATTTGTGTCATTGGCTATTGATGCTTATCCACTTACTAAA
CATCCTAATCAGGAGTATGCTGATGTCTTTCATTTGTATTTACAATACATACGAAAGTTACATGATGAAC
TCACAGGACACATGTTAGACATGTATTCTGTTATGCTTACTAATGATAGTACTTCAAGGTATTGGGAGCC
AGAGTTCTATGAAGCAATGTACACACCTCATACAGTCTTACAGGCTGTGGGAGCTTGTGTTCTCTGCAAT
TCACAGACTTCCTTAAGATGTGGTGCGTGTATACGTAGACCCTTCTTATGCTGTAAATGTTGTTATGACC
ATGTCATATCAACATCTCATAAATTGGTTTTGTCTGTTAATCCGTATGTTTGCAATGCCACAGGTTGTGA
CGTCACAGACGTTACACAACTTTATTTAGGAGGTATGAGCTATTATTGCAAAGCACATAAACCGCCTATT
AGCTTTCCTCTTTGTGCTAATGGACAGGTTTTTGGTTTGTACAAAAACACATGTGTTGGTAGCGATAATG
TTACCGACTTTAATGCTATAGCTACATGTGATTGGACAAATGCTGGTGATTACATTCTTGCGAACACCTG
CACAGAAAGACTTAAACTTTTTGCTGCTGAAACACTTAAAGCAACAGAGGAGACCTTCAAACTATCTTAT
GGTATTGCCACTGTACGTGAAGTACTGTCAGATAGAGAATTATATCTTTCTTGGGAAGTAGGAAAACCTA
GACCACCTCTCAATAGAAATTATGTGTTTACTGGTTACAGAGTAACTAAGAATAGTAAAACACAAATTGG
TGAATACACTTTTGAAAAAGGTGATTATGGTGATGCTGTTGTTTACCGTGGTACAACAACTTATAAATTA
AACGTGGGTGACTATTTTGTGTTAACATCACACACAGTCATGCCACTGAGTGCACCAACATTAGTGCCAC
AGGAGCATTATGTTAGGATTACTGGCTTGTACCCTACACTCAACATTTCAGATGAGTTTTCTAGCAACGT
AGCTAATTACCAGAAAGTTGGTATGCAAAAATACTCAACTTTACAAGGACCACCAGGTACTGGTAAAAGT
CATTTTGCTATAGGATTAGCATTGTACTATCCTTCAGCACGCATTGTTTATACAGCATGTTCACATGCAG
CTGTAGATGCACTGTGTGAAAAAGCATTAAAATATCTGCCCATTGATAAATGTAGCAGAATTATACCAGC
ACGTGCTCGTGTTGAATGCTTTGACAAATTCAAAGTTAATTCGACACTAGAGCAATATGTGTTCTGTACA
GTGAATGCACTACCAGAAACAACAGCTGACATTGTGGTTTTTGATGAGATATCAATGGCCACTAATTATG
ATTTAAGTGTTGTTAATGCTAGGTTAAGGGCAAAACACTATGTATATATAGGTGACCCTGCACAATTGCC
AGCACCACGCACGTTGCTCACTAAGGGTACTCTAGAACCTGAGTACTTTAATTCTGTTTGCAGATTAATG
AAAACTATAGGTCCTGATATGTTTTTAGGTACTTGTAGAAGATGTCCTGCTGAAATAGTTGACACTGTAA
GTGCTCTAGTTTATGATAATAAACTTAGAGCTCATAAAGATAAATCACAACAGTGCTTTAAAATGTTTTA
CAAGGGTGTTATAACACATGATGTCTCATCTGCTATTAACAGACCTCAAATTGGTGTAGTTAGAGAATTT
CTAACACGCAACCCTACTTGGAGAAAGGCTGTTTTCATCTCTCCTTATAATTCACAGAATGCTGTTGCTG
CCAAAATATTAGGTTTACCAACACAAACTGTGGATTCATCACAGGGTTCTGAGTATGACTATGTCATATT
CACACAAACAACTGAAACTGCACACTCTTGTAATGTTAACCGCTTTAATGTGGCCATTACTAGAGCAAAA
ATTGGTATACTTTGCATAATGTCTGATAGAGACCTTTATGACAAATTACAATTTACAAGCCTTGAAGTTC
CACGTCGAAACGTGGCAACCTTACAAGCTGAAAATGTAACAGGGCTTTTTAAGGATTGTAGTAAGGTTAT
TACAGGATTACACCCTACACAAGCACCAACTTACCTTAGTGTTGATACAAAATTCAAGACTGAAGGTTTG
TGTGTCGACATACCAGGAATACCAAAAGACATGACCTATAGGAGACTCATCTCTATGATGGGTTTCAAAA
TGAATTATCAAGTTAATGGTTACCCTAACATGTTCATCACCCGCGAAGAAGCCATTAAACATGTTCGTGC
ATGGGTTGGTTTTGATGTCGAAGGGTGTCATGCTACAAGAGAAGCTGTTGGTACTAATTTACCATTACAG
CTAGGCTTTTCAACAGGTGTCAATCTAGTAGCAGTTCCTACAGGCTACGTTGATACATCTAATGCAACAG
AGTTTTCTAGGGTGAGTGCTAAACCACCACCTGGTGACCAATTTAAACATCTTATACCACTTATGTACAA
AGGATTACCTTGGAACATTGTGCGTATAAAGATAGTTCAGATGTTAAGTGACACACTTAAAAACCTTTCA
GACAGAGTCGTTTTTGTCCTTTGGGCACATGGCTTTGAGCTGACATCTATGAAATACTTTGTCAAAATAG
GACCTGAACGCACTTGTTGCTTATGTGACAAACGTGCTACCTGTTTTTGCACAGCATCTGATACTTATGC
GTGTTGGCATCACTCAGTTGGATTTGACTATGTCTACAACCCTTTCATGATTGATGTTCAACAATGGGGT
TTTACTGGTAACCTTCAAAGTAACCATGACCAATACTGTCAAGTACACGGTAATGCACATGTTGCTAGTT
GTGATGCTATCATGACTAGATGTTTAGCAGTCCATGAATGCTTTGTTAAGCGTGTTGACTGGACCATTGA
ATATCCTATTATAGGTGATGAGCTGAAGATAAATGCAGCATGCCGTAAAGTACAACATATGGTAGTAAAG
GCTGCATTACTTGCTGATAAGTTTCCAGTTCTTCATGATATTGGTAATCCAAAAGCTATAAAATGTGTAC
CTCAAGCAGACACAGATTGGAAGTTTTATGATGCTCAACCTTGTAGTGATAAAGCTTATAAAATAGAGGA
ATTATTCTATTCCTATGCTACCCATTCTGATAAATTCAAGGATGGTGTTTGTCTTTTCTGGAACTGCAAC
GTTGACAGATACCCAGCAAATGCAATAGTCTGCAGATTTGACACAAGAGTTCTGTCCAATCTAAACTTAC
CAGGTTGTGATGGTGGTAGTTTGTATGTAAATAAACATGCTTTCCACACACCAGCTTTTGACAAGAGTGC
TTTTGTAAATCTTAAGCAATTACCATTCTTTTACTACTCAGATAGCCCTTGTGAGTCTCATGGCAAACAA
GTGGTGTCAGACATAGATTATGTACCTTTAAAGTCTGCAACGTGTATTACACGTTGTAACTTAGGTGGGG
CTGTTTGCAGACATCATGCGAATGAATACAGATTGTATTTAGACGCCTATAATATGATGATTTCTGCTGG
TTTTAGCCTTTGGATTTACAAACAATTTGATACCTACAATCTCTGGAACACTTTTACAAGACTCCAGAGT
TTAGAAAATGTGGCTTTCAATGTTATTAATAAGGGACATTTCGATGGACAGCAAGGTGAAACACCTGTTT
CTATCGTTAATAACACTGTCTACACAAAAGTAGATGGTGTTGATGTTGAATTGTTTGAGAACAAAACAAC
ACTACCTGTTAATGTAGCGTTTGAGCTCTGGGCTAAGCGCAATATCAAACCTGTTCCAGAAGTGAAAATA
CTCAACAATTTGGGTGTTGACATTGCTGCTAATACGGTGATTTGGGACTACAAAAGAGAAGCCCCTGCAC
ATGTTTCTACAATTGGAGTTTGTACTATGACTGACATAGCAAAGAAATCTACTGAAACTGCATGTTCACC
ACTCACTATCTTATTTGATGGTAGAGTTGAAGGACAAGTTGACTTATTCAGAAATGCCCGTAATGGTGTT
TTAATAACTGAGGGTAATGTAAAAGGATTACAACCATCAGTAGGTCCAAAACAAGCTAGTCTTAATGGAG
TCACATTAATTGGTGAAGCAGTGAAAACACAGTTTAACTATTATAAGAAGGTTGATGGTGTAGTACAACA
ACTACCTGAAACTTACTTTACTCAGAGTAGAAATTTGCAAGAATTCAAACCCAGGAGTCAAATGGAAATT
GATTTCTTAGAATTAGCTATGGATGAGTTCATTGAACGATATAAACTAGAAGGCTACGCTTTCGAACATA
TCGTTTATGGAGATTTTAGTCATGGTCAGTTAGGTGGATTACATCTATTGATTGGACTTGCTAAGCGTTC
TAAGGATTCACCACTAGAATTAGAGGATTTTATTCCTATGGACAGTACAGTTAAAAATTACTTTATTACA
GATGCACAAACAGGGTCATCTAAGTGTGTGTGTTCTGTTATAGATTTATTACTTGATGATTTTGTTGAAA
TAATAAAATCACAGGATTTATCAGTAGTTTCTAAAGTGGTTAAAGTGACTATTGACTATGCAGAAATTGC
TTTTATGCTTTGGTGTAAAGATGGCCATGTAGAGACATTTTACCCAAAATTACAATCTAGTCAAGCTTGG
CAACCTGGTGTTGCTATGCCGAACCTTTACAAAATGCAGAGAATGCTACTTGATAAATGTGATCTTCAAA
ATTATGGTGAAGCAGCAACTCTACCTAAAGGCATAATGATGAATGTTGCAAAATATACTCAACTGTGTCA
ATATTTAAATACTTTGACTTTAGCTGTACCTTATAACATGAGAGTAATACACTTTGGTGCTGGTTCTGAT
AAAGGAGTTGCACCTGGTACAGCAGTTCTTAGACAGTGGTTGCCTACGGGTACACTACTTGTCGATTCTG
ATCTTAATGACTTCGTCTCTGACGCTGATTCTACTTTAATAGGTGACTGTGCAACCGTACACACTGCTAA
TAAATGGGATCTCATTATTAGTGATATGTACGATCCTAAAACCAAACATGTAACAAGAGAAAATGACTCT
AAAGAGGGGTTTTTCACTTACATCTGTGGATTTATACAACAAAAGTTAGCCCTTGGAGGTTCTGTGGCCA
TAAAGATAACAGAGCATTCTTGGAATGCTGATCTTTATAAACTCATGGGACACTTTGCATGGTGGACTGC
TTTTGTTACTAATGTAAATGCCTCTTCTTCAGAGGCATTTTTAATTGGATGTAATTATCTTGGCAAACCA
CGTGAACAAATAGATGGTTATGTCATGCATGCAAATTACATATTCTGGAGGAATACTAATCCAATTCAAT
TATCTTCCTATTCATTATTTGACATGAGTAAATTTCCTCTTAAATTAAGAGGGACAGCTGTCATGTCCTT
AAAAGAAGGACAAATCAATGATATGATATTGTCTTTACTTAGTAAAGGCAGACTTATTATTAGAGAAAAC
AACAAGGTTGTGGTTTCTAGTGATGTTTTAGTTAATAACTAAACGAACTATGTTTGTTTTTCTTTTTGTC
TTGCCTTTGGTTTCCAGTCAATGTGTCAATTTGACCACAAGAACTGGAATACCGCCAGGTTATACCAATT
CATCTACTAGAGGTGTCTATTATCCAGACAAAGTTTTTAGGTCTTCAATTTTACATCTTACACAAGACCT
TTTCTTACCTTTCTTTTCTAATGTTACTTGGTTTAACACCATAAATTATCAAGGAGGCTTTAAGAAGTTT
GACAATCCTGTTTTACCATTTAATGATGGTGTTTACTTTGCCTCCACGGAAAAGTCCAATATTATACGCG
GTTGGATTTTTGGAACAACACTTGATGCCAGAACTCAATCTCTTCTAATAGTTAACAACGCAACCAATGT
TGTTATCAAAGTATGTGAGTTTCAGTTTTGCACTGATCCATTTTTAGGTGTTTACTATCATAACAACAAT
AAAACATGGGTTGAAAATGAGTTTAGAGTTTATTCAAGTGCCAACAATTGCACTTTCGAATACATTTCTC
AACCTTTTCTTATGGACCTTGAAGGAAAGCAAGGTAATTTTAAGAACCTTAGAGAGTTTGTGTTTAAAAA
TGTTGATGGTTATTTCAAGATTTACTCTAAACACACACCTATTGATTTAGTGCGCGACCTCCCCAGAGGT
TTTGCTGCATTGGAACCACTGGTGGACCTCCCTATAGGTATTAATATTACCAGATTCCAAACATTGCTTG
CTTTACATAGAAGTTATCTTACACCTGGTAAGCTAGAAAGTGGCTGGACAACTGGAGCTGCTGCTTACTA
TGTAGGTTACCTACAACAGAGGACTTTTCTCTTAAGTTACAATCAAAATGGAACCATTACAGATGCTGTT
GATTGTTCACTAGACCCTCTTTCAGAGACAAAGTGCACATTAAAATCCCTAACAGTTGAAAAAGGAATTT
ACCAGACTTCTAACTTCAGAGTTCAACCAACAATCAGTATAGTTAGATTTCCTAATATTACAAACTTATG
TCCATTTGGAGAAGTGTTTAACGCATCCAAATTTGCATCAGTTTATGCTTGGAACAGGAAGAGAATTAGC
AATTGTGTTGCTGATTACTCTGTACTTTATAACTCTACATCATTTTCCACTTTTAAATGTTATGGAGTTT
CACCTACAAAACTCAATGACCTTTGCTTCACCAATGTGTATGCAGACTCATTTGTTGTTAAAGGTGACGA
GGTTAGACAAATAGCACCCGGACAAACTGGTGTTATTGCTGATTATAACTATAAGCTGCCAGATGATTTT
ACTGGTTGTGTTATTGCTTGGAACTCAGTTAAGCAAGATGCTTTGACTGGTGGTAATTATGGTTATTTGT
ATAGATTATTTAGAAAGTCTAAGCTTAAACCATTTGAGAGAGATATTTCCACTGAAATATACCAAGCCGG
CAGCACACCCTGTAACGGTCAAGTTGGTCTAAATTGTTATTATCCTCTTGAAAGGTATGGTTTTCACCCA
ACTACAGGTGTTAACTACCAACCTTTTAGAGTGGTTGTTTTATCATTTGAGTTACTTAATGGACCAGCTA
CTGTTTGTGGACCCAAATTGTCTACAACACTAGTTAAAGACAAATGTGTCAATTTCAACTTTAACGGTTT
AACTGGCACAGGTGTTCTTACAACATCTAAGAAACAGTTTCTGCCTTTTCAACAATTTGGTAGAGACATC
TCTGACACTACTGATGCTGTCCGTGACCCACAGACACTTGAAATACTTGACATTACCCCTTGCTCTTTTG
GAGGAGTTAGTGTGATAACACCAGGTACAAACACTTCTAATCAAGTGGCTGTACTTTACCAAGATGTTAA
CTGTACTGAAGTGCCTATGGCCATTCATGCAGAACAACTTACACCTGCCTGGCGTGTTTACTCTGCAGGA
GCAAATGTGTTTCAAACAAGAGCAGGCTGTTTAGTAGGTGCTGAGCATGTCAACAATTCTTATGAATGTG
ACATTCCAGTCGGTGCTGGCATATGTGCAAGTTACCATTCCATGTCATCATTTCGTAGTGTCAACCAGCG
TTCAATCATTGCTTACACTATGTCTTTAGGTGCAGAAAATTCAGTTGCTTATTCTAATAATTCAATTGCC
ATACCTACTAATTTTACAATAAGTGTTACCACAGAAATTCTACCAGTGTCAATGACTAAGACTTCTGTAG
ATTGTACTATGTACATCTGTGGAGATTCAATTGAGTGTAGTAATTTATTGCTACAATATGGCAGTTTTTG
CACACAATTAAACCGTGCTTTGACTGGGATTGCTGTTGAACAAGACAAAAACACACAAGAAGTTTTTGCC
CAGGTTAAACAAATCTACAAAACACCACCTATTAAAGATTTTGGTGGCTTTAACTTTTCACAAATATTGC
CAGATCCATCAAAACCAAGCAAGAGGTCATTTATTGAGGATTTACTCTTCAACAAAGTGACACTTGCTGA
TGCTGGCTTCATCAAACAATATGGTGATTGCCTTGGTGATATTGCTGCTAGAGATCTCATCTGTGCACAA
AAGTTCAATGGACTCACGGTTCTACCGCCTTTGCTCACAGATGAAATGATTGCTCAATACACTTCTGCAC
TACTTGCTGGAACAATCACCTCAGGTTGGACCTTTGGTGCAGGAGCTGCTTTACAAATACCCTTTGCAAT
GCAAATGGCTTACAGGTTTAATGGCATTGGAGTCACTCAGAATGTTCTATATGAGAATCAGAAATTAATT
GCCAATCAGTTCAACAGTGCTATTGGCAAAATACAGGATTCACTTTCATCTACGGCTAGTGCACTTGGTA
AACTTCAAGACGTCGTAAATCAAAATGCACAGGCTTTAAACACACTTGTCAAACAACTTAGTTCCAATTT
TGGAGCTATTTCGAGTGTGCTTAATGATATTCTTTCACGTCTTGACAAAGTTGAGGCTGAAGTGCAAATT
GATAGGTTAATCACAGGAAGACTACAGAGTCTTCAAACTTATGTGACACAACAATTAATCAGAGCAGCAG
AAATCAGAGCTTCTGCTAATCTTGCTGCAACAAAAATGTCTGAGTGCGTACTCGGACAATCTAAAAGAGT
TGATTTTTGTGGAAAAGGCTACCATTTAATGTCTTTCCCTCAATCAGCACCGCATGGTGTTGTTTTCTTG
CATGTTACTTATGTACCTGCACAAGAAAAGAACTTTACTACTGCTCCTGCTATTTGTCATGAAGGAAAAG
CACACTTCCCTCGTGAAGGTGTCTTCGTTTCAAATGGCACTCATTGGTTTATTACACAAAGGAATTTTTA
TGAACCTCAAATTATTACCACTGACAACACATTCGTCTCTGGTAGCTGTGATGTTGTAATTGGAATAGTC
AACAACACAGTTTATGATCCTTTGCAACCCGAGCTTGACTCATTTAAGGAGGAGTTAGACAAATACTTCA
AAAATCACACATCACCAGATGTTGATCTTGGCGACATATCTGGCATAAATGCTTCGGTCGTCAACATACA
AAAAGAAATTGACCGCCTCAATGAGGTTGCCAAAAATTTGAATGAATCACTCATTGACCTACAAGAGCTT
GGAAAATATGAGCAATACATCAAATGGCCTTGGTACATTTGGCTTGGTTTTATAGCTGGGCTAATTGCTA
TCATTATGGTCACAATCATGCTATGTTGTATGACTAGTTGCTGTAGTTGCCTCAAGGGTTGTTGCTCTTG
CGGTTCCTGCTGCAAATTTGATGAAGACGATTCAGAACCTGTTCTGAAAGGAGTCAAATTACATTACACA
TAAACGAACTTAATGGATTTGTTTATGAGAATTTTTAATCTTGGATCTGTAACATTCAAACCAGGAAAAA
TTGAAGATGCTACTCCTTCAGATTCTATTCGCGCTACTGCAACGATACCGATACAAGCCTCACTCCCTTT
CGGATGGCTTATTGTTGGCGTTGCACTTCTTGCTGTTTTTCAGAGCGCTTCCAAAATAATTACACTCAAA
AAGAGGTGGCAATTTGCTCTCTCCAAGGGTGTTCATTTTGCTTGCAACTTGCTTCTACTATTTGTTACAG
TCTACTCTCACCTTTTGCTTGTTGCTGCTGGCCTTGAAGCCCAATTTCTCTATCTTTACGCTTTAGTTTA
TTTTCTGCAAAGTGTTAATGCTTGCAGAATTATTATGAGGCTTTGGCTGTGCTGGAAGTGCAGATCCAAA
AATCCATTACTTTATGATGCCAATTACTTTCTTTGCTGGCATACTAATTGCTATGACTATTGTATACCAT
ATAATAGCATAACTTCTTCAATTGTCATTACATCAGGTGATGGCACTACAAGTCCTATTACAGACCATGA
CTACCAAATTGGTGGTTATACGGAAAAGTGGGAATCTGGTGTTAAAGACTGTGTTACATTACATGGTTAC
TTTACATCAGAATGCTACCAGCTGTACTCTACACAACTTAGTACAGATACTGGTGTTGAACATACTACCT
TCTTCATTTACAGTAGAATTGTGGATGAACCAGAAGACCATGTTCAAATTCACACAATCGACGGCTCATC
AGGAGTTGTAAATCCAGCAATGGATCCTATCTATGATGAGCCGACGACGACTACTAGCGTGCCTTTGTAA
GCACAAGCTGATGAGTACGAACTTATGTACTCATTCGTTTCGGAAGAGACAGGTACGTTAATAGTTAATA
GCGTACTTCTTTTTCTTGCTTTCGTGGTATTCTTGCTAGTCACACTAGCCATCCTTACTGCGCTTCGATT
GTGTGCGTACTGCTGCAATATTGTTAACGTGAGTTTAGTTAAACCTTCTTTTTACGTCTACTCACGTGTT
AAAAATCTGAATTCTTCTAGAGTTCCTGATCTTCTGGTCTAAACGAACTAAATATTTTAGTTTTTCTGTT
TGGAACTTTAATTTTAGCCATGTCAGCTGACAACGGTACTATTACCGTTGAAGAGCTTAAAAAGCTCTTA
GAACAATGGAACCTAGTAATAGGTTTCCTATTTCTAACATGGATTTGTCTTTTACAGTTCGCCTATGCTA
ACAGGAATAGGTTTCTGTACATAATTAAGTTAATTTTCCTCTGGCTACTTTGGCCAGTAACTTTAGCTTG
CTTTGTGCTTGCTGCTGTTTACAGAATCAATTGGATTACCGGTGGAATCGCGATTGCAATGGCTTGTCTT
GTGGGCTTGATGTGGCTTAGCTACTTCATTGCTTCATTCAGGCTTTTTGCGCGTACGCGTTCCATGTGGT
CCTTCAATCCAGAAACAAACATACTGCTGAATGTGCCATTGCATGGTACAATTTTGACCAGACCACTCCT
AGAAAGTGAACTTGTCATCGGTGCTGTGATCCTCAGAGGACACCTTCGCATTGCTGGACATCATCTAGGA
CGCTGTGACATCAAGGACCTGCCAAAAGAAATCACTGTAGCTACATCACGAACGCTTTCTTATTACAAAT
TGGGAGCTTCGCAGCGTGTAGCCGGTGACTCAGGTTTTGCTGCATACAGTCGCTATCGGATTGGCAACTA
CAAACTAAACACAGACCATTCCAATAGCAGTGACAATATTGCTTTGCTTGTACAGTAAGTGACAACAGAT
GTTTCATCTCGTTGACTTTCAGGTTACTATAGCAGAGATACTTATTATTATTATGAGAACTTTCAAGATT
TCCATTTGGAACCTTGATTACATCATTAATCTCATAATTAAAAATTTATCTAAGCCTTTAACTGAAAATA
AATATTCTCAGTTAGACGAAGAGCAACCAATGGAGATTGATTAAACGAACATGAAAATTATTCTTCTCTT
GGCATTAGTTACTTTTGCTACATGCGAACGTTACCACTACCAAGAGTGTGTTAGAGGTACAACTGTACTA
ATAAAGGAACCTTGCTCTTCTGGAACTTACGAGGGCAATTCACCATTTCATCCTCTTGCTGATAATAAAT
TTGCACTTGCTTGCTCAAGCCAACAATTTGCTTTTGCTTGCCCTGACGGTACTAAACATACCTTTCAGTT
ACGTGCGAGATCAGTTTCACCAAAACTTTTCATCAGACAAGAGGAAGTTCAAGAACTTTACTCACCACTC
TTTCTCATAATTGCTGCATTAGTGTTTATAACACTTTGCTTCACACTTAAGAGAAAGACAGAATGAGTGA
AATTACACTAATTGACTTCTATTTTTGCTTTTTAGCCTTTCTGCTATTCCTTGTTTTAATTATGCTCATG
ATATTTTGGTTTGCTTTGACACTCCAAGATGATGATGAGTGTTGCCAAGTCTAAACGAACATGAAATTTC
TTGTTTTACTTGGAATACTAACAACAGTACACACATTCCATCAGGAATGTAGTTTACAGTCATGTCAATT
CAATTCACCTTATGTAGTTGATGATCCATGCCCTATACATTTCTACTCGAAATGGTATATTAGGGTCGGT
GCTAGAAAATCTGCACCATTGATTGAACTCTGTGTTGATGAAGTAGGTTCAAAAACACCTATTAAATACA
TCGACATTGGCAACTACACTGTTTCTTGTTCACCGTTTACTATAAACTGTCAAGAACCTAAATTAGGTAG
TCTCGTAGTTCGTTGTTCGTTCTATGAAGACTTTGTTGATTACCATGACATTCGTGTTGTTTTAGATTTC
ATCTAAACGAACAAACAAAATGTCTGATAATGGACCCCAAAATCGTGCACCCCGCATTACATTTGGTGGA
CCCTCAGATTCGACTGACAATAACCAGAATGGAGACCGCAGTGGAGCAAGGCCAAAACAACGAAGGCCCC
AGGGATTACCCAATAATACTGCGTCTTGGTTCACCGCTCTCACTCAACATGGTAAGGAAGACCTTAGATT
CCCTCGAGGACAAGGTGTTCCGATTAACACCAATAGTACCAAAGATGACCAAATTGGCTACTACCGAAGA
GCTACCAGACGAGTTCGTGGTGGTGACGGTAAAATGAAAGATCTCAGTCCACGATGGTACTTCTATTACC
TTGGAACTGGGCCAGAAGCTGGACTTCCCTATGGTGCTAACAAAGAAGGCATCATATGGGTTGCAACTGA
GGGAGCCTTGAATACACCAAAAGATCACATTGGCACCCGCAATCCAAACAACAATGCTGCAATCGTGCTA
CAACTTCCTCAAGGAACAGCTTTGCCTAAAGGTTTCTACGCAGAAGGGAGCAGAGGCGGCAGTCAAGCTT
CTTCACGCTCTTCATCACGTAGTCGCAATAGTTCCAGAAACTCAACTCCAGGCAGTAGTAGGGGAACTTC
TCCTGCTCGAATTGCTGGCAATGGTGGTGATGCTGCCCTTGCTTTGCTACTGCTTGATCGGTTGAATGCA
CTTGAGAGCAAAATGTCTGGTAAAGGCTCACAAAAACAGAGCCAAACAGTCACTAAGAAATCTGCTGCTG
AGGCTTCCAAGAAACCTCGCCAAAAACGTACTGCCACTAAACAATACAATGTCACTCAGGCATTTGGCAG
ACGTGGTCCTGAACAAACCCAAGGAAATTTTGGGGACCAAGAATTAATCAGACAAGGAACTGAGTACAAA
CATTGGCCGCAAATTGCACAATTTGCACCTAGCGCTTCTGCATTCTTCGGAATGTCGCGCATTGGCATGG
AAGTCACACCTTCGGGAACATGGCTGACTTACACAGGTGCCATCAAGCTTGATGACAAAGATCCAAGCTT
CAAAGACAACGTCATACTGCTGAACAAGCACATTGACGCATACAAAACATTCCCACCAACAGAGCCTAAA
AAGGACAAAAAGAAAAAGACTGACGAAAGCCAGCCTTTACCGCAGAGACAGAAGAAACAACAAACTGTGA
CTCTTCTTCCTGCTGCAGATTTGGATGATTTCTCCAAACAATTGCAACAATCCATGAGCAGTGCTGATTC
AACTCAGGCTTAAACTCATGCAGACCACACAAGGCAGATGGGCTATGTAAACGTTTTCGCTTTTCCGTTT
ACGATACATAGTCTACTCTTGTGCAGAATGAATTCTCGTAGCTATACAGCACAAGTAGGTATAGTTAACT
TTAATCTCACATAGCAATCTTTAATCAGTGTGTAACATTAGGGAGGACTTGAAAGAGCCACCACATTTTC
ACCGAGGCCACGCGGAGTACGATCGAGGGTACAGTGAATAATGCTAGGGAGAGCTGCCTATATGGAAGAG
CCCTAATGTGTAAATTAATTTTAGTAGTGCTATCCCCATGTGATTTTAATAGCTTC
</v>
      </c>
      <c r="AU72" s="114" t="str">
        <f t="shared" si="20"/>
        <v>&gt;PnGX-P5L M</v>
      </c>
      <c r="AV72" s="114">
        <f t="shared" si="21"/>
        <v>0</v>
      </c>
      <c r="AW72" s="115" t="str">
        <f t="shared" si="22"/>
        <v>&gt;PnGX-P5L MT040335.1_genome</v>
      </c>
      <c r="AX72" s="38"/>
      <c r="AY72" s="38"/>
      <c r="AZ72" s="38"/>
      <c r="BA72" s="38"/>
      <c r="BB72" s="38"/>
      <c r="BC72" s="38"/>
      <c r="BD72" s="38"/>
      <c r="BE72" s="38"/>
      <c r="BF72" s="38"/>
      <c r="BG72" s="38"/>
      <c r="BH72" s="38"/>
      <c r="BI72" s="38"/>
      <c r="BJ72" s="38"/>
      <c r="BK72" s="38"/>
      <c r="BL72" s="38"/>
      <c r="BM72" s="38"/>
      <c r="BN72" s="38"/>
      <c r="BO72" s="38"/>
      <c r="BP72" s="38"/>
      <c r="BQ72" s="38"/>
      <c r="BR72" s="38"/>
    </row>
    <row r="73" ht="15.75" customHeight="1">
      <c r="A73" s="250"/>
      <c r="B73" s="251" t="s">
        <v>606</v>
      </c>
      <c r="C73" s="252" t="s">
        <v>647</v>
      </c>
      <c r="D73" s="90" t="str">
        <f t="shared" si="8"/>
        <v>PnMP789</v>
      </c>
      <c r="E73" s="196" t="s">
        <v>136</v>
      </c>
      <c r="F73" s="196" t="s">
        <v>136</v>
      </c>
      <c r="G73" s="91" t="s">
        <v>136</v>
      </c>
      <c r="H73" s="196"/>
      <c r="I73" s="196"/>
      <c r="J73" s="197"/>
      <c r="K73" s="197"/>
      <c r="L73" s="198" t="s">
        <v>73</v>
      </c>
      <c r="M73" s="199" t="s">
        <v>23</v>
      </c>
      <c r="N73" s="200" t="s">
        <v>648</v>
      </c>
      <c r="O73" s="201">
        <v>43944.0</v>
      </c>
      <c r="P73" s="259" t="s">
        <v>649</v>
      </c>
      <c r="Q73" s="253"/>
      <c r="R73" s="204"/>
      <c r="S73" s="197"/>
      <c r="T73" s="196" t="s">
        <v>136</v>
      </c>
      <c r="U73" s="197"/>
      <c r="V73" s="197"/>
      <c r="W73" s="181" t="s">
        <v>650</v>
      </c>
      <c r="X73" s="205"/>
      <c r="Y73" s="260">
        <v>1265.0</v>
      </c>
      <c r="Z73" s="207" t="str">
        <f>IFERROR(__xludf.DUMMYFUNCTION("REGEXREPLACE(""MLFFFFLHFALVNSQCVNLTGRAAIQPSFTNSSQRGVYYPDTIFRSNTLVLSQGYFLPFYSNVSWYYALT
KTNSAEKRVDNPVLDFKDGIYFAATEKSNIVRGWIFGTTLDNTSQSLLIVNNATNVIIKVCNFQFCYDPY
LSGYYHNNKTWSTREFAVYSSYANCTFEYVSKSFMLDIAGKSGLFDTLREFVFRNVDGYFKIYSKYTPVN
VNSNLPIGFSALEPLVEIPAGINITKF"&amp;"RTLLTIHRGDPMPNNGWTVFSAAYYVGYLAPRTFMLNYNENGT
ITDAVDCALDPLSEAKCTLKSLTVEKGIYQTSNFRVQPTESIVRFPNITNLCPFGEVFNATTFASVYAWN
RKRISNCVADYSVLYNSTSFSTFKCYGVSPTKLNDLCFTNVYADSFVVRGDEVRQIAPGQTGRIADYNYK
LPDDFTGCVIAWNSNNLDSKVGGNYNYLYRLFRKSNLKPFERDISTEIYQAGSTPCNGVEGFNCYFPLQ"&amp;"S
YGFHPTNGVGYQPYRVVVLSFELLKAPATVCGPKQSTNLVKNKCVNFNFNGLTGTGVLTESSKKFLPFQQ
FGRDIADTTDAVRDPQTLEILDITPCSFGGVSVITPGTNTSNQVAVLYQDVNCTEVPVAIHADQLTPTWR
VYSTGSNVFQTRAGCLIGAEHVNNTYECDIPIGAGICASYQTQTNSRSVSSQAIIAYTMSLGAENSVAYA
NNSIAIPTNFTISVTTEILPVSMTKTSVDCTMYICGDSIE"&amp;"CSNLLLQYGSFCTQLNRALTGIAVEQDKNT
QEVFAQVKQIYKTPPIKDFGGFNFSQILPDPSKPSKRSFIEDLLFNKVTLADAGFIKQYGDCLGDIAARD
LICAQKFNGLTVLPPLLTDEMIAQYTSALLAGTITSGWTFGAGAALQIPFAMQMAYRFNGIGVTQNVLYE
NQKLIANQFNSAIGKIQDSLSSTASALGKLQDVVNQNAQALNTLVKQLSSNFGAISSVLNDILSRLDKVE
AEVQIDRLITG"&amp;"RLQSLQTYVTQQLIRAAEIRASANLAATKMSECVLGQSKRVDFCGKGYHLMSFPQSAPH
GVVFLHVTYVPSQEKNFTTTPAICHEGKAHFPREGVFVSNGTHWFVTQRNFYEPQIITTDNTFVSGSCDV
VIGIVNNTVYDPLQPELDSFKEELDKYFKNHTSPDVDLGDISGINASVVNIQKEIDRLNEVAKNLNESLI
DLQELGKYEQYIKWPWYIWLGFIAGLIAIIMVTIMLCCMTSCCSCLKGCCSCG"&amp;"SCCKFDEDDSEPVLKGV
KLHYT
"", ""\n"", """")"),"MLFFFFLHFALVNSQCVNLTGRAAIQPSFTNSSQRGVYYPDTIFRSNTLVLSQGYFLPFYSNVSWYYALTKTNSAEKRVDNPVLDFKDGIYFAATEKSNIVRGWIFGTTLDNTSQSLLIVNNATNVIIKVCNFQFCYDPYLSGYYHNNKTWSTREFAVYSSYANCTFEYVSKSFMLDIAGKSGLFDTLREFVFRNVDGYFKIYSKYTPVNVNSNLPIGFSALEPLVEIPAGINITKFRTLLTIHRGDPMPNNGWT"&amp;"VFSAAYYVGYLAPRTFMLNYNENGTITDAVDCALDPLSEAKCTLKSLTVEKGIYQTSNFRVQPTESIVRFPNITNLCPFGEVFNATTFASVYAWNRKRISNCVADYSVLYNSTSFSTFKCYGVSPTKLNDLCFTNVYADSFVVRGDEVRQIAPGQTGRIADYNYKLPDDFTGCVIAWNSNNLDSKVGGNYNYLYRLFRKSNLKPFERDISTEIYQAGSTPCNGVEGFNCYFPLQSYGFHPTNGVGYQPYRVVVLS"&amp;"FELLKAPATVCGPKQSTNLVKNKCVNFNFNGLTGTGVLTESSKKFLPFQQFGRDIADTTDAVRDPQTLEILDITPCSFGGVSVITPGTNTSNQVAVLYQDVNCTEVPVAIHADQLTPTWRVYSTGSNVFQTRAGCLIGAEHVNNTYECDIPIGAGICASYQTQTNSRSVSSQAIIAYTMSLGAENSVAYANNSIAIPTNFTISVTTEILPVSMTKTSVDCTMYICGDSIECSNLLLQYGSFCTQLNRALTGIAVE"&amp;"QDKNTQEVFAQVKQIYKTPPIKDFGGFNFSQILPDPSKPSKRSFIEDLLFNKVTLADAGFIKQYGDCLGDIAARDLICAQKFNGLTVLPPLLTDEMIAQYTSALLAGTITSGWTFGAGAALQIPFAMQMAYRFNGIGVTQNVLYENQKLIANQFNSAIGKIQDSLSSTASALGKLQDVVNQNAQALNTLVKQLSSNFGAISSVLNDILSRLDKVEAEVQIDRLITGRLQSLQTYVTQQLIRAAEIRASANLAATK"&amp;"MSECVLGQSKRVDFCGKGYHLMSFPQSAPHGVVFLHVTYVPSQEKNFTTTPAICHEGKAHFPREGVFVSNGTHWFVTQRNFYEPQIITTDNTFVSGSCDVVIGIVNNTVYDPLQPELDSFKEELDKYFKNHTSPDVDLGDISGINASVVNIQKEIDRLNEVAKNLNESLIDLQELGKYEQYIKWPWYIWLGFIAGLIAIIMVTIMLCCMTSCCSCLKGCCSCGSCCKFDEDDSEPVLKGVKLHYT")</f>
        <v>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v>
      </c>
      <c r="AA73" s="102">
        <f t="shared" si="28"/>
        <v>1265</v>
      </c>
      <c r="AB73" s="103" t="str">
        <f t="shared" si="29"/>
        <v>yes</v>
      </c>
      <c r="AC73" s="104" t="str">
        <f t="shared" si="32"/>
        <v>&gt;PnMP789 QIG55945.1_ref</v>
      </c>
      <c r="AD73" s="104" t="str">
        <f>IFERROR(__xludf.DUMMYFUNCTION("if (REGEXMATCH(AC73, ""^&gt;""),AC73 &amp; ""
"" &amp; Z73, """")"),"&gt;PnMP789 QIG55945.1_ref
MLFFFFLHFALVNSQCVNLTGRAAIQPSFTNSSQRGVYYPDTIFRSNTLVLSQGYFLPFYSNVSWYYALTKTNSAEKRVDNPVLDFKDGIYFAATEKSNIVRGWIFGTTLDNTSQSLLIVNNATNVIIKVCNFQFCYDPYLSGYYHNNKTWSTREFAVYSSYANCTFEYVSKSFMLDIAGKSGLFDTLREFVFRNVDGYFKIYSKYTPVNVNSNLPIGFSALEPLVEIPAG"&amp;"INITKFRTLLTIHRGDPMPNNGWTVFSAAYYVGYLAPRTFMLNYNENGTITDAVDCALDPLSEAKCTLKSLTVEKGIYQTSNFRVQPTESIVRFPNITNLCPFGEVFNATTFASVYAWNRKRISNCVADYSVLYNSTSFSTFKCYGVSPTKLNDLCFTNVYADSFVVRGDEVRQIAPGQTGRIADYNYKLPDDFTGCVIAWNSNNLDSKVGGNYNYLYRLFRKSNLKPFERDISTEIYQAGSTPCNGVEGFNCYF"&amp;"PLQSYGFHPTNGVGYQPYRVVVLSFELLKAPATVCGPKQSTNLVKNKCVNFNFNGLTGTGVLTESSKKFLPFQQFGRDIADTTDAVRDPQTLEILDITPCSFGGVSVITPGTNTSNQVAVLYQDVNCTEVPVAIHADQLTPTWRVYSTGSNVFQTRAGCLIGAEHVNNTYECDIPIGAGICASYQTQTNSRSVSSQAIIAYTMSLGAENSVAYANNSIAIPTNFTISVTTEILPVSMTKTSVDCTMYICGDSIEC"&amp;"SNLLLQYGSFCTQLNRALTGIAVEQDKNTQEVFAQVKQIYKTPPIKDFGGFNFSQILPDPSKPSKRSFIEDLLFNKVTLADAGFIKQYGDCLGDIAARDLICAQKFNGLTVLPPLLTDEMIAQYTSALLAGTITSGWTFGAGAALQIPFAMQMAYRFNGIGVTQNVLYENQKLIANQFNSAIGKIQDSLSSTASALGKLQDVVNQNAQALNTLVKQLSSNFGAISSVLNDILSRLDKVEAEVQIDRLITGRLQSL"&amp;"QTYVTQQLIRAAEIRASANLAATKMSECVLGQSKRVDFCGKGYHLMSFPQSAPHGVVFLHVTYVPSQEKNFTTTPAICHEGKAHFPREGVFVSNGTHWFVTQRNFYEPQIITTDNTFVSGSCDVVIGIVNNTVYDPLQPELDSFKEELDKYFKNHTSPDVDLGDISGINASVVNIQKEIDRLNEVAKNLNESLIDLQELGKYEQYIKWPWYIWLGFIAGLIAIIMVTIMLCCMTSCCSCLKGCCSCGSCCKFDED"&amp;"DSEPVLKGVKLHYT")</f>
        <v>&gt;PnMP789 QIG55945.1_ref
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v>
      </c>
      <c r="AE73" s="210"/>
      <c r="AF73" s="105" t="str">
        <f t="shared" si="12"/>
        <v>https://www.ncbi.nlm.nih.gov/protein/QIG55945.1</v>
      </c>
      <c r="AG73" s="261" t="s">
        <v>651</v>
      </c>
      <c r="AH73" s="50">
        <v>27213.0</v>
      </c>
      <c r="AI73" s="108" t="str">
        <f t="shared" si="13"/>
        <v/>
      </c>
      <c r="AJ73" s="108" t="str">
        <f t="shared" si="14"/>
        <v/>
      </c>
      <c r="AK73" s="109" t="str">
        <f>IFERROR(__xludf.DUMMYFUNCTION("if(AI73&gt;0, right(left( REGEXREPLACE( REGEXREPLACE(AQ73, ""&gt;.*\n"", """"), ""\n"" , """"), AJ73), AJ73-AI73+1))"),"")</f>
        <v/>
      </c>
      <c r="AL73" s="109">
        <f t="shared" si="15"/>
        <v>0</v>
      </c>
      <c r="AM73" s="109" t="str">
        <f t="shared" si="16"/>
        <v/>
      </c>
      <c r="AN73" s="110"/>
      <c r="AO73" s="111" t="str">
        <f t="shared" si="30"/>
        <v>https://www.ncbi.nlm.nih.gov/nuccore/MT121216.1</v>
      </c>
      <c r="AP73" s="111" t="str">
        <f t="shared" si="31"/>
        <v>https://www.ncbi.nlm.nih.gov/nuccore/MT121216.1?report=fasta&amp;log$=seqview&amp;format=text</v>
      </c>
      <c r="AQ73" s="214" t="s">
        <v>652</v>
      </c>
      <c r="AR73" s="113">
        <f>IFERROR(__xludf.DUMMYFUNCTION("len(REGEXREPLACE(REGEXREPLACE(AT73, ""&gt;.*\n"", """"), ""\n"", """"))"),29521.0)</f>
        <v>29521</v>
      </c>
      <c r="AS73" s="113" t="str">
        <f t="shared" si="19"/>
        <v>no</v>
      </c>
      <c r="AT73" s="109" t="str">
        <f>IFERROR(__xludf.DUMMYFUNCTION("if(AQ73="""","""", REGEXREPLACE(AQ73, ""&gt;.*\n"", AW73 &amp; ""
""))"),"&gt;PnMP789 MT121216.1_ref_genome
CACGCAGTATAATTAATAACTAATTACTGTCGTTGACAGGACACGAGTAACTCGTCTATCTTCTGCAGGC
TGCTTACGGTTTCGTCCGTGTTGCAGCCGATCATCAGCATACCTAGGTTTCGTCCGGGTGTGACCGAAAG
GTAAGATGGAGAGCCTTGTCCCTGGTTTCAACGAGAAAACACACGTCCAACTCAGTTTGCCTGTTTTACA
GGTTCGCGACG"&amp;"TGCTCGTACGTGGCTTTGGAGACTCCGTGGAGGAGGCTATCTCAGAGGCACGTCAACAT
CTCAAGGATGGCACTTGTGGCTTAGTAGAGGTTGAAAAAGGCGTCTTGCCTCAACTTGAACAGCCCTATG
TGTTCATCAAACGTTCTGATGCCCGAACTGCACCGCATGGCCATGTAATGGTTGAATTGGTTGCAGAACT
CAATGGTGTTCAGTACGGTCGTAGTGGTGAGACACTTGGTGTTCTCGTACCCC"&amp;"ATGTGGGTGAAACACCT
GTTGCTTACCGCAAAGTTCTTCTTCGCAAGAACGGTAATAAAGGAGCTGGTGGTCACAGCTATGGCGCCG
ATCTAAAGTCCTATGACTTAGGTGACGAGCTGGGCACTGATCCTTATGAAGATTATCAAGAAAACTGGAA
CACTAAACATGGCAGTGGTGTAACTCGTGAGCTCATGCGTGAGCTTAATGGGGGCGCATACACTCGCTAT
GTCGATAACAACTACTGTGGCCCT"&amp;"GATGGCTACCCTCTTGAGTGCATTAAAGACTTGCTGGCGCGTGCTG
GTAAAGCTTCTTGCACTTTGTCCGAACAACTGGACTTTCTTGACACTAAGAGAGGTGTGTACTGCTGCCG
TGAGCATGACCATGAAATTGCATGGTACACGGAACGCTCTGATAAGAGTTATGAATTGCAGACACCTTTT
GAAATTAAACTGGCAAAGAAATTTGACACTTTTACTGGGGAGTGCCCAAATTTTGTATTCCCTCTT"&amp;"AATT
CAACTATCAAGACTATTCAACCTAGAGTTGAAAGGAAAAAGCTTGATGGCTTTATGGGTAGGATTCGATC
TGTCTACCCTGTTGCTTCACCTAATGAATGCAACCAAATGTGCCTGTCAACTCTCATGAAGTGTAACCAT
TGTGGTGAAACTTCATGGCAGACAGGCGATTTTGTTAGAGCCACTTGTGAGTTCTGTGGTACTGAAAATT
TGACTAAAGATGGTGCTACAACTTGTGGTTACCTTCC"&amp;"TCAAAATGCTGTTGTCAAAATTTACTGTCCAGC
ATGTCATAACCCAGAAATAGGACCTGAGCATAGTCTTGCTGAATACCACAATGAATCTGGTCTAAAGACC
ACTCTTCGTAAGGGTGGTCGTACCATTTCATTTGGTGGTTGTGTCTTCTCCTATGTTGGCTGTCACAACA
AATGTGCCTATTGGGTACCACGTGCTAGTGCAAACATAGGTTGCAATCACACAGGAGTTGTTGGAGAAGG
TGCTGAAA"&amp;"GTCTGAATGACAACCTTCTTGAAATACTTCAGAAAGATAAAGTCAATATCAACATTGTTGGT
GACTTTAAACTTAATGAAGAGATTGCCATTATATTGGCATCTTTCTCTGCTTCTACAAGTGCTTTTGTAG
AAACTGTCAAAGGTTTGGATTATAAAACATTCAAACAGATTGTTGAATCCTGTGGTAACTTTAAAGTTAC
CAAAGGCAAAGCTAAGAAGGGTGCTTGGAATATTGGTGAGCAAAAATCAA"&amp;"TACTGAGTCCTTTGTATGCA
TTTGCATCTGAAGCTGCTCGTGTTATACGCGCCATTTTCTCTCGTACTCTTGAAACTGCTCAACACTCAG
TTCGTGTCCTACAACAGGCCGCTATAACTATTCTTGATGGAATTTCACAGTATTCACTGAGACTCATTGA
TGCTATGATGTTCACATCTGATTTAGTTACTGACAACCTTGTTGTGATGGCATATATCACAGGTGGTGTT
GTCCAAATGACATCACAGTGG"&amp;"CTTACAAATATCTTTGGCACTGTTTATGAAAAACTTAAACCTATTCTTG
AATGGCTTGAAGACAAATTCAAAGAGGGTGTTGAGTTTCTTAGAGATGGTTGGGAGATTGTTAAATTCAT
CTCAACATGTGCTTGTGAAATTGTCGGTGGACAAATTGTCACCTGTGCAAAGGAAATTAAAGAAAGTGTC
CAAACATTCTTTAAGCTTGTAAACAAATTCCTAGCTTTGTGTGCTGACTCTATCATTATTGGT"&amp;"GGGGCTA
AACTCAAGGCTGTGAATTTGGGTGAAACATTTATTGCACACTCAAAAGGATTATATAGAAAGTGTGTCAA
ACCCAGAGAAGAAACTGGTTTACTCATGCCTCTGAAAGCTCCTAAAGAAATTGTTTTCTTAGAAGGAGAA
ACACTCCCTACGGAAGTGTTGACAGAGGAAGTCATTTTGAAAACTGGTGAATTACAACCACTGGAACAAC
CTACATGTGAAGCTATTGATGCTCCACTAGTTGG"&amp;"TACACCAGTCTGTATTAACGGGCTTATGTTGCTCGA
AATTAAAGATACAGAGAAGTATTGTGCTCTTGCACCTAACATGATGGTTACAAATAACACCTTCACACTT
AAAGGTGGTGCACCAACAAGAGTTACTTTTGGTGATGACACCGTAATTGAAGTACAGGGTTACAAAAGTG
TAAGTATCACTTTTGAACTCGATGAGAGAGTAGATAAAGTACTTAATGAAAAGTGCTCTAACTACACAGT
TGAAC"&amp;"TTGGAACAGAAGTAAATGAGTTTGCTTGTGTTGTCGCTGATGCTGTTATAAAGACTTTACAGCCA
GTATCTGAATTACTTACACCACTAGGCATAGATTTAGACGAGTGGGGTATGGCAACATACTACTTGTTTG
ATGAATCTGGTGAGTTTAATTTAGCCTCTCATATGTACTGTTCTTTCTATCCTCCAGATGAGGATTATGA
AGAAGATGAGTGTGAAGAGGAACAGTATGAACCATCAACTCAGTATG"&amp;"AGTATGGTACAGAGGATGATTAC
CAAGGTAAATCTTTGGAATTTGGTTCAACCTCTTCTGCTTCTCAAATAGAAGAAGAACCAGAGGAAGATT
GGTTAGAAGATGGCAATGAGGAAATTGCTATGCAAGAAGAGCAGACAACAACTGTTGAAGTGCAATCTCA
GGAGATTGACTCTACACCAGTTGTCTCTGAGATAAATGAATCAGTGAACAATTTTACTGGTTATTTAAAA
CTCACTAACAATGTTTTC"&amp;"ATTAAAAATGCAGACATTGTGGAAGAAGCTAAACAGGTGAAACCAACAGTAG
TTGTTAATGCAGCTAATGTTTACCTTAAACATGGAGGAGGTGTTGCTGGAGCTTTAAACAAAGCTACAAA
CAACGCTATGCAAGTAGAATCAGACAATTACATAGCCACAAACGGACCTCTGAATGTTGGTGGTAGTTGT
GTTCTGAGTGGACATAATCTTGCTAAAAATTGTCTTCATGTTGTTGGTCCTAATATCAAC"&amp;"AAGGGTGAAA
GCATTCAACTTCTTAAAACTGCATATGAAAATTTCAATCAGTATGATACTTTACTAGCACCTTTATTGTC
AGCAGGCATCTTTGGTGCTGACCCTGTCCAATCCTTAAGAGTTTGTGTAGACACTGTTCGCACAAATGTT
TACTTGACTGTCTTTGACAAAGATCTCTATGAAAAACTTGTTTCTAGCTTTTTAGAAATGAAGAGTGAGG
CACAAGTAGAACAACAGATTGCTGAAGTTCC"&amp;"TAAAATGGAAGTTGAGCCACCAACAACTGAAAATAAACC
TTCAGTTGAACAAAAGCAACAGGCTGAAGAAAAGAAAGTCAAGGCTTGTGTTGAAGAAGTTACAACCACT
TTGGAAGAAACTAAGTTTCTCACAGAGAATTTGTTACTTTATATAGACATTAATGGCAACCTTCATCCAG
ATTCTGCCATGCTTGTTAAAGACACTGACACCACCTTTCTAAAGAAAGATGCTCCTTACATAGTAGGTGA
TG"&amp;"TCATTAAGGAAGGTGTTTTAACTGCTGTAGTTATACCTACTAAAAAAGCTGGTGGTACTACCGAAATG
CTTACAAAAGCATTAAAGAAGTTACCAGTAGACAATTATATAACCACCTACCCTGGACAGGGTAATAATG
GTTATACATTAGAAGAGGCAAAGACAGTGCTTAAAAAGTGCAAGAGCGCTTTTTACATACTACCATCCAT
TGTCTCTAATGAGAAAGAAGAAATTCTTGGAACTGTTTCTTGGA"&amp;"ATTTGCGAGAAATGCTTGCACATGCT
GAGGAAACACGTAAATTAATGCCTGTTTGTATGGAAACTAAAGCTATAGTTTCAACCATACAACGTAAAT
ACAAGGGTATTAAAATACAGGAAGGTGTGGTTGATTATGGTGCTAGGTTTTACTTCTATACTAGTAAAAC
AACAGTAGCATCACTCATCAACACACTTAACAATCTAAATGAGACTCTCGTTACAATGCCTTTGGGTTAT
GTAACACATGGCCTT"&amp;"AACCTAGAAGAAGCTGCGCGGTACATGAGATCTCTTAAGGTACCAGCGACAGTTT
CTGTTTCTTCACCAGATGCTGTAACAGCATATAATGGTTATCTTACTTCTTCTTCAAAAACACCTGAAGA
ACATTTCATAGAAACCATCTCTCTAGCTGGTTCTTACAAAGATTGGTCCTATTCTGGACAATCAACACAA
CTTGGTATAGAATTTCTTAAAAGAGGTGATAAAACTGTTTATTACACCATTAACCCT"&amp;"ATTGCTTTTCATA
CAGAGGGTCAAATTATCACCTTTGATGATTTAAAAACACTTCTCTCATTGAGAGAGGTTAGAACAATCAA
AGTGTTTACAACTGTAGACAATGTTAATCTCCATACACAAGTTGTGGACATGTCTATGACTTATGGACAA
CAGTTTGGTCCCACTTATTTGGATGGAGCTGATGTCACTAAAATAAAACCTCATAATTCACATGAAGGTA
AGACATTTTATGTCTTGCCTAATGATGA"&amp;"CACATTACGTGCAGAGGCTTTTGAGTACTACCATACAACAGA
TGCTAGTTTTCTTGGTAGGTACATGTCAGCTTTAAACCATACCAAGAAGTGGAAATACCCACAGGTTAAT
GGTTTAACTTCTATTAAGTGGGCAGATAACAATTGTTACCTTGCTACTGCTTTATTAGCACTCCAACAAA
TAGAGTTGAAGTTTAATCCACCTGCTTTGCAAGATGCTTATTATAGAGCTAGAGCCGGTGATGCTGCTAA"&amp;"
TTTCTGTGCACTTATCTTAGCCTATTGTAACAAAACAGTAGGAGAGTTAGGTGATGTTAGAGAAACAATG
AATTATTTGTTTCAACATGCCAATTTGGATTCTTGTAAGAGAGTTCTAAATGTGGTGTGTAAAACTTGTG
GACAGCAACAAACCACTCTTAAGGGTGTGGAAGCTGTTATGTACATGGGTACACTTTCTTATGAACAACT
TAAGAAAGGTGTCCAAGTACCTTGTGTGTGCGGTAAACAAG"&amp;"CCACACAATATTTAGTCCAACAAGAGTCA
CCTTTTGTTATGATGTCTGCACCACCTGCCGACTATGAATTGAAGCATGGTACCTTTGTTTGTGCTAGTG
AATACACTGGTAATTACCAATGTGGCCACTACAAACACATAACTTCTAAGGAAACTCTGTATTGCATAGA
TGGTGCTTTACTGACAAAGTCTTCTGAATACAAAGGTCCTATTACGCTTGTTTTCTATAACGAAAACAGT
TACACAACAACC"&amp;"ATTAAACCAGTTACATATAAACTGGATGGTGTTGTTTGTACAGAAATTGATCCTAAAT
TGGACAATTACTATAAAAAAGACAATGCTTATTTCACAGAGCAACCAATTGATCTTGTACCAAACCAACC
TTACCCTAATGCAAGCTTTGATAATTTCAAGTTTGTATGTGATAATATTAAATTTGCTGATGATCTAAAC
CAGCTGGCTGGTTATAAGAAACCTGCTTCGAGAGAACTTAAAGTTACATTTTTT"&amp;"CCTGACTTAAATGGTG
ATGTAGTAGCTATTGATTACAAACACTACACGCCTTCTTTTAAGAAAGGTGCTAAGTTACTGCACAAACC
TGTTGTTTGGCATGTTAACAATACAACTAACAAAGCTACGTATAAACCAAATACTTGGTGTATACGTTGT
CTCTGGAGTACAAAACCAGTTGAAACATCAAATTCATTTGATGTACTGGAGTCAGAAGACACACAGGGAA
TGGATAATCTTGCCTGTGAAGATCT"&amp;"CAAACACGTCTCTGAAGAAGTAGTGGAAAATCCTACCATACAGAA
AGACATATTAGAGTGTAATGTAAAAACTACCGAAGTTGTAGGTGACGTTATACTCAAACCAGCAAATGAT
GGTGTAAAAATTACTGAAGAGGTTGGTCACACAGATTTAATGGCTGCTTATGTAGAAAGTTCTAGTCTTA
CTATTAAGAAACCTAATGAGTTGTCTAGAGTGTTAGGTTTGAAAACCATTGCTACTCATGGCTTAGC"&amp;"TGC
CATTAATAGTGTCCCTTGGGATACTATAGTCAACTATGCTAAGCCTTTTCTTAATAAAGTAGTTAATGTA
ACTACTAACATAGTTACGCGATGTTTAAATCGTGTATGTACTAATTATATGCCTTATTTCTTTACTCTAT
TGCTACAATTATGTACTTTTACTAAGAGTACTAATTCTAGGATTAAAGCATCTATGCCAACCACTATAGC
AAAGAATACTGTTAAAAGTGTTGGTAAATTTTGTGTAG"&amp;"AGGCTTCATTTAATTATTTGAAGTCACCTAAT
TTTTCTAAATTGATAAATGTTGTAATTTGGTTTTTACTATTAAGTGTTTGTTTAGGTTCTTTAATCTATT
CAACTGCTGCATTAGGTGTTTTAATGTCTAATCTGGGCATGCCTTCTTATTGTACAGGTTACAGAGAAGG
TTACTTAAACTCTACTAATGTCACTACTGCAACATACTGTACTGGTTCTATACCTTGTAGTGTTTGTCTT
AGTGGTTTA"&amp;"GATTCACTGGATACCTATCCTTCTTTAGAAACAATTCAAGTTACCATTTCATCTTTTAAAT
GGGATTTAACTGCTTTTGGCTTAGTTGCAGAGTGGTTTTTGGCATATATTCTCTTTACTAGGTTCTTTTA
TGTACTTGGACTAGCTGCAATTATGCAATTGTTTTTCAGCTATTTTGCTGTACATTTTATTAGTAATTCT
TGGCTTATGTGGTTGATAATTAACCTTGTACAAATGGCTCCAATTTCAGCT"&amp;"ATGGTCAGAATGTACATAT
TCTTTGCTTCATTCTATTATGTATGGAAAAGTTATGTGCATGTTGTGGATGGTTGTACTTCATCTACTTG
TATGATGTGTTACAAGCGTAATAGAGCAACAAGAGTTGAATGTACAACTATTGTTAATGGTGTTAGAAGA
TCCTTTTATGTCTATGCTAATGGAGGTAAAGGATTTTGTAAACTACACAACTGGAATTGTGTCAATTGCG
ACACATTCTGTGCTGGTAGTAC"&amp;"CTTTATTAGTGATGAAGTTGCAAGGGACTTATCATTACAGTTTAAGAG
ACCAATTAACCCAACTGACCAGTCATCATATGTTGTTGACAGTGTTAGCGTAAAGAATGGTTCTATCCAT
CTTTATTTCGACAAGGCCGGTCAGAAAACTTATGAAAGACACTCTCTTTCCCACTTTGTCAATTTGGACA
ATTTAAGGGCTAATAACACTAAAGGTTCATTGCCTATTAATGTTATAGTATTTGATGGTAAATC"&amp;"TAAATG
TGAAGAATCATCTGCAAAAGCAGCTTCTGTTTATTACAGTCAGCTTATGTGTCAGCCTATACTACTACTA
GATCAGGCATTAGTGTCGGATGTTGGTGATAGTACAGAGGTTGCAGTTAAAATGTTTGATGCTTATGTTA
ATACATTTTCATCAACCTTTAATGTGCCAATGGAGAAACTTAAAGCATTAGTTGCAACTGCTGAAGCTGA
ACTTGCAAAGAATGTGTCTTTAGACAATGTCTTAG"&amp;"CTACTTTTATCTCAGCGGCCCGACAAGGGTTTGTT
GATTCAGATGTAGAAACTAAGGATGTTGTTGAGTGTCTTAAATTGTCACACCAATCTGACATTGAAGTTA
CTGGTGATAGTTGTAATAATTACATGCTCACCTATAACAAAGTTGAAAACATGACACCTCGTGATCTTGG
TGCTTGTATCGATTGCAGTGCACGTCATATTAATGCACAAGTAGCAAAAAGTCACAATATTGCCCTGATC
TGGAAT"&amp;"ATTAAAGATTTCATGTCACTGTCTGAACAACTACGAAAACAAATACGTAGTGCTGCAAAGAAGA
ACAACCTGCCATTTAAGTTGACATGCGCAACTACTAGGCAAGTTGTTAATGTTGTTACAACAAAGATAGC
ACTTAAAGGTGGTAAAATTGTAAATAACTGGCTGAAGCAGCTGATTAAAGTTACATTAGTGTTTCTTTTG
GTTGCTGCTACCTTTTATTTAATAACACCTGTTCATGTCATGTCCAAA"&amp;"CATACTGACTTTGCAAGTGAAA
TTATAGGATATAAGGCTATTGATGGCGGTGTCACACGTGACATATCATCGACAGATACTTGTTTTGCCAA
CAAACATGCTGATTTTGATACATGGTTTAGTCAGCGTGGTGGTAGTTATACTAATGACAAAGCATGCCCA
TTAGTAGCAGCTGTCATAACAAGAGAGGTGGGTTTTGTTGTACCTGGTTTACCTGGTACGATACTACGCG
CAACTAATGGTGACTTCTT"&amp;"GCATTTCTTACCTAGAGTTTTCAGTGCAGTTGGCAACATCTGCTATACACC
TTCAAAACTTATAGAGTACACAGACTTTGCAACGTCAGCTTGTGTTTTAGCTGCTGAATGCACAATTTTC
AAGGATGCTTCTGGTAAACCAGTGCCATATTACTATGACACTAATGTATTAGAAGGTTCTGTTTCTTATG
AAAGTCTTAGTCCAGACACACGCTATGTGCTTATGGATGGTTCTATAATTCAATTCCCTAA"&amp;"CACTTACCT
TGAAGGTTCTGTTAGAGTGGTAACAACTTTTGACTCTGAGTACTGTAGACACGGTACATGTGAAAGATCT
GAAGCAGGCATTTGTGTATCCACTAGTGGTAGATGGGTACTCAATAATGATCATTACAGATCTCTACCAG
GAGTGTTTTGTGGTGTAGATGCTGTGAATTTACTTACTAATATGTTCACACCACTAATTCAACCGATTGG
TGCTTTGGACATATCTGCATCTATTGTAGCGG"&amp;"GAGGCATCGTTGCTATTATAGTAACATGTCTTGCTTAC
TACTTTATGAGGTTTAGAAGAGCTTTTGGTGAATACAGTCATGTAGTTGCCTTCAATACTCTGTTATTCC
TTATGTCATTCACTGTACTCTGCTTGACACCAGTTTATTCGTTCTTACCTGGTGTTTACTCTGTTATTTA
CTTGTACTTGACATTCTATCTTACTAATGATGTTTCTTTCTTAGCACATATCCAATGGATGGTTATGTTC
ACA"&amp;"CCTTTAGTACCTTTCTGGATAACAATTGTTTATGTCATTTGTATTTCCACAAAGCATTTTTATTGGT
TCTTTAGCAACTACCTAAAGAGACGTGTTGTCTTTAATGGTGTTTCCTTTAGTACATTTGAAGAGGCTGC
TTTATGCACCTTTCTCTTAAATAAAGAAATGTATCTGAAATTGCGCAGTGATGTACTTCTGCCTCTTACG
CAATATAACAGATATTTAGCTCTTTACAATAAGTACAAGTATTTT"&amp;"AGTGGAGCCATGGACACTACAAGCT
ATAGAGAAGCTGCTTGTTGTCATCTCGCCAAGGCTCTTAATGATTTTAGCAACTCAGGCTCTGATGTTCT
CTACCAACCACCACAAACTTCTATCACATCTGCTGTCTTACAGAGTGGTTTTAGAAAAATGGCATTCCCA
TCTGGTAAAGTTGAGGGCTGCATGGTACAAGTTACTTGTGGTACAACTACTCTTAATGGTCTTTGGCTTG
ATGATGTAGTTTACTG"&amp;"TCCACGACATGTGATCTGCACTTCTGAAGACATGCTTAACCCTAATTATGAAGA
TTTGCTCATTCGTAAATCTAATCATAATTTTCTGGTACAAGCAGGTAATGTTCAACTTAGAGTAATTGGA
CATTCTATGCAAAATTGTGTTCTTAAGCTTAAAGTTGACACAGCTAATCCTAAGACACCTAAGTATAAGT
TTGTGCGCATACAACCAGGACAGACTTTTTCAGTACTAGCTTGTTATAATGGTTCACC"&amp;"ATCAGGTGTTTA
CCAATGTGCTATGAGACCTAATTTTACCATCAAAGGTTCATTCCTTAATGGTTCTTGTGGTAGTGTTGGT
TTTAACATAGATTATGACTGTGTCTCTTTTTGCTACATGCACCACATGGAATTACCAACTGGAGTTCATG
CTGGCACAGATTTAGAAGGTACCTTCTATGGGCCTTTTGTTGACAGACAAACAGCACAAGCAGCTGGTAC
AGACACAACTATCACAGTTAATGTTTTAG"&amp;"CTTGGTTGTATGCTGCTGTTATAAATGGAGATAGGTGGTTT
CTCAATCGATTCACCACAACTCTTAATGACTTTAACCTTGTGGCTATGAAGTACAACTATGAACCTTTGA
CACAAGATCATGTTGACATACTAGGACCTCTTTCAGCTCAAACTGGAATTGCAGTTCTAGATATGTGTGC
TTCCTTAAAAGAATTACTACAAAATGGTATGAATGGACGTACCATATTGGGTAGTGCTTTATTAGAAGAT
"&amp;"GAATTTACACCTTTTGATGTTGTTAGACAATGCTCAGGTGTTACTTTTCAGAGTGCAGTAAAGAGGACAA
TCAAGGGTACACATCATTGGTTGTTACTTACAGTCTTAACTTCACTTTTGGTTTTAGTTCAGAGTACTCA
GTGGTCTTTGTTCTTCTTTGTGTATGAAAATGCCTTTTTGCCATTCGCTATGGGTATTATTGCTATGTCT
GCTTTTGCTATGATGTTTGTCAAGCACAAGCATGCATTTCTT"&amp;"TGTTTGTTCTTGTTACCTTCTCTTGCTA
CTGTAGCTTATTTTAACATGGTCTACATGCCTGCTAGTTGGGTGATGCGTATAATGACATGGTTAGACAT
GGTTGACACTAGTTTGTCTGGTTTCAAACTAAAGGACTGTGTTATGTATGCATCAGCTGTAGTGTTATTA
ATCCTTATGACAGCAAGAACTGTGTATGATGATGGTGCTAGAAGAGTTTGGACACTTATGAATGTTCTGA
CACTTGTTTATAA"&amp;"AGTCTATTATGGTAATGCTTTAGATCAAGCTATTTCTATGTGGGCTCTTATAATCTC
TGTAACTTCTAACTACTCAGGTGTAGTTACAACTGTCATGTTTATGGCCAGAGGTATTGTTTTTATGTGT
GTTGAGTATTGCCCTATCTTCTTCATAACTGGTAATACACTTCAGTGTATAATGCTAGTTTATTGTTTCT
TAGGCTATTTCTGTACTTGTTACTTTGGCCTCTTCTGTTTACTCAACCGCTATTT"&amp;"TAGACTGACTCTTGG
TGTTTATGATTATTTAGTTTCTACACAGGAGTTTAGATATATGAATTCCCAAGGATTACTTCCTCCTAAG
AATAGCATAGATGCCTTCAAACTTAACATCAAGTTGTTGGGTGTTGGAGGTAAACCATGCATTAAAGTAG
CCACTGTACAGTCTAAAATGTCAGATGTAAAGTGTACGTCAGTAGTTTTACTTTCAGTTTTACAACAACT
TAGAGTAGAATCGTCTTCTAAATTGT"&amp;"GGGCTCAATGTGTTCAGCTCCATAATGATATTCTCTTAGCTAAG
GATACTACTGAAGCCTTTGAAAAAATGGTTTCATTACTTTCTGTTCTGCTTTCTATGCAAGGTGCTGTAG
ACATAAACAAGCTTTGTGAAGAAATGCTCGATAACAGGGCAACCTTACAAGCCATAGCTTCAGAGTTTAG
TTCTCTCCCATCATATGCAGCTTTTGCTACTGCTCAGGAAGCTTATGAGCAGGCTGTTGCTAATGGTG"&amp;"AC
TCTGAAGTTGTTCTTAAAAAGTTAAAGAAATCTTTGAATGTGGCTAAATCTGAATTTGACCGTGATGCAG
CTATGCAACGTAAGTTGGAGAAGATGGCTGATCAAGCTATGACCCAGATGTACAAACAGGCAAGATCTGA
AGACAAAAGGGCAAAAGTTACTAGTGCTATGCAAACAATGCTTTTCACTATGCTTAGAAAGTTGGATAAT
GATGCACTTAACAACATTATCAACAATGCAAGAGATGGT"&amp;"TGTGTACCGTTGAACATAATACCACTCACTA
CTGCAGCCAAATTAATGGTTGTCATACCAGACTATAACACATATAAGAACACGTGTGATGGTACTACTTT
TACTTATGCATCAGCACTATGGGAAATCCAGCAAGTTGTTGATGCAGATAGTAAAATTGTTCAGCTTAGT
GAGATTAGTATGGACAATTCACCTAATCTAGCATGGCCTCTCATTGTAACAGCCTTGAGGGCCAATTCTG
CTGTCAAATT"&amp;"ACAGAATAATGAGCTTAGTCCTGTTGCACTACGACAGATGTCATGTGCCGCCGGTACAAC
ACAAACAGCATGCACTGATGATAATGCTCTAGCCTACTATAACACTACAAAGGGAGGTAGGTTTGTATTA
GCATTACTATCTGATTTACAAGACTTGAAGTGGGCTAGGTTCCCTAAGAGTGATGGAACTGGCACTATTT
ATACGGAACTGGAACCACCTTGTAGGTTTGTTACAGACACACCAAAGGGTCC"&amp;"TAAAGTGAAATACTTGTA
TTTTATTAAGGGTCTAAACAATCTAAATAGAGGTATGGTATTGGGTAGTTTAGCTGCTACAGTACGCTTA
CAGGCTGGCAATGCAACAGAAGTACCTGCCAATTCAACTGTGCTATCTTTTTGTGCTTTTGCTGTAGATG
CAGCTAAGGCTTATAAAGATTACCTAGCTAGTGGAGGACAACCAATCACTAATTGTGTTAAGATGTTGTG
TACACACACTGGTACTGGTCAGG"&amp;"CAATAACAGTTACACCAGAAGCCAATATGGATCAAGAATCCTTTGGC
GGTGCATCGTGTTGTCTGTACTGTCGTTGCCACATAGATCATCCAAATCCTAAAGGGTTTTGTGATTTGA
AAGGTAAATATGTACAAATACCTACAACTTGTGCTAATGACCCTGTGGGTTTTACACTTAAAAACACAGT
CTGTACCGTCTGCGGTATGTGGAAAGGTTATGGCTGTAGTTGTGATCAACTCCGCGAACCCATGC"&amp;"TTCAG
TCAGCTGACGCACAGTCGTTTTTAAACGGGTTTGCGGTGTAAGTGCAGCCCGTCTTACACCGTGCGGCAC
AGGCACTAGTACTGATGTCGTATATAGGGCTTTTGACATCTACAATGACAAAGTAGCTGGTTTTGCTAAA
TTCCTAAAAACTAATTGTTGTCGCTTCCAAGAGAAAGATGAAGATGGCAATTTAATTGACTCTTATTTCA
TAGTTAAGAGACACACTTTCTCTAACTATCAACATG"&amp;"AGGAAACAATTTACAACTTACTTAAGGATTGTCC
AGCTGTTGCTAAACATGACTTTTTTAAGTTTAGAATAGACGGTGACATGGTACCACATATATCACGTCAA
CGTCTTACTAAATACACAATGGCTGACCTTGTCTATGCTTTGCGGCATTTTGATGAGGGTAACTGTGACA
CATTAAAAGAAATACTTGTTACTTACAACTGTTGTGATGATGAGTATTTTAACAAAAAAGACTGGTATGA
TTTTGTA"&amp;"GAAAACCCAGACATATTACGCGTATATGCTAACTTAGGTGAGCGTGTACGCCAAGCTTTGTTA
AAAACAGTACAATTCTGTGATGCCATGCGAGATGCTGGCATTGTTGGTGTACTGACATTAGATAATCAAG
ATCTTAACGGTAACTGGTATGATTTCGGTGATTTCATACAGACCACACCAGGTAGTGGAGTTCCCGTTGT
AGATTCTTATTATTCATTGTTAATGCCTATATTAACATTGACAAGAGCA"&amp;"TTAACTGCTGAGTCACATGTT
GACACTGATCTAACAAAGCCTTACATAAAATGGGATTTGTTAAAGTATGATTTCACGGAAGAGAGGTTAA
AACTCTTTGACCGTTATTTCAAGTATTGGGATCAAACTTATCACCCAAATTGTGTTAATTGTTTGGATGA
CAGATGCATTCTGCATTGTGCAAACTTTAATGTTTTGTTCTCTACGGTCTTCCCACCAACAAGTTTTGGT
CCTTTAGTGAGAAAGATTTT"&amp;"TGTTGATGGTGTTCCATTTGTTGTTTCAACTGGTTACCACTTCAGAGAGC
TAGGAGTTGTACATAATCAGGATGTAAACTTACATAGCTCCAGACTTAGTTTTAAGGAATTACTTGTGTA
TGCTGCTGATCCTGCTATGCATGCTGCTTCTGGTAATTTATTACTAGATAAGCGTACAACATGCTTTTCA
GTAGCTGCACTTACCAACAACGTGGCATTTCAAACTGTCAAACCAGGTAATTTTAATAAAGA"&amp;"CTTTTATG
ACTTTGCAGTCTCTAAAGGTTTTTTCAAGGAAGGAAGTTCTGTTGAATTAAAACACTTCTTCTTTGCCCA
AGATGGTAATGCAGCAATAAGTGATTATGATTACTATCGCTACAATTTACCAACTATGTGTGACATTAGA
CAATTACTTTTCGTAGTAGAAGTAGTTGATAAGTATTTTGATTGCTATGACGGTGGTTGTATTAATGCTA
ATCAAGTCATAGTTAATAATTTAGACAAGTCTG"&amp;"CTGGTTTTCCATTTAATAAATGGGGCAAGGCTAGGTT
ATATTATGATTCTATGAGTTATGAGGACCAAGATGCATTGTTCGCTTATACTAAGCGTAATGTCATCCCA
ACTATAACTCAAATGAATCTTAAATATGCTATTAGTGCTAAAAATAGAGCTCGTACAGTTGCTGGCGTAT
CTATTTGTAGCACTATGACAAACAGACAGTTCCATCAGAAACTTCTTAAGTCTATAGCAGCCACCAGAGG
TGCC"&amp;"ACAGTTGTTATAGGCACTAGTAAGTTCTATGGTGGTTGGCATAATATGTTGAAAACTGTTTACAGT
GATGTAGAAAATCCCCATCTTATGGGTTGGGATTACCCTAAATGTGACAGAGCAATGCCTAACATGCTTA
GAATCATGGCCTCACTCGTGCTTGCTCGTAAACATACAACCTGTTGCAGTCTGTCACACCGTTTCTATAG
ATTAGCTAATGAGTGTGCACAGGTATTAAGTGAAATGGTCATGTGT"&amp;"GGTGGTTCACTATATGTTAAACCA
GGTGGAACTTCATCAGGAGATGCAACAACTGCTTATGCTAATAGTGTTTTTAACATTTGTCAAGCTGTTA
CAGCTAATGTCAATGCACTTTTATCCACTGATGGTAACAAAATTGCTGATAAATATATCCGCAATTTGCA
GCACAGACTTTATGAGTGTCTCTATAGAAATAGAGATGTTGATACAGACTTTGTGAATGAGTTTTATGCA
TATTTGCGTAAACACTT"&amp;"CTCAATGATGATACTCTCTGATGATGCTGTTGTGTGCTTTAATAGCACTTATG
CGTCTCAAGGTTTAGTGGCTAGCATAAAGAACTTCAAGTCAGTTCTTTATTACCAAAATAATGTTTTTAT
GTCTGAGGCTAAATGCTGGACTGAGACTGACCTTACTAAAGGACCTCATGAATTTTGCTCTCAGCATACA
ATGCTAGTCAAACAAGGTGATGATTATGTGTACCTGCCCTATCCTGATCCATCAAGAAT"&amp;"TTTAGGAGCTG
GCTGTTTTGTTGATGACATCGTAAAAACAGATGGTACATTAATGATAGAACGATTTGTGTCTTTAGCTAT
AGATGCTTATCCACTTACTAAACATCCAAATCAGGAGTATGCTGATGTCTTTCATTTGTATTTACAATAC
ATAAGAAAGTTACATGATGAATTAACAGGACATATGTTAGACATGTATTCTGTTATGCTTACTAATGATA
ACACTTCTAGGTATTGGGAACCTGAATTTT"&amp;"ATGAAGCTATGTACACACCTCATACAGTCTTACAGGCTGT
TGGAGCCTGTGTTCTTTGTAATTCACAGACTTCATTAAGATGTGGTGCGTGTATACGCAGACCATTCTTA
TGTTGTAAATGCTGTTATGACCATGTCATATCAACATCACATAAATTAGTCTTGTCTGTTAATCCTTATG
TTTGCAATGCTCCAGGTTGTGATGTCACAGATGTGACTCAACTTTACTTAGGAGGTATGAGCTATTACTG
C"&amp;"AAGTCACACAAACCGCCTATTAGCTTTCCTTTATGTGCTAATGGACAGGTTTTTGGTTTATATAAAAAC
ACATGTGTTGGTAGCGACAACGTTACTGACTTTAATGCAATAGCCACATGTGATTGGACAAATGCAGGTG
ATTACATTCTTGCTAACACCTGTACTGAGAGACTTAAACTGTTCGCTGCTGAAACATTGAAAGCAACAGA
AGAGACCTTTAAACTATCTTACGGCATTGCCACTGTGCGTGAA"&amp;"GTGTTGTCTGATAGAGAGTTACACCTT
TCATGGGAGGTTGGAAAACCTAGACCACCACTCAATAGAAATTATGTCTTTACTGGTTACCGTGTAACTA
AAAATAGTAAAGTACAAATAGGAGAGTACACCTTTGAAAAAGGTGACTATGGAGATGCTGTTGTATATCG
AGGTACAACAACCTACAAATTAAATGTTGGTGACTATTTTGTACTAACATCACATACAGTAATGCCTTTG
AGTGCGCCTACACT"&amp;"AGTACCACAAGAGCATTATGTTAGAATAACTGGCTTGTACCCGACACTCAACATCT
CAGATGAGTTTTCTAGCAATGTTGCAAATTATCAAAAGGTTGGTATGCAAAAGTATTCTACACTCCAGGG
ACCTCCTGGTACTGGTAAGAGTCATTTTGCTATTGGCTTAGCTCTCTACTACCCGTCTGCGCGCATAGTG
TATACAGCTTGCTCTCATGCTGCTGTCGATGCGCTTTGCGAGAAGGCATTAAAATA"&amp;"TTTGCCTATAGACA
AATGTAGTAGAATTATACCTGCACGCGCTCGTGTAGAGTGTTTTGACAAATTCAAAGTGAATTCAACATT
AGAACAGTATGTCTTTTGCACTGTAAATGCATTGCCAGAAACAACTGCTGATATAGTTGTTTTTGATGAA
ATTTCAATGGCTACAAATTATGACTTGAGTGTTGTCAATGCTAGACTACGTGCTAAGCACTATGTTTACA
TTGGCGATCCTGCTCAACTACCAGCAC"&amp;"CACGCACATTGCTAACTAAAGGCACACTAGAACCAGAATATTT
TAATTCAGTGTGTAGACTTATGAAAACTATAGGTCCAGACATGTTCCTTGGAACCTGTCGTCGCTGTCCT
GCTGAAATAGTCGACACTGTAAGTGCTCTAGTTTATGACAATAAGCTGAAAGCACATAAAGAAAAATCAG
CACAATGCTTTAAAATGTTTTATAAGGGTGTTATTACACATGATGTCTCATCTGCAATAAACAGACCTC"&amp;"A
AATAGGCGTAGTAAGAGAATTTCTTACACGCAATCCTGCTTGGAGAAAAGCTGTCTTTATCTCACCATAT
AATTCACAGAATGCGGTAGCGTCAAAAATCTTGGGACTACCAACTCAGACTGTTGATTCATCACAGGGTT
CTGAATATGACTATGTCATATTCACGCAAACCACTGAAACAGCTCACTCTTGTAATGTTAATAGATTTAA
TGTTGCTATTACTAGAGCGAAAGTAGGCATACTTTGCATA"&amp;"ATGTCAGATAGAGACCTTTATGACAAGTTG
CAATTTACAAGTCTTGAAATTCCACGTAGAAATGTGGCAACTTTACAAGCAGAAAATGTAACAGGACTAT
TTAAAGATTGTAGCAAAGTGATCAATGGATTACATCCTACACAAGCACTTACACACCTCAGTGTTGATAC
CAAATTTAAAACTGAAGGTCTATGTGTTGACATACCAGGTATACCCAAGGACATGACCTATAGGAGACTC
ATTTCCATGAT"&amp;"GGGTTTCAAAATGAATTATCAAGTTAATGGTTACCCTAACATGTTCATCACCCGAGAAG
AAGCCATAAGACATGTACGCGCATGGATTGGTTTCGATGTCGAAGGGTGTCATGCTACAAGAGAAGCTGT
AGGTACTAATTTGCCTTTACAGTTAGGCTTTTCTACAGGTGTTAATTTAGTTGCTGTACCCACAGGCTAT
GTTGACACACCTAATAATACAGATTTCACCAGAGTTAGTGCTAAGCCACCACC"&amp;"TGGAGACCAGTTTAAAC
ATCTTATACCACTCATGTACAAAGGTTTGCCTTGGAATGTAGTGCGTATAAAGATAGTTCAGATGTTAAG
TGACACACTTAAAAATCTTTCTGACAGAGTTGTGTTCGTACTTTGGGCACACGGCTTTGAATTAACATCC
ATGAAGTATTTTGTAAAAATAGGTCCTGAACGCACTTGCTGTCTCTGTGACAGACGTGCTACCTGTTTTT
CCACAGCTTCTGATACTTATGCAT"&amp;"GCTGGCATCACTCAATTGGGTTCGACTACGTCTATAATCCTTTCAT
GATTGATGTTCAGCAATGGGGTTTTACAGGTAACTTACAGAGTAACCATGACTTGTATTGTCAAGTACAT
GGTAATGCACATGTTGCTAGTTGTGATGCTATCATGACTAGATGTCTGGCAGTTCATGAATGCTTTGTTA
AGCGTGTTGACTGGACTGTAGAGTACCCTATAATAGGTGATGAACTGAAGATTAATGCAGCTTGCA"&amp;"GAAA
AGTACAGCACATGGTTGTTAAGGCTGCATTACTTGCAGATAAATTCTCAGTTCTTCACGACATTGGTAAC
CCTAAAGCTATTAAGTGTGTACCGCAGGCTGAAGTTGAGTGGAAATTCTACGATGCTCAGCCCTGTAGTG
ATAAAGCTTACAAAATAGAAGAATTGTACTACTCGTATGCTACACACTCTGATAAGTTTACAGATGGTGT
TTGTTTATTCTGGAATTGCAATGTAGATAGATACCCT"&amp;"GCTAATTCTATTGTGTGTAGATTTGATACTAGA
GTATTATCAAACCTAAACTTACCAGGTTGTGATGGTGGTAGTTTATATGTCAACAAACATGCCTTTCACA
CACCAGCATTTGATAAGAGTGCCTTTGTCAATTTAAAACAATTGCCTTTCTTCTACTACTCTGATAGCCC
CTGCGAATCTCATGGAAAACAGGTTGTGTCAGATATAGATTATGTACCACTAAAATCTGCTACGTGTATA
ACACGTTG"&amp;"TAATTTAGGTGGTGCTGTTTGTAGACATCATGCTAATGAGTATAGATTATATCTTGACGCTT
ATAATATGATGATCTCAGCTGGCTTTAGCTTATGGGTTTATAAACAATTTGATACTTACAACCTCTGGAA
TACTTTTACAAGACTTCAGAGTTTAGAAAATGTGGCTTTCAATGTTGTAAATAAAGGACACTTTGATGGA
CAACAGGGTGAAGTACCAGTTTCCATCATTAATAACACTGTTTACACAAA"&amp;"AGTTGATGGTGTTGATGTAG
AATTATTTGAAAACAAAACAACATTACCAGTTAATGTAGCATTTGAGCTTTGGGCTAAACGCAACATTAA
ACCGGTACCAGAAGTCAAAATACTCAATAACTTGGGTGTTGACATTGCTGCTAATACAGTGATTTGGGAC
TATAAAAGAGAAGCCCCTGCACATGTTTCTACAATAGGAGTTTGTACTATGACTGACATAGCAAAGAAAC
CTACTGAAAGTGTTTGCGCAC"&amp;"CTCTCACCGTCTTCTTTGATGGTAGAGTTGATGGCCAAGTAGACTTGTT
CAGAAACGCCCGTAATGGTGTTCTTATTACAGAAGGCAGTGTTAAAGGTTTACAACCATCTGTTGGTCCT
AAACAAGCTAGTCTTAATGGAGTCACATTAATTGGAGAAGCAGTAAAAACACAGTTCAATTATTACAAGA
AAGTAGATGGTGTTGTACAGCAACTACCTGAAACTTATTTTACCCAAAGTAGAAATTTACAAG"&amp;"AATTCAA
ACCCAGGAGTCAAATGGAAATTGATTTCTTAGAATTAGCTATGGATGAATTCATTGAACGATATAAACTA
GAAGGCTATGCCTTCGAACATATCGTTTATGGAGATTTTAGTCACAGTCAATTAGGGGGCTTACACTTAT
TGATTGGACTAGCTAAACGTTCAAAGGATTCGCCTCTCGAGTTAGAGGATTTTATTCCCATGGACAGTAC
AGTTAAAAATTACTTCATAACAGATGCACAAACT"&amp;"GGATCTTCAAAATGTGTGTGTTCTGTTATAGATTTA
TTACTTGATGATTTTGTTGAAATAATAAAATCTCAAGATTTATCTGTGGTTTCTAAAGTTGTCAAAGTGA
CTATTGACTATACAGAAATTTCATTTATGCTTTGGTGTAAAGATGGACACGTTGAAACATTTTACCCAAA
ATTACAATCTAGTCAAGCATGGCAACCGGGAGTGGCTATGCCAAACCTTTACAAAATGCAAAGGATGCTA
CTAGA"&amp;"GAAATGTGACCTTCAGAATTATGGTGATAGTGCTACATTACCTAAAGGCATAATGATGAATGTCG
CAAAATATACCCAACTGTGTCAATATTTAAATACATTAACTTTAGCTGTGCCTTACAATATGAGAGTTAT
ACATTTTGGTGCTGGCTCAGATAAAGGAGTGGCACCTGGTACAGCAGTTTTGAGACAGTGGTTACCCACG
GGTACACTACTTGTTGATTCAGATCTTAATGACTTTGTCTCTGATGC"&amp;"AGATTCAACTTTAATTGGTGATT
GTGCAACCGTACATACAGCTAACAAATGGGATCTCATTATTAGTGACATGTACGATCCTAAGACTAAAAA
TGTTACAAAAGAAAATGATTCCAAAGAAGGATTTTTCACTTACATTTGTGGATTTATACAACAAAAGTTA
GCCCTCGGAGGTTCTGTGGCAATAAAGATAACGGAGCACTCTTGGAATGCTGATCTTTATAAGCTCATGG
GACACTTCGCATGGTGGA"&amp;"CCGCTTTTGTTACTAATGTGAATGCCTCATCTTCAGAAGCATTTTTAATTGG
ATGTAATTATCTTGGCAAACCGCGTGAACAAATCGACGGTTATGTCATGCATGCAAATTACATATTTTGG
AGGAACACAAATCCAATACAATTGTCTTCCTATTCTTTATTTGACATGAGTAAGTTTCCTCTTAAATTAA
GAGGTACTGCTGTAATGTCTTTAAAAGAAGGCCAAATTAATGATATGATTTTATCTCTTC"&amp;"TTAGTAAAGG
TAGACTTATTATTAGAGAGAACAACAGAGTTGTTATTTCTAGTGATGTTCTTGTTAATAACTAAACGAAC
ATGTTGTTTTTCTTCTTTTTACACTTTGCCTTAGTAAATTCACAATGTGTTAATTTAACAGGTAGAGCTG
CTATCCAGCCTTCATTCACCAATTCCTCTCAAAGAGGTGTTTATTATCCTGACACCATATTTAGATCAAA
CACACTTGTGTTGAGTCAGGGTTACTTTTTA"&amp;"CCTTTTTATTCTAATGTTAGCTGGTATTATGCATTGACA
AAAACTAACAGTGCTGAAAAGAGAGTTGATAACCCTGTTTTGGATTTCAAAGACGGTATTTACTTTGCTG
CAACTGAAAAATCTAACATTGTCAGAGGTTGGATCTTTGGAACGACTCTTGACAACACATCACAGTCACT
TTTGATAGTTAACAACGCAACTAATGTTATCATCAAAGTTTGTAATTTCCAGTTTTGTTATGACCCTTAC
CT"&amp;"TAGTGGTTATTATCATAACAATAAAACGTGGAGCACGAGAGAGTTTGCTGTTTATTCCTCTTATGCCA
ATTGCACTTTTGAGTATGTGTCTAAGTCTTTTATGCTAGATATAGCTGGCAAAAGTGGCTTATTTGACAC
ATTAAGAGAGTTTGTTTTCCGAAATGTCGACGGATATTTCAAGATTTACTCAAAATACACACCTGTTAAT
GTAAATAGTAATTTACCTATAGGTTTTTCAGCACTTGAACCTCT"&amp;"TGTTGAAATTCCAGCTGGCATAAATA
TTACTAAATTTAGAACACTCCTCACTATACATAGAGGAGACCCCATGCCTAATAATGGCTGGACAGTCTT
TTCAGCTGCTTATTACGTGGGCTATTTAGCTCCACGTACATTTATGTTAAATTATAATGAAAATGGTACA
ATAACAGATGCTGTTGATTGTGCCCTAGATCCTCTATCTGAGGCTAAATGCACATTAAAATCCTTAACTG
TTGAAAAAGGAATCT"&amp;"ATCAGACTTCTAACTTTAGAGTTCAACCAACTGAATCTATAGTTAGGTTTCCAAA
TATTACAAACTTATGCCCTTTTGGTGAAGTTTTCAATGCAACCACTTTTGCATCTGTTTATGCTTGGAAT
AGAAAGAGAATCAGTAACTGTGTTGCTGATTACTCTGTTCTTTACAACTCCACTTCTTTCTCAACATTCA
AATGTTATGGAGTTTCACCAACCAAACTAAATGATCTCTGCTTTACTAACGTTTATG"&amp;"CAGACTCATTTGT
AGTTAGAGGTGATGAAGTCAGACAAATTGCTCCAGGACAAACAGGAAGAATTGCTGACTATAATTATAAA
CTCCCTGATGATTTCACAGGTTGTGTAATAGCTTGGAATTCTAACAACCTTGATTCTAAGGTTGGTGGTA
ATTATAACTACCTTTATAGATTGTTTAGAAAGTCCAACCTCAAACCTTTTGAACGAGACATTTCTACAGA
AATATACCAAGCTGGTAGTACACCCTGC"&amp;"AATGGGGTTGAAGGTTTTAACTGTTACTTTCCTCTACAATCT
TATGGTTTCCACCCTACTAATGGTGTTGGTTACCAACCTTATAGAGTAGTAGTATTGTCATTTGAACTTT
TAAAAGCACCTGCTACTGTTTGTGGACCTAAACAGTCCACTAACCTAGTTAAAAACAAATGTGTCAACTT
CAATTTTAATGGTCTAACAGGCACAGGTGTTCTTACAGAGTCTAGCAAAAAGTTTTTGCCTTTCCAACAA"&amp;"
TTTGGCAGAGATATTGCCGACACTACTGATGCTGTCCGTGATCCACAGACACTTGAAATTCTTGATATCA
CACCGTGTTCTTTTGGTGGTGTCAGTGTTATAACACCAGGAACAAACACTTCTAACCAAGTGGCTGTTCT
TTATCAGGATGTTAACTGCACTGAAGTCCCTGTTGCTATTCATGCAGATCAATTAACACCAACCTGGCGT
GTTTACTCTACAGGTTCAAATGTTTTTCAAACGCGTGCAGG"&amp;"CTGTTTAATAGGGGCTGAACATGTTAACA
ACACTTACGAGTGTGACATACCAATTGGTGCAGGAATATGTGCCAGTTATCAGACTCAAACTAATTCACG
TAGTGTTTCAAGTCAAGCTATTATTGCCTACACTATGTCACTTGGTGCAGAAAATTCAGTTGCTTATGCT
AATAACTCTATTGCCATACCTACAAATTTTACTATTAGTGTGACCACTGAAATTCTACCAGTGTCTATGA
CAAAGACATCAG"&amp;"TAGATTGTACAATGTACATTTGTGGTGACTCAATAGAGTGCAGCAACCTTTTGCTCCA
ATATGGTAGTTTTTGCACACAACTTAATCGTGCTTTAACTGGAATTGCTGTTGAACAAGACAAAAACACA
CAGGAAGTTTTTGCACAAGTTAAACAAATTTACAAGACACCACCAATAAAGGATTTTGGTGGTTTCAACT
TTTCTCAAATATTACCAGATCCATCAAAACCAAGCAAGAGGTCATTTATTGAAG"&amp;"ATTTACTCTTCAACAA
AGTGACACTTGCTGATGCTGGCTTCATCAAACAATATGGTGATTGCCTTGGTGATATTGCCGCTAGAGAT
CTTATTTGTGCACAAAAGTTTAATGGCCTTACTGTTCTGCCACCTTTGCTCACAGATGAAATGATTGCTC
AATACACCTCTGCACTACTTGCAGGGACAATCACATCAGGTTGGACCTTTGGTGCTGGTGCAGCATTACA
GATACCATTTGCTATGCAAATGGCT"&amp;"TACAGGTTTAATGGTATTGGAGTTACACAAAATGTTCTCTACGAG
AACCAAAAACTAATTGCAAACCAATTCAACAGTGCAATTGGCAAAATTCAAGATTCACTTTCATCTACTG
CAAGTGCACTTGGAAAACTTCAAGATGTTGTCAACCAAAATGCACAGGCTTTAAACACACTTGTTAAACA
ACTCAGCTCTAATTTTGGAGCCATTTCGAGTGTGTTAAATGACATTCTTTCACGTCTTGACAAAGTT"&amp;"GAG
GCTGAAGTCCAAATTGACAGGTTGATCACTGGCAGATTACAAAGTTTGCAGACATACGTGACTCAACAAC
TAATTAGAGCCGCAGAAATTAGAGCTTCTGCTAATCTTGCCGCAACTAAGATGTCTGAATGTGTTCTTGG
ACAATCTAAAAGAGTTGACTTTTGTGGTAAAGGCTACCACCTTATGTCTTTTCCGCAGTCAGCACCTCAT
GGTGTAGTCTTTTTGCATGTGACTTATGTTCCATCTCA"&amp;"AGAAAAGAATTTTACTACTACCCCTGCCATTT
GTCATGAAGGAAAAGCACACTTTCCTCGTGAAGGTGTTTTCGTTTCAAACGGCACGCACTGGTTTGTAAC
ACAAAGGAATTTCTATGAACCACAAATTATTACCACGGACAATACTTTTGTCTCTGGTAGCTGTGATGTT
GTGATTGGAATTGTCAACAACACAGTTTATGATCCTTTGCAACCAGAACTTGATTCATTCAAGGAGGAGT
TGGACAAAT"&amp;"ATTTTAAAAATCATACATCACCAGATGTTGATTTAGGTGACATTTCTGGCATCAACGCTTC
AGTTGTCAACATTCAGAAAGAAATTGACCGCCTCAACGAGGTTGCCAAAAATCTAAATGAATCTCTCATC
GACCTCCAAGAACTTGGAAAGTATGAGCAGTATATAAAATGGCCATGGTATATTTGGCTAGGATTTATTG
CAGGCTTGATAGCTATAATCATGGTTACAATCATGTTATGCTGTATGACCA"&amp;"GTTGCTGCAGTTGTCTCAA
GGGCTGTTGTTCTTGTGGCTCCTGCTGTAAATTTGATGAAGACGACTCTGAGCCAGTACTCAAAGGAGTC
AAATTACATTACACATAAACGAACTTATGGATTTGTTTATGAGAATTTTCACTCTTGGAACTGTAACTTT
GAAACAAGGTGAAATCAAGGATGCTACTCCTTCAGATTCTGTTCGCGCTACTGCAACGATACCGATACAA
GCCACACTCCCTTTCGGATGGC"&amp;"TTATTGTTGGCGTTGCACTTCTTGCTGTTTTTCAAAGCGCTTCCAAAA
TAATAACACTCAAAAAGAGGTGGCATTTAGCCCTCTCTAAGGGTGTTCACTTTGTTTGCAACTTGCTGCT
GCTGTTTGTAACAGTTTATTCACATCTTTTGCTTGTTGCTGCTGGCCTTGAAGCCCCATTTCTTTATCTT
TATGCTTTAGTTTATTTCTTGCAAAGTATAAACTTTGTGAGAATAATAATGAGGCTTTGGTTGT"&amp;"GCTGGA
AATGCCGTTCCAAAAATCCTTTACTTTATGATGCTAACTACTTCCTGTGTTGGCATACTAATTGTTACGA
CTATTGTATTCCATACAATAGTGTAACTTCTTCAATTGTCATTACCTCCGGTGATGGCACAACAAATCCC
ATTACAGAACATGACTACCAAATTGGTGGTTATTTTGAGAAATGGGAATCTGGAGTAAAAGACTGTGTTG
TATTACACAGCTACTTCACTTCAGATTACTACCAG"&amp;"CTGTACTCAACTCAATTGAGCACAGACACTGGTGT
TGAACATGTAACTTTCTTCATCTACAATAAAATCGTAGATGAGCCCGAAGAACATGTCCAAATTCACACA
ATCGACGGTTCATCCGGAGTTGTTAATCCAGCAATGGAACCAATTTATGATGAACCGACGACGACTACTA
GCGTGCCTTTGTAAGCACAAGCTGATGAGTACGAACTTATGTACTCATTCGTTTCGGAAGAGACAGGTAC
GTTAAT"&amp;"AGTTAATAGCGTACTTCTTTTTCTTGCTTTCGTGGTATTCTTGCTAGTCACACTAGCCATCCTT
ACTGCGCTTCGATTGTGTGCGTACTGCTGCAATATTGTTAACGTGAGTCTTGTGAAACCTTCTTTTTACG
TTTACTCTCGTGTTAAAAATCTGAATTCTTCTAGAGTTCCTGATCTTCTGGTCTAAACGAACTAAATATT
ATATTAGTTTTTCTGTTTGGAACTTTAATTTTAGCCATGTCAGGTGAC"&amp;"AACGGTACTATTACCGTTGAGG
AACTTAAAAAGCTCCTTGATCAATGGAACCTAGTAATAGGATTCCTATTTCTTACATGGATTTGTCTTTT
ACAATTTGCCTATGCCAACAGGAATAGGTTTTTGTACATAATTAAGTTAATTTTCCTCTGGCTGCTTTGG
CCAGTAACTTTAGCTTGCTTTGTGCTTGCTGCTGTTTACAGAATAAATTGGATCACAGGTGGAATTGCCA
TTGCAATGGCTTGTCTTGT"&amp;"TGGCTTGATGTGGCTTAGCTACTTCATTGCTTCATTCAGGCTGTTTGCTCG
AACGCGTTCCATGTGGTCCTTCAACCCAGAAACAAACATTTTGTTGAATGTGCCGCTCCACGGTACAATT
TTGACCAGACCGCTTCTAGAGAGTGAACTTGTAATTGGAGCTGTGATCCTTCGAGGTCATCTTCGAATTG
CTGGACACCATCTAGGACGCTGTGACATCAAGGACCTGCCTAAAGAAATCACTGTTGCTAC"&amp;"ATCACGAAC
GCTTTCTTATTACAAATTGGGAGCGTCGCAGCGTGTAGCAGGTGACTCAGGTTTTGCTGCATACAGTCGC
TACAGGATTGGCAATTACAAATTAAACACAGACCATTCCAGTAGCAGTGACAATATTGCTTTGCTTGTAC
AGTAAGTGACAACAGATGTTTCATCTCGTTGACTTTCAGGTTACTATAGCAGAGATATTATTAATTATTA
TGAGAACTTTTAAAGTTTCCATTTGGAATCTT"&amp;"GACTACATCATAAATCTCATAATTAAAAGTTTATCTAA
GCCACTAACTGAAAATAAATATTCTCAGTTAGATGAAGAGCAACCAATGGAGATTGATTAAACGAACATG
AAAATTATTCTTTTCTTGGCATTGATAACACTTGCTACTTGTGAGCTTTATCATTATCAAGAGTGTGTTA
GAGGTACAACAGTACTTTTAAAAGAACCTTGCTCTTCTGGAACATATGAAGGCAACTCACCTTTTCATCC
TCT"&amp;"AGCTGATAACAAATTTGCACTGACTTGCTTTAGCACTCAATTTGCTTTTGCTTGTCCTGACGGTGTT
AAACACATCTACCAGCTACGTGCACGAGCAGTTTCACCTAAACTGTTCATCAGACAAGAGGAAGTTCAAG
AACTTTACTCACCAATTTTTCTCATAGTTGCGGCGATAGTGTTTATAACACTCTGCTTCACACTTAAGAG
AAAGATAGAATGAGTGAGCTTTCACTAATTGACTTCTATCTGTGC"&amp;"TCTTTAGCCTTTTTGCTATTCCTTG
TTTTAATTATGCTCATTATCTTTTGGTTTTCACTTGAACTACAAGATCATAATGAAACCTGTCATGCCTA
AACGAACATGAAATTTCTTGTTTTCTTAGGAATCCTTACAACAGTAACTGCATTTCATCAGGAATGTAGT
TTACAGTCATGTGCTCAACATCAACCCTATGTAGTTGATGATCCCTGTCCTATTCACTTTTACTCTCGAT
GGTTTATCAGAGTAGG"&amp;"AGCTAGAAAGTCAGCACCTTTAATTGATATAGGTAATTACACGGTTTCCTGTTC
ACCTTTTACAATTAATTGCCAGGAACCTAAATTAGGCAGTCTCGTAGTACGTTGTTCGTTCTATGAGGAC
TTTTTAGAGTATCATGACGTTCGTGTTGTTTTAGATTTCATCTAAACGAACAAACTAAAATGTCTGATAA
TGGACCACAAAATCAGCGAAATGCACCCCGCATTACGTTTGGTGGACCCTCAGATTCA"&amp;"GCTGGCAGTAAC
CAGAATGGAGAACGCAGTGGTGCACGACCTAAACAACGTCGTCCCCAAGGTTTACCCAATAATACTGCGT
CTTGGTTCACCGCTCTCACTCAACATGGCAAGGAAGACCTTAGATTCCCTCGAGGACAAGGCGTTCCGAT
TAACACCAATAGCAGTCCAGATGACCAAATTGGCTACTACCGAAGAGCTACCAGACGAATTCGTGGTGGT
GACGGTAAAATGAAAGATCTCAGTCCAAG"&amp;"ATGGTACTTTTACTACCTAGGAACTGGGCCAGAAGCTGGAC
TTCCCTATGGTGCTAACAAAGAAGGCATCATATGGGTTGCAAATGAGGGAGCCTTGAATACACCTAAAGA
TCACATTGGCACCCGAAATCCTGCTAACAATGCTGCAATCGTGCTACAACTTCCTCAAGGAACAACATTG
CCAAAAGGCTTCTACGCAGAAGGGAGCAGAGGCGGCAGTCAAGCTTCTTCTCGTTCCTCATCACGTAGTC
"&amp;"GCAACAGTTCAAGAAACACAACTCCAGGCAGCAGCAGGGGAACTTCTCCTGCTAGGATGGCTGGCAATGG
TGGTGATGCTGCTCTTGCTTTGCTGCTGCTTGACAGGTTGAACCAACTTGAGAGCAAAATGTCTGGTAAA
GGCCAACAACAACAAGGCCAAACTGTCACTAAGAAATCCGCTGCAGAGGCTTCTAAGAAACCTCGCCAAA
AACGTACTGCCACCAAACAATACAATGTAACACAAGCTTTTG"&amp;"GCAGACGTGGTCCAGAACAAACCCAAGG
AAACTTTGGGGATCAAGAATTAATCAGACAAGGAACTGATTACAAACAATGGCCGCAAATTGCACAATTT
GCTCCTAGCGCTTCTGCATTCTTCGGAATGTCGCGCATTGGCATGGAAGTCACACCTTCGGGAACGTGGT
TGACCTACACAGGTGCCATCAAATTGGACGACAAAGATCCAAATTTCAAAGATCAAGTCATTTTGCTGAA
TAAGCACATTGAC"&amp;"GCATACAAAACATTCCCACCAACAGAGCCTAAAAAGGACAAAAAGAAGAAGGCTGAT
GAAACTCAAGCCTTACCGCAGAGACAGAAGAAACAACCCACAGTGACTCTTCTTCCTGCTGCAGATTTGG
ATGATTTCTCCAAACAATTGCAACAATCCATGAGCAGTGCTGATTCAACTCAGGCTTAAACTCATGCAGA
CCACACAAGGCAGATGGGCTATATAAACGTTTTCGCTTTTCCGTTTACGATATAT"&amp;"AGTCTACTCTTGTGC
AGAATGAATTCTCGTAGCTACATAGCACAAGTAGATGTAGTTAACTTTAATCTCACATAGCAATCTTTAA
TCAGTGTGTAACATTAGGGAGGACTTGAAAGAGCCACCACATTTTCACCGA
")</f>
        <v>&gt;PnMP789 MT121216.1_ref_genome
CACGCAGTATAATTAATAACTAATTACTGTCGTTGACAGGACACGAGTAACTCGTCTATCTTCTGCAGGC
TGCTTACGGTTTCGTCCGTGTTGCAGCCGATCATCAGCATACCTAGGTTTCGTCCGGGTGTGACCGAAAG
GTAAGATGGAGAGCCTTGTCCCTGGTTTCAACGAGAAAACACACGTCCAACTCAGTTTGCCTGTTTTACA
GGTTCGCGACGTGCTCGTACGTGGCTTTGGAGACTCCGTGGAGGAGGCTATCTCAGAGGCACGTCAACAT
CTCAAGGATGGCACTTGTGGCTTAGTAGAGGTTGAAAAAGGCGTCTTGCCTCAACTTGAACAGCCCTATG
TGTTCATCAAACGTTCTGATGCCCGAACTGCACCGCATGGCCATGTAATGGTTGAATTGGTTGCAGAACT
CAATGGTGTTCAGTACGGTCGTAGTGGTGAGACACTTGGTGTTCTCGTACCCCATGTGGGTGAAACACCT
GTTGCTTACCGCAAAGTTCTTCTTCGCAAGAACGGTAATAAAGGAGCTGGTGGTCACAGCTATGGCGCCG
ATCTAAAGTCCTATGACTTAGGTGACGAGCTGGGCACTGATCCTTATGAAGATTATCAAGAAAACTGGAA
CACTAAACATGGCAGTGGTGTAACTCGTGAGCTCATGCGTGAGCTTAATGGGGGCGCATACACTCGCTAT
GTCGATAACAACTACTGTGGCCCTGATGGCTACCCTCTTGAGTGCATTAAAGACTTGCTGGCGCGTGCTG
GTAAAGCTTCTTGCACTTTGTCCGAACAACTGGACTTTCTTGACACTAAGAGAGGTGTGTACTGCTGCCG
TGAGCATGACCATGAAATTGCATGGTACACGGAACGCTCTGATAAGAGTTATGAATTGCAGACACCTTTT
GAAATTAAACTGGCAAAGAAATTTGACACTTTTACTGGGGAGTGCCCAAATTTTGTATTCCCTCTTAATT
CAACTATCAAGACTATTCAACCTAGAGTTGAAAGGAAAAAGCTTGATGGCTTTATGGGTAGGATTCGATC
TGTCTACCCTGTTGCTTCACCTAATGAATGCAACCAAATGTGCCTGTCAACTCTCATGAAGTGTAACCAT
TGTGGTGAAACTTCATGGCAGACAGGCGATTTTGTTAGAGCCACTTGTGAGTTCTGTGGTACTGAAAATT
TGACTAAAGATGGTGCTACAACTTGTGGTTACCTTCCTCAAAATGCTGTTGTCAAAATTTACTGTCCAGC
ATGTCATAACCCAGAAATAGGACCTGAGCATAGTCTTGCTGAATACCACAATGAATCTGGTCTAAAGACC
ACTCTTCGTAAGGGTGGTCGTACCATTTCATTTGGTGGTTGTGTCTTCTCCTATGTTGGCTGTCACAACA
AATGTGCCTATTGGGTACCACGTGCTAGTGCAAACATAGGTTGCAATCACACAGGAGTTGTTGGAGAAGG
TGCTGAAAGTCTGAATGACAACCTTCTTGAAATACTTCAGAAAGATAAAGTCAATATCAACATTGTTGGT
GACTTTAAACTTAATGAAGAGATTGCCATTATATTGGCATCTTTCTCTGCTTCTACAAGTGCTTTTGTAG
AAACTGTCAAAGGTTTGGATTATAAAACATTCAAACAGATTGTTGAATCCTGTGGTAACTTTAAAGTTAC
CAAAGGCAAAGCTAAGAAGGGTGCTTGGAATATTGGTGAGCAAAAATCAATACTGAGTCCTTTGTATGCA
TTTGCATCTGAAGCTGCTCGTGTTATACGCGCCATTTTCTCTCGTACTCTTGAAACTGCTCAACACTCAG
TTCGTGTCCTACAACAGGCCGCTATAACTATTCTTGATGGAATTTCACAGTATTCACTGAGACTCATTGA
TGCTATGATGTTCACATCTGATTTAGTTACTGACAACCTTGTTGTGATGGCATATATCACAGGTGGTGTT
GTCCAAATGACATCACAGTGGCTTACAAATATCTTTGGCACTGTTTATGAAAAACTTAAACCTATTCTTG
AATGGCTTGAAGACAAATTCAAAGAGGGTGTTGAGTTTCTTAGAGATGGTTGGGAGATTGTTAAATTCAT
CTCAACATGTGCTTGTGAAATTGTCGGTGGACAAATTGTCACCTGTGCAAAGGAAATTAAAGAAAGTGTC
CAAACATTCTTTAAGCTTGTAAACAAATTCCTAGCTTTGTGTGCTGACTCTATCATTATTGGTGGGGCTA
AACTCAAGGCTGTGAATTTGGGTGAAACATTTATTGCACACTCAAAAGGATTATATAGAAAGTGTGTCAA
ACCCAGAGAAGAAACTGGTTTACTCATGCCTCTGAAAGCTCCTAAAGAAATTGTTTTCTTAGAAGGAGAA
ACACTCCCTACGGAAGTGTTGACAGAGGAAGTCATTTTGAAAACTGGTGAATTACAACCACTGGAACAAC
CTACATGTGAAGCTATTGATGCTCCACTAGTTGGTACACCAGTCTGTATTAACGGGCTTATGTTGCTCGA
AATTAAAGATACAGAGAAGTATTGTGCTCTTGCACCTAACATGATGGTTACAAATAACACCTTCACACTT
AAAGGTGGTGCACCAACAAGAGTTACTTTTGGTGATGACACCGTAATTGAAGTACAGGGTTACAAAAGTG
TAAGTATCACTTTTGAACTCGATGAGAGAGTAGATAAAGTACTTAATGAAAAGTGCTCTAACTACACAGT
TGAACTTGGAACAGAAGTAAATGAGTTTGCTTGTGTTGTCGCTGATGCTGTTATAAAGACTTTACAGCCA
GTATCTGAATTACTTACACCACTAGGCATAGATTTAGACGAGTGGGGTATGGCAACATACTACTTGTTTG
ATGAATCTGGTGAGTTTAATTTAGCCTCTCATATGTACTGTTCTTTCTATCCTCCAGATGAGGATTATGA
AGAAGATGAGTGTGAAGAGGAACAGTATGAACCATCAACTCAGTATGAGTATGGTACAGAGGATGATTAC
CAAGGTAAATCTTTGGAATTTGGTTCAACCTCTTCTGCTTCTCAAATAGAAGAAGAACCAGAGGAAGATT
GGTTAGAAGATGGCAATGAGGAAATTGCTATGCAAGAAGAGCAGACAACAACTGTTGAAGTGCAATCTCA
GGAGATTGACTCTACACCAGTTGTCTCTGAGATAAATGAATCAGTGAACAATTTTACTGGTTATTTAAAA
CTCACTAACAATGTTTTCATTAAAAATGCAGACATTGTGGAAGAAGCTAAACAGGTGAAACCAACAGTAG
TTGTTAATGCAGCTAATGTTTACCTTAAACATGGAGGAGGTGTTGCTGGAGCTTTAAACAAAGCTACAAA
CAACGCTATGCAAGTAGAATCAGACAATTACATAGCCACAAACGGACCTCTGAATGTTGGTGGTAGTTGT
GTTCTGAGTGGACATAATCTTGCTAAAAATTGTCTTCATGTTGTTGGTCCTAATATCAACAAGGGTGAAA
GCATTCAACTTCTTAAAACTGCATATGAAAATTTCAATCAGTATGATACTTTACTAGCACCTTTATTGTC
AGCAGGCATCTTTGGTGCTGACCCTGTCCAATCCTTAAGAGTTTGTGTAGACACTGTTCGCACAAATGTT
TACTTGACTGTCTTTGACAAAGATCTCTATGAAAAACTTGTTTCTAGCTTTTTAGAAATGAAGAGTGAGG
CACAAGTAGAACAACAGATTGCTGAAGTTCCTAAAATGGAAGTTGAGCCACCAACAACTGAAAATAAACC
TTCAGTTGAACAAAAGCAACAGGCTGAAGAAAAGAAAGTCAAGGCTTGTGTTGAAGAAGTTACAACCACT
TTGGAAGAAACTAAGTTTCTCACAGAGAATTTGTTACTTTATATAGACATTAATGGCAACCTTCATCCAG
ATTCTGCCATGCTTGTTAAAGACACTGACACCACCTTTCTAAAGAAAGATGCTCCTTACATAGTAGGTGA
TGTCATTAAGGAAGGTGTTTTAACTGCTGTAGTTATACCTACTAAAAAAGCTGGTGGTACTACCGAAATG
CTTACAAAAGCATTAAAGAAGTTACCAGTAGACAATTATATAACCACCTACCCTGGACAGGGTAATAATG
GTTATACATTAGAAGAGGCAAAGACAGTGCTTAAAAAGTGCAAGAGCGCTTTTTACATACTACCATCCAT
TGTCTCTAATGAGAAAGAAGAAATTCTTGGAACTGTTTCTTGGAATTTGCGAGAAATGCTTGCACATGCT
GAGGAAACACGTAAATTAATGCCTGTTTGTATGGAAACTAAAGCTATAGTTTCAACCATACAACGTAAAT
ACAAGGGTATTAAAATACAGGAAGGTGTGGTTGATTATGGTGCTAGGTTTTACTTCTATACTAGTAAAAC
AACAGTAGCATCACTCATCAACACACTTAACAATCTAAATGAGACTCTCGTTACAATGCCTTTGGGTTAT
GTAACACATGGCCTTAACCTAGAAGAAGCTGCGCGGTACATGAGATCTCTTAAGGTACCAGCGACAGTTT
CTGTTTCTTCACCAGATGCTGTAACAGCATATAATGGTTATCTTACTTCTTCTTCAAAAACACCTGAAGA
ACATTTCATAGAAACCATCTCTCTAGCTGGTTCTTACAAAGATTGGTCCTATTCTGGACAATCAACACAA
CTTGGTATAGAATTTCTTAAAAGAGGTGATAAAACTGTTTATTACACCATTAACCCTATTGCTTTTCATA
CAGAGGGTCAAATTATCACCTTTGATGATTTAAAAACACTTCTCTCATTGAGAGAGGTTAGAACAATCAA
AGTGTTTACAACTGTAGACAATGTTAATCTCCATACACAAGTTGTGGACATGTCTATGACTTATGGACAA
CAGTTTGGTCCCACTTATTTGGATGGAGCTGATGTCACTAAAATAAAACCTCATAATTCACATGAAGGTA
AGACATTTTATGTCTTGCCTAATGATGACACATTACGTGCAGAGGCTTTTGAGTACTACCATACAACAGA
TGCTAGTTTTCTTGGTAGGTACATGTCAGCTTTAAACCATACCAAGAAGTGGAAATACCCACAGGTTAAT
GGTTTAACTTCTATTAAGTGGGCAGATAACAATTGTTACCTTGCTACTGCTTTATTAGCACTCCAACAAA
TAGAGTTGAAGTTTAATCCACCTGCTTTGCAAGATGCTTATTATAGAGCTAGAGCCGGTGATGCTGCTAA
TTTCTGTGCACTTATCTTAGCCTATTGTAACAAAACAGTAGGAGAGTTAGGTGATGTTAGAGAAACAATG
AATTATTTGTTTCAACATGCCAATTTGGATTCTTGTAAGAGAGTTCTAAATGTGGTGTGTAAAACTTGTG
GACAGCAACAAACCACTCTTAAGGGTGTGGAAGCTGTTATGTACATGGGTACACTTTCTTATGAACAACT
TAAGAAAGGTGTCCAAGTACCTTGTGTGTGCGGTAAACAAGCCACACAATATTTAGTCCAACAAGAGTCA
CCTTTTGTTATGATGTCTGCACCACCTGCCGACTATGAATTGAAGCATGGTACCTTTGTTTGTGCTAGTG
AATACACTGGTAATTACCAATGTGGCCACTACAAACACATAACTTCTAAGGAAACTCTGTATTGCATAGA
TGGTGCTTTACTGACAAAGTCTTCTGAATACAAAGGTCCTATTACGCTTGTTTTCTATAACGAAAACAGT
TACACAACAACCATTAAACCAGTTACATATAAACTGGATGGTGTTGTTTGTACAGAAATTGATCCTAAAT
TGGACAATTACTATAAAAAAGACAATGCTTATTTCACAGAGCAACCAATTGATCTTGTACCAAACCAACC
TTACCCTAATGCAAGCTTTGATAATTTCAAGTTTGTATGTGATAATATTAAATTTGCTGATGATCTAAAC
CAGCTGGCTGGTTATAAGAAACCTGCTTCGAGAGAACTTAAAGTTACATTTTTTCCTGACTTAAATGGTG
ATGTAGTAGCTATTGATTACAAACACTACACGCCTTCTTTTAAGAAAGGTGCTAAGTTACTGCACAAACC
TGTTGTTTGGCATGTTAACAATACAACTAACAAAGCTACGTATAAACCAAATACTTGGTGTATACGTTGT
CTCTGGAGTACAAAACCAGTTGAAACATCAAATTCATTTGATGTACTGGAGTCAGAAGACACACAGGGAA
TGGATAATCTTGCCTGTGAAGATCTCAAACACGTCTCTGAAGAAGTAGTGGAAAATCCTACCATACAGAA
AGACATATTAGAGTGTAATGTAAAAACTACCGAAGTTGTAGGTGACGTTATACTCAAACCAGCAAATGAT
GGTGTAAAAATTACTGAAGAGGTTGGTCACACAGATTTAATGGCTGCTTATGTAGAAAGTTCTAGTCTTA
CTATTAAGAAACCTAATGAGTTGTCTAGAGTGTTAGGTTTGAAAACCATTGCTACTCATGGCTTAGCTGC
CATTAATAGTGTCCCTTGGGATACTATAGTCAACTATGCTAAGCCTTTTCTTAATAAAGTAGTTAATGTA
ACTACTAACATAGTTACGCGATGTTTAAATCGTGTATGTACTAATTATATGCCTTATTTCTTTACTCTAT
TGCTACAATTATGTACTTTTACTAAGAGTACTAATTCTAGGATTAAAGCATCTATGCCAACCACTATAGC
AAAGAATACTGTTAAAAGTGTTGGTAAATTTTGTGTAGAGGCTTCATTTAATTATTTGAAGTCACCTAAT
TTTTCTAAATTGATAAATGTTGTAATTTGGTTTTTACTATTAAGTGTTTGTTTAGGTTCTTTAATCTATT
CAACTGCTGCATTAGGTGTTTTAATGTCTAATCTGGGCATGCCTTCTTATTGTACAGGTTACAGAGAAGG
TTACTTAAACTCTACTAATGTCACTACTGCAACATACTGTACTGGTTCTATACCTTGTAGTGTTTGTCTT
AGTGGTTTAGATTCACTGGATACCTATCCTTCTTTAGAAACAATTCAAGTTACCATTTCATCTTTTAAAT
GGGATTTAACTGCTTTTGGCTTAGTTGCAGAGTGGTTTTTGGCATATATTCTCTTTACTAGGTTCTTTTA
TGTACTTGGACTAGCTGCAATTATGCAATTGTTTTTCAGCTATTTTGCTGTACATTTTATTAGTAATTCT
TGGCTTATGTGGTTGATAATTAACCTTGTACAAATGGCTCCAATTTCAGCTATGGTCAGAATGTACATAT
TCTTTGCTTCATTCTATTATGTATGGAAAAGTTATGTGCATGTTGTGGATGGTTGTACTTCATCTACTTG
TATGATGTGTTACAAGCGTAATAGAGCAACAAGAGTTGAATGTACAACTATTGTTAATGGTGTTAGAAGA
TCCTTTTATGTCTATGCTAATGGAGGTAAAGGATTTTGTAAACTACACAACTGGAATTGTGTCAATTGCG
ACACATTCTGTGCTGGTAGTACCTTTATTAGTGATGAAGTTGCAAGGGACTTATCATTACAGTTTAAGAG
ACCAATTAACCCAACTGACCAGTCATCATATGTTGTTGACAGTGTTAGCGTAAAGAATGGTTCTATCCAT
CTTTATTTCGACAAGGCCGGTCAGAAAACTTATGAAAGACACTCTCTTTCCCACTTTGTCAATTTGGACA
ATTTAAGGGCTAATAACACTAAAGGTTCATTGCCTATTAATGTTATAGTATTTGATGGTAAATCTAAATG
TGAAGAATCATCTGCAAAAGCAGCTTCTGTTTATTACAGTCAGCTTATGTGTCAGCCTATACTACTACTA
GATCAGGCATTAGTGTCGGATGTTGGTGATAGTACAGAGGTTGCAGTTAAAATGTTTGATGCTTATGTTA
ATACATTTTCATCAACCTTTAATGTGCCAATGGAGAAACTTAAAGCATTAGTTGCAACTGCTGAAGCTGA
ACTTGCAAAGAATGTGTCTTTAGACAATGTCTTAGCTACTTTTATCTCAGCGGCCCGACAAGGGTTTGTT
GATTCAGATGTAGAAACTAAGGATGTTGTTGAGTGTCTTAAATTGTCACACCAATCTGACATTGAAGTTA
CTGGTGATAGTTGTAATAATTACATGCTCACCTATAACAAAGTTGAAAACATGACACCTCGTGATCTTGG
TGCTTGTATCGATTGCAGTGCACGTCATATTAATGCACAAGTAGCAAAAAGTCACAATATTGCCCTGATC
TGGAATATTAAAGATTTCATGTCACTGTCTGAACAACTACGAAAACAAATACGTAGTGCTGCAAAGAAGA
ACAACCTGCCATTTAAGTTGACATGCGCAACTACTAGGCAAGTTGTTAATGTTGTTACAACAAAGATAGC
ACTTAAAGGTGGTAAAATTGTAAATAACTGGCTGAAGCAGCTGATTAAAGTTACATTAGTGTTTCTTTTG
GTTGCTGCTACCTTTTATTTAATAACACCTGTTCATGTCATGTCCAAACATACTGACTTTGCAAGTGAAA
TTATAGGATATAAGGCTATTGATGGCGGTGTCACACGTGACATATCATCGACAGATACTTGTTTTGCCAA
CAAACATGCTGATTTTGATACATGGTTTAGTCAGCGTGGTGGTAGTTATACTAATGACAAAGCATGCCCA
TTAGTAGCAGCTGTCATAACAAGAGAGGTGGGTTTTGTTGTACCTGGTTTACCTGGTACGATACTACGCG
CAACTAATGGTGACTTCTTGCATTTCTTACCTAGAGTTTTCAGTGCAGTTGGCAACATCTGCTATACACC
TTCAAAACTTATAGAGTACACAGACTTTGCAACGTCAGCTTGTGTTTTAGCTGCTGAATGCACAATTTTC
AAGGATGCTTCTGGTAAACCAGTGCCATATTACTATGACACTAATGTATTAGAAGGTTCTGTTTCTTATG
AAAGTCTTAGTCCAGACACACGCTATGTGCTTATGGATGGTTCTATAATTCAATTCCCTAACACTTACCT
TGAAGGTTCTGTTAGAGTGGTAACAACTTTTGACTCTGAGTACTGTAGACACGGTACATGTGAAAGATCT
GAAGCAGGCATTTGTGTATCCACTAGTGGTAGATGGGTACTCAATAATGATCATTACAGATCTCTACCAG
GAGTGTTTTGTGGTGTAGATGCTGTGAATTTACTTACTAATATGTTCACACCACTAATTCAACCGATTGG
TGCTTTGGACATATCTGCATCTATTGTAGCGGGAGGCATCGTTGCTATTATAGTAACATGTCTTGCTTAC
TACTTTATGAGGTTTAGAAGAGCTTTTGGTGAATACAGTCATGTAGTTGCCTTCAATACTCTGTTATTCC
TTATGTCATTCACTGTACTCTGCTTGACACCAGTTTATTCGTTCTTACCTGGTGTTTACTCTGTTATTTA
CTTGTACTTGACATTCTATCTTACTAATGATGTTTCTTTCTTAGCACATATCCAATGGATGGTTATGTTC
ACACCTTTAGTACCTTTCTGGATAACAATTGTTTATGTCATTTGTATTTCCACAAAGCATTTTTATTGGT
TCTTTAGCAACTACCTAAAGAGACGTGTTGTCTTTAATGGTGTTTCCTTTAGTACATTTGAAGAGGCTGC
TTTATGCACCTTTCTCTTAAATAAAGAAATGTATCTGAAATTGCGCAGTGATGTACTTCTGCCTCTTACG
CAATATAACAGATATTTAGCTCTTTACAATAAGTACAAGTATTTTAGTGGAGCCATGGACACTACAAGCT
ATAGAGAAGCTGCTTGTTGTCATCTCGCCAAGGCTCTTAATGATTTTAGCAACTCAGGCTCTGATGTTCT
CTACCAACCACCACAAACTTCTATCACATCTGCTGTCTTACAGAGTGGTTTTAGAAAAATGGCATTCCCA
TCTGGTAAAGTTGAGGGCTGCATGGTACAAGTTACTTGTGGTACAACTACTCTTAATGGTCTTTGGCTTG
ATGATGTAGTTTACTGTCCACGACATGTGATCTGCACTTCTGAAGACATGCTTAACCCTAATTATGAAGA
TTTGCTCATTCGTAAATCTAATCATAATTTTCTGGTACAAGCAGGTAATGTTCAACTTAGAGTAATTGGA
CATTCTATGCAAAATTGTGTTCTTAAGCTTAAAGTTGACACAGCTAATCCTAAGACACCTAAGTATAAGT
TTGTGCGCATACAACCAGGACAGACTTTTTCAGTACTAGCTTGTTATAATGGTTCACCATCAGGTGTTTA
CCAATGTGCTATGAGACCTAATTTTACCATCAAAGGTTCATTCCTTAATGGTTCTTGTGGTAGTGTTGGT
TTTAACATAGATTATGACTGTGTCTCTTTTTGCTACATGCACCACATGGAATTACCAACTGGAGTTCATG
CTGGCACAGATTTAGAAGGTACCTTCTATGGGCCTTTTGTTGACAGACAAACAGCACAAGCAGCTGGTAC
AGACACAACTATCACAGTTAATGTTTTAGCTTGGTTGTATGCTGCTGTTATAAATGGAGATAGGTGGTTT
CTCAATCGATTCACCACAACTCTTAATGACTTTAACCTTGTGGCTATGAAGTACAACTATGAACCTTTGA
CACAAGATCATGTTGACATACTAGGACCTCTTTCAGCTCAAACTGGAATTGCAGTTCTAGATATGTGTGC
TTCCTTAAAAGAATTACTACAAAATGGTATGAATGGACGTACCATATTGGGTAGTGCTTTATTAGAAGAT
GAATTTACACCTTTTGATGTTGTTAGACAATGCTCAGGTGTTACTTTTCAGAGTGCAGTAAAGAGGACAA
TCAAGGGTACACATCATTGGTTGTTACTTACAGTCTTAACTTCACTTTTGGTTTTAGTTCAGAGTACTCA
GTGGTCTTTGTTCTTCTTTGTGTATGAAAATGCCTTTTTGCCATTCGCTATGGGTATTATTGCTATGTCT
GCTTTTGCTATGATGTTTGTCAAGCACAAGCATGCATTTCTTTGTTTGTTCTTGTTACCTTCTCTTGCTA
CTGTAGCTTATTTTAACATGGTCTACATGCCTGCTAGTTGGGTGATGCGTATAATGACATGGTTAGACAT
GGTTGACACTAGTTTGTCTGGTTTCAAACTAAAGGACTGTGTTATGTATGCATCAGCTGTAGTGTTATTA
ATCCTTATGACAGCAAGAACTGTGTATGATGATGGTGCTAGAAGAGTTTGGACACTTATGAATGTTCTGA
CACTTGTTTATAAAGTCTATTATGGTAATGCTTTAGATCAAGCTATTTCTATGTGGGCTCTTATAATCTC
TGTAACTTCTAACTACTCAGGTGTAGTTACAACTGTCATGTTTATGGCCAGAGGTATTGTTTTTATGTGT
GTTGAGTATTGCCCTATCTTCTTCATAACTGGTAATACACTTCAGTGTATAATGCTAGTTTATTGTTTCT
TAGGCTATTTCTGTACTTGTTACTTTGGCCTCTTCTGTTTACTCAACCGCTATTTTAGACTGACTCTTGG
TGTTTATGATTATTTAGTTTCTACACAGGAGTTTAGATATATGAATTCCCAAGGATTACTTCCTCCTAAG
AATAGCATAGATGCCTTCAAACTTAACATCAAGTTGTTGGGTGTTGGAGGTAAACCATGCATTAAAGTAG
CCACTGTACAGTCTAAAATGTCAGATGTAAAGTGTACGTCAGTAGTTTTACTTTCAGTTTTACAACAACT
TAGAGTAGAATCGTCTTCTAAATTGTGGGCTCAATGTGTTCAGCTCCATAATGATATTCTCTTAGCTAAG
GATACTACTGAAGCCTTTGAAAAAATGGTTTCATTACTTTCTGTTCTGCTTTCTATGCAAGGTGCTGTAG
ACATAAACAAGCTTTGTGAAGAAATGCTCGATAACAGGGCAACCTTACAAGCCATAGCTTCAGAGTTTAG
TTCTCTCCCATCATATGCAGCTTTTGCTACTGCTCAGGAAGCTTATGAGCAGGCTGTTGCTAATGGTGAC
TCTGAAGTTGTTCTTAAAAAGTTAAAGAAATCTTTGAATGTGGCTAAATCTGAATTTGACCGTGATGCAG
CTATGCAACGTAAGTTGGAGAAGATGGCTGATCAAGCTATGACCCAGATGTACAAACAGGCAAGATCTGA
AGACAAAAGGGCAAAAGTTACTAGTGCTATGCAAACAATGCTTTTCACTATGCTTAGAAAGTTGGATAAT
GATGCACTTAACAACATTATCAACAATGCAAGAGATGGTTGTGTACCGTTGAACATAATACCACTCACTA
CTGCAGCCAAATTAATGGTTGTCATACCAGACTATAACACATATAAGAACACGTGTGATGGTACTACTTT
TACTTATGCATCAGCACTATGGGAAATCCAGCAAGTTGTTGATGCAGATAGTAAAATTGTTCAGCTTAGT
GAGATTAGTATGGACAATTCACCTAATCTAGCATGGCCTCTCATTGTAACAGCCTTGAGGGCCAATTCTG
CTGTCAAATTACAGAATAATGAGCTTAGTCCTGTTGCACTACGACAGATGTCATGTGCCGCCGGTACAAC
ACAAACAGCATGCACTGATGATAATGCTCTAGCCTACTATAACACTACAAAGGGAGGTAGGTTTGTATTA
GCATTACTATCTGATTTACAAGACTTGAAGTGGGCTAGGTTCCCTAAGAGTGATGGAACTGGCACTATTT
ATACGGAACTGGAACCACCTTGTAGGTTTGTTACAGACACACCAAAGGGTCCTAAAGTGAAATACTTGTA
TTTTATTAAGGGTCTAAACAATCTAAATAGAGGTATGGTATTGGGTAGTTTAGCTGCTACAGTACGCTTA
CAGGCTGGCAATGCAACAGAAGTACCTGCCAATTCAACTGTGCTATCTTTTTGTGCTTTTGCTGTAGATG
CAGCTAAGGCTTATAAAGATTACCTAGCTAGTGGAGGACAACCAATCACTAATTGTGTTAAGATGTTGTG
TACACACACTGGTACTGGTCAGGCAATAACAGTTACACCAGAAGCCAATATGGATCAAGAATCCTTTGGC
GGTGCATCGTGTTGTCTGTACTGTCGTTGCCACATAGATCATCCAAATCCTAAAGGGTTTTGTGATTTGA
AAGGTAAATATGTACAAATACCTACAACTTGTGCTAATGACCCTGTGGGTTTTACACTTAAAAACACAGT
CTGTACCGTCTGCGGTATGTGGAAAGGTTATGGCTGTAGTTGTGATCAACTCCGCGAACCCATGCTTCAG
TCAGCTGACGCACAGTCGTTTTTAAACGGGTTTGCGGTGTAAGTGCAGCCCGTCTTACACCGTGCGGCAC
AGGCACTAGTACTGATGTCGTATATAGGGCTTTTGACATCTACAATGACAAAGTAGCTGGTTTTGCTAAA
TTCCTAAAAACTAATTGTTGTCGCTTCCAAGAGAAAGATGAAGATGGCAATTTAATTGACTCTTATTTCA
TAGTTAAGAGACACACTTTCTCTAACTATCAACATGAGGAAACAATTTACAACTTACTTAAGGATTGTCC
AGCTGTTGCTAAACATGACTTTTTTAAGTTTAGAATAGACGGTGACATGGTACCACATATATCACGTCAA
CGTCTTACTAAATACACAATGGCTGACCTTGTCTATGCTTTGCGGCATTTTGATGAGGGTAACTGTGACA
CATTAAAAGAAATACTTGTTACTTACAACTGTTGTGATGATGAGTATTTTAACAAAAAAGACTGGTATGA
TTTTGTAGAAAACCCAGACATATTACGCGTATATGCTAACTTAGGTGAGCGTGTACGCCAAGCTTTGTTA
AAAACAGTACAATTCTGTGATGCCATGCGAGATGCTGGCATTGTTGGTGTACTGACATTAGATAATCAAG
ATCTTAACGGTAACTGGTATGATTTCGGTGATTTCATACAGACCACACCAGGTAGTGGAGTTCCCGTTGT
AGATTCTTATTATTCATTGTTAATGCCTATATTAACATTGACAAGAGCATTAACTGCTGAGTCACATGTT
GACACTGATCTAACAAAGCCTTACATAAAATGGGATTTGTTAAAGTATGATTTCACGGAAGAGAGGTTAA
AACTCTTTGACCGTTATTTCAAGTATTGGGATCAAACTTATCACCCAAATTGTGTTAATTGTTTGGATGA
CAGATGCATTCTGCATTGTGCAAACTTTAATGTTTTGTTCTCTACGGTCTTCCCACCAACAAGTTTTGGT
CCTTTAGTGAGAAAGATTTTTGTTGATGGTGTTCCATTTGTTGTTTCAACTGGTTACCACTTCAGAGAGC
TAGGAGTTGTACATAATCAGGATGTAAACTTACATAGCTCCAGACTTAGTTTTAAGGAATTACTTGTGTA
TGCTGCTGATCCTGCTATGCATGCTGCTTCTGGTAATTTATTACTAGATAAGCGTACAACATGCTTTTCA
GTAGCTGCACTTACCAACAACGTGGCATTTCAAACTGTCAAACCAGGTAATTTTAATAAAGACTTTTATG
ACTTTGCAGTCTCTAAAGGTTTTTTCAAGGAAGGAAGTTCTGTTGAATTAAAACACTTCTTCTTTGCCCA
AGATGGTAATGCAGCAATAAGTGATTATGATTACTATCGCTACAATTTACCAACTATGTGTGACATTAGA
CAATTACTTTTCGTAGTAGAAGTAGTTGATAAGTATTTTGATTGCTATGACGGTGGTTGTATTAATGCTA
ATCAAGTCATAGTTAATAATTTAGACAAGTCTGCTGGTTTTCCATTTAATAAATGGGGCAAGGCTAGGTT
ATATTATGATTCTATGAGTTATGAGGACCAAGATGCATTGTTCGCTTATACTAAGCGTAATGTCATCCCA
ACTATAACTCAAATGAATCTTAAATATGCTATTAGTGCTAAAAATAGAGCTCGTACAGTTGCTGGCGTAT
CTATTTGTAGCACTATGACAAACAGACAGTTCCATCAGAAACTTCTTAAGTCTATAGCAGCCACCAGAGG
TGCCACAGTTGTTATAGGCACTAGTAAGTTCTATGGTGGTTGGCATAATATGTTGAAAACTGTTTACAGT
GATGTAGAAAATCCCCATCTTATGGGTTGGGATTACCCTAAATGTGACAGAGCAATGCCTAACATGCTTA
GAATCATGGCCTCACTCGTGCTTGCTCGTAAACATACAACCTGTTGCAGTCTGTCACACCGTTTCTATAG
ATTAGCTAATGAGTGTGCACAGGTATTAAGTGAAATGGTCATGTGTGGTGGTTCACTATATGTTAAACCA
GGTGGAACTTCATCAGGAGATGCAACAACTGCTTATGCTAATAGTGTTTTTAACATTTGTCAAGCTGTTA
CAGCTAATGTCAATGCACTTTTATCCACTGATGGTAACAAAATTGCTGATAAATATATCCGCAATTTGCA
GCACAGACTTTATGAGTGTCTCTATAGAAATAGAGATGTTGATACAGACTTTGTGAATGAGTTTTATGCA
TATTTGCGTAAACACTTCTCAATGATGATACTCTCTGATGATGCTGTTGTGTGCTTTAATAGCACTTATG
CGTCTCAAGGTTTAGTGGCTAGCATAAAGAACTTCAAGTCAGTTCTTTATTACCAAAATAATGTTTTTAT
GTCTGAGGCTAAATGCTGGACTGAGACTGACCTTACTAAAGGACCTCATGAATTTTGCTCTCAGCATACA
ATGCTAGTCAAACAAGGTGATGATTATGTGTACCTGCCCTATCCTGATCCATCAAGAATTTTAGGAGCTG
GCTGTTTTGTTGATGACATCGTAAAAACAGATGGTACATTAATGATAGAACGATTTGTGTCTTTAGCTAT
AGATGCTTATCCACTTACTAAACATCCAAATCAGGAGTATGCTGATGTCTTTCATTTGTATTTACAATAC
ATAAGAAAGTTACATGATGAATTAACAGGACATATGTTAGACATGTATTCTGTTATGCTTACTAATGATA
ACACTTCTAGGTATTGGGAACCTGAATTTTATGAAGCTATGTACACACCTCATACAGTCTTACAGGCTGT
TGGAGCCTGTGTTCTTTGTAATTCACAGACTTCATTAAGATGTGGTGCGTGTATACGCAGACCATTCTTA
TGTTGTAAATGCTGTTATGACCATGTCATATCAACATCACATAAATTAGTCTTGTCTGTTAATCCTTATG
TTTGCAATGCTCCAGGTTGTGATGTCACAGATGTGACTCAACTTTACTTAGGAGGTATGAGCTATTACTG
CAAGTCACACAAACCGCCTATTAGCTTTCCTTTATGTGCTAATGGACAGGTTTTTGGTTTATATAAAAAC
ACATGTGTTGGTAGCGACAACGTTACTGACTTTAATGCAATAGCCACATGTGATTGGACAAATGCAGGTG
ATTACATTCTTGCTAACACCTGTACTGAGAGACTTAAACTGTTCGCTGCTGAAACATTGAAAGCAACAGA
AGAGACCTTTAAACTATCTTACGGCATTGCCACTGTGCGTGAAGTGTTGTCTGATAGAGAGTTACACCTT
TCATGGGAGGTTGGAAAACCTAGACCACCACTCAATAGAAATTATGTCTTTACTGGTTACCGTGTAACTA
AAAATAGTAAAGTACAAATAGGAGAGTACACCTTTGAAAAAGGTGACTATGGAGATGCTGTTGTATATCG
AGGTACAACAACCTACAAATTAAATGTTGGTGACTATTTTGTACTAACATCACATACAGTAATGCCTTTG
AGTGCGCCTACACTAGTACCACAAGAGCATTATGTTAGAATAACTGGCTTGTACCCGACACTCAACATCT
CAGATGAGTTTTCTAGCAATGTTGCAAATTATCAAAAGGTTGGTATGCAAAAGTATTCTACACTCCAGGG
ACCTCCTGGTACTGGTAAGAGTCATTTTGCTATTGGCTTAGCTCTCTACTACCCGTCTGCGCGCATAGTG
TATACAGCTTGCTCTCATGCTGCTGTCGATGCGCTTTGCGAGAAGGCATTAAAATATTTGCCTATAGACA
AATGTAGTAGAATTATACCTGCACGCGCTCGTGTAGAGTGTTTTGACAAATTCAAAGTGAATTCAACATT
AGAACAGTATGTCTTTTGCACTGTAAATGCATTGCCAGAAACAACTGCTGATATAGTTGTTTTTGATGAA
ATTTCAATGGCTACAAATTATGACTTGAGTGTTGTCAATGCTAGACTACGTGCTAAGCACTATGTTTACA
TTGGCGATCCTGCTCAACTACCAGCACCACGCACATTGCTAACTAAAGGCACACTAGAACCAGAATATTT
TAATTCAGTGTGTAGACTTATGAAAACTATAGGTCCAGACATGTTCCTTGGAACCTGTCGTCGCTGTCCT
GCTGAAATAGTCGACACTGTAAGTGCTCTAGTTTATGACAATAAGCTGAAAGCACATAAAGAAAAATCAG
CACAATGCTTTAAAATGTTTTATAAGGGTGTTATTACACATGATGTCTCATCTGCAATAAACAGACCTCA
AATAGGCGTAGTAAGAGAATTTCTTACACGCAATCCTGCTTGGAGAAAAGCTGTCTTTATCTCACCATAT
AATTCACAGAATGCGGTAGCGTCAAAAATCTTGGGACTACCAACTCAGACTGTTGATTCATCACAGGGTT
CTGAATATGACTATGTCATATTCACGCAAACCACTGAAACAGCTCACTCTTGTAATGTTAATAGATTTAA
TGTTGCTATTACTAGAGCGAAAGTAGGCATACTTTGCATAATGTCAGATAGAGACCTTTATGACAAGTTG
CAATTTACAAGTCTTGAAATTCCACGTAGAAATGTGGCAACTTTACAAGCAGAAAATGTAACAGGACTAT
TTAAAGATTGTAGCAAAGTGATCAATGGATTACATCCTACACAAGCACTTACACACCTCAGTGTTGATAC
CAAATTTAAAACTGAAGGTCTATGTGTTGACATACCAGGTATACCCAAGGACATGACCTATAGGAGACTC
ATTTCCATGATGGGTTTCAAAATGAATTATCAAGTTAATGGTTACCCTAACATGTTCATCACCCGAGAAG
AAGCCATAAGACATGTACGCGCATGGATTGGTTTCGATGTCGAAGGGTGTCATGCTACAAGAGAAGCTGT
AGGTACTAATTTGCCTTTACAGTTAGGCTTTTCTACAGGTGTTAATTTAGTTGCTGTACCCACAGGCTAT
GTTGACACACCTAATAATACAGATTTCACCAGAGTTAGTGCTAAGCCACCACCTGGAGACCAGTTTAAAC
ATCTTATACCACTCATGTACAAAGGTTTGCCTTGGAATGTAGTGCGTATAAAGATAGTTCAGATGTTAAG
TGACACACTTAAAAATCTTTCTGACAGAGTTGTGTTCGTACTTTGGGCACACGGCTTTGAATTAACATCC
ATGAAGTATTTTGTAAAAATAGGTCCTGAACGCACTTGCTGTCTCTGTGACAGACGTGCTACCTGTTTTT
CCACAGCTTCTGATACTTATGCATGCTGGCATCACTCAATTGGGTTCGACTACGTCTATAATCCTTTCAT
GATTGATGTTCAGCAATGGGGTTTTACAGGTAACTTACAGAGTAACCATGACTTGTATTGTCAAGTACAT
GGTAATGCACATGTTGCTAGTTGTGATGCTATCATGACTAGATGTCTGGCAGTTCATGAATGCTTTGTTA
AGCGTGTTGACTGGACTGTAGAGTACCCTATAATAGGTGATGAACTGAAGATTAATGCAGCTTGCAGAAA
AGTACAGCACATGGTTGTTAAGGCTGCATTACTTGCAGATAAATTCTCAGTTCTTCACGACATTGGTAAC
CCTAAAGCTATTAAGTGTGTACCGCAGGCTGAAGTTGAGTGGAAATTCTACGATGCTCAGCCCTGTAGTG
ATAAAGCTTACAAAATAGAAGAATTGTACTACTCGTATGCTACACACTCTGATAAGTTTACAGATGGTGT
TTGTTTATTCTGGAATTGCAATGTAGATAGATACCCTGCTAATTCTATTGTGTGTAGATTTGATACTAGA
GTATTATCAAACCTAAACTTACCAGGTTGTGATGGTGGTAGTTTATATGTCAACAAACATGCCTTTCACA
CACCAGCATTTGATAAGAGTGCCTTTGTCAATTTAAAACAATTGCCTTTCTTCTACTACTCTGATAGCCC
CTGCGAATCTCATGGAAAACAGGTTGTGTCAGATATAGATTATGTACCACTAAAATCTGCTACGTGTATA
ACACGTTGTAATTTAGGTGGTGCTGTTTGTAGACATCATGCTAATGAGTATAGATTATATCTTGACGCTT
ATAATATGATGATCTCAGCTGGCTTTAGCTTATGGGTTTATAAACAATTTGATACTTACAACCTCTGGAA
TACTTTTACAAGACTTCAGAGTTTAGAAAATGTGGCTTTCAATGTTGTAAATAAAGGACACTTTGATGGA
CAACAGGGTGAAGTACCAGTTTCCATCATTAATAACACTGTTTACACAAAAGTTGATGGTGTTGATGTAG
AATTATTTGAAAACAAAACAACATTACCAGTTAATGTAGCATTTGAGCTTTGGGCTAAACGCAACATTAA
ACCGGTACCAGAAGTCAAAATACTCAATAACTTGGGTGTTGACATTGCTGCTAATACAGTGATTTGGGAC
TATAAAAGAGAAGCCCCTGCACATGTTTCTACAATAGGAGTTTGTACTATGACTGACATAGCAAAGAAAC
CTACTGAAAGTGTTTGCGCACCTCTCACCGTCTTCTTTGATGGTAGAGTTGATGGCCAAGTAGACTTGTT
CAGAAACGCCCGTAATGGTGTTCTTATTACAGAAGGCAGTGTTAAAGGTTTACAACCATCTGTTGGTCCT
AAACAAGCTAGTCTTAATGGAGTCACATTAATTGGAGAAGCAGTAAAAACACAGTTCAATTATTACAAGA
AAGTAGATGGTGTTGTACAGCAACTACCTGAAACTTATTTTACCCAAAGTAGAAATTTACAAGAATTCAA
ACCCAGGAGTCAAATGGAAATTGATTTCTTAGAATTAGCTATGGATGAATTCATTGAACGATATAAACTA
GAAGGCTATGCCTTCGAACATATCGTTTATGGAGATTTTAGTCACAGTCAATTAGGGGGCTTACACTTAT
TGATTGGACTAGCTAAACGTTCAAAGGATTCGCCTCTCGAGTTAGAGGATTTTATTCCCATGGACAGTAC
AGTTAAAAATTACTTCATAACAGATGCACAAACTGGATCTTCAAAATGTGTGTGTTCTGTTATAGATTTA
TTACTTGATGATTTTGTTGAAATAATAAAATCTCAAGATTTATCTGTGGTTTCTAAAGTTGTCAAAGTGA
CTATTGACTATACAGAAATTTCATTTATGCTTTGGTGTAAAGATGGACACGTTGAAACATTTTACCCAAA
ATTACAATCTAGTCAAGCATGGCAACCGGGAGTGGCTATGCCAAACCTTTACAAAATGCAAAGGATGCTA
CTAGAGAAATGTGACCTTCAGAATTATGGTGATAGTGCTACATTACCTAAAGGCATAATGATGAATGTCG
CAAAATATACCCAACTGTGTCAATATTTAAATACATTAACTTTAGCTGTGCCTTACAATATGAGAGTTAT
ACATTTTGGTGCTGGCTCAGATAAAGGAGTGGCACCTGGTACAGCAGTTTTGAGACAGTGGTTACCCACG
GGTACACTACTTGTTGATTCAGATCTTAATGACTTTGTCTCTGATGCAGATTCAACTTTAATTGGTGATT
GTGCAACCGTACATACAGCTAACAAATGGGATCTCATTATTAGTGACATGTACGATCCTAAGACTAAAAA
TGTTACAAAAGAAAATGATTCCAAAGAAGGATTTTTCACTTACATTTGTGGATTTATACAACAAAAGTTA
GCCCTCGGAGGTTCTGTGGCAATAAAGATAACGGAGCACTCTTGGAATGCTGATCTTTATAAGCTCATGG
GACACTTCGCATGGTGGACCGCTTTTGTTACTAATGTGAATGCCTCATCTTCAGAAGCATTTTTAATTGG
ATGTAATTATCTTGGCAAACCGCGTGAACAAATCGACGGTTATGTCATGCATGCAAATTACATATTTTGG
AGGAACACAAATCCAATACAATTGTCTTCCTATTCTTTATTTGACATGAGTAAGTTTCCTCTTAAATTAA
GAGGTACTGCTGTAATGTCTTTAAAAGAAGGCCAAATTAATGATATGATTTTATCTCTTCTTAGTAAAGG
TAGACTTATTATTAGAGAGAACAACAGAGTTGTTATTTCTAGTGATGTTCTTGTTAATAACTAAACGAAC
ATGTTGTTTTTCTTCTTTTTACACTTTGCCTTAGTAAATTCACAATGTGTTAATTTAACAGGTAGAGCTG
CTATCCAGCCTTCATTCACCAATTCCTCTCAAAGAGGTGTTTATTATCCTGACACCATATTTAGATCAAA
CACACTTGTGTTGAGTCAGGGTTACTTTTTACCTTTTTATTCTAATGTTAGCTGGTATTATGCATTGACA
AAAACTAACAGTGCTGAAAAGAGAGTTGATAACCCTGTTTTGGATTTCAAAGACGGTATTTACTTTGCTG
CAACTGAAAAATCTAACATTGTCAGAGGTTGGATCTTTGGAACGACTCTTGACAACACATCACAGTCACT
TTTGATAGTTAACAACGCAACTAATGTTATCATCAAAGTTTGTAATTTCCAGTTTTGTTATGACCCTTAC
CTTAGTGGTTATTATCATAACAATAAAACGTGGAGCACGAGAGAGTTTGCTGTTTATTCCTCTTATGCCA
ATTGCACTTTTGAGTATGTGTCTAAGTCTTTTATGCTAGATATAGCTGGCAAAAGTGGCTTATTTGACAC
ATTAAGAGAGTTTGTTTTCCGAAATGTCGACGGATATTTCAAGATTTACTCAAAATACACACCTGTTAAT
GTAAATAGTAATTTACCTATAGGTTTTTCAGCACTTGAACCTCTTGTTGAAATTCCAGCTGGCATAAATA
TTACTAAATTTAGAACACTCCTCACTATACATAGAGGAGACCCCATGCCTAATAATGGCTGGACAGTCTT
TTCAGCTGCTTATTACGTGGGCTATTTAGCTCCACGTACATTTATGTTAAATTATAATGAAAATGGTACA
ATAACAGATGCTGTTGATTGTGCCCTAGATCCTCTATCTGAGGCTAAATGCACATTAAAATCCTTAACTG
TTGAAAAAGGAATCTATCAGACTTCTAACTTTAGAGTTCAACCAACTGAATCTATAGTTAGGTTTCCAAA
TATTACAAACTTATGCCCTTTTGGTGAAGTTTTCAATGCAACCACTTTTGCATCTGTTTATGCTTGGAAT
AGAAAGAGAATCAGTAACTGTGTTGCTGATTACTCTGTTCTTTACAACTCCACTTCTTTCTCAACATTCA
AATGTTATGGAGTTTCACCAACCAAACTAAATGATCTCTGCTTTACTAACGTTTATGCAGACTCATTTGT
AGTTAGAGGTGATGAAGTCAGACAAATTGCTCCAGGACAAACAGGAAGAATTGCTGACTATAATTATAAA
CTCCCTGATGATTTCACAGGTTGTGTAATAGCTTGGAATTCTAACAACCTTGATTCTAAGGTTGGTGGTA
ATTATAACTACCTTTATAGATTGTTTAGAAAGTCCAACCTCAAACCTTTTGAACGAGACATTTCTACAGA
AATATACCAAGCTGGTAGTACACCCTGCAATGGGGTTGAAGGTTTTAACTGTTACTTTCCTCTACAATCT
TATGGTTTCCACCCTACTAATGGTGTTGGTTACCAACCTTATAGAGTAGTAGTATTGTCATTTGAACTTT
TAAAAGCACCTGCTACTGTTTGTGGACCTAAACAGTCCACTAACCTAGTTAAAAACAAATGTGTCAACTT
CAATTTTAATGGTCTAACAGGCACAGGTGTTCTTACAGAGTCTAGCAAAAAGTTTTTGCCTTTCCAACAA
TTTGGCAGAGATATTGCCGACACTACTGATGCTGTCCGTGATCCACAGACACTTGAAATTCTTGATATCA
CACCGTGTTCTTTTGGTGGTGTCAGTGTTATAACACCAGGAACAAACACTTCTAACCAAGTGGCTGTTCT
TTATCAGGATGTTAACTGCACTGAAGTCCCTGTTGCTATTCATGCAGATCAATTAACACCAACCTGGCGT
GTTTACTCTACAGGTTCAAATGTTTTTCAAACGCGTGCAGGCTGTTTAATAGGGGCTGAACATGTTAACA
ACACTTACGAGTGTGACATACCAATTGGTGCAGGAATATGTGCCAGTTATCAGACTCAAACTAATTCACG
TAGTGTTTCAAGTCAAGCTATTATTGCCTACACTATGTCACTTGGTGCAGAAAATTCAGTTGCTTATGCT
AATAACTCTATTGCCATACCTACAAATTTTACTATTAGTGTGACCACTGAAATTCTACCAGTGTCTATGA
CAAAGACATCAGTAGATTGTACAATGTACATTTGTGGTGACTCAATAGAGTGCAGCAACCTTTTGCTCCA
ATATGGTAGTTTTTGCACACAACTTAATCGTGCTTTAACTGGAATTGCTGTTGAACAAGACAAAAACACA
CAGGAAGTTTTTGCACAAGTTAAACAAATTTACAAGACACCACCAATAAAGGATTTTGGTGGTTTCAACT
TTTCTCAAATATTACCAGATCCATCAAAACCAAGCAAGAGGTCATTTATTGAAGATTTACTCTTCAACAA
AGTGACACTTGCTGATGCTGGCTTCATCAAACAATATGGTGATTGCCTTGGTGATATTGCCGCTAGAGAT
CTTATTTGTGCACAAAAGTTTAATGGCCTTACTGTTCTGCCACCTTTGCTCACAGATGAAATGATTGCTC
AATACACCTCTGCACTACTTGCAGGGACAATCACATCAGGTTGGACCTTTGGTGCTGGTGCAGCATTACA
GATACCATTTGCTATGCAAATGGCTTACAGGTTTAATGGTATTGGAGTTACACAAAATGTTCTCTACGAG
AACCAAAAACTAATTGCAAACCAATTCAACAGTGCAATTGGCAAAATTCAAGATTCACTTTCATCTACTG
CAAGTGCACTTGGAAAACTTCAAGATGTTGTCAACCAAAATGCACAGGCTTTAAACACACTTGTTAAACA
ACTCAGCTCTAATTTTGGAGCCATTTCGAGTGTGTTAAATGACATTCTTTCACGTCTTGACAAAGTTGAG
GCTGAAGTCCAAATTGACAGGTTGATCACTGGCAGATTACAAAGTTTGCAGACATACGTGACTCAACAAC
TAATTAGAGCCGCAGAAATTAGAGCTTCTGCTAATCTTGCCGCAACTAAGATGTCTGAATGTGTTCTTGG
ACAATCTAAAAGAGTTGACTTTTGTGGTAAAGGCTACCACCTTATGTCTTTTCCGCAGTCAGCACCTCAT
GGTGTAGTCTTTTTGCATGTGACTTATGTTCCATCTCAAGAAAAGAATTTTACTACTACCCCTGCCATTT
GTCATGAAGGAAAAGCACACTTTCCTCGTGAAGGTGTTTTCGTTTCAAACGGCACGCACTGGTTTGTAAC
ACAAAGGAATTTCTATGAACCACAAATTATTACCACGGACAATACTTTTGTCTCTGGTAGCTGTGATGTT
GTGATTGGAATTGTCAACAACACAGTTTATGATCCTTTGCAACCAGAACTTGATTCATTCAAGGAGGAGT
TGGACAAATATTTTAAAAATCATACATCACCAGATGTTGATTTAGGTGACATTTCTGGCATCAACGCTTC
AGTTGTCAACATTCAGAAAGAAATTGACCGCCTCAACGAGGTTGCCAAAAATCTAAATGAATCTCTCATC
GACCTCCAAGAACTTGGAAAGTATGAGCAGTATATAAAATGGCCATGGTATATTTGGCTAGGATTTATTG
CAGGCTTGATAGCTATAATCATGGTTACAATCATGTTATGCTGTATGACCAGTTGCTGCAGTTGTCTCAA
GGGCTGTTGTTCTTGTGGCTCCTGCTGTAAATTTGATGAAGACGACTCTGAGCCAGTACTCAAAGGAGTC
AAATTACATTACACATAAACGAACTTATGGATTTGTTTATGAGAATTTTCACTCTTGGAACTGTAACTTT
GAAACAAGGTGAAATCAAGGATGCTACTCCTTCAGATTCTGTTCGCGCTACTGCAACGATACCGATACAA
GCCACACTCCCTTTCGGATGGCTTATTGTTGGCGTTGCACTTCTTGCTGTTTTTCAAAGCGCTTCCAAAA
TAATAACACTCAAAAAGAGGTGGCATTTAGCCCTCTCTAAGGGTGTTCACTTTGTTTGCAACTTGCTGCT
GCTGTTTGTAACAGTTTATTCACATCTTTTGCTTGTTGCTGCTGGCCTTGAAGCCCCATTTCTTTATCTT
TATGCTTTAGTTTATTTCTTGCAAAGTATAAACTTTGTGAGAATAATAATGAGGCTTTGGTTGTGCTGGA
AATGCCGTTCCAAAAATCCTTTACTTTATGATGCTAACTACTTCCTGTGTTGGCATACTAATTGTTACGA
CTATTGTATTCCATACAATAGTGTAACTTCTTCAATTGTCATTACCTCCGGTGATGGCACAACAAATCCC
ATTACAGAACATGACTACCAAATTGGTGGTTATTTTGAGAAATGGGAATCTGGAGTAAAAGACTGTGTTG
TATTACACAGCTACTTCACTTCAGATTACTACCAGCTGTACTCAACTCAATTGAGCACAGACACTGGTGT
TGAACATGTAACTTTCTTCATCTACAATAAAATCGTAGATGAGCCCGAAGAACATGTCCAAATTCACACA
ATCGACGGTTCATCCGGAGTTGTTAATCCAGCAATGGAACCAATTTATGATGAACCGACGACGACTACTA
GCGTGCCTTTGTAAGCACAAGCTGATGAGTACGAACTTATGTACTCATTCGTTTCGGAAGAGACAGGTAC
GTTAATAGTTAATAGCGTACTTCTTTTTCTTGCTTTCGTGGTATTCTTGCTAGTCACACTAGCCATCCTT
ACTGCGCTTCGATTGTGTGCGTACTGCTGCAATATTGTTAACGTGAGTCTTGTGAAACCTTCTTTTTACG
TTTACTCTCGTGTTAAAAATCTGAATTCTTCTAGAGTTCCTGATCTTCTGGTCTAAACGAACTAAATATT
ATATTAGTTTTTCTGTTTGGAACTTTAATTTTAGCCATGTCAGGTGACAACGGTACTATTACCGTTGAGG
AACTTAAAAAGCTCCTTGATCAATGGAACCTAGTAATAGGATTCCTATTTCTTACATGGATTTGTCTTTT
ACAATTTGCCTATGCCAACAGGAATAGGTTTTTGTACATAATTAAGTTAATTTTCCTCTGGCTGCTTTGG
CCAGTAACTTTAGCTTGCTTTGTGCTTGCTGCTGTTTACAGAATAAATTGGATCACAGGTGGAATTGCCA
TTGCAATGGCTTGTCTTGTTGGCTTGATGTGGCTTAGCTACTTCATTGCTTCATTCAGGCTGTTTGCTCG
AACGCGTTCCATGTGGTCCTTCAACCCAGAAACAAACATTTTGTTGAATGTGCCGCTCCACGGTACAATT
TTGACCAGACCGCTTCTAGAGAGTGAACTTGTAATTGGAGCTGTGATCCTTCGAGGTCATCTTCGAATTG
CTGGACACCATCTAGGACGCTGTGACATCAAGGACCTGCCTAAAGAAATCACTGTTGCTACATCACGAAC
GCTTTCTTATTACAAATTGGGAGCGTCGCAGCGTGTAGCAGGTGACTCAGGTTTTGCTGCATACAGTCGC
TACAGGATTGGCAATTACAAATTAAACACAGACCATTCCAGTAGCAGTGACAATATTGCTTTGCTTGTAC
AGTAAGTGACAACAGATGTTTCATCTCGTTGACTTTCAGGTTACTATAGCAGAGATATTATTAATTATTA
TGAGAACTTTTAAAGTTTCCATTTGGAATCTTGACTACATCATAAATCTCATAATTAAAAGTTTATCTAA
GCCACTAACTGAAAATAAATATTCTCAGTTAGATGAAGAGCAACCAATGGAGATTGATTAAACGAACATG
AAAATTATTCTTTTCTTGGCATTGATAACACTTGCTACTTGTGAGCTTTATCATTATCAAGAGTGTGTTA
GAGGTACAACAGTACTTTTAAAAGAACCTTGCTCTTCTGGAACATATGAAGGCAACTCACCTTTTCATCC
TCTAGCTGATAACAAATTTGCACTGACTTGCTTTAGCACTCAATTTGCTTTTGCTTGTCCTGACGGTGTT
AAACACATCTACCAGCTACGTGCACGAGCAGTTTCACCTAAACTGTTCATCAGACAAGAGGAAGTTCAAG
AACTTTACTCACCAATTTTTCTCATAGTTGCGGCGATAGTGTTTATAACACTCTGCTTCACACTTAAGAG
AAAGATAGAATGAGTGAGCTTTCACTAATTGACTTCTATCTGTGCTCTTTAGCCTTTTTGCTATTCCTTG
TTTTAATTATGCTCATTATCTTTTGGTTTTCACTTGAACTACAAGATCATAATGAAACCTGTCATGCCTA
AACGAACATGAAATTTCTTGTTTTCTTAGGAATCCTTACAACAGTAACTGCATTTCATCAGGAATGTAGT
TTACAGTCATGTGCTCAACATCAACCCTATGTAGTTGATGATCCCTGTCCTATTCACTTTTACTCTCGAT
GGTTTATCAGAGTAGGAGCTAGAAAGTCAGCACCTTTAATTGATATAGGTAATTACACGGTTTCCTGTTC
ACCTTTTACAATTAATTGCCAGGAACCTAAATTAGGCAGTCTCGTAGTACGTTGTTCGTTCTATGAGGAC
TTTTTAGAGTATCATGACGTTCGTGTTGTTTTAGATTTCATCTAAACGAACAAACTAAAATGTCTGATAA
TGGACCACAAAATCAGCGAAATGCACCCCGCATTACGTTTGGTGGACCCTCAGATTCAGCTGGCAGTAAC
CAGAATGGAGAACGCAGTGGTGCACGACCTAAACAACGTCGTCCCCAAGGTTTACCCAATAATACTGCGT
CTTGGTTCACCGCTCTCACTCAACATGGCAAGGAAGACCTTAGATTCCCTCGAGGACAAGGCGTTCCGAT
TAACACCAATAGCAGTCCAGATGACCAAATTGGCTACTACCGAAGAGCTACCAGACGAATTCGTGGTGGT
GACGGTAAAATGAAAGATCTCAGTCCAAGATGGTACTTTTACTACCTAGGAACTGGGCCAGAAGCTGGAC
TTCCCTATGGTGCTAACAAAGAAGGCATCATATGGGTTGCAAATGAGGGAGCCTTGAATACACCTAAAGA
TCACATTGGCACCCGAAATCCTGCTAACAATGCTGCAATCGTGCTACAACTTCCTCAAGGAACAACATTG
CCAAAAGGCTTCTACGCAGAAGGGAGCAGAGGCGGCAGTCAAGCTTCTTCTCGTTCCTCATCACGTAGTC
GCAACAGTTCAAGAAACACAACTCCAGGCAGCAGCAGGGGAACTTCTCCTGCTAGGATGGCTGGCAATGG
TGGTGATGCTGCTCTTGCTTTGCTGCTGCTTGACAGGTTGAACCAACTTGAGAGCAAAATGTCTGGTAAA
GGCCAACAACAACAAGGCCAAACTGTCACTAAGAAATCCGCTGCAGAGGCTTCTAAGAAACCTCGCCAAA
AACGTACTGCCACCAAACAATACAATGTAACACAAGCTTTTGGCAGACGTGGTCCAGAACAAACCCAAGG
AAACTTTGGGGATCAAGAATTAATCAGACAAGGAACTGATTACAAACAATGGCCGCAAATTGCACAATTT
GCTCCTAGCGCTTCTGCATTCTTCGGAATGTCGCGCATTGGCATGGAAGTCACACCTTCGGGAACGTGGT
TGACCTACACAGGTGCCATCAAATTGGACGACAAAGATCCAAATTTCAAAGATCAAGTCATTTTGCTGAA
TAAGCACATTGACGCATACAAAACATTCCCACCAACAGAGCCTAAAAAGGACAAAAAGAAGAAGGCTGAT
GAAACTCAAGCCTTACCGCAGAGACAGAAGAAACAACCCACAGTGACTCTTCTTCCTGCTGCAGATTTGG
ATGATTTCTCCAAACAATTGCAACAATCCATGAGCAGTGCTGATTCAACTCAGGCTTAAACTCATGCAGA
CCACACAAGGCAGATGGGCTATATAAACGTTTTCGCTTTTCCGTTTACGATATATAGTCTACTCTTGTGC
AGAATGAATTCTCGTAGCTACATAGCACAAGTAGATGTAGTTAACTTTAATCTCACATAGCAATCTTTAA
TCAGTGTGTAACATTAGGGAGGACTTGAAAGAGCCACCACATTTTCACCGA
</v>
      </c>
      <c r="AU73" s="114" t="str">
        <f t="shared" si="20"/>
        <v>&gt;PnMP789 MT</v>
      </c>
      <c r="AV73" s="114">
        <f t="shared" si="21"/>
        <v>0</v>
      </c>
      <c r="AW73" s="115" t="str">
        <f t="shared" si="22"/>
        <v>&gt;PnMP789 MT121216.1_ref_genome</v>
      </c>
      <c r="AX73" s="38"/>
      <c r="AY73" s="38"/>
      <c r="AZ73" s="38"/>
      <c r="BA73" s="38"/>
      <c r="BB73" s="38"/>
      <c r="BC73" s="38"/>
      <c r="BD73" s="38"/>
      <c r="BE73" s="38"/>
      <c r="BF73" s="38"/>
      <c r="BG73" s="38"/>
      <c r="BH73" s="38"/>
      <c r="BI73" s="38"/>
      <c r="BJ73" s="38"/>
      <c r="BK73" s="38"/>
      <c r="BL73" s="38"/>
      <c r="BM73" s="38"/>
      <c r="BN73" s="38"/>
      <c r="BO73" s="38"/>
      <c r="BP73" s="38"/>
      <c r="BQ73" s="38"/>
      <c r="BR73" s="38"/>
    </row>
    <row r="74" ht="15.75" customHeight="1">
      <c r="A74" s="87"/>
      <c r="B74" s="97"/>
      <c r="C74" s="96"/>
      <c r="D74" s="91"/>
      <c r="E74" s="91"/>
      <c r="F74" s="91"/>
      <c r="G74" s="91"/>
      <c r="H74" s="91"/>
      <c r="I74" s="91"/>
      <c r="J74" s="98"/>
      <c r="K74" s="98"/>
      <c r="L74" s="116"/>
      <c r="M74" s="98"/>
      <c r="N74" s="117"/>
      <c r="O74" s="118"/>
      <c r="P74" s="98"/>
      <c r="Q74" s="119"/>
      <c r="R74" s="97"/>
      <c r="S74" s="98"/>
      <c r="T74" s="91"/>
      <c r="U74" s="98"/>
      <c r="V74" s="98"/>
      <c r="W74" s="99"/>
      <c r="X74" s="99"/>
      <c r="Y74" s="120"/>
      <c r="Z74" s="119"/>
      <c r="AA74" s="102">
        <f t="shared" si="28"/>
        <v>0</v>
      </c>
      <c r="AB74" s="103" t="str">
        <f t="shared" si="29"/>
        <v>yes</v>
      </c>
      <c r="AC74" s="104" t="str">
        <f t="shared" si="32"/>
        <v>MISSING ENTRY ID</v>
      </c>
      <c r="AD74" s="104" t="str">
        <f>IFERROR(__xludf.DUMMYFUNCTION("if (REGEXMATCH(AC74, ""^&gt;""),AC74 &amp; ""
"" &amp; Z74, """")"),"")</f>
        <v/>
      </c>
      <c r="AE74" s="121"/>
      <c r="AF74" s="211" t="str">
        <f t="shared" si="12"/>
        <v/>
      </c>
      <c r="AG74" s="262"/>
      <c r="AH74" s="110"/>
      <c r="AI74" s="108" t="str">
        <f t="shared" si="13"/>
        <v/>
      </c>
      <c r="AJ74" s="108" t="str">
        <f t="shared" si="14"/>
        <v/>
      </c>
      <c r="AK74" s="109" t="str">
        <f>IFERROR(__xludf.DUMMYFUNCTION("if(AI74&gt;0, right(left( REGEXREPLACE( REGEXREPLACE(AQ74, ""&gt;.*\n"", """"), ""\n"" , """"), AJ74), AJ74-AI74+1))"),"")</f>
        <v/>
      </c>
      <c r="AL74" s="109">
        <f t="shared" si="15"/>
        <v>0</v>
      </c>
      <c r="AM74" s="109" t="str">
        <f t="shared" si="16"/>
        <v/>
      </c>
      <c r="AN74" s="110"/>
      <c r="AO74" s="263" t="str">
        <f t="shared" si="30"/>
        <v>MISSING ACCESSION</v>
      </c>
      <c r="AP74" s="263" t="str">
        <f t="shared" si="31"/>
        <v>MISSING ACCESSION?report=fasta&amp;log$=seqview&amp;format=text</v>
      </c>
      <c r="AQ74" s="112"/>
      <c r="AR74" s="113">
        <f>IFERROR(__xludf.DUMMYFUNCTION("len(REGEXREPLACE(REGEXREPLACE(AT74, ""&gt;.*\n"", """"), ""\n"", """"))"),0.0)</f>
        <v>0</v>
      </c>
      <c r="AS74" s="113" t="str">
        <f t="shared" si="19"/>
        <v>no</v>
      </c>
      <c r="AT74" s="109" t="str">
        <f>IFERROR(__xludf.DUMMYFUNCTION("if(AQ74="""","""", REGEXREPLACE(AQ74, ""&gt;.*\n"", AW74 &amp; ""
""))"),"")</f>
        <v/>
      </c>
      <c r="AU74" s="114" t="str">
        <f t="shared" si="20"/>
        <v>&gt; _genome</v>
      </c>
      <c r="AV74" s="114">
        <f t="shared" si="21"/>
        <v>0</v>
      </c>
      <c r="AW74" s="115" t="str">
        <f t="shared" si="22"/>
        <v>&gt; _genome</v>
      </c>
      <c r="AX74" s="38"/>
      <c r="AY74" s="38"/>
      <c r="AZ74" s="38"/>
      <c r="BA74" s="38"/>
      <c r="BB74" s="38"/>
      <c r="BC74" s="38"/>
      <c r="BD74" s="38"/>
      <c r="BE74" s="38"/>
      <c r="BF74" s="38"/>
      <c r="BG74" s="38"/>
      <c r="BH74" s="38"/>
      <c r="BI74" s="38"/>
      <c r="BJ74" s="38"/>
      <c r="BK74" s="38"/>
      <c r="BL74" s="38"/>
      <c r="BM74" s="38"/>
      <c r="BN74" s="38"/>
      <c r="BO74" s="38"/>
      <c r="BP74" s="38"/>
      <c r="BQ74" s="38"/>
      <c r="BR74" s="38"/>
    </row>
    <row r="75" ht="15.75" customHeight="1">
      <c r="A75" s="38"/>
      <c r="B75" s="36"/>
      <c r="C75" s="34"/>
      <c r="D75" s="36"/>
      <c r="E75" s="36"/>
      <c r="F75" s="36"/>
      <c r="G75" s="36"/>
      <c r="H75" s="36"/>
      <c r="I75" s="36"/>
      <c r="J75" s="38"/>
      <c r="K75" s="38"/>
      <c r="L75" s="39"/>
      <c r="M75" s="46"/>
      <c r="N75" s="264"/>
      <c r="O75" s="46"/>
      <c r="P75" s="46"/>
      <c r="Q75" s="34"/>
      <c r="R75" s="36"/>
      <c r="S75" s="46"/>
      <c r="T75" s="36"/>
      <c r="U75" s="46"/>
      <c r="V75" s="46"/>
      <c r="W75" s="38"/>
      <c r="X75" s="38"/>
      <c r="Y75" s="36"/>
      <c r="Z75" s="34"/>
      <c r="AA75" s="48"/>
      <c r="AB75" s="20"/>
      <c r="AC75" s="46"/>
      <c r="AD75" s="46"/>
      <c r="AE75" s="38"/>
      <c r="AF75" s="34"/>
      <c r="AG75" s="38"/>
      <c r="AH75" s="38"/>
      <c r="AI75" s="38"/>
      <c r="AJ75" s="38"/>
      <c r="AK75" s="38"/>
      <c r="AL75" s="38"/>
      <c r="AM75" s="38"/>
      <c r="AN75" s="38"/>
      <c r="AO75" s="34"/>
      <c r="AP75" s="34"/>
      <c r="AQ75" s="34"/>
      <c r="AR75" s="53"/>
      <c r="AS75" s="53"/>
      <c r="AT75" s="38"/>
      <c r="AU75" s="39"/>
      <c r="AV75" s="39"/>
      <c r="AW75" s="34"/>
      <c r="AX75" s="38"/>
      <c r="AY75" s="38"/>
      <c r="AZ75" s="38"/>
      <c r="BA75" s="38"/>
      <c r="BB75" s="38"/>
      <c r="BC75" s="38"/>
      <c r="BD75" s="38"/>
      <c r="BE75" s="38"/>
      <c r="BF75" s="38"/>
      <c r="BG75" s="38"/>
      <c r="BH75" s="38"/>
      <c r="BI75" s="38"/>
      <c r="BJ75" s="38"/>
      <c r="BK75" s="38"/>
      <c r="BL75" s="38"/>
      <c r="BM75" s="38"/>
      <c r="BN75" s="38"/>
      <c r="BO75" s="38"/>
      <c r="BP75" s="38"/>
      <c r="BQ75" s="38"/>
      <c r="BR75" s="38"/>
    </row>
    <row r="76" ht="15.75" customHeight="1">
      <c r="A76" s="38"/>
      <c r="B76" s="36"/>
      <c r="C76" s="34"/>
      <c r="D76" s="36"/>
      <c r="E76" s="36"/>
      <c r="F76" s="36"/>
      <c r="G76" s="36"/>
      <c r="H76" s="36"/>
      <c r="I76" s="36"/>
      <c r="J76" s="38"/>
      <c r="K76" s="38"/>
      <c r="L76" s="39"/>
      <c r="M76" s="46"/>
      <c r="N76" s="264"/>
      <c r="O76" s="46"/>
      <c r="P76" s="46"/>
      <c r="Q76" s="34"/>
      <c r="R76" s="36"/>
      <c r="S76" s="46"/>
      <c r="T76" s="36"/>
      <c r="U76" s="46"/>
      <c r="V76" s="46"/>
      <c r="W76" s="38"/>
      <c r="X76" s="38"/>
      <c r="Y76" s="36"/>
      <c r="Z76" s="265"/>
      <c r="AA76" s="266"/>
      <c r="AB76" s="267"/>
      <c r="AC76" s="46"/>
      <c r="AD76" s="46"/>
      <c r="AE76" s="38"/>
      <c r="AF76" s="34"/>
      <c r="AG76" s="38"/>
      <c r="AH76" s="38"/>
      <c r="AI76" s="38"/>
      <c r="AJ76" s="38"/>
      <c r="AK76" s="38"/>
      <c r="AL76" s="38"/>
      <c r="AM76" s="38"/>
      <c r="AN76" s="38"/>
      <c r="AO76" s="34"/>
      <c r="AP76" s="34"/>
      <c r="AQ76" s="34"/>
      <c r="AR76" s="53"/>
      <c r="AS76" s="53"/>
      <c r="AT76" s="38"/>
      <c r="AU76" s="39"/>
      <c r="AV76" s="39"/>
      <c r="AW76" s="34"/>
      <c r="AX76" s="38"/>
      <c r="AY76" s="38"/>
      <c r="AZ76" s="38"/>
      <c r="BA76" s="38"/>
      <c r="BB76" s="38"/>
      <c r="BC76" s="38"/>
      <c r="BD76" s="38"/>
      <c r="BE76" s="38"/>
      <c r="BF76" s="38"/>
      <c r="BG76" s="38"/>
      <c r="BH76" s="38"/>
      <c r="BI76" s="38"/>
      <c r="BJ76" s="38"/>
      <c r="BK76" s="38"/>
      <c r="BL76" s="38"/>
      <c r="BM76" s="38"/>
      <c r="BN76" s="38"/>
      <c r="BO76" s="38"/>
      <c r="BP76" s="38"/>
      <c r="BQ76" s="38"/>
      <c r="BR76" s="38"/>
    </row>
    <row r="77" ht="15.75" customHeight="1">
      <c r="A77" s="250"/>
      <c r="B77" s="251" t="s">
        <v>606</v>
      </c>
      <c r="C77" s="252" t="s">
        <v>647</v>
      </c>
      <c r="D77" s="90" t="str">
        <f>B77 &amp; C77</f>
        <v>PnMP789</v>
      </c>
      <c r="E77" s="196" t="s">
        <v>136</v>
      </c>
      <c r="F77" s="196" t="s">
        <v>136</v>
      </c>
      <c r="G77" s="91" t="s">
        <v>136</v>
      </c>
      <c r="H77" s="196"/>
      <c r="I77" s="196"/>
      <c r="J77" s="197"/>
      <c r="K77" s="197"/>
      <c r="L77" s="198" t="s">
        <v>73</v>
      </c>
      <c r="M77" s="199" t="s">
        <v>23</v>
      </c>
      <c r="N77" s="200" t="s">
        <v>648</v>
      </c>
      <c r="O77" s="201">
        <v>43944.0</v>
      </c>
      <c r="P77" s="259" t="s">
        <v>649</v>
      </c>
      <c r="Q77" s="253"/>
      <c r="R77" s="204"/>
      <c r="S77" s="197"/>
      <c r="T77" s="196" t="s">
        <v>136</v>
      </c>
      <c r="U77" s="197"/>
      <c r="V77" s="197"/>
      <c r="W77" s="254"/>
      <c r="X77" s="205"/>
      <c r="Y77" s="268"/>
      <c r="Z77" s="207"/>
      <c r="AA77" s="208"/>
      <c r="AB77" s="209"/>
      <c r="AC77" s="104" t="str">
        <f>if (W77="", "MISSING ENTRY ID", 
if (Z77="", "MISSING SEQUENCE", 
if (B77="", "MISSING COMMON HOST NAME", 
if (C77="", "MISSING STRAIN", 
"&gt;" &amp; SUBSTITUTE(B77 &amp; C77, " ", "-") 
&amp; " " &amp;  W77 &amp; if(E77="yes", "_ref","")))))</f>
        <v>MISSING ENTRY ID</v>
      </c>
      <c r="AD77" s="104" t="str">
        <f>IFERROR(__xludf.DUMMYFUNCTION("if (REGEXMATCH(AC77, ""^&gt;""),AC77 &amp; ""
"" &amp; Z77, """")"),"")</f>
        <v/>
      </c>
      <c r="AE77" s="210"/>
      <c r="AF77" s="211" t="str">
        <f>if(isblank(W77), "", "https://www.ncbi.nlm.nih.gov/protein/" &amp; W77)</f>
        <v/>
      </c>
      <c r="AG77" s="269" t="s">
        <v>653</v>
      </c>
      <c r="AH77" s="50">
        <v>27213.0</v>
      </c>
      <c r="AI77" s="108" t="str">
        <f>left(AN77, 5)</f>
        <v/>
      </c>
      <c r="AJ77" s="108" t="str">
        <f>right(AN77, 5)</f>
        <v/>
      </c>
      <c r="AK77" s="109" t="str">
        <f>IFERROR(__xludf.DUMMYFUNCTION("if(AI77&gt;0, right(left( REGEXREPLACE( REGEXREPLACE(AQ77, ""&gt;.*\n"", """"), ""\n"" , """"), AJ77), AJ77-AI77+1))"),"")</f>
        <v/>
      </c>
      <c r="AL77" s="109">
        <f>len(AK77)</f>
        <v>0</v>
      </c>
      <c r="AM77" s="109" t="str">
        <f>if(AL77&gt;3000, "&gt;" &amp; B77 &amp; C77 &amp; "_Sgene" &amp; "
" &amp; AK77, "")</f>
        <v/>
      </c>
      <c r="AN77" s="110"/>
      <c r="AO77" s="111" t="str">
        <f> if(AG77="", "MISSING ACCESSION", "https://www.ncbi.nlm.nih.gov/nuccore/" &amp; AG77)</f>
        <v>https://www.ncbi.nlm.nih.gov/nuccore/MT084071.1</v>
      </c>
      <c r="AP77" s="111" t="str">
        <f>if(AO77="", "MISSING GENOME", AO77 &amp; "?report=fasta&amp;log$=seqview&amp;format=text" )</f>
        <v>https://www.ncbi.nlm.nih.gov/nuccore/MT084071.1?report=fasta&amp;log$=seqview&amp;format=text</v>
      </c>
      <c r="AQ77" s="214" t="s">
        <v>652</v>
      </c>
      <c r="AR77" s="113">
        <f>IFERROR(__xludf.DUMMYFUNCTION("len(REGEXREPLACE(REGEXREPLACE(AT77, ""&gt;.*\n"", """"), ""\n"", """"))"),29521.0)</f>
        <v>29521</v>
      </c>
      <c r="AS77" s="113" t="str">
        <f>if(AR77 &gt; 10000, if(AR77=AH77, "yes","no"), "no")</f>
        <v>no</v>
      </c>
      <c r="AT77" s="109" t="str">
        <f>IFERROR(__xludf.DUMMYFUNCTION("if(AQ77="""","""", REGEXREPLACE(AQ77, ""&gt;.*\n"", AW77 &amp; ""
""))"),"&gt;PnMP789 MT084071.1_ref_genome
CACGCAGTATAATTAATAACTAATTACTGTCGTTGACAGGACACGAGTAACTCGTCTATCTTCTGCAGGC
TGCTTACGGTTTCGTCCGTGTTGCAGCCGATCATCAGCATACCTAGGTTTCGTCCGGGTGTGACCGAAAG
GTAAGATGGAGAGCCTTGTCCCTGGTTTCAACGAGAAAACACACGTCCAACTCAGTTTGCCTGTTTTACA
GGTTCGCGACG"&amp;"TGCTCGTACGTGGCTTTGGAGACTCCGTGGAGGAGGCTATCTCAGAGGCACGTCAACAT
CTCAAGGATGGCACTTGTGGCTTAGTAGAGGTTGAAAAAGGCGTCTTGCCTCAACTTGAACAGCCCTATG
TGTTCATCAAACGTTCTGATGCCCGAACTGCACCGCATGGCCATGTAATGGTTGAATTGGTTGCAGAACT
CAATGGTGTTCAGTACGGTCGTAGTGGTGAGACACTTGGTGTTCTCGTACCCC"&amp;"ATGTGGGTGAAACACCT
GTTGCTTACCGCAAAGTTCTTCTTCGCAAGAACGGTAATAAAGGAGCTGGTGGTCACAGCTATGGCGCCG
ATCTAAAGTCCTATGACTTAGGTGACGAGCTGGGCACTGATCCTTATGAAGATTATCAAGAAAACTGGAA
CACTAAACATGGCAGTGGTGTAACTCGTGAGCTCATGCGTGAGCTTAATGGGGGCGCATACACTCGCTAT
GTCGATAACAACTACTGTGGCCCT"&amp;"GATGGCTACCCTCTTGAGTGCATTAAAGACTTGCTGGCGCGTGCTG
GTAAAGCTTCTTGCACTTTGTCCGAACAACTGGACTTTCTTGACACTAAGAGAGGTGTGTACTGCTGCCG
TGAGCATGACCATGAAATTGCATGGTACACGGAACGCTCTGATAAGAGTTATGAATTGCAGACACCTTTT
GAAATTAAACTGGCAAAGAAATTTGACACTTTTACTGGGGAGTGCCCAAATTTTGTATTCCCTCTT"&amp;"AATT
CAACTATCAAGACTATTCAACCTAGAGTTGAAAGGAAAAAGCTTGATGGCTTTATGGGTAGGATTCGATC
TGTCTACCCTGTTGCTTCACCTAATGAATGCAACCAAATGTGCCTGTCAACTCTCATGAAGTGTAACCAT
TGTGGTGAAACTTCATGGCAGACAGGCGATTTTGTTAGAGCCACTTGTGAGTTCTGTGGTACTGAAAATT
TGACTAAAGATGGTGCTACAACTTGTGGTTACCTTCC"&amp;"TCAAAATGCTGTTGTCAAAATTTACTGTCCAGC
ATGTCATAACCCAGAAATAGGACCTGAGCATAGTCTTGCTGAATACCACAATGAATCTGGTCTAAAGACC
ACTCTTCGTAAGGGTGGTCGTACCATTTCATTTGGTGGTTGTGTCTTCTCCTATGTTGGCTGTCACAACA
AATGTGCCTATTGGGTACCACGTGCTAGTGCAAACATAGGTTGCAATCACACAGGAGTTGTTGGAGAAGG
TGCTGAAA"&amp;"GTCTGAATGACAACCTTCTTGAAATACTTCAGAAAGATAAAGTCAATATCAACATTGTTGGT
GACTTTAAACTTAATGAAGAGATTGCCATTATATTGGCATCTTTCTCTGCTTCTACAAGTGCTTTTGTAG
AAACTGTCAAAGGTTTGGATTATAAAACATTCAAACAGATTGTTGAATCCTGTGGTAACTTTAAAGTTAC
CAAAGGCAAAGCTAAGAAGGGTGCTTGGAATATTGGTGAGCAAAAATCAA"&amp;"TACTGAGTCCTTTGTATGCA
TTTGCATCTGAAGCTGCTCGTGTTATACGCGCCATTTTCTCTCGTACTCTTGAAACTGCTCAACACTCAG
TTCGTGTCCTACAACAGGCCGCTATAACTATTCTTGATGGAATTTCACAGTATTCACTGAGACTCATTGA
TGCTATGATGTTCACATCTGATTTAGTTACTGACAACCTTGTTGTGATGGCATATATCACAGGTGGTGTT
GTCCAAATGACATCACAGTGG"&amp;"CTTACAAATATCTTTGGCACTGTTTATGAAAAACTTAAACCTATTCTTG
AATGGCTTGAAGACAAATTCAAAGAGGGTGTTGAGTTTCTTAGAGATGGTTGGGAGATTGTTAAATTCAT
CTCAACATGTGCTTGTGAAATTGTCGGTGGACAAATTGTCACCTGTGCAAAGGAAATTAAAGAAAGTGTC
CAAACATTCTTTAAGCTTGTAAACAAATTCCTAGCTTTGTGTGCTGACTCTATCATTATTGGT"&amp;"GGGGCTA
AACTCAAGGCTGTGAATTTGGGTGAAACATTTATTGCACACTCAAAAGGATTATATAGAAAGTGTGTCAA
ACCCAGAGAAGAAACTGGTTTACTCATGCCTCTGAAAGCTCCTAAAGAAATTGTTTTCTTAGAAGGAGAA
ACACTCCCTACGGAAGTGTTGACAGAGGAAGTCATTTTGAAAACTGGTGAATTACAACCACTGGAACAAC
CTACATGTGAAGCTATTGATGCTCCACTAGTTGG"&amp;"TACACCAGTCTGTATTAACGGGCTTATGTTGCTCGA
AATTAAAGATACAGAGAAGTATTGTGCTCTTGCACCTAACATGATGGTTACAAATAACACCTTCACACTT
AAAGGTGGTGCACCAACAAGAGTTACTTTTGGTGATGACACCGTAATTGAAGTACAGGGTTACAAAAGTG
TAAGTATCACTTTTGAACTCGATGAGAGAGTAGATAAAGTACTTAATGAAAAGTGCTCTAACTACACAGT
TGAAC"&amp;"TTGGAACAGAAGTAAATGAGTTTGCTTGTGTTGTCGCTGATGCTGTTATAAAGACTTTACAGCCA
GTATCTGAATTACTTACACCACTAGGCATAGATTTAGACGAGTGGGGTATGGCAACATACTACTTGTTTG
ATGAATCTGGTGAGTTTAATTTAGCCTCTCATATGTACTGTTCTTTCTATCCTCCAGATGAGGATTATGA
AGAAGATGAGTGTGAAGAGGAACAGTATGAACCATCAACTCAGTATG"&amp;"AGTATGGTACAGAGGATGATTAC
CAAGGTAAATCTTTGGAATTTGGTTCAACCTCTTCTGCTTCTCAAATAGAAGAAGAACCAGAGGAAGATT
GGTTAGAAGATGGCAATGAGGAAATTGCTATGCAAGAAGAGCAGACAACAACTGTTGAAGTGCAATCTCA
GGAGATTGACTCTACACCAGTTGTCTCTGAGATAAATGAATCAGTGAACAATTTTACTGGTTATTTAAAA
CTCACTAACAATGTTTTC"&amp;"ATTAAAAATGCAGACATTGTGGAAGAAGCTAAACAGGTGAAACCAACAGTAG
TTGTTAATGCAGCTAATGTTTACCTTAAACATGGAGGAGGTGTTGCTGGAGCTTTAAACAAAGCTACAAA
CAACGCTATGCAAGTAGAATCAGACAATTACATAGCCACAAACGGACCTCTGAATGTTGGTGGTAGTTGT
GTTCTGAGTGGACATAATCTTGCTAAAAATTGTCTTCATGTTGTTGGTCCTAATATCAAC"&amp;"AAGGGTGAAA
GCATTCAACTTCTTAAAACTGCATATGAAAATTTCAATCAGTATGATACTTTACTAGCACCTTTATTGTC
AGCAGGCATCTTTGGTGCTGACCCTGTCCAATCCTTAAGAGTTTGTGTAGACACTGTTCGCACAAATGTT
TACTTGACTGTCTTTGACAAAGATCTCTATGAAAAACTTGTTTCTAGCTTTTTAGAAATGAAGAGTGAGG
CACAAGTAGAACAACAGATTGCTGAAGTTCC"&amp;"TAAAATGGAAGTTGAGCCACCAACAACTGAAAATAAACC
TTCAGTTGAACAAAAGCAACAGGCTGAAGAAAAGAAAGTCAAGGCTTGTGTTGAAGAAGTTACAACCACT
TTGGAAGAAACTAAGTTTCTCACAGAGAATTTGTTACTTTATATAGACATTAATGGCAACCTTCATCCAG
ATTCTGCCATGCTTGTTAAAGACACTGACACCACCTTTCTAAAGAAAGATGCTCCTTACATAGTAGGTGA
TG"&amp;"TCATTAAGGAAGGTGTTTTAACTGCTGTAGTTATACCTACTAAAAAAGCTGGTGGTACTACCGAAATG
CTTACAAAAGCATTAAAGAAGTTACCAGTAGACAATTATATAACCACCTACCCTGGACAGGGTAATAATG
GTTATACATTAGAAGAGGCAAAGACAGTGCTTAAAAAGTGCAAGAGCGCTTTTTACATACTACCATCCAT
TGTCTCTAATGAGAAAGAAGAAATTCTTGGAACTGTTTCTTGGA"&amp;"ATTTGCGAGAAATGCTTGCACATGCT
GAGGAAACACGTAAATTAATGCCTGTTTGTATGGAAACTAAAGCTATAGTTTCAACCATACAACGTAAAT
ACAAGGGTATTAAAATACAGGAAGGTGTGGTTGATTATGGTGCTAGGTTTTACTTCTATACTAGTAAAAC
AACAGTAGCATCACTCATCAACACACTTAACAATCTAAATGAGACTCTCGTTACAATGCCTTTGGGTTAT
GTAACACATGGCCTT"&amp;"AACCTAGAAGAAGCTGCGCGGTACATGAGATCTCTTAAGGTACCAGCGACAGTTT
CTGTTTCTTCACCAGATGCTGTAACAGCATATAATGGTTATCTTACTTCTTCTTCAAAAACACCTGAAGA
ACATTTCATAGAAACCATCTCTCTAGCTGGTTCTTACAAAGATTGGTCCTATTCTGGACAATCAACACAA
CTTGGTATAGAATTTCTTAAAAGAGGTGATAAAACTGTTTATTACACCATTAACCCT"&amp;"ATTGCTTTTCATA
CAGAGGGTCAAATTATCACCTTTGATGATTTAAAAACACTTCTCTCATTGAGAGAGGTTAGAACAATCAA
AGTGTTTACAACTGTAGACAATGTTAATCTCCATACACAAGTTGTGGACATGTCTATGACTTATGGACAA
CAGTTTGGTCCCACTTATTTGGATGGAGCTGATGTCACTAAAATAAAACCTCATAATTCACATGAAGGTA
AGACATTTTATGTCTTGCCTAATGATGA"&amp;"CACATTACGTGCAGAGGCTTTTGAGTACTACCATACAACAGA
TGCTAGTTTTCTTGGTAGGTACATGTCAGCTTTAAACCATACCAAGAAGTGGAAATACCCACAGGTTAAT
GGTTTAACTTCTATTAAGTGGGCAGATAACAATTGTTACCTTGCTACTGCTTTATTAGCACTCCAACAAA
TAGAGTTGAAGTTTAATCCACCTGCTTTGCAAGATGCTTATTATAGAGCTAGAGCCGGTGATGCTGCTAA"&amp;"
TTTCTGTGCACTTATCTTAGCCTATTGTAACAAAACAGTAGGAGAGTTAGGTGATGTTAGAGAAACAATG
AATTATTTGTTTCAACATGCCAATTTGGATTCTTGTAAGAGAGTTCTAAATGTGGTGTGTAAAACTTGTG
GACAGCAACAAACCACTCTTAAGGGTGTGGAAGCTGTTATGTACATGGGTACACTTTCTTATGAACAACT
TAAGAAAGGTGTCCAAGTACCTTGTGTGTGCGGTAAACAAG"&amp;"CCACACAATATTTAGTCCAACAAGAGTCA
CCTTTTGTTATGATGTCTGCACCACCTGCCGACTATGAATTGAAGCATGGTACCTTTGTTTGTGCTAGTG
AATACACTGGTAATTACCAATGTGGCCACTACAAACACATAACTTCTAAGGAAACTCTGTATTGCATAGA
TGGTGCTTTACTGACAAAGTCTTCTGAATACAAAGGTCCTATTACGCTTGTTTTCTATAACGAAAACAGT
TACACAACAACC"&amp;"ATTAAACCAGTTACATATAAACTGGATGGTGTTGTTTGTACAGAAATTGATCCTAAAT
TGGACAATTACTATAAAAAAGACAATGCTTATTTCACAGAGCAACCAATTGATCTTGTACCAAACCAACC
TTACCCTAATGCAAGCTTTGATAATTTCAAGTTTGTATGTGATAATATTAAATTTGCTGATGATCTAAAC
CAGCTGGCTGGTTATAAGAAACCTGCTTCGAGAGAACTTAAAGTTACATTTTTT"&amp;"CCTGACTTAAATGGTG
ATGTAGTAGCTATTGATTACAAACACTACACGCCTTCTTTTAAGAAAGGTGCTAAGTTACTGCACAAACC
TGTTGTTTGGCATGTTAACAATACAACTAACAAAGCTACGTATAAACCAAATACTTGGTGTATACGTTGT
CTCTGGAGTACAAAACCAGTTGAAACATCAAATTCATTTGATGTACTGGAGTCAGAAGACACACAGGGAA
TGGATAATCTTGCCTGTGAAGATCT"&amp;"CAAACACGTCTCTGAAGAAGTAGTGGAAAATCCTACCATACAGAA
AGACATATTAGAGTGTAATGTAAAAACTACCGAAGTTGTAGGTGACGTTATACTCAAACCAGCAAATGAT
GGTGTAAAAATTACTGAAGAGGTTGGTCACACAGATTTAATGGCTGCTTATGTAGAAAGTTCTAGTCTTA
CTATTAAGAAACCTAATGAGTTGTCTAGAGTGTTAGGTTTGAAAACCATTGCTACTCATGGCTTAGC"&amp;"TGC
CATTAATAGTGTCCCTTGGGATACTATAGTCAACTATGCTAAGCCTTTTCTTAATAAAGTAGTTAATGTA
ACTACTAACATAGTTACGCGATGTTTAAATCGTGTATGTACTAATTATATGCCTTATTTCTTTACTCTAT
TGCTACAATTATGTACTTTTACTAAGAGTACTAATTCTAGGATTAAAGCATCTATGCCAACCACTATAGC
AAAGAATACTGTTAAAAGTGTTGGTAAATTTTGTGTAG"&amp;"AGGCTTCATTTAATTATTTGAAGTCACCTAAT
TTTTCTAAATTGATAAATGTTGTAATTTGGTTTTTACTATTAAGTGTTTGTTTAGGTTCTTTAATCTATT
CAACTGCTGCATTAGGTGTTTTAATGTCTAATCTGGGCATGCCTTCTTATTGTACAGGTTACAGAGAAGG
TTACTTAAACTCTACTAATGTCACTACTGCAACATACTGTACTGGTTCTATACCTTGTAGTGTTTGTCTT
AGTGGTTTA"&amp;"GATTCACTGGATACCTATCCTTCTTTAGAAACAATTCAAGTTACCATTTCATCTTTTAAAT
GGGATTTAACTGCTTTTGGCTTAGTTGCAGAGTGGTTTTTGGCATATATTCTCTTTACTAGGTTCTTTTA
TGTACTTGGACTAGCTGCAATTATGCAATTGTTTTTCAGCTATTTTGCTGTACATTTTATTAGTAATTCT
TGGCTTATGTGGTTGATAATTAACCTTGTACAAATGGCTCCAATTTCAGCT"&amp;"ATGGTCAGAATGTACATAT
TCTTTGCTTCATTCTATTATGTATGGAAAAGTTATGTGCATGTTGTGGATGGTTGTACTTCATCTACTTG
TATGATGTGTTACAAGCGTAATAGAGCAACAAGAGTTGAATGTACAACTATTGTTAATGGTGTTAGAAGA
TCCTTTTATGTCTATGCTAATGGAGGTAAAGGATTTTGTAAACTACACAACTGGAATTGTGTCAATTGCG
ACACATTCTGTGCTGGTAGTAC"&amp;"CTTTATTAGTGATGAAGTTGCAAGGGACTTATCATTACAGTTTAAGAG
ACCAATTAACCCAACTGACCAGTCATCATATGTTGTTGACAGTGTTAGCGTAAAGAATGGTTCTATCCAT
CTTTATTTCGACAAGGCCGGTCAGAAAACTTATGAAAGACACTCTCTTTCCCACTTTGTCAATTTGGACA
ATTTAAGGGCTAATAACACTAAAGGTTCATTGCCTATTAATGTTATAGTATTTGATGGTAAATC"&amp;"TAAATG
TGAAGAATCATCTGCAAAAGCAGCTTCTGTTTATTACAGTCAGCTTATGTGTCAGCCTATACTACTACTA
GATCAGGCATTAGTGTCGGATGTTGGTGATAGTACAGAGGTTGCAGTTAAAATGTTTGATGCTTATGTTA
ATACATTTTCATCAACCTTTAATGTGCCAATGGAGAAACTTAAAGCATTAGTTGCAACTGCTGAAGCTGA
ACTTGCAAAGAATGTGTCTTTAGACAATGTCTTAG"&amp;"CTACTTTTATCTCAGCGGCCCGACAAGGGTTTGTT
GATTCAGATGTAGAAACTAAGGATGTTGTTGAGTGTCTTAAATTGTCACACCAATCTGACATTGAAGTTA
CTGGTGATAGTTGTAATAATTACATGCTCACCTATAACAAAGTTGAAAACATGACACCTCGTGATCTTGG
TGCTTGTATCGATTGCAGTGCACGTCATATTAATGCACAAGTAGCAAAAAGTCACAATATTGCCCTGATC
TGGAAT"&amp;"ATTAAAGATTTCATGTCACTGTCTGAACAACTACGAAAACAAATACGTAGTGCTGCAAAGAAGA
ACAACCTGCCATTTAAGTTGACATGCGCAACTACTAGGCAAGTTGTTAATGTTGTTACAACAAAGATAGC
ACTTAAAGGTGGTAAAATTGTAAATAACTGGCTGAAGCAGCTGATTAAAGTTACATTAGTGTTTCTTTTG
GTTGCTGCTACCTTTTATTTAATAACACCTGTTCATGTCATGTCCAAA"&amp;"CATACTGACTTTGCAAGTGAAA
TTATAGGATATAAGGCTATTGATGGCGGTGTCACACGTGACATATCATCGACAGATACTTGTTTTGCCAA
CAAACATGCTGATTTTGATACATGGTTTAGTCAGCGTGGTGGTAGTTATACTAATGACAAAGCATGCCCA
TTAGTAGCAGCTGTCATAACAAGAGAGGTGGGTTTTGTTGTACCTGGTTTACCTGGTACGATACTACGCG
CAACTAATGGTGACTTCTT"&amp;"GCATTTCTTACCTAGAGTTTTCAGTGCAGTTGGCAACATCTGCTATACACC
TTCAAAACTTATAGAGTACACAGACTTTGCAACGTCAGCTTGTGTTTTAGCTGCTGAATGCACAATTTTC
AAGGATGCTTCTGGTAAACCAGTGCCATATTACTATGACACTAATGTATTAGAAGGTTCTGTTTCTTATG
AAAGTCTTAGTCCAGACACACGCTATGTGCTTATGGATGGTTCTATAATTCAATTCCCTAA"&amp;"CACTTACCT
TGAAGGTTCTGTTAGAGTGGTAACAACTTTTGACTCTGAGTACTGTAGACACGGTACATGTGAAAGATCT
GAAGCAGGCATTTGTGTATCCACTAGTGGTAGATGGGTACTCAATAATGATCATTACAGATCTCTACCAG
GAGTGTTTTGTGGTGTAGATGCTGTGAATTTACTTACTAATATGTTCACACCACTAATTCAACCGATTGG
TGCTTTGGACATATCTGCATCTATTGTAGCGG"&amp;"GAGGCATCGTTGCTATTATAGTAACATGTCTTGCTTAC
TACTTTATGAGGTTTAGAAGAGCTTTTGGTGAATACAGTCATGTAGTTGCCTTCAATACTCTGTTATTCC
TTATGTCATTCACTGTACTCTGCTTGACACCAGTTTATTCGTTCTTACCTGGTGTTTACTCTGTTATTTA
CTTGTACTTGACATTCTATCTTACTAATGATGTTTCTTTCTTAGCACATATCCAATGGATGGTTATGTTC
ACA"&amp;"CCTTTAGTACCTTTCTGGATAACAATTGTTTATGTCATTTGTATTTCCACAAAGCATTTTTATTGGT
TCTTTAGCAACTACCTAAAGAGACGTGTTGTCTTTAATGGTGTTTCCTTTAGTACATTTGAAGAGGCTGC
TTTATGCACCTTTCTCTTAAATAAAGAAATGTATCTGAAATTGCGCAGTGATGTACTTCTGCCTCTTACG
CAATATAACAGATATTTAGCTCTTTACAATAAGTACAAGTATTTT"&amp;"AGTGGAGCCATGGACACTACAAGCT
ATAGAGAAGCTGCTTGTTGTCATCTCGCCAAGGCTCTTAATGATTTTAGCAACTCAGGCTCTGATGTTCT
CTACCAACCACCACAAACTTCTATCACATCTGCTGTCTTACAGAGTGGTTTTAGAAAAATGGCATTCCCA
TCTGGTAAAGTTGAGGGCTGCATGGTACAAGTTACTTGTGGTACAACTACTCTTAATGGTCTTTGGCTTG
ATGATGTAGTTTACTG"&amp;"TCCACGACATGTGATCTGCACTTCTGAAGACATGCTTAACCCTAATTATGAAGA
TTTGCTCATTCGTAAATCTAATCATAATTTTCTGGTACAAGCAGGTAATGTTCAACTTAGAGTAATTGGA
CATTCTATGCAAAATTGTGTTCTTAAGCTTAAAGTTGACACAGCTAATCCTAAGACACCTAAGTATAAGT
TTGTGCGCATACAACCAGGACAGACTTTTTCAGTACTAGCTTGTTATAATGGTTCACC"&amp;"ATCAGGTGTTTA
CCAATGTGCTATGAGACCTAATTTTACCATCAAAGGTTCATTCCTTAATGGTTCTTGTGGTAGTGTTGGT
TTTAACATAGATTATGACTGTGTCTCTTTTTGCTACATGCACCACATGGAATTACCAACTGGAGTTCATG
CTGGCACAGATTTAGAAGGTACCTTCTATGGGCCTTTTGTTGACAGACAAACAGCACAAGCAGCTGGTAC
AGACACAACTATCACAGTTAATGTTTTAG"&amp;"CTTGGTTGTATGCTGCTGTTATAAATGGAGATAGGTGGTTT
CTCAATCGATTCACCACAACTCTTAATGACTTTAACCTTGTGGCTATGAAGTACAACTATGAACCTTTGA
CACAAGATCATGTTGACATACTAGGACCTCTTTCAGCTCAAACTGGAATTGCAGTTCTAGATATGTGTGC
TTCCTTAAAAGAATTACTACAAAATGGTATGAATGGACGTACCATATTGGGTAGTGCTTTATTAGAAGAT
"&amp;"GAATTTACACCTTTTGATGTTGTTAGACAATGCTCAGGTGTTACTTTTCAGAGTGCAGTAAAGAGGACAA
TCAAGGGTACACATCATTGGTTGTTACTTACAGTCTTAACTTCACTTTTGGTTTTAGTTCAGAGTACTCA
GTGGTCTTTGTTCTTCTTTGTGTATGAAAATGCCTTTTTGCCATTCGCTATGGGTATTATTGCTATGTCT
GCTTTTGCTATGATGTTTGTCAAGCACAAGCATGCATTTCTT"&amp;"TGTTTGTTCTTGTTACCTTCTCTTGCTA
CTGTAGCTTATTTTAACATGGTCTACATGCCTGCTAGTTGGGTGATGCGTATAATGACATGGTTAGACAT
GGTTGACACTAGTTTGTCTGGTTTCAAACTAAAGGACTGTGTTATGTATGCATCAGCTGTAGTGTTATTA
ATCCTTATGACAGCAAGAACTGTGTATGATGATGGTGCTAGAAGAGTTTGGACACTTATGAATGTTCTGA
CACTTGTTTATAA"&amp;"AGTCTATTATGGTAATGCTTTAGATCAAGCTATTTCTATGTGGGCTCTTATAATCTC
TGTAACTTCTAACTACTCAGGTGTAGTTACAACTGTCATGTTTATGGCCAGAGGTATTGTTTTTATGTGT
GTTGAGTATTGCCCTATCTTCTTCATAACTGGTAATACACTTCAGTGTATAATGCTAGTTTATTGTTTCT
TAGGCTATTTCTGTACTTGTTACTTTGGCCTCTTCTGTTTACTCAACCGCTATTT"&amp;"TAGACTGACTCTTGG
TGTTTATGATTATTTAGTTTCTACACAGGAGTTTAGATATATGAATTCCCAAGGATTACTTCCTCCTAAG
AATAGCATAGATGCCTTCAAACTTAACATCAAGTTGTTGGGTGTTGGAGGTAAACCATGCATTAAAGTAG
CCACTGTACAGTCTAAAATGTCAGATGTAAAGTGTACGTCAGTAGTTTTACTTTCAGTTTTACAACAACT
TAGAGTAGAATCGTCTTCTAAATTGT"&amp;"GGGCTCAATGTGTTCAGCTCCATAATGATATTCTCTTAGCTAAG
GATACTACTGAAGCCTTTGAAAAAATGGTTTCATTACTTTCTGTTCTGCTTTCTATGCAAGGTGCTGTAG
ACATAAACAAGCTTTGTGAAGAAATGCTCGATAACAGGGCAACCTTACAAGCCATAGCTTCAGAGTTTAG
TTCTCTCCCATCATATGCAGCTTTTGCTACTGCTCAGGAAGCTTATGAGCAGGCTGTTGCTAATGGTG"&amp;"AC
TCTGAAGTTGTTCTTAAAAAGTTAAAGAAATCTTTGAATGTGGCTAAATCTGAATTTGACCGTGATGCAG
CTATGCAACGTAAGTTGGAGAAGATGGCTGATCAAGCTATGACCCAGATGTACAAACAGGCAAGATCTGA
AGACAAAAGGGCAAAAGTTACTAGTGCTATGCAAACAATGCTTTTCACTATGCTTAGAAAGTTGGATAAT
GATGCACTTAACAACATTATCAACAATGCAAGAGATGGT"&amp;"TGTGTACCGTTGAACATAATACCACTCACTA
CTGCAGCCAAATTAATGGTTGTCATACCAGACTATAACACATATAAGAACACGTGTGATGGTACTACTTT
TACTTATGCATCAGCACTATGGGAAATCCAGCAAGTTGTTGATGCAGATAGTAAAATTGTTCAGCTTAGT
GAGATTAGTATGGACAATTCACCTAATCTAGCATGGCCTCTCATTGTAACAGCCTTGAGGGCCAATTCTG
CTGTCAAATT"&amp;"ACAGAATAATGAGCTTAGTCCTGTTGCACTACGACAGATGTCATGTGCCGCCGGTACAAC
ACAAACAGCATGCACTGATGATAATGCTCTAGCCTACTATAACACTACAAAGGGAGGTAGGTTTGTATTA
GCATTACTATCTGATTTACAAGACTTGAAGTGGGCTAGGTTCCCTAAGAGTGATGGAACTGGCACTATTT
ATACGGAACTGGAACCACCTTGTAGGTTTGTTACAGACACACCAAAGGGTCC"&amp;"TAAAGTGAAATACTTGTA
TTTTATTAAGGGTCTAAACAATCTAAATAGAGGTATGGTATTGGGTAGTTTAGCTGCTACAGTACGCTTA
CAGGCTGGCAATGCAACAGAAGTACCTGCCAATTCAACTGTGCTATCTTTTTGTGCTTTTGCTGTAGATG
CAGCTAAGGCTTATAAAGATTACCTAGCTAGTGGAGGACAACCAATCACTAATTGTGTTAAGATGTTGTG
TACACACACTGGTACTGGTCAGG"&amp;"CAATAACAGTTACACCAGAAGCCAATATGGATCAAGAATCCTTTGGC
GGTGCATCGTGTTGTCTGTACTGTCGTTGCCACATAGATCATCCAAATCCTAAAGGGTTTTGTGATTTGA
AAGGTAAATATGTACAAATACCTACAACTTGTGCTAATGACCCTGTGGGTTTTACACTTAAAAACACAGT
CTGTACCGTCTGCGGTATGTGGAAAGGTTATGGCTGTAGTTGTGATCAACTCCGCGAACCCATGC"&amp;"TTCAG
TCAGCTGACGCACAGTCGTTTTTAAACGGGTTTGCGGTGTAAGTGCAGCCCGTCTTACACCGTGCGGCAC
AGGCACTAGTACTGATGTCGTATATAGGGCTTTTGACATCTACAATGACAAAGTAGCTGGTTTTGCTAAA
TTCCTAAAAACTAATTGTTGTCGCTTCCAAGAGAAAGATGAAGATGGCAATTTAATTGACTCTTATTTCA
TAGTTAAGAGACACACTTTCTCTAACTATCAACATG"&amp;"AGGAAACAATTTACAACTTACTTAAGGATTGTCC
AGCTGTTGCTAAACATGACTTTTTTAAGTTTAGAATAGACGGTGACATGGTACCACATATATCACGTCAA
CGTCTTACTAAATACACAATGGCTGACCTTGTCTATGCTTTGCGGCATTTTGATGAGGGTAACTGTGACA
CATTAAAAGAAATACTTGTTACTTACAACTGTTGTGATGATGAGTATTTTAACAAAAAAGACTGGTATGA
TTTTGTA"&amp;"GAAAACCCAGACATATTACGCGTATATGCTAACTTAGGTGAGCGTGTACGCCAAGCTTTGTTA
AAAACAGTACAATTCTGTGATGCCATGCGAGATGCTGGCATTGTTGGTGTACTGACATTAGATAATCAAG
ATCTTAACGGTAACTGGTATGATTTCGGTGATTTCATACAGACCACACCAGGTAGTGGAGTTCCCGTTGT
AGATTCTTATTATTCATTGTTAATGCCTATATTAACATTGACAAGAGCA"&amp;"TTAACTGCTGAGTCACATGTT
GACACTGATCTAACAAAGCCTTACATAAAATGGGATTTGTTAAAGTATGATTTCACGGAAGAGAGGTTAA
AACTCTTTGACCGTTATTTCAAGTATTGGGATCAAACTTATCACCCAAATTGTGTTAATTGTTTGGATGA
CAGATGCATTCTGCATTGTGCAAACTTTAATGTTTTGTTCTCTACGGTCTTCCCACCAACAAGTTTTGGT
CCTTTAGTGAGAAAGATTTT"&amp;"TGTTGATGGTGTTCCATTTGTTGTTTCAACTGGTTACCACTTCAGAGAGC
TAGGAGTTGTACATAATCAGGATGTAAACTTACATAGCTCCAGACTTAGTTTTAAGGAATTACTTGTGTA
TGCTGCTGATCCTGCTATGCATGCTGCTTCTGGTAATTTATTACTAGATAAGCGTACAACATGCTTTTCA
GTAGCTGCACTTACCAACAACGTGGCATTTCAAACTGTCAAACCAGGTAATTTTAATAAAGA"&amp;"CTTTTATG
ACTTTGCAGTCTCTAAAGGTTTTTTCAAGGAAGGAAGTTCTGTTGAATTAAAACACTTCTTCTTTGCCCA
AGATGGTAATGCAGCAATAAGTGATTATGATTACTATCGCTACAATTTACCAACTATGTGTGACATTAGA
CAATTACTTTTCGTAGTAGAAGTAGTTGATAAGTATTTTGATTGCTATGACGGTGGTTGTATTAATGCTA
ATCAAGTCATAGTTAATAATTTAGACAAGTCTG"&amp;"CTGGTTTTCCATTTAATAAATGGGGCAAGGCTAGGTT
ATATTATGATTCTATGAGTTATGAGGACCAAGATGCATTGTTCGCTTATACTAAGCGTAATGTCATCCCA
ACTATAACTCAAATGAATCTTAAATATGCTATTAGTGCTAAAAATAGAGCTCGTACAGTTGCTGGCGTAT
CTATTTGTAGCACTATGACAAACAGACAGTTCCATCAGAAACTTCTTAAGTCTATAGCAGCCACCAGAGG
TGCC"&amp;"ACAGTTGTTATAGGCACTAGTAAGTTCTATGGTGGTTGGCATAATATGTTGAAAACTGTTTACAGT
GATGTAGAAAATCCCCATCTTATGGGTTGGGATTACCCTAAATGTGACAGAGCAATGCCTAACATGCTTA
GAATCATGGCCTCACTCGTGCTTGCTCGTAAACATACAACCTGTTGCAGTCTGTCACACCGTTTCTATAG
ATTAGCTAATGAGTGTGCACAGGTATTAAGTGAAATGGTCATGTGT"&amp;"GGTGGTTCACTATATGTTAAACCA
GGTGGAACTTCATCAGGAGATGCAACAACTGCTTATGCTAATAGTGTTTTTAACATTTGTCAAGCTGTTA
CAGCTAATGTCAATGCACTTTTATCCACTGATGGTAACAAAATTGCTGATAAATATATCCGCAATTTGCA
GCACAGACTTTATGAGTGTCTCTATAGAAATAGAGATGTTGATACAGACTTTGTGAATGAGTTTTATGCA
TATTTGCGTAAACACTT"&amp;"CTCAATGATGATACTCTCTGATGATGCTGTTGTGTGCTTTAATAGCACTTATG
CGTCTCAAGGTTTAGTGGCTAGCATAAAGAACTTCAAGTCAGTTCTTTATTACCAAAATAATGTTTTTAT
GTCTGAGGCTAAATGCTGGACTGAGACTGACCTTACTAAAGGACCTCATGAATTTTGCTCTCAGCATACA
ATGCTAGTCAAACAAGGTGATGATTATGTGTACCTGCCCTATCCTGATCCATCAAGAAT"&amp;"TTTAGGAGCTG
GCTGTTTTGTTGATGACATCGTAAAAACAGATGGTACATTAATGATAGAACGATTTGTGTCTTTAGCTAT
AGATGCTTATCCACTTACTAAACATCCAAATCAGGAGTATGCTGATGTCTTTCATTTGTATTTACAATAC
ATAAGAAAGTTACATGATGAATTAACAGGACATATGTTAGACATGTATTCTGTTATGCTTACTAATGATA
ACACTTCTAGGTATTGGGAACCTGAATTTT"&amp;"ATGAAGCTATGTACACACCTCATACAGTCTTACAGGCTGT
TGGAGCCTGTGTTCTTTGTAATTCACAGACTTCATTAAGATGTGGTGCGTGTATACGCAGACCATTCTTA
TGTTGTAAATGCTGTTATGACCATGTCATATCAACATCACATAAATTAGTCTTGTCTGTTAATCCTTATG
TTTGCAATGCTCCAGGTTGTGATGTCACAGATGTGACTCAACTTTACTTAGGAGGTATGAGCTATTACTG
C"&amp;"AAGTCACACAAACCGCCTATTAGCTTTCCTTTATGTGCTAATGGACAGGTTTTTGGTTTATATAAAAAC
ACATGTGTTGGTAGCGACAACGTTACTGACTTTAATGCAATAGCCACATGTGATTGGACAAATGCAGGTG
ATTACATTCTTGCTAACACCTGTACTGAGAGACTTAAACTGTTCGCTGCTGAAACATTGAAAGCAACAGA
AGAGACCTTTAAACTATCTTACGGCATTGCCACTGTGCGTGAA"&amp;"GTGTTGTCTGATAGAGAGTTACACCTT
TCATGGGAGGTTGGAAAACCTAGACCACCACTCAATAGAAATTATGTCTTTACTGGTTACCGTGTAACTA
AAAATAGTAAAGTACAAATAGGAGAGTACACCTTTGAAAAAGGTGACTATGGAGATGCTGTTGTATATCG
AGGTACAACAACCTACAAATTAAATGTTGGTGACTATTTTGTACTAACATCACATACAGTAATGCCTTTG
AGTGCGCCTACACT"&amp;"AGTACCACAAGAGCATTATGTTAGAATAACTGGCTTGTACCCGACACTCAACATCT
CAGATGAGTTTTCTAGCAATGTTGCAAATTATCAAAAGGTTGGTATGCAAAAGTATTCTACACTCCAGGG
ACCTCCTGGTACTGGTAAGAGTCATTTTGCTATTGGCTTAGCTCTCTACTACCCGTCTGCGCGCATAGTG
TATACAGCTTGCTCTCATGCTGCTGTCGATGCGCTTTGCGAGAAGGCATTAAAATA"&amp;"TTTGCCTATAGACA
AATGTAGTAGAATTATACCTGCACGCGCTCGTGTAGAGTGTTTTGACAAATTCAAAGTGAATTCAACATT
AGAACAGTATGTCTTTTGCACTGTAAATGCATTGCCAGAAACAACTGCTGATATAGTTGTTTTTGATGAA
ATTTCAATGGCTACAAATTATGACTTGAGTGTTGTCAATGCTAGACTACGTGCTAAGCACTATGTTTACA
TTGGCGATCCTGCTCAACTACCAGCAC"&amp;"CACGCACATTGCTAACTAAAGGCACACTAGAACCAGAATATTT
TAATTCAGTGTGTAGACTTATGAAAACTATAGGTCCAGACATGTTCCTTGGAACCTGTCGTCGCTGTCCT
GCTGAAATAGTCGACACTGTAAGTGCTCTAGTTTATGACAATAAGCTGAAAGCACATAAAGAAAAATCAG
CACAATGCTTTAAAATGTTTTATAAGGGTGTTATTACACATGATGTCTCATCTGCAATAAACAGACCTC"&amp;"A
AATAGGCGTAGTAAGAGAATTTCTTACACGCAATCCTGCTTGGAGAAAAGCTGTCTTTATCTCACCATAT
AATTCACAGAATGCGGTAGCGTCAAAAATCTTGGGACTACCAACTCAGACTGTTGATTCATCACAGGGTT
CTGAATATGACTATGTCATATTCACGCAAACCACTGAAACAGCTCACTCTTGTAATGTTAATAGATTTAA
TGTTGCTATTACTAGAGCGAAAGTAGGCATACTTTGCATA"&amp;"ATGTCAGATAGAGACCTTTATGACAAGTTG
CAATTTACAAGTCTTGAAATTCCACGTAGAAATGTGGCAACTTTACAAGCAGAAAATGTAACAGGACTAT
TTAAAGATTGTAGCAAAGTGATCAATGGATTACATCCTACACAAGCACTTACACACCTCAGTGTTGATAC
CAAATTTAAAACTGAAGGTCTATGTGTTGACATACCAGGTATACCCAAGGACATGACCTATAGGAGACTC
ATTTCCATGAT"&amp;"GGGTTTCAAAATGAATTATCAAGTTAATGGTTACCCTAACATGTTCATCACCCGAGAAG
AAGCCATAAGACATGTACGCGCATGGATTGGTTTCGATGTCGAAGGGTGTCATGCTACAAGAGAAGCTGT
AGGTACTAATTTGCCTTTACAGTTAGGCTTTTCTACAGGTGTTAATTTAGTTGCTGTACCCACAGGCTAT
GTTGACACACCTAATAATACAGATTTCACCAGAGTTAGTGCTAAGCCACCACC"&amp;"TGGAGACCAGTTTAAAC
ATCTTATACCACTCATGTACAAAGGTTTGCCTTGGAATGTAGTGCGTATAAAGATAGTTCAGATGTTAAG
TGACACACTTAAAAATCTTTCTGACAGAGTTGTGTTCGTACTTTGGGCACACGGCTTTGAATTAACATCC
ATGAAGTATTTTGTAAAAATAGGTCCTGAACGCACTTGCTGTCTCTGTGACAGACGTGCTACCTGTTTTT
CCACAGCTTCTGATACTTATGCAT"&amp;"GCTGGCATCACTCAATTGGGTTCGACTACGTCTATAATCCTTTCAT
GATTGATGTTCAGCAATGGGGTTTTACAGGTAACTTACAGAGTAACCATGACTTGTATTGTCAAGTACAT
GGTAATGCACATGTTGCTAGTTGTGATGCTATCATGACTAGATGTCTGGCAGTTCATGAATGCTTTGTTA
AGCGTGTTGACTGGACTGTAGAGTACCCTATAATAGGTGATGAACTGAAGATTAATGCAGCTTGCA"&amp;"GAAA
AGTACAGCACATGGTTGTTAAGGCTGCATTACTTGCAGATAAATTCTCAGTTCTTCACGACATTGGTAAC
CCTAAAGCTATTAAGTGTGTACCGCAGGCTGAAGTTGAGTGGAAATTCTACGATGCTCAGCCCTGTAGTG
ATAAAGCTTACAAAATAGAAGAATTGTACTACTCGTATGCTACACACTCTGATAAGTTTACAGATGGTGT
TTGTTTATTCTGGAATTGCAATGTAGATAGATACCCT"&amp;"GCTAATTCTATTGTGTGTAGATTTGATACTAGA
GTATTATCAAACCTAAACTTACCAGGTTGTGATGGTGGTAGTTTATATGTCAACAAACATGCCTTTCACA
CACCAGCATTTGATAAGAGTGCCTTTGTCAATTTAAAACAATTGCCTTTCTTCTACTACTCTGATAGCCC
CTGCGAATCTCATGGAAAACAGGTTGTGTCAGATATAGATTATGTACCACTAAAATCTGCTACGTGTATA
ACACGTTG"&amp;"TAATTTAGGTGGTGCTGTTTGTAGACATCATGCTAATGAGTATAGATTATATCTTGACGCTT
ATAATATGATGATCTCAGCTGGCTTTAGCTTATGGGTTTATAAACAATTTGATACTTACAACCTCTGGAA
TACTTTTACAAGACTTCAGAGTTTAGAAAATGTGGCTTTCAATGTTGTAAATAAAGGACACTTTGATGGA
CAACAGGGTGAAGTACCAGTTTCCATCATTAATAACACTGTTTACACAAA"&amp;"AGTTGATGGTGTTGATGTAG
AATTATTTGAAAACAAAACAACATTACCAGTTAATGTAGCATTTGAGCTTTGGGCTAAACGCAACATTAA
ACCGGTACCAGAAGTCAAAATACTCAATAACTTGGGTGTTGACATTGCTGCTAATACAGTGATTTGGGAC
TATAAAAGAGAAGCCCCTGCACATGTTTCTACAATAGGAGTTTGTACTATGACTGACATAGCAAAGAAAC
CTACTGAAAGTGTTTGCGCAC"&amp;"CTCTCACCGTCTTCTTTGATGGTAGAGTTGATGGCCAAGTAGACTTGTT
CAGAAACGCCCGTAATGGTGTTCTTATTACAGAAGGCAGTGTTAAAGGTTTACAACCATCTGTTGGTCCT
AAACAAGCTAGTCTTAATGGAGTCACATTAATTGGAGAAGCAGTAAAAACACAGTTCAATTATTACAAGA
AAGTAGATGGTGTTGTACAGCAACTACCTGAAACTTATTTTACCCAAAGTAGAAATTTACAAG"&amp;"AATTCAA
ACCCAGGAGTCAAATGGAAATTGATTTCTTAGAATTAGCTATGGATGAATTCATTGAACGATATAAACTA
GAAGGCTATGCCTTCGAACATATCGTTTATGGAGATTTTAGTCACAGTCAATTAGGGGGCTTACACTTAT
TGATTGGACTAGCTAAACGTTCAAAGGATTCGCCTCTCGAGTTAGAGGATTTTATTCCCATGGACAGTAC
AGTTAAAAATTACTTCATAACAGATGCACAAACT"&amp;"GGATCTTCAAAATGTGTGTGTTCTGTTATAGATTTA
TTACTTGATGATTTTGTTGAAATAATAAAATCTCAAGATTTATCTGTGGTTTCTAAAGTTGTCAAAGTGA
CTATTGACTATACAGAAATTTCATTTATGCTTTGGTGTAAAGATGGACACGTTGAAACATTTTACCCAAA
ATTACAATCTAGTCAAGCATGGCAACCGGGAGTGGCTATGCCAAACCTTTACAAAATGCAAAGGATGCTA
CTAGA"&amp;"GAAATGTGACCTTCAGAATTATGGTGATAGTGCTACATTACCTAAAGGCATAATGATGAATGTCG
CAAAATATACCCAACTGTGTCAATATTTAAATACATTAACTTTAGCTGTGCCTTACAATATGAGAGTTAT
ACATTTTGGTGCTGGCTCAGATAAAGGAGTGGCACCTGGTACAGCAGTTTTGAGACAGTGGTTACCCACG
GGTACACTACTTGTTGATTCAGATCTTAATGACTTTGTCTCTGATGC"&amp;"AGATTCAACTTTAATTGGTGATT
GTGCAACCGTACATACAGCTAACAAATGGGATCTCATTATTAGTGACATGTACGATCCTAAGACTAAAAA
TGTTACAAAAGAAAATGATTCCAAAGAAGGATTTTTCACTTACATTTGTGGATTTATACAACAAAAGTTA
GCCCTCGGAGGTTCTGTGGCAATAAAGATAACGGAGCACTCTTGGAATGCTGATCTTTATAAGCTCATGG
GACACTTCGCATGGTGGA"&amp;"CCGCTTTTGTTACTAATGTGAATGCCTCATCTTCAGAAGCATTTTTAATTGG
ATGTAATTATCTTGGCAAACCGCGTGAACAAATCGACGGTTATGTCATGCATGCAAATTACATATTTTGG
AGGAACACAAATCCAATACAATTGTCTTCCTATTCTTTATTTGACATGAGTAAGTTTCCTCTTAAATTAA
GAGGTACTGCTGTAATGTCTTTAAAAGAAGGCCAAATTAATGATATGATTTTATCTCTTC"&amp;"TTAGTAAAGG
TAGACTTATTATTAGAGAGAACAACAGAGTTGTTATTTCTAGTGATGTTCTTGTTAATAACTAAACGAAC
ATGTTGTTTTTCTTCTTTTTACACTTTGCCTTAGTAAATTCACAATGTGTTAATTTAACAGGTAGAGCTG
CTATCCAGCCTTCATTCACCAATTCCTCTCAAAGAGGTGTTTATTATCCTGACACCATATTTAGATCAAA
CACACTTGTGTTGAGTCAGGGTTACTTTTTA"&amp;"CCTTTTTATTCTAATGTTAGCTGGTATTATGCATTGACA
AAAACTAACAGTGCTGAAAAGAGAGTTGATAACCCTGTTTTGGATTTCAAAGACGGTATTTACTTTGCTG
CAACTGAAAAATCTAACATTGTCAGAGGTTGGATCTTTGGAACGACTCTTGACAACACATCACAGTCACT
TTTGATAGTTAACAACGCAACTAATGTTATCATCAAAGTTTGTAATTTCCAGTTTTGTTATGACCCTTAC
CT"&amp;"TAGTGGTTATTATCATAACAATAAAACGTGGAGCACGAGAGAGTTTGCTGTTTATTCCTCTTATGCCA
ATTGCACTTTTGAGTATGTGTCTAAGTCTTTTATGCTAGATATAGCTGGCAAAAGTGGCTTATTTGACAC
ATTAAGAGAGTTTGTTTTCCGAAATGTCGACGGATATTTCAAGATTTACTCAAAATACACACCTGTTAAT
GTAAATAGTAATTTACCTATAGGTTTTTCAGCACTTGAACCTCT"&amp;"TGTTGAAATTCCAGCTGGCATAAATA
TTACTAAATTTAGAACACTCCTCACTATACATAGAGGAGACCCCATGCCTAATAATGGCTGGACAGTCTT
TTCAGCTGCTTATTACGTGGGCTATTTAGCTCCACGTACATTTATGTTAAATTATAATGAAAATGGTACA
ATAACAGATGCTGTTGATTGTGCCCTAGATCCTCTATCTGAGGCTAAATGCACATTAAAATCCTTAACTG
TTGAAAAAGGAATCT"&amp;"ATCAGACTTCTAACTTTAGAGTTCAACCAACTGAATCTATAGTTAGGTTTCCAAA
TATTACAAACTTATGCCCTTTTGGTGAAGTTTTCAATGCAACCACTTTTGCATCTGTTTATGCTTGGAAT
AGAAAGAGAATCAGTAACTGTGTTGCTGATTACTCTGTTCTTTACAACTCCACTTCTTTCTCAACATTCA
AATGTTATGGAGTTTCACCAACCAAACTAAATGATCTCTGCTTTACTAACGTTTATG"&amp;"CAGACTCATTTGT
AGTTAGAGGTGATGAAGTCAGACAAATTGCTCCAGGACAAACAGGAAGAATTGCTGACTATAATTATAAA
CTCCCTGATGATTTCACAGGTTGTGTAATAGCTTGGAATTCTAACAACCTTGATTCTAAGGTTGGTGGTA
ATTATAACTACCTTTATAGATTGTTTAGAAAGTCCAACCTCAAACCTTTTGAACGAGACATTTCTACAGA
AATATACCAAGCTGGTAGTACACCCTGC"&amp;"AATGGGGTTGAAGGTTTTAACTGTTACTTTCCTCTACAATCT
TATGGTTTCCACCCTACTAATGGTGTTGGTTACCAACCTTATAGAGTAGTAGTATTGTCATTTGAACTTT
TAAAAGCACCTGCTACTGTTTGTGGACCTAAACAGTCCACTAACCTAGTTAAAAACAAATGTGTCAACTT
CAATTTTAATGGTCTAACAGGCACAGGTGTTCTTACAGAGTCTAGCAAAAAGTTTTTGCCTTTCCAACAA"&amp;"
TTTGGCAGAGATATTGCCGACACTACTGATGCTGTCCGTGATCCACAGACACTTGAAATTCTTGATATCA
CACCGTGTTCTTTTGGTGGTGTCAGTGTTATAACACCAGGAACAAACACTTCTAACCAAGTGGCTGTTCT
TTATCAGGATGTTAACTGCACTGAAGTCCCTGTTGCTATTCATGCAGATCAATTAACACCAACCTGGCGT
GTTTACTCTACAGGTTCAAATGTTTTTCAAACGCGTGCAGG"&amp;"CTGTTTAATAGGGGCTGAACATGTTAACA
ACACTTACGAGTGTGACATACCAATTGGTGCAGGAATATGTGCCAGTTATCAGACTCAAACTAATTCACG
TAGTGTTTCAAGTCAAGCTATTATTGCCTACACTATGTCACTTGGTGCAGAAAATTCAGTTGCTTATGCT
AATAACTCTATTGCCATACCTACAAATTTTACTATTAGTGTGACCACTGAAATTCTACCAGTGTCTATGA
CAAAGACATCAG"&amp;"TAGATTGTACAATGTACATTTGTGGTGACTCAATAGAGTGCAGCAACCTTTTGCTCCA
ATATGGTAGTTTTTGCACACAACTTAATCGTGCTTTAACTGGAATTGCTGTTGAACAAGACAAAAACACA
CAGGAAGTTTTTGCACAAGTTAAACAAATTTACAAGACACCACCAATAAAGGATTTTGGTGGTTTCAACT
TTTCTCAAATATTACCAGATCCATCAAAACCAAGCAAGAGGTCATTTATTGAAG"&amp;"ATTTACTCTTCAACAA
AGTGACACTTGCTGATGCTGGCTTCATCAAACAATATGGTGATTGCCTTGGTGATATTGCCGCTAGAGAT
CTTATTTGTGCACAAAAGTTTAATGGCCTTACTGTTCTGCCACCTTTGCTCACAGATGAAATGATTGCTC
AATACACCTCTGCACTACTTGCAGGGACAATCACATCAGGTTGGACCTTTGGTGCTGGTGCAGCATTACA
GATACCATTTGCTATGCAAATGGCT"&amp;"TACAGGTTTAATGGTATTGGAGTTACACAAAATGTTCTCTACGAG
AACCAAAAACTAATTGCAAACCAATTCAACAGTGCAATTGGCAAAATTCAAGATTCACTTTCATCTACTG
CAAGTGCACTTGGAAAACTTCAAGATGTTGTCAACCAAAATGCACAGGCTTTAAACACACTTGTTAAACA
ACTCAGCTCTAATTTTGGAGCCATTTCGAGTGTGTTAAATGACATTCTTTCACGTCTTGACAAAGTT"&amp;"GAG
GCTGAAGTCCAAATTGACAGGTTGATCACTGGCAGATTACAAAGTTTGCAGACATACGTGACTCAACAAC
TAATTAGAGCCGCAGAAATTAGAGCTTCTGCTAATCTTGCCGCAACTAAGATGTCTGAATGTGTTCTTGG
ACAATCTAAAAGAGTTGACTTTTGTGGTAAAGGCTACCACCTTATGTCTTTTCCGCAGTCAGCACCTCAT
GGTGTAGTCTTTTTGCATGTGACTTATGTTCCATCTCA"&amp;"AGAAAAGAATTTTACTACTACCCCTGCCATTT
GTCATGAAGGAAAAGCACACTTTCCTCGTGAAGGTGTTTTCGTTTCAAACGGCACGCACTGGTTTGTAAC
ACAAAGGAATTTCTATGAACCACAAATTATTACCACGGACAATACTTTTGTCTCTGGTAGCTGTGATGTT
GTGATTGGAATTGTCAACAACACAGTTTATGATCCTTTGCAACCAGAACTTGATTCATTCAAGGAGGAGT
TGGACAAAT"&amp;"ATTTTAAAAATCATACATCACCAGATGTTGATTTAGGTGACATTTCTGGCATCAACGCTTC
AGTTGTCAACATTCAGAAAGAAATTGACCGCCTCAACGAGGTTGCCAAAAATCTAAATGAATCTCTCATC
GACCTCCAAGAACTTGGAAAGTATGAGCAGTATATAAAATGGCCATGGTATATTTGGCTAGGATTTATTG
CAGGCTTGATAGCTATAATCATGGTTACAATCATGTTATGCTGTATGACCA"&amp;"GTTGCTGCAGTTGTCTCAA
GGGCTGTTGTTCTTGTGGCTCCTGCTGTAAATTTGATGAAGACGACTCTGAGCCAGTACTCAAAGGAGTC
AAATTACATTACACATAAACGAACTTATGGATTTGTTTATGAGAATTTTCACTCTTGGAACTGTAACTTT
GAAACAAGGTGAAATCAAGGATGCTACTCCTTCAGATTCTGTTCGCGCTACTGCAACGATACCGATACAA
GCCACACTCCCTTTCGGATGGC"&amp;"TTATTGTTGGCGTTGCACTTCTTGCTGTTTTTCAAAGCGCTTCCAAAA
TAATAACACTCAAAAAGAGGTGGCATTTAGCCCTCTCTAAGGGTGTTCACTTTGTTTGCAACTTGCTGCT
GCTGTTTGTAACAGTTTATTCACATCTTTTGCTTGTTGCTGCTGGCCTTGAAGCCCCATTTCTTTATCTT
TATGCTTTAGTTTATTTCTTGCAAAGTATAAACTTTGTGAGAATAATAATGAGGCTTTGGTTGT"&amp;"GCTGGA
AATGCCGTTCCAAAAATCCTTTACTTTATGATGCTAACTACTTCCTGTGTTGGCATACTAATTGTTACGA
CTATTGTATTCCATACAATAGTGTAACTTCTTCAATTGTCATTACCTCCGGTGATGGCACAACAAATCCC
ATTACAGAACATGACTACCAAATTGGTGGTTATTTTGAGAAATGGGAATCTGGAGTAAAAGACTGTGTTG
TATTACACAGCTACTTCACTTCAGATTACTACCAG"&amp;"CTGTACTCAACTCAATTGAGCACAGACACTGGTGT
TGAACATGTAACTTTCTTCATCTACAATAAAATCGTAGATGAGCCCGAAGAACATGTCCAAATTCACACA
ATCGACGGTTCATCCGGAGTTGTTAATCCAGCAATGGAACCAATTTATGATGAACCGACGACGACTACTA
GCGTGCCTTTGTAAGCACAAGCTGATGAGTACGAACTTATGTACTCATTCGTTTCGGAAGAGACAGGTAC
GTTAAT"&amp;"AGTTAATAGCGTACTTCTTTTTCTTGCTTTCGTGGTATTCTTGCTAGTCACACTAGCCATCCTT
ACTGCGCTTCGATTGTGTGCGTACTGCTGCAATATTGTTAACGTGAGTCTTGTGAAACCTTCTTTTTACG
TTTACTCTCGTGTTAAAAATCTGAATTCTTCTAGAGTTCCTGATCTTCTGGTCTAAACGAACTAAATATT
ATATTAGTTTTTCTGTTTGGAACTTTAATTTTAGCCATGTCAGGTGAC"&amp;"AACGGTACTATTACCGTTGAGG
AACTTAAAAAGCTCCTTGATCAATGGAACCTAGTAATAGGATTCCTATTTCTTACATGGATTTGTCTTTT
ACAATTTGCCTATGCCAACAGGAATAGGTTTTTGTACATAATTAAGTTAATTTTCCTCTGGCTGCTTTGG
CCAGTAACTTTAGCTTGCTTTGTGCTTGCTGCTGTTTACAGAATAAATTGGATCACAGGTGGAATTGCCA
TTGCAATGGCTTGTCTTGT"&amp;"TGGCTTGATGTGGCTTAGCTACTTCATTGCTTCATTCAGGCTGTTTGCTCG
AACGCGTTCCATGTGGTCCTTCAACCCAGAAACAAACATTTTGTTGAATGTGCCGCTCCACGGTACAATT
TTGACCAGACCGCTTCTAGAGAGTGAACTTGTAATTGGAGCTGTGATCCTTCGAGGTCATCTTCGAATTG
CTGGACACCATCTAGGACGCTGTGACATCAAGGACCTGCCTAAAGAAATCACTGTTGCTAC"&amp;"ATCACGAAC
GCTTTCTTATTACAAATTGGGAGCGTCGCAGCGTGTAGCAGGTGACTCAGGTTTTGCTGCATACAGTCGC
TACAGGATTGGCAATTACAAATTAAACACAGACCATTCCAGTAGCAGTGACAATATTGCTTTGCTTGTAC
AGTAAGTGACAACAGATGTTTCATCTCGTTGACTTTCAGGTTACTATAGCAGAGATATTATTAATTATTA
TGAGAACTTTTAAAGTTTCCATTTGGAATCTT"&amp;"GACTACATCATAAATCTCATAATTAAAAGTTTATCTAA
GCCACTAACTGAAAATAAATATTCTCAGTTAGATGAAGAGCAACCAATGGAGATTGATTAAACGAACATG
AAAATTATTCTTTTCTTGGCATTGATAACACTTGCTACTTGTGAGCTTTATCATTATCAAGAGTGTGTTA
GAGGTACAACAGTACTTTTAAAAGAACCTTGCTCTTCTGGAACATATGAAGGCAACTCACCTTTTCATCC
TCT"&amp;"AGCTGATAACAAATTTGCACTGACTTGCTTTAGCACTCAATTTGCTTTTGCTTGTCCTGACGGTGTT
AAACACATCTACCAGCTACGTGCACGAGCAGTTTCACCTAAACTGTTCATCAGACAAGAGGAAGTTCAAG
AACTTTACTCACCAATTTTTCTCATAGTTGCGGCGATAGTGTTTATAACACTCTGCTTCACACTTAAGAG
AAAGATAGAATGAGTGAGCTTTCACTAATTGACTTCTATCTGTGC"&amp;"TCTTTAGCCTTTTTGCTATTCCTTG
TTTTAATTATGCTCATTATCTTTTGGTTTTCACTTGAACTACAAGATCATAATGAAACCTGTCATGCCTA
AACGAACATGAAATTTCTTGTTTTCTTAGGAATCCTTACAACAGTAACTGCATTTCATCAGGAATGTAGT
TTACAGTCATGTGCTCAACATCAACCCTATGTAGTTGATGATCCCTGTCCTATTCACTTTTACTCTCGAT
GGTTTATCAGAGTAGG"&amp;"AGCTAGAAAGTCAGCACCTTTAATTGATATAGGTAATTACACGGTTTCCTGTTC
ACCTTTTACAATTAATTGCCAGGAACCTAAATTAGGCAGTCTCGTAGTACGTTGTTCGTTCTATGAGGAC
TTTTTAGAGTATCATGACGTTCGTGTTGTTTTAGATTTCATCTAAACGAACAAACTAAAATGTCTGATAA
TGGACCACAAAATCAGCGAAATGCACCCCGCATTACGTTTGGTGGACCCTCAGATTCA"&amp;"GCTGGCAGTAAC
CAGAATGGAGAACGCAGTGGTGCACGACCTAAACAACGTCGTCCCCAAGGTTTACCCAATAATACTGCGT
CTTGGTTCACCGCTCTCACTCAACATGGCAAGGAAGACCTTAGATTCCCTCGAGGACAAGGCGTTCCGAT
TAACACCAATAGCAGTCCAGATGACCAAATTGGCTACTACCGAAGAGCTACCAGACGAATTCGTGGTGGT
GACGGTAAAATGAAAGATCTCAGTCCAAG"&amp;"ATGGTACTTTTACTACCTAGGAACTGGGCCAGAAGCTGGAC
TTCCCTATGGTGCTAACAAAGAAGGCATCATATGGGTTGCAAATGAGGGAGCCTTGAATACACCTAAAGA
TCACATTGGCACCCGAAATCCTGCTAACAATGCTGCAATCGTGCTACAACTTCCTCAAGGAACAACATTG
CCAAAAGGCTTCTACGCAGAAGGGAGCAGAGGCGGCAGTCAAGCTTCTTCTCGTTCCTCATCACGTAGTC
"&amp;"GCAACAGTTCAAGAAACACAACTCCAGGCAGCAGCAGGGGAACTTCTCCTGCTAGGATGGCTGGCAATGG
TGGTGATGCTGCTCTTGCTTTGCTGCTGCTTGACAGGTTGAACCAACTTGAGAGCAAAATGTCTGGTAAA
GGCCAACAACAACAAGGCCAAACTGTCACTAAGAAATCCGCTGCAGAGGCTTCTAAGAAACCTCGCCAAA
AACGTACTGCCACCAAACAATACAATGTAACACAAGCTTTTG"&amp;"GCAGACGTGGTCCAGAACAAACCCAAGG
AAACTTTGGGGATCAAGAATTAATCAGACAAGGAACTGATTACAAACAATGGCCGCAAATTGCACAATTT
GCTCCTAGCGCTTCTGCATTCTTCGGAATGTCGCGCATTGGCATGGAAGTCACACCTTCGGGAACGTGGT
TGACCTACACAGGTGCCATCAAATTGGACGACAAAGATCCAAATTTCAAAGATCAAGTCATTTTGCTGAA
TAAGCACATTGAC"&amp;"GCATACAAAACATTCCCACCAACAGAGCCTAAAAAGGACAAAAAGAAGAAGGCTGAT
GAAACTCAAGCCTTACCGCAGAGACAGAAGAAACAACCCACAGTGACTCTTCTTCCTGCTGCAGATTTGG
ATGATTTCTCCAAACAATTGCAACAATCCATGAGCAGTGCTGATTCAACTCAGGCTTAAACTCATGCAGA
CCACACAAGGCAGATGGGCTATATAAACGTTTTCGCTTTTCCGTTTACGATATAT"&amp;"AGTCTACTCTTGTGC
AGAATGAATTCTCGTAGCTACATAGCACAAGTAGATGTAGTTAACTTTAATCTCACATAGCAATCTTTAA
TCAGTGTGTAACATTAGGGAGGACTTGAAAGAGCCACCACATTTTCACCGA
")</f>
        <v>&gt;PnMP789 MT084071.1_ref_genome
CACGCAGTATAATTAATAACTAATTACTGTCGTTGACAGGACACGAGTAACTCGTCTATCTTCTGCAGGC
TGCTTACGGTTTCGTCCGTGTTGCAGCCGATCATCAGCATACCTAGGTTTCGTCCGGGTGTGACCGAAAG
GTAAGATGGAGAGCCTTGTCCCTGGTTTCAACGAGAAAACACACGTCCAACTCAGTTTGCCTGTTTTACA
GGTTCGCGACGTGCTCGTACGTGGCTTTGGAGACTCCGTGGAGGAGGCTATCTCAGAGGCACGTCAACAT
CTCAAGGATGGCACTTGTGGCTTAGTAGAGGTTGAAAAAGGCGTCTTGCCTCAACTTGAACAGCCCTATG
TGTTCATCAAACGTTCTGATGCCCGAACTGCACCGCATGGCCATGTAATGGTTGAATTGGTTGCAGAACT
CAATGGTGTTCAGTACGGTCGTAGTGGTGAGACACTTGGTGTTCTCGTACCCCATGTGGGTGAAACACCT
GTTGCTTACCGCAAAGTTCTTCTTCGCAAGAACGGTAATAAAGGAGCTGGTGGTCACAGCTATGGCGCCG
ATCTAAAGTCCTATGACTTAGGTGACGAGCTGGGCACTGATCCTTATGAAGATTATCAAGAAAACTGGAA
CACTAAACATGGCAGTGGTGTAACTCGTGAGCTCATGCGTGAGCTTAATGGGGGCGCATACACTCGCTAT
GTCGATAACAACTACTGTGGCCCTGATGGCTACCCTCTTGAGTGCATTAAAGACTTGCTGGCGCGTGCTG
GTAAAGCTTCTTGCACTTTGTCCGAACAACTGGACTTTCTTGACACTAAGAGAGGTGTGTACTGCTGCCG
TGAGCATGACCATGAAATTGCATGGTACACGGAACGCTCTGATAAGAGTTATGAATTGCAGACACCTTTT
GAAATTAAACTGGCAAAGAAATTTGACACTTTTACTGGGGAGTGCCCAAATTTTGTATTCCCTCTTAATT
CAACTATCAAGACTATTCAACCTAGAGTTGAAAGGAAAAAGCTTGATGGCTTTATGGGTAGGATTCGATC
TGTCTACCCTGTTGCTTCACCTAATGAATGCAACCAAATGTGCCTGTCAACTCTCATGAAGTGTAACCAT
TGTGGTGAAACTTCATGGCAGACAGGCGATTTTGTTAGAGCCACTTGTGAGTTCTGTGGTACTGAAAATT
TGACTAAAGATGGTGCTACAACTTGTGGTTACCTTCCTCAAAATGCTGTTGTCAAAATTTACTGTCCAGC
ATGTCATAACCCAGAAATAGGACCTGAGCATAGTCTTGCTGAATACCACAATGAATCTGGTCTAAAGACC
ACTCTTCGTAAGGGTGGTCGTACCATTTCATTTGGTGGTTGTGTCTTCTCCTATGTTGGCTGTCACAACA
AATGTGCCTATTGGGTACCACGTGCTAGTGCAAACATAGGTTGCAATCACACAGGAGTTGTTGGAGAAGG
TGCTGAAAGTCTGAATGACAACCTTCTTGAAATACTTCAGAAAGATAAAGTCAATATCAACATTGTTGGT
GACTTTAAACTTAATGAAGAGATTGCCATTATATTGGCATCTTTCTCTGCTTCTACAAGTGCTTTTGTAG
AAACTGTCAAAGGTTTGGATTATAAAACATTCAAACAGATTGTTGAATCCTGTGGTAACTTTAAAGTTAC
CAAAGGCAAAGCTAAGAAGGGTGCTTGGAATATTGGTGAGCAAAAATCAATACTGAGTCCTTTGTATGCA
TTTGCATCTGAAGCTGCTCGTGTTATACGCGCCATTTTCTCTCGTACTCTTGAAACTGCTCAACACTCAG
TTCGTGTCCTACAACAGGCCGCTATAACTATTCTTGATGGAATTTCACAGTATTCACTGAGACTCATTGA
TGCTATGATGTTCACATCTGATTTAGTTACTGACAACCTTGTTGTGATGGCATATATCACAGGTGGTGTT
GTCCAAATGACATCACAGTGGCTTACAAATATCTTTGGCACTGTTTATGAAAAACTTAAACCTATTCTTG
AATGGCTTGAAGACAAATTCAAAGAGGGTGTTGAGTTTCTTAGAGATGGTTGGGAGATTGTTAAATTCAT
CTCAACATGTGCTTGTGAAATTGTCGGTGGACAAATTGTCACCTGTGCAAAGGAAATTAAAGAAAGTGTC
CAAACATTCTTTAAGCTTGTAAACAAATTCCTAGCTTTGTGTGCTGACTCTATCATTATTGGTGGGGCTA
AACTCAAGGCTGTGAATTTGGGTGAAACATTTATTGCACACTCAAAAGGATTATATAGAAAGTGTGTCAA
ACCCAGAGAAGAAACTGGTTTACTCATGCCTCTGAAAGCTCCTAAAGAAATTGTTTTCTTAGAAGGAGAA
ACACTCCCTACGGAAGTGTTGACAGAGGAAGTCATTTTGAAAACTGGTGAATTACAACCACTGGAACAAC
CTACATGTGAAGCTATTGATGCTCCACTAGTTGGTACACCAGTCTGTATTAACGGGCTTATGTTGCTCGA
AATTAAAGATACAGAGAAGTATTGTGCTCTTGCACCTAACATGATGGTTACAAATAACACCTTCACACTT
AAAGGTGGTGCACCAACAAGAGTTACTTTTGGTGATGACACCGTAATTGAAGTACAGGGTTACAAAAGTG
TAAGTATCACTTTTGAACTCGATGAGAGAGTAGATAAAGTACTTAATGAAAAGTGCTCTAACTACACAGT
TGAACTTGGAACAGAAGTAAATGAGTTTGCTTGTGTTGTCGCTGATGCTGTTATAAAGACTTTACAGCCA
GTATCTGAATTACTTACACCACTAGGCATAGATTTAGACGAGTGGGGTATGGCAACATACTACTTGTTTG
ATGAATCTGGTGAGTTTAATTTAGCCTCTCATATGTACTGTTCTTTCTATCCTCCAGATGAGGATTATGA
AGAAGATGAGTGTGAAGAGGAACAGTATGAACCATCAACTCAGTATGAGTATGGTACAGAGGATGATTAC
CAAGGTAAATCTTTGGAATTTGGTTCAACCTCTTCTGCTTCTCAAATAGAAGAAGAACCAGAGGAAGATT
GGTTAGAAGATGGCAATGAGGAAATTGCTATGCAAGAAGAGCAGACAACAACTGTTGAAGTGCAATCTCA
GGAGATTGACTCTACACCAGTTGTCTCTGAGATAAATGAATCAGTGAACAATTTTACTGGTTATTTAAAA
CTCACTAACAATGTTTTCATTAAAAATGCAGACATTGTGGAAGAAGCTAAACAGGTGAAACCAACAGTAG
TTGTTAATGCAGCTAATGTTTACCTTAAACATGGAGGAGGTGTTGCTGGAGCTTTAAACAAAGCTACAAA
CAACGCTATGCAAGTAGAATCAGACAATTACATAGCCACAAACGGACCTCTGAATGTTGGTGGTAGTTGT
GTTCTGAGTGGACATAATCTTGCTAAAAATTGTCTTCATGTTGTTGGTCCTAATATCAACAAGGGTGAAA
GCATTCAACTTCTTAAAACTGCATATGAAAATTTCAATCAGTATGATACTTTACTAGCACCTTTATTGTC
AGCAGGCATCTTTGGTGCTGACCCTGTCCAATCCTTAAGAGTTTGTGTAGACACTGTTCGCACAAATGTT
TACTTGACTGTCTTTGACAAAGATCTCTATGAAAAACTTGTTTCTAGCTTTTTAGAAATGAAGAGTGAGG
CACAAGTAGAACAACAGATTGCTGAAGTTCCTAAAATGGAAGTTGAGCCACCAACAACTGAAAATAAACC
TTCAGTTGAACAAAAGCAACAGGCTGAAGAAAAGAAAGTCAAGGCTTGTGTTGAAGAAGTTACAACCACT
TTGGAAGAAACTAAGTTTCTCACAGAGAATTTGTTACTTTATATAGACATTAATGGCAACCTTCATCCAG
ATTCTGCCATGCTTGTTAAAGACACTGACACCACCTTTCTAAAGAAAGATGCTCCTTACATAGTAGGTGA
TGTCATTAAGGAAGGTGTTTTAACTGCTGTAGTTATACCTACTAAAAAAGCTGGTGGTACTACCGAAATG
CTTACAAAAGCATTAAAGAAGTTACCAGTAGACAATTATATAACCACCTACCCTGGACAGGGTAATAATG
GTTATACATTAGAAGAGGCAAAGACAGTGCTTAAAAAGTGCAAGAGCGCTTTTTACATACTACCATCCAT
TGTCTCTAATGAGAAAGAAGAAATTCTTGGAACTGTTTCTTGGAATTTGCGAGAAATGCTTGCACATGCT
GAGGAAACACGTAAATTAATGCCTGTTTGTATGGAAACTAAAGCTATAGTTTCAACCATACAACGTAAAT
ACAAGGGTATTAAAATACAGGAAGGTGTGGTTGATTATGGTGCTAGGTTTTACTTCTATACTAGTAAAAC
AACAGTAGCATCACTCATCAACACACTTAACAATCTAAATGAGACTCTCGTTACAATGCCTTTGGGTTAT
GTAACACATGGCCTTAACCTAGAAGAAGCTGCGCGGTACATGAGATCTCTTAAGGTACCAGCGACAGTTT
CTGTTTCTTCACCAGATGCTGTAACAGCATATAATGGTTATCTTACTTCTTCTTCAAAAACACCTGAAGA
ACATTTCATAGAAACCATCTCTCTAGCTGGTTCTTACAAAGATTGGTCCTATTCTGGACAATCAACACAA
CTTGGTATAGAATTTCTTAAAAGAGGTGATAAAACTGTTTATTACACCATTAACCCTATTGCTTTTCATA
CAGAGGGTCAAATTATCACCTTTGATGATTTAAAAACACTTCTCTCATTGAGAGAGGTTAGAACAATCAA
AGTGTTTACAACTGTAGACAATGTTAATCTCCATACACAAGTTGTGGACATGTCTATGACTTATGGACAA
CAGTTTGGTCCCACTTATTTGGATGGAGCTGATGTCACTAAAATAAAACCTCATAATTCACATGAAGGTA
AGACATTTTATGTCTTGCCTAATGATGACACATTACGTGCAGAGGCTTTTGAGTACTACCATACAACAGA
TGCTAGTTTTCTTGGTAGGTACATGTCAGCTTTAAACCATACCAAGAAGTGGAAATACCCACAGGTTAAT
GGTTTAACTTCTATTAAGTGGGCAGATAACAATTGTTACCTTGCTACTGCTTTATTAGCACTCCAACAAA
TAGAGTTGAAGTTTAATCCACCTGCTTTGCAAGATGCTTATTATAGAGCTAGAGCCGGTGATGCTGCTAA
TTTCTGTGCACTTATCTTAGCCTATTGTAACAAAACAGTAGGAGAGTTAGGTGATGTTAGAGAAACAATG
AATTATTTGTTTCAACATGCCAATTTGGATTCTTGTAAGAGAGTTCTAAATGTGGTGTGTAAAACTTGTG
GACAGCAACAAACCACTCTTAAGGGTGTGGAAGCTGTTATGTACATGGGTACACTTTCTTATGAACAACT
TAAGAAAGGTGTCCAAGTACCTTGTGTGTGCGGTAAACAAGCCACACAATATTTAGTCCAACAAGAGTCA
CCTTTTGTTATGATGTCTGCACCACCTGCCGACTATGAATTGAAGCATGGTACCTTTGTTTGTGCTAGTG
AATACACTGGTAATTACCAATGTGGCCACTACAAACACATAACTTCTAAGGAAACTCTGTATTGCATAGA
TGGTGCTTTACTGACAAAGTCTTCTGAATACAAAGGTCCTATTACGCTTGTTTTCTATAACGAAAACAGT
TACACAACAACCATTAAACCAGTTACATATAAACTGGATGGTGTTGTTTGTACAGAAATTGATCCTAAAT
TGGACAATTACTATAAAAAAGACAATGCTTATTTCACAGAGCAACCAATTGATCTTGTACCAAACCAACC
TTACCCTAATGCAAGCTTTGATAATTTCAAGTTTGTATGTGATAATATTAAATTTGCTGATGATCTAAAC
CAGCTGGCTGGTTATAAGAAACCTGCTTCGAGAGAACTTAAAGTTACATTTTTTCCTGACTTAAATGGTG
ATGTAGTAGCTATTGATTACAAACACTACACGCCTTCTTTTAAGAAAGGTGCTAAGTTACTGCACAAACC
TGTTGTTTGGCATGTTAACAATACAACTAACAAAGCTACGTATAAACCAAATACTTGGTGTATACGTTGT
CTCTGGAGTACAAAACCAGTTGAAACATCAAATTCATTTGATGTACTGGAGTCAGAAGACACACAGGGAA
TGGATAATCTTGCCTGTGAAGATCTCAAACACGTCTCTGAAGAAGTAGTGGAAAATCCTACCATACAGAA
AGACATATTAGAGTGTAATGTAAAAACTACCGAAGTTGTAGGTGACGTTATACTCAAACCAGCAAATGAT
GGTGTAAAAATTACTGAAGAGGTTGGTCACACAGATTTAATGGCTGCTTATGTAGAAAGTTCTAGTCTTA
CTATTAAGAAACCTAATGAGTTGTCTAGAGTGTTAGGTTTGAAAACCATTGCTACTCATGGCTTAGCTGC
CATTAATAGTGTCCCTTGGGATACTATAGTCAACTATGCTAAGCCTTTTCTTAATAAAGTAGTTAATGTA
ACTACTAACATAGTTACGCGATGTTTAAATCGTGTATGTACTAATTATATGCCTTATTTCTTTACTCTAT
TGCTACAATTATGTACTTTTACTAAGAGTACTAATTCTAGGATTAAAGCATCTATGCCAACCACTATAGC
AAAGAATACTGTTAAAAGTGTTGGTAAATTTTGTGTAGAGGCTTCATTTAATTATTTGAAGTCACCTAAT
TTTTCTAAATTGATAAATGTTGTAATTTGGTTTTTACTATTAAGTGTTTGTTTAGGTTCTTTAATCTATT
CAACTGCTGCATTAGGTGTTTTAATGTCTAATCTGGGCATGCCTTCTTATTGTACAGGTTACAGAGAAGG
TTACTTAAACTCTACTAATGTCACTACTGCAACATACTGTACTGGTTCTATACCTTGTAGTGTTTGTCTT
AGTGGTTTAGATTCACTGGATACCTATCCTTCTTTAGAAACAATTCAAGTTACCATTTCATCTTTTAAAT
GGGATTTAACTGCTTTTGGCTTAGTTGCAGAGTGGTTTTTGGCATATATTCTCTTTACTAGGTTCTTTTA
TGTACTTGGACTAGCTGCAATTATGCAATTGTTTTTCAGCTATTTTGCTGTACATTTTATTAGTAATTCT
TGGCTTATGTGGTTGATAATTAACCTTGTACAAATGGCTCCAATTTCAGCTATGGTCAGAATGTACATAT
TCTTTGCTTCATTCTATTATGTATGGAAAAGTTATGTGCATGTTGTGGATGGTTGTACTTCATCTACTTG
TATGATGTGTTACAAGCGTAATAGAGCAACAAGAGTTGAATGTACAACTATTGTTAATGGTGTTAGAAGA
TCCTTTTATGTCTATGCTAATGGAGGTAAAGGATTTTGTAAACTACACAACTGGAATTGTGTCAATTGCG
ACACATTCTGTGCTGGTAGTACCTTTATTAGTGATGAAGTTGCAAGGGACTTATCATTACAGTTTAAGAG
ACCAATTAACCCAACTGACCAGTCATCATATGTTGTTGACAGTGTTAGCGTAAAGAATGGTTCTATCCAT
CTTTATTTCGACAAGGCCGGTCAGAAAACTTATGAAAGACACTCTCTTTCCCACTTTGTCAATTTGGACA
ATTTAAGGGCTAATAACACTAAAGGTTCATTGCCTATTAATGTTATAGTATTTGATGGTAAATCTAAATG
TGAAGAATCATCTGCAAAAGCAGCTTCTGTTTATTACAGTCAGCTTATGTGTCAGCCTATACTACTACTA
GATCAGGCATTAGTGTCGGATGTTGGTGATAGTACAGAGGTTGCAGTTAAAATGTTTGATGCTTATGTTA
ATACATTTTCATCAACCTTTAATGTGCCAATGGAGAAACTTAAAGCATTAGTTGCAACTGCTGAAGCTGA
ACTTGCAAAGAATGTGTCTTTAGACAATGTCTTAGCTACTTTTATCTCAGCGGCCCGACAAGGGTTTGTT
GATTCAGATGTAGAAACTAAGGATGTTGTTGAGTGTCTTAAATTGTCACACCAATCTGACATTGAAGTTA
CTGGTGATAGTTGTAATAATTACATGCTCACCTATAACAAAGTTGAAAACATGACACCTCGTGATCTTGG
TGCTTGTATCGATTGCAGTGCACGTCATATTAATGCACAAGTAGCAAAAAGTCACAATATTGCCCTGATC
TGGAATATTAAAGATTTCATGTCACTGTCTGAACAACTACGAAAACAAATACGTAGTGCTGCAAAGAAGA
ACAACCTGCCATTTAAGTTGACATGCGCAACTACTAGGCAAGTTGTTAATGTTGTTACAACAAAGATAGC
ACTTAAAGGTGGTAAAATTGTAAATAACTGGCTGAAGCAGCTGATTAAAGTTACATTAGTGTTTCTTTTG
GTTGCTGCTACCTTTTATTTAATAACACCTGTTCATGTCATGTCCAAACATACTGACTTTGCAAGTGAAA
TTATAGGATATAAGGCTATTGATGGCGGTGTCACACGTGACATATCATCGACAGATACTTGTTTTGCCAA
CAAACATGCTGATTTTGATACATGGTTTAGTCAGCGTGGTGGTAGTTATACTAATGACAAAGCATGCCCA
TTAGTAGCAGCTGTCATAACAAGAGAGGTGGGTTTTGTTGTACCTGGTTTACCTGGTACGATACTACGCG
CAACTAATGGTGACTTCTTGCATTTCTTACCTAGAGTTTTCAGTGCAGTTGGCAACATCTGCTATACACC
TTCAAAACTTATAGAGTACACAGACTTTGCAACGTCAGCTTGTGTTTTAGCTGCTGAATGCACAATTTTC
AAGGATGCTTCTGGTAAACCAGTGCCATATTACTATGACACTAATGTATTAGAAGGTTCTGTTTCTTATG
AAAGTCTTAGTCCAGACACACGCTATGTGCTTATGGATGGTTCTATAATTCAATTCCCTAACACTTACCT
TGAAGGTTCTGTTAGAGTGGTAACAACTTTTGACTCTGAGTACTGTAGACACGGTACATGTGAAAGATCT
GAAGCAGGCATTTGTGTATCCACTAGTGGTAGATGGGTACTCAATAATGATCATTACAGATCTCTACCAG
GAGTGTTTTGTGGTGTAGATGCTGTGAATTTACTTACTAATATGTTCACACCACTAATTCAACCGATTGG
TGCTTTGGACATATCTGCATCTATTGTAGCGGGAGGCATCGTTGCTATTATAGTAACATGTCTTGCTTAC
TACTTTATGAGGTTTAGAAGAGCTTTTGGTGAATACAGTCATGTAGTTGCCTTCAATACTCTGTTATTCC
TTATGTCATTCACTGTACTCTGCTTGACACCAGTTTATTCGTTCTTACCTGGTGTTTACTCTGTTATTTA
CTTGTACTTGACATTCTATCTTACTAATGATGTTTCTTTCTTAGCACATATCCAATGGATGGTTATGTTC
ACACCTTTAGTACCTTTCTGGATAACAATTGTTTATGTCATTTGTATTTCCACAAAGCATTTTTATTGGT
TCTTTAGCAACTACCTAAAGAGACGTGTTGTCTTTAATGGTGTTTCCTTTAGTACATTTGAAGAGGCTGC
TTTATGCACCTTTCTCTTAAATAAAGAAATGTATCTGAAATTGCGCAGTGATGTACTTCTGCCTCTTACG
CAATATAACAGATATTTAGCTCTTTACAATAAGTACAAGTATTTTAGTGGAGCCATGGACACTACAAGCT
ATAGAGAAGCTGCTTGTTGTCATCTCGCCAAGGCTCTTAATGATTTTAGCAACTCAGGCTCTGATGTTCT
CTACCAACCACCACAAACTTCTATCACATCTGCTGTCTTACAGAGTGGTTTTAGAAAAATGGCATTCCCA
TCTGGTAAAGTTGAGGGCTGCATGGTACAAGTTACTTGTGGTACAACTACTCTTAATGGTCTTTGGCTTG
ATGATGTAGTTTACTGTCCACGACATGTGATCTGCACTTCTGAAGACATGCTTAACCCTAATTATGAAGA
TTTGCTCATTCGTAAATCTAATCATAATTTTCTGGTACAAGCAGGTAATGTTCAACTTAGAGTAATTGGA
CATTCTATGCAAAATTGTGTTCTTAAGCTTAAAGTTGACACAGCTAATCCTAAGACACCTAAGTATAAGT
TTGTGCGCATACAACCAGGACAGACTTTTTCAGTACTAGCTTGTTATAATGGTTCACCATCAGGTGTTTA
CCAATGTGCTATGAGACCTAATTTTACCATCAAAGGTTCATTCCTTAATGGTTCTTGTGGTAGTGTTGGT
TTTAACATAGATTATGACTGTGTCTCTTTTTGCTACATGCACCACATGGAATTACCAACTGGAGTTCATG
CTGGCACAGATTTAGAAGGTACCTTCTATGGGCCTTTTGTTGACAGACAAACAGCACAAGCAGCTGGTAC
AGACACAACTATCACAGTTAATGTTTTAGCTTGGTTGTATGCTGCTGTTATAAATGGAGATAGGTGGTTT
CTCAATCGATTCACCACAACTCTTAATGACTTTAACCTTGTGGCTATGAAGTACAACTATGAACCTTTGA
CACAAGATCATGTTGACATACTAGGACCTCTTTCAGCTCAAACTGGAATTGCAGTTCTAGATATGTGTGC
TTCCTTAAAAGAATTACTACAAAATGGTATGAATGGACGTACCATATTGGGTAGTGCTTTATTAGAAGAT
GAATTTACACCTTTTGATGTTGTTAGACAATGCTCAGGTGTTACTTTTCAGAGTGCAGTAAAGAGGACAA
TCAAGGGTACACATCATTGGTTGTTACTTACAGTCTTAACTTCACTTTTGGTTTTAGTTCAGAGTACTCA
GTGGTCTTTGTTCTTCTTTGTGTATGAAAATGCCTTTTTGCCATTCGCTATGGGTATTATTGCTATGTCT
GCTTTTGCTATGATGTTTGTCAAGCACAAGCATGCATTTCTTTGTTTGTTCTTGTTACCTTCTCTTGCTA
CTGTAGCTTATTTTAACATGGTCTACATGCCTGCTAGTTGGGTGATGCGTATAATGACATGGTTAGACAT
GGTTGACACTAGTTTGTCTGGTTTCAAACTAAAGGACTGTGTTATGTATGCATCAGCTGTAGTGTTATTA
ATCCTTATGACAGCAAGAACTGTGTATGATGATGGTGCTAGAAGAGTTTGGACACTTATGAATGTTCTGA
CACTTGTTTATAAAGTCTATTATGGTAATGCTTTAGATCAAGCTATTTCTATGTGGGCTCTTATAATCTC
TGTAACTTCTAACTACTCAGGTGTAGTTACAACTGTCATGTTTATGGCCAGAGGTATTGTTTTTATGTGT
GTTGAGTATTGCCCTATCTTCTTCATAACTGGTAATACACTTCAGTGTATAATGCTAGTTTATTGTTTCT
TAGGCTATTTCTGTACTTGTTACTTTGGCCTCTTCTGTTTACTCAACCGCTATTTTAGACTGACTCTTGG
TGTTTATGATTATTTAGTTTCTACACAGGAGTTTAGATATATGAATTCCCAAGGATTACTTCCTCCTAAG
AATAGCATAGATGCCTTCAAACTTAACATCAAGTTGTTGGGTGTTGGAGGTAAACCATGCATTAAAGTAG
CCACTGTACAGTCTAAAATGTCAGATGTAAAGTGTACGTCAGTAGTTTTACTTTCAGTTTTACAACAACT
TAGAGTAGAATCGTCTTCTAAATTGTGGGCTCAATGTGTTCAGCTCCATAATGATATTCTCTTAGCTAAG
GATACTACTGAAGCCTTTGAAAAAATGGTTTCATTACTTTCTGTTCTGCTTTCTATGCAAGGTGCTGTAG
ACATAAACAAGCTTTGTGAAGAAATGCTCGATAACAGGGCAACCTTACAAGCCATAGCTTCAGAGTTTAG
TTCTCTCCCATCATATGCAGCTTTTGCTACTGCTCAGGAAGCTTATGAGCAGGCTGTTGCTAATGGTGAC
TCTGAAGTTGTTCTTAAAAAGTTAAAGAAATCTTTGAATGTGGCTAAATCTGAATTTGACCGTGATGCAG
CTATGCAACGTAAGTTGGAGAAGATGGCTGATCAAGCTATGACCCAGATGTACAAACAGGCAAGATCTGA
AGACAAAAGGGCAAAAGTTACTAGTGCTATGCAAACAATGCTTTTCACTATGCTTAGAAAGTTGGATAAT
GATGCACTTAACAACATTATCAACAATGCAAGAGATGGTTGTGTACCGTTGAACATAATACCACTCACTA
CTGCAGCCAAATTAATGGTTGTCATACCAGACTATAACACATATAAGAACACGTGTGATGGTACTACTTT
TACTTATGCATCAGCACTATGGGAAATCCAGCAAGTTGTTGATGCAGATAGTAAAATTGTTCAGCTTAGT
GAGATTAGTATGGACAATTCACCTAATCTAGCATGGCCTCTCATTGTAACAGCCTTGAGGGCCAATTCTG
CTGTCAAATTACAGAATAATGAGCTTAGTCCTGTTGCACTACGACAGATGTCATGTGCCGCCGGTACAAC
ACAAACAGCATGCACTGATGATAATGCTCTAGCCTACTATAACACTACAAAGGGAGGTAGGTTTGTATTA
GCATTACTATCTGATTTACAAGACTTGAAGTGGGCTAGGTTCCCTAAGAGTGATGGAACTGGCACTATTT
ATACGGAACTGGAACCACCTTGTAGGTTTGTTACAGACACACCAAAGGGTCCTAAAGTGAAATACTTGTA
TTTTATTAAGGGTCTAAACAATCTAAATAGAGGTATGGTATTGGGTAGTTTAGCTGCTACAGTACGCTTA
CAGGCTGGCAATGCAACAGAAGTACCTGCCAATTCAACTGTGCTATCTTTTTGTGCTTTTGCTGTAGATG
CAGCTAAGGCTTATAAAGATTACCTAGCTAGTGGAGGACAACCAATCACTAATTGTGTTAAGATGTTGTG
TACACACACTGGTACTGGTCAGGCAATAACAGTTACACCAGAAGCCAATATGGATCAAGAATCCTTTGGC
GGTGCATCGTGTTGTCTGTACTGTCGTTGCCACATAGATCATCCAAATCCTAAAGGGTTTTGTGATTTGA
AAGGTAAATATGTACAAATACCTACAACTTGTGCTAATGACCCTGTGGGTTTTACACTTAAAAACACAGT
CTGTACCGTCTGCGGTATGTGGAAAGGTTATGGCTGTAGTTGTGATCAACTCCGCGAACCCATGCTTCAG
TCAGCTGACGCACAGTCGTTTTTAAACGGGTTTGCGGTGTAAGTGCAGCCCGTCTTACACCGTGCGGCAC
AGGCACTAGTACTGATGTCGTATATAGGGCTTTTGACATCTACAATGACAAAGTAGCTGGTTTTGCTAAA
TTCCTAAAAACTAATTGTTGTCGCTTCCAAGAGAAAGATGAAGATGGCAATTTAATTGACTCTTATTTCA
TAGTTAAGAGACACACTTTCTCTAACTATCAACATGAGGAAACAATTTACAACTTACTTAAGGATTGTCC
AGCTGTTGCTAAACATGACTTTTTTAAGTTTAGAATAGACGGTGACATGGTACCACATATATCACGTCAA
CGTCTTACTAAATACACAATGGCTGACCTTGTCTATGCTTTGCGGCATTTTGATGAGGGTAACTGTGACA
CATTAAAAGAAATACTTGTTACTTACAACTGTTGTGATGATGAGTATTTTAACAAAAAAGACTGGTATGA
TTTTGTAGAAAACCCAGACATATTACGCGTATATGCTAACTTAGGTGAGCGTGTACGCCAAGCTTTGTTA
AAAACAGTACAATTCTGTGATGCCATGCGAGATGCTGGCATTGTTGGTGTACTGACATTAGATAATCAAG
ATCTTAACGGTAACTGGTATGATTTCGGTGATTTCATACAGACCACACCAGGTAGTGGAGTTCCCGTTGT
AGATTCTTATTATTCATTGTTAATGCCTATATTAACATTGACAAGAGCATTAACTGCTGAGTCACATGTT
GACACTGATCTAACAAAGCCTTACATAAAATGGGATTTGTTAAAGTATGATTTCACGGAAGAGAGGTTAA
AACTCTTTGACCGTTATTTCAAGTATTGGGATCAAACTTATCACCCAAATTGTGTTAATTGTTTGGATGA
CAGATGCATTCTGCATTGTGCAAACTTTAATGTTTTGTTCTCTACGGTCTTCCCACCAACAAGTTTTGGT
CCTTTAGTGAGAAAGATTTTTGTTGATGGTGTTCCATTTGTTGTTTCAACTGGTTACCACTTCAGAGAGC
TAGGAGTTGTACATAATCAGGATGTAAACTTACATAGCTCCAGACTTAGTTTTAAGGAATTACTTGTGTA
TGCTGCTGATCCTGCTATGCATGCTGCTTCTGGTAATTTATTACTAGATAAGCGTACAACATGCTTTTCA
GTAGCTGCACTTACCAACAACGTGGCATTTCAAACTGTCAAACCAGGTAATTTTAATAAAGACTTTTATG
ACTTTGCAGTCTCTAAAGGTTTTTTCAAGGAAGGAAGTTCTGTTGAATTAAAACACTTCTTCTTTGCCCA
AGATGGTAATGCAGCAATAAGTGATTATGATTACTATCGCTACAATTTACCAACTATGTGTGACATTAGA
CAATTACTTTTCGTAGTAGAAGTAGTTGATAAGTATTTTGATTGCTATGACGGTGGTTGTATTAATGCTA
ATCAAGTCATAGTTAATAATTTAGACAAGTCTGCTGGTTTTCCATTTAATAAATGGGGCAAGGCTAGGTT
ATATTATGATTCTATGAGTTATGAGGACCAAGATGCATTGTTCGCTTATACTAAGCGTAATGTCATCCCA
ACTATAACTCAAATGAATCTTAAATATGCTATTAGTGCTAAAAATAGAGCTCGTACAGTTGCTGGCGTAT
CTATTTGTAGCACTATGACAAACAGACAGTTCCATCAGAAACTTCTTAAGTCTATAGCAGCCACCAGAGG
TGCCACAGTTGTTATAGGCACTAGTAAGTTCTATGGTGGTTGGCATAATATGTTGAAAACTGTTTACAGT
GATGTAGAAAATCCCCATCTTATGGGTTGGGATTACCCTAAATGTGACAGAGCAATGCCTAACATGCTTA
GAATCATGGCCTCACTCGTGCTTGCTCGTAAACATACAACCTGTTGCAGTCTGTCACACCGTTTCTATAG
ATTAGCTAATGAGTGTGCACAGGTATTAAGTGAAATGGTCATGTGTGGTGGTTCACTATATGTTAAACCA
GGTGGAACTTCATCAGGAGATGCAACAACTGCTTATGCTAATAGTGTTTTTAACATTTGTCAAGCTGTTA
CAGCTAATGTCAATGCACTTTTATCCACTGATGGTAACAAAATTGCTGATAAATATATCCGCAATTTGCA
GCACAGACTTTATGAGTGTCTCTATAGAAATAGAGATGTTGATACAGACTTTGTGAATGAGTTTTATGCA
TATTTGCGTAAACACTTCTCAATGATGATACTCTCTGATGATGCTGTTGTGTGCTTTAATAGCACTTATG
CGTCTCAAGGTTTAGTGGCTAGCATAAAGAACTTCAAGTCAGTTCTTTATTACCAAAATAATGTTTTTAT
GTCTGAGGCTAAATGCTGGACTGAGACTGACCTTACTAAAGGACCTCATGAATTTTGCTCTCAGCATACA
ATGCTAGTCAAACAAGGTGATGATTATGTGTACCTGCCCTATCCTGATCCATCAAGAATTTTAGGAGCTG
GCTGTTTTGTTGATGACATCGTAAAAACAGATGGTACATTAATGATAGAACGATTTGTGTCTTTAGCTAT
AGATGCTTATCCACTTACTAAACATCCAAATCAGGAGTATGCTGATGTCTTTCATTTGTATTTACAATAC
ATAAGAAAGTTACATGATGAATTAACAGGACATATGTTAGACATGTATTCTGTTATGCTTACTAATGATA
ACACTTCTAGGTATTGGGAACCTGAATTTTATGAAGCTATGTACACACCTCATACAGTCTTACAGGCTGT
TGGAGCCTGTGTTCTTTGTAATTCACAGACTTCATTAAGATGTGGTGCGTGTATACGCAGACCATTCTTA
TGTTGTAAATGCTGTTATGACCATGTCATATCAACATCACATAAATTAGTCTTGTCTGTTAATCCTTATG
TTTGCAATGCTCCAGGTTGTGATGTCACAGATGTGACTCAACTTTACTTAGGAGGTATGAGCTATTACTG
CAAGTCACACAAACCGCCTATTAGCTTTCCTTTATGTGCTAATGGACAGGTTTTTGGTTTATATAAAAAC
ACATGTGTTGGTAGCGACAACGTTACTGACTTTAATGCAATAGCCACATGTGATTGGACAAATGCAGGTG
ATTACATTCTTGCTAACACCTGTACTGAGAGACTTAAACTGTTCGCTGCTGAAACATTGAAAGCAACAGA
AGAGACCTTTAAACTATCTTACGGCATTGCCACTGTGCGTGAAGTGTTGTCTGATAGAGAGTTACACCTT
TCATGGGAGGTTGGAAAACCTAGACCACCACTCAATAGAAATTATGTCTTTACTGGTTACCGTGTAACTA
AAAATAGTAAAGTACAAATAGGAGAGTACACCTTTGAAAAAGGTGACTATGGAGATGCTGTTGTATATCG
AGGTACAACAACCTACAAATTAAATGTTGGTGACTATTTTGTACTAACATCACATACAGTAATGCCTTTG
AGTGCGCCTACACTAGTACCACAAGAGCATTATGTTAGAATAACTGGCTTGTACCCGACACTCAACATCT
CAGATGAGTTTTCTAGCAATGTTGCAAATTATCAAAAGGTTGGTATGCAAAAGTATTCTACACTCCAGGG
ACCTCCTGGTACTGGTAAGAGTCATTTTGCTATTGGCTTAGCTCTCTACTACCCGTCTGCGCGCATAGTG
TATACAGCTTGCTCTCATGCTGCTGTCGATGCGCTTTGCGAGAAGGCATTAAAATATTTGCCTATAGACA
AATGTAGTAGAATTATACCTGCACGCGCTCGTGTAGAGTGTTTTGACAAATTCAAAGTGAATTCAACATT
AGAACAGTATGTCTTTTGCACTGTAAATGCATTGCCAGAAACAACTGCTGATATAGTTGTTTTTGATGAA
ATTTCAATGGCTACAAATTATGACTTGAGTGTTGTCAATGCTAGACTACGTGCTAAGCACTATGTTTACA
TTGGCGATCCTGCTCAACTACCAGCACCACGCACATTGCTAACTAAAGGCACACTAGAACCAGAATATTT
TAATTCAGTGTGTAGACTTATGAAAACTATAGGTCCAGACATGTTCCTTGGAACCTGTCGTCGCTGTCCT
GCTGAAATAGTCGACACTGTAAGTGCTCTAGTTTATGACAATAAGCTGAAAGCACATAAAGAAAAATCAG
CACAATGCTTTAAAATGTTTTATAAGGGTGTTATTACACATGATGTCTCATCTGCAATAAACAGACCTCA
AATAGGCGTAGTAAGAGAATTTCTTACACGCAATCCTGCTTGGAGAAAAGCTGTCTTTATCTCACCATAT
AATTCACAGAATGCGGTAGCGTCAAAAATCTTGGGACTACCAACTCAGACTGTTGATTCATCACAGGGTT
CTGAATATGACTATGTCATATTCACGCAAACCACTGAAACAGCTCACTCTTGTAATGTTAATAGATTTAA
TGTTGCTATTACTAGAGCGAAAGTAGGCATACTTTGCATAATGTCAGATAGAGACCTTTATGACAAGTTG
CAATTTACAAGTCTTGAAATTCCACGTAGAAATGTGGCAACTTTACAAGCAGAAAATGTAACAGGACTAT
TTAAAGATTGTAGCAAAGTGATCAATGGATTACATCCTACACAAGCACTTACACACCTCAGTGTTGATAC
CAAATTTAAAACTGAAGGTCTATGTGTTGACATACCAGGTATACCCAAGGACATGACCTATAGGAGACTC
ATTTCCATGATGGGTTTCAAAATGAATTATCAAGTTAATGGTTACCCTAACATGTTCATCACCCGAGAAG
AAGCCATAAGACATGTACGCGCATGGATTGGTTTCGATGTCGAAGGGTGTCATGCTACAAGAGAAGCTGT
AGGTACTAATTTGCCTTTACAGTTAGGCTTTTCTACAGGTGTTAATTTAGTTGCTGTACCCACAGGCTAT
GTTGACACACCTAATAATACAGATTTCACCAGAGTTAGTGCTAAGCCACCACCTGGAGACCAGTTTAAAC
ATCTTATACCACTCATGTACAAAGGTTTGCCTTGGAATGTAGTGCGTATAAAGATAGTTCAGATGTTAAG
TGACACACTTAAAAATCTTTCTGACAGAGTTGTGTTCGTACTTTGGGCACACGGCTTTGAATTAACATCC
ATGAAGTATTTTGTAAAAATAGGTCCTGAACGCACTTGCTGTCTCTGTGACAGACGTGCTACCTGTTTTT
CCACAGCTTCTGATACTTATGCATGCTGGCATCACTCAATTGGGTTCGACTACGTCTATAATCCTTTCAT
GATTGATGTTCAGCAATGGGGTTTTACAGGTAACTTACAGAGTAACCATGACTTGTATTGTCAAGTACAT
GGTAATGCACATGTTGCTAGTTGTGATGCTATCATGACTAGATGTCTGGCAGTTCATGAATGCTTTGTTA
AGCGTGTTGACTGGACTGTAGAGTACCCTATAATAGGTGATGAACTGAAGATTAATGCAGCTTGCAGAAA
AGTACAGCACATGGTTGTTAAGGCTGCATTACTTGCAGATAAATTCTCAGTTCTTCACGACATTGGTAAC
CCTAAAGCTATTAAGTGTGTACCGCAGGCTGAAGTTGAGTGGAAATTCTACGATGCTCAGCCCTGTAGTG
ATAAAGCTTACAAAATAGAAGAATTGTACTACTCGTATGCTACACACTCTGATAAGTTTACAGATGGTGT
TTGTTTATTCTGGAATTGCAATGTAGATAGATACCCTGCTAATTCTATTGTGTGTAGATTTGATACTAGA
GTATTATCAAACCTAAACTTACCAGGTTGTGATGGTGGTAGTTTATATGTCAACAAACATGCCTTTCACA
CACCAGCATTTGATAAGAGTGCCTTTGTCAATTTAAAACAATTGCCTTTCTTCTACTACTCTGATAGCCC
CTGCGAATCTCATGGAAAACAGGTTGTGTCAGATATAGATTATGTACCACTAAAATCTGCTACGTGTATA
ACACGTTGTAATTTAGGTGGTGCTGTTTGTAGACATCATGCTAATGAGTATAGATTATATCTTGACGCTT
ATAATATGATGATCTCAGCTGGCTTTAGCTTATGGGTTTATAAACAATTTGATACTTACAACCTCTGGAA
TACTTTTACAAGACTTCAGAGTTTAGAAAATGTGGCTTTCAATGTTGTAAATAAAGGACACTTTGATGGA
CAACAGGGTGAAGTACCAGTTTCCATCATTAATAACACTGTTTACACAAAAGTTGATGGTGTTGATGTAG
AATTATTTGAAAACAAAACAACATTACCAGTTAATGTAGCATTTGAGCTTTGGGCTAAACGCAACATTAA
ACCGGTACCAGAAGTCAAAATACTCAATAACTTGGGTGTTGACATTGCTGCTAATACAGTGATTTGGGAC
TATAAAAGAGAAGCCCCTGCACATGTTTCTACAATAGGAGTTTGTACTATGACTGACATAGCAAAGAAAC
CTACTGAAAGTGTTTGCGCACCTCTCACCGTCTTCTTTGATGGTAGAGTTGATGGCCAAGTAGACTTGTT
CAGAAACGCCCGTAATGGTGTTCTTATTACAGAAGGCAGTGTTAAAGGTTTACAACCATCTGTTGGTCCT
AAACAAGCTAGTCTTAATGGAGTCACATTAATTGGAGAAGCAGTAAAAACACAGTTCAATTATTACAAGA
AAGTAGATGGTGTTGTACAGCAACTACCTGAAACTTATTTTACCCAAAGTAGAAATTTACAAGAATTCAA
ACCCAGGAGTCAAATGGAAATTGATTTCTTAGAATTAGCTATGGATGAATTCATTGAACGATATAAACTA
GAAGGCTATGCCTTCGAACATATCGTTTATGGAGATTTTAGTCACAGTCAATTAGGGGGCTTACACTTAT
TGATTGGACTAGCTAAACGTTCAAAGGATTCGCCTCTCGAGTTAGAGGATTTTATTCCCATGGACAGTAC
AGTTAAAAATTACTTCATAACAGATGCACAAACTGGATCTTCAAAATGTGTGTGTTCTGTTATAGATTTA
TTACTTGATGATTTTGTTGAAATAATAAAATCTCAAGATTTATCTGTGGTTTCTAAAGTTGTCAAAGTGA
CTATTGACTATACAGAAATTTCATTTATGCTTTGGTGTAAAGATGGACACGTTGAAACATTTTACCCAAA
ATTACAATCTAGTCAAGCATGGCAACCGGGAGTGGCTATGCCAAACCTTTACAAAATGCAAAGGATGCTA
CTAGAGAAATGTGACCTTCAGAATTATGGTGATAGTGCTACATTACCTAAAGGCATAATGATGAATGTCG
CAAAATATACCCAACTGTGTCAATATTTAAATACATTAACTTTAGCTGTGCCTTACAATATGAGAGTTAT
ACATTTTGGTGCTGGCTCAGATAAAGGAGTGGCACCTGGTACAGCAGTTTTGAGACAGTGGTTACCCACG
GGTACACTACTTGTTGATTCAGATCTTAATGACTTTGTCTCTGATGCAGATTCAACTTTAATTGGTGATT
GTGCAACCGTACATACAGCTAACAAATGGGATCTCATTATTAGTGACATGTACGATCCTAAGACTAAAAA
TGTTACAAAAGAAAATGATTCCAAAGAAGGATTTTTCACTTACATTTGTGGATTTATACAACAAAAGTTA
GCCCTCGGAGGTTCTGTGGCAATAAAGATAACGGAGCACTCTTGGAATGCTGATCTTTATAAGCTCATGG
GACACTTCGCATGGTGGACCGCTTTTGTTACTAATGTGAATGCCTCATCTTCAGAAGCATTTTTAATTGG
ATGTAATTATCTTGGCAAACCGCGTGAACAAATCGACGGTTATGTCATGCATGCAAATTACATATTTTGG
AGGAACACAAATCCAATACAATTGTCTTCCTATTCTTTATTTGACATGAGTAAGTTTCCTCTTAAATTAA
GAGGTACTGCTGTAATGTCTTTAAAAGAAGGCCAAATTAATGATATGATTTTATCTCTTCTTAGTAAAGG
TAGACTTATTATTAGAGAGAACAACAGAGTTGTTATTTCTAGTGATGTTCTTGTTAATAACTAAACGAAC
ATGTTGTTTTTCTTCTTTTTACACTTTGCCTTAGTAAATTCACAATGTGTTAATTTAACAGGTAGAGCTG
CTATCCAGCCTTCATTCACCAATTCCTCTCAAAGAGGTGTTTATTATCCTGACACCATATTTAGATCAAA
CACACTTGTGTTGAGTCAGGGTTACTTTTTACCTTTTTATTCTAATGTTAGCTGGTATTATGCATTGACA
AAAACTAACAGTGCTGAAAAGAGAGTTGATAACCCTGTTTTGGATTTCAAAGACGGTATTTACTTTGCTG
CAACTGAAAAATCTAACATTGTCAGAGGTTGGATCTTTGGAACGACTCTTGACAACACATCACAGTCACT
TTTGATAGTTAACAACGCAACTAATGTTATCATCAAAGTTTGTAATTTCCAGTTTTGTTATGACCCTTAC
CTTAGTGGTTATTATCATAACAATAAAACGTGGAGCACGAGAGAGTTTGCTGTTTATTCCTCTTATGCCA
ATTGCACTTTTGAGTATGTGTCTAAGTCTTTTATGCTAGATATAGCTGGCAAAAGTGGCTTATTTGACAC
ATTAAGAGAGTTTGTTTTCCGAAATGTCGACGGATATTTCAAGATTTACTCAAAATACACACCTGTTAAT
GTAAATAGTAATTTACCTATAGGTTTTTCAGCACTTGAACCTCTTGTTGAAATTCCAGCTGGCATAAATA
TTACTAAATTTAGAACACTCCTCACTATACATAGAGGAGACCCCATGCCTAATAATGGCTGGACAGTCTT
TTCAGCTGCTTATTACGTGGGCTATTTAGCTCCACGTACATTTATGTTAAATTATAATGAAAATGGTACA
ATAACAGATGCTGTTGATTGTGCCCTAGATCCTCTATCTGAGGCTAAATGCACATTAAAATCCTTAACTG
TTGAAAAAGGAATCTATCAGACTTCTAACTTTAGAGTTCAACCAACTGAATCTATAGTTAGGTTTCCAAA
TATTACAAACTTATGCCCTTTTGGTGAAGTTTTCAATGCAACCACTTTTGCATCTGTTTATGCTTGGAAT
AGAAAGAGAATCAGTAACTGTGTTGCTGATTACTCTGTTCTTTACAACTCCACTTCTTTCTCAACATTCA
AATGTTATGGAGTTTCACCAACCAAACTAAATGATCTCTGCTTTACTAACGTTTATGCAGACTCATTTGT
AGTTAGAGGTGATGAAGTCAGACAAATTGCTCCAGGACAAACAGGAAGAATTGCTGACTATAATTATAAA
CTCCCTGATGATTTCACAGGTTGTGTAATAGCTTGGAATTCTAACAACCTTGATTCTAAGGTTGGTGGTA
ATTATAACTACCTTTATAGATTGTTTAGAAAGTCCAACCTCAAACCTTTTGAACGAGACATTTCTACAGA
AATATACCAAGCTGGTAGTACACCCTGCAATGGGGTTGAAGGTTTTAACTGTTACTTTCCTCTACAATCT
TATGGTTTCCACCCTACTAATGGTGTTGGTTACCAACCTTATAGAGTAGTAGTATTGTCATTTGAACTTT
TAAAAGCACCTGCTACTGTTTGTGGACCTAAACAGTCCACTAACCTAGTTAAAAACAAATGTGTCAACTT
CAATTTTAATGGTCTAACAGGCACAGGTGTTCTTACAGAGTCTAGCAAAAAGTTTTTGCCTTTCCAACAA
TTTGGCAGAGATATTGCCGACACTACTGATGCTGTCCGTGATCCACAGACACTTGAAATTCTTGATATCA
CACCGTGTTCTTTTGGTGGTGTCAGTGTTATAACACCAGGAACAAACACTTCTAACCAAGTGGCTGTTCT
TTATCAGGATGTTAACTGCACTGAAGTCCCTGTTGCTATTCATGCAGATCAATTAACACCAACCTGGCGT
GTTTACTCTACAGGTTCAAATGTTTTTCAAACGCGTGCAGGCTGTTTAATAGGGGCTGAACATGTTAACA
ACACTTACGAGTGTGACATACCAATTGGTGCAGGAATATGTGCCAGTTATCAGACTCAAACTAATTCACG
TAGTGTTTCAAGTCAAGCTATTATTGCCTACACTATGTCACTTGGTGCAGAAAATTCAGTTGCTTATGCT
AATAACTCTATTGCCATACCTACAAATTTTACTATTAGTGTGACCACTGAAATTCTACCAGTGTCTATGA
CAAAGACATCAGTAGATTGTACAATGTACATTTGTGGTGACTCAATAGAGTGCAGCAACCTTTTGCTCCA
ATATGGTAGTTTTTGCACACAACTTAATCGTGCTTTAACTGGAATTGCTGTTGAACAAGACAAAAACACA
CAGGAAGTTTTTGCACAAGTTAAACAAATTTACAAGACACCACCAATAAAGGATTTTGGTGGTTTCAACT
TTTCTCAAATATTACCAGATCCATCAAAACCAAGCAAGAGGTCATTTATTGAAGATTTACTCTTCAACAA
AGTGACACTTGCTGATGCTGGCTTCATCAAACAATATGGTGATTGCCTTGGTGATATTGCCGCTAGAGAT
CTTATTTGTGCACAAAAGTTTAATGGCCTTACTGTTCTGCCACCTTTGCTCACAGATGAAATGATTGCTC
AATACACCTCTGCACTACTTGCAGGGACAATCACATCAGGTTGGACCTTTGGTGCTGGTGCAGCATTACA
GATACCATTTGCTATGCAAATGGCTTACAGGTTTAATGGTATTGGAGTTACACAAAATGTTCTCTACGAG
AACCAAAAACTAATTGCAAACCAATTCAACAGTGCAATTGGCAAAATTCAAGATTCACTTTCATCTACTG
CAAGTGCACTTGGAAAACTTCAAGATGTTGTCAACCAAAATGCACAGGCTTTAAACACACTTGTTAAACA
ACTCAGCTCTAATTTTGGAGCCATTTCGAGTGTGTTAAATGACATTCTTTCACGTCTTGACAAAGTTGAG
GCTGAAGTCCAAATTGACAGGTTGATCACTGGCAGATTACAAAGTTTGCAGACATACGTGACTCAACAAC
TAATTAGAGCCGCAGAAATTAGAGCTTCTGCTAATCTTGCCGCAACTAAGATGTCTGAATGTGTTCTTGG
ACAATCTAAAAGAGTTGACTTTTGTGGTAAAGGCTACCACCTTATGTCTTTTCCGCAGTCAGCACCTCAT
GGTGTAGTCTTTTTGCATGTGACTTATGTTCCATCTCAAGAAAAGAATTTTACTACTACCCCTGCCATTT
GTCATGAAGGAAAAGCACACTTTCCTCGTGAAGGTGTTTTCGTTTCAAACGGCACGCACTGGTTTGTAAC
ACAAAGGAATTTCTATGAACCACAAATTATTACCACGGACAATACTTTTGTCTCTGGTAGCTGTGATGTT
GTGATTGGAATTGTCAACAACACAGTTTATGATCCTTTGCAACCAGAACTTGATTCATTCAAGGAGGAGT
TGGACAAATATTTTAAAAATCATACATCACCAGATGTTGATTTAGGTGACATTTCTGGCATCAACGCTTC
AGTTGTCAACATTCAGAAAGAAATTGACCGCCTCAACGAGGTTGCCAAAAATCTAAATGAATCTCTCATC
GACCTCCAAGAACTTGGAAAGTATGAGCAGTATATAAAATGGCCATGGTATATTTGGCTAGGATTTATTG
CAGGCTTGATAGCTATAATCATGGTTACAATCATGTTATGCTGTATGACCAGTTGCTGCAGTTGTCTCAA
GGGCTGTTGTTCTTGTGGCTCCTGCTGTAAATTTGATGAAGACGACTCTGAGCCAGTACTCAAAGGAGTC
AAATTACATTACACATAAACGAACTTATGGATTTGTTTATGAGAATTTTCACTCTTGGAACTGTAACTTT
GAAACAAGGTGAAATCAAGGATGCTACTCCTTCAGATTCTGTTCGCGCTACTGCAACGATACCGATACAA
GCCACACTCCCTTTCGGATGGCTTATTGTTGGCGTTGCACTTCTTGCTGTTTTTCAAAGCGCTTCCAAAA
TAATAACACTCAAAAAGAGGTGGCATTTAGCCCTCTCTAAGGGTGTTCACTTTGTTTGCAACTTGCTGCT
GCTGTTTGTAACAGTTTATTCACATCTTTTGCTTGTTGCTGCTGGCCTTGAAGCCCCATTTCTTTATCTT
TATGCTTTAGTTTATTTCTTGCAAAGTATAAACTTTGTGAGAATAATAATGAGGCTTTGGTTGTGCTGGA
AATGCCGTTCCAAAAATCCTTTACTTTATGATGCTAACTACTTCCTGTGTTGGCATACTAATTGTTACGA
CTATTGTATTCCATACAATAGTGTAACTTCTTCAATTGTCATTACCTCCGGTGATGGCACAACAAATCCC
ATTACAGAACATGACTACCAAATTGGTGGTTATTTTGAGAAATGGGAATCTGGAGTAAAAGACTGTGTTG
TATTACACAGCTACTTCACTTCAGATTACTACCAGCTGTACTCAACTCAATTGAGCACAGACACTGGTGT
TGAACATGTAACTTTCTTCATCTACAATAAAATCGTAGATGAGCCCGAAGAACATGTCCAAATTCACACA
ATCGACGGTTCATCCGGAGTTGTTAATCCAGCAATGGAACCAATTTATGATGAACCGACGACGACTACTA
GCGTGCCTTTGTAAGCACAAGCTGATGAGTACGAACTTATGTACTCATTCGTTTCGGAAGAGACAGGTAC
GTTAATAGTTAATAGCGTACTTCTTTTTCTTGCTTTCGTGGTATTCTTGCTAGTCACACTAGCCATCCTT
ACTGCGCTTCGATTGTGTGCGTACTGCTGCAATATTGTTAACGTGAGTCTTGTGAAACCTTCTTTTTACG
TTTACTCTCGTGTTAAAAATCTGAATTCTTCTAGAGTTCCTGATCTTCTGGTCTAAACGAACTAAATATT
ATATTAGTTTTTCTGTTTGGAACTTTAATTTTAGCCATGTCAGGTGACAACGGTACTATTACCGTTGAGG
AACTTAAAAAGCTCCTTGATCAATGGAACCTAGTAATAGGATTCCTATTTCTTACATGGATTTGTCTTTT
ACAATTTGCCTATGCCAACAGGAATAGGTTTTTGTACATAATTAAGTTAATTTTCCTCTGGCTGCTTTGG
CCAGTAACTTTAGCTTGCTTTGTGCTTGCTGCTGTTTACAGAATAAATTGGATCACAGGTGGAATTGCCA
TTGCAATGGCTTGTCTTGTTGGCTTGATGTGGCTTAGCTACTTCATTGCTTCATTCAGGCTGTTTGCTCG
AACGCGTTCCATGTGGTCCTTCAACCCAGAAACAAACATTTTGTTGAATGTGCCGCTCCACGGTACAATT
TTGACCAGACCGCTTCTAGAGAGTGAACTTGTAATTGGAGCTGTGATCCTTCGAGGTCATCTTCGAATTG
CTGGACACCATCTAGGACGCTGTGACATCAAGGACCTGCCTAAAGAAATCACTGTTGCTACATCACGAAC
GCTTTCTTATTACAAATTGGGAGCGTCGCAGCGTGTAGCAGGTGACTCAGGTTTTGCTGCATACAGTCGC
TACAGGATTGGCAATTACAAATTAAACACAGACCATTCCAGTAGCAGTGACAATATTGCTTTGCTTGTAC
AGTAAGTGACAACAGATGTTTCATCTCGTTGACTTTCAGGTTACTATAGCAGAGATATTATTAATTATTA
TGAGAACTTTTAAAGTTTCCATTTGGAATCTTGACTACATCATAAATCTCATAATTAAAAGTTTATCTAA
GCCACTAACTGAAAATAAATATTCTCAGTTAGATGAAGAGCAACCAATGGAGATTGATTAAACGAACATG
AAAATTATTCTTTTCTTGGCATTGATAACACTTGCTACTTGTGAGCTTTATCATTATCAAGAGTGTGTTA
GAGGTACAACAGTACTTTTAAAAGAACCTTGCTCTTCTGGAACATATGAAGGCAACTCACCTTTTCATCC
TCTAGCTGATAACAAATTTGCACTGACTTGCTTTAGCACTCAATTTGCTTTTGCTTGTCCTGACGGTGTT
AAACACATCTACCAGCTACGTGCACGAGCAGTTTCACCTAAACTGTTCATCAGACAAGAGGAAGTTCAAG
AACTTTACTCACCAATTTTTCTCATAGTTGCGGCGATAGTGTTTATAACACTCTGCTTCACACTTAAGAG
AAAGATAGAATGAGTGAGCTTTCACTAATTGACTTCTATCTGTGCTCTTTAGCCTTTTTGCTATTCCTTG
TTTTAATTATGCTCATTATCTTTTGGTTTTCACTTGAACTACAAGATCATAATGAAACCTGTCATGCCTA
AACGAACATGAAATTTCTTGTTTTCTTAGGAATCCTTACAACAGTAACTGCATTTCATCAGGAATGTAGT
TTACAGTCATGTGCTCAACATCAACCCTATGTAGTTGATGATCCCTGTCCTATTCACTTTTACTCTCGAT
GGTTTATCAGAGTAGGAGCTAGAAAGTCAGCACCTTTAATTGATATAGGTAATTACACGGTTTCCTGTTC
ACCTTTTACAATTAATTGCCAGGAACCTAAATTAGGCAGTCTCGTAGTACGTTGTTCGTTCTATGAGGAC
TTTTTAGAGTATCATGACGTTCGTGTTGTTTTAGATTTCATCTAAACGAACAAACTAAAATGTCTGATAA
TGGACCACAAAATCAGCGAAATGCACCCCGCATTACGTTTGGTGGACCCTCAGATTCAGCTGGCAGTAAC
CAGAATGGAGAACGCAGTGGTGCACGACCTAAACAACGTCGTCCCCAAGGTTTACCCAATAATACTGCGT
CTTGGTTCACCGCTCTCACTCAACATGGCAAGGAAGACCTTAGATTCCCTCGAGGACAAGGCGTTCCGAT
TAACACCAATAGCAGTCCAGATGACCAAATTGGCTACTACCGAAGAGCTACCAGACGAATTCGTGGTGGT
GACGGTAAAATGAAAGATCTCAGTCCAAGATGGTACTTTTACTACCTAGGAACTGGGCCAGAAGCTGGAC
TTCCCTATGGTGCTAACAAAGAAGGCATCATATGGGTTGCAAATGAGGGAGCCTTGAATACACCTAAAGA
TCACATTGGCACCCGAAATCCTGCTAACAATGCTGCAATCGTGCTACAACTTCCTCAAGGAACAACATTG
CCAAAAGGCTTCTACGCAGAAGGGAGCAGAGGCGGCAGTCAAGCTTCTTCTCGTTCCTCATCACGTAGTC
GCAACAGTTCAAGAAACACAACTCCAGGCAGCAGCAGGGGAACTTCTCCTGCTAGGATGGCTGGCAATGG
TGGTGATGCTGCTCTTGCTTTGCTGCTGCTTGACAGGTTGAACCAACTTGAGAGCAAAATGTCTGGTAAA
GGCCAACAACAACAAGGCCAAACTGTCACTAAGAAATCCGCTGCAGAGGCTTCTAAGAAACCTCGCCAAA
AACGTACTGCCACCAAACAATACAATGTAACACAAGCTTTTGGCAGACGTGGTCCAGAACAAACCCAAGG
AAACTTTGGGGATCAAGAATTAATCAGACAAGGAACTGATTACAAACAATGGCCGCAAATTGCACAATTT
GCTCCTAGCGCTTCTGCATTCTTCGGAATGTCGCGCATTGGCATGGAAGTCACACCTTCGGGAACGTGGT
TGACCTACACAGGTGCCATCAAATTGGACGACAAAGATCCAAATTTCAAAGATCAAGTCATTTTGCTGAA
TAAGCACATTGACGCATACAAAACATTCCCACCAACAGAGCCTAAAAAGGACAAAAAGAAGAAGGCTGAT
GAAACTCAAGCCTTACCGCAGAGACAGAAGAAACAACCCACAGTGACTCTTCTTCCTGCTGCAGATTTGG
ATGATTTCTCCAAACAATTGCAACAATCCATGAGCAGTGCTGATTCAACTCAGGCTTAAACTCATGCAGA
CCACACAAGGCAGATGGGCTATATAAACGTTTTCGCTTTTCCGTTTACGATATATAGTCTACTCTTGTGC
AGAATGAATTCTCGTAGCTACATAGCACAAGTAGATGTAGTTAACTTTAATCTCACATAGCAATCTTTAA
TCAGTGTGTAACATTAGGGAGGACTTGAAAGAGCCACCACATTTTCACCGA
</v>
      </c>
      <c r="AU77" s="114" t="str">
        <f>left(AW77, 11)</f>
        <v>&gt;PnMP789 MT</v>
      </c>
      <c r="AV77" s="114">
        <f>countif(AU$5:AU$71,"=" &amp; AU77)</f>
        <v>0</v>
      </c>
      <c r="AW77" s="115" t="str">
        <f> "&gt;" &amp; B77&amp; substitute(C77, " ", "_") &amp; " " &amp;  AG77 &amp; if(E77="yes", "_ref","") &amp; "_genome"</f>
        <v>&gt;PnMP789 MT084071.1_ref_genome</v>
      </c>
      <c r="AX77" s="38"/>
      <c r="AY77" s="38"/>
      <c r="AZ77" s="38"/>
      <c r="BA77" s="38"/>
      <c r="BB77" s="38"/>
      <c r="BC77" s="38"/>
      <c r="BD77" s="38"/>
      <c r="BE77" s="38"/>
      <c r="BF77" s="38"/>
      <c r="BG77" s="38"/>
      <c r="BH77" s="38"/>
      <c r="BI77" s="38"/>
      <c r="BJ77" s="38"/>
      <c r="BK77" s="38"/>
      <c r="BL77" s="38"/>
      <c r="BM77" s="38"/>
      <c r="BN77" s="38"/>
      <c r="BO77" s="38"/>
      <c r="BP77" s="38"/>
      <c r="BQ77" s="38"/>
      <c r="BR77" s="38"/>
    </row>
    <row r="78" ht="15.75" customHeight="1">
      <c r="A78" s="223"/>
      <c r="B78" s="224" t="s">
        <v>71</v>
      </c>
      <c r="C78" s="225" t="s">
        <v>654</v>
      </c>
      <c r="D78" s="196"/>
      <c r="E78" s="196"/>
      <c r="F78" s="196"/>
      <c r="G78" s="196"/>
      <c r="H78" s="196"/>
      <c r="I78" s="196"/>
      <c r="J78" s="197"/>
      <c r="K78" s="197"/>
      <c r="L78" s="270"/>
      <c r="M78" s="197"/>
      <c r="N78" s="271"/>
      <c r="O78" s="197"/>
      <c r="P78" s="199"/>
      <c r="Q78" s="272" t="str">
        <f>HYPERLINK("https://doi.org/10.1038/s41586-020-2169-0","10.1038/s41586-020-2169-0")</f>
        <v>10.1038/s41586-020-2169-0</v>
      </c>
      <c r="R78" s="204"/>
      <c r="S78" s="197"/>
      <c r="T78" s="196"/>
      <c r="U78" s="197"/>
      <c r="V78" s="197"/>
      <c r="W78" s="205"/>
      <c r="X78" s="205"/>
      <c r="Y78" s="206"/>
      <c r="Z78" s="207"/>
      <c r="AA78" s="208"/>
      <c r="AB78" s="209"/>
      <c r="AC78" s="197"/>
      <c r="AD78" s="197"/>
      <c r="AE78" s="210"/>
      <c r="AF78" s="253"/>
      <c r="AG78" s="212"/>
      <c r="AH78" s="213"/>
      <c r="AI78" s="213"/>
      <c r="AJ78" s="213"/>
      <c r="AK78" s="213"/>
      <c r="AL78" s="213"/>
      <c r="AM78" s="213"/>
      <c r="AN78" s="213"/>
      <c r="AO78" s="214"/>
      <c r="AP78" s="214"/>
      <c r="AQ78" s="214" t="s">
        <v>655</v>
      </c>
      <c r="AR78" s="113">
        <f>IFERROR(__xludf.DUMMYFUNCTION("len(REGEXREPLACE(REGEXREPLACE(AT78, ""&gt;.*\n"", """"), ""\n"", """"))"),29833.0)</f>
        <v>29833</v>
      </c>
      <c r="AS78" s="113" t="s">
        <v>136</v>
      </c>
      <c r="AT78" s="109" t="str">
        <f>IFERROR(__xludf.DUMMYFUNCTION("if(AQ78="""","""", REGEXREPLACE(AQ78, ""&gt;.*\n"", AW78 &amp; ""
""))"),"&gt;Pangolin_Guangdong/P1L _genome
----------------------------------------------------------------------------------------------------ACGCAGTATAATTAATAACTAATTACTGTCGTTGACAGGACACGAGTAACTCGTCTATCTTCTGCAGGCTGCTTACGGTTTCGTCCGTGTTGCAGCCGATCATCAGCATACCTAGGTTTCGTC"&amp;"CGGGTGTGACCGAAAGGTAAGATGGAGAGCCTTGTCCCTGGTTTCAACGAGARAACACACGTCCAACTCAGTTTGCCTGTTTTACAGGTTCGCGACGTGCTCGTACGTGGCTTTGGAGACTCCGTGGAGGAGGCTATCTCAGAGGCACGTCAACATCTCAAGGATGGCACTTGTGGCTTAGTAGAGGTTGAAAAAGGCGTCTTGCCTCAACTTGAACAGCCCTATGTGTTCATCAAACGTTCTGATGCCCGAACT"&amp;"GCACCGCATGGCCATGTAATGGTTGAATTGGTTGCAGAACTCAATGGTGTTCAGTACGGTCGTAGTGGTGAGACACTTGGTGTTCTCGTACCCCATGTGGGTGAAACACCTGTTGCTTACCGCAAAGTTCTTCTTCGCAAGAACGGTAATAAAGGAGCTGGTGGTCACAGCTATGGCGCCGATCTAAAGTCCTATGACTTAGGTGACGAGCTGGGCACTGATCCTTATGAAGATTATCAAGAAAACTGGAACACT"&amp;"AAACATGGCAGTGGTGTAACTCGTGAGCTCATGCGTGAGCTTAATGGGGGCGCATACACTCGCTATGTCGATAACAACTACTGTGGCCCTGATGGCTACCCTCTTGAGTGCATTAAAGACTTGCTGGCGCGTGCTGGTAAAGCTTCTTGCACTTTGTCCGAACAACTGGACTTTCTTGACACTAAGAGAGGTGTGTACTGCTGCCGTGAGCATGACCATGAAATTGCATGGTACACGGAACGCTCTGATAAGAGT"&amp;"TATGAATTGCAGACACCTTTTGAAATTAAACTGGCAAAGAAATTTGACACTTTTACTGGGGAGTGCCCAAATTTTGTATTCCCTCTTAATTCAACTATCAAGACTATTCAACCTAGAGTTGAAAGGAAAAAGCTTGATGGCTTTATGGGTAGGATTCGATCTGTCTACCCTGTTGCTTCACCTAATGAATGCAACCAAATGTGCCTGTCAACTCTCATGAAGTGTAACCATTGTGGTGAAACTTCATGGCAGACA"&amp;"GGCGATTTTGTTAGAGCCACTTGTGAGTTCTGTGGTACTGAAAATTTGACTAAAGATGGTGCTACAACTTGTGGTTACCTTCCTCAAAATGCTGTTGTCAAAATTTACTGTCCAGCATGTCATAACCCAGAAATAGGACCTGAGCATAGTCTTGCTGAATACCACAATGAATCTGGTCTAAAGACCACTCTTCGTAAGGGTGGTCGTACCATTTCATTTGGTGGTTGTGTCTTCTCCTATGTTGGCTGTCACAAC"&amp;"AAATGTGCCTAT-----------------------CATAGGTTGCAATCACACAGGAGTTGTTGGAGAAGGTGCTGAAAGTCTGAATGACAACCTTCTTGAAATACTTCAGAAAGATAAAGTCAATATCAACATTGTTGGTGACTTTAAACTTAATGAAGAGATTGCCATTATATTGGCATCTTTCTCTGCTTCTACAAGTGCTTTTGTAGAAACTGTCAAAGGTTTGGATTATAAAACATTCAAACAGATTGTT"&amp;"GAATCCTGTGGTAACTTTAAAGTTACCAAAGGCAAAGCTAAGAAGGGTGCTTGGAATATTGGTGAGCAAAAATCAATACTGAGTCCTTTGTATGCATTTGCATCTGAAGCTGCTCGTGTTATACGCGCCATTTTCTCTCGTACTCTTGAAACTGCTCAACACTCAGTTCGTGTCCTACAACAGKMCGCTATAACTATTCTTGATGGAATTTCACAKTATTCACTGAGACTCATTGATGCTATGATGTTCACATCT"&amp;"GATTTAGTTACTGACAACCTTGTTGTGATGGCATATATCACAGGTGKTGTTGTMCAAATGACATCACAGTGGCTTACAAATATCTTTGGCACTGTTTATGAAAAACTTAAACCTATTCTTGAATGGCTTGAAGACAAATT-------------------------------------------------------------------------------------------------------------------"&amp;"---------------------------------------------------------------------------------------------------------------------------------------------------------------------------------------------------------------------------------------------------------------"&amp;"-------------------------------------------------------------------------------------------------------------------------------------------------------CAAATAACACCTTCACACTTAAAGGTGGTGCACCAACAAAAGTTACTTTTGGTGATGACACCGTAATTGAAGTACAGGGTTACAAAAGTGTAAGTATCACTTTT"&amp;"GAACTCGATGAGAGAGTAGATAAAGTACTTAATGAAAAGTGCTCTAACTACACAGT-------------GAAGTAAATGAGTTTGCTTGTGTTGTCGCTGATGCTGTTATAAAGACTTTACAGCCAGTATCTGAATTACTTACACCACTAGGCATAGATTTAGACGAGTGGGGTATGGCAACATACTACTTGTTTGATGAATCTGGTGAGTTTAATTTAGCCTCTCATATGTACTGTTCTTTCTATCCTCCAGAT"&amp;"GAGGATTATGAAGAAGATGAGTGTGAAGAGGAACAGTATGAACCATCAACTCAGTATGAGTATGGTACAGAGGATGATTACCAAGGTAAATCTTTGGAATTTGGTTCAACCTCTTCTGCTTCTCAAATAGAAGAAGAACCAGAGGAAGATTGGTTAGAAGATGGCAATGAGGAAATTGCTATGCAAGAAGA----------------------------------------------------------------"&amp;"------------------------------------------------------------------------------------GCAGACATTGTGGAAGAAGCTAAACAGGTGAAACCAACAGTAGTTGTTAATGCAGCTAATGTTTACCTTAAACATGGAGGAGGTGTTGCTGGAGCTTTAAACAAAGCTACAAACAACGCTATGCAAGTAGAATCAGACAATTACATAGCCA--------------------"&amp;"------------------------------------------------------------------------------------------------------------------------------------TTACTAGCACCTTTATTGTCAGCAGGCATCTTTGGTGCTGACCCTGTCCAATCCTTAAGAGTTTGTGTAGACACTGTTCGCACAAATGTTTACTTGACTGTCTTTGACAAAGATCTCTATGAA"&amp;"AAACTTGTTTCTAGCTTTTTAGA-------------------------------------------------------------------------GAAAATAAACCTTCAGTTGAACAAAAGCAACAGGCTGAAGAAAAGAAAGTCAAGGCTTGTGTTGAAGAAGTTACAACCACTTTGGAAGAAACTAAGTTTCTCACAGAGAATTTGTTACTTTATATAGACATTAATGGCAACCTTCATCC-------GCC"&amp;"ATGCTTGTCAAAGACACTGACACCACCTTTCTAAAGAAAGATGCTCCTTACATAGTAGGTGATGTCATTAAGGAAGGTGTTTTAACTGCTGTAGTTATACCTACTAAAAAAGCTGGTGGGACCAAACTGTTGTCCACAAAAGCATTAAAGAAGTTACCAGTAGACAATTATATAACCACCTACCCTGGACAGGGTAATAATGGTTATACATTAGAAGAGGCAAAGACAGTGCTTAAAAAGTGCAAGAGCGCTTTT"&amp;"TACATACTACCATCCATTGTCTCTAATGAGAAAGAAGAAATTCTTGGAACTGTTTCTTGGAATTTGCGAGAAATGCTTGCACATGCTGAGGAAACACGTAAATTAATGCCTGTTTGTATGGAAACTAAAGCTATAGTTTCAACCATACAACGTAAATACAAGGGTATTAAAATACAGGAAGGTGTGGTTGATTATGGTGCTAGGTTTTACTTCTATACTAGTAAAACAACAGTAGCATCACTCATCAACACACTT"&amp;"AACAATCTAAATGAGACTCTCGTTACAATGCCTTTGGGTTATGTAACACATGGCCTTAACCTAGAAGAAGCTGCGCGGTACATGAGATCTCTTAAGGTACCAGCGACAGTTTCTGTTTCTTCACCAGATGCTGTAACAGCATATAATGGTTAT-------------------CACCTGAAGAACATTTCATAGAAACCATCTCTCTAGCTGGTTCTTACAAAGATTGGTCCTATTCTGGACAATCAACACAACTT"&amp;"GGTATAGAATTTCTTAAAAGAGGTGATAAAACTGTTTATTACACCATTAACCCTATTGCTTTTCATACAGAGGGTCAAATTATCACCTTTGATGATTTAAAAACACTTCTCTCATTGAGAGAGGTTAGAACAATCAAAGTGTTTACAACTGTATACAATGTTAATCTCCATACACAAGTTGTGGACATGTCTATGACTTATGGACAACAGTTTGGTCCCACTTATTTGGATGGAGCTGATGTCACTAAAATAAAA"&amp;"CCTCATAATTCACATGAAGGTAAGACATTTTATGTCTTGCCTAATGATGACACATTACGTGCAGAGGCTTTTGAGTACTACCATACAACAGATGCTAGTTTTCTTGGTAGGTACATGTCAGCTTTAAACCATACCAAGAAGTGGAAATACCCACAGGTTAATGGTTTAACTTCTATTAAGTGGGCAGATAACAATTGTTACCTTGCTACTGCTTTATTAGCACTCCAACAAATAGAGTTGAAGTTTAATCCACCT"&amp;"GCTTTGCAAGATGCTTATTATAGAGCTAGAGCCGGTGATGCTGCTAATTTCTGTGCACTTATCTTAGCCTATTGTAACAAAACAGTAGGAGAGTTAGGTGATGTTAGAGAAACAATGAATTATTTGTTTCAACATGCCAATTTGGATTCTTGTAAGAGAGTTCTAAATGTGGTGTGTAAAACTTGTGGACAGCAACAAACCACTCTTAAGGGTGTGGAAGCTGTTATGTACATGGGTACACTTTCTTATGAACAA"&amp;"CTTAAGAAAGGTGTCCAAGTACCTTGTGTGTGCGGTAAACAAGCCACACAATATTTAGTCCAACAAGAGTCACCTTTTGTTATGATGTCTGCACCACCTGCCGACTATGAATTGAAGCATGGTACCTTTGTTTGTGCTAGTGAATACACTGGTAATTACCAATGTGGCCACTACAAACACATAACTTCTAAGGAAACTCTGTATTGCATAGATGGTGCTTTACTGACAAAGTCTTCTGAATACAAAGGTCCTATT"&amp;"ACAGATTTTTTCTATAAAGAAAACAGTTACACAACAACCATTAAACCAGTTACATATAAACTGGATGGTGTTGTTTGTACAGAAATTGATCCTAAATTGGACAATTACTATAAAAAAGACAATGCTTATTTCACAGAGCAACCAATTGATCTTGTACCAAACCAACCTTACCCTAATGCAAGCTTTGATAATTTCAAGTTTGTATGTGATAATATTA--------------------------------------"&amp;"--------------------------TACATTTTTTCCTGACTTAAATGGTGATATAGTAGCTATTGATTACAAACACTACACGCCTTCTTTTAAGAAAGGTGCTAAGTTACTGCACAAACCTGTTGTTTGGCATGTTAACAATACAACTAACAAAGCTACGTATAAACCAAATA--------------------------------------------------------------------------------"&amp;"------------AATCTTGCCTGTGAAGATCTCAAACACGTCTCTGAAGAAGTAGTGGAAAATCCTACCATACAGAAAGACATATTAGAGTGTAATGTAAAAACTACCGAAGTTGTAGGTGACGTTATACTCAAACCAGCAAATGATGGTGTAAAAATTACTGAAGAGGTTGGTCACACAGATTTAATGGCTGCTTATGTAGAAAGTTCTAGTCTTACTATTAAGAAACCTAATGAGTTGTCTAGAGTGTTAGGT"&amp;"TTGAAAACCATTGCTACTCATGGCTTAG----------------------------------------------------------------------------TACTAACATAGTTACGCGATGTTTAAATCGTGTATGTACTAATTATATGCCTTATTTCTTTACTCTATTGCTACAATTATGTACTTTTACTAAGAGTACTAATTCTAGGATTAAAGCATCTATGCCAACCACTATAGCAAAGAA-------"&amp;"-----------------------------------------------------TAATTTTTCTAAAGTGATAAATGTTGTAATTTGGTTTTTACTATTAAGTGTTTGTTTAGGTTCTTTAATCTATTCAACTGCTGCAKTAGGTGTTTTAATGTCTAATCTGGGCATGCCTTCTTATTGTACAGGTTACAGAGAAGGTTACTTAAACTCTACTAATGTCACTACTGCAACATACTGTACTGGTTCTATACCTTGT"&amp;"AGTGTTTGTCTTAGTGGTTTAGATTC---------------------------------------------------------------------------------------------------------ACTCTTTACTAGGTTCTTTTATGTACTTGGACTAGCTGCAATTATGCAATTGTTTTTCAGCTATTTTGCTGTACATTTTATTAGTAATTCTTGGCTTATGTGGTTGATAATTAACCTTGTACAA"&amp;"ATGGCTCCAATTTCAGCTATGGTCAGAATGTACATATTCTTTGCTTCATTCTATTATGTATGGAAAAGTTATGTGCATGTTGTGGATGGTTGTACTTCATCTACTTGTATGATGTGTTACAAGCGTAATAGAGCAACAAGAGTTGAATGTACAACTATTGTTAATGGTGTTAGAAGATCCTTTTATGTCTATGCTAATGGAGGTAAAGGATTTTGTAAACTACACAACTGGAATTGTGTCAATTGCGACACATTC"&amp;"TGTGCTGGTAGTACCTTTATTAGTGATGAAGTTGCAAGGGACTTATCATTACAGTTTAAGAGACCAATTAACCCAACTGACCAGTCATCATATGTTGTTGACAGTGTTAGCGTAAAGAATGGTTCTATCCATCTTT-----------------------------------------------------------------------------------------------------------------------"&amp;"---------------------------------------------------------------------------------------------------------------------------------------------------------------------------------------------------------------------------------------------------------------"&amp;"-----------------------------------------------------------------------------------------------ATTTGACATTGAAGTTACTGGTGATAGTTTTAATAATTACATGCTCACCTATAACAAAGTTGAAAACATGACACCTCGTGATCTTGGTGCTTGTATCGATTGCAGTGCACGTCATATTAATGCACAAGTAGCAAAAAGTCACAATATTGCCCTGATCTGG"&amp;"AATATTAAAGATTTCATGTCACTGTCTGAACAACTACGAAAACAAATACGTAGTGCTGCAAAGAAGAACAACCTGCCATTTAAGTTGACATGCGCAACTACTAGGCAAGTTGTTAATGTTGTTACAACAAAGATAGCACTTAAAGGTGGTAAAATTGTAAATAACTGGCTGAAGCAGCTGATTAAAGTTACATTAGTGTTTCTTTTGGTTGCTGCTACCTTTTATTTAATAACACCTGTTCATGTCATGTCCAAA"&amp;"CATACTGACTTTGCAAGTGAAATTATAGGATATAAGGCTATTGATGGCGGTGTCACACGTGACATATCATCGACAGATACTTGTTTTGCCAACAAACATGCTGATTTTGATACATGGTTTAGTCAGCGTGGTGGTAGTTATACTAATGACAAAGCATGCCCATTAGTAGCAGCTGTCATAACAAGAGAGGTGGGTTTTGTTGTACCTGGTTTACCTGGTACGATACTACGCGCAACTAATGGTGACTTCTTGCAT"&amp;"TTCTTACCTAGAGTTTTCAGTGCAGTTGGCAACATCTGCTATACACCTTC----------------------------------------------------------------------------------------------------------------------------------------------------------------------------------------------------AACACTTAC"&amp;"CTTGAAGGTTCTGTTAGAGTGGTAACAACTTTTGACTCTGAGTACTGTAGACACGGTACATGTGAAAGATCTGAAGCAGGCATTTGTGTATCCACTAGTGGTAGATGGGTACTCAATAATGATCATTACAGATCTCTACCAGGAGTGTTTTGTGGTGTAGATGCTGTGAATTTACTTACTAATATGTTCACACCACTAATTCAACCGATTGGTGCTTTGGACATATCTGCATCTATTGTAGCGGGAGGCMTCGTT"&amp;"GCTATTATAGTAACATGTCTTGCTTACTMCTTTATGAGGTTTAGAAGAGCTTTTGGTGAATACAGTCATGTAGTTGCCTTCAATACTCTGTTATTCCTTATGTCATTCACTGTACTCTGCTTGACACCAGTTTATTCGTTCTTACCTGGTGTTTACTCTGTTATTTACTTGTACTTGACATTCTATCTTACTAATGATGTTTCTTTCTTAGCACATATCCAATGGATGGTTATGTTCACACCTTTAGTACCTTTC"&amp;"TGGATAACAATTGTTTATGTCATTTGTATTTCCACAAAGCATTTTTATTGGTTCTTTAGCAACTACCTAAAGAGACGTGTTGTCTTTAATGGTGTTTCCTTTAGTACATTTGAAGAGGCTGCTTTATGCACCTTTCTCTTAAATAAAGAAATGTATCTGAAATTGCGCAGTGATGTACTTCTGCCTCTTACGCAATATAACAGATATTTAGCTCTTTACAATAAGTACAAGTATTTTAGTGGAGCCATGGACACT"&amp;"ACAAGCTATAGAGAAGCTGCTTGTTGTCATCTCGCCAAGGCTCTTAATGATTTTAGCAACTCAGGCTCTGATGTTCTCTACCAACCACCACAAACTTCTATCACATCTGCTGTCTTACAGAGTGGTTTTAGAAAAATGGCATTCCCATCTGGTAAAGTTGAGGGCTGCATGGTACAAGTTACTTGTGGTACAACTACTCTTAATGGTCTTTGGCTTGATGATGTAGTTTACTGTCCACGACATGTGATCTGCACT"&amp;"TCTGAAGACATGCTTAACCCTAATTATGAAGATTTGCTCATTCGTAA----------------------------------------------------------------------------------------------------------------------------------------------------------------------------------------------------------------"&amp;"---------------------------------------------------------------------------------------------------------------------------------------------------------------------------------------------------------------------------------------------------------------"&amp;"---------------------------------------------------GTGGCTATGAAGTACAACTATGAACCTTTGACACAAGATCATGTTGACATACTAGGACCTCTTTCAGCTCAAACTGGAATTGCAGTTCTAGATATGTGTGCTTCCTTAAAAGAATTACTACAAAATGGTATGAATGGACGTACCATA---------------------------------------------------------"&amp;"---------------------------------------------------------------------------------------------------------------------------------------------------------------------------------------------------------------------------------------------------------------"&amp;"----------------------------------------------------------------TTGACACTAGTTTGTCTGGTTTCAAACTAAAGGACTGTGTTATGTATGCATCAGCTGTAGTGTTATTAATCCTTATGACAGCAAGAACTGTGTATGATGATGGTGCTAGAAGAGTTTGGACACTTATGAATGTTCTGACACTTGTTTATAAAGTCTATTATGGTAATGCTTTAGATCAAGCTATTTCTATG"&amp;"TGGGCTCTTATAATCTCTGTAACTTCTAACTACTCAGGTGTAGTTACAACTGTCATGTTTATGGCCAGAGGTATTGTTTTTATGTGTGTTGAGTATTGCCCTATCTTCTTCATAACTGGTAATACACTTCAGTGTATAATGCTAGTTTATTGTTTCTTAGGCTATTTCTGTACTTGTTACTTTGGCCTCTTCTGTTTACTCAACCGCTATTTTAGACTGACTCTTGGTGTTTATGATTATTTAGTTTCTACACAG"&amp;"GAGTTTAGATATATGAATTCCCAAGGAKTACTTCCTCCTAAGAATAGCATAGATGCCTTCAAMCTTAACATCAAGTTGTTGGGTGTTGGAGGTAAACCATGCATTAAAGKAGCCACTGTASAGTCTAAAATGTCAGATGTAAAGTGTACGTCAGTAGTTTTACTTTCAGTTTTACAACAACTTAGAGTAGAATCGTCTTCTAAATTGTGGGCTCAATGTGTTCAGCTCCATAATGATATTCTCTTAGCTAAGGAT"&amp;"ACTACTGAAGCCTTTGAAAAAATGGTTTCATTACTTTCTGTTCTGCTTTCTATGCAAGGTGCTGTAGACATAAACAAGCTTTGTGAAGAAATGCTCGATAACAGGGCAACCTTACAAGCCATAGCTTCAGAGTTTAGTTCTCTCCCATCATATGCAGCTTTTGCTACTGCTCAGGAAGCTTATGAGCAGGCTGTTGCTAATGGTGACTCTGAAGTTGTTCTTAAAAAGTTAAAGAAATCTTTGAATGTGGCTAAA"&amp;"TCTGAATTTGACCGTGATGCAGCTATGCAACGKAAGTTGGAGAAGATGGCTGATCAAGCTATGACCCAGATGTACAAACAGGCAAGATCTGAAGACAAAAGGGCAAAAGTTACTAGTGCTATGCAAACAATGCTTTTCACTATGCTTAGAAAGTTGGATAATGATGCACTTAACAACATTATCAACAATGCAAGAGATGGTTGTGTACCGTTGAACATAATACCACTCACTACTGCAGCCAAATTAATGGTTGTC"&amp;"ATACCAGACTATAACACATATAAGAACACGTGTGATGGTACTACTTTTACTTATGCATCAGCACTATGGGAAATCCAGCAAGTTGTTGATGCAGATAGTAAAATTGTTCAGCTTAGTGAGATTAGTATGGACAATTCACCTAATCTAGCATGGCCTCTCATTGTAACAGCCTTGAGGGCCAATTCTGCTGTCAAATTACAGAATAATGAGCTTAGTCCTGTTGCACTACGACAGATGTCATGTGCCGCCGGTACA"&amp;"ACACAAACAGCATGCACTGATGATAATGCTCTAGCCTACTATAACACTACAAAGGGAGGTAGGTTTGTATTAGCATTACTATCTGATTTACAAGACTTGAAGTGGGCTAGGTTCCCTAAGAGTGATGGAACTGGCACTATTTATACGGAACTGGAACCACCTTGTAGGTTTGTTACAGACACACCWAAGGGTCCTAAAGTGAAATACTTGTATTTTATTAAGGGTCTAAACAATCTAAATAGAGGTATGGTATTG"&amp;"GGTAGTTTAGCTGCTACAGTACGCTTACAGGCTGGCAATGCAACAGAAGTACCTGCCAATTCAACTGTGCTATCTTTTTGTGCTTTTGCTGTAGATGCAGCTAAGGCTTATAAAGATTACCTAGCTAGTGGAGGACAACCAATCACTAATTGTGTTAAGATGTTGTGTACACACACTGGTACTGGTCAGGCAATAACAGTTACACCAGAAGCCAATATGGATCAAGAATCCTTTGGCGGTGCATCGTGTTGTCTG"&amp;"TACTGTCGTTGCCACATAGATCATCCAAATCCTAAAGGGTTTTGTGATTTGAAAGGTAAATATGTACAAATACCTACAACTTGTGCTAATGACCCTGTGGGTTTTACACTTAAAAACACAGTCTGTACCGTCTGCGGTATGTGGAAAGGTTATGGCTGTAGTTGTGATCAACTCCGCGAACCCATGCTTCAGTCAGCTGACGCACAGTCGTTTTTAAACGGGTTTGCGGTGTAAGTGCAGCCCGTCTTACACCGT"&amp;"GCGGCACAGGCACTAGTACTGATGTCGTATAYAGGGCTTTTGACATCTACAATGACAAAGTAGCTGGTTTTGCTAAATTCCTAAAAACTAATTGTTGTCGCTTCCAAGAGAAAGATGAAGATGGCAATTTAATTGACTCTTATTTCATAGTTAAGAGACACACTTTCTCTAACTATCAACATGAGGAAACAATTTACAACTTACTTAAGGATTGTCCAGCTGTTGCTAAACATGACTTTTTTAAGTTTAGAATAG"&amp;"ACGGTGACATGGTACCACATATATCACGTCAACGTCTTACTAAATACACAATGGCTGACCKTGTCTATGCTTTGCGGCATTTTGAKGAGGGTAACTGTGACACATTAAAAGAAATACTTGTTACTTACAACTGTTGTGATGATGAGTATTTTAACAAAAAAGACTGGTATGATTTTGTAGAAAACCCAGACATATTACGCGTATATGCTAACTTAGGTGAGCGTGTACGCCAAGCTTTGTTAAAAACAGTACAAT"&amp;"TCTGTGATGCCATGCGAGATGCTGGCATTGTTGGTGTACTGACATTAGATAATCAAGATCTTAACGGTAACTGGTATGATTTCGGTGATTTCATACAGACCACACCAGGTAGTGGAGTTCCCGTTGTAGATTCTTATTATTCATTGTTAATGCCTATATTAACATTGACAAGAGCATTAACTGCTGAGTCACATGTTGACACTGATCTAACAAAGCCTTACATAAAATGGGATTTGTTAAAGTATGATTTCACGG"&amp;"AAGAGAGGTTAAAACTCTTTGACCGTTATTTCAAGTATTGGGATCAAACTTATCACCCAAATTGTGTTAATTGTTTGGATGACAGATGCATTCTGCATTGTGCAAACTTTAATGTTTTGTTCTCTACGGTCTTCCCACCAACAAGTTTTGGTCCTTTAGTGAGAAAGATTTTTGTTGATGGTGTTCCATTTGTTGTTTCAACTGGTTACCACTTCAGAGAGCTAGGAGTTGTACATAATCAGGATGTAAACTTAC"&amp;"ATAGCTCCAGACTTAGTTTTAAGGAATTACTTGTGTATGCTGCTGATCCTGCTATGCATGCTGCTTCTGGTAATTTATTACTAGATAAGCGTACAACATGCTTTTCAGTAGCTGCACTTACCAA------------------------------------TAATAAAGACTTTTATGACTTTGCAGTCTCTAAAGGTTTTTTCAAGGAAGGAAGTTCTGTTGAATTAAAACACTTCTTCTTTGCCCAAGATGGTA"&amp;"ATGCAGCAATAAGTGATTATGATTACTATCGCTACAATTTACCAACTATGTGTGACATTAGACAATTACTTTTCGTAGTAGAAGTAGTTGATAAGTATTTTGATTGCTATGACGGTGGTTGTATTAATGCTAATCAAGTCATAGTTAATAATTTAGACAAGTCTGCTGGTTTTCCATTTAATAAATGGGGCAAGGCTAGGTTATATTATGATYCTATGAGTTATGAGGACCAAGATGCATTGTTCGCTTATACTA"&amp;"AGCGTAATGTCATCCCAACTATAACTCAAATGAATCTTAAATATGCTATTAGTGCTAAAAATAGAGCTCGTACAGTTGCTGGCGTATCTATTTGTAGCACTATGACAAACAGACAGTTCCATCAGAAACTTCTTAAGTCTATAGCAGCCACCAGAGGTGCCACAGTTGTTATAGGCACTAGTAAGTTCTATGGTGGTTGGCATAATWTGTTGAAAACTGTTTACAGTGATGTAGAAAATCCCCATCTTATGGGTT"&amp;"GGGATTACCCTAAATGTGACAGAGCAATGCCTAACATGCTTAGAATCATGGCCTCACTCGTGCTTGCTCGTAAACATACAACCTGTTGCAGTCTGTCACACCGTTTCTATAGATTARCTAATGAGTGTGCACAGGTATTAAGTGAAATGGTCATGTGTGGTGGTTCACTATATGTTAAACCAGGTGGAACTTCATCAGGAGATGCAACAACTGCTTATGCTAATAGTGTTTTTAACATTTGTCAAGCTGTTACAG"&amp;"CTAATGTCAATGCACTTTTATCCACTGATGGTAACAAAATTGCTGATAAATATATCCGCAATTTGCAGCACAGACTTTATGAGTGTCTCTATAGAAATAGAGATGTTGATACAGACTTTGTGAATGAGTTTTATGCATATTTGCGTAAACACTTCTCAATGATGATACTCTCTGATGATGCTGTTGTGTGCTTTAATAGCACTTATGCGTCTCAAGGTTTAGTGGCTAGCATAAAGAACTTCAAGTCAGTTCTTT"&amp;"ATTACCAAAATAATGTTTTTATGTCTGAGGCTAAATGCTGGACTGAGACTGACCTTACTAAAGGACCTCATGAATTTTGCTCTCAGCATACAATGCTAGTCAAACAAGGTGATGATTATGTGTACCTGCCCTATCCTKATCCATCAAGAATTTTAGGAGCTGGCTGTTTTGTTGATGACATCGTAAAAACAGATGGTACATTAATGATAGAACGATTTGTGTCTTTAGCTATAGATGCTTATCCACTTACTAAAC"&amp;"ATCCAAATCAGGAGTATGCTGATGTCTTTCATTTGTATTTACAATACATAAGAAAGTTACATGATGAATTAACAGGACATATGTTAGACATGTATTCTGTTATGCTTACTAATGATAACACTTCTAGGTATTGGGAACCTGAATTTTATGAAGCTATGTACACACCTCATACAGTCTTACAGGCTGTTGGAGCCTGTGTTCTTTGTAATTCACAGACTTCATTAAGATGTGGTGCGTGTATACGCAGACCATTCT"&amp;"TATGTTGTAAATGCTGTTATGACCATGTCATATCAACATCACATAAATTAGTCTTGTCTGTTAATCCTTATGTTTGCAATGCTCCAGGTTGTGATGTCACAGATGTGACTCAACTTTACTTAGGAGGTATGAGCTATTACTGCAAGTCACACAAACCGCCTATTAGCTTTCCTTTATGTGCTAATGGACAGGTTTTTGGTTTATATAAAAACACATGTGTTGGTAGCGACAACGTTACTGACTTTAATGCAATAG"&amp;"CCACATGTGATTGGACAAATGCAGGTGATTACATTCTTGCTAACACCTGTACTGAGAGACTTAAACTGTTCGCTGCTGAAACATTGAAAGCAACAGAAGAGACCTTTAAACTATCTTACGGCATTGCCACTGTGCGTGAAGTGTTGTCTGATAGAGAGTTACACCTTTCATGGGAGGTTGGAAAACCTAGACCACCACTCAATAGAAATTATGTCTTTACTGGTTACCGTGTAACTAAAAATAGTAAAGTACAAA"&amp;"TAGGAGAGTACACCTTTGAAAAAGGTGACTATGGAGATGCTGTTGTATATCGAGGTACAACAACCTACAAATTAAATGTTGGTGACTATTTTGTACTAACATCACATACAGTAATGCCTTTGAGTGCGCCTACACTAGTACCACAAGAGCATTATGTTAGAATAACTGGCTTGTACCCGACACTCAACATCTCAGATGAGTTTTCTAGCAATGTTGCAAATTATCAAAAGGTTGGTATGCAAAAGTATTCTACAC"&amp;"TCCAGGGACCTCCTGGTACTGGTAAGAGTCATTTTGYTATTGGCTTAGCTCTCTACTACCCGTCTGCGCGCATAGTGTATACAGCTTGCTCTCATGCTGCTGTCGATGCGCTTTGCGAGAAGGCATTAAAATATTTGCCTATAGACAAATGTAGTAGAATTATACCTGCACGCGCTCGTGTAGAGTGTTTTGACAAATTCAAAGTGAATTCAACATTAGAACAGTATGTCTTTTGCACTGTAAATGCATTGCCAG"&amp;"AAACAACTGCTGATATAGTTGTTTTTGATGAAATTTCAATGGCTACAAATTATGACTTGAGTGTTGTCAATGCTAGACTACGTGCTAAGCACTATGTTTACATTGGCGATCCTGCTCAACTACCAGCACCACGCACATTGCTAACTAAAGGCACACTAGAACCAGAATATTTTAATTCAGTGTGTAGACTTATGAAAACTATAGGTCCAGACATGTTCCTTGGAACCTGTCGTCGCTGTCCTGCTGAAATAGTCG"&amp;"ACACTGTAAGTGCTCTAGTTTATGACAATAAGCTGAAAGCACATAAAGAAAAATCAGCACAATGCTTTAAAATGTTTTATAAGGGTGTTATTACACATGATGTCTCATCTGCAATAAACAGACCTCAAATAGGCGTAGTAAGAGAATTTCTTACACGCAATCCTGCTTGGAGAAAAGCTGTCTTTATCTCACCATATAATTCACAGAATGCGGTAGCGTCAAAAATCTTGGGACTACCAACTCAGACTGTTGATT"&amp;"CATCACAGGGTTCTGAATATGACTATGTCATATTCACGCAAACCACTGAAACAGCTCACTCTTGTAATGTTAATAGATTTAATGTTGCTATTACTAGAGCGAAAGTAGGCATACTTTGCATAATGTCAGATAGAGACCTTTATGACAAGTTGCAATTTACAAGTCTTGAAATTCCACGTAGAAATGTGGCAACTTTACAAGCAGAAAATGTAACAGGACTATTTAAAGATTGTAGCAAAGTGATCAATGGATTAC"&amp;"A-------------------------------------------------------------------------------------------------------------------------TTCAAAATGAATTATCAAGTTAATGGTTACCCTAACATGTTCATCACCCGAGAAGAAGCCATAAGACATGTACGCGCATGGATTGGTTTCGATGTCGAAGGGTGTCATGCTACAAGAGAAGCTGTAGGTACTA"&amp;"ATTTGCCTTTACAGTTAGGCTTTTCTACAGGTGTTAWTTTAGTTGCTGTACCCACAGGCTATGTTGACACACCTAATAATACAGATTTCACCAGAGTTAGTGCTAAGCCACCACCTGGAGACCAGTTTAAACATCTTATACCACTCATGTACAAAGGTTTGCCTTGGAATGTAGTGCGTATAAAGATAGTTCAGATGTTAAGTGACACACTTAAAAATCTTTCTGACAGAGTTGTGTTCGTMYTWTGGGCACACG"&amp;"GCTTTGAATTAACATCCATGAAGTATTTTGTAAAAATAGGTCCTGAACGCACTTGCTGTCTCTGTGACAGACGTGCTACCTGTTTTTCCACAGCTTCTGATACTTATGCATGCTGGCATCACTCAATTGGGTTCGACTACGTCTATAATCCTTTCATGATTGATGTTCAGCAATGGGGTTTTACAGGTAACTTACAGAGTAACCATGACTTGTATTGTCAAGTACATGGTAATGCACATGTTGCTAGTTGTGATG"&amp;"CTATCATGACTAGATGTCTGGCAGTTCATGAATGCTTTGTTAAGCGTGTTGACTGGACTGTAGAGTACCCTATAATAGGTGATGAACTGAAGATTAATGCAGCTTGCAGAAAAGTACAGCACATGGTTGTTAAGGCTGCATTACTTGCAGATAAATTCTCAGTTCTTCACGACATTGGTAACCCTAAAGCTATTAAGTGTGTACCGCAGGCTGAAGTTGAGTGGAAATTCTACGATGCTCAGCCCTGTAGTGATA"&amp;"AAGCTTACAAAATAGAAGAATTGTACTACTCGTATGCTACACACTCTGATAAGTTTACAGATGGTGTTTGTTTATTCTGGAATTGCAATGTAGATAGATACCCTGCTAATTCTATTGTGTGTAGATTTGATACTAGAGTATTATCAAACCTAAACTTACCAGGTTGTGATGGTGGTAGTTTATATGTCAACAAACATGCCTTTCACACACCAGCATTTGATAAGAGTGCCTTTGTCAATTTAAAACAATTGCCTT"&amp;"TCTTCTACTACTCTGATAGCCCCTG---------CGGAAAACAGGTTGTGTCAGATATAGATTATGTACCACTAAAATCTGCTACGTGTATAACACGTTGTAATTTAKGTGGTGCTGTTTGTAGACATCATGCTAATGAGTATAGATTATATCTTGACGCTTATAATATGATGATCTCAGCTGGCTTTAGCTTATGGGTTTATAAACAATTTGATACTTACAACCTCTGGAATACTTTTACAAGACTTCAGAGTT"&amp;"TAGAAAATGTGGCTTTCAATGTTGTAAATAAAGGACACTTTGATGGACAACAGGGTGAAGTACCAGTTTCCATCATTAATAACACTGTTTACACAAAAGTTGATGGTGTTGATGTAGAATTATTTGAAAA--------------------------------------------------------------------------------------------GTGTTGACATTGCTGCTAATACAGTGATTTGGG"&amp;"ACTATAAAAGAGAAGCCCCTGCACATGTTTCTACAATAGGAGTTTGTACTATGACTGACATAGCAAAGAAACCTACTGAAAGTGTTTGCGCACCTCTCACCGTCTTCTTTGATGGTAGAGTTGATGGCCAAGTAGACTTGTTCAGAAACGCCCGTAATGGTGTTCTTATTACAGAAGGCAGTGTTAAAGGTTTACAACCATCTGTTGGTCCTAAACAAGCTAGTCTTAATGGAGTCACATTAATTGGAGAAGCAG"&amp;"TAAAAACACAGTTCAATTATTACAAGAAAGTAGATGGTGTTGTACAGCAACTACCTGAAACTTATTTTACCCAAAGTAGAAATTTACAAGAATTCAAACCCAGGAGTCAAATGGAAATTGATTTCTTAGAATTAGCTATGGATGAATTCATTGAACGATATAAACTAGAAGGCTATGCCTTCGAACATATCGTTTATGGAGATTTTAGTCACAGTCAATTAGGGGGCTTACACTTATTGATTGGACTAGCTAAAC"&amp;"GTTCAAAGGATTCGCCTCTCGAGTTAGAGGATTTTATTCCCATGGACAGTACAGTTAAAAATTACTTCATAACAGATGCACAAACTGGATCTTMAAAATGTGTGTGTTCTGTTATAGATTTATTACTTGATGATTTTGTTGAAATAATAAAATCTCAAGATTTATCTGTGGTTTCTAAAGTTGTCAAAGTGACTATTGACTATACAGAAATTTCATTTATGCTTTGGTGTAAAGATGGACACGTTGAAACATTTT"&amp;"ACCCAAAATTACAATCTAGTCAMGCATGGCAACCGGGAGTGGCTATGCCAAACCTTTACAAAATGCAAAGGATGCTACTAGAGAAATGTGACCTTCAGAATTATGGTGATAGTGCTACATTACCTAAAGGCATAATGATGAATGTCGCAAAATATACCCAACTGTGTCAATATTTAAATACATTAACTTTAGCTGTGCCTTACAATATGAGAGTTATACATTTTGGTGCTGGCTCAGATAAAGGAGTGGCACCTG"&amp;"GTACAGCAGKTTTGAGACAGTGGTTACCCACGGGTACMCTACTTGTTGATTCAGATCTTAATGACTTTGTCTCTGATGCAGATTCAACTTTAATTGGTGATTGTGCAACCGTACATACAGCTAACAAATGGGATCTCATTATTAGTGACATGTACGATCCTAAGACTAAAAATGTTACAAAAGAAAATGATTCCAAAGAAGGATTTTTCACTTACATTTGTGGATTTATACAACAAAAGTTAGCCCTCGGAGGTT"&amp;"CTGTGGCAATAAAGATAACGGAGCACTCTTGGAATGCTGATCTTTATAAGCTCATGGGACACTTCGCATGGTGGACCGCTTTTGTTACTAATGTGAATGCCTCATCTTCAGAAGCATTTTTAATTGGATGTAATTATCTTGGCAAACCGCGTGAACAAATCGACGGTTATGTCATGCATGCAAATTACATATTTTGGAGGAACACAAATCCAATACAATTGTCTTCCTATTCTTTATTTGACATGAGTAAGTTTC"&amp;"CTCTTAAATTAAGAGGTACTGCTGTAATGTCTTTAAAAGAAGGCCAAATTAATGATATGATTTTATCTCTTCTTAGTAAAGGTAGACTTATTATTAGAGAGAACAACAGAGTTGTTATTTCTAGTGATGTTCTTGTTAATAACTAAACGAACA-----TGTTGTTTTTCTTCTTTTTACACTTTGCCTTAGTAAATTCACAATGTGTTAATTTAACAGGTAGAGCTGCTATCCAGCCTTCATTCACCAATTCCTC"&amp;"TCAAAGAGGTGTTTATTATCCTGACACCATATTTAGATCAAACACACTTGTGTTGAGTCAGGGTTACTTTTTACCTTTTTATTCTAATGTTAGCTGGTATTATGCATTG------ACAAAAACTAACAGTGCTGAAAAGAGAGTTGATAACCCTGTTTTGGATTTCAAAGACGGTATTTACTTTGCTGCAACTGAAAAATCTAACATTGTCAGAGGTTGGATCTTTGGAACGACTCTTGACAACACATCACAGTC"&amp;"ACTTTTGATAGTTAACAACGCAACTAATGTTATCATCAAAGTTTGTAATTTCCAGTTTTGTTATGACCCTTACCTTAGTGGTTATTATCAT---AACAATAAAACGTGGAGCACGAGAGAGTTTGCTGTTTATTCCTCTTATGCCAATTGCACTTTTGAGTATGTGTCTAAGTCTTTTATGCTAGATATAGCTGGCAAAAGTGGCTTATTTGACACATTAAGAGAGTTTGTTTTCCGAAATGTCGACGGATATTT"&amp;"CAAGATTTACTCAAAATACACACCTGTTAATGTAAATAGTAATTTACCTATAGGTTTTTCAGCACTTGAACCTCTTGTTGAAATTCCAGCTGGCATAAATATTACTAAATTTAGAACACTCCTCACTATACATAGAGGAGACCCCATGCCTAAT-----------------------------------------------------------------------------------------------------"&amp;"----------------------------------------------------AAATCCTTAACTGTTGAAAAAGGAATCTATCAGACTTCTAACTTTAGAGTTCAACCAACTGAATCTATAGTTAGGTTTCCAAATATTACAAACTTATGCMCTTTTGGTGAAGTTTTCAATGCAACCACTTTTGCATCTGTTTATGCTTGGAATAGAAAGAGAATCAGTAACTGTGTTGCTGATTACTCTGTTCTTTACAACTC"&amp;"CACTTCTTTCTCAACATTCAAATGTTATGGAGTTTCACCAACCAAACTAAATGATCTCTGCTTTACTAACGTTTATGCAGACTCATTTGTAGTTAGAGGTGATGAAGTCAGACAAATTGCTCCAGGACAAACAGGAAGAATTGCTGRCTATAATTATAAACTCCCTGATGATTTCACAGGTTGTGTAATAGCTTGGAATTCTAACAACCTTGATTCTAAGGTTGGTGGTAATTATAACTACCTTTATAGATTGTT"&amp;"TAGAAAGTCCAACCTCAAACCTTTTGAACGAGACATTTCTACAGAAATATACCAAGCTGGTAGTACACCCTGCAATGGGGTTGAAGGTTTTAACTGTTACTTTCCTCTACAATCTTATGGTTTCCACMCTACTAATGGTGTTGGTTACCAACCTTATAGAGTAGTAGTATTGTCATTTGAACTTTTAAAWGCACCTGCTACTGTTTGTGGACCTAAACAGTCCACTAACCTAGTTAAAAACAAATGTGTCAACTT"&amp;"CAATTTT-----------------AGGTGTTCTTACAGAGTCTAGCAAAAAGTTTTTGCCTTTCCAACAATTTGGCAGAGATATTGCCGACACTACTGATGCTGTCCGTGATCCACAGACACTTGAAATTCTTGATATTACACCGTGTTCTTTTGGTGGTGTCAGTGTTATAACACCAGGAACAAACACTTCTAACCAAGTGGCTGTTCTTTATCAGGATGTTAACTGCACTGAAGTCCT---------------"&amp;"----------------------------------------------------------------------------------------------------TACGAGTGTGACATACCAATTGGTGCAGGAATATGTGCCAGTTATCAGACTCAAACTAATTCACGTAGTGTTTCAAGTCAAGCTATTATTGCCTACACTATGTCACTTGGTGCAGAAAATTCAGTTGCTTATGCTAATAACTCTATTGCCATACC"&amp;"TACAAATTTTACTATTAGTGTGACCACTGAAATTCTACCAGTGTCTATGACAAAGACATCAGTAGATTGTACAATGTACATTTGTGGTGACTCAATAGAGTGCAGCAACCTTTTGCTCCAATATGGTAGTTTTTGCACACAACTTAATCGTGCTTTAACTGGAATTGCTGTTGAACAAGACAAAAACACACAGGAAGTTTTTGCACAAGTTAAACAAATTTACAAGACACCACCAATAAAGGATTTTGGTGGTTT"&amp;"CAACTTTTCTCAAATATTACCAGATCCATCAAAACCAAGCAAGAGGTCATTTATTGAAGATTTACTCTTCAACAAAGTGACACTTGCTGATGCTGGCTTCATCAAACAATATGGTGATTGCCTTGGTGATATTGCCGCTAGAGATCTTATTTGTGCACAAAAGTTTAATGGCCTTACTGTTCTGCCACCTTTGCTCACAGATGAAATGATTGCTCAATACACCTCTGCACTACTTGCAGGGACAATCACATCAGG"&amp;"TTGGACCTTTGGTGCTGGTGCAGCATTACAGATACCATTTGCTATGCAAATGGCTTACAGGTTTAATGGTATTGGAGTTACACAAAATGTTCTCTACGAGAACCAAAAACTAATTGCAAACCAATTCAACAGTGCAATTGGCAAAATTCAAGATTCACTTTCATCTACTGCAAGTGCACTTGGAAAACTTCAAGATGTTGTCAACCAAAATGCACAGGCTTTAAACACACTTGTTAAACAACTCAGCTCTAATTT"&amp;"TGGAGCCATTTCGAGTGTGTTAAATGACATTCTTTCACGTCTTGACAAAGTTGAGGCTGAAGTCCAAATTGACAGGTTGATCACTGGCAGATTACAAAGTTTGCAGACATACGTGACTCAACAACTAATTAGAGCCGCAGAAATTAGAGCTTCTGCTAATCTTGCCGCAACTAAGATGTCTGAATGTGTTCTTGGACAATCTAAAAGAGTTGACTTTTGTGGWAARGGCTACCACCTTATGTCTTTTCCGCAGTC"&amp;"AGCACCTCATGGTGTAGWCTTTTTGMATGTGACTTATGTTCCATCTCAAGAAAAGAATTTTACWACTACMCCTGCCATTTGTCATGAAGGAAAAGCACACTTTCCTCGTGAAGGTGTTTTCGTTTCAAACGGCACGCACTGGTTTGTAACACAAAGGAATTTCTATGAACMACAAATTATTACCACGGACAATACTTTTGTMTCTGGTAGCTGTGATGTTGTGATTGGAATTGTCAACAACACAGTTTATGATCC"&amp;"TTTGCAACCARAACTTGATTCATTCAAGGAGGAGTTGGACAAATATTTTAAAAATCATACATCACCAGATGTTGATTTAGGTGACATTTCTGGCATCAACGCTTCAGTTGCA-----------------------------------------------------------------------------------------------------------------------------------------------"&amp;"---------------------------------------------------------------------------------------------------------------------------------------------------------------------------------------------------------------------------------------------------------------"&amp;"---------------------------------------------------------------------------------------GCAACACTCAAAAAGAGGTGGCATTTAGCCCTCTCTAAGGGTGTTCACTTTGTTTGCAACTTGCTGCTGCTGTTTGTAACAGTTTATTCACATCTTTTGCTTGTTGCTGCTGGCCTTGAAGCCCCATTTCTTTATCTTTATGCT---------TTCTTGCAAAGTATA"&amp;"AACTTTGTGAGAATAATAATGAGGCTTTGGTTGTGCTGGAAATGCCGTTCCAAAAATCCTTTACTTTATGATGCTAACTACTTCCTGTGTTGGCATACTAATTGTTACGACTATTGTATTCCATACAATAGTGTAACTTCTTCAATTGTCATTACCTCCGGTGATGGCACAACAAATCCCATTACAGAACATGACTACCAAATTGGTGGTTATTTTGAGAAATGGGAATCTGGAGTAAAAGACTGTGTTGTATTA"&amp;"CACAGCTACTTCACTTCAGATTACTACCAGCTGKACTCAACTCAATTGAGCACAKACACTGGTGTTGAACATGTAACTTTCTTCATCTACAATAAAATCGTAGATGAGCCCGAAGAACATGTCCAAATTCACACAATCGACGGTTCATCCGGAGTTGTTAATCCAGCAATGGAACCAATTTATGATGAACCGACGACGACTACTAGCGTGCCTTTGTAAGCACAAGCTGATGAGTACGAACTTATGTACTCATTC"&amp;"GTTTCGGAAGAGACAGGTACGTTAATAGTTAATAGCGTACTTCTTTTTCTTGCTTTCGTGGTATTCTTGCTAGTCACACTAGCCATCCTTACTGCGCTTCGAKTGTGTGCGTACTGCTGCAATATTGTTAACGTGAGTCTTGTGAAACCTTCTTTTTACGTTTACTCTCGTGTTAAAAATCTGAATTCTTCTAGAGTTCCTGATCTTCTGGTCTAAACGAACTAAATATTATATTAGTTTTTCTGTTTGGAACTT"&amp;"TAATTTTAGCCATGTCAGGTGACAACGGTACTATTACCGTTGAGGAACTTAAAAAKCTCCTTGAKCAATGKAACCTAGTAATAGGATTCCTATTTCTTACATGGATTTGTCTTTTACAATTTGCCTATGCCAACAGGAATAGGTTTTTGTACATAATTAAGTTAATTTTCCTCTGGCTGCTTTGGCCAGTAACTTTAGCTTGCTTTGTGCTTGCTGCTGTTTACAGAATAAATTGGATCACAGGTGGAATTGCCA"&amp;"TTGCAATGGCTTGTCTTGTTGGCTTGATGTGGCTTAGCTACTTCATTGCTTCATTCAGGCTGTTTGCTCGAACGCGTTCCATGTGGTCCTTCAACCCAGAAACAAACATTTTGTTGAATGTGCCGCTCCACGGTACAATTTTGACCAGACCGCTTCTAGAGAGTGAACTTGTAATTGGAGCTGTGATCCTTCGAGGTCATCTTCGAATTGCTGGACACCATCTAGGACGCTGTGACATCAAGGACCTGCCTAAAG"&amp;"AAATCACTGTTGCTACATCACGAACGCTTTCTTATTACAAATTGGGAGCGTCGCAGCGTGTAGCAGGTGACTCAGGTTTTGCTGCATACAGTCGCTACAGGATTGGCAATTACAAATTAAACACAGACCATTCCMGTAGCAGTGACAATATTGCTTTGCTTGTACAGTAAGTGACAACAGATGTTTCATCTCGTTGACTTTCAGGTTACTATAGCAGAGATATTATTAATTATTATGAGAACTTTTAAAGTTTCC"&amp;"ATTTRGAATCTTGACTACATCATAAATCTCATAATTAAAAGTTTATCTAAGCCACTAACTGAAAATAAATATTCTCAGTTAGATGAAGAGCAACCAATGGAGATTGATTAAACGAACATGAAAATTATTCTTTTCTTGGCATTGATAACACTTGCTACTTGTGAGCTTTATCATTATCAAGAGTGTGTTAGAGGTACAACAGTACTTTTAAAAGAACCTTGCTCTTCTGGAACATATGAAGGCAACTCACCTTTT"&amp;"CATCCTCTAGCTGATAACAAATTTGCACTGACTTGCTTTAGCACTCAATTTGCTTTTGCTTGTCCTGACGGTGTTAAACACATCTACCAGCTACGTGCACGAGCAGTTTCACCTAAACTGTTCATCAGACAAGAGGAAGTTCAAGAACTTTACTCACCAATTTTTCTCATAGTTGCGGCGATAGTGTTTATAACACTCTGCTTCACACTTAAGAGAAAGATAGAATGAGTGAGCTTTCACTAATTGACTTCTATC"&amp;"TGTGCTCTTTAGCCTTTTTGCTATTCCTTGTTTTAATTATGCTCATTATCTTTTGGTTTTCACTTGAACTACAAGATCATAATGAAACCTGTCATGCCTAAACGAACATGAAATTTCTTGTTTTCTTAGGAATCCTTACAACAGTAACTGCATTTCATCAGGAATGTAGTTTACAGTCATGTGCTCAACATCAACCCTATGTAGTTGATGATCCCTGTCCTATTCACTTTTACTCTCGATGGTTTATCAGAGTAG"&amp;"GAGYTAGAAAGTCAGCACCTTTAATTGAACTGTGCGTGGATGAGGCTGGTTCTAAATCACCCATTCAGTACATAGATATAGGTAATTACACGGTTTCCTGTTCACCTTTTACAATTAATTGCCAGGAACCTAAATTAGGCAGTCTCGTAGTACGTTGTTCGTTCTATGAGGACTTTTTAGAGTATCATGACGTTCGTGTTGTTTTAGATTTCATCTAAACGAACAAACTAAAATGTCTGATAATGGACCACAAAA"&amp;"TCAGCGAAATGCACCCCGCATTACGTTTGGTGGACCCTCAGATTCAGCTGGCAGTAACCAGAATGGAGAACGCAGTGGTGCACGACCTAAACAACGTCGTCCCCAAGGTTTACCCAATAATACTGCGTCTTGGTTCACCGCTCTCACTCAACATGGCAAGGAAGACCTTAGATTCCCTCGAGGACAAGGCGTTCCGATTAACACCAATAGCAGTCCAGATGACCAAATTGGCTACTACCGAAGAGCTACCAGACG"&amp;"AATTCGTGGTGGTGACGGTAAAATGAAAGATCTCAGTCCAAGATGGTACTTTTACTACCTAGGAACTGGGCCAGAAGCTGGACTTCCCTATGGTGCTAACAAAGAAGGCATCATATGGGTTGCAAATGAGGGAGCCTTGAATACACCTAAAGATCACATTGGCACCCGAAATCCTGCTAACAATGCTGCAATCGTGCTACAACTTCCTCAAGGAACAACATTGCCAAAAGGCTTCTACGCAGAAGGGAGCAGAGG"&amp;"CGGCAGTCAAGCTTCTTCTCGTTCCTCATCACGTAGTCGCAACAGTTCAAGAAACACAACTCCAGGCAGCAGCAGGGGAACTTCTCCTGCTAGGATGGCTGGCAATGGTGGTGATGCTGCTCTTGCTTTGCTGCTGCTTGACAGGTTGAACCAACTTGAGAGCAAAATGTCTGGTAAAGGCCAACAACAACAAGGCCAAACTGTCACTAAGAAATCCGCTGCAGAGGCTTCTAAGAAACCTCGCCAAAAACGTAC"&amp;"TGCCACCAAACAATACAATGTAACACAAGCTTTTGGCAGACGTGGTCCAGAACAAACCCAAGGAAACTTTGGGGATCAAGAATTAATCAGACAAGGAACTGATTACAAACAATGGCCGCAAATTGCACAATTTGCTCCTAGCGCTTCTGCATTCTTCGGAATGTCGCGCATTGGCATGGAAGTCACACCTTCGGGAACGTGGTTGACCTACACAGGTGCCATCAAATTGGACGACAAAGATCCAAATTTCAAAGA"&amp;"TCAAGTCATTTTGCTGAATAAGCACATTGACGCATACAAAACATTCCCACCAMCAGAGCCTAAAAAGGACAAAAAGAAGAAGGCTGATGAAACTCAAGCCTTACCGCAGAGACAGAAGAAACAACCCACAGTGACTCTTCTTCCT--------TTTGGATGATTTCTCCAAACAATTGCAACAATCCATGAGCAGTGCTGATTCAACTCAGGCTTAAACTCATGCAGACCACACAAGGCAGATGGGCTATATAAA"&amp;"CGTTTTCGCTTTTCCGTTTACGATATATAGTCTACTCTTGTGCAGAATGAATTCTCGTAGCTACATAGCACAAGTAGATGTAGTTAACTTTAATCTCACATAGCAATCTTTAATCAGTGTGTAACATTAGGGAGGACTTGAAAGAGCCACCACATTTTCACCGAGGCCACGCGGAGTACGATCGAGGGTACAGTGAATAATGCTAGGGAGAGCTGCCTATATGGAAGAGCCCTAATGTGTAAAATTAATTTTAGT"&amp;"AGTGCTATCCCCCCCG--------------")</f>
        <v>&gt;Pangolin_Guangdong/P1L _genome
----------------------------------------------------------------------------------------------------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CAAATAACACCTTCACACTTAAAGGTGGTGCACCAACAAAAGTTACTTTTGGTGATGACACCGTAATTGAAGTACAGGGTTACAAAAGTGTAAGTATCACTTTTGAACTCGATGAGAGAGTAGATAAAGTACTTAATGAAAAGTGCTCTAACTACACAGT-------------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GCAGACATTGTGGAAGAAGCTAAACAGGTGAAACCAACAGTAGTTGTTAATGCAGCTAATGTTTACCTTAAACATGGAGGAGGTGTTGCTGGAGCTTTAAACAAAGCTACAAACAACGCTATGCAAGTAGAATCAGACAATTACATAGCCA--------------------------------------------------------------------------------------------------------------------------------------------------------TTACTAGCACCTTTATTGTCAGCAGGCATCTTTGGTGCTGACCCTGTCCAATCCTTAAGAGTTTGTGTAGACACTGTTCGCACAAATGTTTACTTGACTGTCTTTGACAAAGATCTCTATGAAAAACTTGTTTCTAGCTTTTTAGA-------------------------------------------------------------------------GAAAATAAACCTTCAGTTGAACAAAAGCAACAGGCTGAAGAAAAGAAAGTCAAGGCTTGTGTTGAAGAAGTTACAACCACTTTGGAAGAAACTAAGTTTCTCACAGAGAATTTGTTACTTTATATAGACATTAATGGCAACCTTCATCC-------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TACATTTTTTCCTGACTTAAATGGTGATATAGTAGCTATTGATTACAAACACTACACGCCTTCTTTTAAGAAAGGTGCTAAGTTACTGCACAAACCTGTTGTTTGGCATGTTAACAATACAACTAACAAAGCTACGTATAAACCAAATA--------------------------------------------------------------------------------------------AATCTTGCCTGTGAAGATCTCAAACACGTCTCTGAAGAAGTAGTGGAAAATCCTACCATACAGAAAGACATATTAGAGTGTAATGTAAAAACTACCGAAGTTGTAGGTGACGTTATACTCAAACCAGCAAATGATGGTGTAAAAATTACTGAAGAGGTTGGTCACACAGATTTAATGGCTGCTTATGTAGAAAGTTCTAGTCTTACTATTAAGAAACCTAATGAGTTGTCTAGAGTGTTAGGTTTGAAAACCATTGCTACTCATGGCTTAG----------------------------------------------------------------------------TACTAACATAGTTACGCGATGTTTAAATCGTGTATGTACTAATTATATGCCTTATTTCTTTACTCTATTGCTACAATTATGTACTTTTACTAAGAGTACTAATTCTAGGATTAAAGCATCTATGCCAACCACTATAGCAAAGAA------------------------------------------------------------TAATTTTTCTAAAGTGATAAATGTTGTAATTTGGTTTTTACTATTAAGTGTTTGTTTAGGTTCTTTAATCTATTCAACTGCTGCAKTAGGTGTTTTAATGTCTAATCTGGGCATGCCTTCTTATTGTACAGGTTACAGAGAAGGTTACTTAAACTCTACTAATGTCACTACTGCAACATACTGTACTGGTTCTATACCTTGTAGTGTTTGTCTTAGTGGTTTAGATTC---------------------------------------------------------------------------------------------------------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GTGGCTATGAAGTACAACTATGAACCTTTGACACAAGATCATGTTGACATACTAGGACCTCTTTCAGCTCAAACTGGAATTGCAGTTCTAGATATGTGTGCTTCCTTAAAAGAATTACTACAAAATGGTATGAATGGACGTACCATA----------------------------------------------------------------------------------------------------------------------------------------------------------------------------------------------------------------------------------------------------------------------------------------------------------------------------------------------------------------------------------------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TGTTGTTTTTCTTCTTTTTACACTTTGCCTTAGTAAATTCACAATGTGTTAATTTAACAGGTAGAGCTGCTATCCAGCCTTCATTCACCAATTCCTCTCAAAGAGGTGTTTATTATCCTGACACCATATTTAGATCAAACACACTTGTGTTGAGTCAGGGTTACTTTTTACCTTTTTATTCTAATGTTAGCTGGTATTATGCATTG------ACAAAAACTAACAGTGCTGAAAAGAGAGTTGATAACCCTGTTTTGGATTTCAAAGACGGTATTTACTTTGCTGCAACTGAAAAATCTAACATTGTCAGAGGTTGGATCTTTGGAACGACTCTTGACAACACATCACAGTCACTTTTGATAGTTAACAACGCAACTAATGTTATCATCAAAGTTTGTAATTTCCAGTTTTGTTATGACCCTTACCTTAGTGGTTATTATCAT---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AGGTGTTCTTACAGAGTCTAGCAAAAAGTTTTTGCCTTTCCAACAATTTGGCAGAGATATTGCCGACACTACTGATGCTGTCCGTGATCCACAGACACTTGAAATTCTTGATATTACACCGTGTTCTTTTGGTGGTGTCAGTGTTATAACACCAGGAACAAACACTTCTAACCAAGTGGCTGTTCTTTATCAGGATGTTAACTGCACTGAAGTCCT-------------------------------------------------------------------------------------------------------------------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GCAACACTCAAAAAGAGGTGGCATTTAGCCCTCTCTAAGGGTGTTCACTTTGTTTGCAACTTGCTGCTGCTGTTTGTAACAGTTTATTCACATCTTTTGCTTGTTGCTGCTGGCCTTGAAGCCCCATTTCTTTATCTTTATGCT---------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v>
      </c>
      <c r="AU78" s="270"/>
      <c r="AV78" s="270"/>
      <c r="AW78" s="115" t="str">
        <f t="shared" ref="AW78:AW79" si="33"> "&gt;" &amp; B78 &amp; "_" &amp; substitute(C78, " ", "_") &amp; " " &amp;  AG78 &amp; if(E78="yes", "_ref","") &amp; "_genome"</f>
        <v>&gt;Pangolin_Guangdong/P1L _genome</v>
      </c>
      <c r="AX78" s="258"/>
      <c r="AY78" s="258"/>
      <c r="AZ78" s="258"/>
      <c r="BA78" s="258"/>
      <c r="BB78" s="258"/>
      <c r="BC78" s="258"/>
      <c r="BD78" s="258"/>
      <c r="BE78" s="258"/>
      <c r="BF78" s="258"/>
      <c r="BG78" s="258"/>
      <c r="BH78" s="258"/>
      <c r="BI78" s="258"/>
      <c r="BJ78" s="258"/>
      <c r="BK78" s="258"/>
      <c r="BL78" s="258"/>
      <c r="BM78" s="258"/>
      <c r="BN78" s="258"/>
      <c r="BO78" s="258"/>
      <c r="BP78" s="258"/>
      <c r="BQ78" s="258"/>
      <c r="BR78" s="258"/>
    </row>
    <row r="79" ht="15.75" customHeight="1">
      <c r="A79" s="256"/>
      <c r="B79" s="273" t="s">
        <v>71</v>
      </c>
      <c r="C79" s="257" t="s">
        <v>647</v>
      </c>
      <c r="D79" s="91"/>
      <c r="E79" s="91" t="s">
        <v>136</v>
      </c>
      <c r="F79" s="91" t="s">
        <v>136</v>
      </c>
      <c r="G79" s="91"/>
      <c r="H79" s="91" t="s">
        <v>135</v>
      </c>
      <c r="I79" s="91"/>
      <c r="J79" s="274"/>
      <c r="K79" s="274"/>
      <c r="L79" s="116" t="s">
        <v>631</v>
      </c>
      <c r="M79" s="98"/>
      <c r="N79" s="117"/>
      <c r="O79" s="98"/>
      <c r="P79" s="275" t="s">
        <v>656</v>
      </c>
      <c r="Q79" s="276"/>
      <c r="R79" s="97"/>
      <c r="S79" s="98"/>
      <c r="T79" s="91"/>
      <c r="U79" s="277" t="s">
        <v>647</v>
      </c>
      <c r="V79" s="274"/>
      <c r="W79" s="278"/>
      <c r="X79" s="278"/>
      <c r="Y79" s="274"/>
      <c r="Z79" s="279"/>
      <c r="AA79" s="280">
        <f t="shared" ref="AA79:AA80" si="34">len(Z79)</f>
        <v>0</v>
      </c>
      <c r="AB79" s="103"/>
      <c r="AC79" s="281"/>
      <c r="AD79" s="281"/>
      <c r="AE79" s="282"/>
      <c r="AF79" s="283"/>
      <c r="AG79" s="248" t="s">
        <v>653</v>
      </c>
      <c r="AH79" s="50">
        <v>27213.0</v>
      </c>
      <c r="AI79" s="50"/>
      <c r="AJ79" s="50"/>
      <c r="AK79" s="50"/>
      <c r="AL79" s="50"/>
      <c r="AM79" s="50"/>
      <c r="AN79" s="50"/>
      <c r="AO79" s="111" t="str">
        <f t="shared" ref="AO79:AO80" si="35"> if(AG79="", "MISSING ACCESSION", "https://www.ncbi.nlm.nih.gov/nuccore/" &amp; AG79)</f>
        <v>https://www.ncbi.nlm.nih.gov/nuccore/MT084071.1</v>
      </c>
      <c r="AP79" s="111" t="str">
        <f t="shared" ref="AP79:AP80" si="36">if(AO79="", "MISSING GENOME", AO79 &amp; "?report=fasta&amp;log$=seqview&amp;format=text" )</f>
        <v>https://www.ncbi.nlm.nih.gov/nuccore/MT084071.1?report=fasta&amp;log$=seqview&amp;format=text</v>
      </c>
      <c r="AQ79" s="112" t="s">
        <v>657</v>
      </c>
      <c r="AR79" s="113">
        <f>IFERROR(__xludf.DUMMYFUNCTION("len(REGEXREPLACE(REGEXREPLACE(AT79, ""&gt;.*\n"", """"), ""\n"", """"))"),27213.0)</f>
        <v>27213</v>
      </c>
      <c r="AS79" s="113" t="str">
        <f t="shared" ref="AS79:AS80" si="37">if(AR79 &gt; 10000, if(AR79=AH79, "yes","no"), "no")</f>
        <v>yes</v>
      </c>
      <c r="AT79" s="109" t="str">
        <f>IFERROR(__xludf.DUMMYFUNCTION("if(AQ79="""","""", REGEXREPLACE(AQ79, ""&gt;.*\n"", AW79 &amp; ""
""))"),"&gt;Pangolin_MP789 MT084071.1_ref_genome
CACGCAGTATAATTAATANNNNNNNNCTGTCGTTGACAGGACACGAGTAACTCGTCTATCTTCTGCAGGC
TGCTTACGGTTTCGTCCGTGTTGCAGCCGATCATCAGCATACCTAGGTTTCGTCCGGGTGTGACCGAAAG
GTAAGATGGAGAGCCTTGTCCCTGGTTTCAACGAGAAAACACACGTCCAACTCAGTTTGCCTGTTTTACA
GGTT"&amp;"CGCGACGTGCTCGTACGTGGCTTTGGAGACTCCGTGGAGGAGGCTATCTCAGAGGCACGTCAACAT
CTCAAGGATGGCACTTGTGGCTTAGTAGAGGTTGAAAAAGGCGTCTTGCCTCAACTTGAACAGCCCTATG
TGTTCATCAAACGTTCTGATGCCCGAACTGCACCGCATGGCCATGTAATGGTTGAATTGGTTGCAGAACT
CAATGGTGTTCAGTACGGTCGTAGTGGTGAGACACTTGGTGTTCTC"&amp;"GTACCCCATGTGGGTGAAACACCT
GTTGCTTACCGCAAAGTTCTTCTTCGCAAGAACGGTAATAAAGGAGCTGGTGGTCACAGCTATGGCGCCG
ATCTAAAGTCCTATGACTTAGGTGACGAGCTGGGCACTGATCCTTATGAAGATTATCAAGAAAACTGGAA
CACTAAACATGGCAGTGGTGTAACTCGTGAGCTCATGCGTGAGCTTAATGGGGGCGCATACACTCGCTAT
GTCGATAACAACTACTG"&amp;"TGGCCCTGATGGCTACCCTCTTGAGTGCATTAAAGACTTGCTGGCGCGTGCTG
GTAAAGCTTCTTGCACTTTGTCCGAACAACTGGACTTTCTTGACACTAAGAGAGGTGTGTACTGCTGCCG
TGAGCATGACCATGAAATTGCATGGTACACGGAACGCTCTGATAAGAGTTATGAATTGCAGACACCTTTT
GAAATTAAACTGGCAAAGAAATTTGACACTTTTACTGGGGAGTGCCCAAATTTTGTATT"&amp;"CCCTCTTAATT
CAACTATCAAGACTATTCAACCTAGAGTTGAAAGGAAAAAGCTTGATGGCTTTATGGGTAGGATTCGATC
TGTCTACCCTGTTGCTTCACCTAATGAATGCAACCAAATGTGCCTGTCAACTCTCATGAAGTGTAACCAT
TGTGGTGAAACTTCATGGCAGACAGGCGATTTTGTTAGAGCCACTTGTGAGTTCTGTGGTACTGAAAATT
TGACTAAAGATGGTGCTACAACTTGTGGTT"&amp;"ACCTTCCTCAAAATGCTGTTGTCAAAATTTACTGTCCAGC
ATGTCATAACCCAGAAATAGGACCTGAGCATAGTCTTGCTGAATACCACAATGAATCTGGTCTAAAGACC
ACTCTTCGTAAGGGTGGTCGTACCATTTCATTTGGTGGTTGTGTCTTCTCCTATGTTGGCTGTCACAACA
AATGTGCCTATTGGNNNNNNNNNNNNNNNNNNNACATAGGTTGCAATCACACAGGAGTTGTTGGAGAAGG
T"&amp;"GCTGAAAGTCTGAATGACAACCTTCTTGAAATACTTCAGAAAGATAAAGTCAATATCAACATTGTTGGT
GACTTTAAACTTAATGAAGAGATTGCCATTATATTGGCATCTTTCTCTGCTTCTACAAGTGCTTTTGTAG
AAACTGTCAAAGGTTTGGATTATAAAACATTCAAACAGATTGTTGAATCCTGTGGTAACTTTAAAGTTAC
CAAAGGCAAAGCTAAGAAGGGTGCTTGGAATATTGGTGAGCAA"&amp;"AAATCAATACTGAGTCCTTTGTATGCA
TTTGCATCTGAAGCTGCTCGTGTTATACGCGCCATTTTCTCTCGTACTCTTGAAACTGCTCAACACTCAG
TTCGTGTCCTACAACAGGCCGCTATANNNATTCTTGATGGAATTTCACAGTATTCACTGAGACTCATTGA
TGCTATGATGTTCACATCTGATTTAGTTACTGACAACCTTGTTGTGATGGCATATATCACAGGTGGTGTT
GTCCAAATGACATC"&amp;"ACAGTGGCTTACAAATATCTTTGGCACTGTTTATGAAAAACTTAAACCTATTCTTG
AATGGCTTGAAGACAAATTCNNNNNNNNNNNNNNNNNNNNNNNNNNNNNNNNNNNNNNNNNNNNNNNNNN
NNNNNNNNNNNNNNNNNNNNNNNNNNNNNNNNNNNNNNNNNNNNNNNNNNCAAATAACACCTTCACACTT
AAAGGTGGTGCACCAACAAAAGTTACTTTTGGTGATGACACCGTAATTGAAGTACA"&amp;"GGGTTACAAAAGTG
TAAGTATCACTTTTGAACTCGATGAGAGAGTAGATAAAGTACTTAATGAAAAGTGCTCTAACTACACAGT
TGAANNNNNNNNAGAAGTAAATGAGTTTGCTTGTGTTGTCGCTGATGCTGTTATAAAGACTTTACAGCCA
GTATCTGAATTACTTACACCACTAGGCATAGATTTAGACGAGTGGGGTATGGCAACATACTACTTGTTTG
ATGAATCTGGTGAGTTTAATTTAGCCT"&amp;"CTCATATGTACTGTTCTTTCTATCCTCCAGATGAGGATTATGA
AGAAGATGAGTGTGAAGAGGAACAGTATGAACCATCAACTCAGTATGAGTATGGTACAGAGGATGATTAC
CAAGGTAAATCTTTGGAATTTGGTTCAACCTCTTCTGCTTCTCAAATAGAAGAAGAACCAGAGGAAGATT
GGTTAGAAGATGGCAATGAGGAAATTGCTATGCAANNNNNNNNNNNNNNNNNNNNNNNNNNNNNNNNNN"&amp;"N
NNNNNNNNNNNNNNNNNNNNNNNNNNNNNNNNNNNNNNNNNNNNNNNNNNNNNNNNNNNNNNNNNAGACA
TTGTGGAAGAAGCTAAACAGGTGAAACCAACAGTAGTTGTTAATGCAGCTAATGTTTACCTTAAACATGG
AGGAGGTGTTGCTGGAGCTTTAAACAAAGCTACAAACAACGCTATGCAAGTAGAATCAGACAATTACATA
GCCACNNNNNNNNNNNNNNNNNNNNNNNNNNNNNNNNNNN"&amp;"NNNNNNNNNNNNNNNNNNNNNNNNNNNNNN
NNNNNNNNNNNNNNNNNNNTTTACTAGCACCTTTATTGTCAGCAGGCATCTTTGGTGCTGACCCTGTCCA
ATCCTTAAGAGTTTGTGTAGACACTGTTCGCACAAATGTTTACTTGACTGTCTTTGACAAAGATCTCTAT
GAAAAACTTGTTTCTAGCTTTTTAGAAATNNNNNNNNNNNNNNNNNNNNNNNNNNNNNNNNNNNNNNNNN
NNNNNNNNNNN"&amp;"NNNNNNNNNNNNNNNNNNGAAAATAAACCTTCAGTTGAACAAAAGCAACAGGCTGAAGA
AAAGAAAGTCAAGGCTTGTGTTGAAGAAGTTACAACCACTTTGGAAGAAACTAAGTTTCTCACAGAGAAT
TTGTTACTTTATATAGACATTAATGGCAACCTTCATCCANNTGCCATGCTTGTNAAAGACACTGACACCA
CCTTTCTAAAGAAAGATGCTCCTTACATAGTAGGTGATGTCATTAAGGAAGGT"&amp;"GTTTTAACTGCTGTAGT
TATACCTACTAAAAAAGCTGGTGGGACCAAACTGTTGTNNACAAAAGCATTAAAGAAGTTACCAGTAGAC
AATTATATAACCACCTACCCTGGACAGGGTAATAATGGTTATACATTAGAAGAGGCAAAGACAGTGCTTA
AAAAGTGCAAGAGCGCTTTTTACATACTACCATCCATTGTCTCTAATGAGAAAGAAGAAATTCTTGGAAC
TGTTTCTTGGAATTTGCGAGAAAT"&amp;"GCTTGCACATGCTGAGGAAACACGTAAATTAATGCCTGTTTGTATG
GAAACTAAAGCTATAGTTTCAACCATACAACGTAAATACAAGGGTATTAAAATACAGGAAGGTGTGGTTG
ATTATGGTGCTAGGTTTTACTTCTATACTAGTAAAACAACAGTAGCATCACTCATCAACACACTTAACAA
TCTAAATGAGACTCTCGTTACAATGCCTTTGGGTTATGTAACACATGGCCTTAACCTAGAAGAAGC"&amp;"TGCG
CGGTACATGAGATCTCTTAAGGTACCAGCGACAGTTTCTGTTTCTTCACCAGATGCTGTAACAGCATATA
ATGGTTATCTTACTTCTTNNNNAAAAACACCTGAAGAACATTTCATAGAAACCATCTCTCTAGCTGGTTC
TTACAAAGATTGGTCCTATTCTGGACAATCAACACAACTTGGTATAGAATTTCTTAAAAGAGGTGATAAA
ACTGTTTATTACACCATTAACCCTATTGCTTTTCATA"&amp;"CAGAGGGTCAAATTATCACCTTTGATGATTTAA
AAACACTTCTCTCATTGAGAGAGGTTAGAACANNNNNNNNNNNNACAACTGTAGACAATGTTAATCTCCA
TACACAAGTCGTGGACATGTCTATGACTTATGGACAACAGTTTGGTCCCACTTATTTGGATGGAGCTGAT
GTCACTAAAATAAAACCTCATAATTCACATGAAGGTAAGACATTTTATGTCTTGCCTAATGATGACACAT
TACGTGCA"&amp;"GAGGCTTTTGAGTACTACCATACAACAGATGCTAGTTTTCTTGGTAGGTACATGTCAGCTTT
AAACCATACCAAGAAGTGGAAATACCCACAGGTTAATGGTTTAACTTCTATTAAGTGGGCAGATAACAAT
TGTTACCTTGCTACTGCTTTATTAGCACTCCAACAAATAGAGTTGAAGTTTAATCCACCTGCTTTGCAAG
ATGCTTATTATAGAGCTAGAGCCGGTGATGCTGCTAATTTCTGTGCACTT"&amp;"ATCTTAGCCTATTGTAACAA
AACAGTAGGAGAGTTAGGTGATGTTAGAGAAACAATGAATTATTTGTTTCAACATGCCAATTTGGATTCT
TGTAAGAGAGTTCTAAATGTGGTGTGTAAAACTTGTGGACAGCAACAAACCACTCTTAAGGGTGTGGAAG
CTGTTATGTACATGGGTACACTTTCTTATGAACAACTTAAGAAAGGTGTCCAAGTACCTTGTGTGTGCGG
TAAACAAGCCACACAATATTT"&amp;"AGTCCAACAAGAGTCACCTTTTGTTATGATGTCTGCACCACCTGCCGAC
TATGAATTGAAGCATGGTACCTTTGTTTGTGCTAGTGAATACACTGGTAATTACCAATGTGGCCACTACA
AACACATAACTTCTAAGGAAACTCTGTATTGCATAGATGGTGCTTTACTGACAAAGTCTTCTGAATACAA
AGGTCCTATTACGCTTGTTTTCTATAACGAAAACAGTTACACAACAACCATTAAACCAGTTAC"&amp;"ATATAAA
CTGGATGGTGTTGTTTGTACAGAAATTGATCCTAAATTGGACAATTACTATAAAAAAGACAATGCTTATT
TCACAGAGCAACCAATTGATCTTGTACCAAACCAACCTTACCCTAATGCAAGCTTTGATAATTTCAAGTT
TGTATGTGATAATATTANNNNNNNNNNNNNNNNNNNNNNNNNNNNNNNNNNNNNNNNNNNNNNNNNNNNN
NNNNNNNNNNNNNNNNNNNNNNNNNNNNNNNNNN"&amp;"NNNNNNNNNNNNNTTACATTTTTTCCTGACTTAAAT
GGTGATATAGTAGCTATTGATTACAAACACTACACGCCTTCTTTTAAGAAAGGTGCTAAGTTACTGCACA
AACCTGTTGTTTGGCATGTTAACAATACAACTAACAAAGCTACGTATAAACCAAATANNNNNNNNNNNNN
NNNNNNNNNNNNNNNNNNNNNNNNNNNNNNNNNNNNNNNNNNNNNNNNNNNNNNNNNNNNNNNNNNNNNN
NNNNN"&amp;"NGATAATCTTGCCTGTGAAGATCTCAAACACGTCTCTGAAGAAGTAGTGGNAAATNNNNNNNNNN
NNNNNNNNNNNNNNNNNNNNNNNNNNNNNNNNNNNNNNNNNNNNNNNNNNNNNNNNNNNNNNNNNNNNNN
NNNNNNNNNNNNNNNNTCTAGAGTGTTAGGTTTGAAAACCATTGCTACTCATGGCTTAGCTGCCNNNNNN
NNNNNNNNNNNNNNNNNNNNNNNNNNNNNNNNNNNNNNNNNNNNNNN"&amp;"NNNNNNNNNNNNNNNNNNTACTA
ACATAGTTACGCGATGTTTAAATCGTGTATGTACTAATTATATGCCTTATTTCTTTACTCTATTGCTACA
ATTATGTACTTTTACTAAGAGTACTAATTCTAGGATTAAAGCATCTATGCCAACCACTATAGCAAAGAAT
ACTGTNNNNNNNNNNNNNNNNNNNNNNNNNNNNNNNNNNNNNNNNNNNNNNNNNNNNNNNNNNNNNNNNN
NNNNNNNNNNNNNNNNNN"&amp;"NNNNNNNNNNNNNNNNNGCATTAGGTGTTTTAATGTCTAATCTGGGCATGCC
TTCTTATTGTACAGGTTACAGAGAAGGTTACTTAAACTCTACTAATGTCACTACTGCAACATACTGTACT
GGTTCTATACCTTGTAGTGTTTGTCTTAGTGGTTTAGATTCACTGNNNNNNNNNNNNNNNNNNNNNNNNN
NNNNNNNNNNNNNNNNNNNNNNNNNNNNNNNNNNNNNNNNNNNNNNNNNNNNNNNNNNNN"&amp;"NNNNNNNNNN
NNNNNTTTACTAGGTTCTTTTATGTACTTGGACTAGCTGCAATTATGCAATTGTTTTTCAGCTATTTTGC
TGTACATTTTATTAGTAATTCTTGGCTTATGTGGTTGATAATTAACCTTGTACAAATGGCTCCAATTTCA
GCTATGGTCAGAATGTACATATTCTTTGCTTCATTCTATTATGTATGGAAAAGTTATGTGCATGTTGTGG
ATGGTTGTACTTCATCTACTTGTATGATGTG"&amp;"TTACAAGCGTAATAGAGCAACAAGAGTTGAATGTACAAC
TATTGTTAATGGTGTTAGAAGATCCTTTTATGTCTATGCTAATGGAGGTAAAGGATTTTGTAAACTACAC
AACTGGAATTGTGTCAATTGCGACACATTCTGTGCTGGTAGTACCTTTATTAGTGATGAAGTTGCAAGGG
ACTTATCATTACAGTTTAAGAGACCAATTAACCCAACTGACCAGTCATCATATGTTGTTGACAGTGTTAG
CG"&amp;"TAAAGAATGGTTCTATCCATCTTTATTTCNNNNNNNNNNNNNNNNNNNNNNNNNNNNNNNNNNNNNNN
NNNNNNNNNNNNNNNNNNNNNNNNNNNNNNNNNNNNNNNNNNNNNNNNNNNNNNNNNNNNNTATAACAAA
GTTGAAAACATGACACCTCGTGATCTTGGTGCTTGTATCGATTGCAGTGCACGTCATATTAATGCACAAG
TAGCAAAAAGTCACAATATTGCCCTGATCTGGAATATTAAAGAT"&amp;"TTCATGTCACTGTCTGAACAACTACG
AAAACAAATACGTAGTGCTGCAAAGAAGAACAACCTGCCATTTAAGTTGACATGCGCAACTACTAGGCAA
GTTGTTAATGTTGTTACAACAAAGATAGCACTTAAAGGTGGTAAAATTGTAAATAACTGGCTGAAGCAGC
TGATTAAAGTTACATTAGTGTTTCTTTTGGTTGCTGCTACCTTTTATTTAATAACACCTGTTCATGTCAT
GTCCAAACATACTGA"&amp;"CTTTGCAAGTGAAATTATAGGATATAAGGCTATTGATGGCGGTGTCACACGTGAC
ATATCATCGACAGATACTTGTTTTGCCAACAAACATGCTGATTTTGATACATGGTTTAGTCAGCGTGGTG
GTAGTTATACTAATGACAAAGCATGCCCATTAGTAGCAGCTGTCATAACAAGAGAGGTGGGTTTTGTTGT
ACCTGGTTTACCTGGTACGATACTACGCACAACAAACCCTTGTCGGGCCGCTGAGNN"&amp;"NNNNNNNNNNNNN
NNNNNNNNNNNNNNNNNNNNNNNNNNNNNNNNNNNNATTATAGAGTACACAGACTTTGCAACGTCAGCTT
GTGTTTTAGCTGCTGAATGCACAATTTTCAAGGATGCTTCTGGTAAACCAGTGCCATATTACTATGACAC
TAATGTATTAGAAGGTTCTGTTTCTTATGAAAGTCTTAGTCCAGACNNNNNNNNNNNNNNNNNNNNNNNN
NNNNNNNNNNNNNNNNNTAACACTTACC"&amp;"TTGAAGGTTCTGTTAGAGTGGTAACAACTTTTGACTCTGAGT
ACTGTAGACACGGTACATGTGAAAGATCTGAAGCAGGCATTTGTGTATCCACTAGTGGTAGATGGGTACT
CAATAATGATCATTACAGATCTCTACCAGGAGTGTTTTGTGGTGTAGATGCTGTGAATTTACTTACTAAT
ATGTTCACACCACTAATTCAACCGATTGGTGCTTTGGACATATCTGCATCTATTGTAGCGGGAGGCATCG"&amp;"
TTGCTANTATAGTAACATGTCTTGCTTACTACTTTATGAGGTTTAGAAGAGCTTTTGGTGAATACAGTCA
TGTAGTTGCCTTCAATACTCTGTTATTCCTTATGTCATTCACTGTACTCTGCTTGACACCAGTTTATTCG
TTCTTACCTGGTGTTTACTCTGTTATTTACTTGTACTTGACATTCTATCTTACTAATGATGTTTCTTTCT
TAGCACATATCCAATGGATGGTTATGTTCACACCTTTAGTA"&amp;"CCTTTCTGGATAACAATTGTTTATGTCAT
TTGTATTTCCACAAAGCATTTTTATTGGTTCTTTAGCAACTACCTAAAGAGACGTGTTGTCTTTAATGGT
GTTTCCTTTAGTACATTTGAAGAGGCTGCTTTATGCACCTTTCTCTTAAATAAAGAAATGTATCTGAAAT
TGCGCAGTGATGTACTTCTGCCTCTTACGCAATATAACAGATATTTAGCTCTTTACAATAAGTACAAGTA
TTTTAGTGGAGC"&amp;"CATGGACACTACAAGCTATAGAGAAGCTGCTTGTTGTCATCTCGCCAAGGCTCTTAAT
GATTTTAGCAACTCAGGCTCTGATGTTCTCTACCAACCACCACAAACTTCTATCACATCTGCTGTCTTAC
AGAGTGGTTTTAGAAAAATGGCATTCCCATCTGGTAAAGTTGAGGGCTGCATGGTACAAGTTACTTGTGG
TACAACTACTCTTAATGGTCTTTGGCTTGATGATGTAGTTTACTGTCCACGACA"&amp;"TGTGATCTGCACTTCT
GAAGACATGCTTAACCCTAATTATGAAGATTTGCTCATTCGTAAGNNNNNNNNNNNNNNNNNNNNNNNNN
NNNNNNNNNNNNNNNNNNNNNNNNNNNNNNNNNNNNNNNNNNNNNNNNNNNNNNNNNNNNNNNNNNNNNN
NNNNNTTGTGGCTATGAAGTACAACTATGAACCTTTGACACAAGATCATGTTGACATACTAGGACCTCTT
TCAGCTCAAACTGGAATTGCAGTTC"&amp;"TAGATATGTGTGCTTCCTTAAAAGAATTACTACAAAATGGTATGA
ATGGACGTACCATANNNNNNNNNNNNNNNNNNNNNNNNNNNNNNNNNNNNNNNNNNNNNNNNNNNNNNNN
NNNNNNNNNNNNNNNNNNNNNNNNNNNNNNNNNNNNNNNNNNNNGTTGACACTAGTTTGTCTGGTTTCAA
ACTAAAGGACTGTGTTATGTATGCATCAGCTGTAGTGTTATTAATCCTTATGACAGCAAGAACTGTG"&amp;"TAT
GATGATGGTGCTAGAAGAGTTTGGACACTTATGAATGTTCTGACACTTGTTTATAAAGTCTATTATGGTA
ATGCTTTAGATCAAGCTATTTCTATGTGGGCTCTTATAATCTCTGTAACTTCTAACTACTCAGGTGTAGT
TACAACTGTCATGTTTATGGCCAGAGGTATTGTTTTTATGTGTGTTGAGTATTGCCCTATCTTCTTCATA
ACTGGTAATACACTTCAGTGTATAATGCTAGTTTATTG"&amp;"TTTCTTAGGCTATTTCTGTACTTGTTACTTTG
GCCTCTTCTGTTTACTCAACCGCTATTTTAGACTGACTCTTGGTGTTTATGATTATTTAGTTTCTACACA
GGAGTTTAGATATATGAATTCCCAAGGATTACTTCCTCCTAAGAATAGCATAGATGCCTTCAAACTTAAC
ATCAAGTTGTTGGGTGTTGGAGGTAAACCATGCATTAAAGTAGCCACTGTACAGTCTAAAATGTCAGATG
TAAAGTGTA"&amp;"CGTCAGTAGTTNAAAGATTTCTTTCAGTTTTACAACAACTTAGAGTAGAATCGTCTTCTAA
ATTGTGGGCTCAATGTGTTCAGCTCCATAATGATATTCTCTTAGCTAAGGATACTACTGAAGCCTTTGAN
AAAATGGTTTCATTACTTTCTGTTCTGCTTTCTATGCAAGGTGCTGTAGACATAAACAAGCTTTGTGAAG
AAATGCTCGATAACAGGGCAACCTTACAAGCCATAGCTTCAGAGTTTAGTT"&amp;"CTCTCCCATCATATGCAGC
TTTTGCTACTGCTCAGGAAGCTTATGAGCAGGCTGTTGCTAATGGTGACTCTGAAGTTGTTCTTAAAAAG
TTAAAGAAATCTTTGAATGTGGCTAAATCTGAATTTGACCGTGATGCAGCTATGCAACGTAAGTTGGAGA
AGATGGCTGATCAAGCTATGACCCAGATGTACAAACAGGCAAGATCTGAAGACAAAAGGGCAAAAGTTAC
TAGTGCTATGCAAACAATGCTT"&amp;"TTCACTATGCTTAGAAAGTTGGATAATGATGCACTTAACAACATTATC
AACAATGCAAGAGATGGTTGTGTACCGTTGAACATAATACCACTCACTACTGCAGCCAAATTAATGGTTG
TCATACCAGACTATAACACATATAAGAACACGTGTGATGGTACTACTTTTACTTATGCATCAGCACTATG
GGAAATCCAGCAAGTTGTTGATGCAGATAGTAAAATTGTTCAGCTTAGTGAGATTAGTATGGAC"&amp;"AATTCA
CCTAATCTAGCATGGCCTCTCATTGTAACAGCCTTGAGGGCCAATTCTGCTGTCAAATTACAGAATAATG
AGCTTAGTCCTGTTGCACTACGACAGATGTCATGTGCCGCCGGTACAACACAAACAGCATGCACTGATGA
TAATGCTCTAGCCTACTATAACACTACAAAGGGAGGTAGGTTTGTATTAGCATTACTATCTGATTTACAA
GACTTGAAGTGGGCTAGGTTCCCTAAGAGTGATGG"&amp;"AACTGGCACTATTTATACGGAACTGGAACCACCTT
GTAGGTTTGTTACAGACACACCAAAGGGTCCTAAAGTGAAATACTTGTATTTTATTAAGGGTCTAAACAA
TCTAAATAGAGGTATGGTATTGGGTAGTTTAGCTGCTACAGTACGCTTACAGGCTGGCAATGCAACAGAA
GTACCTGCCAATTCAACTGTGCTATCTTTTTGTGCTTTTGCTGTAGATGCAGCTAAGGCTTATAAAGATT
ACCTAG"&amp;"CTAGTGGAGGACAACCAATCACTAATTGTGTTAAGATGTTGTGTACACACACTGGTACTGGTCA
GGCAATAACAGTTACACCAGAAGCCAATATGGATCAAGAATCCTTTGGCGGTGCATCGTGTTGTCTGTAC
TGTCGTTGCCACATAGATCATCCAAATCCTAAAGGGTTTTGTGATTTGAAAGGTAAATATGTACAAATAC
CTACAACTTGTGCTAATGACCCTGTGGGTTTTACACTTAAAAACACAG"&amp;"TCTGTACCGTCTGCGGTATGTG
GAAAGGTTATGGCTGTAGTTGTGATCAACTCCGCGAACCCATGCTTCAGTCAGCTGACGCACAGTCGTTT
TTAAACGGGTTTGCGGTGTAAGTGCAGCCCGTCTTACACCGTGCGGCACAGGCACTAGTACTGATGTCGT
ATATAGGGCTTTTGACATCTACAATNACAAAGTAGCTGGTTTTGCTAAATTCCTAAAAACTAATTGTTGT
CGCTTCCAAGAGAAAGATG"&amp;"AAGATGGCAATTTAATTGACTCTTATTTCATAGTTAAGAGACACACTTTCT
CTAACTATCAACATGAGGAAACAATTTACAACTTACTTAAGGATTGTCCAGCTGTTGCTAAACATGACTT
TTTTAAGTTTAGAATAGACGGTGACATGGTACCACATATATCACGTCAACGTCTTACTAAATACACAATG
GCTGACCTTGTCTATGCTTTGCGGCATTTTGATGAGGGTAACTGTGACACATTAAAAGAAA"&amp;"TACTTGTTA
CTTACAACTGTTGTGATGATGAGTATTTTAACAAAAAAGACTGGTATGATTTTGTAGAAAACCCAGACAT
ATTACGCGTATATGCTAACTTAGGTGAGCGTGTACGCCAAGCTTTGTTAAAAACAGTACAATTCTGTGAT
GCCATGCGAGATGCTGGCATTGTTGGTGTACTGACATTAGATAATCAAGATCTTAACGGTAACTGGTATG
ATTTCGGTGATTTCATACAGACCACACCAGGT"&amp;"AGTGGAGTTCCCGTTGTAGATTCTTATTATTCATTGTT
AATGCCTATATTAACATTGACAAGAGCATTAACTGCTGAGTCACATGTTGACACTGATCTAACAAAGCCT
TACATAAAATGGGATTTGTTAAAGTATGATTTCACGGAAGAGAGGTTAAAACTCTTTGACCGTTATTTCA
AGTATTGGGATCAAACTTATCACCCAAATTGTGTTAATTGTTTGGATGACAGATGCATTCTGCATTGTGC
AAA"&amp;"CTTTAATGTTTTGTTCTCTACGGTCTTCCCACCAACAAGTTTTGGTCCTTTAGTGAGAAAGATTTTT
GTTGATGGTGTTCCATTTGTTGTTTCAACTGGTTACCACTTCAGAGAGCTAGGAGTTGTACATAATCAGG
ATGTAAACTTACATAGCTCCAGACTTAGTTTTAAGGAATTACTTGTGTATGCTGCTGATCCTGCTATGCA
TGCTGCTTCTGGTAATTTATTACTAGATAAGCGTACAACATGCTT"&amp;"TTCAGTAGCTGCACTTACCAACAAC
GTGGCANNNNNNNNNNNNNNNNNNNNNNATTTTAATAAAGACTTTTATGACTTTGCAGTCTCTAAAGGTT
TTTTCAAGGAAGGAAGTTCTGTTGAATTAAAACACTTCTTCTTTGCCCAAGATGGTAATGCAGCAATAAG
TGATTATGATTACTATCGCTACAATTTACCAACTATGTGTGACATTAGACAATTACTTTTCGTAGTAGAA
GTAGTTGATAAGTATT"&amp;"TTGATTGCTATGACGGTGGTTGTATTAATGCTAATCAAGTCATAGTTAATAATT
TAGACAAGTCTGCTGGTTTTCCATTTAATAAATGGGGCAAGGCTAGGTTATATTATGATTCTATGAGTTA
TGAGGACCAAGATGCATTGTTCGCTTATACTAAGCGTAATGTCATCCCAACTATAACTCAAATGAATCTT
AAATATGCTATTAGTGCTAAAAATAGAGCTCGTACAGTTGCTGGCGTATCTATTTGTA"&amp;"GCACTATGACAA
ACAGACAGTTCCATCAGAAACTTCTTAAGTCTATAGCAGCCACCAGAGGTGCCACAGTTGTTATAGGCAC
TAGTAAGTTCTATGGTGGTTGGCATAATNTGTTGAAAACTGTTTACAGTGATGTAGAAAATCCCCATCTT
ATGGGTTGGGATTACCCTAAATGTGACAGAGCAATGCCTAACATGCTTAGAATCATGGCCTCACTCGTGC
TTGCTCGTAAACATACAACCTGTTGCAGT"&amp;"CTGTCACACCGTTTCTATAGATTAACTAATGAGTGTGCACA
GGTATTAAGTGAAATGGTCATGTGTGGTGGTTCACTATATGTTAAACCAGGTGGAACTTCATCAGGAGAT
GCAACAACTGCTTATGCTAATAGTGTTTTTAACATTTGTCAAGCTGTTACAGCTAATGTCAATGCACTTT
TATCCACTGATGGTAACAAAATTGCTGATAAATATATCCGCAATTTGCAGCACAGACTTTATGAGTGTCT
"&amp;"CTATAGAAATAGAGATGTTGATACAGACTTTGTGAATGAGTTTTATGCATATTTGCGTAAACACTTCTCA
ATGATGATACTCTCTGATGATGCTGTTGTGTGCTTTAATAGCACTTATGCGTCTCAAGGTTTAGTGGCTA
GCATAAAGAACTTCAAGTCAGTTCTTTATTACCAAAATAATGTTTTTATGTCTGAGGCTAAATGCTGGAC
TGAGACTGACCTTACTAAAGGACCTCATGAATTTTGCTCTCA"&amp;"GCATACAATGCTAGTCAAACAAGGTGAT
GATTATGTGTACCTGCCCTATCCTGATCCATCAAGAATTTTAGGAGCTGGCTGTTTTGTTGATGACATCG
TAAAAACAGATGGTACATTAATGATAGAACGATTTGTGTCTTTAGCTATAGATGCTTATCCACTTACTAA
ACATCCAAATCAGGAGTATGCTGATGTCTTTCATTTGTATTTACAATACATAAGAAAGTTACATGATGAA
TTAACAGGACATA"&amp;"TGTTAGACATGTATTCTGTTATGCTTACTAATGATAACACTTCTAGGTATTGGGAAC
CTGAATTTTATGAAGCTATGTACACACCTCATACAGTCTTACAGGCTGTTGGAGCCTGTGTTCTTTGTAA
TTCACAGACTTCATTAAGATGTGGTGCGTGTATACGCAGACCATTCTTATGTTGTAAATGCTGTTATGAC
CATGTCATATCAACATCACATAAATTAGTCTTGTCTGTTAATCCTTATGTTTGCA"&amp;"ATGCTCCAGGTTGTG
ATGTCACAGATGTGACTCAACTTTACTTAGGAGGTATGAGCTATTACTGCAAGTCACACAAACCGCCTAT
TAGCTTTCCTTTATGTGCTAATGGACAGGTTTTTGGTTTATATAAAAACACATGTGTTGGTAGCGACAAC
GTTACTGACTTTAATGCAATAGCCACATGTGATTGGACAAATGCAGGTGATTACATTCTTGCTAACACCT
GTACTGAGAGACTTAAACTGTTCGCT"&amp;"GCTGAAACATTGAAAGCAACAGAAGAGACCTTTAAACTATCTTA
CGGCATTGCCACTGTGCGTGAAGTGTTGTCTGATAGAGAGTTACACCTTTCATGGGAGGTTGGAAAACCT
AGACCACCACTCAATAGAAATTATGTCTTTACTGGTTACCGTGTAACTAAAAATAGTAAAGTACAAATAG
GAGAGTACACCTTTGAAAAAGGTGACTATGGAGATGCTGTTGTATATCGAGGTACAACAACCTACAAA"&amp;"TT
AAATGTTGGTGACTATTTTGTACTAACATCACATACAGTAATGCCTTTGAGTGCGCCTACACTAGTACCA
CAAGAGCATTATGTTAGAATAACTGGCTTGTACCCGACACTCAACATCTCAGATGAGTTTTCTAGCAATG
TTGCAAATTATCAAAAGGTTGGTATGCAAAAGTATTCTACACTCCAGGGACCTCCTGGTACTGGTAAGAG
TCATTTTGCTATTGGCTTAGCTCTCTACTACCCGTCTGC"&amp;"GCGCATAGTGTATACAGCTTGCTCTCATGCT
GCTGTCGATGCGCTTTGCGAGAAGGCATTAAAATATTTGCCTATAGACAAATGTAGTAGAATTATACCTG
CACGCGCTCGTGTAGAGTGTTTTGACAAATTCAAAGTGAATTCAACATTAGAACAGTATGTCTTTTGCAC
TGTAAATGCATTGCCAGAAACAACTGCTGATATAGTTGTTTTTGATGAAATTTCAATGGCTACAAATTAT
GACTTGAGTG"&amp;"TTGTCAATGCTAGACTACGTGCTAAGCACTATGTTTACATTGGCGATCCTGCTCAACTAC
CAGCACCACGCACATTGCTAACTAAAGGCACACTAGAACCAGAATATTTTAATTCAGTGTGTAGACTTAT
GAAAACTATAGGTCCAGACATGTTCCTTGGAACCTGTCGTCGCTGTCCTGCTGAAATAGTCGACACTGTA
AGTGCTCTAGTTTATGACAATAAGCTGAAAGCACATAAAGAAAAATCAGCAC"&amp;"AATGCTTTAAAATGTTTT
ATAAGGGTGTTATTACACATGATGTCTCATCTGCAATAAACAGACCTCAAATAGGCGTAGTAAGAGAATT
TCTTACACGCAATCCTGCTTGGAGAAAAGCTGTCTTTATCTCACCATATAATTCACAGAATGCGGTAGCG
TCAAAAATCTTGGGACTACCAACTCAGACTGTTGATTCATCACAGGGTTCTGAATATGACTATGTCATAT
TCACGCAAACCACTGAAACAGCT"&amp;"CACTCTTGTAATGTTAATAGATTTAATGTTGCTATTACTAGAGCGAA
AGTAGGCATACTTTGCATAATGTCAGATAGAGACCTTTATGACAAGTTGCAATTTACAAGTCTTGAAATT
CCACGTAGAAATGTGGCAACTTTACAAGCAGAAAATGTAACAGGACTATTTAAAGATTGTAGCAAAGTGA
TCAATGGATTACATCCTNNNNNNNNNNNNNNNNNNNNNNNNNNNNNNNNNNNNNNNNNNNNNNNN"&amp;"NNNNN
NNNNNNNNNNNNNNNNNNNNNNNNNNNNNNNNNNNNNNNNNNNNNNNTTTCAAAATGAATTATCAAGTTA
ATGGTTACCCTAACATGTTCATCACCCGAGAAGAAGCCATAAGACATGTACGCGCATGGATTGGTTTCGA
TGTCGAAGGGTGTCATGCTACAAGAGAAGCTGTAGGTNCTAATTTGCCTTTACAGTTAGGCTTTTCTACA
GGTGTTANTTTAGTTGCTGTACCCACAGGCTATGTT"&amp;"GACACACCTAATAATACAGATTTCACCAGAGTTA
GTGCTAAGCCACCACCTGGAGACCAGTTTAAACATCTTATACCACTCATGTACAAAGGTTTGCCTTGGAA
TGTAGTGCGTATAAAGATAGTTCAGATGTTAAGTGACACACTTAAAAATCTTTCTGACAGAGTTGTGTTC
NTACTTTGGGCACACGGCTTTGAATTAACATCCATGAAGTATTTTGTAAAAATAGGTCCTGAACGCACTT
GCTGTCT"&amp;"CTGTGACAGACGTGCTACCTGTTTTTCCACAGCTTCTGATACTTATGCATGCTGGCATCACTC
AATTGGGTTCGACTACGTCTATAATCCTTTCATGATTGATGTTCAGCAATGGGGTTTTACAGGTAACTTA
CAGAGTAACCATGACTTGTATTGTCAAGTACATGGTAATGCACATGTTGCTAGTTGTGATGCTATCATGA
CTAGATGTCTGGCAGTTCATGAATGCTTTGTTAAGCGTGTTGACTGGAC"&amp;"TGTAGAGTACCCTATAATAGG
TGATGAACTGAAGATTAATGCAGCTTGCAGAAAAGTACAGCACATGGTTGTTAAGGCTGCATTACTTGCA
GATAAATTCTCAGTTCTTCACGACATTGGTAACCCTAAAGCTATTAAGTGTGTACCGCAGGCTGAAGTTG
AGTGGAAATTCTACGATGCTCAGCCCTGTAGTGATAAAGCTTACAAAATAGAAGAATTGTACTACTCGTA
TGCTACACACTCTGATAAGT"&amp;"TTACAGATGGTGTTTGTTTATTCTGGAATTGCAATGTAGATAGATACCCT
GCTAATTCTATTGTGTGTAGATTTGATACTAGAGTATTATCAAACCTAAACTTACCAGGTTGTGATGGTG
GTAGTTTATATGTCAACAAACATGCCTTTCACACACCAGCATTTGATAAGAGTGCCTTTGTCAATTTAAA
ACAATTGCCTTTCTTCTACTACTNTGATAGCCCCTGCNNNNNNCATGGAAAACAGGTTGTGT"&amp;"CAGATATA
GATTATGTACCACTAAAATCTGCTACGTGTATAACACGTTGTAATTTANGTGGTGCTGTTTGTAGACATC
ATGCTAATGAGTATAGATTATATCTTGACGCTTATAATATGATGATCTCAGCTGGCTTTAGCTTATGGGT
TTATAAACAATTTGATACTTACAACCTCTGGAATACTTTTACAAGACTTCAGAGTTTAGAAAATGTGGCT
TTCAATGTTGTAAATAAAGGACACTTTGATGGA"&amp;"CAACAGGGTGAAGTACCAGTTTCCATCATTAATAACA
CTGTTTACACAAAAGTTGATGGTGTTGATGTAGAATTATTTGAAAACNNNNNNNNNNNNNNNNNNNNNNN
NNNNNNNNNNNNNNNNNNNNNNNNNNNNNNNNNNNNNNNNNNNNNNNNNNNNNNNNNNNNNNNCTTGGGT
GTTGACATTGCTGCTAATACAGTGATTTGGGACTATAAAAGAGAAGCCCCTGCACATGTTTCTACAATAG
GAGT"&amp;"TTGTACTATGACTGACATAGCAAAGAAACCTACTGAAAGTGTTTGCGCACCTCTCACCGTCTTCTT
TGATGGTAGAGTTGATGGCCAAGTAGACTTGTTCAGAAACGCCCGTAATGGTGTTCTTATTACAGAAGGC
AGTGTTAAAGGTTTACAACCATCTGTTGGTCCTAAACAAGCTAGTCTTAATGGAGTCACATTAATTGGAG
AAGCAGTAAAAACACAGTTCAATTATTACAAGAAAGTAGATGGTGT"&amp;"TGTACAGCAACTACCTGAAACTTA
TTTTACCCAAAGTAGAAATTTACAAGAATTCAAACCCAGGAGTCAAATGGAAATTGATTTCTTAGAATTA
GCTATGGATGAATTCATTGAACGATATAAACTAGAAGGCTATGCCTTCGAACATATCGTTTATGGAGATT
TTAGTCACAGTCAATTAGGGGGCTTACACTTATTGATTGGACTAGCTAAACGTTCAAAGGATTCGCCTCT
CGAGTTAGAGGATTTTA"&amp;"TTCCCATGGACAGTACAGTTAAAAATTACTTCATAACAGATGCACAAACTGGA
TCTTCAAAATGTGTGTGTTCTGTTATAGATTTATTACTTGATGATTTTGTTGAAATAATAAAATCTCAAG
ATTTATCTGTGGTTTCTAAAGTTGTCAAAGTGACTATTGACTATACAGAAATTTCATTTATGCTTTGGTG
TAAAGATGGACACGTTGAAACATTTTACCCAAAATTACAATCTAGTCAAGCATGGCAAC"&amp;"CGGGAGTGGCT
ATGCCAAACCTTTACAAAATGCAAAGGATGCTACTAGAGAAATGTGACCTTCAGAATTATGGTGATAGTG
CTACATTACCTAAAGGCATAATGATGAATGTCGCAAAATATACCCAACTGTGTCAATATTTAAATACATT
AACTTTAGCTGTGCCTTACAATATGAGAGTTATACATTTTGGTGCTGGCTCAGATAAAGGAGTGGCACCT
GGTACAGCAGNTTTGAGACAGTGGTTACCC"&amp;"ACGGGTACACTACTTGTTGATTCAGATCTTAATGACTTTG
TCTCTGATGCAGATTCAACTTTAATTGGTGATTGTGCAACCGTACATACAGCTAACAAATGGGATCTCAT
TATTAGTGACATGTACGATCCTAAGACTAAAAATGTTACAAAAGAAAATGATTCCAAAGAAGGATTTTTC
ACTTACATTTGTGGATTTATACAACAAAAGTTAGCCCTCGGAGGTTCTGTGGCAATAAAGATAACGGAGC
A"&amp;"CTCTTGGAATGCTGATCTTTATAAGCTCATGGGACACTTCGCATGGTGGACCGCTTTTGTTACTAATGT
GAATGCCTCATCTTCAGAAGCATTTTTAATTGGATGTAATTATCTTGGCAAACCGCGTGAACAAATCGAC
GGTTATGTCATGCATGCAAATTACATATTTTGGAGGAACACAAATCCAATACAATTGTCTTCCTATTCTT
TATTTGACATGAGTAAGTTTCCTCTTAAATTAAGAGGTACTGC"&amp;"TGTAATGTCTTTAAAAGAAGGCCAAAT
TAATGATATGATTTTATCTCTTCTTAGTAAAGGTAGACTTATTATTAGAGAGAACAACAGAGTTGTTATT
TCTAGTGATGTTCTTGTTAATAACTAAACGAACATGTTGTTTTTCTTCTTTTTACACTTTGCCTTAGTAA
ATTCACAATGTGTTAATTTAACAGGTAGAGCTGCTATCCAGCCTTCATTCACCAATTCCTCTCAAAGAGG
TGTTTATTATCCTG"&amp;"ACACCATATTTAGATCAAACACACTTGTGTTGAGTCAGGGTTACTTTTTACCTTTT
TATTCTAATGTTAGCTGGTATTATGCATTGACAAAAACTAACAGTGCTGAAAAGAGAGTTGATAACCCTG
TTTTGGATTTCAAAGACGGTATTTACTTTGCTGCAACTGAAAAATCTAACATTGTCAGAGGTTGGATCTT
TGGAACGACTCTTGACAACACATCACAGTCACTTTTGATAGTTAACAACGCAACTA"&amp;"ATGTTATCATCAAA
GTTTGTAATTTCCAGTTTTGTTATGACCCTTACCTTAGTGGTTATTATCATAACAATAAAACGTGGAGCA
CGAGAGAGTTTGCTGTTTATTCCTCTTATGCCAATTGCACTTTTGAGTATGTGTCTAAGTCTTTTATGCT
AGATATAGCTGGCAAAAGTGGCTTATTTGACACATTAAGAGAGTTTGTTTTCCGAAATGTCGACGGATAT
TTCAAGATTTACTCAAAATACACACCT"&amp;"GTTAATGTAAATAGTAATTTACCTATAGGTTTTTCAGCACTTG
AACCTCTTGTTGAAATTCCAGCTGGCATAAATATTACTAAATTTAGAACACTCCTCACTATACATAGAGG
AGACCCCATGCCTAANNNNNNNNNNNNNNNNNNNNNNNNNNNNNNNNNNNNGGGCTATTTAGCNCCACGT
ACATTTATGTTAAATTATAATGAAAATGGTACAATAACAGATGCTGTTGATTGTGCCCTAGATCCTCTA"&amp;"T
CTGAGGCTAAATGCACATTAAAATCCTTAACTGTTGAAAAAGGAATCTATCAGACTTCTAACTTTAGAGT
TCAACCAACTGAATCTATAGTTAGGTTTCCAAATATTACAAACTTATGCACTTTTGGTGAAGTTTTCAAT
GCAACCACTTTTGCATCTGTTTATGCTTGGAATAGAAAGAGAATCAGTAACTGTGTTGCTGATTACTCTG
TTCTTTACAACTCCACTTCTTTCTCAACATTCAAATGTTA"&amp;"TGGAGTTTCACCAACCAAACTAAATGATCT
CTGCTTTACTAACGTTTATGCAGACTCATTTGTAGTTAGAGGTGATGAAGTCAGACAAATTGCTCCAGGA
CAAACAGGAAGAATTGCTGACTATAATTATAAACTCCCTGATGATTTCACAGGTTGTGTAATAGCTTGGA
ATTCTAACAACCTTGATTCTAAGGTTGGTGGTAATTATAACTACCTTTATAGATTGTTTAGAAAGTCCAA
CCTCAAACCTT"&amp;"TTGAACGAGACATTTCTACAGAAATATACCAAGCTGGTAGTACACCCTGCAATGGGGTT
GAAGGTTTTAACTGTTACTTTCCTCTACAATCTTATGGTTTCCACCCTACTAATGGTGTTGGTTACCAAC
CTTATAGAGTAGTAGTATTGTCATTTGAACTTTTAAANGCACCTGCTACTGTTTGTGGACCTAAACAGTC
CACTAACCTAGTTAAAAACAAATGTGTCAACTTCAATTTTAATGGNNNNNNNN"&amp;"NNNNNNNNNNNNNNNNN
NNNNNNNNNNNNNNNNNNNNNNNNNNNNNNNNNNNNNNNNNNNNNNNNNNNNNNNNNNNNNNNNNNNNNN
NNNNNAACACTTACGAGTGTGACATACCAATTGGTGCAGGAATATGTGCCAGTTATCAGACTCAAACTAA
TTCACGTAGTGTTTCAAGTCNAGCTATTATTGCCTACACTATGTCACTTGGTGCAGAAAATTCAGTTGCT
TATGCTAATAACTCTATTGCCATA"&amp;"CCTACAAATTTTACTATTAGTGTGACCACTGAAATTCTACCAGTGT
CTATGACAAAGACATCAGNAGATTGTACAATGTACATTTGTGGTGACTCAATAGAGTGCAGCAACCTTTT
GCTCCAATATGGTAGTTTTTGCACACAACTTAATCGTGCTTTAACTGGAATTGCTGTTGAACAAGACAAA
AACACACAGGAAGTTTTTGCACAAGTTAAACAAATTTACAAGACACCACCAATAAAGGATTTTGGT"&amp;"GGTT
TCAACTTTTCTCAAATATTACCAGATCCATCAAAACCAAGCAAGAGGTCATTTATTGAAGATTTACTCTT
CAACAAAGTGACACTTGCTGATGCTGGCTTCATCAAACAATATGGTGATTGCCTTGGTGATATTGCCGCT
AGAGATCTTATTTGTGCACAAAAGTTTAATGGCCTTACTGTTCTGCCACCTTTGCTCACAGATGAAATGA
TTGCTCAATACACCTCTGCACTACTTGCAGGGACAAT"&amp;"CACATCAGGTTGGACCTTTGGTGCTGGTGCAGC
ATTACAGATACCATTTGCTATGCAAATGGCTTACAGGTTTAATGGTATTGGAGTTACACAAAATGTTCTC
TACGAGAACCAAAAACTAATTGCAAACCAATTCAACAGTGCAATTGGCAAAATTCAAGATTCACTTTCAT
CTACTGCAAGTGCACTTGGAAAACTTCAAGATGTTGTCAACCAAAATGCACAGGCTTTAAACACACTTGT
TAAACAAC"&amp;"TCAGCTCTAATTTTGGAGCCATTTCGAGTGTGTTAAATGACATTCTTTCACGTCTTGACAAA
GTTGAGGCTGAAGTCCAAATTGACAGGTTGATCACTGGCAGATTACAAAGTTTGCAGACATACGTGACTC
AACAACTAATTAGAGCCGCAGAAATTAGAGCTTCTGCTAATCTTGCCGCAACTAAGATGTCTGAATGTGT
TCTTGGACAATCTAAAAGAGTTGACTTTTGTGGTAAAGGCTACCACCTTA"&amp;"TGTCTTTTCCGCAGTCAGCA
CCTCATGGTGTAGTCTTTTTGCATGTGACTTATGTTCCATCTCAAGAAAAGAATTTTACTACTACCCCTG
CCATTTGTCATGAAGGAAAAGCACACTTTCCTCGTGAAGGTGTTTTCGTTTCAAACGGCACGCACTGGTT
TGTAACACAAAGGAATTTCTATGAACCACAAATTATTACCACGGACAATACTTTTGTCTCTGGTAGCTGT
GATGTTGTGATTGGAATTGTC"&amp;"AACAACACAGTTTATGATCCTTTGCAACCANAACTTGATTCATTCAAGG
AGGAGTTGGACAAATATTTTAAAAATCATACATCACCAGATGTTGATTTANGTGACAAATNNNNNNNNNN
NNNNNNNNNNNNNNNNNNNNNNNNNNNNNNNNNNNNNNNNNNNNNNNNNNNNNNNNNNNNNNNNNNNNNN
NNNNNNNNNNNNNNNNNNNNGCAGCAACACTCAAAAAGAGGTGGCATTTAGCCCTCTCTAAGG"&amp;"GTGTTCA
CTTTGTTTGCAACTTGCTGCTGCTGTTTGTAACAGTTTATTCACATCTTTTGCTTGTTGCTGCTGGCCTT
GAAGCCCCATTTCTTTATCTTTATGCTTTANNNNNNTTCTTGCAAAGTATAAACTTTGTGAGAATAATAA
TGAGGCTTTGGTTGTGCTGGAAATGCCGTTCCAAAAATCCTTTACTTTATGATGCTAACTACTTCCTGTG
TTGGCATACTAATTGTTACGACTATTGTATTCCA"&amp;"TACAATAGTGTAACTTCTTCAATTGTCATTACCTCC
GGTGATGGCACAACAAATCCCATTACAGAACATGACTACCAAATTGGTGGTTATTTTGAGAAATGGGAAT
CTGGAGTAAAAGACTGTGTTGTATTACACAGCTACTTCACTTCAGATTACTACCAGCCTNNNNNNNNNNN
NNNNNNGAGCACAGACACTGGTGTTGAACATGTAACTTTCTTCATCTACAATAAAATCGTAGATGAGCCC
GAAGA"&amp;"ACATGTCCAAATTCACACAATCGACGGTTCATCCGGAGTTGTTAATCCAGCAATGGAACCAATTT
ATGATGAACCGACGACGACTACTAGCGTGCCTTTGTAAGCACAAGCTGATGAGTACGAACTTATGTACTC
ATTCGTTTCGGAAGAGACAGGTACGTTAATAGTTAATAGCGTACTTCTTTTTCTTGCTTTCGTGGTATTC
TTGCTAGTCACACTAGCCATCCTTACTGCGCTTCGATTGTGTGCGTA"&amp;"CTGCTGCAATATTGTTAACGTGA
GTCTTGTGAAACCTTCTTTTTACGTTTACTCTCGTGTTAAAAATCTGAATTCTTCTAGAGTTCCTGATCT
TCTGGTCTAAACGAACTAAATATTATATTAGTTTTTCTGTTTGGAACTTTAATTTTAGCCATGTCAGGTG
ACAACGGTACTATTACCGTTGAGGAACTTAAAAAGCTCCTTGANCAATGGAACCTAGTAATAGGATTCCT
ATTTCTTACATGGATTTG"&amp;"TCTTTTACAATTTGCCTATGCCAACAGGAATAGGTTTTTGTACATAATTAAG
TTAATTTTCCTCTGGCTGCTTTGGCCAGTAACTTTAGCTTGCTTTGTGCTTGCTGCTGTTTACAGAATAA
ATTGGATCACAGGTGGAATTGCCATTGCAATGGCTTGTCTTGTTGGCTTGATGTGGCTTAGCTACTTCAT
TGCTTCATTCAGGCTGTTTGCTCGAACGCGTTCCATGTGGTCCTTCAACCCAGAAACAAA"&amp;"CATTTTGTTG
AATGTGCCGCTCCACGGTACAATTTTGACCAGACCGCTTCTAGAGAGTGAACTTGTAATTGGAGCTGTGA
TCCTTCGAGGTCATCTTCGAATTGCTGGACACCATCTAGGACGCTGTGACATCAAGGACCTGCCTAAAGA
AATCACTGTTGCTACATCACGAACGCTTTCTTATTACAAATTGGGAGCGTCGCAGCGTGTAGCAGGTGAC
TCAGGTTTTGCTGCATACAGTCGCTACAGGA"&amp;"TTGGCAATTACAAATTAAACACAGACCATTCCAGTAGCA
GTGACAATATTGCTTTGCTTGTACAGTAAGTGACAACAGATGTTTCATCTCGTTGACTTTCAGGTTACTA
TNNNAGAGATATTATTAATTATTATGAGAACTTTTAAAGTTTCCATTTNGAATCTTGACTACATCATAAA
TCTCATAATTAAAAGTTTATCTAAGCCACTAACTGAAAATAAATATTCTCAGTTAGATGAAGAGCAACCA
AT"&amp;"GGAGATTGATTAAACGAACATGAAAATTATTCTTTTCTTGGCATTGATAACACTTGCTACTTGTGAGC
TTTATCATTATCAAGAGTGTGTTAGAGGTACAACAGTACTTTTAAAAGAACCTTGCTCTTCTGGAACATA
TGAAGGCAACTCACCTTTTCATCCTCTAGCTGATAACAAATTTGCACTGACTTGCTTTAGCACTCAATTT
GCTTTTGCTTGTCCTGACGGTGTTAAACACATCTACCAGCTACG"&amp;"TGCACGAGCAGTTTCACCTAAACTGT
TCATCAGACAAGAGGAAGTTCAAGAACTTTACTCACCAATTTTTCTCATAGTTGCGGCGATAGTGTTTAT
AACACTCTGCTTCACACTTAAGAGAAAGATAGAATGAGTGAGCTTTCACTAATTGACTTCTATCTGTGCT
CTTTAGCCTTTTTGCTATTCCTTGTTTTAATTATGCTCATTATCTTTTGGTTTTCACTTGAACTACAAGA
TCATAATGAAACCTG"&amp;"TCATGCCTAAACGAACATGAAATTTCTTGTTTTCTTAGGAATCCTTACAACAGTA
ACTGCATTTCATCAGGAATGTAGTTTACAGTCATGTGCTCAACATCAACCCTATGTAGTTGATGATCCCT
GTCCTATTCACTTTTACTCTCGATGGTTTATCAGAGTAGGAGNTAGAAAGTCAGCACCTTTAATTGAACT
GTGCGTGGATGAGGCTGGTTCTAAATCACCCATTCAGTACATAGATATAGGTAATTA"&amp;"CACGGTTTCCTGT
TCACCTTTTACAATTAATTGCCAGGAACCTAAATTAGGCAGTCTCGTAGTACGTTGTTCGTTCTATGAGG
ACTTTTTAGAGTATCATGACGTTCGTGTTGTTTTAGATTTCATCTAAACGAACAAACTAAAATGTCTGAT
AATGGACCACAAAATCAGCGAAATGCACCCCGCATTACGTTTGGTGGACCCTCAGATTCAGCTGGCAGTA
ACCAGAATGGAGAACGCAGTGGTGCACG"&amp;"ACCTAAACAACGTCGTCCCCAAGGTTTACCCAATAATACTGC
GTCTTGGTTCACCGCTCTCACTCAACATGGCAAGGAAGACCTTAGATTCCCTCGAGGACAAGGCGTTCCG
ATTAACACCAATAGCAGTCCAGATGACCAAATTGGCTACTACCGAAGAGCTACCAGACGAATTCGTGGTG
GTGACGGTAAAATGAAAGATCTCAGTCCAAGATGGTACTTTTACTACCTAGGAACTGGGCCAGAAGCTGG"&amp;"
ACTTCCCTATGGTGCTAACAAAGAAGGCATCATATGGGTTGCAAATGAGGGAGCCTTGAATACACCTAAA
GATCACATTGGCACCCGAAATCCTGCTAACAATGCTGCAATCGTGCTACAACTTCCTCAAGGAACAACAT
TGCCAAAAGGCTTCTACGCAGAAGGGAGCAGAGGCGGCAGTCAAGCTTCTTCTCGTTCCTCATCACGTAG
TCGCAACAGTTCAAGAAACACAACTCCAGGCAGCAGCAGGG"&amp;"GAACTTCTCCTGCTAGGATGGCTGGCAAT
GGTGGTGATGCTGCTCTTGCTTTGCTGCTGCTTGACAGGTTGAACCAACTTGAGAGCAAAATGTCTGGTA
AAGGCCAACAACAACAAGGCCAAACTGTCACTAAGAAATCCGCTGCAGAGGCTTCTAAGAAACCTCGCCA
AAAACGTACTGCCACCAAACAATACAATGTAACACAAGCTTTTGGCAGACGTGGTCCAGAACAAACCCAA
GGAAACTTTGGG"&amp;"GATCAAGAATTAATCAGACAAGGAACTGATTACAAACAATGGCCGCAAATTGCACAAT
TTGCTCCTAGCGCTTCTGCATTCTTCGGAATGTCGCGCATTGGCATGGAAGTCACACCTTCGGGAACGTG
GTTGACCTACACAGGTGCCATCAAATTGGACGACAAAGATCCAAATTTCAAAGATCAAGTCATTTTGCTG
AATAAGCACATTGACGCATACAAAACATTCCCACCAACAGAGCCTAAAAAGGAC"&amp;"AAAAAGAAGAAGGCTG
ATGAAACTCAAGCCTTACCGCAGAGACAGAAGAAACAACCCACNNNNNNNNNNNNNNTCCTCCCTAATTT
GGATGATTTCTCCAAACAATTGCAACAATCCATGAGCAGTGCTGATTCAACTCAGGCTTAAACTCATGCA
GACCACACAAGGCAGATGGGCTATATAAACGTTTTCGCTTTTCCGTTTACGATATATAGTCTACTCTTGT
GCAGAATGAATTCTCGTAGCTACAT"&amp;"AGCACAAGTAGATGTAGTTAACTTTAATCTCACATAGCAATCTTT
AATCAGTGTGTAACATTAGGGAGGACTTGAAAGAGCCACCACATTTTCACCGA")</f>
        <v>&gt;Pangolin_MP789 MT084071.1_ref_genome
CACGCAGTATAATTAATANNNNNNNNCTGTCGTTGACAGGACACGAGTAACTCGTCTATCTTCTGCAGGC
TGCTTACGGTTTCGTCCGTGTTGCAGCCGATCATCAGCATACCTAGGTTTCGTCCGGGTGTGACCGAAAG
GTAAGATGGAGAGCCTTGTCCCTGGTTTCAACGAGAAAACACACGTCCAACTCAGTTTGCCTGTTTTACA
GGTTCGCGACGTGCTCGTACGTGGCTTTGGAGACTCCGTGGAGGAGGCTATCTCAGAGGCACGTCAACAT
CTCAAGGATGGCACTTGTGGCTTAGTAGAGGTTGAAAAAGGCGTCTTGCCTCAACTTGAACAGCCCTATG
TGTTCATCAAACGTTCTGATGCCCGAACTGCACCGCATGGCCATGTAATGGTTGAATTGGTTGCAGAACT
CAATGGTGTTCAGTACGGTCGTAGTGGTGAGACACTTGGTGTTCTCGTACCCCATGTGGGTGAAACACCT
GTTGCTTACCGCAAAGTTCTTCTTCGCAAGAACGGTAATAAAGGAGCTGGTGGTCACAGCTATGGCGCCG
ATCTAAAGTCCTATGACTTAGGTGACGAGCTGGGCACTGATCCTTATGAAGATTATCAAGAAAACTGGAA
CACTAAACATGGCAGTGGTGTAACTCGTGAGCTCATGCGTGAGCTTAATGGGGGCGCATACACTCGCTAT
GTCGATAACAACTACTGTGGCCCTGATGGCTACCCTCTTGAGTGCATTAAAGACTTGCTGGCGCGTGCTG
GTAAAGCTTCTTGCACTTTGTCCGAACAACTGGACTTTCTTGACACTAAGAGAGGTGTGTACTGCTGCCG
TGAGCATGACCATGAAATTGCATGGTACACGGAACGCTCTGATAAGAGTTATGAATTGCAGACACCTTTT
GAAATTAAACTGGCAAAGAAATTTGACACTTTTACTGGGGAGTGCCCAAATTTTGTATTCCCTCTTAATT
CAACTATCAAGACTATTCAACCTAGAGTTGAAAGGAAAAAGCTTGATGGCTTTATGGGTAGGATTCGATC
TGTCTACCCTGTTGCTTCACCTAATGAATGCAACCAAATGTGCCTGTCAACTCTCATGAAGTGTAACCAT
TGTGGTGAAACTTCATGGCAGACAGGCGATTTTGTTAGAGCCACTTGTGAGTTCTGTGGTACTGAAAATT
TGACTAAAGATGGTGCTACAACTTGTGGTTACCTTCCTCAAAATGCTGTTGTCAAAATTTACTGTCCAGC
ATGTCATAACCCAGAAATAGGACCTGAGCATAGTCTTGCTGAATACCACAATGAATCTGGTCTAAAGACC
ACTCTTCGTAAGGGTGGTCGTACCATTTCATTTGGTGGTTGTGTCTTCTCCTATGTTGGCTGTCACAACA
AATGTGCCTATTGGNNNNNNNNNNNNNNNNNNNACATAGGTTGCAATCACACAGGAGTTGTTGGAGAAGG
TGCTGAAAGTCTGAATGACAACCTTCTTGAAATACTTCAGAAAGATAAAGTCAATATCAACATTGTTGGT
GACTTTAAACTTAATGAAGAGATTGCCATTATATTGGCATCTTTCTCTGCTTCTACAAGTGCTTTTGTAG
AAACTGTCAAAGGTTTGGATTATAAAACATTCAAACAGATTGTTGAATCCTGTGGTAACTTTAAAGTTAC
CAAAGGCAAAGCTAAGAAGGGTGCTTGGAATATTGGTGAGCAAAAATCAATACTGAGTCCTTTGTATGCA
TTTGCATCTGAAGCTGCTCGTGTTATACGCGCCATTTTCTCTCGTACTCTTGAAACTGCTCAACACTCAG
TTCGTGTCCTACAACAGGCCGCTATANNNATTCTTGATGGAATTTCACAGTATTCACTGAGACTCATTGA
TGCTATGATGTTCACATCTGATTTAGTTACTGACAACCTTGTTGTGATGGCATATATCACAGGTGGTGTT
GTCCAAATGACATCACAGTGGCTTACAAATATCTTTGGCACTGTTTATGAAAAACTTAAACCTATTCTTG
AATGGCTTGAAGACAAATTCNNNNNNNNNNNNNNNNNNNNNNNNNNNNNNNNNNNNNNNNNNNNNNNNNN
NNNNNNNNNNNNNNNNNNNNNNNNNNNNNNNNNNNNNNNNNNNNNNNNNNCAAATAACACCTTCACACTT
AAAGGTGGTGCACCAACAAAAGTTACTTTTGGTGATGACACCGTAATTGAAGTACAGGGTTACAAAAGTG
TAAGTATCACTTTTGAACTCGATGAGAGAGTAGATAAAGTACTTAATGAAAAGTGCTCTAACTACACAGT
TGAANNNNNNNNAGAAGTAAATGAGTTTGCTTGTGTTGTCGCTGATGCTGTTATAAAGACTTTACAGCCA
GTATCTGAATTACTTACACCACTAGGCATAGATTTAGACGAGTGGGGTATGGCAACATACTACTTGTTTG
ATGAATCTGGTGAGTTTAATTTAGCCTCTCATATGTACTGTTCTTTCTATCCTCCAGATGAGGATTATGA
AGAAGATGAGTGTGAAGAGGAACAGTATGAACCATCAACTCAGTATGAGTATGGTACAGAGGATGATTAC
CAAGGTAAATCTTTGGAATTTGGTTCAACCTCTTCTGCTTCTCAAATAGAAGAAGAACCAGAGGAAGATT
GGTTAGAAGATGGCAATGAGGAAATTGCTATGCAANNNNNNNNNNNNNNNNNNNNNNNNNNNNNNNNNNN
NNNNNNNNNNNNNNNNNNNNNNNNNNNNNNNNNNNNNNNNNNNNNNNNNNNNNNNNNNNNNNNNNAGACA
TTGTGGAAGAAGCTAAACAGGTGAAACCAACAGTAGTTGTTAATGCAGCTAATGTTTACCTTAAACATGG
AGGAGGTGTTGCTGGAGCTTTAAACAAAGCTACAAACAACGCTATGCAAGTAGAATCAGACAATTACATA
GCCACNNNNNNNNNNNNNNNNNNNNNNNNNNNNNNNNNNNNNNNNNNNNNNNNNNNNNNNNNNNNNNNNN
NNNNNNNNNNNNNNNNNNNTTTACTAGCACCTTTATTGTCAGCAGGCATCTTTGGTGCTGACCCTGTCCA
ATCCTTAAGAGTTTGTGTAGACACTGTTCGCACAAATGTTTACTTGACTGTCTTTGACAAAGATCTCTAT
GAAAAACTTGTTTCTAGCTTTTTAGAAATNNNNNNNNNNNNNNNNNNNNNNNNNNNNNNNNNNNNNNNNN
NNNNNNNNNNNNNNNNNNNNNNNNNNNNNGAAAATAAACCTTCAGTTGAACAAAAGCAACAGGCTGAAGA
AAAGAAAGTCAAGGCTTGTGTTGAAGAAGTTACAACCACTTTGGAAGAAACTAAGTTTCTCACAGAGAAT
TTGTTACTTTATATAGACATTAATGGCAACCTTCATCCANNTGCCATGCTTGTNAAAGACACTGACACCA
CCTTTCTAAAGAAAGATGCTCCTTACATAGTAGGTGATGTCATTAAGGAAGGTGTTTTAACTGCTGTAGT
TATACCTACTAAAAAAGCTGGTGGGACCAAACTGTTGTNNACAAAAGCATTAAAGAAGTTACCAGTAGAC
AATTATATAACCACCTACCCTGGACAGGGTAATAATGGTTATACATTAGAAGAGGCAAAGACAGTGCTTA
AAAAGTGCAAGAGCGCTTTTTACATACTACCATCCATTGTCTCTAATGAGAAAGAAGAAATTCTTGGAAC
TGTTTCTTGGAATTTGCGAGAAATGCTTGCACATGCTGAGGAAACACGTAAATTAATGCCTGTTTGTATG
GAAACTAAAGCTATAGTTTCAACCATACAACGTAAATACAAGGGTATTAAAATACAGGAAGGTGTGGTTG
ATTATGGTGCTAGGTTTTACTTCTATACTAGTAAAACAACAGTAGCATCACTCATCAACACACTTAACAA
TCTAAATGAGACTCTCGTTACAATGCCTTTGGGTTATGTAACACATGGCCTTAACCTAGAAGAAGCTGCG
CGGTACATGAGATCTCTTAAGGTACCAGCGACAGTTTCTGTTTCTTCACCAGATGCTGTAACAGCATATA
ATGGTTATCTTACTTCTTNNNNAAAAACACCTGAAGAACATTTCATAGAAACCATCTCTCTAGCTGGTTC
TTACAAAGATTGGTCCTATTCTGGACAATCAACACAACTTGGTATAGAATTTCTTAAAAGAGGTGATAAA
ACTGTTTATTACACCATTAACCCTATTGCTTTTCATACAGAGGGTCAAATTATCACCTTTGATGATTTAA
AAACACTTCTCTCATTGAGAGAGGTTAGAACANNNNNNNNNNNNACAACTGTAGACAATGTTAATCTCCA
TACACAAGTCGTGGACATGTCTATGACTTATGGACAACAGTTTGGTCCCACTTATTTGGATGGAGCTGAT
GTCACTAAAATAAAACCTCATAATTCACATGAAGGTAAGACATTTTATGTCTTGCCTAATGATGACACAT
TACGTGCAGAGGCTTTTGAGTACTACCATACAACAGATGCTAGTTTTCTTGGTAGGTACATGTCAGCTTT
AAACCATACCAAGAAGTGGAAATACCCACAGGTTAATGGTTTAACTTCTATTAAGTGGGCAGATAACAAT
TGTTACCTTGCTACTGCTTTATTAGCACTCCAACAAATAGAGTTGAAGTTTAATCCACCTGCTTTGCAAG
ATGCTTATTATAGAGCTAGAGCCGGTGATGCTGCTAATTTCTGTGCACTTATCTTAGCCTATTGTAACAA
AACAGTAGGAGAGTTAGGTGATGTTAGAGAAACAATGAATTATTTGTTTCAACATGCCAATTTGGATTCT
TGTAAGAGAGTTCTAAATGTGGTGTGTAAAACTTGTGGACAGCAACAAACCACTCTTAAGGGTGTGGAAG
CTGTTATGTACATGGGTACACTTTCTTATGAACAACTTAAGAAAGGTGTCCAAGTACCTTGTGTGTGCGG
TAAACAAGCCACACAATATTTAGTCCAACAAGAGTCACCTTTTGTTATGATGTCTGCACCACCTGCCGAC
TATGAATTGAAGCATGGTACCTTTGTTTGTGCTAGTGAATACACTGGTAATTACCAATGTGGCCACTACA
AACACATAACTTCTAAGGAAACTCTGTATTGCATAGATGGTGCTTTACTGACAAAGTCTTCTGAATACAA
AGGTCCTATTACGCTTGTTTTCTATAACGAAAACAGTTACACAACAACCATTAAACCAGTTACATATAAA
CTGGATGGTGTTGTTTGTACAGAAATTGATCCTAAATTGGACAATTACTATAAAAAAGACAATGCTTATT
TCACAGAGCAACCAATTGATCTTGTACCAAACCAACCTTACCCTAATGCAAGCTTTGATAATTTCAAGTT
TGTATGTGATAATATTANNNNNNNNNNNNNNNNNNNNNNNNNNNNNNNNNNNNNNNNNNNNNNNNNNNNN
NNNNNNNNNNNNNNNNNNNNNNNNNNNNNNNNNNNNNNNNNNNNNNNTTACATTTTTTCCTGACTTAAAT
GGTGATATAGTAGCTATTGATTACAAACACTACACGCCTTCTTTTAAGAAAGGTGCTAAGTTACTGCACA
AACCTGTTGTTTGGCATGTTAACAATACAACTAACAAAGCTACGTATAAACCAAATANNNNNNNNNNNNN
NNNNNNNNNNNNNNNNNNNNNNNNNNNNNNNNNNNNNNNNNNNNNNNNNNNNNNNNNNNNNNNNNNNNNN
NNNNNNGATAATCTTGCCTGTGAAGATCTCAAACACGTCTCTGAAGAAGTAGTGGNAAATNNNNNNNNNN
NNNNNNNNNNNNNNNNNNNNNNNNNNNNNNNNNNNNNNNNNNNNNNNNNNNNNNNNNNNNNNNNNNNNNN
NNNNNNNNNNNNNNNNTCTAGAGTGTTAGGTTTGAAAACCATTGCTACTCATGGCTTAGCTGCCNNNNNN
NNNNNNNNNNNNNNNNNNNNNNNNNNNNNNNNNNNNNNNNNNNNNNNNNNNNNNNNNNNNNNNNNTACTA
ACATAGTTACGCGATGTTTAAATCGTGTATGTACTAATTATATGCCTTATTTCTTTACTCTATTGCTACA
ATTATGTACTTTTACTAAGAGTACTAATTCTAGGATTAAAGCATCTATGCCAACCACTATAGCAAAGAAT
ACTGTNNNNNNNNNNNNNNNNNNNNNNNNNNNNNNNNNNNNNNNNNNNNNNNNNNNNNNNNNNNNNNNNN
NNNNNNNNNNNNNNNNNNNNNNNNNNNNNNNNNNNGCATTAGGTGTTTTAATGTCTAATCTGGGCATGCC
TTCTTATTGTACAGGTTACAGAGAAGGTTACTTAAACTCTACTAATGTCACTACTGCAACATACTGTACT
GGTTCTATACCTTGTAGTGTTTGTCTTAGTGGTTTAGATTCACTGNNNNNNNNNNNNNNNNNNNNNNNNN
NNNNNNNNNNNNNNNNNNNNNNNNNNNNNNNNNNNNNNNNNNNNNNNNNNNNNNNNNNNNNNNNNNNNNN
NNNNNTTTACTAGGTTCTTTTATGTACTTGGACTAGCTGCAATTATGCAATTGTTTTTCAGCTATTTTGC
TGTACATTTTATTAGTAATTCTTGGCTTATGTGGTTGATAATTAACCTTGTACAAATGGCTCCAATTTCA
GCTATGGTCAGAATGTACATATTCTTTGCTTCATTCTATTATGTATGGAAAAGTTATGTGCATGTTGTGG
ATGGTTGTACTTCATCTACTTGTATGATGTGTTACAAGCGTAATAGAGCAACAAGAGTTGAATGTACAAC
TATTGTTAATGGTGTTAGAAGATCCTTTTATGTCTATGCTAATGGAGGTAAAGGATTTTGTAAACTACAC
AACTGGAATTGTGTCAATTGCGACACATTCTGTGCTGGTAGTACCTTTATTAGTGATGAAGTTGCAAGGG
ACTTATCATTACAGTTTAAGAGACCAATTAACCCAACTGACCAGTCATCATATGTTGTTGACAGTGTTAG
CGTAAAGAATGGTTCTATCCATCTTTATTTCNNNNNNNNNNNNNNNNNNNNNNNNNNNNNNNNNNNNNNN
NNNNNNNNNNNNNNNNNNNNNNNNNNNNNNNNNNNNNNNNNNNNNNNNNNNNNNNNNNNNNTATAACAAA
GTTGAAAACATGACACCTCGTGATCTTGGTGCTTGTATCGATTGCAGTGCACGTCATATTAATGCACAAG
TAGCAAAAAGTCACAATATTGCCCTGATCTGGAATATTAAAGATTTCATGTCACTGTCTGAACAACTACG
AAAACAAATACGTAGTGCTGCAAAGAAGAACAACCTGCCATTTAAGTTGACATGCGCAACTACTAGGCAA
GTTGTTAATGTTGTTACAACAAAGATAGCACTTAAAGGTGGTAAAATTGTAAATAACTGGCTGAAGCAGC
TGATTAAAGTTACATTAGTGTTTCTTTTGGTTGCTGCTACCTTTTATTTAATAACACCTGTTCATGTCAT
GTCCAAACATACTGACTTTGCAAGTGAAATTATAGGATATAAGGCTATTGATGGCGGTGTCACACGTGAC
ATATCATCGACAGATACTTGTTTTGCCAACAAACATGCTGATTTTGATACATGGTTTAGTCAGCGTGGTG
GTAGTTATACTAATGACAAAGCATGCCCATTAGTAGCAGCTGTCATAACAAGAGAGGTGGGTTTTGTTGT
ACCTGGTTTACCTGGTACGATACTACGCACAACAAACCCTTGTCGGGCCGCTGAGNNNNNNNNNNNNNNN
NNNNNNNNNNNNNNNNNNNNNNNNNNNNNNNNNNNNATTATAGAGTACACAGACTTTGCAACGTCAGCTT
GTGTTTTAGCTGCTGAATGCACAATTTTCAAGGATGCTTCTGGTAAACCAGTGCCATATTACTATGACAC
TAATGTATTAGAAGGTTCTGTTTCTTATGAAAGTCTTAGTCCAGACNNNNNNNNNNNNNNNNNNNNNNNN
NNNNNNNNNNNNNNNNNTAACACTTACCTTGAAGGTTCTGTTAGAGTGGTAACAACTTTTGACTCTGAGT
ACTGTAGACACGGTACATGTGAAAGATCTGAAGCAGGCATTTGTGTATCCACTAGTGGTAGATGGGTACT
CAATAATGATCATTACAGATCTCTACCAGGAGTGTTTTGTGGTGTAGATGCTGTGAATTTACTTACTAAT
ATGTTCACACCACTAATTCAACCGATTGGTGCTTTGGACATATCTGCATCTATTGTAGCGGGAGGCATCG
TTGCTANTATAGTAACATGTCTTGCTTACTACTTTATGAGGTTTAGAAGAGCTTTTGGTGAATACAGTCA
TGTAGTTGCCTTCAATACTCTGTTATTCCTTATGTCATTCACTGTACTCTGCTTGACACCAGTTTATTCG
TTCTTACCTGGTGTTTACTCTGTTATTTACTTGTACTTGACATTCTATCTTACTAATGATGTTTCTTTCT
TAGCACATATCCAATGGATGGTTATGTTCACACCTTTAGTACCTTTCTGGATAACAATTGTTTATGTCAT
TTGTATTTCCACAAAGCATTTTTATTGGTTCTTTAGCAACTACCTAAAGAGACGTGTTGTCTTTAATGGT
GTTTCCTTTAGTACATTTGAAGAGGCTGCTTTATGCACCTTTCTCTTAAATAAAGAAATGTATCTGAAAT
TGCGCAGTGATGTACTTCTGCCTCTTACGCAATATAACAGATATTTAGCTCTTTACAATAAGTACAAGTA
TTTTAGTGGAGCCATGGACACTACAAGCTATAGAGAAGCTGCTTGTTGTCATCTCGCCAAGGCTCTTAAT
GATTTTAGCAACTCAGGCTCTGATGTTCTCTACCAACCACCACAAACTTCTATCACATCTGCTGTCTTAC
AGAGTGGTTTTAGAAAAATGGCATTCCCATCTGGTAAAGTTGAGGGCTGCATGGTACAAGTTACTTGTGG
TACAACTACTCTTAATGGTCTTTGGCTTGATGATGTAGTTTACTGTCCACGACATGTGATCTGCACTTCT
GAAGACATGCTTAACCCTAATTATGAAGATTTGCTCATTCGTAAGNNNNNNNNNNNNNNNNNNNNNNNNN
NNNNNNNNNNNNNNNNNNNNNNNNNNNNNNNNNNNNNNNNNNNNNNNNNNNNNNNNNNNNNNNNNNNNNN
NNNNNTTGTGGCTATGAAGTACAACTATGAACCTTTGACACAAGATCATGTTGACATACTAGGACCTCTT
TCAGCTCAAACTGGAATTGCAGTTCTAGATATGTGTGCTTCCTTAAAAGAATTACTACAAAATGGTATGA
ATGGACGTACCATANNNNNNNNNNNNNNNNNNNNNNNNNNNNNNNNNNNNNNNNNNNNNNNNNNNNNNNN
NNNNNNNNNNNNNNNNNNNNNNNNNNNNNNNNNNNNNNNNNNNNGTTGACACTAGTTTGTCTGGTTTCAA
ACTAAAGGACTGTGTTATGTATGCATCAGCTGTAGTGTTATTAATCCTTATGACAGCAAGAACTGTGTAT
GATGATGGTGCTAGAAGAGTTTGGACACTTATGAATGTTCTGACACTTGTTTATAAAGTCTATTATGGTA
ATGCTTTAGATCAAGCTATTTCTATGTGGGCTCTTATAATCTCTGTAACTTCTAACTACTCAGGTGTAGT
TACAACTGTCATGTTTATGGCCAGAGGTATTGTTTTTATGTGTGTTGAGTATTGCCCTATCTTCTTCATA
ACTGGTAATACACTTCAGTGTATAATGCTAGTTTATTGTTTCTTAGGCTATTTCTGTACTTGTTACTTTG
GCCTCTTCTGTTTACTCAACCGCTATTTTAGACTGACTCTTGGTGTTTATGATTATTTAGTTTCTACACA
GGAGTTTAGATATATGAATTCCCAAGGATTACTTCCTCCTAAGAATAGCATAGATGCCTTCAAACTTAAC
ATCAAGTTGTTGGGTGTTGGAGGTAAACCATGCATTAAAGTAGCCACTGTACAGTCTAAAATGTCAGATG
TAAAGTGTACGTCAGTAGTTNAAAGATTTCTTTCAGTTTTACAACAACTTAGAGTAGAATCGTCTTCTAA
ATTGTGGGCTCAATGTGTTCAGCTCCATAATGATATTCTCTTAGCTAAGGATACTACTGAAGCCTTTGAN
AAAATGGTTTCATTACTTTCTGTTCTGCTTTCTATGCAAGGTGCTGTAGACATAAACAAGCTTTGTGAAG
AAATGCTCGATAACAGGGCAACCTTACAAGCCATAGCTTCAGAGTTTAGTTCTCTCCCATCATATGCAGC
TTTTGCTACTGCTCAGGAAGCTTATGAGCAGGCTGTTGCTAATGGTGACTCTGAAGTTGTTCTTAAAAAG
TTAAAGAAATCTTTGAATGTGGCTAAATCTGAATTTGACCGTGATGCAGCTATGCAACGTAAGTTGGAGA
AGATGGCTGATCAAGCTATGACCCAGATGTACAAACAGGCAAGATCTGAAGACAAAAGGGCAAAAGTTAC
TAGTGCTATGCAAACAATGCTTTTCACTATGCTTAGAAAGTTGGATAATGATGCACTTAACAACATTATC
AACAATGCAAGAGATGGTTGTGTACCGTTGAACATAATACCACTCACTACTGCAGCCAAATTAATGGTTG
TCATACCAGACTATAACACATATAAGAACACGTGTGATGGTACTACTTTTACTTATGCATCAGCACTATG
GGAAATCCAGCAAGTTGTTGATGCAGATAGTAAAATTGTTCAGCTTAGTGAGATTAGTATGGACAATTCA
CCTAATCTAGCATGGCCTCTCATTGTAACAGCCTTGAGGGCCAATTCTGCTGTCAAATTACAGAATAATG
AGCTTAGTCCTGTTGCACTACGACAGATGTCATGTGCCGCCGGTACAACACAAACAGCATGCACTGATGA
TAATGCTCTAGCCTACTATAACACTACAAAGGGAGGTAGGTTTGTATTAGCATTACTATCTGATTTACAA
GACTTGAAGTGGGCTAGGTTCCCTAAGAGTGATGGAACTGGCACTATTTATACGGAACTGGAACCACCTT
GTAGGTTTGTTACAGACACACCAAAGGGTCCTAAAGTGAAATACTTGTATTTTATTAAGGGTCTAAACAA
TCTAAATAGAGGTATGGTATTGGGTAGTTTAGCTGCTACAGTACGCTTACAGGCTGGCAATGCAACAGAA
GTACCTGCCAATTCAACTGTGCTATCTTTTTGTGCTTTTGCTGTAGATGCAGCTAAGGCTTATAAAGATT
ACCTAGCTAGTGGAGGACAACCAATCACTAATTGTGTTAAGATGTTGTGTACACACACTGGTACTGGTCA
GGCAATAACAGTTACACCAGAAGCCAATATGGATCAAGAATCCTTTGGCGGTGCATCGTGTTGTCTGTAC
TGTCGTTGCCACATAGATCATCCAAATCCTAAAGGGTTTTGTGATTTGAAAGGTAAATATGTACAAATAC
CTACAACTTGTGCTAATGACCCTGTGGGTTTTACACTTAAAAACACAGTCTGTACCGTCTGCGGTATGTG
GAAAGGTTATGGCTGTAGTTGTGATCAACTCCGCGAACCCATGCTTCAGTCAGCTGACGCACAGTCGTTT
TTAAACGGGTTTGCGGTGTAAGTGCAGCCCGTCTTACACCGTGCGGCACAGGCACTAGTACTGATGTCGT
ATATAGGGCTTTTGACATCTACAATNACAAAGTAGCTGGTTTTGCTAAATTCCTAAAAACTAATTGTTGT
CGCTTCCAAGAGAAAGATGAAGATGGCAATTTAATTGACTCTTATTTCATAGTTAAGAGACACACTTTCT
CTAACTATCAACATGAGGAAACAATTTACAACTTACTTAAGGATTGTCCAGCTGTTGCTAAACATGACTT
TTTTAAGTTTAGAATAGACGGTGACATGGTACCACATATATCACGTCAACGTCTTACTAAATACACAATG
GCTGACCTTGTCTATGCTTTGCGGCATTTTGATGAGGGTAACTGTGACACATTAAAAGAAATACTTGTTA
CTTACAACTGTTGTGATGATGAGTATTTTAACAAAAAAGACTGGTATGATTTTGTAGAAAACCCAGACAT
ATTACGCGTATATGCTAACTTAGGTGAGCGTGTACGCCAAGCTTTGTTAAAAACAGTACAATTCTGTGAT
GCCATGCGAGATGCTGGCATTGTTGGTGTACTGACATTAGATAATCAAGATCTTAACGGTAACTGGTATG
ATTTCGGTGATTTCATACAGACCACACCAGGTAGTGGAGTTCCCGTTGTAGATTCTTATTATTCATTGTT
AATGCCTATATTAACATTGACAAGAGCATTAACTGCTGAGTCACATGTTGACACTGATCTAACAAAGCCT
TACATAAAATGGGATTTGTTAAAGTATGATTTCACGGAAGAGAGGTTAAAACTCTTTGACCGTTATTTCA
AGTATTGGGATCAAACTTATCACCCAAATTGTGTTAATTGTTTGGATGACAGATGCATTCTGCATTGTGC
AAACTTTAATGTTTTGTTCTCTACGGTCTTCCCACCAACAAGTTTTGGTCCTTTAGTGAGAAAGATTTTT
GTTGATGGTGTTCCATTTGTTGTTTCAACTGGTTACCACTTCAGAGAGCTAGGAGTTGTACATAATCAGG
ATGTAAACTTACATAGCTCCAGACTTAGTTTTAAGGAATTACTTGTGTATGCTGCTGATCCTGCTATGCA
TGCTGCTTCTGGTAATTTATTACTAGATAAGCGTACAACATGCTTTTCAGTAGCTGCACTTACCAACAAC
GTGGCANNNNNNNNNNNNNNNNNNNNNNATTTTAATAAAGACTTTTATGACTTTGCAGTCTCTAAAGGTT
TTTTCAAGGAAGGAAGTTCTGTTGAATTAAAACACTTCTTCTTTGCCCAAGATGGTAATGCAGCAATAAG
TGATTATGATTACTATCGCTACAATTTACCAACTATGTGTGACATTAGACAATTACTTTTCGTAGTAGAA
GTAGTTGATAAGTATTTTGATTGCTATGACGGTGGTTGTATTAATGCTAATCAAGTCATAGTTAATAATT
TAGACAAGTCTGCTGGTTTTCCATTTAATAAATGGGGCAAGGCTAGGTTATATTATGATTCTATGAGTTA
TGAGGACCAAGATGCATTGTTCGCTTATACTAAGCGTAATGTCATCCCAACTATAACTCAAATGAATCTT
AAATATGCTATTAGTGCTAAAAATAGAGCTCGTACAGTTGCTGGCGTATCTATTTGTAGCACTATGACAA
ACAGACAGTTCCATCAGAAACTTCTTAAGTCTATAGCAGCCACCAGAGGTGCCACAGTTGTTATAGGCAC
TAGTAAGTTCTATGGTGGTTGGCATAATNTGTTGAAAACTGTTTACAGTGATGTAGAAAATCCCCATCTT
ATGGGTTGGGATTACCCTAAATGTGACAGAGCAATGCCTAACATGCTTAGAATCATGGCCTCACTCGTGC
TTGCTCGTAAACATACAACCTGTTGCAGTCTGTCACACCGTTTCTATAGATTAACTAATGAGTGTGCACA
GGTATTAAGTGAAATGGTCATGTGTGGTGGTTCACTATATGTTAAACCAGGTGGAACTTCATCAGGAGAT
GCAACAACTGCTTATGCTAATAGTGTTTTTAACATTTGTCAAGCTGTTACAGCTAATGTCAATGCACTTT
TATCCACTGATGGTAACAAAATTGCTGATAAATATATCCGCAATTTGCAGCACAGACTTTATGAGTGTCT
CTATAGAAATAGAGATGTTGATACAGACTTTGTGAATGAGTTTTATGCATATTTGCGTAAACACTTCTCA
ATGATGATACTCTCTGATGATGCTGTTGTGTGCTTTAATAGCACTTATGCGTCTCAAGGTTTAGTGGCTA
GCATAAAGAACTTCAAGTCAGTTCTTTATTACCAAAATAATGTTTTTATGTCTGAGGCTAAATGCTGGAC
TGAGACTGACCTTACTAAAGGACCTCATGAATTTTGCTCTCAGCATACAATGCTAGTCAAACAAGGTGAT
GATTATGTGTACCTGCCCTATCCTGATCCATCAAGAATTTTAGGAGCTGGCTGTTTTGTTGATGACATCG
TAAAAACAGATGGTACATTAATGATAGAACGATTTGTGTCTTTAGCTATAGATGCTTATCCACTTACTAA
ACATCCAAATCAGGAGTATGCTGATGTCTTTCATTTGTATTTACAATACATAAGAAAGTTACATGATGAA
TTAACAGGACATATGTTAGACATGTATTCTGTTATGCTTACTAATGATAACACTTCTAGGTATTGGGAAC
CTGAATTTTATGAAGCTATGTACACACCTCATACAGTCTTACAGGCTGTTGGAGCCTGTGTTCTTTGTAA
TTCACAGACTTCATTAAGATGTGGTGCGTGTATACGCAGACCATTCTTATGTTGTAAATGCTGTTATGAC
CATGTCATATCAACATCACATAAATTAGTCTTGTCTGTTAATCCTTATGTTTGCAATGCTCCAGGTTGTG
ATGTCACAGATGTGACTCAACTTTACTTAGGAGGTATGAGCTATTACTGCAAGTCACACAAACCGCCTAT
TAGCTTTCCTTTATGTGCTAATGGACAGGTTTTTGGTTTATATAAAAACACATGTGTTGGTAGCGACAAC
GTTACTGACTTTAATGCAATAGCCACATGTGATTGGACAAATGCAGGTGATTACATTCTTGCTAACACCT
GTACTGAGAGACTTAAACTGTTCGCTGCTGAAACATTGAAAGCAACAGAAGAGACCTTTAAACTATCTTA
CGGCATTGCCACTGTGCGTGAAGTGTTGTCTGATAGAGAGTTACACCTTTCATGGGAGGTTGGAAAACCT
AGACCACCACTCAATAGAAATTATGTCTTTACTGGTTACCGTGTAACTAAAAATAGTAAAGTACAAATAG
GAGAGTACACCTTTGAAAAAGGTGACTATGGAGATGCTGTTGTATATCGAGGTACAACAACCTACAAATT
AAATGTTGGTGACTATTTTGTACTAACATCACATACAGTAATGCCTTTGAGTGCGCCTACACTAGTACCA
CAAGAGCATTATGTTAGAATAACTGGCTTGTACCCGACACTCAACATCTCAGATGAGTTTTCTAGCAATG
TTGCAAATTATCAAAAGGTTGGTATGCAAAAGTATTCTACACTCCAGGGACCTCCTGGTACTGGTAAGAG
TCATTTTGCTATTGGCTTAGCTCTCTACTACCCGTCTGCGCGCATAGTGTATACAGCTTGCTCTCATGCT
GCTGTCGATGCGCTTTGCGAGAAGGCATTAAAATATTTGCCTATAGACAAATGTAGTAGAATTATACCTG
CACGCGCTCGTGTAGAGTGTTTTGACAAATTCAAAGTGAATTCAACATTAGAACAGTATGTCTTTTGCAC
TGTAAATGCATTGCCAGAAACAACTGCTGATATAGTTGTTTTTGATGAAATTTCAATGGCTACAAATTAT
GACTTGAGTGTTGTCAATGCTAGACTACGTGCTAAGCACTATGTTTACATTGGCGATCCTGCTCAACTAC
CAGCACCACGCACATTGCTAACTAAAGGCACACTAGAACCAGAATATTTTAATTCAGTGTGTAGACTTAT
GAAAACTATAGGTCCAGACATGTTCCTTGGAACCTGTCGTCGCTGTCCTGCTGAAATAGTCGACACTGTA
AGTGCTCTAGTTTATGACAATAAGCTGAAAGCACATAAAGAAAAATCAGCACAATGCTTTAAAATGTTTT
ATAAGGGTGTTATTACACATGATGTCTCATCTGCAATAAACAGACCTCAAATAGGCGTAGTAAGAGAATT
TCTTACACGCAATCCTGCTTGGAGAAAAGCTGTCTTTATCTCACCATATAATTCACAGAATGCGGTAGCG
TCAAAAATCTTGGGACTACCAACTCAGACTGTTGATTCATCACAGGGTTCTGAATATGACTATGTCATAT
TCACGCAAACCACTGAAACAGCTCACTCTTGTAATGTTAATAGATTTAATGTTGCTATTACTAGAGCGAA
AGTAGGCATACTTTGCATAATGTCAGATAGAGACCTTTATGACAAGTTGCAATTTACAAGTCTTGAAATT
CCACGTAGAAATGTGGCAACTTTACAAGCAGAAAATGTAACAGGACTATTTAAAGATTGTAGCAAAGTGA
TCAATGGATTACATCCTNNNNNNNNNNNNNNNNNNNNNNNNNNNNNNNNNNNNNNNNNNNNNNNNNNNNN
NNNNNNNNNNNNNNNNNNNNNNNNNNNNNNNNNNNNNNNNNNNNNNNTTTCAAAATGAATTATCAAGTTA
ATGGTTACCCTAACATGTTCATCACCCGAGAAGAAGCCATAAGACATGTACGCGCATGGATTGGTTTCGA
TGTCGAAGGGTGTCATGCTACAAGAGAAGCTGTAGGTNCTAATTTGCCTTTACAGTTAGGCTTTTCTACA
GGTGTTANTTTAGTTGCTGTACCCACAGGCTATGTTGACACACCTAATAATACAGATTTCACCAGAGTTA
GTGCTAAGCCACCACCTGGAGACCAGTTTAAACATCTTATACCACTCATGTACAAAGGTTTGCCTTGGAA
TGTAGTGCGTATAAAGATAGTTCAGATGTTAAGTGACACACTTAAAAATCTTTCTGACAGAGTTGTGTTC
NTACTTTGGGCACACGGCTTTGAATTAACATCCATGAAGTATTTTGTAAAAATAGGTCCTGAACGCACTT
GCTGTCTCTGTGACAGACGTGCTACCTGTTTTTCCACAGCTTCTGATACTTATGCATGCTGGCATCACTC
AATTGGGTTCGACTACGTCTATAATCCTTTCATGATTGATGTTCAGCAATGGGGTTTTACAGGTAACTTA
CAGAGTAACCATGACTTGTATTGTCAAGTACATGGTAATGCACATGTTGCTAGTTGTGATGCTATCATGA
CTAGATGTCTGGCAGTTCATGAATGCTTTGTTAAGCGTGTTGACTGGACTGTAGAGTACCCTATAATAGG
TGATGAACTGAAGATTAATGCAGCTTGCAGAAAAGTACAGCACATGGTTGTTAAGGCTGCATTACTTGCA
GATAAATTCTCAGTTCTTCACGACATTGGTAACCCTAAAGCTATTAAGTGTGTACCGCAGGCTGAAGTTG
AGTGGAAATTCTACGATGCTCAGCCCTGTAGTGATAAAGCTTACAAAATAGAAGAATTGTACTACTCGTA
TGCTACACACTCTGATAAGTTTACAGATGGTGTTTGTTTATTCTGGAATTGCAATGTAGATAGATACCCT
GCTAATTCTATTGTGTGTAGATTTGATACTAGAGTATTATCAAACCTAAACTTACCAGGTTGTGATGGTG
GTAGTTTATATGTCAACAAACATGCCTTTCACACACCAGCATTTGATAAGAGTGCCTTTGTCAATTTAAA
ACAATTGCCTTTCTTCTACTACTNTGATAGCCCCTGCNNNNNNCATGGAAAACAGGTTGTGTCAGATATA
GATTATGTACCACTAAAATCTGCTACGTGTATAACACGTTGTAATTTANGTGGTGCTGTTTGTAGACATC
ATGCTAATGAGTATAGATTATATCTTGACGCTTATAATATGATGATCTCAGCTGGCTTTAGCTTATGGGT
TTATAAACAATTTGATACTTACAACCTCTGGAATACTTTTACAAGACTTCAGAGTTTAGAAAATGTGGCT
TTCAATGTTGTAAATAAAGGACACTTTGATGGACAACAGGGTGAAGTACCAGTTTCCATCATTAATAACA
CTGTTTACACAAAAGTTGATGGTGTTGATGTAGAATTATTTGAAAACNNNNNNNNNNNNNNNNNNNNNNN
NNNNNNNNNNNNNNNNNNNNNNNNNNNNNNNNNNNNNNNNNNNNNNNNNNNNNNNNNNNNNNNCTTGGGT
GTTGACATTGCTGCTAATACAGTGATTTGGGACTATAAAAGAGAAGCCCCTGCACATGTTTCTACAATAG
GAGTTTGTACTATGACTGACATAGCAAAGAAACCTACTGAAAGTGTTTGCGCACCTCTCACCGTCTTCTT
TGATGGTAGAGTTGATGGCCAAGTAGACTTGTTCAGAAACGCCCGTAATGGTGTTCTTATTACAGAAGGC
AGTGTTAAAGGTTTACAACCATCTGTTGGTCCTAAACAAGCTAGTCTTAATGGAGTCACATTAATTGGAG
AAGCAGTAAAAACACAGTTCAATTATTACAAGAAAGTAGATGGTGTTGTACAGCAACTACCTGAAACTTA
TTTTACCCAAAGTAGAAATTTACAAGAATTCAAACCCAGGAGTCAAATGGAAATTGATTTCTTAGAATTA
GCTATGGATGAATTCATTGAACGATATAAACTAGAAGGCTATGCCTTCGAACATATCGTTTATGGAGATT
TTAGTCACAGTCAATTAGGGGGCTTACACTTATTGATTGGACTAGCTAAACGTTCAAAGGATTCGCCTCT
CGAGTTAGAGGATTTTATTCCCATGGACAGTACAGTTAAAAATTACTTCATAACAGATGCACAAACTGGA
TCTTCAAAATGTGTGTGTTCTGTTATAGATTTATTACTTGATGATTTTGTTGAAATAATAAAATCTCAAG
ATTTATCTGTGGTTTCTAAAGTTGTCAAAGTGACTATTGACTATACAGAAATTTCATTTATGCTTTGGTG
TAAAGATGGACACGTTGAAACATTTTACCCAAAATTACAATCTAGTCAAGCATGGCAACCGGGAGTGGCT
ATGCCAAACCTTTACAAAATGCAAAGGATGCTACTAGAGAAATGTGACCTTCAGAATTATGGTGATAGTG
CTACATTACCTAAAGGCATAATGATGAATGTCGCAAAATATACCCAACTGTGTCAATATTTAAATACATT
AACTTTAGCTGTGCCTTACAATATGAGAGTTATACATTTTGGTGCTGGCTCAGATAAAGGAGTGGCACCT
GGTACAGCAGNTTTGAGACAGTGGTTACCCACGGGTACACTACTTGTTGATTCAGATCTTAATGACTTTG
TCTCTGATGCAGATTCAACTTTAATTGGTGATTGTGCAACCGTACATACAGCTAACAAATGGGATCTCAT
TATTAGTGACATGTACGATCCTAAGACTAAAAATGTTACAAAAGAAAATGATTCCAAAGAAGGATTTTTC
ACTTACATTTGTGGATTTATACAACAAAAGTTAGCCCTCGGAGGTTCTGTGGCAATAAAGATAACGGAGC
ACTCTTGGAATGCTGATCTTTATAAGCTCATGGGACACTTCGCATGGTGGACCGCTTTTGTTACTAATGT
GAATGCCTCATCTTCAGAAGCATTTTTAATTGGATGTAATTATCTTGGCAAACCGCGTGAACAAATCGAC
GGTTATGTCATGCATGCAAATTACATATTTTGGAGGAACACAAATCCAATACAATTGTCTTCCTATTCTT
TATTTGACATGAGTAAGTTTCCTCTTAAATTAAGAGGTACTGCTGTAATGTCTTTAAAAGAAGGCCAAAT
TAATGATATGATTTTATCTCTTCTTAGTAAAGGTAGACTTATTATTAGAGAGAACAACAGAGTTGTTATT
TCTAGTGATGTTCTTGTTAATAACTAAACGAACATGTTGTTTTTCTTCTTTTTACACTTTGCCTTAGTAA
ATTCACAATGTGTTAATTTAACAGGTAGAGCTGCTATCCAGCCTTCATTCACCAATTCCTCTCAAAGAGG
TGTTTATTATCCTGACACCATATTTAGATCAAACACACTTGTGTTGAGTCAGGGTTACTTTTTACCTTTT
TATTCTAATGTTAGCTGGTATTATGCATTGACAAAAACTAACAGTGCTGAAAAGAGAGTTGATAACCCTG
TTTTGGATTTCAAAGACGGTATTTACTTTGCTGCAACTGAAAAATCTAACATTGTCAGAGGTTGGATCTT
TGGAACGACTCTTGACAACACATCACAGTCACTTTTGATAGTTAACAACGCAACTAATGTTATCATCAAA
GTTTGTAATTTCCAGTTTTGTTATGACCCTTACCTTAGTGGTTATTATCATAACAATAAAACGTGGAGCA
CGAGAGAGTTTGCTGTTTATTCCTCTTATGCCAATTGCACTTTTGAGTATGTGTCTAAGTCTTTTATGCT
AGATATAGCTGGCAAAAGTGGCTTATTTGACACATTAAGAGAGTTTGTTTTCCGAAATGTCGACGGATAT
TTCAAGATTTACTCAAAATACACACCTGTTAATGTAAATAGTAATTTACCTATAGGTTTTTCAGCACTTG
AACCTCTTGTTGAAATTCCAGCTGGCATAAATATTACTAAATTTAGAACACTCCTCACTATACATAGAGG
AGACCCCATGCCTAANNNNNNNNNNNNNNNNNNNNNNNNNNNNNNNNNNNNGGGCTATTTAGCNCCACGT
ACATTTATGTTAAATTATAATGAAAATGGTACAATAACAGATGCTGTTGATTGTGCCCTAGATCCTCTAT
CTGAGGCTAAATGCACATTAAAATCCTTAACTGTTGAAAAAGGAATCTATCAGACTTCTAACTTTAGAGT
TCAACCAACTGAATCTATAGTTAGGTTTCCAAATATTACAAACTTATGCACTTTTGGTGAAGTTTTCAAT
GCAACCACTTTTGCATCTGTTTATGCTTGGAATAGAAAGAGAATCAGTAACTGTGTTGCTGATTACTCTG
TTCTTTACAACTCCACTTCTTTCTCAACATTCAAATGTTATGGAGTTTCACCAACCAAACTAAATGATCT
CTGCTTTACTAACGTTTATGCAGACTCATTTGTAGTTAGAGGTGATGAAGTCAGACAAATTGCTCCAGGA
CAAACAGGAAGAATTGCTGACTATAATTATAAACTCCCTGATGATTTCACAGGTTGTGTAATAGCTTGGA
ATTCTAACAACCTTGATTCTAAGGTTGGTGGTAATTATAACTACCTTTATAGATTGTTTAGAAAGTCCAA
CCTCAAACCTTTTGAACGAGACATTTCTACAGAAATATACCAAGCTGGTAGTACACCCTGCAATGGGGTT
GAAGGTTTTAACTGTTACTTTCCTCTACAATCTTATGGTTTCCACCCTACTAATGGTGTTGGTTACCAAC
CTTATAGAGTAGTAGTATTGTCATTTGAACTTTTAAANGCACCTGCTACTGTTTGTGGACCTAAACAGTC
CACTAACCTAGTTAAAAACAAATGTGTCAACTTCAATTTTAATGGNNNNNNNNNNNNNNNNNNNNNNNNN
NNNNNNNNNNNNNNNNNNNNNNNNNNNNNNNNNNNNNNNNNNNNNNNNNNNNNNNNNNNNNNNNNNNNNN
NNNNNAACACTTACGAGTGTGACATACCAATTGGTGCAGGAATATGTGCCAGTTATCAGACTCAAACTAA
TTCACGTAGTGTTTCAAGTCNAGCTATTATTGCCTACACTATGTCACTTGGTGCAGAAAATTCAGTTGCT
TATGCTAATAACTCTATTGCCATACCTACAAATTTTACTATTAGTGTGACCACTGAAATTCTACCAGTGT
CTATGACAAAGACATCAGNAGATTGTACAATGTACATTTGTGGTGACTCAATAGAGTGCAGCAACCTTTT
GCTCCAATATGGTAGTTTTTGCACACAACTTAATCGTGCTTTAACTGGAATTGCTGTTGAACAAGACAAA
AACACACAGGAAGTTTTTGCACAAGTTAAACAAATTTACAAGACACCACCAATAAAGGATTTTGGTGGTT
TCAACTTTTCTCAAATATTACCAGATCCATCAAAACCAAGCAAGAGGTCATTTATTGAAGATTTACTCTT
CAACAAAGTGACACTTGCTGATGCTGGCTTCATCAAACAATATGGTGATTGCCTTGGTGATATTGCCGCT
AGAGATCTTATTTGTGCACAAAAGTTTAATGGCCTTACTGTTCTGCCACCTTTGCTCACAGATGAAATGA
TTGCTCAATACACCTCTGCACTACTTGCAGGGACAATCACATCAGGTTGGACCTTTGGTGCTGGTGCAGC
ATTACAGATACCATTTGCTATGCAAATGGCTTACAGGTTTAATGGTATTGGAGTTACACAAAATGTTCTC
TACGAGAACCAAAAACTAATTGCAAACCAATTCAACAGTGCAATTGGCAAAATTCAAGATTCACTTTCAT
CTACTGCAAGTGCACTTGGAAAACTTCAAGATGTTGTCAACCAAAATGCACAGGCTTTAAACACACTTGT
TAAACAACTCAGCTCTAATTTTGGAGCCATTTCGAGTGTGTTAAATGACATTCTTTCACGTCTTGACAAA
GTTGAGGCTGAAGTCCAAATTGACAGGTTGATCACTGGCAGATTACAAAGTTTGCAGACATACGTGACTC
AACAACTAATTAGAGCCGCAGAAATTAGAGCTTCTGCTAATCTTGCCGCAACTAAGATGTCTGAATGTGT
TCTTGGACAATCTAAAAGAGTTGACTTTTGTGGTAAAGGCTACCACCTTATGTCTTTTCCGCAGTCAGCA
CCTCATGGTGTAGTCTTTTTGCATGTGACTTATGTTCCATCTCAAGAAAAGAATTTTACTACTACCCCTG
CCATTTGTCATGAAGGAAAAGCACACTTTCCTCGTGAAGGTGTTTTCGTTTCAAACGGCACGCACTGGTT
TGTAACACAAAGGAATTTCTATGAACCACAAATTATTACCACGGACAATACTTTTGTCTCTGGTAGCTGT
GATGTTGTGATTGGAATTGTCAACAACACAGTTTATGATCCTTTGCAACCANAACTTGATTCATTCAAGG
AGGAGTTGGACAAATATTTTAAAAATCATACATCACCAGATGTTGATTTANGTGACAAATNNNNNNNNNN
NNNNNNNNNNNNNNNNNNNNNNNNNNNNNNNNNNNNNNNNNNNNNNNNNNNNNNNNNNNNNNNNNNNNNN
NNNNNNNNNNNNNNNNNNNNGCAGCAACACTCAAAAAGAGGTGGCATTTAGCCCTCTCTAAGGGTGTTCA
CTTTGTTTGCAACTTGCTGCTGCTGTTTGTAACAGTTTATTCACATCTTTTGCTTGTTGCTGCTGGCCTT
GAAGCCCCATTTCTTTATCTTTATGCTTTANNNNNNTTCTTGCAAAGTATAAACTTTGTGAGAATAATAA
TGAGGCTTTGGTTGTGCTGGAAATGCCGTTCCAAAAATCCTTTACTTTATGATGCTAACTACTTCCTGTG
TTGGCATACTAATTGTTACGACTATTGTATTCCATACAATAGTGTAACTTCTTCAATTGTCATTACCTCC
GGTGATGGCACAACAAATCCCATTACAGAACATGACTACCAAATTGGTGGTTATTTTGAGAAATGGGAAT
CTGGAGTAAAAGACTGTGTTGTATTACACAGCTACTTCACTTCAGATTACTACCAGCCTNNNNNNNNNNN
NNNNNNGAGCACAGACACTGGTGTTGAACATGTAACTTTCTTCATCTACAATAAAATCGTAGATGAGCCC
GAAGAACATGTCCAAATTCACACAATCGACGGTTCATCCGGAGTTGTTAATCCAGCAATGGAACCAATTT
ATGATGAACCGACGACGACTACTAGCGTGCCTTTGTAAGCACAAGCTGATGAGTACGAACTTATGTACTC
ATTCGTTTCGGAAGAGACAGGTACGTTAATAGTTAATAGCGTACTTCTTTTTCTTGCTTTCGTGGTATTC
TTGCTAGTCACACTAGCCATCCTTACTGCGCTTCGATTGTGTGCGTACTGCTGCAATATTGTTAACGTGA
GTCTTGTGAAACCTTCTTTTTACGTTTACTCTCGTGTTAAAAATCTGAATTCTTCTAGAGTTCCTGATCT
TCTGGTCTAAACGAACTAAATATTATATTAGTTTTTCTGTTTGGAACTTTAATTTTAGCCATGTCAGGTG
ACAACGGTACTATTACCGTTGAGGAACTTAAAAAGCTCCTTGANCAATGGAACCTAGTAATAGGATTCCT
ATTTCTTACATGGATTTGTCTTTTACAATTTGCCTATGCCAACAGGAATAGGTTTTTGTACATAATTAAG
TTAATTTTCCTCTGGCTGCTTTGGCCAGTAACTTTAGCTTGCTTTGTGCTTGCTGCTGTTTACAGAATAA
ATTGGATCACAGGTGGAATTGCCATTGCAATGGCTTGTCTTGTTGGCTTGATGTGGCTTAGCTACTTCAT
TGCTTCATTCAGGCTGTTTGCTCGAACGCGTTCCATGTGGTCCTTCAACCCAGAAACAAACATTTTGTTG
AATGTGCCGCTCCACGGTACAATTTTGACCAGACCGCTTCTAGAGAGTGAACTTGTAATTGGAGCTGTGA
TCCTTCGAGGTCATCTTCGAATTGCTGGACACCATCTAGGACGCTGTGACATCAAGGACCTGCCTAAAGA
AATCACTGTTGCTACATCACGAACGCTTTCTTATTACAAATTGGGAGCGTCGCAGCGTGTAGCAGGTGAC
TCAGGTTTTGCTGCATACAGTCGCTACAGGATTGGCAATTACAAATTAAACACAGACCATTCCAGTAGCA
GTGACAATATTGCTTTGCTTGTACAGTAAGTGACAACAGATGTTTCATCTCGTTGACTTTCAGGTTACTA
TNNNAGAGATATTATTAATTATTATGAGAACTTTTAAAGTTTCCATTTNGAATCTTGACTACATCATAAA
TCTCATAATTAAAAGTTTATCTAAGCCACTAACTGAAAATAAATATTCTCAGTTAGATGAAGAGCAACCA
ATGGAGATTGATTAAACGAACATGAAAATTATTCTTTTCTTGGCATTGATAACACTTGCTACTTGTGAGC
TTTATCATTATCAAGAGTGTGTTAGAGGTACAACAGTACTTTTAAAAGAACCTTGCTCTTCTGGAACATA
TGAAGGCAACTCACCTTTTCATCCTCTAGCTGATAACAAATTTGCACTGACTTGCTTTAGCACTCAATTT
GCTTTTGCTTGTCCTGACGGTGTTAAACACATCTACCAGCTACGTGCACGAGCAGTTTCACCTAAACTGT
TCATCAGACAAGAGGAAGTTCAAGAACTTTACTCACCAATTTTTCTCATAGTTGCGGCGATAGTGTTTAT
AACACTCTGCTTCACACTTAAGAGAAAGATAGAATGAGTGAGCTTTCACTAATTGACTTCTATCTGTGCT
CTTTAGCCTTTTTGCTATTCCTTGTTTTAATTATGCTCATTATCTTTTGGTTTTCACTTGAACTACAAGA
TCATAATGAAACCTGTCATGCCTAAACGAACATGAAATTTCTTGTTTTCTTAGGAATCCTTACAACAGTA
ACTGCATTTCATCAGGAATGTAGTTTACAGTCATGTGCTCAACATCAACCCTATGTAGTTGATGATCCCT
GTCCTATTCACTTTTACTCTCGATGGTTTATCAGAGTAGGAGNTAGAAAGTCAGCACCTTTAATTGAACT
GTGCGTGGATGAGGCTGGTTCTAAATCACCCATTCAGTACATAGATATAGGTAATTACACGGTTTCCTGT
TCACCTTTTACAATTAATTGCCAGGAACCTAAATTAGGCAGTCTCGTAGTACGTTGTTCGTTCTATGAGG
ACTTTTTAGAGTATCATGACGTTCGTGTTGTTTTAGATTTCATCTAAACGAACAAACTAAAATGTCTGAT
AATGGACCACAAAATCAGCGAAATGCACCCCGCATTACGTTTGGTGGACCCTCAGATTCAGCTGGCAGTA
ACCAGAATGGAGAACGCAGTGGTGCACGACCTAAACAACGTCGTCCCCAAGGTTTACCCAATAATACTGC
GTCTTGGTTCACCGCTCTCACTCAACATGGCAAGGAAGACCTTAGATTCCCTCGAGGACAAGGCGTTCCG
ATTAACACCAATAGCAGTCCAGATGACCAAATTGGCTACTACCGAAGAGCTACCAGACGAATTCGTGGTG
GTGACGGTAAAATGAAAGATCTCAGTCCAAGATGGTACTTTTACTACCTAGGAACTGGGCCAGAAGCTGG
ACTTCCCTATGGTGCTAACAAAGAAGGCATCATATGGGTTGCAAATGAGGGAGCCTTGAATACACCTAAA
GATCACATTGGCACCCGAAATCCTGCTAACAATGCTGCAATCGTGCTACAACTTCCTCAAGGAACAACAT
TGCCAAAAGGCTTCTACGCAGAAGGGAGCAGAGGCGGCAGTCAAGCTTCTTCTCGTTCCTCATCACGTAG
TCGCAACAGTTCAAGAAACACAACTCCAGGCAGCAGCAGGGGAACTTCTCCTGCTAGGATGGCTGGCAAT
GGTGGTGATGCTGCTCTTGCTTTGCTGCTGCTTGACAGGTTGAACCAACTTGAGAGCAAAATGTCTGGTA
AAGGCCAACAACAACAAGGCCAAACTGTCACTAAGAAATCCGCTGCAGAGGCTTCTAAGAAACCTCGCCA
AAAACGTACTGCCACCAAACAATACAATGTAACACAAGCTTTTGGCAGACGTGGTCCAGAACAAACCCAA
GGAAACTTTGGGGATCAAGAATTAATCAGACAAGGAACTGATTACAAACAATGGCCGCAAATTGCACAAT
TTGCTCCTAGCGCTTCTGCATTCTTCGGAATGTCGCGCATTGGCATGGAAGTCACACCTTCGGGAACGTG
GTTGACCTACACAGGTGCCATCAAATTGGACGACAAAGATCCAAATTTCAAAGATCAAGTCATTTTGCTG
AATAAGCACATTGACGCATACAAAACATTCCCACCAACAGAGCCTAAAAAGGACAAAAAGAAGAAGGCTG
ATGAAACTCAAGCCTTACCGCAGAGACAGAAGAAACAACCCACNNNNNNNNNNNNNNTCCTCCCTAATTT
GGATGATTTCTCCAAACAATTGCAACAATCCATGAGCAGTGCTGATTCAACTCAGGCTTAAACTCATGCA
GACCACACAAGGCAGATGGGCTATATAAACGTTTTCGCTTTTCCGTTTACGATATATAGTCTACTCTTGT
GCAGAATGAATTCTCGTAGCTACATAGCACAAGTAGATGTAGTTAACTTTAATCTCACATAGCAATCTTT
AATCAGTGTGTAACATTAGGGAGGACTTGAAAGAGCCACCACATTTTCACCGA</v>
      </c>
      <c r="AU79" s="116"/>
      <c r="AV79" s="116"/>
      <c r="AW79" s="115" t="str">
        <f t="shared" si="33"/>
        <v>&gt;Pangolin_MP789 MT084071.1_ref_genome</v>
      </c>
      <c r="AX79" s="38"/>
      <c r="AY79" s="38"/>
      <c r="AZ79" s="38"/>
      <c r="BA79" s="38"/>
      <c r="BB79" s="38"/>
      <c r="BC79" s="38"/>
      <c r="BD79" s="38"/>
      <c r="BE79" s="38"/>
      <c r="BF79" s="38"/>
      <c r="BG79" s="38"/>
      <c r="BH79" s="38"/>
      <c r="BI79" s="38"/>
      <c r="BJ79" s="38"/>
      <c r="BK79" s="38"/>
      <c r="BL79" s="38"/>
      <c r="BM79" s="38"/>
      <c r="BN79" s="38"/>
      <c r="BO79" s="38"/>
      <c r="BP79" s="38"/>
      <c r="BQ79" s="38"/>
      <c r="BR79" s="38"/>
    </row>
    <row r="80" ht="15.75" customHeight="1">
      <c r="A80" s="87"/>
      <c r="B80" s="122" t="s">
        <v>486</v>
      </c>
      <c r="C80" s="123" t="s">
        <v>658</v>
      </c>
      <c r="D80" s="91"/>
      <c r="E80" s="91" t="s">
        <v>136</v>
      </c>
      <c r="F80" s="91" t="s">
        <v>135</v>
      </c>
      <c r="G80" s="91" t="s">
        <v>135</v>
      </c>
      <c r="H80" s="91" t="s">
        <v>135</v>
      </c>
      <c r="I80" s="91" t="s">
        <v>136</v>
      </c>
      <c r="J80" s="181">
        <v>2697049.0</v>
      </c>
      <c r="K80" s="152" t="s">
        <v>659</v>
      </c>
      <c r="L80" s="116" t="s">
        <v>67</v>
      </c>
      <c r="M80" s="152" t="s">
        <v>23</v>
      </c>
      <c r="N80" s="193" t="s">
        <v>660</v>
      </c>
      <c r="O80" s="194">
        <v>43908.0</v>
      </c>
      <c r="P80" s="152" t="s">
        <v>661</v>
      </c>
      <c r="Q80" s="119"/>
      <c r="R80" s="97"/>
      <c r="S80" s="98"/>
      <c r="T80" s="91"/>
      <c r="U80" s="152" t="s">
        <v>658</v>
      </c>
      <c r="V80" s="152" t="s">
        <v>507</v>
      </c>
      <c r="W80" s="181" t="s">
        <v>662</v>
      </c>
      <c r="X80" s="144"/>
      <c r="Y80" s="227">
        <v>1273.0</v>
      </c>
      <c r="Z80" s="119" t="str">
        <f>IFERROR(__xludf.DUMMYFUNCTION("REGEXREPLACE(""MFVFLVLLPLVSSQCVNLTTRTQLPPAYTNSFTRGVYYPDKVFRSSVLHSTQDLFLPFFSNVTWFHAIHV
SGTNGTKRFDNPVLPFNDGVYFASTEKSNIIRGWIFGTTLDSKTQSLLIVNNATNVVIKVCEFQFCNDPF
LGVYYHKNNKSWMESEFRVYSSANNCTFEYVSQPFLMDLEGKQGNFKNLREFVFKNIDGYFKIYSKHTPI
NLVRDLPQGFSALEPLVDLPIGINITR"&amp;"FQTLLALHRSYLTPGDSSSGWTAGAAAYYVGYLQPRTFLLKYN
ENGTITDAVDCALDPLSETKCTLKSFTVEKGIYQTSNFRVQPTESIVRFPNITNLCPFGEVFNATRFASV
YAWNRKRISNCVADYSVLYNSASFSTFKCYGVSPTKLNDLCFTNVYADSFVIRGDEVRQIAPGQTGKIAD
YNYKLPDDFTGCVIAWNSNNLDSKVGGNYNYLYRLFRKSNLKPFERDISTEIYQAGSTPCNGVEGFNCY"&amp;"F
PLQSYGFQPTNGVGYQPYRVVVLSFELLHAPATVCGPKKSTNLVKNKCVNFNFNGLTGTGVLTESNKKFL
PFQQFGRDIADTTDAVRDPQTLEILDITPCSFGGVSVITPGTNTSNQVAVLYQDVNCTEVPVAIHADQLT
PTWRVYSTGSNVFQTRAGCLIGAEHVNNSYECDIPIGAGICASYQTQTNSPRRARSVASQSIIAYTMSLG
AENSVAYSNNSIAIPTNFTISVTTEILPVSMTKTSVDCTM"&amp;"YICGDSTECSNLLLQYGSFCTQLNRALTGI
AVEQDKNTQEVFAQVKQIYKTPPIKDFGGFNFSQILPDPSKPSKRSFIEDLLFNKVTLADAGFIKQYGDC
LGDIAARDLICAQKFNGLTVLPPLLTDEMIAQYTSALLAGTITSGWTFGAGAALQIPFAMQMAYRFNGIG
VTQNVLYENQKLIANQFNSAIGKIQDSLSSTASALGKLQDVVNQNAQALNTLVKQLSSNFGAISSVLNDI
LSRLDKVEAEV"&amp;"QIDRLITGRLQSLQTYVTQQLIRAAEIRASANLAATKMSECVLGQSKRVDFCGKGYHLM
SFPQSAPHGVVFLHVTYVPAQEKNFTTAPAICHDGKAHFPREGVFVSNGTHWFVTQRNFYEPQIITTDNT
FVSGNCDVVIGIVNNTVYDPLQPELDSFKEELDKYFKNHTSPDVDLGDISGINASVVNIQKEIDRLNEVA
KNLNESLIDLQELGKYEQYIKWPWYIWLGFIAGLIAIVMVTIMLCCMTSCCSC"&amp;"LKGCCSCGSCCKFDEDD
SEPVLKGVKLHYT
"", ""\n"", """")"),"MFVFLVLLPLVSSQCVNLTTRTQLPPAYTNSFTRGVYYPDKVFRSSVLHSTQDLFLPFFSNVTWFHAIHVSGTNGTKRFDNPVLPFNDGVYFASTEKSNIIRGWIFGTTLDSKTQSLLIVNNATNVVIKVCEFQFCNDPFLGVYYHKNNKSWMESEFRVYSSANNCTFEYVSQPFLMDLEGKQGNFKNLREFVFKNIDGYFKIYSKHTPINLVRDLPQGFSALEPLVDLPIGINITRFQTLLALHRSYLTPGDSS"&amp;"SGWTAGAAAYYVGYLQPRTFLLKYNENGTITDAVDCALDPLSETKCTLKSFTVEKGIYQTSNFRVQPTESIVRFPNITNLCPFGEVFNATRFASVYAWNRKRISNCVADYSVLYNSASFSTFKCYGVSPTKLNDLCFTNVYADSFVIRGDEVRQIAPGQTGKIADYNYKLPDDFTGCVIAWNSNNLDSKVGGNYNYLYRLFRKSNLKPFERDISTEIYQAGSTPCNGVEGFNCYFPLQSYGFQPTNGVGYQPYRV"&amp;"VVLSFELLHAPATVCGPKKSTNLVKNKCVNFNFNGLTGTGVLTESNKKFLPFQQFGRDIADTTDAVRDPQTLEILDITPCSFGGVSVITPGTNTSNQVAVLYQDVNCTEVPVAIHADQLTPTWRVYSTGSNVFQTRAGCLIGAEHVNNSYECDIPIGAGICASYQTQTNSPRRARSVASQSIIAYTMSLGAENSVAYSNNSIAIPTNFTISVTTEILPVSMTKTSVDCTMYICGDSTECSNLLLQYGSFCTQLNR"&amp;"ALTGIAVEQDKNTQEVFAQVKQIYKTPPIKDFGGFNFSQILPDPSKPSKRSFIEDLLFNKVTLADAGFIKQYGDCLGDIAARDLICAQKFNGLTVLPPLLTDEMIAQYTSALLAGTITSGWTFGAGAALQIPFAMQMAYRFNGIGVTQNVLYENQKLIANQFNSAIGKIQDSLSSTASALGKLQDVVNQNAQALNTLVKQLSSNFGAISSVLNDILSRLDKVEAEVQIDRLITGRLQSLQTYVTQQLIRAAEIRA"&amp;"SANLAATKMSECVLGQSKRVDFCGKGYHLMSFPQSAPHGVVFLHVTYVPAQEKNFTTAPAICHDGKAHFPREGVFVSNGTHWFVTQRNFYEPQIITTDNTFVSGNCDVVIGIVNNTVYDPLQPELDSFKEELDKYFKNHTSPDVDLGDISGINASVVNIQKEIDRLNEVAKNLNESLIDLQELGKYEQYIKWPWYIWLGFIAGLIAIVMVTIMLCCMTSCCSCLKGCCSCGSCCKFDEDDSEPVLKGVKLHYT")</f>
        <v>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v>
      </c>
      <c r="AA80" s="102">
        <f t="shared" si="34"/>
        <v>1273</v>
      </c>
      <c r="AB80" s="103" t="str">
        <f>if(AA80=Y80, "yes","no")</f>
        <v>yes</v>
      </c>
      <c r="AC80" s="104" t="str">
        <f>if (W80="", "MISSING ENTRY ID", 
if (Z80="", "MISSING SEQUENCE", 
if (B80="", "MISSING COMMON HOST NAME", 
if (C80="", "MISSING STRAIN", 
"&gt;" &amp; SUBSTITUTE(B80 &amp; C80, " ", "-") 
&amp; " " &amp;  W80 &amp; if(E80="yes", "_ref","")))))</f>
        <v>&gt;HuWuhan-Hu-1 QHD43416.1_ref</v>
      </c>
      <c r="AD80" s="104" t="str">
        <f>IFERROR(__xludf.DUMMYFUNCTION("if (REGEXMATCH(AC80, ""^&gt;""),AC80 &amp; ""
"" &amp; Z80, """")"),"&gt;HuWuhan-Hu-1 QHD43416.1_ref
MFVFLVLLPLVSSQCVNLTTRTQLPPAYTNSFTRGVYYPDKVFRSSVLHSTQDLFLPFFSNVTWFHAIHVSGTNGTKRFDNPVLPFNDGVYFASTEKSNIIRGWIFGTTLDSKTQSLLIVNNATNVVIKVCEFQFCNDPFLGVYYHKNNKSWMESEFRVYSSANNCTFEYVSQPFLMDLEGKQGNFKNLREFVFKNIDGYFKIYSKHTPINLVRDLPQGFSALEPL"&amp;"VDLPIGINITRFQTLLALHRSYLTPGDSSSGWTAGAAAYYVGYLQPRTFLLKYNENGTITDAVDCALDPLSETKCTLKSFTVEKGIYQTSNFRVQPTESIVRFPNITNLCPFGEVFNATRFASVYAWNRKRISNCVADYSVLYNSASFSTFKCYGVSPTKLNDLCFTNVYADSFVIRGDEVRQIAPGQTGKIADYNYKLPDDFTGCVIAWNSNNLDSKVGGNYNYLYRLFRKSNLKPFERDISTEIYQAGSTPCN"&amp;"GVEGFNCYFPLQSYGFQPTNGVGYQPYRVVVLSFELLHAPATVCGPKKSTNLVKNKCVNFNFNGLTGTGVLTESNKKFLPFQQFGRDIADTTDAVRDPQTLEILDITPCSFGGVSVITPGTNTSNQVAVLYQDVNCTEVPVAIHADQLTPTWRVYSTGSNVFQTRAGCLIGAEHVNNSYECDIPIGAGICASYQTQTNSPRRARSVASQSIIAYTMSLGAENSVAYSNNSIAIPTNFTISVTTEILPVSMTKTSV"&amp;"DCTMYICGDSTECSNLLLQYGSFCTQLNRALTGIAVEQDKNTQEVFAQVKQIYKTPPIKDFGGFNFSQILPDPSKPSKRSFIEDLLFNKVTLADAGFIKQYGDCLGDIAARDLICAQKFNGLTVLPPLLTDEMIAQYTSALLAGTITSGWTFGAGAALQIPFAMQMAYRFNGIGVTQNVLYENQKLIANQFNSAIGKIQDSLSSTASALGKLQDVVNQNAQALNTLVKQLSSNFGAISSVLNDILSRLDKVEAEV"&amp;"QIDRLITGRLQSLQTYVTQQLIRAAEIRASANLAATKMSECVLGQSKRVDFCGKGYHLMSFPQSAPHGVVFLHVTYVPAQEKNFTTAPAICHDGKAHFPREGVFVSNGTHWFVTQRNFYEPQIITTDNTFVSGNCDVVIGIVNNTVYDPLQPELDSFKEELDKYFKNHTSPDVDLGDISGINASVVNIQKEIDRLNEVAKNLNESLIDLQELGKYEQYIKWPWYIWLGFIAGLIAIVMVTIMLCCMTSCCSCLKG"&amp;"CCSCGSCCKFDEDDSEPVLKGVKLHYT")</f>
        <v>&gt;HuWuhan-Hu-1 QHD43416.1_ref
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v>
      </c>
      <c r="AE80" s="121" t="s">
        <v>663</v>
      </c>
      <c r="AF80" s="105" t="str">
        <f>if(isblank(W80), "", "https://www.ncbi.nlm.nih.gov/protein/" &amp; W80)</f>
        <v>https://www.ncbi.nlm.nih.gov/protein/QHD43416.1</v>
      </c>
      <c r="AG80" s="158" t="s">
        <v>664</v>
      </c>
      <c r="AH80" s="50">
        <v>29903.0</v>
      </c>
      <c r="AI80" s="108" t="str">
        <f>left(AN80, 5)</f>
        <v>21563</v>
      </c>
      <c r="AJ80" s="108" t="str">
        <f>right(AN80, 5)</f>
        <v>25384</v>
      </c>
      <c r="AK80" s="109" t="str">
        <f>IFERROR(__xludf.DUMMYFUNCTION("if(AI80&gt;0, right(left( REGEXREPLACE( REGEXREPLACE(AQ80, ""&gt;.*\n"", """"), ""\n"" , """"), AJ80), AJ80-AI80+1))"),"ATGTTTGTTTTTCTTGTTTTATTGCCACTAGTCTCTAGTCAGTGTGTTAATCTTACAACCAGAACTCAATTACCCCCTGCATACACTAATTCTTTCACACGTGGTGTTTATTACCCTGACAAAGTTTTCAGATCCTCAGTTTTACATTCAACTCAGGACTTGTTCTTACCTTTCTTTTCCAATGTTACTTGGTTCCATGCTATACATGTCTCTGGGACCAATGGTACTAAGAGGTTTGATAACCCTGTCCTACCA"&amp;"TTTAATGATGGTGTTTATTTTGCTTCCACTGAGAAGTCTAACATAATAAGAGGCTGGATTTTTGGTACTACTTTAGATTCGAAGACCCAGTCCCTACTTATTGTTAATAACGCTACTAATGTTGTTATTAAAGTCTGTGAATTTCAATTTTGTAATGATCCATTTTTGGGTGTTTATTACCACAAAAACAACAAAAGTTGGATGGAAAGTGAGTTCAGAGTTTATTCTAGTGCGAATAATTGCACTTTTGAATAT"&amp;"GTCTCTCAGCCTTTTCTTATGGACCTTGAAGGAAAACAGGGTAATTTCAAAAATCTTAGGGAATTTGTGTTTAAGAATATTGATGGTTATTTTAAAATATATTCTAAGCACACGCCTATTAATTTAGTGCGTGATCTCCCTCAGGGTTTTTCGGCTTTAGAACCATTGGTAGATTTGCCAATAGGTATTAACATCACTAGGTTTCAAACTTTACTTGCTTTACATAGAAGTTATTTGACTCCTGGTGATTCTTCT"&amp;"TCAGGTTGGACAGCTGGTGCTGCAGCTTATTATGTGGGTTATCTTCAACCTAGGACTTTTCTATTAAAATATAATGAAAATGGAACCATTACAGATGCTGTAGACTGTGCACTTGACCCTCTCTCAGAAACAAAGTGTACGTTGAAATCCTTCACTGTAGAAAAAGGAATCTATCAAACTTCTAACTTTAGAGTCCAACCAACAGAATCTATTGTTAGATTTCCTAATATTACAAACTTGTGCCCTTTTGGTGAA"&amp;"GTTTTTAACGCCACCAGATTTGCATCTGTTTATGCTTGGAACAGGAAGAGAATCAGCAACTGTGTTGCTGATTATTCTGTCCTATATAATTCCGCATCATTTTCCACTTTTAAGTGTTATGGAGTGTCTCCTACTAAATTAAATGATCTCTGCTTTACTAATGTCTATGCAGATTCATTTGTAATTAGAGGTGATGAAGTCAGACAAATCGCTCCAGGGCAAACTGGAAAGATTGCTGATTATAATTATAAATTA"&amp;"CCAGATGATTTTACAGGCTGCGTTATAGCTTGGAATTCTAACAATCTTGATTCTAAGGTTGGTGGTAATTATAATTACCTGTATAGATTGTTTAGGAAGTCTAATCTCAAACCTTTTGAGAGAGATATTTCAACTGAAATCTATCAGGCCGGTAGCACACCTTGTAATGGTGTTGAAGGTTTTAATTGTTACTTTCCTTTACAATCATATGGTTTCCAACCCACTAATGGTGTTGGTTACCAACCATACAGAGTA"&amp;"GTAGTACTTTCTTTTGAACTTCTACATGCACCAGCAACTGTTTGTGGACCTAAAAAGTCTACTAATTTGGTTAAAAACAAATGTGTCAATTTCAACTTCAATGGTTTAACAGGCACAGGTGTTCTTACTGAGTCTAACAAAAAGTTTCTGCCTTTCCAACAATTTGGCAGAGACATTGCTGACACTACTGATGCTGTCCGTGATCCACAGACACTTGAGATTCTTGACATTACACCATGTTCTTTTGGTGGTGTC"&amp;"AGTGTTATAACACCAGGAACAAATACTTCTAACCAGGTTGCTGTTCTTTATCAGGATGTTAACTGCACAGAAGTCCCTGTTGCTATTCATGCAGATCAACTTACTCCTACTTGGCGTGTTTATTCTACAGGTTCTAATGTTTTTCAAACACGTGCAGGCTGTTTAATAGGGGCTGAACATGTCAACAACTCATATGAGTGTGACATACCCATTGGTGCAGGTATATGCGCTAGTTATCAGACTCAGACTAATTCT"&amp;"CCTCGGCGGGCACGTAGTGTAGCTAGTCAATCCATCATTGCCTACACTATGTCACTTGGTGCAGAAAATTCAGTTGCTTACTCTAATAACTCTATTGCCATACCCACAAATTTTACTATTAGTGTTACCACAGAAATTCTACCAGTGTCTATGACCAAGACATCAGTAGATTGTACAATGTACATTTGTGGTGATTCAACTGAATGCAGCAATCTTTTGTTGCAATATGGCAGTTTTTGTACACAATTAAACCGT"&amp;"GCTTTAACTGGAATAGCTGTTGAACAAGACAAAAACACCCAAGAAGTTTTTGCACAAGTCAAACAAATTTACAAAACACCACCAATTAAAGATTTTGGTGGTTTTAATTTTTCACAAATATTACCAGATCCATCAAAACCAAGCAAGAGGTCATTTATTGAAGATCTACTTTTCAACAAAGTGACACTTGCAGATGCTGGCTTCATCAAACAATATGGTGATTGCCTTGGTGATATTGCTGCTAGAGACCTCATT"&amp;"TGTGCACAAAAGTTTAACGGCCTTACTGTTTTGCCACCTTTGCTCACAGATGAAATGATTGCTCAATACACTTCTGCACTGTTAGCGGGTACAATCACTTCTGGTTGGACCTTTGGTGCAGGTGCTGCATTACAAATACCATTTGCTATGCAAATGGCTTATAGGTTTAATGGTATTGGAGTTACACAGAATGTTCTCTATGAGAACCAAAAATTGATTGCCAACCAATTTAATAGTGCTATTGGCAAAATTCAA"&amp;"GACTCACTTTCTTCCACAGCAAGTGCACTTGGAAAACTTCAAGATGTGGTCAACCAAAATGCACAAGCTTTAAACACGCTTGTTAAACAACTTAGCTCCAATTTTGGTGCAATTTCAAGTGTTTTAAATGATATCCTTTCACGTCTTGACAAAGTTGAGGCTGAAGTGCAAATTGATAGGTTGATCACAGGCAGACTTCAAAGTTTGCAGACATATGTGACTCAACAATTAATTAGAGCTGCAGAAATCAGAGCT"&amp;"TCTGCTAATCTTGCTGCTACTAAAATGTCAGAGTGTGTACTTGGACAATCAAAAAGAGTTGATTTTTGTGGAAAGGGCTATCATCTTATGTCCTTCCCTCAGTCAGCACCTCATGGTGTAGTCTTCTTGCATGTGACTTATGTCCCTGCACAAGAAAAGAACTTCACAACTGCTCCTGCCATTTGTCATGATGGAAAAGCACACTTTCCTCGTGAAGGTGTCTTTGTTTCAAATGGCACACACTGGTTTGTAACA"&amp;"CAAAGGAATTTTTATGAACCACAAATCATTACTACAGACAACACATTTGTGTCTGGTAACTGTGATGTTGTAATAGGAATTGTCAACAACACAGTTTATGATCCTTTGCAACCTGAATTAGACTCATTCAAGGAGGAGTTAGATAAATATTTTAAGAATCATACATCACCAGATGTTGATTTAGGTGACATCTCTGGCATTAATGCTTCAGTTGTAAACATTCAAAAAGAAATTGACCGCCTCAATGAGGTTGCC"&amp;"AAGAATTTAAATGAATCTCTCATCGATCTCCAAGAACTTGGAAAGTATGAGCAGTATATAAAATGGCCATGGTACATTTGGCTAGGTTTTATAGCTGGCTTGATTGCCATAGTAATGGTGACAATTATGCTTTGCTGTATGACCAGTTGCTGTAGTTGTCTCAAGGGCTGTTGTTCTTGTGGATCCTGCTGCAAATTTGATGAAGACGACTCTGAGCCAGTGCTCAAAGGAGTCAAATTACATTACACATAA")</f>
        <v>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v>
      </c>
      <c r="AL80" s="109">
        <f>len(AK80)</f>
        <v>3822</v>
      </c>
      <c r="AM80" s="109" t="str">
        <f>if(AL80&gt;3000, "&gt;" &amp; B80 &amp; C80 &amp; "_Sgene" &amp; "
" &amp; AK80, "")</f>
        <v>&gt;HuWuhan-Hu-1_Sgene
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v>
      </c>
      <c r="AN80" s="50" t="s">
        <v>501</v>
      </c>
      <c r="AO80" s="111" t="str">
        <f t="shared" si="35"/>
        <v>https://www.ncbi.nlm.nih.gov/nuccore/MN908947.3</v>
      </c>
      <c r="AP80" s="111" t="str">
        <f t="shared" si="36"/>
        <v>https://www.ncbi.nlm.nih.gov/nuccore/MN908947.3?report=fasta&amp;log$=seqview&amp;format=text</v>
      </c>
      <c r="AQ80" s="112" t="s">
        <v>665</v>
      </c>
      <c r="AR80" s="113">
        <f>IFERROR(__xludf.DUMMYFUNCTION("len(REGEXREPLACE(REGEXREPLACE(AT80, ""&gt;.*\n"", """"), ""\n"", """"))"),29903.0)</f>
        <v>29903</v>
      </c>
      <c r="AS80" s="113" t="str">
        <f t="shared" si="37"/>
        <v>yes</v>
      </c>
      <c r="AT80" s="109" t="str">
        <f>IFERROR(__xludf.DUMMYFUNCTION("if(AQ80="""","""", REGEXREPLACE(AQ80, ""&gt;.*\n"", AW80 &amp; ""
""))"),"&gt;HuWuhan-Hu-1 MN908947.3_ref_genome
ATTAAAGGTTTATACCTTCCCAGGTAACAAACCAACCAACTTTCGATCTCTTGTAGATCTGTTCTCTAAA
CGAACTTTAAAATCTGTGTGGCTGTCACTCGGCTGCATGCTTAGTGCACTCACGCAGTATAATTAATAAC
TAATTACTGTCGTTGACAGGACACGAGTAACTCGTCTATCTTCTGCAGGCTGCTTACGGTTTCGTCCGTG
TTGCAG"&amp;"CCGATCATCAGCACATCTAGGTTTCGTCCGGGTGTGACCGAAAGGTAAGATGGAGAGCCTTGTC
CCTGGTTTCAACGAGAAAACACACGTCCAACTCAGTTTGCCTGTTTTACAGGTTCGCGACGTGCTCGTAC
GTGGCTTTGGAGACTCCGTGGAGGAGGTCTTATCAGAGGCACGTCAACATCTTAAAGATGGCACTTGTGG
CTTAGTAGAAGTTGAAAAAGGCGTTTTGCCTCAACTTGAACAGCCCTA"&amp;"TGTGTTCATCAAACGTTCGGAT
GCTCGAACTGCACCTCATGGTCATGTTATGGTTGAGCTGGTAGCAGAACTCGAAGGCATTCAGTACGGTC
GTAGTGGTGAGACACTTGGTGTCCTTGTCCCTCATGTGGGCGAAATACCAGTGGCTTACCGCAAGGTTCT
TCTTCGTAAGAACGGTAATAAAGGAGCTGGTGGCCATAGTTACGGCGCCGATCTAAAGTCATTTGACTTA
GGCGACGAGCTTGGCACTG"&amp;"ATCCTTATGAAGATTTTCAAGAAAACTGGAACACTAAACATAGCAGTGGTG
TTACCCGTGAACTCATGCGTGAGCTTAACGGAGGGGCATACACTCGCTATGTCGATAACAACTTCTGTGG
CCCTGATGGCTACCCTCTTGAGTGCATTAAAGACCTTCTAGCACGTGCTGGTAAAGCTTCATGCACTTTG
TCCGAACAACTGGACTTTATTGACACTAAGAGGGGTGTATACTGCTGCCGTGAACATGAGC"&amp;"ATGAAATTG
CTTGGTACACGGAACGTTCTGAAAAGAGCTATGAATTGCAGACACCTTTTGAAATTAAATTGGCAAAGAA
ATTTGACACCTTCAATGGGGAATGTCCAAATTTTGTATTTCCCTTAAATTCCATAATCAAGACTATTCAA
CCAAGGGTTGAAAAGAAAAAGCTTGATGGCTTTATGGGTAGAATTCGATCTGTCTATCCAGTTGCGTCAC
CAAATGAATGCAACCAAATGTGCCTTTCAACT"&amp;"CTCATGAAGTGTGATCATTGTGGTGAAACTTCATGGCA
GACGGGCGATTTTGTTAAAGCCACTTGCGAATTTTGTGGCACTGAGAATTTGACTAAAGAAGGTGCCACT
ACTTGTGGTTACTTACCCCAAAATGCTGTTGTTAAAATTTATTGTCCAGCATGTCACAATTCAGAAGTAG
GACCTGAGCATAGTCTTGCCGAATACCATAATGAATCTGGCTTGAAAACCATTCTTCGTAAGGGTGGTCG
CAC"&amp;"TATTGCCTTTGGAGGCTGTGTGTTCTCTTATGTTGGTTGCCATAACAAGTGTGCCTATTGGGTTCCA
CGTGCTAGCGCTAACATAGGTTGTAACCATACAGGTGTTGTTGGAGAAGGTTCCGAAGGTCTTAATGACA
ACCTTCTTGAAATACTCCAAAAAGAGAAAGTCAACATCAATATTGTTGGTGACTTTAAACTTAATGAAGA
GATCGCCATTATTTTGGCATCTTTTTCTGCTTCCACAAGTGCTTT"&amp;"TGTGGAAACTGTGAAAGGTTTGGAT
TATAAAGCATTCAAACAAATTGTTGAATCCTGTGGTAATTTTAAAGTTACAAAAGGAAAAGCTAAAAAAG
GTGCCTGGAATATTGGTGAACAGAAATCAATACTGAGTCCTCTTTATGCATTTGCATCAGAGGCTGCTCG
TGTTGTACGATCAATTTTCTCCCGCACTCTTGAAACTGCTCAAAATTCTGTGCGTGTTTTACAGAAGGCC
GCTATAACAATACTAG"&amp;"ATGGAATTTCACAGTATTCACTGAGACTCATTGATGCTATGATGTTCACATCTG
ATTTGGCTACTAACAATCTAGTTGTAATGGCCTACATTACAGGTGGTGTTGTTCAGTTGACTTCGCAGTG
GCTAACTAACATCTTTGGCACTGTTTATGAAAAACTCAAACCCGTCCTTGATTGGCTTGAAGAGAAGTTT
AAGGAAGGTGTAGAGTTTCTTAGAGACGGTTGGGAAATTGTTAAATTTATCTCAACCT"&amp;"GTGCTTGTGAAA
TTGTCGGTGGACAAATTGTCACCTGTGCAAAGGAAATTAAGGAGAGTGTTCAGACATTCTTTAAGCTTGT
AAATAAATTTTTGGCTTTGTGTGCTGACTCTATCATTATTGGTGGAGCTAAACTTAAAGCCTTGAATTTA
GGTGAAACATTTGTCACGCACTCAAAGGGATTGTACAGAAAGTGTGTTAAATCCAGAGAAGAAACTGGCC
TACTCATGCCTCTAAAAGCCCCAAAAGAA"&amp;"ATTATCTTCTTAGAGGGAGAAACACTTCCCACAGAAGTGTT
AACAGAGGAAGTTGTCTTGAAAACTGGTGATTTACAACCATTAGAACAACCTACTAGTGAAGCTGTTGAA
GCTCCATTGGTTGGTACACCAGTTTGTATTAACGGGCTTATGTTGCTCGAAATCAAAGACACAGAAAAGT
ACTGTGCCCTTGCACCTAATATGATGGTAACAAACAATACCTTCACACTCAAAGGCGGTGCACCAACAAA
"&amp;"GGTTACTTTTGGTGATGACACTGTGATAGAAGTGCAAGGTTACAAGAGTGTGAATATCACTTTTGAACTT
GATGAAAGGATTGATAAAGTACTTAATGAGAAGTGCTCTGCCTATACAGTTGAACTCGGTACAGAAGTAA
ATGAGTTCGCCTGTGTTGTGGCAGATGCTGTCATAAAAACTTTGCAACCAGTATCTGAATTACTTACACC
ACTGGGCATTGATTTAGATGAGTGGAGTATGGCTACATACTA"&amp;"CTTATTTGATGAGTCTGGTGAGTTTAAA
TTGGCTTCACATATGTATTGTTCTTTCTACCCTCCAGATGAGGATGAAGAAGAAGGTGATTGTGAAGAAG
AAGAGTTTGAGCCATCAACTCAATATGAGTATGGTACTGAAGATGATTACCAAGGTAAACCTTTGGAATT
TGGTGCCACTTCTGCTGCTCTTCAACCTGAAGAAGAGCAAGAAGAAGATTGGTTAGATGATGATAGTCAA
CAAACTGTTGGTC"&amp;"AACAAGACGGCAGTGAGGACAATCAGACAACTACTATTCAAACAATTGTTGAGGTTC
AACCTCAATTAGAGATGGAACTTACACCAGTTGTTCAGACTATTGAAGTGAATAGTTTTAGTGGTTATTT
AAAACTTACTGACAATGTATACATTAAAAATGCAGACATTGTGGAAGAAGCTAAAAAGGTAAAACCAACA
GTGGTTGTTAATGCAGCCAATGTTTACCTTAAACATGGAGGAGGTGTTGCAGGAG"&amp;"CCTTAAATAAGGCTA
CTAACAATGCCATGCAAGTTGAATCTGATGATTACATAGCTACTAATGGACCACTTAAAGTGGGTGGTAG
TTGTGTTTTAAGCGGACACAATCTTGCTAAACACTGTCTTCATGTTGTCGGCCCAAATGTTAACAAAGGT
GAAGACATTCAACTTCTTAAGAGTGCTTATGAAAATTTTAATCAGCACGAAGTTCTACTTGCACCATTAT
TATCAGCTGGTATTTTTGGTGCTGAC"&amp;"CCTATACATTCTTTAAGAGTTTGTGTAGATACTGTTCGCACAAA
TGTCTACTTAGCTGTCTTTGATAAAAATCTCTATGACAAACTTGTTTCAAGCTTTTTGGAAATGAAGAGT
GAAAAGCAAGTTGAACAAAAGATCGCTGAGATTCCTAAAGAGGAAGTTAAGCCATTTATAACTGAAAGTA
AACCTTCAGTTGAACAGAGAAAACAAGATGATAAGAAAATCAAAGCTTGTGTTGAAGAAGTTACAACA"&amp;"AC
TCTGGAAGAAACTAAGTTCCTCACAGAAAACTTGTTACTTTATATTGACATTAATGGCAATCTTCATCCA
GATTCTGCCACTCTTGTTAGTGACATTGACATCACTTTCTTAAAGAAAGATGCTCCATATATAGTGGGTG
ATGTTGTTCAAGAGGGTGTTTTAACTGCTGTGGTTATACCTACTAAAAAGGCTGGTGGCACTACTGAAAT
GCTAGCGAAAGCTTTGAGAAAAGTGCCAACAGACAATTA"&amp;"TATAACCACTTACCCGGGTCAGGGTTTAAAT
GGTTACACTGTAGAGGAGGCAAAGACAGTGCTTAAAAAGTGTAAAAGTGCCTTTTACATTCTACCATCTA
TTATCTCTAATGAGAAGCAAGAAATTCTTGGAACTGTTTCTTGGAATTTGCGAGAAATGCTTGCACATGC
AGAAGAAACACGCAAATTAATGCCTGTCTGTGTGGAAACTAAAGCCATAGTTTCAACTATACAGCGTAAA
TATAAGGGTA"&amp;"TTAAAATACAAGAGGGTGTGGTTGATTATGGTGCTAGATTTTACTTTTACACCAGTAAAA
CAACTGTAGCGTCACTTATCAACACACTTAACGATCTAAATGAAACTCTTGTTACAATGCCACTTGGCTA
TGTAACACATGGCTTAAATTTGGAAGAAGCTGCTCGGTATATGAGATCTCTCAAAGTGCCAGCTACAGTT
TCTGTTTCTTCACCTGATGCTGTTACAGCGTATAATGGTTATCTTACTTCTT"&amp;"CTTCTAAAACACCTGAAG
AACATTTTATTGAAACCATCTCACTTGCTGGTTCCTATAAAGATTGGTCCTATTCTGGACAATCTACACA
ACTAGGTATAGAATTTCTTAAGAGAGGTGATAAAAGTGTATATTACACTAGTAATCCTACCACATTCCAC
CTAGATGGTGAAGTTATCACCTTTGACAATCTTAAGACACTTCTTTCTTTGAGAGAAGTGAGGACTATTA
AGGTGTTTACAACAGTAGACAAC"&amp;"ATTAACCTCCACACGCAAGTTGTGGACATGTCAATGACATATGGACA
ACAGTTTGGTCCAACTTATTTGGATGGAGCTGATGTTACTAAAATAAAACCTCATAATTCACATGAAGGT
AAAACATTTTATGTTTTACCTAATGATGACACTCTACGTGTTGAGGCTTTTGAGTACTACCACACAACTG
ATCCTAGTTTTCTGGGTAGGTACATGTCAGCATTAAATCACACTAAAAAGTGGAAATACCCACAA"&amp;"GTTAA
TGGTTTAACTTCTATTAAATGGGCAGATAACAACTGTTATCTTGCCACTGCATTGTTAACACTCCAACAA
ATAGAGTTGAAGTTTAATCCACCTGCTCTACAAGATGCTTATTACAGAGCAAGGGCTGGTGAAGCTGCTA
ACTTTTGTGCACTTATCTTAGCCTACTGTAATAAGACAGTAGGTGAGTTAGGTGATGTTAGAGAAACAAT
GAGTTACTTGTTTCAACATGCCAATTTAGATTCTTG"&amp;"CAAAAGAGTCTTGAACGTGGTGTGTAAAACTTGT
GGACAACAGCAGACAACCCTTAAGGGTGTAGAAGCTGTTATGTACATGGGCACACTTTCTTATGAACAAT
TTAAGAAAGGTGTTCAGATACCTTGTACGTGTGGTAAACAAGCTACAAAATATCTAGTACAACAGGAGTC
ACCTTTTGTTATGATGTCAGCACCACCTGCTCAGTATGAACTTAAGCATGGTACATTTACTTGTGCTAGT
GAGTACA"&amp;"CTGGTAATTACCAGTGTGGTCACTATAAACATATAACTTCTAAAGAAACTTTGTATTGCATAG
ACGGTGCTTTACTTACAAAGTCCTCAGAATACAAAGGTCCTATTACGGATGTTTTCTACAAAGAAAACAG
TTACACAACAACCATAAAACCAGTTACTTATAAATTGGATGGTGTTGTTTGTACAGAAATTGACCCTAAG
TTGGACAATTATTATAAGAAAGACAATTCTTATTTCACAGAGCAACCAA"&amp;"TTGATCTTGTACCAAACCAAC
CATATCCAAACGCAAGCTTCGATAATTTTAAGTTTGTATGTGATAATATCAAATTTGCTGATGATTTAAA
CCAGTTAACTGGTTATAAGAAACCTGCTTCAAGAGAGCTTAAAGTTACATTTTTCCCTGACTTAAATGGT
GATGTGGTGGCTATTGATTATAAACACTACACACCCTCTTTTAAGAAAGGAGCTAAATTGTTACATAAAC
CTATTGTTTGGCATGTTAAC"&amp;"AATGCAACTAATAAAGCCACGTATAAACCAAATACCTGGTGTATACGTTG
TCTTTGGAGCACAAAACCAGTTGAAACATCAAATTCGTTTGATGTACTGAAGTCAGAGGACGCGCAGGGA
ATGGATAATCTTGCCTGCGAAGATCTAAAACCAGTCTCTGAAGAAGTAGTGGAAAATCCTACCATACAGA
AAGACGTTCTTGAGTGTAATGTGAAAACTACCGAAGTTGTAGGAGACATTATACTTAAACCA"&amp;"GCAAATAA
TAGTTTAAAAATTACAGAAGAGGTTGGCCACACAGATCTAATGGCTGCTTATGTAGACAATTCTAGTCTT
ACTATTAAGAAACCTAATGAATTATCTAGAGTATTAGGTTTGAAAACCCTTGCTACTCATGGTTTAGCTG
CTGTTAATAGTGTCCCTTGGGATACTATAGCTAATTATGCTAAGCCTTTTCTTAACAAAGTTGTTAGTAC
AACTACTAACATAGTTACACGGTGTTTAAACCG"&amp;"TGTTTGTACTAATTATATGCCTTATTTCTTTACTTTA
TTGCTACAATTGTGTACTTTTACTAGAAGTACAAATTCTAGAATTAAAGCATCTATGCCGACTACTATAG
CAAAGAATACTGTTAAGAGTGTCGGTAAATTTTGTCTAGAGGCTTCATTTAATTATTTGAAGTCACCTAA
TTTTTCTAAACTGATAAATATTATAATTTGGTTTTTACTATTAAGTGTTTGCCTAGGTTCTTTAATCTAC
TCAA"&amp;"CCGCTGCTTTAGGTGTTTTAATGTCTAATTTAGGCATGCCTTCTTACTGTACTGGTTACAGAGAAG
GCTATTTGAACTCTACTAATGTCACTATTGCAACCTACTGTACTGGTTCTATACCTTGTAGTGTTTGTCT
TAGTGGTTTAGATTCTTTAGACACCTATCCTTCTTTAGAAACTATACAAATTACCATTTCATCTTTTAAA
TGGGATTTAACTGCTTTTGGCTTAGTTGCAGAGTGGTTTTTGGCAT"&amp;"ATATTCTTTTCACTAGGTTTTTCT
ATGTACTTGGATTGGCTGCAATCATGCAATTGTTTTTCAGCTATTTTGCAGTACATTTTATTAGTAATTC
TTGGCTTATGTGGTTAATAATTAATCTTGTACAAATGGCCCCGATTTCAGCTATGGTTAGAATGTACATC
TTCTTTGCATCATTTTATTATGTATGGAAAAGTTATGTGCATGTTGTAGACGGTTGTAATTCATCAACTT
GTATGATGTGTTACAAA"&amp;"CGTAATAGAGCAACAAGAGTCGAATGTACAACTATTGTTAATGGTGTTAGAAG
GTCCTTTTATGTCTATGCTAATGGAGGTAAAGGCTTTTGCAAACTACACAATTGGAATTGTGTTAATTGT
GATACATTCTGTGCTGGTAGTACATTTATTAGTGATGAAGTTGCGAGAGACTTGTCACTACAGTTTAAAA
GACCAATAAATCCTACTGACCAGTCTTCTTACATCGTTGATAGTGTTACAGTGAAGAAT"&amp;"GGTTCCATCCA
TCTTTACTTTGATAAAGCTGGTCAAAAGACTTATGAAAGACATTCTCTCTCTCATTTTGTTAACTTAGAC
AACCTGAGAGCTAATAACACTAAAGGTTCATTGCCTATTAATGTTATAGTTTTTGATGGTAAATCAAAAT
GTGAAGAATCATCTGCAAAATCAGCGTCTGTTTACTACAGTCAGCTTATGTGTCAACCTATACTGTTACT
AGATCAGGCATTAGTGTCTGATGTTGGTGA"&amp;"TAGTGCGGAAGTTGCAGTTAAAATGTTTGATGCTTACGTT
AATACGTTTTCATCAACTTTTAACGTACCAATGGAAAAACTCAAAACACTAGTTGCAACTGCAGAAGCTG
AACTTGCAAAGAATGTGTCCTTAGACAATGTCTTATCTACTTTTATTTCAGCAGCTCGGCAAGGGTTTGT
TGATTCAGATGTAGAAACTAAAGATGTTGTTGAATGTCTTAAATTGTCACATCAATCTGACATAGAAGTT
A"&amp;"CTGGCGATAGTTGTAATAACTATATGCTCACCTATAACAAAGTTGAAAACATGACACCCCGTGACCTTG
GTGCTTGTATTGACTGTAGTGCGCGTCATATTAATGCGCAGGTAGCAAAAAGTCACAACATTGCTTTGAT
ATGGAACGTTAAAGATTTCATGTCATTGTCTGAACAACTACGAAAACAAATACGTAGTGCTGCTAAAAAG
AATAACTTACCTTTTAAGTTGACATGTGCAACTACTAGACAAG"&amp;"TTGTTAATGTTGTAACAACAAAGATAG
CACTTAAGGGTGGTAAAATTGTTAATAATTGGTTGAAGCAGTTAATTAAAGTTACACTTGTGTTCCTTTT
TGTTGCTGCTATTTTCTATTTAATAACACCTGTTCATGTCATGTCTAAACATACTGACTTTTCAAGTGAA
ATCATAGGATACAAGGCTATTGATGGTGGTGTCACTCGTGACATAGCATCTACAGATACTTGTTTTGCTA
ACAAACATGCTGAT"&amp;"TTTGACACATGGTTTAGCCAGCGTGGTGGTAGTTATACTAATGACAAAGCTTGCCC
ATTGATTGCTGCAGTCATAACAAGAGAAGTGGGTTTTGTCGTGCCTGGTTTGCCTGGCACGATATTACGC
ACAACTAATGGTGACTTTTTGCATTTCTTACCTAGAGTTTTTAGTGCAGTTGGTAACATCTGTTACACAC
CATCAAAACTTATAGAGTACACTGACTTTGCAACATCAGCTTGTGTTTTGGCTGCT"&amp;"GAATGTACAATTTT
TAAAGATGCTTCTGGTAAGCCAGTACCATATTGTTATGATACCAATGTACTAGAAGGTTCTGTTGCTTAT
GAAAGTTTACGCCCTGACACACGTTATGTGCTCATGGATGGCTCTATTATTCAATTTCCTAACACCTACC
TTGAAGGTTCTGTTAGAGTGGTAACAACTTTTGATTCTGAGTACTGTAGGCACGGCACTTGTGAAAGATC
AGAAGCTGGTGTTTGTGTATCTACTAG"&amp;"TGGTAGATGGGTACTTAACAATGATTATTACAGATCTTTACCA
GGAGTTTTCTGTGGTGTAGATGCTGTAAATTTACTTACTAATATGTTTACACCACTAATTCAACCTATTG
GTGCTTTGGACATATCAGCATCTATAGTAGCTGGTGGTATTGTAGCTATCGTAGTAACATGCCTTGCCTA
CTATTTTATGAGGTTTAGAAGAGCTTTTGGTGAATACAGTCATGTAGTTGCCTTTAATACTTTACTATT"&amp;"C
CTTATGTCATTCACTGTACTCTGTTTAACACCAGTTTACTCATTCTTACCTGGTGTTTATTCTGTTATTT
ACTTGTACTTGACATTTTATCTTACTAATGATGTTTCTTTTTTAGCACATATTCAGTGGATGGTTATGTT
CACACCTTTAGTACCTTTCTGGATAACAATTGCTTATATCATTTGTATTTCCACAAAGCATTTCTATTGG
TTCTTTAGTAATTACCTAAAGAGACGTGTAGTCTTTAATG"&amp;"GTGTTTCCTTTAGTACTTTTGAAGAAGCTG
CGCTGTGCACCTTTTTGTTAAATAAAGAAATGTATCTAAAGTTGCGTAGTGATGTGCTATTACCTCTTAC
GCAATATAATAGATACTTAGCTCTTTATAATAAGTACAAGTATTTTAGTGGAGCAATGGATACAACTAGC
TACAGAGAAGCTGCTTGTTGTCATCTCGCAAAGGCTCTCAATGACTTCAGTAACTCAGGTTCTGATGTTC
TTTACCAACCA"&amp;"CCACAAACCTCTATCACCTCAGCTGTTTTGCAGAGTGGTTTTAGAAAAATGGCATTCCC
ATCTGGTAAAGTTGAGGGTTGTATGGTACAAGTAACTTGTGGTACAACTACACTTAACGGTCTTTGGCTT
GATGACGTAGTTTACTGTCCAAGACATGTGATCTGCACCTCTGAAGACATGCTTAACCCTAATTATGAAG
ATTTACTCATTCGTAAGTCTAATCATAATTTCTTGGTACAGGCTGGTAATGTT"&amp;"CAACTCAGGGTTATTGG
ACATTCTATGCAAAATTGTGTACTTAAGCTTAAGGTTGATACAGCCAATCCTAAGACACCTAAGTATAAG
TTTGTTCGCATTCAACCAGGACAGACTTTTTCAGTGTTAGCTTGTTACAATGGTTCACCATCTGGTGTTT
ACCAATGTGCTATGAGGCCCAATTTCACTATTAAGGGTTCATTCCTTAATGGTTCATGTGGTAGTGTTGG
TTTTAACATAGATTATGACTGTGT"&amp;"CTCTTTTTGTTACATGCACCATATGGAATTACCAACTGGAGTTCAT
GCTGGCACAGACTTAGAAGGTAACTTTTATGGACCTTTTGTTGACAGGCAAACAGCACAAGCAGCTGGTA
CGGACACAACTATTACAGTTAATGTTTTAGCTTGGTTGTACGCTGCTGTTATAAATGGAGACAGGTGGTT
TCTCAATCGATTTACCACAACTCTTAATGACTTTAACCTTGTGGCTATGAAGTACAATTATGAACC"&amp;"TCTA
ACACAAGACCATGTTGACATACTAGGACCTCTTTCTGCTCAAACTGGAATTGCCGTTTTAGATATGTGTG
CTTCATTAAAAGAATTACTGCAAAATGGTATGAATGGACGTACCATATTGGGTAGTGCTTTATTAGAAGA
TGAATTTACACCTTTTGATGTTGTTAGACAATGCTCAGGTGTTACTTTCCAAAGTGCAGTGAAAAGAACA
ATCAAGGGTACACACCACTGGTTGTTACTCACAATTT"&amp;"TGACTTCACTTTTAGTTTTAGTCCAGAGTACTC
AATGGTCTTTGTTCTTTTTTTTGTATGAAAATGCCTTTTTACCTTTTGCTATGGGTATTATTGCTATGTC
TGCTTTTGCAATGATGTTTGTCAAACATAAGCATGCATTTCTCTGTTTGTTTTTGTTACCTTCTCTTGCC
ACTGTAGCTTATTTTAATATGGTCTATATGCCTGCTAGTTGGGTGATGCGTATTATGACATGGTTGGATA
TGGTTGAT"&amp;"ACTAGTTTGTCTGGTTTTAAGCTAAAAGACTGTGTTATGTATGCATCAGCTGTAGTGTTACT
AATCCTTATGACAGCAAGAACTGTGTATGATGATGGTGCTAGGAGAGTGTGGACACTTATGAATGTCTTG
ACACTCGTTTATAAAGTTTATTATGGTAATGCTTTAGATCAAGCCATTTCCATGTGGGCTCTTATAATCT
CTGTTACTTCTAACTACTCAGGTGTAGTTACAACTGTCATGTTTTTGGCC"&amp;"AGAGGTATTGTTTTTATGTG
TGTTGAGTATTGCCCTATTTTCTTCATAACTGGTAATACACTTCAGTGTATAATGCTAGTTTATTGTTTC
TTAGGCTATTTTTGTACTTGTTACTTTGGCCTCTTTTGTTTACTCAACCGCTACTTTAGACTGACTCTTG
GTGTTTATGATTACTTAGTTTCTACACAGGAGTTTAGATATATGAATTCACAGGGACTACTCCCACCCAA
GAATAGCATAGATGCCTTCAA"&amp;"ACTCAACATTAAATTGTTGGGTGTTGGTGGCAAACCTTGTATCAAAGTA
GCCACTGTACAGTCTAAAATGTCAGATGTAAAGTGCACATCAGTAGTCTTACTCTCAGTTTTGCAACAAC
TCAGAGTAGAATCATCATCTAAATTGTGGGCTCAATGTGTCCAGTTACACAATGACATTCTCTTAGCTAA
AGATACTACTGAAGCCTTTGAAAAAATGGTTTCACTACTTTCTGTTTTGCTTTCCATGCAGGG"&amp;"TGCTGTA
GACATAAACAAGCTTTGTGAAGAAATGCTGGACAACAGGGCAACCTTACAAGCTATAGCCTCAGAGTTTA
GTTCCCTTCCATCATATGCAGCTTTTGCTACTGCTCAAGAAGCTTATGAGCAGGCTGTTGCTAATGGTGA
TTCTGAAGTTGTTCTTAAAAAGTTGAAGAAGTCTTTGAATGTGGCTAAATCTGAATTTGACCGTGATGCA
GCCATGCAACGTAAGTTGGAAAAGATGGCTGATC"&amp;"AAGCTATGACCCAAATGTATAAACAGGCTAGATCTG
AGGACAAGAGGGCAAAAGTTACTAGTGCTATGCAGACAATGCTTTTCACTATGCTTAGAAAGTTGGATAA
TGATGCACTCAACAACATTATCAACAATGCAAGAGATGGTTGTGTTCCCTTGAACATAATACCTCTTACA
ACAGCAGCCAAACTAATGGTTGTCATACCAGACTATAACACATATAAAAATACGTGTGATGGTACAACAT
TTACT"&amp;"TATGCATCAGCATTGTGGGAAATCCAACAGGTTGTAGATGCAGATAGTAAAATTGTTCAACTTAG
TGAAATTAGTATGGACAATTCACCTAATTTAGCATGGCCTCTTATTGTAACAGCTTTAAGGGCCAATTCT
GCTGTCAAATTACAGAATAATGAGCTTAGTCCTGTTGCACTACGACAGATGTCTTGTGCTGCCGGTACTA
CACAAACTGCTTGCACTGATGACAATGCGTTAGCTTACTACAACACA"&amp;"ACAAAGGGAGGTAGGTTTGTACT
TGCACTGTTATCCGATTTACAGGATTTGAAATGGGCTAGATTCCCTAAGAGTGATGGAACTGGTACTATC
TATACAGAACTGGAACCACCTTGTAGGTTTGTTACAGACACACCTAAAGGTCCTAAAGTGAAGTATTTAT
ACTTTATTAAAGGATTAAACAACCTAAATAGAGGTATGGTACTTGGTAGTTTAGCTGCCACAGTACGTCT
ACAAGCTGGTAATGCAAC"&amp;"AGAAGTGCCTGCCAATTCAACTGTATTATCTTTCTGTGCTTTTGCTGTAGAT
GCTGCTAAAGCTTACAAAGATTATCTAGCTAGTGGGGGACAACCAATCACTAATTGTGTTAAGATGTTGT
GTACACACACTGGTACTGGTCAGGCAATAACAGTTACACCGGAAGCCAATATGGATCAAGAATCCTTTGG
TGGTGCATCGTGTTGTCTGTACTGCCGTTGCCACATAGATCATCCAAATCCTAAAGGATT"&amp;"TTGTGACTTA
AAAGGTAAGTATGTACAAATACCTACAACTTGTGCTAATGACCCTGTGGGTTTTACACTTAAAAACACAG
TCTGTACCGTCTGCGGTATGTGGAAAGGTTATGGCTGTAGTTGTGATCAACTCCGCGAACCCATGCTTCA
GTCAGCTGATGCACAATCGTTTTTAAACGGGTTTGCGGTGTAAGTGCAGCCCGTCTTACACCGTGCGGCA
CAGGCACTAGTACTGATGTCGTATACAGGGC"&amp;"TTTTGACATCTACAATGATAAAGTAGCTGGTTTTGCTAA
ATTCCTAAAAACTAATTGTTGTCGCTTCCAAGAAAAGGACGAAGATGACAATTTAATTGATTCTTACTTT
GTAGTTAAGAGACACACTTTCTCTAACTACCAACATGAAGAAACAATTTATAATTTACTTAAGGATTGTC
CAGCTGTTGCTAAACATGACTTCTTTAAGTTTAGAATAGACGGTGACATGGTACCACATATATCACGTCA
AC"&amp;"GTCTTACTAAATACACAATGGCAGACCTCGTCTATGCTTTAAGGCATTTTGATGAAGGTAATTGTGAC
ACATTAAAAGAAATACTTGTCACATACAATTGTTGTGATGATGATTATTTCAATAAAAAGGACTGGTATG
ATTTTGTAGAAAACCCAGATATATTACGCGTATACGCCAACTTAGGTGAACGTGTACGCCAAGCTTTGTT
AAAAACAGTACAATTCTGTGATGCCATGCGAAATGCTGGTATTG"&amp;"TTGGTGTACTGACATTAGATAATCAA
GATCTCAATGGTAACTGGTATGATTTCGGTGATTTCATACAAACCACGCCAGGTAGTGGAGTTCCTGTTG
TAGATTCTTATTATTCATTGTTAATGCCTATATTAACCTTGACCAGGGCTTTAACTGCAGAGTCACATGT
TGACACTGACTTAACAAAGCCTTACATTAAGTGGGATTTGTTAAAATATGACTTCACGGAAGAGAGGTTA
AAACTCTTTGACCGT"&amp;"TATTTTAAATATTGGGATCAGACATACCACCCAAATTGTGTTAACTGTTTGGATG
ACAGATGCATTCTGCATTGTGCAAACTTTAATGTTTTATTCTCTACAGTGTTCCCACCTACAAGTTTTGG
ACCACTAGTGAGAAAAATATTTGTTGATGGTGTTCCATTTGTAGTTTCAACTGGATACCACTTCAGAGAG
CTAGGTGTTGTACATAATCAGGATGTAAACTTACATAGCTCTAGACTTAGTTTTAAG"&amp;"GAATTACTTGTGT
ATGCTGCTGACCCTGCTATGCACGCTGCTTCTGGTAATCTATTACTAGATAAACGCACTACGTGCTTTTC
AGTAGCTGCACTTACTAACAATGTTGCTTTTCAAACTGTCAAACCCGGTAATTTTAACAAAGACTTCTAT
GACTTTGCTGTGTCTAAGGGTTTCTTTAAGGAAGGAAGTTCTGTTGAATTAAAACACTTCTTCTTTGCTC
AGGATGGTAATGCTGCTATCAGCGATTA"&amp;"TGACTACTATCGTTATAATCTACCAACAATGTGTGATATCAG
ACAACTACTATTTGTAGTTGAAGTTGTTGATAAGTACTTTGATTGTTACGATGGTGGCTGTATTAATGCT
AACCAAGTCATCGTCAACAACCTAGACAAATCAGCTGGTTTTCCATTTAATAAATGGGGTAAGGCTAGAC
TTTATTATGATTCAATGAGTTATGAGGATCAAGATGCACTTTTCGCATATACAAAACGTAATGTCATCCC"&amp;"
TACTATAACTCAAATGAATCTTAAGTATGCCATTAGTGCAAAGAATAGAGCTCGCACCGTAGCTGGTGTC
TCTATCTGTAGTACTATGACCAATAGACAGTTTCATCAAAAATTATTGAAATCAATAGCCGCCACTAGAG
GAGCTACTGTAGTAATTGGAACAAGCAAATTCTATGGTGGTTGGCACAACATGTTAAAAACTGTTTATAG
TGATGTAGAAAACCCTCACCTTATGGGTTGGGATTATCCTA"&amp;"AATGTGATAGAGCCATGCCTAACATGCTT
AGAATTATGGCCTCACTTGTTCTTGCTCGCAAACATACAACGTGTTGTAGCTTGTCACACCGTTTCTATA
GATTAGCTAATGAGTGTGCTCAAGTATTGAGTGAAATGGTCATGTGTGGCGGTTCACTATATGTTAAACC
AGGTGGAACCTCATCAGGAGATGCCACAACTGCTTATGCTAATAGTGTTTTTAACATTTGTCAAGCTGTC
ACGGCCAATGTT"&amp;"AATGCACTTTTATCTACTGATGGTAACAAAATTGCCGATAAGTATGTCCGCAATTTAC
AACACAGACTTTATGAGTGTCTCTATAGAAATAGAGATGTTGACACAGACTTTGTGAATGAGTTTTACGC
ATATTTGCGTAAACATTTCTCAATGATGATACTCTCTGACGATGCTGTTGTGTGTTTCAATAGCACTTAT
GCATCTCAAGGTCTAGTGGCTAGCATAAAGAACTTTAAGTCAGTTCTTTATTAT"&amp;"CAAAACAATGTTTTTA
TGTCTGAAGCAAAATGTTGGACTGAGACTGACCTTACTAAAGGACCTCATGAATTTTGCTCTCAACATAC
AATGCTAGTTAAACAGGGTGATGATTATGTGTACCTTCCTTACCCAGATCCATCAAGAATCCTAGGGGCC
GGCTGTTTTGTAGATGATATCGTAAAAACAGATGGTACACTTATGATTGAACGGTTCGTGTCTTTAGCTA
TAGATGCTTACCCACTTACTAAACA"&amp;"TCCTAATCAGGAGTATGCTGATGTCTTTCATTTGTACTTACAATA
CATAAGAAAGCTACATGATGAGTTAACAGGACACATGTTAGACATGTATTCTGTTATGCTTACTAATGAT
AACACTTCAAGGTATTGGGAACCTGAGTTTTATGAGGCTATGTACACACCGCATACAGTCTTACAGGCTG
TTGGGGCTTGTGTTCTTTGCAATTCACAGACTTCATTAAGATGTGGTGCTTGCATACGTAGACCATT"&amp;"CTT
ATGTTGTAAATGCTGTTACGACCATGTCATATCAACATCACATAAATTAGTCTTGTCTGTTAATCCGTAT
GTTTGCAATGCTCCAGGTTGTGATGTCACAGATGTGACTCAACTTTACTTAGGAGGTATGAGCTATTATT
GTAAATCACATAAACCACCCATTAGTTTTCCATTGTGTGCTAATGGACAAGTTTTTGGTTTATATAAAAA
TACATGTGTTGGTAGCGATAATGTTACTGACTTTAATG"&amp;"CAATTGCAACATGTGACTGGACAAATGCTGGT
GATTACATTTTAGCTAACACCTGTACTGAAAGACTCAAGCTTTTTGCAGCAGAAACGCTCAAAGCTACTG
AGGAGACATTTAAACTGTCTTATGGTATTGCTACTGTACGTGAAGTGCTGTCTGACAGAGAATTACATCT
TTCATGGGAAGTTGGTAAACCTAGACCACCACTTAACCGAAATTATGTCTTTACTGGTTATCGTGTAACT
AAAAACAGT"&amp;"AAAGTACAAATAGGAGAGTACACCTTTGAAAAAGGTGACTATGGTGATGCTGTTGTTTACC
GAGGTACAACAACTTACAAATTAAATGTTGGTGATTATTTTGTGCTGACATCACATACAGTAATGCCATT
AAGTGCACCTACACTAGTGCCACAAGAGCACTATGTTAGAATTACTGGCTTATACCCAACACTCAATATC
TCAGATGAGTTTTCTAGCAATGTTGCAAATTATCAAAAGGTTGGTATGCAA"&amp;"AAGTATTCTACACTCCAGG
GACCACCTGGTACTGGTAAGAGTCATTTTGCTATTGGCCTAGCTCTCTACTACCCTTCTGCTCGCATAGT
GTATACAGCTTGCTCTCATGCCGCTGTTGATGCACTATGTGAGAAGGCATTAAAATATTTGCCTATAGAT
AAATGTAGTAGAATTATACCTGCACGTGCTCGTGTAGAGTGTTTTGATAAATTCAAAGTGAATTCAACAT
TAGAACAGTATGTCTTTTGTAC"&amp;"TGTAAATGCATTGCCTGAGACGACAGCAGATATAGTTGTCTTTGATGA
AATTTCAATGGCCACAAATTATGATTTGAGTGTTGTCAATGCCAGATTACGTGCTAAGCACTATGTGTAC
ATTGGCGACCCTGCTCAATTACCTGCACCACGCACATTGCTAACTAAGGGCACACTAGAACCAGAATATT
TCAATTCAGTGTGTAGACTTATGAAAACTATAGGTCCAGACATGTTCCTCGGAACTTGTCGGCG"&amp;"TTGTCC
TGCTGAAATTGTTGACACTGTGAGTGCTTTGGTTTATGATAATAAGCTTAAAGCACATAAAGACAAATCA
GCTCAATGCTTTAAAATGTTTTATAAGGGTGTTATCACGCATGATGTTTCATCTGCAATTAACAGGCCAC
AAATAGGCGTGGTAAGAGAATTCCTTACACGTAACCCTGCTTGGAGAAAAGCTGTCTTTATTTCACCTTA
TAATTCACAGAATGCTGTAGCCTCAAAGATTTTGG"&amp;"GACTACCAACTCAAACTGTTGATTCATCACAGGGC
TCAGAATATGACTATGTCATATTCACTCAAACCACTGAAACAGCTCACTCTTGTAATGTAAACAGATTTA
ATGTTGCTATTACCAGAGCAAAAGTAGGCATACTTTGCATAATGTCTGATAGAGACCTTTATGACAAGTT
GCAATTTACAAGTCTTGAAATTCCACGTAGGAATGTGGCAACTTTACAAGCTGAAAATGTAACAGGACTC
TTTAAA"&amp;"GATTGTAGTAAGGTAATCACTGGGTTACATCCTACACAGGCACCTACACACCTCAGTGTTGACA
CTAAATTCAAAACTGAAGGTTTATGTGTTGACATACCTGGCATACCTAAGGACATGACCTATAGAAGACT
CATCTCTATGATGGGTTTTAAAATGAATTATCAAGTTAATGGTTACCCTAACATGTTTATCACCCGCGAA
GAAGCTATAAGACATGTACGTGCATGGATTGGCTTCGATGTCGAGGGG"&amp;"TGTCATGCTACTAGAGAAGCTG
TTGGTACCAATTTACCTTTACAGCTAGGTTTTTCTACAGGTGTTAACCTAGTTGCTGTACCTACAGGTTA
TGTTGATACACCTAATAATACAGATTTTTCCAGAGTTAGTGCTAAACCACCGCCTGGAGATCAATTTAAA
CACCTCATACCACTTATGTACAAAGGACTTCCTTGGAATGTAGTGCGTATAAAGATTGTACAAATGTTAA
GTGACACACTTAAAAATCT"&amp;"CTCTGACAGAGTCGTATTTGTCTTATGGGCACATGGCTTTGAGTTGACATC
TATGAAGTATTTTGTGAAAATAGGACCTGAGCGCACCTGTTGTCTATGTGATAGACGTGCCACATGCTTT
TCCACTGCTTCAGACACTTATGCCTGTTGGCATCATTCTATTGGATTTGATTACGTCTATAATCCGTTTA
TGATTGATGTTCAACAATGGGGTTTTACAGGTAACCTACAAAGCAACCATGATCTGTATTG"&amp;"TCAAGTCCA
TGGTAATGCACATGTAGCTAGTTGTGATGCAATCATGACTAGGTGTCTAGCTGTCCACGAGTGCTTTGTT
AAGCGTGTTGACTGGACTATTGAATATCCTATAATTGGTGATGAACTGAAGATTAATGCGGCTTGTAGAA
AGGTTCAACACATGGTTGTTAAAGCTGCATTATTAGCAGACAAATTCCCAGTTCTTCACGACATTGGTAA
CCCTAAAGCTATTAAGTGTGTACCTCAAGCTG"&amp;"ATGTAGAATGGAAGTTCTATGATGCACAGCCTTGTAGT
GACAAAGCTTATAAAATAGAAGAATTATTCTATTCTTATGCCACACATTCTGACAAATTCACAGATGGTG
TATGCCTATTTTGGAATTGCAATGTCGATAGATATCCTGCTAATTCCATTGTTTGTAGATTTGACACTAG
AGTGCTATCTAACCTTAACTTGCCTGGTTGTGATGGTGGCAGTTTGTATGTAAATAAACATGCATTCCAC
ACA"&amp;"CCAGCTTTTGATAAAAGTGCTTTTGTTAATTTAAAACAATTACCATTTTTCTATTACTCTGACAGTC
CATGTGAGTCTCATGGAAAACAAGTAGTGTCAGATATAGATTATGTACCACTAAAGTCTGCTACGTGTAT
AACACGTTGCAATTTAGGTGGTGCTGTCTGTAGACATCATGCTAATGAGTACAGATTGTATCTCGATGCT
TATAACATGATGATCTCAGCTGGCTTTAGCTTGTGGGTTTACAAA"&amp;"CAATTTGATACTTATAACCTCTGGA
ACACTTTTACAAGACTTCAGAGTTTAGAAAATGTGGCTTTTAATGTTGTAAATAAGGGACACTTTGATGG
ACAACAGGGTGAAGTACCAGTTTCTATCATTAATAACACTGTTTACACAAAAGTTGATGGTGTTGATGTA
GAATTGTTTGAAAATAAAACAACATTACCTGTTAATGTAGCATTTGAGCTTTGGGCTAAGCGCAACATTA
AACCAGTACCAGAGGT"&amp;"GAAAATACTCAATAATTTGGGTGTGGACATTGCTGCTAATACTGTGATCTGGGA
CTACAAAAGAGATGCTCCAGCACATATATCTACTATTGGTGTTTGTTCTATGACTGACATAGCCAAGAAA
CCAACTGAAACGATTTGTGCACCACTCACTGTCTTTTTTGATGGTAGAGTTGATGGTCAAGTAGACTTAT
TTAGAAATGCCCGTAATGGTGTTCTTATTACAGAAGGTAGTGTTAAAGGTTTACAACC"&amp;"ATCTGTAGGTCC
CAAACAAGCTAGTCTTAATGGAGTCACATTAATTGGAGAAGCCGTAAAAACACAGTTCAATTATTATAAG
AAAGTTGATGGTGTTGTCCAACAATTACCTGAAACTTACTTTACTCAGAGTAGAAATTTACAAGAATTTA
AACCCAGGAGTCAAATGGAAATTGATTTCTTAGAATTAGCTATGGATGAATTCATTGAACGGTATAAATT
AGAAGGCTATGCCTTCGAACATATCGTTT"&amp;"ATGGAGATTTTAGTCATAGTCAGTTAGGTGGTTTACATCTA
CTGATTGGACTAGCTAAACGTTTTAAGGAATCACCTTTTGAATTAGAAGATTTTATTCCTATGGACAGTA
CAGTTAAAAACTATTTCATAACAGATGCGCAAACAGGTTCATCTAAGTGTGTGTGTTCTGTTATTGATTT
ATTACTTGATGATTTTGTTGAAATAATAAAATCCCAAGATTTATCTGTAGTTTCTAAGGTTGTCAAAGTG
"&amp;"ACTATTGACTATACAGAAATTTCATTTATGCTTTGGTGTAAAGATGGCCATGTAGAAACATTTTACCCAA
AATTACAATCTAGTCAAGCGTGGCAACCGGGTGTTGCTATGCCTAATCTTTACAAAATGCAAAGAATGCT
ATTAGAAAAGTGTGACCTTCAAAATTATGGTGATAGTGCAACATTACCTAAAGGCATAATGATGAATGTC
GCAAAATATACTCAACTGTGTCAATATTTAAACACATTAACA"&amp;"TTAGCTGTACCCTATAATATGAGAGTTA
TACATTTTGGTGCTGGTTCTGATAAAGGAGTTGCACCAGGTACAGCTGTTTTAAGACAGTGGTTGCCTAC
GGGTACGCTGCTTGTCGATTCAGATCTTAATGACTTTGTCTCTGATGCAGATTCAACTTTGATTGGTGAT
TGTGCAACTGTACATACAGCTAATAAATGGGATCTCATTATTAGTGATATGTACGACCCTAAGACTAAAA
ATGTTACAAAAGA"&amp;"AAATGACTCTAAAGAGGGTTTTTTCACTTACATTTGTGGGTTTATACAACAAAAGCT
AGCTCTTGGAGGTTCCGTGGCTATAAAGATAACAGAACATTCTTGGAATGCTGATCTTTATAAGCTCATG
GGACACTTCGCATGGTGGACAGCCTTTGTTACTAATGTGAATGCGTCATCATCTGAAGCATTTTTAATTG
GATGTAATTATCTTGGCAAACCACGCGAACAAATAGATGGTTATGTCATGCATGC"&amp;"AAATTACATATTTTG
GAGGAATACAAATCCAATTCAGTTGTCTTCCTATTCTTTATTTGACATGAGTAAATTTCCCCTTAAATTA
AGGGGTACTGCTGTTATGTCTTTAAAAGAAGGTCAAATCAATGATATGATTTTATCTCTTCTTAGTAAAG
GTAGACTTATAATTAGAGAAAACAACAGAGTTGTTATTTCTAGTGATGTTCTTGTTAACAACTAAACGAA
CAATGTTTGTTTTTCTTGTTTTATTG"&amp;"CCACTAGTCTCTAGTCAGTGTGTTAATCTTACAACCAGAACTCA
ATTACCCCCTGCATACACTAATTCTTTCACACGTGGTGTTTATTACCCTGACAAAGTTTTCAGATCCTCA
GTTTTACATTCAACTCAGGACTTGTTCTTACCTTTCTTTTCCAATGTTACTTGGTTCCATGCTATACATG
TCTCTGGGACCAATGGTACTAAGAGGTTTGATAACCCTGTCCTACCATTTAATGATGGTGTTTATTTT"&amp;"GC
TTCCACTGAGAAGTCTAACATAATAAGAGGCTGGATTTTTGGTACTACTTTAGATTCGAAGACCCAGTCC
CTACTTATTGTTAATAACGCTACTAATGTTGTTATTAAAGTCTGTGAATTTCAATTTTGTAATGATCCAT
TTTTGGGTGTTTATTACCACAAAAACAACAAAAGTTGGATGGAAAGTGAGTTCAGAGTTTATTCTAGTGC
GAATAATTGCACTTTTGAATATGTCTCTCAGCCTTTTCT"&amp;"TATGGACCTTGAAGGAAAACAGGGTAATTTC
AAAAATCTTAGGGAATTTGTGTTTAAGAATATTGATGGTTATTTTAAAATATATTCTAAGCACACGCCTA
TTAATTTAGTGCGTGATCTCCCTCAGGGTTTTTCGGCTTTAGAACCATTGGTAGATTTGCCAATAGGTAT
TAACATCACTAGGTTTCAAACTTTACTTGCTTTACATAGAAGTTATTTGACTCCTGGTGATTCTTCTTCA
GGTTGGACAG"&amp;"CTGGTGCTGCAGCTTATTATGTGGGTTATCTTCAACCTAGGACTTTTCTATTAAAATATA
ATGAAAATGGAACCATTACAGATGCTGTAGACTGTGCACTTGACCCTCTCTCAGAAACAAAGTGTACGTT
GAAATCCTTCACTGTAGAAAAAGGAATCTATCAAACTTCTAACTTTAGAGTCCAACCAACAGAATCTATT
GTTAGATTTCCTAATATTACAAACTTGTGCCCTTTTGGTGAAGTTTTTAACG"&amp;"CCACCAGATTTGCATCTG
TTTATGCTTGGAACAGGAAGAGAATCAGCAACTGTGTTGCTGATTATTCTGTCCTATATAATTCCGCATC
ATTTTCCACTTTTAAGTGTTATGGAGTGTCTCCTACTAAATTAAATGATCTCTGCTTTACTAATGTCTAT
GCAGATTCATTTGTAATTAGAGGTGATGAAGTCAGACAAATCGCTCCAGGGCAAACTGGAAAGATTGCTG
ATTATAATTATAAATTACCAGAT"&amp;"GATTTTACAGGCTGCGTTATAGCTTGGAATTCTAACAATCTTGATTC
TAAGGTTGGTGGTAATTATAATTACCTGTATAGATTGTTTAGGAAGTCTAATCTCAAACCTTTTGAGAGA
GATATTTCAACTGAAATCTATCAGGCCGGTAGCACACCTTGTAATGGTGTTGAAGGTTTTAATTGTTACT
TTCCTTTACAATCATATGGTTTCCAACCCACTAATGGTGTTGGTTACCAACCATACAGAGTAGTA"&amp;"GTACT
TTCTTTTGAACTTCTACATGCACCAGCAACTGTTTGTGGACCTAAAAAGTCTACTAATTTGGTTAAAAAC
AAATGTGTCAATTTCAACTTCAATGGTTTAACAGGCACAGGTGTTCTTACTGAGTCTAACAAAAAGTTTC
TGCCTTTCCAACAATTTGGCAGAGACATTGCTGACACTACTGATGCTGTCCGTGATCCACAGACACTTGA
GATTCTTGACATTACACCATGTTCTTTTGGTGGTGT"&amp;"CAGTGTTATAACACCAGGAACAAATACTTCTAAC
CAGGTTGCTGTTCTTTATCAGGATGTTAACTGCACAGAAGTCCCTGTTGCTATTCATGCAGATCAACTTA
CTCCTACTTGGCGTGTTTATTCTACAGGTTCTAATGTTTTTCAAACACGTGCAGGCTGTTTAATAGGGGC
TGAACATGTCAACAACTCATATGAGTGTGACATACCCATTGGTGCAGGTATATGCGCTAGTTATCAGACT
CAGACTA"&amp;"ATTCTCCTCGGCGGGCACGTAGTGTAGCTAGTCAATCCATCATTGCCTACACTATGTCACTTG
GTGCAGAAAATTCAGTTGCTTACTCTAATAACTCTATTGCCATACCCACAAATTTTACTATTAGTGTTAC
CACAGAAATTCTACCAGTGTCTATGACCAAGACATCAGTAGATTGTACAATGTACATTTGTGGTGATTCA
ACTGAATGCAGCAATCTTTTGTTGCAATATGGCAGTTTTTGTACACAAT"&amp;"TAAACCGTGCTTTAACTGGAA
TAGCTGTTGAACAAGACAAAAACACCCAAGAAGTTTTTGCACAAGTCAAACAAATTTACAAAACACCACC
AATTAAAGATTTTGGTGGTTTTAATTTTTCACAAATATTACCAGATCCATCAAAACCAAGCAAGAGGTCA
TTTATTGAAGATCTACTTTTCAACAAAGTGACACTTGCAGATGCTGGCTTCATCAAACAATATGGTGATT
GCCTTGGTGATATTGCTGCT"&amp;"AGAGACCTCATTTGTGCACAAAAGTTTAACGGCCTTACTGTTTTGCCACC
TTTGCTCACAGATGAAATGATTGCTCAATACACTTCTGCACTGTTAGCGGGTACAATCACTTCTGGTTGG
ACCTTTGGTGCAGGTGCTGCATTACAAATACCATTTGCTATGCAAATGGCTTATAGGTTTAATGGTATTG
GAGTTACACAGAATGTTCTCTATGAGAACCAAAAATTGATTGCCAACCAATTTAATAGTGCT"&amp;"ATTGGCAA
AATTCAAGACTCACTTTCTTCCACAGCAAGTGCACTTGGAAAACTTCAAGATGTGGTCAACCAAAATGCA
CAAGCTTTAAACACGCTTGTTAAACAACTTAGCTCCAATTTTGGTGCAATTTCAAGTGTTTTAAATGATA
TCCTTTCACGTCTTGACAAAGTTGAGGCTGAAGTGCAAATTGATAGGTTGATCACAGGCAGACTTCAAAG
TTTGCAGACATATGTGACTCAACAATTAATTAG"&amp;"AGCTGCAGAAATCAGAGCTTCTGCTAATCTTGCTGCT
ACTAAAATGTCAGAGTGTGTACTTGGACAATCAAAAAGAGTTGATTTTTGTGGAAAGGGCTATCATCTTA
TGTCCTTCCCTCAGTCAGCACCTCATGGTGTAGTCTTCTTGCATGTGACTTATGTCCCTGCACAAGAAAA
GAACTTCACAACTGCTCCTGCCATTTGTCATGATGGAAAAGCACACTTTCCTCGTGAAGGTGTCTTTGTT
TCAA"&amp;"ATGGCACACACTGGTTTGTAACACAAAGGAATTTTTATGAACCACAAATCATTACTACAGACAACA
CATTTGTGTCTGGTAACTGTGATGTTGTAATAGGAATTGTCAACAACACAGTTTATGATCCTTTGCAACC
TGAATTAGACTCATTCAAGGAGGAGTTAGATAAATATTTTAAGAATCATACATCACCAGATGTTGATTTA
GGTGACATCTCTGGCATTAATGCTTCAGTTGTAAACATTCAAAAAG"&amp;"AAATTGACCGCCTCAATGAGGTTG
CCAAGAATTTAAATGAATCTCTCATCGATCTCCAAGAACTTGGAAAGTATGAGCAGTATATAAAATGGCC
ATGGTACATTTGGCTAGGTTTTATAGCTGGCTTGATTGCCATAGTAATGGTGACAATTATGCTTTGCTGT
ATGACCAGTTGCTGTAGTTGTCTCAAGGGCTGTTGTTCTTGTGGATCCTGCTGCAAATTTGATGAAGACG
ACTCTGAGCCAGTGCTC"&amp;"AAAGGAGTCAAATTACATTACACATAAACGAACTTATGGATTTGTTTATGAGA
ATCTTCACAATTGGAACTGTAACTTTGAAGCAAGGTGAAATCAAGGATGCTACTCCTTCAGATTTTGTTC
GCGCTACTGCAACGATACCGATACAAGCCTCACTCCCTTTCGGATGGCTTATTGTTGGCGTTGCACTTCT
TGCTGTTTTTCAGAGCGCTTCCAAAATCATAACCCTCAAAAAGAGATGGCAACTAGCAC"&amp;"TCTCCAAGGGT
GTTCACTTTGTTTGCAACTTGCTGTTGTTGTTTGTAACAGTTTACTCACACCTTTTGCTCGTTGCTGCTG
GCCTTGAAGCCCCTTTTCTCTATCTTTATGCTTTAGTCTACTTCTTGCAGAGTATAAACTTTGTAAGAAT
AATAATGAGGCTTTGGCTTTGCTGGAAATGCCGTTCCAAAAACCCATTACTTTATGATGCCAACTATTTT
CTTTGCTGGCATACTAATTGTTACGACTAT"&amp;"TGTATACCTTACAATAGTGTAACTTCTTCAATTGTCATTA
CTTCAGGTGATGGCACAACAAGTCCTATTTCTGAACATGACTACCAGATTGGTGGTTATACTGAAAAATG
GGAATCTGGAGTAAAAGACTGTGTTGTATTACACAGTTACTTCACTTCAGACTATTACCAGCTGTACTCA
ACTCAATTGAGTACAGACACTGGTGTTGAACATGTTACCTTCTTCATCTACAATAAAATTGTTGATGAGC
C"&amp;"TGAAGAACATGTCCAAATTCACACAATCGACGGTTCATCCGGAGTTGTTAATCCAGTAATGGAACCAAT
TTATGATGAACCGACGACGACTACTAGCGTGCCTTTGTAAGCACAAGCTGATGAGTACGAACTTATGTAC
TCATTCGTTTCGGAAGAGACAGGTACGTTAATAGTTAATAGCGTACTTCTTTTTCTTGCTTTCGTGGTAT
TCTTGCTAGTTACACTAGCCATCCTTACTGCGCTTCGATTGTG"&amp;"TGCGTACTGCTGCAATATTGTTAACGT
GAGTCTTGTAAAACCTTCTTTTTACGTTTACTCTCGTGTTAAAAATCTGAATTCTTCTAGAGTTCCTGAT
CTTCTGGTCTAAACGAACTAAATATTATATTAGTTTTTCTGTTTGGAACTTTAATTTTAGCCATGGCAGA
TTCCAACGGTACTATTACCGTTGAAGAGCTTAAAAAGCTCCTTGAACAATGGAACCTAGTAATAGGTTTC
CTATTCCTTACATG"&amp;"GATTTGTCTTCTACAATTTGCCTATGCCAACAGGAATAGGTTTTTGTATATAATTA
AGTTAATTTTCCTCTGGCTGTTATGGCCAGTAACTTTAGCTTGTTTTGTGCTTGCTGCTGTTTACAGAAT
AAATTGGATCACCGGTGGAATTGCTATCGCAATGGCTTGTCTTGTAGGCTTGATGTGGCTCAGCTACTTC
ATTGCTTCTTTCAGACTGTTTGCGCGTACGCGTTCCATGTGGTCATTCAATCCAGA"&amp;"AACTAACATTCTTC
TCAACGTGCCACTCCATGGCACTATTCTGACCAGACCGCTTCTAGAAAGTGAACTCGTAATCGGAGCTGT
GATCCTTCGTGGACATCTTCGTATTGCTGGACACCATCTAGGACGCTGTGACATCAAGGACCTGCCTAAA
GAAATCACTGTTGCTACATCACGAACGCTTTCTTATTACAAATTGGGAGCTTCGCAGCGTGTAGCAGGTG
ACTCAGGTTTTGCTGCATACAGTCGCT"&amp;"ACAGGATTGGCAACTATAAATTAAACACAGACCATTCCAGTAG
CAGTGACAATATTGCTTTGCTTGTACAGTAAGTGACAACAGATGTTTCATCTCGTTGACTTTCAGGTTAC
TATAGCAGAGATATTACTAATTATTATGAGGACTTTTAAAGTTTCCATTTGGAATCTTGATTACATCATA
AACCTCATAATTAAAAATTTATCTAAGTCACTAACTGAGAATAAATATTCTCAATTAGATGAAGAGCAA"&amp;"C
CAATGGAGATTGATTAAACGAACATGAAAATTATTCTTTTCTTGGCACTGATAACACTCGCTACTTGTGA
GCTTTATCACTACCAAGAGTGTGTTAGAGGTACAACAGTACTTTTAAAAGAACCTTGCTCTTCTGGAACA
TACGAGGGCAATTCACCATTTCATCCTCTAGCTGATAACAAATTTGCACTGACTTGCTTTAGCACTCAAT
TTGCTTTTGCTTGTCCTGACGGCGTAAAACACGTCTATCA"&amp;"GTTACGTGCCAGATCAGTTTCACCTAAACT
GTTCATCAGACAAGAGGAAGTTCAAGAACTTTACTCTCCAATTTTTCTTATTGTTGCGGCAATAGTGTTT
ATAACACTTTGCTTCACACTCAAAAGAAAGACAGAATGATTGAACTTTCATTAATTGACTTCTATTTGTG
CTTTTTAGCCTTTCTGCTATTCCTTGTTTTAATTATGCTTATTATCTTTTGGTTCTCACTTGAACTGCAA
GATCATAATGA"&amp;"AACTTGTCACGCCTAAACGAACATGAAATTTCTTGTTTTCTTAGGAATCATCACAACTG
TAGCTGCATTTCACCAAGAATGTAGTTTACAGTCATGTACTCAACATCAACCATATGTAGTTGATGACCC
GTGTCCTATTCACTTCTATTCTAAATGGTATATTAGAGTAGGAGCTAGAAAATCAGCACCTTTAATTGAA
TTGTGCGTGGATGAGGCTGGTTCTAAATCACCCATTCAGTACATCGATATCGG"&amp;"TAATTATACAGTTTCCT
GTTTACCTTTTACAATTAATTGCCAGGAACCTAAATTGGGTAGTCTTGTAGTGCGTTGTTCGTTCTATGA
AGACTTTTTAGAGTATCATGACGTTCGTGTTGTTTTAGATTTCATCTAAACGAACAAACTAAAATGTCTG
ATAATGGACCCCAAAATCAGCGAAATGCACCCCGCATTACGTTTGGTGGACCCTCAGATTCAACTGGCAG
TAACCAGAATGGAGAACGCAGTGG"&amp;"GGCGCGATCAAAACAACGTCGGCCCCAAGGTTTACCCAATAATACT
GCGTCTTGGTTCACCGCTCTCACTCAACATGGCAAGGAAGACCTTAAATTCCCTCGAGGACAAGGCGTTC
CAATTAACACCAATAGCAGTCCAGATGACCAAATTGGCTACTACCGAAGAGCTACCAGACGAATTCGTGG
TGGTGACGGTAAAATGAAAGATCTCAGTCCAAGATGGTATTTCTACTACCTAGGAACTGGGCCAGA"&amp;"AGCT
GGACTTCCCTATGGTGCTAACAAAGACGGCATCATATGGGTTGCAACTGAGGGAGCCTTGAATACACCAA
AAGATCACATTGGCACCCGCAATCCTGCTAACAATGCTGCAATCGTGCTACAACTTCCTCAAGGAACAAC
ATTGCCAAAAGGCTTCTACGCAGAAGGGAGCAGAGGCGGCAGTCAAGCCTCTTCTCGTTCCTCATCACGT
AGTCGCAACAGTTCAAGAAATTCAACTCCAGGCAGCA"&amp;"GTAGGGGAACTTCTCCTGCTAGAATGGCTGGCA
ATGGCGGTGATGCTGCTCTTGCTTTGCTGCTGCTTGACAGATTGAACCAGCTTGAGAGCAAAATGTCTGG
TAAAGGCCAACAACAACAAGGCCAAACTGTCACTAAGAAATCTGCTGCTGAGGCTTCTAAGAAGCCTCGG
CAAAAACGTACTGCCACTAAAGCATACAATGTAACACAAGCTTTCGGCAGACGTGGTCCAGAACAAACCC
AAGGAAAT"&amp;"TTTGGGGACCAGGAACTAATCAGACAAGGAACTGATTACAAACATTGGCCGCAAATTGCACA
ATTTGCCCCCAGCGCTTCAGCGTTCTTCGGAATGTCGCGCATTGGCATGGAAGTCACACCTTCGGGAACG
TGGTTGACCTACACAGGTGCCATCAAATTGGATGACAAAGATCCAAATTTCAAAGATCAAGTCATTTTGC
TGAATAAGCATATTGACGCATACAAAACATTCCCACCAACAGAGCCTAAA"&amp;"AAGGACAAAAAGAAGAAGGC
TGATGAAACTCAAGCCTTACCGCAGAGACAGAAGAAACAGCAAACTGTGACTCTTCTTCCTGCTGCAGAT
TTGGATGATTTCTCCAAACAATTGCAACAATCCATGAGCAGTGCTGACTCAACTCAGGCCTAAACTCATG
CAGACCACACAAGGCAGATGGGCTATATAAACGTTTTCGCTTTTCCGTTTACGATATATAGTCTACTCTT
GTGCAGAATGAATTCTCGTAA"&amp;"CTACATAGCACAAGTAGATGTAGTTAACTTTAATCTCACATAGCAATCT
TTAATCAGTGTGTAACATTAGGGAGGACTTGAAAGAGCCACCACATTTTCACCGAGGCCACGCGGAGTAC
GATCGAGTGTACAGTGAACAATGCTAGGGAGAGCTGCCTATATGGAAGAGCCCTAATGTGTAAAATTAAT
TTTAGTAGTGCTATCCCCATGTGATTTTAATAGCTTCTTAGGAGAATGACAAAAAAAAAAAAA"&amp;"AAAAAAA
AAAAAAAAAAAAA
")</f>
        <v>&gt;HuWuhan-Hu-1 MN908947.3_ref_genome
ATTAAAGGTTTATACCTTCCCAGGTAACAAACCAACCAACTTTCGATCTCTTGTAGATCTGTTCTCTAAA
CGAACTTTAAAATCTGTGTGGCTGTCACTCGGCTGCATGCTTAGTGCACTCACGCAGTATAATTAATAAC
TAATTACTGTCGTTGACAGGACACGAGTAACTCGTCTATCTTCTGCAGGCTGCTTACGGTTTCGTCCGTG
TTGCAGCCGATCATCAGCACATCTAGGTTTCGTCCGGGTGTGACCGAAAGGTAAGATGGAGAGCCTTGTC
CCTGGTTTCAACGAGAAAACACACGTCCAACTCAGTTTGCCTGTTTTACAGGTTCGCGACGTGCTCGTAC
GTGGCTTTGGAGACTCCGTGGAGGAGGTCTTATCAGAGGCACGTCAACATCTTAAAGATGGCACTTGTGG
CTTAGTAGAAGTTGAAAAAGGCGTTTTGCCTCAACTTGAACAGCCCTATGTGTTCATCAAACGTTCGGAT
GCTCGAACTGCACCTCATGGTCATGTTATGGTTGAGCTGGTAGCAGAACTCGAAGGCATTCAGTACGGTC
GTAGTGGTGAGACACTTGGTGTCCTTGTCCCTCATGTGGGCGAAATACCAGTGGCTTACCGCAAGGTTCT
TCTTCGTAAGAACGGTAATAAAGGAGCTGGTGGCCATAGTTACGGCGCCGATCTAAAGTCATTTGACTTA
GGCGACGAGCTTGGCACTGATCCTTATGAAGATTTTCAAGAAAACTGGAACACTAAACATAGCAGTGGTG
TTACCCGTGAACTCATGCGTGAGCTTAACGGAGGGGCATACACTCGCTATGTCGATAACAACTTCTGTGG
CCCTGATGGCTACCCTCTTGAGTGCATTAAAGACCTTCTAGCACGTGCTGGTAAAGCTTCATGCACTTTG
TCCGAACAACTGGACTTTATTGACACTAAGAGGGGTGTATACTGCTGCCGTGAACATGAGCATGAAATTG
CTTGGTACACGGAACGTTCTGAAAAGAGCTATGAATTGCAGACACCTTTTGAAATTAAATTGGCAAAGAA
ATTTGACACCTTCAATGGGGAATGTCCAAATTTTGTATTTCCCTTAAATTCCATAATCAAGACTATTCAA
CCAAGGGTTGAAAAGAAAAAGCTTGATGGCTTTATGGGTAGAATTCGATCTGTCTATCCAGTTGCGTCAC
CAAATGAATGCAACCAAATGTGCCTTTCAACTCTCATGAAGTGTGATCATTGTGGTGAAACTTCATGGCA
GACGGGCGATTTTGTTAAAGCCACTTGCGAATTTTGTGGCACTGAGAATTTGACTAAAGAAGGTGCCACT
ACTTGTGGTTACTTACCCCAAAATGCTGTTGTTAAAATTTATTGTCCAGCATGTCACAATTCAGAAGTAG
GACCTGAGCATAGTCTTGCCGAATACCATAATGAATCTGGCTTGAAAACCATTCTTCGTAAGGGTGGTCG
CACTATTGCCTTTGGAGGCTGTGTGTTCTCTTATGTTGGTTGCCATAACAAGTGTGCCTATTGGGTTCCA
CGTGCTAGCGCTAACATAGGTTGTAACCATACAGGTGTTGTTGGAGAAGGTTCCGAAGGTCTTAATGACA
ACCTTCTTGAAATACTCCAAAAAGAGAAAGTCAACATCAATATTGTTGGTGACTTTAAACTTAATGAAGA
GATCGCCATTATTTTGGCATCTTTTTCTGCTTCCACAAGTGCTTTTGTGGAAACTGTGAAAGGTTTGGAT
TATAAAGCATTCAAACAAATTGTTGAATCCTGTGGTAATTTTAAAGTTACAAAAGGAAAAGCTAAAAAAG
GTGCCTGGAATATTGGTGAACAGAAATCAATACTGAGTCCTCTTTATGCATTTGCATCAGAGGCTGCTCG
TGTTGTACGATCAATTTTCTCCCGCACTCTTGAAACTGCTCAAAATTCTGTGCGTGTTTTACAGAAGGCC
GCTATAACAATACTAGATGGAATTTCACAGTATTCACTGAGACTCATTGATGCTATGATGTTCACATCTG
ATTTGGCTACTAACAATCTAGTTGTAATGGCCTACATTACAGGTGGTGTTGTTCAGTTGACTTCGCAGTG
GCTAACTAACATCTTTGGCACTGTTTATGAAAAACTCAAACCCGTCCTTGATTGGCTTGAAGAGAAGTTT
AAGGAAGGTGTAGAGTTTCTTAGAGACGGTTGGGAAATTGTTAAATTTATCTCAACCTGTGCTTGTGAAA
TTGTCGGTGGACAAATTGTCACCTGTGCAAAGGAAATTAAGGAGAGTGTTCAGACATTCTTTAAGCTTGT
AAATAAATTTTTGGCTTTGTGTGCTGACTCTATCATTATTGGTGGAGCTAAACTTAAAGCCTTGAATTTA
GGTGAAACATTTGTCACGCACTCAAAGGGATTGTACAGAAAGTGTGTTAAATCCAGAGAAGAAACTGGCC
TACTCATGCCTCTAAAAGCCCCAAAAGAAATTATCTTCTTAGAGGGAGAAACACTTCCCACAGAAGTGTT
AACAGAGGAAGTTGTCTTGAAAACTGGTGATTTACAACCATTAGAACAACCTACTAGTGAAGCTGTTGAA
GCTCCATTGGTTGGTACACCAGTTTGTATTAACGGGCTTATGTTGCTCGAAATCAAAGACACAGAAAAGT
ACTGTGCCCTTGCACCTAATATGATGGTAACAAACAATACCTTCACACTCAAAGGCGGTGCACCAACAAA
GGTTACTTTTGGTGATGACACTGTGATAGAAGTGCAAGGTTACAAGAGTGTGAATATCACTTTTGAACTT
GATGAAAGGATTGATAAAGTACTTAATGAGAAGTGCTCTGCCTATACAGTTGAACTCGGTACAGAAGTAA
ATGAGTTCGCCTGTGTTGTGGCAGATGCTGTCATAAAAACTTTGCAACCAGTATCTGAATTACTTACACC
ACTGGGCATTGATTTAGATGAGTGGAGTATGGCTACATACTACTTATTTGATGAGTCTGGTGAGTTTAAA
TTGGCTTCACATATGTATTGTTCTTTCTACCCTCCAGATGAGGATGAAGAAGAAGGTGATTGTGAAGAAG
AAGAGTTTGAGCCATCAACTCAATATGAGTATGGTACTGAAGATGATTACCAAGGTAAACCTTTGGAATT
TGGTGCCACTTCTGCTGCTCTTCAACCTGAAGAAGAGCAAGAAGAAGATTGGTTAGATGATGATAGTCAA
CAAACTGTTGGTCAACAAGACGGCAGTGAGGACAATCAGACAACTACTATTCAAACAATTGTTGAGGTTC
AACCTCAATTAGAGATGGAACTTACACCAGTTGTTCAGACTATTGAAGTGAATAGTTTTAGTGGTTATTT
AAAACTTACTGACAATGTATACATTAAAAATGCAGACATTGTGGAAGAAGCTAAAAAGGTAAAACCAACA
GTGGTTGTTAATGCAGCCAATGTTTACCTTAAACATGGAGGAGGTGTTGCAGGAGCCTTAAATAAGGCTA
CTAACAATGCCATGCAAGTTGAATCTGATGATTACATAGCTACTAATGGACCACTTAAAGTGGGTGGTAG
TTGTGTTTTAAGCGGACACAATCTTGCTAAACACTGTCTTCATGTTGTCGGCCCAAATGTTAACAAAGGT
GAAGACATTCAACTTCTTAAGAGTGCTTATGAAAATTTTAATCAGCACGAAGTTCTACTTGCACCATTAT
TATCAGCTGGTATTTTTGGTGCTGACCCTATACATTCTTTAAGAGTTTGTGTAGATACTGTTCGCACAAA
TGTCTACTTAGCTGTCTTTGATAAAAATCTCTATGACAAACTTGTTTCAAGCTTTTTGGAAATGAAGAGT
GAAAAGCAAGTTGAACAAAAGATCGCTGAGATTCCTAAAGAGGAAGTTAAGCCATTTATAACTGAAAGTA
AACCTTCAGTTGAACAGAGAAAACAAGATGATAAGAAAATCAAAGCTTGTGTTGAAGAAGTTACAACAAC
TCTGGAAGAAACTAAGTTCCTCACAGAAAACTTGTTACTTTATATTGACATTAATGGCAATCTTCATCCA
GATTCTGCCACTCTTGTTAGTGACATTGACATCACTTTCTTAAAGAAAGATGCTCCATATATAGTGGGTG
ATGTTGTTCAAGAGGGTGTTTTAACTGCTGTGGTTATACCTACTAAAAAGGCTGGTGGCACTACTGAAAT
GCTAGCGAAAGCTTTGAGAAAAGTGCCAACAGACAATTATATAACCACTTACCCGGGTCAGGGTTTAAAT
GGTTACACTGTAGAGGAGGCAAAGACAGTGCTTAAAAAGTGTAAAAGTGCCTTTTACATTCTACCATCTA
TTATCTCTAATGAGAAGCAAGAAATTCTTGGAACTGTTTCTTGGAATTTGCGAGAAATGCTTGCACATGC
AGAAGAAACACGCAAATTAATGCCTGTCTGTGTGGAAACTAAAGCCATAGTTTCAACTATACAGCGTAAA
TATAAGGGTATTAAAATACAAGAGGGTGTGGTTGATTATGGTGCTAGATTTTACTTTTACACCAGTAAAA
CAACTGTAGCGTCACTTATCAACACACTTAACGATCTAAATGAAACTCTTGTTACAATGCCACTTGGCTA
TGTAACACATGGCTTAAATTTGGAAGAAGCTGCTCGGTATATGAGATCTCTCAAAGTGCCAGCTACAGTT
TCTGTTTCTTCACCTGATGCTGTTACAGCGTATAATGGTTATCTTACTTCTTCTTCTAAAACACCTGAAG
AACATTTTATTGAAACCATCTCACTTGCTGGTTCCTATAAAGATTGGTCCTATTCTGGACAATCTACACA
ACTAGGTATAGAATTTCTTAAGAGAGGTGATAAAAGTGTATATTACACTAGTAATCCTACCACATTCCAC
CTAGATGGTGAAGTTATCACCTTTGACAATCTTAAGACACTTCTTTCTTTGAGAGAAGTGAGGACTATTA
AGGTGTTTACAACAGTAGACAACATTAACCTCCACACGCAAGTTGTGGACATGTCAATGACATATGGACA
ACAGTTTGGTCCAACTTATTTGGATGGAGCTGATGTTACTAAAATAAAACCTCATAATTCACATGAAGGT
AAAACATTTTATGTTTTACCTAATGATGACACTCTACGTGTTGAGGCTTTTGAGTACTACCACACAACTG
ATCCTAGTTTTCTGGGTAGGTACATGTCAGCATTAAATCACACTAAAAAGTGGAAATACCCACAAGTTAA
TGGTTTAACTTCTATTAAATGGGCAGATAACAACTGTTATCTTGCCACTGCATTGTTAACACTCCAACAA
ATAGAGTTGAAGTTTAATCCACCTGCTCTACAAGATGCTTATTACAGAGCAAGGGCTGGTGAAGCTGCTA
ACTTTTGTGCACTTATCTTAGCCTACTGTAATAAGACAGTAGGTGAGTTAGGTGATGTTAGAGAAACAAT
GAGTTACTTGTTTCAACATGCCAATTTAGATTCTTGCAAAAGAGTCTTGAACGTGGTGTGTAAAACTTGT
GGACAACAGCAGACAACCCTTAAGGGTGTAGAAGCTGTTATGTACATGGGCACACTTTCTTATGAACAAT
TTAAGAAAGGTGTTCAGATACCTTGTACGTGTGGTAAACAAGCTACAAAATATCTAGTACAACAGGAGTC
ACCTTTTGTTATGATGTCAGCACCACCTGCTCAGTATGAACTTAAGCATGGTACATTTACTTGTGCTAGT
GAGTACACTGGTAATTACCAGTGTGGTCACTATAAACATATAACTTCTAAAGAAACTTTGTATTGCATAG
ACGGTGCTTTACTTACAAAGTCCTCAGAATACAAAGGTCCTATTACGGATGTTTTCTACAAAGAAAACAG
TTACACAACAACCATAAAACCAGTTACTTATAAATTGGATGGTGTTGTTTGTACAGAAATTGACCCTAAG
TTGGACAATTATTATAAGAAAGACAATTCTTATTTCACAGAGCAACCAATTGATCTTGTACCAAACCAAC
CATATCCAAACGCAAGCTTCGATAATTTTAAGTTTGTATGTGATAATATCAAATTTGCTGATGATTTAAA
CCAGTTAACTGGTTATAAGAAACCTGCTTCAAGAGAGCTTAAAGTTACATTTTTCCCTGACTTAAATGGT
GATGTGGTGGCTATTGATTATAAACACTACACACCCTCTTTTAAGAAAGGAGCTAAATTGTTACATAAAC
CTATTGTTTGGCATGTTAACAATGCAACTAATAAAGCCACGTATAAACCAAATACCTGGTGTATACGTTG
TCTTTGGAGCACAAAACCAGTTGAAACATCAAATTCGTTTGATGTACTGAAGTCAGAGGACGCGCAGGGA
ATGGATAATCTTGCCTGCGAAGATCTAAAACCAGTCTCTGAAGAAGTAGTGGAAAATCCTACCATACAGA
AAGACGTTCTTGAGTGTAATGTGAAAACTACCGAAGTTGTAGGAGACATTATACTTAAACCAGCAAATAA
TAGTTTAAAAATTACAGAAGAGGTTGGCCACACAGATCTAATGGCTGCTTATGTAGACAATTCTAGTCTT
ACTATTAAGAAACCTAATGAATTATCTAGAGTATTAGGTTTGAAAACCCTTGCTACTCATGGTTTAGCTG
CTGTTAATAGTGTCCCTTGGGATACTATAGCTAATTATGCTAAGCCTTTTCTTAACAAAGTTGTTAGTAC
AACTACTAACATAGTTACACGGTGTTTAAACCGTGTTTGTACTAATTATATGCCTTATTTCTTTACTTTA
TTGCTACAATTGTGTACTTTTACTAGAAGTACAAATTCTAGAATTAAAGCATCTATGCCGACTACTATAG
CAAAGAATACTGTTAAGAGTGTCGGTAAATTTTGTCTAGAGGCTTCATTTAATTATTTGAAGTCACCTAA
TTTTTCTAAACTGATAAATATTATAATTTGGTTTTTACTATTAAGTGTTTGCCTAGGTTCTTTAATCTAC
TCAACCGCTGCTTTAGGTGTTTTAATGTCTAATTTAGGCATGCCTTCTTACTGTACTGGTTACAGAGAAG
GCTATTTGAACTCTACTAATGTCACTATTGCAACCTACTGTACTGGTTCTATACCTTGTAGTGTTTGTCT
TAGTGGTTTAGATTCTTTAGACACCTATCCTTCTTTAGAAACTATACAAATTACCATTTCATCTTTTAAA
TGGGATTTAACTGCTTTTGGCTTAGTTGCAGAGTGGTTTTTGGCATATATTCTTTTCACTAGGTTTTTCT
ATGTACTTGGATTGGCTGCAATCATGCAATTGTTTTTCAGCTATTTTGCAGTACATTTTATTAGTAATTC
TTGGCTTATGTGGTTAATAATTAATCTTGTACAAATGGCCCCGATTTCAGCTATGGTTAGAATGTACATC
TTCTTTGCATCATTTTATTATGTATGGAAAAGTTATGTGCATGTTGTAGACGGTTGTAATTCATCAACTT
GTATGATGTGTTACAAACGTAATAGAGCAACAAGAGTCGAATGTACAACTATTGTTAATGGTGTTAGAAG
GTCCTTTTATGTCTATGCTAATGGAGGTAAAGGCTTTTGCAAACTACACAATTGGAATTGTGTTAATTGT
GATACATTCTGTGCTGGTAGTACATTTATTAGTGATGAAGTTGCGAGAGACTTGTCACTACAGTTTAAAA
GACCAATAAATCCTACTGACCAGTCTTCTTACATCGTTGATAGTGTTACAGTGAAGAATGGTTCCATCCA
TCTTTACTTTGATAAAGCTGGTCAAAAGACTTATGAAAGACATTCTCTCTCTCATTTTGTTAACTTAGAC
AACCTGAGAGCTAATAACACTAAAGGTTCATTGCCTATTAATGTTATAGTTTTTGATGGTAAATCAAAAT
GTGAAGAATCATCTGCAAAATCAGCGTCTGTTTACTACAGTCAGCTTATGTGTCAACCTATACTGTTACT
AGATCAGGCATTAGTGTCTGATGTTGGTGATAGTGCGGAAGTTGCAGTTAAAATGTTTGATGCTTACGTT
AATACGTTTTCATCAACTTTTAACGTACCAATGGAAAAACTCAAAACACTAGTTGCAACTGCAGAAGCTG
AACTTGCAAAGAATGTGTCCTTAGACAATGTCTTATCTACTTTTATTTCAGCAGCTCGGCAAGGGTTTGT
TGATTCAGATGTAGAAACTAAAGATGTTGTTGAATGTCTTAAATTGTCACATCAATCTGACATAGAAGTT
ACTGGCGATAGTTGTAATAACTATATGCTCACCTATAACAAAGTTGAAAACATGACACCCCGTGACCTTG
GTGCTTGTATTGACTGTAGTGCGCGTCATATTAATGCGCAGGTAGCAAAAAGTCACAACATTGCTTTGAT
ATGGAACGTTAAAGATTTCATGTCATTGTCTGAACAACTACGAAAACAAATACGTAGTGCTGCTAAAAAG
AATAACTTACCTTTTAAGTTGACATGTGCAACTACTAGACAAGTTGTTAATGTTGTAACAACAAAGATAG
CACTTAAGGGTGGTAAAATTGTTAATAATTGGTTGAAGCAGTTAATTAAAGTTACACTTGTGTTCCTTTT
TGTTGCTGCTATTTTCTATTTAATAACACCTGTTCATGTCATGTCTAAACATACTGACTTTTCAAGTGAA
ATCATAGGATACAAGGCTATTGATGGTGGTGTCACTCGTGACATAGCATCTACAGATACTTGTTTTGCTA
ACAAACATGCTGATTTTGACACATGGTTTAGCCAGCGTGGTGGTAGTTATACTAATGACAAAGCTTGCCC
ATTGATTGCTGCAGTCATAACAAGAGAAGTGGGTTTTGTCGTGCCTGGTTTGCCTGGCACGATATTACGC
ACAACTAATGGTGACTTTTTGCATTTCTTACCTAGAGTTTTTAGTGCAGTTGGTAACATCTGTTACACAC
CATCAAAACTTATAGAGTACACTGACTTTGCAACATCAGCTTGTGTTTTGGCTGCTGAATGTACAATTTT
TAAAGATGCTTCTGGTAAGCCAGTACCATATTGTTATGATACCAATGTACTAGAAGGTTCTGTTGCTTAT
GAAAGTTTACGCCCTGACACACGTTATGTGCTCATGGATGGCTCTATTATTCAATTTCCTAACACCTACC
TTGAAGGTTCTGTTAGAGTGGTAACAACTTTTGATTCTGAGTACTGTAGGCACGGCACTTGTGAAAGATC
AGAAGCTGGTGTTTGTGTATCTACTAGTGGTAGATGGGTACTTAACAATGATTATTACAGATCTTTACCA
GGAGTTTTCTGTGGTGTAGATGCTGTAAATTTACTTACTAATATGTTTACACCACTAATTCAACCTATTG
GTGCTTTGGACATATCAGCATCTATAGTAGCTGGTGGTATTGTAGCTATCGTAGTAACATGCCTTGCCTA
CTATTTTATGAGGTTTAGAAGAGCTTTTGGTGAATACAGTCATGTAGTTGCCTTTAATACTTTACTATTC
CTTATGTCATTCACTGTACTCTGTTTAACACCAGTTTACTCATTCTTACCTGGTGTTTATTCTGTTATTT
ACTTGTACTTGACATTTTATCTTACTAATGATGTTTCTTTTTTAGCACATATTCAGTGGATGGTTATGTT
CACACCTTTAGTACCTTTCTGGATAACAATTGCTTATATCATTTGTATTTCCACAAAGCATTTCTATTGG
TTCTTTAGTAATTACCTAAAGAGACGTGTAGTCTTTAATGGTGTTTCCTTTAGTACTTTTGAAGAAGCTG
CGCTGTGCACCTTTTTGTTAAATAAAGAAATGTATCTAAAGTTGCGTAGTGATGTGCTATTACCTCTTAC
GCAATATAATAGATACTTAGCTCTTTATAATAAGTACAAGTATTTTAGTGGAGCAATGGATACAACTAGC
TACAGAGAAGCTGCTTGTTGTCATCTCGCAAAGGCTCTCAATGACTTCAGTAACTCAGGTTCTGATGTTC
TTTACCAACCACCACAAACCTCTATCACCTCAGCTGTTTTGCAGAGTGGTTTTAGAAAAATGGCATTCCC
ATCTGGTAAAGTTGAGGGTTGTATGGTACAAGTAACTTGTGGTACAACTACACTTAACGGTCTTTGGCTT
GATGACGTAGTTTACTGTCCAAGACATGTGATCTGCACCTCTGAAGACATGCTTAACCCTAATTATGAAG
ATTTACTCATTCGTAAGTCTAATCATAATTTCTTGGTACAGGCTGGTAATGTTCAACTCAGGGTTATTGG
ACATTCTATGCAAAATTGTGTACTTAAGCTTAAGGTTGATACAGCCAATCCTAAGACACCTAAGTATAAG
TTTGTTCGCATTCAACCAGGACAGACTTTTTCAGTGTTAGCTTGTTACAATGGTTCACCATCTGGTGTTT
ACCAATGTGCTATGAGGCCCAATTTCACTATTAAGGGTTCATTCCTTAATGGTTCATGTGGTAGTGTTGG
TTTTAACATAGATTATGACTGTGTCTCTTTTTGTTACATGCACCATATGGAATTACCAACTGGAGTTCAT
GCTGGCACAGACTTAGAAGGTAACTTTTATGGACCTTTTGTTGACAGGCAAACAGCACAAGCAGCTGGTA
CGGACACAACTATTACAGTTAATGTTTTAGCTTGGTTGTACGCTGCTGTTATAAATGGAGACAGGTGGTT
TCTCAATCGATTTACCACAACTCTTAATGACTTTAACCTTGTGGCTATGAAGTACAATTATGAACCTCTA
ACACAAGACCATGTTGACATACTAGGACCTCTTTCTGCTCAAACTGGAATTGCCGTTTTAGATATGTGTG
CTTCATTAAAAGAATTACTGCAAAATGGTATGAATGGACGTACCATATTGGGTAGTGCTTTATTAGAAGA
TGAATTTACACCTTTTGATGTTGTTAGACAATGCTCAGGTGTTACTTTCCAAAGTGCAGTGAAAAGAACA
ATCAAGGGTACACACCACTGGTTGTTACTCACAATTTTGACTTCACTTTTAGTTTTAGTCCAGAGTACTC
AATGGTCTTTGTTCTTTTTTTTGTATGAAAATGCCTTTTTACCTTTTGCTATGGGTATTATTGCTATGTC
TGCTTTTGCAATGATGTTTGTCAAACATAAGCATGCATTTCTCTGTTTGTTTTTGTTACCTTCTCTTGCC
ACTGTAGCTTATTTTAATATGGTCTATATGCCTGCTAGTTGGGTGATGCGTATTATGACATGGTTGGATA
TGGTTGATACTAGTTTGTCTGGTTTTAAGCTAAAAGACTGTGTTATGTATGCATCAGCTGTAGTGTTACT
AATCCTTATGACAGCAAGAACTGTGTATGATGATGGTGCTAGGAGAGTGTGGACACTTATGAATGTCTTG
ACACTCGTTTATAAAGTTTATTATGGTAATGCTTTAGATCAAGCCATTTCCATGTGGGCTCTTATAATCT
CTGTTACTTCTAACTACTCAGGTGTAGTTACAACTGTCATGTTTTTGGCCAGAGGTATTGTTTTTATGTG
TGTTGAGTATTGCCCTATTTTCTTCATAACTGGTAATACACTTCAGTGTATAATGCTAGTTTATTGTTTC
TTAGGCTATTTTTGTACTTGTTACTTTGGCCTCTTTTGTTTACTCAACCGCTACTTTAGACTGACTCTTG
GTGTTTATGATTACTTAGTTTCTACACAGGAGTTTAGATATATGAATTCACAGGGACTACTCCCACCCAA
GAATAGCATAGATGCCTTCAAACTCAACATTAAATTGTTGGGTGTTGGTGGCAAACCTTGTATCAAAGTA
GCCACTGTACAGTCTAAAATGTCAGATGTAAAGTGCACATCAGTAGTCTTACTCTCAGTTTTGCAACAAC
TCAGAGTAGAATCATCATCTAAATTGTGGGCTCAATGTGTCCAGTTACACAATGACATTCTCTTAGCTAA
AGATACTACTGAAGCCTTTGAAAAAATGGTTTCACTACTTTCTGTTTTGCTTTCCATGCAGGGTGCTGTA
GACATAAACAAGCTTTGTGAAGAAATGCTGGACAACAGGGCAACCTTACAAGCTATAGCCTCAGAGTTTA
GTTCCCTTCCATCATATGCAGCTTTTGCTACTGCTCAAGAAGCTTATGAGCAGGCTGTTGCTAATGGTGA
TTCTGAAGTTGTTCTTAAAAAGTTGAAGAAGTCTTTGAATGTGGCTAAATCTGAATTTGACCGTGATGCA
GCCATGCAACGTAAGTTGGAAAAGATGGCTGATCAAGCTATGACCCAAATGTATAAACAGGCTAGATCTG
AGGACAAGAGGGCAAAAGTTACTAGTGCTATGCAGACAATGCTTTTCACTATGCTTAGAAAGTTGGATAA
TGATGCACTCAACAACATTATCAACAATGCAAGAGATGGTTGTGTTCCCTTGAACATAATACCTCTTACA
ACAGCAGCCAAACTAATGGTTGTCATACCAGACTATAACACATATAAAAATACGTGTGATGGTACAACAT
TTACTTATGCATCAGCATTGTGGGAAATCCAACAGGTTGTAGATGCAGATAGTAAAATTGTTCAACTTAG
TGAAATTAGTATGGACAATTCACCTAATTTAGCATGGCCTCTTATTGTAACAGCTTTAAGGGCCAATTCT
GCTGTCAAATTACAGAATAATGAGCTTAGTCCTGTTGCACTACGACAGATGTCTTGTGCTGCCGGTACTA
CACAAACTGCTTGCACTGATGACAATGCGTTAGCTTACTACAACACAACAAAGGGAGGTAGGTTTGTACT
TGCACTGTTATCCGATTTACAGGATTTGAAATGGGCTAGATTCCCTAAGAGTGATGGAACTGGTACTATC
TATACAGAACTGGAACCACCTTGTAGGTTTGTTACAGACACACCTAAAGGTCCTAAAGTGAAGTATTTAT
ACTTTATTAAAGGATTAAACAACCTAAATAGAGGTATGGTACTTGGTAGTTTAGCTGCCACAGTACGTCT
ACAAGCTGGTAATGCAACAGAAGTGCCTGCCAATTCAACTGTATTATCTTTCTGTGCTTTTGCTGTAGAT
GCTGCTAAAGCTTACAAAGATTATCTAGCTAGTGGGGGACAACCAATCACTAATTGTGTTAAGATGTTGT
GTACACACACTGGTACTGGTCAGGCAATAACAGTTACACCGGAAGCCAATATGGATCAAGAATCCTTTGG
TGGTGCATCGTGTTGTCTGTACTGCCGTTGCCACATAGATCATCCAAATCCTAAAGGATTTTGTGACTTA
AAAGGTAAGTATGTACAAATACCTACAACTTGTGCTAATGACCCTGTGGGTTTTACACTTAAAAACACAG
TCTGTACCGTCTGCGGTATGTGGAAAGGTTATGGCTGTAGTTGTGATCAACTCCGCGAACCCATGCTTCA
GTCAGCTGATGCACAATCGTTTTTAAACGGGTTTGCGGTGTAAGTGCAGCCCGTCTTACACCGTGCGGCA
CAGGCACTAGTACTGATGTCGTATACAGGGCTTTTGACATCTACAATGATAAAGTAGCTGGTTTTGCTAA
ATTCCTAAAAACTAATTGTTGTCGCTTCCAAGAAAAGGACGAAGATGACAATTTAATTGATTCTTACTTT
GTAGTTAAGAGACACACTTTCTCTAACTACCAACATGAAGAAACAATTTATAATTTACTTAAGGATTGTC
CAGCTGTTGCTAAACATGACTTCTTTAAGTTTAGAATAGACGGTGACATGGTACCACATATATCACGTCA
ACGTCTTACTAAATACACAATGGCAGACCTCGTCTATGCTTTAAGGCATTTTGATGAAGGTAATTGTGAC
ACATTAAAAGAAATACTTGTCACATACAATTGTTGTGATGATGATTATTTCAATAAAAAGGACTGGTATG
ATTTTGTAGAAAACCCAGATATATTACGCGTATACGCCAACTTAGGTGAACGTGTACGCCAAGCTTTGTT
AAAAACAGTACAATTCTGTGATGCCATGCGAAATGCTGGTATTGTTGGTGTACTGACATTAGATAATCAA
GATCTCAATGGTAACTGGTATGATTTCGGTGATTTCATACAAACCACGCCAGGTAGTGGAGTTCCTGTTG
TAGATTCTTATTATTCATTGTTAATGCCTATATTAACCTTGACCAGGGCTTTAACTGCAGAGTCACATGT
TGACACTGACTTAACAAAGCCTTACATTAAGTGGGATTTGTTAAAATATGACTTCACGGAAGAGAGGTTA
AAACTCTTTGACCGTTATTTTAAATATTGGGATCAGACATACCACCCAAATTGTGTTAACTGTTTGGATG
ACAGATGCATTCTGCATTGTGCAAACTTTAATGTTTTATTCTCTACAGTGTTCCCACCTACAAGTTTTGG
ACCACTAGTGAGAAAAATATTTGTTGATGGTGTTCCATTTGTAGTTTCAACTGGATACCACTTCAGAGAG
CTAGGTGTTGTACATAATCAGGATGTAAACTTACATAGCTCTAGACTTAGTTTTAAGGAATTACTTGTGT
ATGCTGCTGACCCTGCTATGCACGCTGCTTCTGGTAATCTATTACTAGATAAACGCACTACGTGCTTTTC
AGTAGCTGCACTTACTAACAATGTTGCTTTTCAAACTGTCAAACCCGGTAATTTTAACAAAGACTTCTAT
GACTTTGCTGTGTCTAAGGGTTTCTTTAAGGAAGGAAGTTCTGTTGAATTAAAACACTTCTTCTTTGCTC
AGGATGGTAATGCTGCTATCAGCGATTATGACTACTATCGTTATAATCTACCAACAATGTGTGATATCAG
ACAACTACTATTTGTAGTTGAAGTTGTTGATAAGTACTTTGATTGTTACGATGGTGGCTGTATTAATGCT
AACCAAGTCATCGTCAACAACCTAGACAAATCAGCTGGTTTTCCATTTAATAAATGGGGTAAGGCTAGAC
TTTATTATGATTCAATGAGTTATGAGGATCAAGATGCACTTTTCGCATATACAAAACGTAATGTCATCCC
TACTATAACTCAAATGAATCTTAAGTATGCCATTAGTGCAAAGAATAGAGCTCGCACCGTAGCTGGTGTC
TCTATCTGTAGTACTATGACCAATAGACAGTTTCATCAAAAATTATTGAAATCAATAGCCGCCACTAGAG
GAGCTACTGTAGTAATTGGAACAAGCAAATTCTATGGTGGTTGGCACAACATGTTAAAAACTGTTTATAG
TGATGTAGAAAACCCTCACCTTATGGGTTGGGATTATCCTAAATGTGATAGAGCCATGCCTAACATGCTT
AGAATTATGGCCTCACTTGTTCTTGCTCGCAAACATACAACGTGTTGTAGCTTGTCACACCGTTTCTATA
GATTAGCTAATGAGTGTGCTCAAGTATTGAGTGAAATGGTCATGTGTGGCGGTTCACTATATGTTAAACC
AGGTGGAACCTCATCAGGAGATGCCACAACTGCTTATGCTAATAGTGTTTTTAACATTTGTCAAGCTGTC
ACGGCCAATGTTAATGCACTTTTATCTACTGATGGTAACAAAATTGCCGATAAGTATGTCCGCAATTTAC
AACACAGACTTTATGAGTGTCTCTATAGAAATAGAGATGTTGACACAGACTTTGTGAATGAGTTTTACGC
ATATTTGCGTAAACATTTCTCAATGATGATACTCTCTGACGATGCTGTTGTGTGTTTCAATAGCACTTAT
GCATCTCAAGGTCTAGTGGCTAGCATAAAGAACTTTAAGTCAGTTCTTTATTATCAAAACAATGTTTTTA
TGTCTGAAGCAAAATGTTGGACTGAGACTGACCTTACTAAAGGACCTCATGAATTTTGCTCTCAACATAC
AATGCTAGTTAAACAGGGTGATGATTATGTGTACCTTCCTTACCCAGATCCATCAAGAATCCTAGGGGCC
GGCTGTTTTGTAGATGATATCGTAAAAACAGATGGTACACTTATGATTGAACGGTTCGTGTCTTTAGCTA
TAGATGCTTACCCACTTACTAAACATCCTAATCAGGAGTATGCTGATGTCTTTCATTTGTACTTACAATA
CATAAGAAAGCTACATGATGAGTTAACAGGACACATGTTAGACATGTATTCTGTTATGCTTACTAATGAT
AACACTTCAAGGTATTGGGAACCTGAGTTTTATGAGGCTATGTACACACCGCATACAGTCTTACAGGCTG
TTGGGGCTTGTGTTCTTTGCAATTCACAGACTTCATTAAGATGTGGTGCTTGCATACGTAGACCATTCTT
ATGTTGTAAATGCTGTTACGACCATGTCATATCAACATCACATAAATTAGTCTTGTCTGTTAATCCGTAT
GTTTGCAATGCTCCAGGTTGTGATGTCACAGATGTGACTCAACTTTACTTAGGAGGTATGAGCTATTATT
GTAAATCACATAAACCACCCATTAGTTTTCCATTGTGTGCTAATGGACAAGTTTTTGGTTTATATAAAAA
TACATGTGTTGGTAGCGATAATGTTACTGACTTTAATGCAATTGCAACATGTGACTGGACAAATGCTGGT
GATTACATTTTAGCTAACACCTGTACTGAAAGACTCAAGCTTTTTGCAGCAGAAACGCTCAAAGCTACTG
AGGAGACATTTAAACTGTCTTATGGTATTGCTACTGTACGTGAAGTGCTGTCTGACAGAGAATTACATCT
TTCATGGGAAGTTGGTAAACCTAGACCACCACTTAACCGAAATTATGTCTTTACTGGTTATCGTGTAACT
AAAAACAGTAAAGTACAAATAGGAGAGTACACCTTTGAAAAAGGTGACTATGGTGATGCTGTTGTTTACC
GAGGTACAACAACTTACAAATTAAATGTTGGTGATTATTTTGTGCTGACATCACATACAGTAATGCCATT
AAGTGCACCTACACTAGTGCCACAAGAGCACTATGTTAGAATTACTGGCTTATACCCAACACTCAATATC
TCAGATGAGTTTTCTAGCAATGTTGCAAATTATCAAAAGGTTGGTATGCAAAAGTATTCTACACTCCAGG
GACCACCTGGTACTGGTAAGAGTCATTTTGCTATTGGCCTAGCTCTCTACTACCCTTCTGCTCGCATAGT
GTATACAGCTTGCTCTCATGCCGCTGTTGATGCACTATGTGAGAAGGCATTAAAATATTTGCCTATAGAT
AAATGTAGTAGAATTATACCTGCACGTGCTCGTGTAGAGTGTTTTGATAAATTCAAAGTGAATTCAACAT
TAGAACAGTATGTCTTTTGTACTGTAAATGCATTGCCTGAGACGACAGCAGATATAGTTGTCTTTGATGA
AATTTCAATGGCCACAAATTATGATTTGAGTGTTGTCAATGCCAGATTACGTGCTAAGCACTATGTGTAC
ATTGGCGACCCTGCTCAATTACCTGCACCACGCACATTGCTAACTAAGGGCACACTAGAACCAGAATATT
TCAATTCAGTGTGTAGACTTATGAAAACTATAGGTCCAGACATGTTCCTCGGAACTTGTCGGCGTTGTCC
TGCTGAAATTGTTGACACTGTGAGTGCTTTGGTTTATGATAATAAGCTTAAAGCACATAAAGACAAATCA
GCTCAATGCTTTAAAATGTTTTATAAGGGTGTTATCACGCATGATGTTTCATCTGCAATTAACAGGCCAC
AAATAGGCGTGGTAAGAGAATTCCTTACACGTAACCCTGCTTGGAGAAAAGCTGTCTTTATTTCACCTTA
TAATTCACAGAATGCTGTAGCCTCAAAGATTTTGGGACTACCAACTCAAACTGTTGATTCATCACAGGGC
TCAGAATATGACTATGTCATATTCACTCAAACCACTGAAACAGCTCACTCTTGTAATGTAAACAGATTTA
ATGTTGCTATTACCAGAGCAAAAGTAGGCATACTTTGCATAATGTCTGATAGAGACCTTTATGACAAGTT
GCAATTTACAAGTCTTGAAATTCCACGTAGGAATGTGGCAACTTTACAAGCTGAAAATGTAACAGGACTC
TTTAAAGATTGTAGTAAGGTAATCACTGGGTTACATCCTACACAGGCACCTACACACCTCAGTGTTGACA
CTAAATTCAAAACTGAAGGTTTATGTGTTGACATACCTGGCATACCTAAGGACATGACCTATAGAAGACT
CATCTCTATGATGGGTTTTAAAATGAATTATCAAGTTAATGGTTACCCTAACATGTTTATCACCCGCGAA
GAAGCTATAAGACATGTACGTGCATGGATTGGCTTCGATGTCGAGGGGTGTCATGCTACTAGAGAAGCTG
TTGGTACCAATTTACCTTTACAGCTAGGTTTTTCTACAGGTGTTAACCTAGTTGCTGTACCTACAGGTTA
TGTTGATACACCTAATAATACAGATTTTTCCAGAGTTAGTGCTAAACCACCGCCTGGAGATCAATTTAAA
CACCTCATACCACTTATGTACAAAGGACTTCCTTGGAATGTAGTGCGTATAAAGATTGTACAAATGTTAA
GTGACACACTTAAAAATCTCTCTGACAGAGTCGTATTTGTCTTATGGGCACATGGCTTTGAGTTGACATC
TATGAAGTATTTTGTGAAAATAGGACCTGAGCGCACCTGTTGTCTATGTGATAGACGTGCCACATGCTTT
TCCACTGCTTCAGACACTTATGCCTGTTGGCATCATTCTATTGGATTTGATTACGTCTATAATCCGTTTA
TGATTGATGTTCAACAATGGGGTTTTACAGGTAACCTACAAAGCAACCATGATCTGTATTGTCAAGTCCA
TGGTAATGCACATGTAGCTAGTTGTGATGCAATCATGACTAGGTGTCTAGCTGTCCACGAGTGCTTTGTT
AAGCGTGTTGACTGGACTATTGAATATCCTATAATTGGTGATGAACTGAAGATTAATGCGGCTTGTAGAA
AGGTTCAACACATGGTTGTTAAAGCTGCATTATTAGCAGACAAATTCCCAGTTCTTCACGACATTGGTAA
CCCTAAAGCTATTAAGTGTGTACCTCAAGCTGATGTAGAATGGAAGTTCTATGATGCACAGCCTTGTAGT
GACAAAGCTTATAAAATAGAAGAATTATTCTATTCTTATGCCACACATTCTGACAAATTCACAGATGGTG
TATGCCTATTTTGGAATTGCAATGTCGATAGATATCCTGCTAATTCCATTGTTTGTAGATTTGACACTAG
AGTGCTATCTAACCTTAACTTGCCTGGTTGTGATGGTGGCAGTTTGTATGTAAATAAACATGCATTCCAC
ACACCAGCTTTTGATAAAAGTGCTTTTGTTAATTTAAAACAATTACCATTTTTCTATTACTCTGACAGTC
CATGTGAGTCTCATGGAAAACAAGTAGTGTCAGATATAGATTATGTACCACTAAAGTCTGCTACGTGTAT
AACACGTTGCAATTTAGGTGGTGCTGTCTGTAGACATCATGCTAATGAGTACAGATTGTATCTCGATGCT
TATAACATGATGATCTCAGCTGGCTTTAGCTTGTGGGTTTACAAACAATTTGATACTTATAACCTCTGGA
ACACTTTTACAAGACTTCAGAGTTTAGAAAATGTGGCTTTTAATGTTGTAAATAAGGGACACTTTGATGG
ACAACAGGGTGAAGTACCAGTTTCTATCATTAATAACACTGTTTACACAAAAGTTGATGGTGTTGATGTA
GAATTGTTTGAAAATAAAACAACATTACCTGTTAATGTAGCATTTGAGCTTTGGGCTAAGCGCAACATTA
AACCAGTACCAGAGGTGAAAATACTCAATAATTTGGGTGTGGACATTGCTGCTAATACTGTGATCTGGGA
CTACAAAAGAGATGCTCCAGCACATATATCTACTATTGGTGTTTGTTCTATGACTGACATAGCCAAGAAA
CCAACTGAAACGATTTGTGCACCACTCACTGTCTTTTTTGATGGTAGAGTTGATGGTCAAGTAGACTTAT
TTAGAAATGCCCGTAATGGTGTTCTTATTACAGAAGGTAGTGTTAAAGGTTTACAACCATCTGTAGGTCC
CAAACAAGCTAGTCTTAATGGAGTCACATTAATTGGAGAAGCCGTAAAAACACAGTTCAATTATTATAAG
AAAGTTGATGGTGTTGTCCAACAATTACCTGAAACTTACTTTACTCAGAGTAGAAATTTACAAGAATTTA
AACCCAGGAGTCAAATGGAAATTGATTTCTTAGAATTAGCTATGGATGAATTCATTGAACGGTATAAATT
AGAAGGCTATGCCTTCGAACATATCGTTTATGGAGATTTTAGTCATAGTCAGTTAGGTGGTTTACATCTA
CTGATTGGACTAGCTAAACGTTTTAAGGAATCACCTTTTGAATTAGAAGATTTTATTCCTATGGACAGTA
CAGTTAAAAACTATTTCATAACAGATGCGCAAACAGGTTCATCTAAGTGTGTGTGTTCTGTTATTGATTT
ATTACTTGATGATTTTGTTGAAATAATAAAATCCCAAGATTTATCTGTAGTTTCTAAGGTTGTCAAAGTG
ACTATTGACTATACAGAAATTTCATTTATGCTTTGGTGTAAAGATGGCCATGTAGAAACATTTTACCCAA
AATTACAATCTAGTCAAGCGTGGCAACCGGGTGTTGCTATGCCTAATCTTTACAAAATGCAAAGAATGCT
ATTAGAAAAGTGTGACCTTCAAAATTATGGTGATAGTGCAACATTACCTAAAGGCATAATGATGAATGTC
GCAAAATATACTCAACTGTGTCAATATTTAAACACATTAACATTAGCTGTACCCTATAATATGAGAGTTA
TACATTTTGGTGCTGGTTCTGATAAAGGAGTTGCACCAGGTACAGCTGTTTTAAGACAGTGGTTGCCTAC
GGGTACGCTGCTTGTCGATTCAGATCTTAATGACTTTGTCTCTGATGCAGATTCAACTTTGATTGGTGAT
TGTGCAACTGTACATACAGCTAATAAATGGGATCTCATTATTAGTGATATGTACGACCCTAAGACTAAAA
ATGTTACAAAAGAAAATGACTCTAAAGAGGGTTTTTTCACTTACATTTGTGGGTTTATACAACAAAAGCT
AGCTCTTGGAGGTTCCGTGGCTATAAAGATAACAGAACATTCTTGGAATGCTGATCTTTATAAGCTCATG
GGACACTTCGCATGGTGGACAGCCTTTGTTACTAATGTGAATGCGTCATCATCTGAAGCATTTTTAATTG
GATGTAATTATCTTGGCAAACCACGCGAACAAATAGATGGTTATGTCATGCATGCAAATTACATATTTTG
GAGGAATACAAATCCAATTCAGTTGTCTTCCTATTCTTTATTTGACATGAGTAAATTTCCCCTTAAATTA
AGGGGTACTGCTGTTATGTCTTTAAAAGAAGGTCAAATCAATGATATGATTTTATCTCTTCTTAGTAAAG
GTAGACTTATAATTAGAGAAAACAACAGAGTTGTTATTTCTAGTGATGTTCTTGTTAACAACTAAACGAA
CAATGTTTGTTTTTCTTGTTTTATTGCCACTAGTCTCTAGTCAGTGTGTTAATCTTACAACCAGAACTCA
ATTACCCCCTGCATACACTAATTCTTTCACACGTGGTGTTTATTACCCTGACAAAGTTTTCAGATCCTCA
GTTTTACATTCAACTCAGGACTTGTTCTTACCTTTCTTTTCCAATGTTACTTGGTTCCATGCTATACATG
TCTCTGGGACCAATGGTACTAAGAGGTTTGATAACCCTGTCCTACCATTTAATGATGGTGTTTATTTTGC
TTCCACTGAGAAGTCTAACATAATAAGAGGCTGGATTTTTGGTACTACTTTAGATTCGAAGACCCAGTCC
CTACTTATTGTTAATAACGCTACTAATGTTGTTATTAAAGTCTGTGAATTTCAATTTTGTAATGATCCAT
TTTTGGGTGTTTATTACCACAAAAACAACAAAAGTTGGATGGAAAGTGAGTTCAGAGTTTATTCTAGTGC
GAATAATTGCACTTTTGAATATGTCTCTCAGCCTTTTCTTATGGACCTTGAAGGAAAACAGGGTAATTTC
AAAAATCTTAGGGAATTTGTGTTTAAGAATATTGATGGTTATTTTAAAATATATTCTAAGCACACGCCTA
TTAATTTAGTGCGTGATCTCCCTCAGGGTTTTTCGGCTTTAGAACCATTGGTAGATTTGCCAATAGGTAT
TAACATCACTAGGTTTCAAACTTTACTTGCTTTACATAGAAGTTATTTGACTCCTGGTGATTCTTCTTCA
GGTTGGACAGCTGGTGCTGCAGCTTATTATGTGGGTTATCTTCAACCTAGGACTTTTCTATTAAAATATA
ATGAAAATGGAACCATTACAGATGCTGTAGACTGTGCACTTGACCCTCTCTCAGAAACAAAGTGTACGTT
GAAATCCTTCACTGTAGAAAAAGGAATCTATCAAACTTCTAACTTTAGAGTCCAACCAACAGAATCTATT
GTTAGATTTCCTAATATTACAAACTTGTGCCCTTTTGGTGAAGTTTTTAACGCCACCAGATTTGCATCTG
TTTATGCTTGGAACAGGAAGAGAATCAGCAACTGTGTTGCTGATTATTCTGTCCTATATAATTCCGCATC
ATTTTCCACTTTTAAGTGTTATGGAGTGTCTCCTACTAAATTAAATGATCTCTGCTTTACTAATGTCTAT
GCAGATTCATTTGTAATTAGAGGTGATGAAGTCAGACAAATCGCTCCAGGGCAAACTGGAAAGATTGCTG
ATTATAATTATAAATTACCAGATGATTTTACAGGCTGCGTTATAGCTTGGAATTCTAACAATCTTGATTC
TAAGGTTGGTGGTAATTATAATTACCTGTATAGATTGTTTAGGAAGTCTAATCTCAAACCTTTTGAGAGA
GATATTTCAACTGAAATCTATCAGGCCGGTAGCACACCTTGTAATGGTGTTGAAGGTTTTAATTGTTACT
TTCCTTTACAATCATATGGTTTCCAACCCACTAATGGTGTTGGTTACCAACCATACAGAGTAGTAGTACT
TTCTTTTGAACTTCTACATGCACCAGCAACTGTTTGTGGACCTAAAAAGTCTACTAATTTGGTTAAAAAC
AAATGTGTCAATTTCAACTTCAATGGTTTAACAGGCACAGGTGTTCTTACTGAGTCTAACAAAAAGTTTC
TGCCTTTCCAACAATTTGGCAGAGACATTGCTGACACTACTGATGCTGTCCGTGATCCACAGACACTTGA
GATTCTTGACATTACACCATGTTCTTTTGGTGGTGTCAGTGTTATAACACCAGGAACAAATACTTCTAAC
CAGGTTGCTGTTCTTTATCAGGATGTTAACTGCACAGAAGTCCCTGTTGCTATTCATGCAGATCAACTTA
CTCCTACTTGGCGTGTTTATTCTACAGGTTCTAATGTTTTTCAAACACGTGCAGGCTGTTTAATAGGGGC
TGAACATGTCAACAACTCATATGAGTGTGACATACCCATTGGTGCAGGTATATGCGCTAGTTATCAGACT
CAGACTAATTCTCCTCGGCGGGCACGTAGTGTAGCTAGTCAATCCATCATTGCCTACACTATGTCACTTG
GTGCAGAAAATTCAGTTGCTTACTCTAATAACTCTATTGCCATACCCACAAATTTTACTATTAGTGTTAC
CACAGAAATTCTACCAGTGTCTATGACCAAGACATCAGTAGATTGTACAATGTACATTTGTGGTGATTCA
ACTGAATGCAGCAATCTTTTGTTGCAATATGGCAGTTTTTGTACACAATTAAACCGTGCTTTAACTGGAA
TAGCTGTTGAACAAGACAAAAACACCCAAGAAGTTTTTGCACAAGTCAAACAAATTTACAAAACACCACC
AATTAAAGATTTTGGTGGTTTTAATTTTTCACAAATATTACCAGATCCATCAAAACCAAGCAAGAGGTCA
TTTATTGAAGATCTACTTTTCAACAAAGTGACACTTGCAGATGCTGGCTTCATCAAACAATATGGTGATT
GCCTTGGTGATATTGCTGCTAGAGACCTCATTTGTGCACAAAAGTTTAACGGCCTTACTGTTTTGCCACC
TTTGCTCACAGATGAAATGATTGCTCAATACACTTCTGCACTGTTAGCGGGTACAATCACTTCTGGTTGG
ACCTTTGGTGCAGGTGCTGCATTACAAATACCATTTGCTATGCAAATGGCTTATAGGTTTAATGGTATTG
GAGTTACACAGAATGTTCTCTATGAGAACCAAAAATTGATTGCCAACCAATTTAATAGTGCTATTGGCAA
AATTCAAGACTCACTTTCTTCCACAGCAAGTGCACTTGGAAAACTTCAAGATGTGGTCAACCAAAATGCA
CAAGCTTTAAACACGCTTGTTAAACAACTTAGCTCCAATTTTGGTGCAATTTCAAGTGTTTTAAATGATA
TCCTTTCACGTCTTGACAAAGTTGAGGCTGAAGTGCAAATTGATAGGTTGATCACAGGCAGACTTCAAAG
TTTGCAGACATATGTGACTCAACAATTAATTAGAGCTGCAGAAATCAGAGCTTCTGCTAATCTTGCTGCT
ACTAAAATGTCAGAGTGTGTACTTGGACAATCAAAAAGAGTTGATTTTTGTGGAAAGGGCTATCATCTTA
TGTCCTTCCCTCAGTCAGCACCTCATGGTGTAGTCTTCTTGCATGTGACTTATGTCCCTGCACAAGAAAA
GAACTTCACAACTGCTCCTGCCATTTGTCATGATGGAAAAGCACACTTTCCTCGTGAAGGTGTCTTTGTT
TCAAATGGCACACACTGGTTTGTAACACAAAGGAATTTTTATGAACCACAAATCATTACTACAGACAACA
CATTTGTGTCTGGTAACTGTGATGTTGTAATAGGAATTGTCAACAACACAGTTTATGATCCTTTGCAACC
TGAATTAGACTCATTCAAGGAGGAGTTAGATAAATATTTTAAGAATCATACATCACCAGATGTTGATTTA
GGTGACATCTCTGGCATTAATGCTTCAGTTGTAAACATTCAAAAAGAAATTGACCGCCTCAATGAGGTTG
CCAAGAATTTAAATGAATCTCTCATCGATCTCCAAGAACTTGGAAAGTATGAGCAGTATATAAAATGGCC
ATGGTACATTTGGCTAGGTTTTATAGCTGGCTTGATTGCCATAGTAATGGTGACAATTATGCTTTGCTGT
ATGACCAGTTGCTGTAGTTGTCTCAAGGGCTGTTGTTCTTGTGGATCCTGCTGCAAATTTGATGAAGACG
ACTCTGAGCCAGTGCTCAAAGGAGTCAAATTACATTACACATAAACGAACTTATGGATTTGTTTATGAGA
ATCTTCACAATTGGAACTGTAACTTTGAAGCAAGGTGAAATCAAGGATGCTACTCCTTCAGATTTTGTTC
GCGCTACTGCAACGATACCGATACAAGCCTCACTCCCTTTCGGATGGCTTATTGTTGGCGTTGCACTTCT
TGCTGTTTTTCAGAGCGCTTCCAAAATCATAACCCTCAAAAAGAGATGGCAACTAGCACTCTCCAAGGGT
GTTCACTTTGTTTGCAACTTGCTGTTGTTGTTTGTAACAGTTTACTCACACCTTTTGCTCGTTGCTGCTG
GCCTTGAAGCCCCTTTTCTCTATCTTTATGCTTTAGTCTACTTCTTGCAGAGTATAAACTTTGTAAGAAT
AATAATGAGGCTTTGGCTTTGCTGGAAATGCCGTTCCAAAAACCCATTACTTTATGATGCCAACTATTTT
CTTTGCTGGCATACTAATTGTTACGACTATTGTATACCTTACAATAGTGTAACTTCTTCAATTGTCATTA
CTTCAGGTGATGGCACAACAAGTCCTATTTCTGAACATGACTACCAGATTGGTGGTTATACTGAAAAATG
GGAATCTGGAGTAAAAGACTGTGTTGTATTACACAGTTACTTCACTTCAGACTATTACCAGCTGTACTCA
ACTCAATTGAGTACAGACACTGGTGTTGAACATGTTACCTTCTTCATCTACAATAAAATTGTTGATGAGC
CTGAAGAACATGTCCAAATTCACACAATCGACGGTTCATCCGGAGTTGTTAATCCAGTAATGGAACCAAT
TTATGATGAACCGACGACGACTACTAGCGTGCCTTTGTAAGCACAAGCTGATGAGTACGAACTTATGTAC
TCATTCGTTTCGGAAGAGACAGGTACGTTAATAGTTAATAGCGTACTTCTTTTTCTTGCTTTCGTGGTAT
TCTTGCTAGTTACACTAGCCATCCTTACTGCGCTTCGATTGTGTGCGTACTGCTGCAATATTGTTAACGT
GAGTCTTGTAAAACCTTCTTTTTACGTTTACTCTCGTGTTAAAAATCTGAATTCTTCTAGAGTTCCTGAT
CTTCTGGTCTAAACGAACTAAATATTATATTAGTTTTTCTGTTTGGAACTTTAATTTTAGCCATGGCAGA
TTCCAACGGTACTATTACCGTTGAAGAGCTTAAAAAGCTCCTTGAACAATGGAACCTAGTAATAGGTTTC
CTATTCCTTACATGGATTTGTCTTCTACAATTTGCCTATGCCAACAGGAATAGGTTTTTGTATATAATTA
AGTTAATTTTCCTCTGGCTGTTATGGCCAGTAACTTTAGCTTGTTTTGTGCTTGCTGCTGTTTACAGAAT
AAATTGGATCACCGGTGGAATTGCTATCGCAATGGCTTGTCTTGTAGGCTTGATGTGGCTCAGCTACTTC
ATTGCTTCTTTCAGACTGTTTGCGCGTACGCGTTCCATGTGGTCATTCAATCCAGAAACTAACATTCTTC
TCAACGTGCCACTCCATGGCACTATTCTGACCAGACCGCTTCTAGAAAGTGAACTCGTAATCGGAGCTGT
GATCCTTCGTGGACATCTTCGTATTGCTGGACACCATCTAGGACGCTGTGACATCAAGGACCTGCCTAAA
GAAATCACTGTTGCTACATCACGAACGCTTTCTTATTACAAATTGGGAGCTTCGCAGCGTGTAGCAGGTG
ACTCAGGTTTTGCTGCATACAGTCGCTACAGGATTGGCAACTATAAATTAAACACAGACCATTCCAGTAG
CAGTGACAATATTGCTTTGCTTGTACAGTAAGTGACAACAGATGTTTCATCTCGTTGACTTTCAGGTTAC
TATAGCAGAGATATTACTAATTATTATGAGGACTTTTAAAGTTTCCATTTGGAATCTTGATTACATCATA
AACCTCATAATTAAAAATTTATCTAAGTCACTAACTGAGAATAAATATTCTCAATTAGATGAAGAGCAAC
CAATGGAGATTGATTAAACGAACATGAAAATTATTCTTTTCTTGGCACTGATAACACTCGCTACTTGTGA
GCTTTATCACTACCAAGAGTGTGTTAGAGGTACAACAGTACTTTTAAAAGAACCTTGCTCTTCTGGAACA
TACGAGGGCAATTCACCATTTCATCCTCTAGCTGATAACAAATTTGCACTGACTTGCTTTAGCACTCAAT
TTGCTTTTGCTTGTCCTGACGGCGTAAAACACGTCTATCAGTTACGTGCCAGATCAGTTTCACCTAAACT
GTTCATCAGACAAGAGGAAGTTCAAGAACTTTACTCTCCAATTTTTCTTATTGTTGCGGCAATAGTGTTT
ATAACACTTTGCTTCACACTCAAAAGAAAGACAGAATGATTGAACTTTCATTAATTGACTTCTATTTGTG
CTTTTTAGCCTTTCTGCTATTCCTTGTTTTAATTATGCTTATTATCTTTTGGTTCTCACTTGAACTGCAA
GATCATAATGAAACTTGTCACGCCTAAACGAACATGAAATTTCTTGTTTTCTTAGGAATCATCACAACTG
TAGCTGCATTTCACCAAGAATGTAGTTTACAGTCATGTACTCAACATCAACCATATGTAGTTGATGACCC
GTGTCCTATTCACTTCTATTCTAAATGGTATATTAGAGTAGGAGCTAGAAAATCAGCACCTTTAATTGAA
TTGTGCGTGGATGAGGCTGGTTCTAAATCACCCATTCAGTACATCGATATCGGTAATTATACAGTTTCCT
GTTTACCTTTTACAATTAATTGCCAGGAACCTAAATTGGGTAGTCTTGTAGTGCGTTGTTCGTTCTATGA
AGACTTTTTAGAGTATCATGACGTTCGTGTTGTTTTAGATTTCATCTAAACGAACAAACTAAAATGTCTG
ATAATGGACCCCAAAATCAGCGAAATGCACCCCGCATTACGTTTGGTGGACCCTCAGATTCAACTGGCAG
TAACCAGAATGGAGAACGCAGTGGGGCGCGATCAAAACAACGTCGGCCCCAAGGTTTACCCAATAATACT
GCGTCTTGGTTCACCGCTCTCACTCAACATGGCAAGGAAGACCTTAAATTCCCTCGAGGACAAGGCGTTC
CAATTAACACCAATAGCAGTCCAGATGACCAAATTGGCTACTACCGAAGAGCTACCAGACGAATTCGTGG
TGGTGACGGTAAAATGAAAGATCTCAGTCCAAGATGGTATTTCTACTACCTAGGAACTGGGCCAGAAGCT
GGACTTCCCTATGGTGCTAACAAAGACGGCATCATATGGGTTGCAACTGAGGGAGCCTTGAATACACCAA
AAGATCACATTGGCACCCGCAATCCTGCTAACAATGCTGCAATCGTGCTACAACTTCCTCAAGGAACAAC
ATTGCCAAAAGGCTTCTACGCAGAAGGGAGCAGAGGCGGCAGTCAAGCCTCTTCTCGTTCCTCATCACGT
AGTCGCAACAGTTCAAGAAATTCAACTCCAGGCAGCAGTAGGGGAACTTCTCCTGCTAGAATGGCTGGCA
ATGGCGGTGATGCTGCTCTTGCTTTGCTGCTGCTTGACAGATTGAACCAGCTTGAGAGCAAAATGTCTGG
TAAAGGCCAACAACAACAAGGCCAAACTGTCACTAAGAAATCTGCTGCTGAGGCTTCTAAGAAGCCTCGG
CAAAAACGTACTGCCACTAAAGCATACAATGTAACACAAGCTTTCGGCAGACGTGGTCCAGAACAAACCC
AAGGAAATTTTGGGGACCAGGAACTAATCAGACAAGGAACTGATTACAAACATTGGCCGCAAATTGCACA
ATTTGCCCCCAGCGCTTCAGCGTTCTTCGGAATGTCGCGCATTGGCATGGAAGTCACACCTTCGGGAACG
TGGTTGACCTACACAGGTGCCATCAAATTGGATGACAAAGATCCAAATTTCAAAGATCAAGTCATTTTGC
TGAATAAGCATATTGACGCATACAAAACATTCCCACCAACAGAGCCTAAAAAGGACAAAAAGAAGAAGGC
TGATGAAACTCAAGCCTTACCGCAGAGACAGAAGAAACAGCAAACTGTGACTCTTCTTCCTGCTGCAGAT
TTGGATGATTTCTCCAAACAATTGCAACAATCCATGAGCAGTGCTGACTCAACTCAGGCCTAAACTCATG
CAGACCACACAAGGCAGATGGGCTATATAAACGTTTTCGCTTTTCCGTTTACGATATATAGTCTACTCTT
GTGCAGAATGAATTCTCGTAACTACATAGCACAAGTAGATGTAGTTAACTTTAATCTCACATAGCAATCT
TTAATCAGTGTGTAACATTAGGGAGGACTTGAAAGAGCCACCACATTTTCACCGAGGCCACGCGGAGTAC
GATCGAGTGTACAGTGAACAATGCTAGGGAGAGCTGCCTATATGGAAGAGCCCTAATGTGTAAAATTAAT
TTTAGTAGTGCTATCCCCATGTGATTTTAATAGCTTCTTAGGAGAATGACAAAAAAAAAAAAAAAAAAAA
AAAAAAAAAAAAA
</v>
      </c>
      <c r="AU80" s="114" t="str">
        <f>left(AW80, 11)</f>
        <v>&gt;HuWuhan-Hu</v>
      </c>
      <c r="AV80" s="114">
        <f>countif(AU$5:AU$71,"=" &amp; AU80)</f>
        <v>0</v>
      </c>
      <c r="AW80" s="115" t="str">
        <f> "&gt;" &amp; B80&amp; substitute(C80, " ", "_") &amp; " " &amp;  AG80 &amp; if(E80="yes", "_ref","") &amp; "_genome"</f>
        <v>&gt;HuWuhan-Hu-1 MN908947.3_ref_genome</v>
      </c>
      <c r="AX80" s="38"/>
      <c r="AY80" s="38"/>
      <c r="AZ80" s="38"/>
      <c r="BA80" s="38"/>
      <c r="BB80" s="38"/>
      <c r="BC80" s="38"/>
      <c r="BD80" s="38"/>
      <c r="BE80" s="38"/>
      <c r="BF80" s="38"/>
      <c r="BG80" s="38"/>
      <c r="BH80" s="38"/>
      <c r="BI80" s="38"/>
      <c r="BJ80" s="38"/>
      <c r="BK80" s="38"/>
      <c r="BL80" s="38"/>
      <c r="BM80" s="38"/>
      <c r="BN80" s="38"/>
      <c r="BO80" s="38"/>
      <c r="BP80" s="38"/>
      <c r="BQ80" s="38"/>
      <c r="BR80" s="38"/>
    </row>
    <row r="81" ht="15.75" customHeight="1">
      <c r="A81" s="38"/>
      <c r="B81" s="36"/>
      <c r="C81" s="34"/>
      <c r="D81" s="36"/>
      <c r="E81" s="36"/>
      <c r="F81" s="36"/>
      <c r="G81" s="36"/>
      <c r="H81" s="36"/>
      <c r="I81" s="36"/>
      <c r="J81" s="38"/>
      <c r="K81" s="38"/>
      <c r="L81" s="39"/>
      <c r="M81" s="284"/>
      <c r="N81" s="285"/>
      <c r="O81" s="284"/>
      <c r="P81" s="286" t="s">
        <v>666</v>
      </c>
      <c r="Q81" s="287"/>
      <c r="R81" s="36"/>
      <c r="S81" s="46"/>
      <c r="T81" s="36"/>
      <c r="U81" s="46"/>
      <c r="V81" s="46"/>
      <c r="W81" s="38"/>
      <c r="X81" s="38"/>
      <c r="Y81" s="36"/>
      <c r="Z81" s="265"/>
      <c r="AA81" s="48"/>
      <c r="AB81" s="20"/>
      <c r="AC81" s="46"/>
      <c r="AD81" s="46"/>
      <c r="AE81" s="38"/>
      <c r="AF81" s="34"/>
      <c r="AG81" s="38"/>
      <c r="AH81" s="38"/>
      <c r="AI81" s="38"/>
      <c r="AJ81" s="38"/>
      <c r="AK81" s="38"/>
      <c r="AL81" s="38"/>
      <c r="AM81" s="38"/>
      <c r="AN81" s="38"/>
      <c r="AO81" s="34"/>
      <c r="AP81" s="34"/>
      <c r="AQ81" s="34"/>
      <c r="AR81" s="53"/>
      <c r="AS81" s="53"/>
      <c r="AT81" s="38"/>
      <c r="AU81" s="39"/>
      <c r="AV81" s="39"/>
      <c r="AW81" s="34"/>
      <c r="AX81" s="38"/>
      <c r="AY81" s="38"/>
      <c r="AZ81" s="38"/>
      <c r="BA81" s="38"/>
      <c r="BB81" s="38"/>
      <c r="BC81" s="38"/>
      <c r="BD81" s="38"/>
      <c r="BE81" s="38"/>
      <c r="BF81" s="38"/>
      <c r="BG81" s="38"/>
      <c r="BH81" s="38"/>
      <c r="BI81" s="38"/>
      <c r="BJ81" s="38"/>
      <c r="BK81" s="38"/>
      <c r="BL81" s="38"/>
      <c r="BM81" s="38"/>
      <c r="BN81" s="38"/>
      <c r="BO81" s="38"/>
      <c r="BP81" s="38"/>
      <c r="BQ81" s="38"/>
      <c r="BR81" s="38"/>
    </row>
    <row r="82" ht="15.75" customHeight="1">
      <c r="A82" s="38"/>
      <c r="B82" s="36"/>
      <c r="C82" s="34"/>
      <c r="D82" s="36"/>
      <c r="E82" s="36"/>
      <c r="F82" s="36"/>
      <c r="G82" s="36"/>
      <c r="H82" s="36"/>
      <c r="I82" s="36"/>
      <c r="J82" s="38"/>
      <c r="K82" s="38"/>
      <c r="L82" s="39"/>
      <c r="M82" s="284"/>
      <c r="N82" s="285"/>
      <c r="O82" s="284"/>
      <c r="P82" s="286" t="s">
        <v>667</v>
      </c>
      <c r="Q82" s="287"/>
      <c r="R82" s="36"/>
      <c r="S82" s="46"/>
      <c r="T82" s="36"/>
      <c r="U82" s="46"/>
      <c r="V82" s="46"/>
      <c r="W82" s="38"/>
      <c r="X82" s="38"/>
      <c r="Y82" s="36"/>
      <c r="Z82" s="265"/>
      <c r="AA82" s="48"/>
      <c r="AB82" s="20"/>
      <c r="AC82" s="46"/>
      <c r="AD82" s="46"/>
      <c r="AE82" s="38"/>
      <c r="AF82" s="34"/>
      <c r="AG82" s="38"/>
      <c r="AH82" s="38"/>
      <c r="AI82" s="38"/>
      <c r="AJ82" s="38"/>
      <c r="AK82" s="38"/>
      <c r="AL82" s="38"/>
      <c r="AM82" s="38"/>
      <c r="AN82" s="38"/>
      <c r="AO82" s="34"/>
      <c r="AP82" s="34"/>
      <c r="AQ82" s="34"/>
      <c r="AR82" s="53"/>
      <c r="AS82" s="53"/>
      <c r="AT82" s="38"/>
      <c r="AU82" s="39"/>
      <c r="AV82" s="39"/>
      <c r="AW82" s="34"/>
      <c r="AX82" s="38"/>
      <c r="AY82" s="38"/>
      <c r="AZ82" s="38"/>
      <c r="BA82" s="38"/>
      <c r="BB82" s="38"/>
      <c r="BC82" s="38"/>
      <c r="BD82" s="38"/>
      <c r="BE82" s="38"/>
      <c r="BF82" s="38"/>
      <c r="BG82" s="38"/>
      <c r="BH82" s="38"/>
      <c r="BI82" s="38"/>
      <c r="BJ82" s="38"/>
      <c r="BK82" s="38"/>
      <c r="BL82" s="38"/>
      <c r="BM82" s="38"/>
      <c r="BN82" s="38"/>
      <c r="BO82" s="38"/>
      <c r="BP82" s="38"/>
      <c r="BQ82" s="38"/>
      <c r="BR82" s="38"/>
    </row>
    <row r="83" ht="15.75" customHeight="1">
      <c r="A83" s="38"/>
      <c r="B83" s="36"/>
      <c r="C83" s="34"/>
      <c r="D83" s="36"/>
      <c r="E83" s="36"/>
      <c r="F83" s="36"/>
      <c r="G83" s="36"/>
      <c r="H83" s="36"/>
      <c r="I83" s="36"/>
      <c r="J83" s="38"/>
      <c r="K83" s="38"/>
      <c r="L83" s="39"/>
      <c r="M83" s="46"/>
      <c r="N83" s="264"/>
      <c r="O83" s="46"/>
      <c r="P83" s="46"/>
      <c r="Q83" s="34"/>
      <c r="R83" s="36"/>
      <c r="S83" s="46"/>
      <c r="T83" s="36"/>
      <c r="U83" s="46"/>
      <c r="V83" s="46"/>
      <c r="W83" s="38"/>
      <c r="X83" s="38"/>
      <c r="Y83" s="36"/>
      <c r="Z83" s="34"/>
      <c r="AA83" s="48"/>
      <c r="AB83" s="20"/>
      <c r="AC83" s="46"/>
      <c r="AD83" s="46"/>
      <c r="AE83" s="38"/>
      <c r="AF83" s="34"/>
      <c r="AG83" s="38"/>
      <c r="AH83" s="38"/>
      <c r="AI83" s="38"/>
      <c r="AJ83" s="38"/>
      <c r="AK83" s="38"/>
      <c r="AL83" s="38"/>
      <c r="AM83" s="38"/>
      <c r="AN83" s="38"/>
      <c r="AO83" s="34"/>
      <c r="AP83" s="34"/>
      <c r="AQ83" s="34"/>
      <c r="AR83" s="53"/>
      <c r="AS83" s="53"/>
      <c r="AT83" s="38"/>
      <c r="AU83" s="39"/>
      <c r="AV83" s="39"/>
      <c r="AW83" s="34"/>
      <c r="AX83" s="38"/>
      <c r="AY83" s="38"/>
      <c r="AZ83" s="38"/>
      <c r="BA83" s="38"/>
      <c r="BB83" s="38"/>
      <c r="BC83" s="38"/>
      <c r="BD83" s="38"/>
      <c r="BE83" s="38"/>
      <c r="BF83" s="38"/>
      <c r="BG83" s="38"/>
      <c r="BH83" s="38"/>
      <c r="BI83" s="38"/>
      <c r="BJ83" s="38"/>
      <c r="BK83" s="38"/>
      <c r="BL83" s="38"/>
      <c r="BM83" s="38"/>
      <c r="BN83" s="38"/>
      <c r="BO83" s="38"/>
      <c r="BP83" s="38"/>
      <c r="BQ83" s="38"/>
      <c r="BR83" s="38"/>
    </row>
    <row r="84" ht="15.75" customHeight="1">
      <c r="A84" s="38"/>
      <c r="B84" s="36"/>
      <c r="C84" s="34"/>
      <c r="D84" s="36"/>
      <c r="E84" s="36"/>
      <c r="F84" s="36"/>
      <c r="G84" s="36"/>
      <c r="H84" s="36"/>
      <c r="I84" s="36"/>
      <c r="J84" s="38"/>
      <c r="K84" s="38"/>
      <c r="L84" s="39"/>
      <c r="M84" s="46"/>
      <c r="N84" s="264"/>
      <c r="O84" s="46"/>
      <c r="P84" s="46"/>
      <c r="Q84" s="34"/>
      <c r="R84" s="36"/>
      <c r="S84" s="46"/>
      <c r="T84" s="36"/>
      <c r="U84" s="46"/>
      <c r="V84" s="46"/>
      <c r="W84" s="38"/>
      <c r="X84" s="38"/>
      <c r="Y84" s="36"/>
      <c r="Z84" s="34"/>
      <c r="AA84" s="48"/>
      <c r="AB84" s="20"/>
      <c r="AC84" s="46"/>
      <c r="AD84" s="46"/>
      <c r="AE84" s="38"/>
      <c r="AF84" s="34"/>
      <c r="AG84" s="38"/>
      <c r="AH84" s="38"/>
      <c r="AI84" s="38"/>
      <c r="AJ84" s="38"/>
      <c r="AK84" s="38"/>
      <c r="AL84" s="38"/>
      <c r="AM84" s="38"/>
      <c r="AN84" s="38"/>
      <c r="AO84" s="34"/>
      <c r="AP84" s="34"/>
      <c r="AQ84" s="34"/>
      <c r="AR84" s="53"/>
      <c r="AS84" s="53"/>
      <c r="AT84" s="38"/>
      <c r="AU84" s="39"/>
      <c r="AV84" s="39"/>
      <c r="AW84" s="34"/>
      <c r="AX84" s="38"/>
      <c r="AY84" s="38"/>
      <c r="AZ84" s="38"/>
      <c r="BA84" s="38"/>
      <c r="BB84" s="38"/>
      <c r="BC84" s="38"/>
      <c r="BD84" s="38"/>
      <c r="BE84" s="38"/>
      <c r="BF84" s="38"/>
      <c r="BG84" s="38"/>
      <c r="BH84" s="38"/>
      <c r="BI84" s="38"/>
      <c r="BJ84" s="38"/>
      <c r="BK84" s="38"/>
      <c r="BL84" s="38"/>
      <c r="BM84" s="38"/>
      <c r="BN84" s="38"/>
      <c r="BO84" s="38"/>
      <c r="BP84" s="38"/>
      <c r="BQ84" s="38"/>
      <c r="BR84" s="38"/>
    </row>
    <row r="85" ht="15.75" customHeight="1">
      <c r="A85" s="38"/>
      <c r="B85" s="36"/>
      <c r="C85" s="34"/>
      <c r="D85" s="36"/>
      <c r="E85" s="36"/>
      <c r="F85" s="36"/>
      <c r="G85" s="36"/>
      <c r="H85" s="36"/>
      <c r="I85" s="36"/>
      <c r="J85" s="38"/>
      <c r="K85" s="38"/>
      <c r="L85" s="39"/>
      <c r="M85" s="46"/>
      <c r="N85" s="264"/>
      <c r="O85" s="46"/>
      <c r="P85" s="46"/>
      <c r="Q85" s="34"/>
      <c r="R85" s="36"/>
      <c r="S85" s="46"/>
      <c r="T85" s="36"/>
      <c r="U85" s="46"/>
      <c r="V85" s="46"/>
      <c r="W85" s="38"/>
      <c r="X85" s="38"/>
      <c r="Y85" s="36"/>
      <c r="Z85" s="34"/>
      <c r="AA85" s="48"/>
      <c r="AB85" s="20"/>
      <c r="AC85" s="46"/>
      <c r="AD85" s="46"/>
      <c r="AE85" s="38"/>
      <c r="AF85" s="34"/>
      <c r="AG85" s="38"/>
      <c r="AH85" s="38"/>
      <c r="AI85" s="38"/>
      <c r="AJ85" s="38"/>
      <c r="AK85" s="38"/>
      <c r="AL85" s="38"/>
      <c r="AM85" s="38"/>
      <c r="AN85" s="38"/>
      <c r="AO85" s="34"/>
      <c r="AP85" s="34"/>
      <c r="AQ85" s="34"/>
      <c r="AR85" s="53"/>
      <c r="AS85" s="53"/>
      <c r="AT85" s="38"/>
      <c r="AU85" s="39"/>
      <c r="AV85" s="39"/>
      <c r="AW85" s="34"/>
      <c r="AX85" s="38"/>
      <c r="AY85" s="38"/>
      <c r="AZ85" s="38"/>
      <c r="BA85" s="38"/>
      <c r="BB85" s="38"/>
      <c r="BC85" s="38"/>
      <c r="BD85" s="38"/>
      <c r="BE85" s="38"/>
      <c r="BF85" s="38"/>
      <c r="BG85" s="38"/>
      <c r="BH85" s="38"/>
      <c r="BI85" s="38"/>
      <c r="BJ85" s="38"/>
      <c r="BK85" s="38"/>
      <c r="BL85" s="38"/>
      <c r="BM85" s="38"/>
      <c r="BN85" s="38"/>
      <c r="BO85" s="38"/>
      <c r="BP85" s="38"/>
      <c r="BQ85" s="38"/>
      <c r="BR85" s="38"/>
    </row>
    <row r="86" ht="15.75" customHeight="1">
      <c r="A86" s="38"/>
      <c r="B86" s="36"/>
      <c r="C86" s="34"/>
      <c r="D86" s="36"/>
      <c r="E86" s="36"/>
      <c r="F86" s="36"/>
      <c r="G86" s="36"/>
      <c r="H86" s="36"/>
      <c r="I86" s="36"/>
      <c r="J86" s="38"/>
      <c r="K86" s="38"/>
      <c r="L86" s="39"/>
      <c r="M86" s="46"/>
      <c r="N86" s="264"/>
      <c r="O86" s="46"/>
      <c r="P86" s="46"/>
      <c r="Q86" s="34"/>
      <c r="R86" s="36"/>
      <c r="S86" s="46"/>
      <c r="T86" s="36"/>
      <c r="U86" s="46"/>
      <c r="V86" s="46"/>
      <c r="W86" s="38"/>
      <c r="X86" s="38"/>
      <c r="Y86" s="36"/>
      <c r="Z86" s="34"/>
      <c r="AA86" s="48"/>
      <c r="AB86" s="20"/>
      <c r="AC86" s="46"/>
      <c r="AD86" s="46"/>
      <c r="AE86" s="38"/>
      <c r="AF86" s="34"/>
      <c r="AG86" s="38"/>
      <c r="AH86" s="38"/>
      <c r="AI86" s="38"/>
      <c r="AJ86" s="38"/>
      <c r="AK86" s="38"/>
      <c r="AL86" s="38"/>
      <c r="AM86" s="38"/>
      <c r="AN86" s="38"/>
      <c r="AO86" s="34"/>
      <c r="AP86" s="34"/>
      <c r="AQ86" s="34"/>
      <c r="AR86" s="53"/>
      <c r="AS86" s="53"/>
      <c r="AT86" s="38"/>
      <c r="AU86" s="39"/>
      <c r="AV86" s="39"/>
      <c r="AW86" s="34"/>
      <c r="AX86" s="38"/>
      <c r="AY86" s="38"/>
      <c r="AZ86" s="38"/>
      <c r="BA86" s="38"/>
      <c r="BB86" s="38"/>
      <c r="BC86" s="38"/>
      <c r="BD86" s="38"/>
      <c r="BE86" s="38"/>
      <c r="BF86" s="38"/>
      <c r="BG86" s="38"/>
      <c r="BH86" s="38"/>
      <c r="BI86" s="38"/>
      <c r="BJ86" s="38"/>
      <c r="BK86" s="38"/>
      <c r="BL86" s="38"/>
      <c r="BM86" s="38"/>
      <c r="BN86" s="38"/>
      <c r="BO86" s="38"/>
      <c r="BP86" s="38"/>
      <c r="BQ86" s="38"/>
      <c r="BR86" s="38"/>
    </row>
    <row r="87" ht="15.75" customHeight="1">
      <c r="A87" s="38"/>
      <c r="B87" s="36"/>
      <c r="C87" s="34"/>
      <c r="D87" s="36"/>
      <c r="E87" s="36"/>
      <c r="F87" s="36"/>
      <c r="G87" s="36"/>
      <c r="H87" s="36"/>
      <c r="I87" s="36"/>
      <c r="J87" s="38"/>
      <c r="K87" s="38"/>
      <c r="L87" s="39"/>
      <c r="M87" s="46"/>
      <c r="N87" s="264"/>
      <c r="O87" s="46"/>
      <c r="P87" s="46"/>
      <c r="Q87" s="34"/>
      <c r="R87" s="36"/>
      <c r="S87" s="46"/>
      <c r="T87" s="36"/>
      <c r="U87" s="46"/>
      <c r="V87" s="46"/>
      <c r="W87" s="38"/>
      <c r="X87" s="38"/>
      <c r="Y87" s="36"/>
      <c r="Z87" s="34"/>
      <c r="AA87" s="48"/>
      <c r="AB87" s="20"/>
      <c r="AC87" s="46"/>
      <c r="AD87" s="46"/>
      <c r="AE87" s="38"/>
      <c r="AF87" s="34"/>
      <c r="AG87" s="38"/>
      <c r="AH87" s="38"/>
      <c r="AI87" s="38"/>
      <c r="AJ87" s="38"/>
      <c r="AK87" s="38"/>
      <c r="AL87" s="38"/>
      <c r="AM87" s="38"/>
      <c r="AN87" s="38"/>
      <c r="AO87" s="34"/>
      <c r="AP87" s="34"/>
      <c r="AQ87" s="34"/>
      <c r="AR87" s="53"/>
      <c r="AS87" s="53"/>
      <c r="AT87" s="38"/>
      <c r="AU87" s="39"/>
      <c r="AV87" s="39"/>
      <c r="AW87" s="34"/>
      <c r="AX87" s="38"/>
      <c r="AY87" s="38"/>
      <c r="AZ87" s="38"/>
      <c r="BA87" s="38"/>
      <c r="BB87" s="38"/>
      <c r="BC87" s="38"/>
      <c r="BD87" s="38"/>
      <c r="BE87" s="38"/>
      <c r="BF87" s="38"/>
      <c r="BG87" s="38"/>
      <c r="BH87" s="38"/>
      <c r="BI87" s="38"/>
      <c r="BJ87" s="38"/>
      <c r="BK87" s="38"/>
      <c r="BL87" s="38"/>
      <c r="BM87" s="38"/>
      <c r="BN87" s="38"/>
      <c r="BO87" s="38"/>
      <c r="BP87" s="38"/>
      <c r="BQ87" s="38"/>
      <c r="BR87" s="38"/>
    </row>
    <row r="88" ht="15.75" customHeight="1">
      <c r="A88" s="38"/>
      <c r="B88" s="36"/>
      <c r="C88" s="34"/>
      <c r="D88" s="36"/>
      <c r="E88" s="36"/>
      <c r="F88" s="36"/>
      <c r="G88" s="36"/>
      <c r="H88" s="36"/>
      <c r="I88" s="36"/>
      <c r="J88" s="38"/>
      <c r="K88" s="38"/>
      <c r="L88" s="39"/>
      <c r="M88" s="46"/>
      <c r="N88" s="264"/>
      <c r="O88" s="46"/>
      <c r="P88" s="46"/>
      <c r="Q88" s="34"/>
      <c r="R88" s="36"/>
      <c r="S88" s="46"/>
      <c r="T88" s="36"/>
      <c r="U88" s="46"/>
      <c r="V88" s="46"/>
      <c r="W88" s="38"/>
      <c r="X88" s="38"/>
      <c r="Y88" s="36"/>
      <c r="Z88" s="34"/>
      <c r="AA88" s="48"/>
      <c r="AB88" s="20"/>
      <c r="AC88" s="46"/>
      <c r="AD88" s="46"/>
      <c r="AE88" s="38"/>
      <c r="AF88" s="34"/>
      <c r="AG88" s="38"/>
      <c r="AH88" s="38"/>
      <c r="AI88" s="38"/>
      <c r="AJ88" s="38"/>
      <c r="AK88" s="38"/>
      <c r="AL88" s="38"/>
      <c r="AM88" s="38"/>
      <c r="AN88" s="38"/>
      <c r="AO88" s="34"/>
      <c r="AP88" s="34"/>
      <c r="AQ88" s="34"/>
      <c r="AR88" s="53"/>
      <c r="AS88" s="53"/>
      <c r="AT88" s="38"/>
      <c r="AU88" s="39"/>
      <c r="AV88" s="39"/>
      <c r="AW88" s="34"/>
      <c r="AX88" s="38"/>
      <c r="AY88" s="38"/>
      <c r="AZ88" s="38"/>
      <c r="BA88" s="38"/>
      <c r="BB88" s="38"/>
      <c r="BC88" s="38"/>
      <c r="BD88" s="38"/>
      <c r="BE88" s="38"/>
      <c r="BF88" s="38"/>
      <c r="BG88" s="38"/>
      <c r="BH88" s="38"/>
      <c r="BI88" s="38"/>
      <c r="BJ88" s="38"/>
      <c r="BK88" s="38"/>
      <c r="BL88" s="38"/>
      <c r="BM88" s="38"/>
      <c r="BN88" s="38"/>
      <c r="BO88" s="38"/>
      <c r="BP88" s="38"/>
      <c r="BQ88" s="38"/>
      <c r="BR88" s="38"/>
    </row>
    <row r="89" ht="15.75" customHeight="1">
      <c r="A89" s="38"/>
      <c r="B89" s="36"/>
      <c r="C89" s="34"/>
      <c r="D89" s="36"/>
      <c r="E89" s="36"/>
      <c r="F89" s="36"/>
      <c r="G89" s="36"/>
      <c r="H89" s="36"/>
      <c r="I89" s="36"/>
      <c r="J89" s="38"/>
      <c r="K89" s="38"/>
      <c r="L89" s="39"/>
      <c r="M89" s="46"/>
      <c r="N89" s="264"/>
      <c r="O89" s="46"/>
      <c r="P89" s="46"/>
      <c r="Q89" s="34"/>
      <c r="R89" s="36"/>
      <c r="S89" s="46"/>
      <c r="T89" s="36"/>
      <c r="U89" s="46"/>
      <c r="V89" s="46"/>
      <c r="W89" s="38"/>
      <c r="X89" s="38"/>
      <c r="Y89" s="36"/>
      <c r="Z89" s="34"/>
      <c r="AA89" s="48"/>
      <c r="AB89" s="20"/>
      <c r="AC89" s="46"/>
      <c r="AD89" s="46"/>
      <c r="AE89" s="38"/>
      <c r="AF89" s="34"/>
      <c r="AG89" s="38"/>
      <c r="AH89" s="38"/>
      <c r="AI89" s="38"/>
      <c r="AJ89" s="38"/>
      <c r="AK89" s="38"/>
      <c r="AL89" s="38"/>
      <c r="AM89" s="38"/>
      <c r="AN89" s="38"/>
      <c r="AO89" s="34"/>
      <c r="AP89" s="34"/>
      <c r="AQ89" s="34"/>
      <c r="AR89" s="53"/>
      <c r="AS89" s="53"/>
      <c r="AT89" s="38"/>
      <c r="AU89" s="39"/>
      <c r="AV89" s="39"/>
      <c r="AW89" s="34"/>
      <c r="AX89" s="38"/>
      <c r="AY89" s="38"/>
      <c r="AZ89" s="38"/>
      <c r="BA89" s="38"/>
      <c r="BB89" s="38"/>
      <c r="BC89" s="38"/>
      <c r="BD89" s="38"/>
      <c r="BE89" s="38"/>
      <c r="BF89" s="38"/>
      <c r="BG89" s="38"/>
      <c r="BH89" s="38"/>
      <c r="BI89" s="38"/>
      <c r="BJ89" s="38"/>
      <c r="BK89" s="38"/>
      <c r="BL89" s="38"/>
      <c r="BM89" s="38"/>
      <c r="BN89" s="38"/>
      <c r="BO89" s="38"/>
      <c r="BP89" s="38"/>
      <c r="BQ89" s="38"/>
      <c r="BR89" s="38"/>
    </row>
    <row r="90" ht="15.75" customHeight="1">
      <c r="A90" s="38"/>
      <c r="B90" s="36"/>
      <c r="C90" s="34"/>
      <c r="D90" s="36"/>
      <c r="E90" s="36"/>
      <c r="F90" s="36"/>
      <c r="G90" s="36"/>
      <c r="H90" s="36"/>
      <c r="I90" s="36"/>
      <c r="J90" s="38"/>
      <c r="K90" s="38"/>
      <c r="L90" s="39"/>
      <c r="M90" s="46"/>
      <c r="N90" s="264"/>
      <c r="O90" s="46"/>
      <c r="P90" s="46"/>
      <c r="Q90" s="34"/>
      <c r="R90" s="36"/>
      <c r="S90" s="46"/>
      <c r="T90" s="36"/>
      <c r="U90" s="46"/>
      <c r="V90" s="46"/>
      <c r="W90" s="38"/>
      <c r="X90" s="38"/>
      <c r="Y90" s="36"/>
      <c r="Z90" s="34"/>
      <c r="AA90" s="48"/>
      <c r="AB90" s="20"/>
      <c r="AC90" s="46"/>
      <c r="AD90" s="46"/>
      <c r="AE90" s="38"/>
      <c r="AF90" s="34"/>
      <c r="AG90" s="38"/>
      <c r="AH90" s="38"/>
      <c r="AI90" s="38"/>
      <c r="AJ90" s="38"/>
      <c r="AK90" s="38"/>
      <c r="AL90" s="38"/>
      <c r="AM90" s="38"/>
      <c r="AN90" s="38"/>
      <c r="AO90" s="34"/>
      <c r="AP90" s="34"/>
      <c r="AQ90" s="34"/>
      <c r="AR90" s="53"/>
      <c r="AS90" s="53"/>
      <c r="AT90" s="38"/>
      <c r="AU90" s="39"/>
      <c r="AV90" s="39"/>
      <c r="AW90" s="34"/>
      <c r="AX90" s="38"/>
      <c r="AY90" s="38"/>
      <c r="AZ90" s="38"/>
      <c r="BA90" s="38"/>
      <c r="BB90" s="38"/>
      <c r="BC90" s="38"/>
      <c r="BD90" s="38"/>
      <c r="BE90" s="38"/>
      <c r="BF90" s="38"/>
      <c r="BG90" s="38"/>
      <c r="BH90" s="38"/>
      <c r="BI90" s="38"/>
      <c r="BJ90" s="38"/>
      <c r="BK90" s="38"/>
      <c r="BL90" s="38"/>
      <c r="BM90" s="38"/>
      <c r="BN90" s="38"/>
      <c r="BO90" s="38"/>
      <c r="BP90" s="38"/>
      <c r="BQ90" s="38"/>
      <c r="BR90" s="38"/>
    </row>
    <row r="91" ht="15.75" customHeight="1">
      <c r="A91" s="38"/>
      <c r="B91" s="36"/>
      <c r="C91" s="34"/>
      <c r="D91" s="36"/>
      <c r="E91" s="36"/>
      <c r="F91" s="36"/>
      <c r="G91" s="36"/>
      <c r="H91" s="36"/>
      <c r="I91" s="36"/>
      <c r="J91" s="38"/>
      <c r="K91" s="38"/>
      <c r="L91" s="39"/>
      <c r="M91" s="46"/>
      <c r="N91" s="264"/>
      <c r="O91" s="46"/>
      <c r="P91" s="46"/>
      <c r="Q91" s="34"/>
      <c r="R91" s="36"/>
      <c r="S91" s="46"/>
      <c r="T91" s="36"/>
      <c r="U91" s="46"/>
      <c r="V91" s="46"/>
      <c r="W91" s="38"/>
      <c r="X91" s="38"/>
      <c r="Y91" s="36"/>
      <c r="Z91" s="34"/>
      <c r="AA91" s="48"/>
      <c r="AB91" s="20"/>
      <c r="AC91" s="46"/>
      <c r="AD91" s="46"/>
      <c r="AE91" s="38"/>
      <c r="AF91" s="34"/>
      <c r="AG91" s="38"/>
      <c r="AH91" s="38"/>
      <c r="AI91" s="38"/>
      <c r="AJ91" s="38"/>
      <c r="AK91" s="38"/>
      <c r="AL91" s="38"/>
      <c r="AM91" s="38"/>
      <c r="AN91" s="38"/>
      <c r="AO91" s="34"/>
      <c r="AP91" s="34"/>
      <c r="AQ91" s="34"/>
      <c r="AR91" s="53"/>
      <c r="AS91" s="53"/>
      <c r="AT91" s="38"/>
      <c r="AU91" s="39"/>
      <c r="AV91" s="39"/>
      <c r="AW91" s="34"/>
      <c r="AX91" s="38"/>
      <c r="AY91" s="38"/>
      <c r="AZ91" s="38"/>
      <c r="BA91" s="38"/>
      <c r="BB91" s="38"/>
      <c r="BC91" s="38"/>
      <c r="BD91" s="38"/>
      <c r="BE91" s="38"/>
      <c r="BF91" s="38"/>
      <c r="BG91" s="38"/>
      <c r="BH91" s="38"/>
      <c r="BI91" s="38"/>
      <c r="BJ91" s="38"/>
      <c r="BK91" s="38"/>
      <c r="BL91" s="38"/>
      <c r="BM91" s="38"/>
      <c r="BN91" s="38"/>
      <c r="BO91" s="38"/>
      <c r="BP91" s="38"/>
      <c r="BQ91" s="38"/>
      <c r="BR91" s="38"/>
    </row>
    <row r="92" ht="15.75" customHeight="1">
      <c r="A92" s="38"/>
      <c r="B92" s="36"/>
      <c r="C92" s="34"/>
      <c r="D92" s="36"/>
      <c r="E92" s="36"/>
      <c r="F92" s="36"/>
      <c r="G92" s="36"/>
      <c r="H92" s="36"/>
      <c r="I92" s="36"/>
      <c r="J92" s="38"/>
      <c r="K92" s="38"/>
      <c r="L92" s="39"/>
      <c r="M92" s="46"/>
      <c r="N92" s="264"/>
      <c r="O92" s="46"/>
      <c r="P92" s="46"/>
      <c r="Q92" s="34"/>
      <c r="R92" s="36"/>
      <c r="S92" s="46"/>
      <c r="T92" s="36"/>
      <c r="U92" s="46"/>
      <c r="V92" s="46"/>
      <c r="W92" s="38"/>
      <c r="X92" s="38"/>
      <c r="Y92" s="36"/>
      <c r="Z92" s="34"/>
      <c r="AA92" s="48"/>
      <c r="AB92" s="20"/>
      <c r="AC92" s="46"/>
      <c r="AD92" s="46"/>
      <c r="AE92" s="38"/>
      <c r="AF92" s="34"/>
      <c r="AG92" s="38"/>
      <c r="AH92" s="38"/>
      <c r="AI92" s="38"/>
      <c r="AJ92" s="38"/>
      <c r="AK92" s="38"/>
      <c r="AL92" s="38"/>
      <c r="AM92" s="38"/>
      <c r="AN92" s="38"/>
      <c r="AO92" s="34"/>
      <c r="AP92" s="34"/>
      <c r="AQ92" s="34"/>
      <c r="AR92" s="53"/>
      <c r="AS92" s="53"/>
      <c r="AT92" s="38"/>
      <c r="AU92" s="39"/>
      <c r="AV92" s="39"/>
      <c r="AW92" s="34"/>
      <c r="AX92" s="38"/>
      <c r="AY92" s="38"/>
      <c r="AZ92" s="38"/>
      <c r="BA92" s="38"/>
      <c r="BB92" s="38"/>
      <c r="BC92" s="38"/>
      <c r="BD92" s="38"/>
      <c r="BE92" s="38"/>
      <c r="BF92" s="38"/>
      <c r="BG92" s="38"/>
      <c r="BH92" s="38"/>
      <c r="BI92" s="38"/>
      <c r="BJ92" s="38"/>
      <c r="BK92" s="38"/>
      <c r="BL92" s="38"/>
      <c r="BM92" s="38"/>
      <c r="BN92" s="38"/>
      <c r="BO92" s="38"/>
      <c r="BP92" s="38"/>
      <c r="BQ92" s="38"/>
      <c r="BR92" s="38"/>
    </row>
    <row r="93" ht="15.75" customHeight="1">
      <c r="A93" s="38"/>
      <c r="B93" s="36"/>
      <c r="C93" s="34"/>
      <c r="D93" s="36"/>
      <c r="E93" s="36"/>
      <c r="F93" s="36"/>
      <c r="G93" s="36"/>
      <c r="H93" s="36"/>
      <c r="I93" s="36"/>
      <c r="J93" s="38"/>
      <c r="K93" s="38"/>
      <c r="L93" s="39"/>
      <c r="M93" s="46"/>
      <c r="N93" s="264"/>
      <c r="O93" s="46"/>
      <c r="P93" s="46"/>
      <c r="Q93" s="34"/>
      <c r="R93" s="36"/>
      <c r="S93" s="46"/>
      <c r="T93" s="36"/>
      <c r="U93" s="46"/>
      <c r="V93" s="46"/>
      <c r="W93" s="38"/>
      <c r="X93" s="38"/>
      <c r="Y93" s="36"/>
      <c r="Z93" s="34"/>
      <c r="AA93" s="48"/>
      <c r="AB93" s="20"/>
      <c r="AC93" s="46"/>
      <c r="AD93" s="46"/>
      <c r="AE93" s="38"/>
      <c r="AF93" s="34"/>
      <c r="AG93" s="38"/>
      <c r="AH93" s="38"/>
      <c r="AI93" s="38"/>
      <c r="AJ93" s="38"/>
      <c r="AK93" s="38"/>
      <c r="AL93" s="38"/>
      <c r="AM93" s="38"/>
      <c r="AN93" s="38"/>
      <c r="AO93" s="34"/>
      <c r="AP93" s="34"/>
      <c r="AQ93" s="34"/>
      <c r="AR93" s="53"/>
      <c r="AS93" s="53"/>
      <c r="AT93" s="38"/>
      <c r="AU93" s="39"/>
      <c r="AV93" s="39"/>
      <c r="AW93" s="34"/>
      <c r="AX93" s="38"/>
      <c r="AY93" s="38"/>
      <c r="AZ93" s="38"/>
      <c r="BA93" s="38"/>
      <c r="BB93" s="38"/>
      <c r="BC93" s="38"/>
      <c r="BD93" s="38"/>
      <c r="BE93" s="38"/>
      <c r="BF93" s="38"/>
      <c r="BG93" s="38"/>
      <c r="BH93" s="38"/>
      <c r="BI93" s="38"/>
      <c r="BJ93" s="38"/>
      <c r="BK93" s="38"/>
      <c r="BL93" s="38"/>
      <c r="BM93" s="38"/>
      <c r="BN93" s="38"/>
      <c r="BO93" s="38"/>
      <c r="BP93" s="38"/>
      <c r="BQ93" s="38"/>
      <c r="BR93" s="38"/>
    </row>
    <row r="94" ht="15.75" customHeight="1">
      <c r="A94" s="38"/>
      <c r="B94" s="36"/>
      <c r="C94" s="34"/>
      <c r="D94" s="36"/>
      <c r="E94" s="36"/>
      <c r="F94" s="36"/>
      <c r="G94" s="36"/>
      <c r="H94" s="36"/>
      <c r="I94" s="36"/>
      <c r="J94" s="38"/>
      <c r="K94" s="38"/>
      <c r="L94" s="39"/>
      <c r="M94" s="46"/>
      <c r="N94" s="264"/>
      <c r="O94" s="46"/>
      <c r="P94" s="46"/>
      <c r="Q94" s="34"/>
      <c r="R94" s="36"/>
      <c r="S94" s="46"/>
      <c r="T94" s="36"/>
      <c r="U94" s="46"/>
      <c r="V94" s="46"/>
      <c r="W94" s="38"/>
      <c r="X94" s="38"/>
      <c r="Y94" s="36"/>
      <c r="Z94" s="34"/>
      <c r="AA94" s="48"/>
      <c r="AB94" s="20"/>
      <c r="AC94" s="46"/>
      <c r="AD94" s="46"/>
      <c r="AE94" s="38"/>
      <c r="AF94" s="34"/>
      <c r="AG94" s="38"/>
      <c r="AH94" s="38"/>
      <c r="AI94" s="38"/>
      <c r="AJ94" s="38"/>
      <c r="AK94" s="38"/>
      <c r="AL94" s="38"/>
      <c r="AM94" s="38"/>
      <c r="AN94" s="38"/>
      <c r="AO94" s="34"/>
      <c r="AP94" s="34"/>
      <c r="AQ94" s="34"/>
      <c r="AR94" s="53"/>
      <c r="AS94" s="53"/>
      <c r="AT94" s="38"/>
      <c r="AU94" s="39"/>
      <c r="AV94" s="39"/>
      <c r="AW94" s="34"/>
      <c r="AX94" s="38"/>
      <c r="AY94" s="38"/>
      <c r="AZ94" s="38"/>
      <c r="BA94" s="38"/>
      <c r="BB94" s="38"/>
      <c r="BC94" s="38"/>
      <c r="BD94" s="38"/>
      <c r="BE94" s="38"/>
      <c r="BF94" s="38"/>
      <c r="BG94" s="38"/>
      <c r="BH94" s="38"/>
      <c r="BI94" s="38"/>
      <c r="BJ94" s="38"/>
      <c r="BK94" s="38"/>
      <c r="BL94" s="38"/>
      <c r="BM94" s="38"/>
      <c r="BN94" s="38"/>
      <c r="BO94" s="38"/>
      <c r="BP94" s="38"/>
      <c r="BQ94" s="38"/>
      <c r="BR94" s="38"/>
    </row>
    <row r="95" ht="15.75" customHeight="1">
      <c r="A95" s="38"/>
      <c r="B95" s="36"/>
      <c r="C95" s="34"/>
      <c r="D95" s="36"/>
      <c r="E95" s="36"/>
      <c r="F95" s="36"/>
      <c r="G95" s="36"/>
      <c r="H95" s="36"/>
      <c r="I95" s="36"/>
      <c r="J95" s="38"/>
      <c r="K95" s="38"/>
      <c r="L95" s="39"/>
      <c r="M95" s="46"/>
      <c r="N95" s="264"/>
      <c r="O95" s="46"/>
      <c r="P95" s="46"/>
      <c r="Q95" s="34"/>
      <c r="R95" s="36"/>
      <c r="S95" s="46"/>
      <c r="T95" s="36"/>
      <c r="U95" s="46"/>
      <c r="V95" s="46"/>
      <c r="W95" s="38"/>
      <c r="X95" s="38"/>
      <c r="Y95" s="36"/>
      <c r="Z95" s="34"/>
      <c r="AA95" s="48"/>
      <c r="AB95" s="20"/>
      <c r="AC95" s="46"/>
      <c r="AD95" s="46"/>
      <c r="AE95" s="38"/>
      <c r="AF95" s="34"/>
      <c r="AG95" s="38"/>
      <c r="AH95" s="38"/>
      <c r="AI95" s="38"/>
      <c r="AJ95" s="38"/>
      <c r="AK95" s="38"/>
      <c r="AL95" s="38"/>
      <c r="AM95" s="38"/>
      <c r="AN95" s="38"/>
      <c r="AO95" s="34"/>
      <c r="AP95" s="34"/>
      <c r="AQ95" s="34"/>
      <c r="AR95" s="53"/>
      <c r="AS95" s="53"/>
      <c r="AT95" s="38"/>
      <c r="AU95" s="39"/>
      <c r="AV95" s="39"/>
      <c r="AW95" s="34"/>
      <c r="AX95" s="38"/>
      <c r="AY95" s="38"/>
      <c r="AZ95" s="38"/>
      <c r="BA95" s="38"/>
      <c r="BB95" s="38"/>
      <c r="BC95" s="38"/>
      <c r="BD95" s="38"/>
      <c r="BE95" s="38"/>
      <c r="BF95" s="38"/>
      <c r="BG95" s="38"/>
      <c r="BH95" s="38"/>
      <c r="BI95" s="38"/>
      <c r="BJ95" s="38"/>
      <c r="BK95" s="38"/>
      <c r="BL95" s="38"/>
      <c r="BM95" s="38"/>
      <c r="BN95" s="38"/>
      <c r="BO95" s="38"/>
      <c r="BP95" s="38"/>
      <c r="BQ95" s="38"/>
      <c r="BR95" s="38"/>
    </row>
    <row r="96" ht="15.75" customHeight="1">
      <c r="A96" s="38"/>
      <c r="B96" s="36"/>
      <c r="C96" s="34"/>
      <c r="D96" s="36"/>
      <c r="E96" s="36"/>
      <c r="F96" s="36"/>
      <c r="G96" s="36"/>
      <c r="H96" s="36"/>
      <c r="I96" s="36"/>
      <c r="J96" s="38"/>
      <c r="K96" s="38"/>
      <c r="L96" s="39"/>
      <c r="M96" s="46"/>
      <c r="N96" s="264"/>
      <c r="O96" s="46"/>
      <c r="P96" s="46"/>
      <c r="Q96" s="34"/>
      <c r="R96" s="36"/>
      <c r="S96" s="46"/>
      <c r="T96" s="36"/>
      <c r="U96" s="46"/>
      <c r="V96" s="46"/>
      <c r="W96" s="38"/>
      <c r="X96" s="38"/>
      <c r="Y96" s="36"/>
      <c r="Z96" s="34"/>
      <c r="AA96" s="48"/>
      <c r="AB96" s="20"/>
      <c r="AC96" s="46"/>
      <c r="AD96" s="46"/>
      <c r="AE96" s="38"/>
      <c r="AF96" s="34"/>
      <c r="AG96" s="38"/>
      <c r="AH96" s="38"/>
      <c r="AI96" s="38"/>
      <c r="AJ96" s="38"/>
      <c r="AK96" s="38"/>
      <c r="AL96" s="38"/>
      <c r="AM96" s="38"/>
      <c r="AN96" s="38"/>
      <c r="AO96" s="34"/>
      <c r="AP96" s="34"/>
      <c r="AQ96" s="34"/>
      <c r="AR96" s="53"/>
      <c r="AS96" s="53"/>
      <c r="AT96" s="38"/>
      <c r="AU96" s="39"/>
      <c r="AV96" s="39"/>
      <c r="AW96" s="34"/>
      <c r="AX96" s="38"/>
      <c r="AY96" s="38"/>
      <c r="AZ96" s="38"/>
      <c r="BA96" s="38"/>
      <c r="BB96" s="38"/>
      <c r="BC96" s="38"/>
      <c r="BD96" s="38"/>
      <c r="BE96" s="38"/>
      <c r="BF96" s="38"/>
      <c r="BG96" s="38"/>
      <c r="BH96" s="38"/>
      <c r="BI96" s="38"/>
      <c r="BJ96" s="38"/>
      <c r="BK96" s="38"/>
      <c r="BL96" s="38"/>
      <c r="BM96" s="38"/>
      <c r="BN96" s="38"/>
      <c r="BO96" s="38"/>
      <c r="BP96" s="38"/>
      <c r="BQ96" s="38"/>
      <c r="BR96" s="38"/>
    </row>
    <row r="97" ht="15.75" customHeight="1">
      <c r="A97" s="38"/>
      <c r="B97" s="36"/>
      <c r="C97" s="34"/>
      <c r="D97" s="36"/>
      <c r="E97" s="36"/>
      <c r="F97" s="36"/>
      <c r="G97" s="36"/>
      <c r="H97" s="36"/>
      <c r="I97" s="36"/>
      <c r="J97" s="38"/>
      <c r="K97" s="38"/>
      <c r="L97" s="39"/>
      <c r="M97" s="46"/>
      <c r="N97" s="264"/>
      <c r="O97" s="46"/>
      <c r="P97" s="46"/>
      <c r="Q97" s="34"/>
      <c r="R97" s="36"/>
      <c r="S97" s="46"/>
      <c r="T97" s="36"/>
      <c r="U97" s="46"/>
      <c r="V97" s="46"/>
      <c r="W97" s="38"/>
      <c r="X97" s="38"/>
      <c r="Y97" s="36"/>
      <c r="Z97" s="34"/>
      <c r="AA97" s="48"/>
      <c r="AB97" s="20"/>
      <c r="AC97" s="46"/>
      <c r="AD97" s="46"/>
      <c r="AE97" s="38"/>
      <c r="AF97" s="34"/>
      <c r="AG97" s="38"/>
      <c r="AH97" s="38"/>
      <c r="AI97" s="38"/>
      <c r="AJ97" s="38"/>
      <c r="AK97" s="38"/>
      <c r="AL97" s="38"/>
      <c r="AM97" s="38"/>
      <c r="AN97" s="38"/>
      <c r="AO97" s="34"/>
      <c r="AP97" s="34"/>
      <c r="AQ97" s="34"/>
      <c r="AR97" s="53"/>
      <c r="AS97" s="53"/>
      <c r="AT97" s="38"/>
      <c r="AU97" s="39"/>
      <c r="AV97" s="39"/>
      <c r="AW97" s="34"/>
      <c r="AX97" s="38"/>
      <c r="AY97" s="38"/>
      <c r="AZ97" s="38"/>
      <c r="BA97" s="38"/>
      <c r="BB97" s="38"/>
      <c r="BC97" s="38"/>
      <c r="BD97" s="38"/>
      <c r="BE97" s="38"/>
      <c r="BF97" s="38"/>
      <c r="BG97" s="38"/>
      <c r="BH97" s="38"/>
      <c r="BI97" s="38"/>
      <c r="BJ97" s="38"/>
      <c r="BK97" s="38"/>
      <c r="BL97" s="38"/>
      <c r="BM97" s="38"/>
      <c r="BN97" s="38"/>
      <c r="BO97" s="38"/>
      <c r="BP97" s="38"/>
      <c r="BQ97" s="38"/>
      <c r="BR97" s="38"/>
    </row>
    <row r="98" ht="15.75" customHeight="1">
      <c r="A98" s="38"/>
      <c r="B98" s="36"/>
      <c r="C98" s="34"/>
      <c r="D98" s="36"/>
      <c r="E98" s="36"/>
      <c r="F98" s="36"/>
      <c r="G98" s="36"/>
      <c r="H98" s="36"/>
      <c r="I98" s="36"/>
      <c r="J98" s="38"/>
      <c r="K98" s="38"/>
      <c r="L98" s="39"/>
      <c r="M98" s="46"/>
      <c r="N98" s="264"/>
      <c r="O98" s="46"/>
      <c r="P98" s="46"/>
      <c r="Q98" s="34"/>
      <c r="R98" s="36"/>
      <c r="S98" s="46"/>
      <c r="T98" s="36"/>
      <c r="U98" s="46"/>
      <c r="V98" s="46"/>
      <c r="W98" s="38"/>
      <c r="X98" s="38"/>
      <c r="Y98" s="36"/>
      <c r="Z98" s="34"/>
      <c r="AA98" s="48"/>
      <c r="AB98" s="20"/>
      <c r="AC98" s="46"/>
      <c r="AD98" s="46"/>
      <c r="AE98" s="38"/>
      <c r="AF98" s="34"/>
      <c r="AG98" s="38"/>
      <c r="AH98" s="38"/>
      <c r="AI98" s="38"/>
      <c r="AJ98" s="38"/>
      <c r="AK98" s="38"/>
      <c r="AL98" s="38"/>
      <c r="AM98" s="38"/>
      <c r="AN98" s="38"/>
      <c r="AO98" s="34"/>
      <c r="AP98" s="34"/>
      <c r="AQ98" s="34"/>
      <c r="AR98" s="53"/>
      <c r="AS98" s="53"/>
      <c r="AT98" s="38"/>
      <c r="AU98" s="39"/>
      <c r="AV98" s="39"/>
      <c r="AW98" s="34"/>
      <c r="AX98" s="38"/>
      <c r="AY98" s="38"/>
      <c r="AZ98" s="38"/>
      <c r="BA98" s="38"/>
      <c r="BB98" s="38"/>
      <c r="BC98" s="38"/>
      <c r="BD98" s="38"/>
      <c r="BE98" s="38"/>
      <c r="BF98" s="38"/>
      <c r="BG98" s="38"/>
      <c r="BH98" s="38"/>
      <c r="BI98" s="38"/>
      <c r="BJ98" s="38"/>
      <c r="BK98" s="38"/>
      <c r="BL98" s="38"/>
      <c r="BM98" s="38"/>
      <c r="BN98" s="38"/>
      <c r="BO98" s="38"/>
      <c r="BP98" s="38"/>
      <c r="BQ98" s="38"/>
      <c r="BR98" s="38"/>
    </row>
    <row r="99" ht="15.75" customHeight="1">
      <c r="A99" s="38"/>
      <c r="B99" s="36"/>
      <c r="C99" s="34"/>
      <c r="D99" s="36"/>
      <c r="E99" s="36"/>
      <c r="F99" s="36"/>
      <c r="G99" s="36"/>
      <c r="H99" s="36"/>
      <c r="I99" s="36"/>
      <c r="J99" s="38"/>
      <c r="K99" s="38"/>
      <c r="L99" s="39"/>
      <c r="M99" s="46"/>
      <c r="N99" s="264"/>
      <c r="O99" s="46"/>
      <c r="P99" s="46"/>
      <c r="Q99" s="34"/>
      <c r="R99" s="36"/>
      <c r="S99" s="46"/>
      <c r="T99" s="36"/>
      <c r="U99" s="46"/>
      <c r="V99" s="46"/>
      <c r="W99" s="38"/>
      <c r="X99" s="38"/>
      <c r="Y99" s="36"/>
      <c r="Z99" s="34"/>
      <c r="AA99" s="48"/>
      <c r="AB99" s="20"/>
      <c r="AC99" s="46"/>
      <c r="AD99" s="46"/>
      <c r="AE99" s="38"/>
      <c r="AF99" s="34"/>
      <c r="AG99" s="38"/>
      <c r="AH99" s="38"/>
      <c r="AI99" s="38"/>
      <c r="AJ99" s="38"/>
      <c r="AK99" s="38"/>
      <c r="AL99" s="38"/>
      <c r="AM99" s="38"/>
      <c r="AN99" s="38"/>
      <c r="AO99" s="34"/>
      <c r="AP99" s="34"/>
      <c r="AQ99" s="34"/>
      <c r="AR99" s="53"/>
      <c r="AS99" s="53"/>
      <c r="AT99" s="38"/>
      <c r="AU99" s="39"/>
      <c r="AV99" s="39"/>
      <c r="AW99" s="34"/>
      <c r="AX99" s="38"/>
      <c r="AY99" s="38"/>
      <c r="AZ99" s="38"/>
      <c r="BA99" s="38"/>
      <c r="BB99" s="38"/>
      <c r="BC99" s="38"/>
      <c r="BD99" s="38"/>
      <c r="BE99" s="38"/>
      <c r="BF99" s="38"/>
      <c r="BG99" s="38"/>
      <c r="BH99" s="38"/>
      <c r="BI99" s="38"/>
      <c r="BJ99" s="38"/>
      <c r="BK99" s="38"/>
      <c r="BL99" s="38"/>
      <c r="BM99" s="38"/>
      <c r="BN99" s="38"/>
      <c r="BO99" s="38"/>
      <c r="BP99" s="38"/>
      <c r="BQ99" s="38"/>
      <c r="BR99" s="38"/>
    </row>
    <row r="100" ht="15.75" customHeight="1">
      <c r="A100" s="38"/>
      <c r="B100" s="36"/>
      <c r="C100" s="34"/>
      <c r="D100" s="36"/>
      <c r="E100" s="36"/>
      <c r="F100" s="36"/>
      <c r="G100" s="36"/>
      <c r="H100" s="36"/>
      <c r="I100" s="36"/>
      <c r="J100" s="38"/>
      <c r="K100" s="38"/>
      <c r="L100" s="39"/>
      <c r="M100" s="46"/>
      <c r="N100" s="264"/>
      <c r="O100" s="46"/>
      <c r="P100" s="46"/>
      <c r="Q100" s="34"/>
      <c r="R100" s="36"/>
      <c r="S100" s="46"/>
      <c r="T100" s="36"/>
      <c r="U100" s="46"/>
      <c r="V100" s="46"/>
      <c r="W100" s="38"/>
      <c r="X100" s="38"/>
      <c r="Y100" s="36"/>
      <c r="Z100" s="34"/>
      <c r="AA100" s="48"/>
      <c r="AB100" s="20"/>
      <c r="AC100" s="46"/>
      <c r="AD100" s="46"/>
      <c r="AE100" s="38"/>
      <c r="AF100" s="34"/>
      <c r="AG100" s="38"/>
      <c r="AH100" s="38"/>
      <c r="AI100" s="38"/>
      <c r="AJ100" s="38"/>
      <c r="AK100" s="38"/>
      <c r="AL100" s="38"/>
      <c r="AM100" s="38"/>
      <c r="AN100" s="38"/>
      <c r="AO100" s="34"/>
      <c r="AP100" s="34"/>
      <c r="AQ100" s="34"/>
      <c r="AR100" s="53"/>
      <c r="AS100" s="53"/>
      <c r="AT100" s="38"/>
      <c r="AU100" s="39"/>
      <c r="AV100" s="39"/>
      <c r="AW100" s="34"/>
      <c r="AX100" s="38"/>
      <c r="AY100" s="38"/>
      <c r="AZ100" s="38"/>
      <c r="BA100" s="38"/>
      <c r="BB100" s="38"/>
      <c r="BC100" s="38"/>
      <c r="BD100" s="38"/>
      <c r="BE100" s="38"/>
      <c r="BF100" s="38"/>
      <c r="BG100" s="38"/>
      <c r="BH100" s="38"/>
      <c r="BI100" s="38"/>
      <c r="BJ100" s="38"/>
      <c r="BK100" s="38"/>
      <c r="BL100" s="38"/>
      <c r="BM100" s="38"/>
      <c r="BN100" s="38"/>
      <c r="BO100" s="38"/>
      <c r="BP100" s="38"/>
      <c r="BQ100" s="38"/>
      <c r="BR100" s="38"/>
    </row>
    <row r="101" ht="15.75" customHeight="1">
      <c r="A101" s="38"/>
      <c r="B101" s="36"/>
      <c r="C101" s="34"/>
      <c r="D101" s="36"/>
      <c r="E101" s="36"/>
      <c r="F101" s="36"/>
      <c r="G101" s="36"/>
      <c r="H101" s="36"/>
      <c r="I101" s="36"/>
      <c r="J101" s="38"/>
      <c r="K101" s="38"/>
      <c r="L101" s="39"/>
      <c r="M101" s="46"/>
      <c r="N101" s="264"/>
      <c r="O101" s="46"/>
      <c r="P101" s="46"/>
      <c r="Q101" s="34"/>
      <c r="R101" s="36"/>
      <c r="S101" s="46"/>
      <c r="T101" s="36"/>
      <c r="U101" s="46"/>
      <c r="V101" s="46"/>
      <c r="W101" s="38"/>
      <c r="X101" s="38"/>
      <c r="Y101" s="36"/>
      <c r="Z101" s="34"/>
      <c r="AA101" s="48"/>
      <c r="AB101" s="20"/>
      <c r="AC101" s="46"/>
      <c r="AD101" s="46"/>
      <c r="AE101" s="38"/>
      <c r="AF101" s="34"/>
      <c r="AG101" s="38"/>
      <c r="AH101" s="38"/>
      <c r="AI101" s="38"/>
      <c r="AJ101" s="38"/>
      <c r="AK101" s="38"/>
      <c r="AL101" s="38"/>
      <c r="AM101" s="38"/>
      <c r="AN101" s="38"/>
      <c r="AO101" s="34"/>
      <c r="AP101" s="34"/>
      <c r="AQ101" s="34"/>
      <c r="AR101" s="53"/>
      <c r="AS101" s="53"/>
      <c r="AT101" s="38"/>
      <c r="AU101" s="39"/>
      <c r="AV101" s="39"/>
      <c r="AW101" s="34"/>
      <c r="AX101" s="38"/>
      <c r="AY101" s="38"/>
      <c r="AZ101" s="38"/>
      <c r="BA101" s="38"/>
      <c r="BB101" s="38"/>
      <c r="BC101" s="38"/>
      <c r="BD101" s="38"/>
      <c r="BE101" s="38"/>
      <c r="BF101" s="38"/>
      <c r="BG101" s="38"/>
      <c r="BH101" s="38"/>
      <c r="BI101" s="38"/>
      <c r="BJ101" s="38"/>
      <c r="BK101" s="38"/>
      <c r="BL101" s="38"/>
      <c r="BM101" s="38"/>
      <c r="BN101" s="38"/>
      <c r="BO101" s="38"/>
      <c r="BP101" s="38"/>
      <c r="BQ101" s="38"/>
      <c r="BR101" s="38"/>
    </row>
    <row r="102" ht="15.75" customHeight="1">
      <c r="A102" s="38"/>
      <c r="B102" s="36"/>
      <c r="C102" s="34"/>
      <c r="D102" s="36"/>
      <c r="E102" s="36"/>
      <c r="F102" s="36"/>
      <c r="G102" s="36"/>
      <c r="H102" s="36"/>
      <c r="I102" s="36"/>
      <c r="J102" s="38"/>
      <c r="K102" s="38"/>
      <c r="L102" s="39"/>
      <c r="M102" s="46"/>
      <c r="N102" s="264"/>
      <c r="O102" s="46"/>
      <c r="P102" s="46"/>
      <c r="Q102" s="34"/>
      <c r="R102" s="36"/>
      <c r="S102" s="46"/>
      <c r="T102" s="36"/>
      <c r="U102" s="46"/>
      <c r="V102" s="46"/>
      <c r="W102" s="38"/>
      <c r="X102" s="38"/>
      <c r="Y102" s="36"/>
      <c r="Z102" s="34"/>
      <c r="AA102" s="48"/>
      <c r="AB102" s="20"/>
      <c r="AC102" s="46"/>
      <c r="AD102" s="46"/>
      <c r="AE102" s="38"/>
      <c r="AF102" s="34"/>
      <c r="AG102" s="38"/>
      <c r="AH102" s="38"/>
      <c r="AI102" s="38"/>
      <c r="AJ102" s="38"/>
      <c r="AK102" s="38"/>
      <c r="AL102" s="38"/>
      <c r="AM102" s="38"/>
      <c r="AN102" s="38"/>
      <c r="AO102" s="34"/>
      <c r="AP102" s="34"/>
      <c r="AQ102" s="34"/>
      <c r="AR102" s="53"/>
      <c r="AS102" s="53"/>
      <c r="AT102" s="38"/>
      <c r="AU102" s="39"/>
      <c r="AV102" s="39"/>
      <c r="AW102" s="34"/>
      <c r="AX102" s="38"/>
      <c r="AY102" s="38"/>
      <c r="AZ102" s="38"/>
      <c r="BA102" s="38"/>
      <c r="BB102" s="38"/>
      <c r="BC102" s="38"/>
      <c r="BD102" s="38"/>
      <c r="BE102" s="38"/>
      <c r="BF102" s="38"/>
      <c r="BG102" s="38"/>
      <c r="BH102" s="38"/>
      <c r="BI102" s="38"/>
      <c r="BJ102" s="38"/>
      <c r="BK102" s="38"/>
      <c r="BL102" s="38"/>
      <c r="BM102" s="38"/>
      <c r="BN102" s="38"/>
      <c r="BO102" s="38"/>
      <c r="BP102" s="38"/>
      <c r="BQ102" s="38"/>
      <c r="BR102" s="38"/>
    </row>
    <row r="103" ht="15.75" customHeight="1">
      <c r="A103" s="38"/>
      <c r="B103" s="36"/>
      <c r="C103" s="34"/>
      <c r="D103" s="36"/>
      <c r="E103" s="36"/>
      <c r="F103" s="36"/>
      <c r="G103" s="36"/>
      <c r="H103" s="36"/>
      <c r="I103" s="36"/>
      <c r="J103" s="38"/>
      <c r="K103" s="38"/>
      <c r="L103" s="39"/>
      <c r="M103" s="46"/>
      <c r="N103" s="264"/>
      <c r="O103" s="46"/>
      <c r="P103" s="46"/>
      <c r="Q103" s="34"/>
      <c r="R103" s="36"/>
      <c r="S103" s="46"/>
      <c r="T103" s="36"/>
      <c r="U103" s="46"/>
      <c r="V103" s="46"/>
      <c r="W103" s="38"/>
      <c r="X103" s="38"/>
      <c r="Y103" s="36"/>
      <c r="Z103" s="34"/>
      <c r="AA103" s="48"/>
      <c r="AB103" s="20"/>
      <c r="AC103" s="46"/>
      <c r="AD103" s="46"/>
      <c r="AE103" s="38"/>
      <c r="AF103" s="34"/>
      <c r="AG103" s="38"/>
      <c r="AH103" s="38"/>
      <c r="AI103" s="38"/>
      <c r="AJ103" s="38"/>
      <c r="AK103" s="38"/>
      <c r="AL103" s="38"/>
      <c r="AM103" s="38"/>
      <c r="AN103" s="38"/>
      <c r="AO103" s="34"/>
      <c r="AP103" s="34"/>
      <c r="AQ103" s="34"/>
      <c r="AR103" s="53"/>
      <c r="AS103" s="53"/>
      <c r="AT103" s="38"/>
      <c r="AU103" s="39"/>
      <c r="AV103" s="39"/>
      <c r="AW103" s="34"/>
      <c r="AX103" s="38"/>
      <c r="AY103" s="38"/>
      <c r="AZ103" s="38"/>
      <c r="BA103" s="38"/>
      <c r="BB103" s="38"/>
      <c r="BC103" s="38"/>
      <c r="BD103" s="38"/>
      <c r="BE103" s="38"/>
      <c r="BF103" s="38"/>
      <c r="BG103" s="38"/>
      <c r="BH103" s="38"/>
      <c r="BI103" s="38"/>
      <c r="BJ103" s="38"/>
      <c r="BK103" s="38"/>
      <c r="BL103" s="38"/>
      <c r="BM103" s="38"/>
      <c r="BN103" s="38"/>
      <c r="BO103" s="38"/>
      <c r="BP103" s="38"/>
      <c r="BQ103" s="38"/>
      <c r="BR103" s="38"/>
    </row>
    <row r="104" ht="15.75" customHeight="1">
      <c r="A104" s="38"/>
      <c r="B104" s="36"/>
      <c r="C104" s="34"/>
      <c r="D104" s="36"/>
      <c r="E104" s="36"/>
      <c r="F104" s="36"/>
      <c r="G104" s="36"/>
      <c r="H104" s="36"/>
      <c r="I104" s="36"/>
      <c r="J104" s="38"/>
      <c r="K104" s="38"/>
      <c r="L104" s="39"/>
      <c r="M104" s="46"/>
      <c r="N104" s="264"/>
      <c r="O104" s="46"/>
      <c r="P104" s="46"/>
      <c r="Q104" s="34"/>
      <c r="R104" s="36"/>
      <c r="S104" s="46"/>
      <c r="T104" s="36"/>
      <c r="U104" s="46"/>
      <c r="V104" s="46"/>
      <c r="W104" s="38"/>
      <c r="X104" s="38"/>
      <c r="Y104" s="36"/>
      <c r="Z104" s="34"/>
      <c r="AA104" s="48"/>
      <c r="AB104" s="20"/>
      <c r="AC104" s="46"/>
      <c r="AD104" s="46"/>
      <c r="AE104" s="38"/>
      <c r="AF104" s="34"/>
      <c r="AG104" s="38"/>
      <c r="AH104" s="38"/>
      <c r="AI104" s="38"/>
      <c r="AJ104" s="38"/>
      <c r="AK104" s="38"/>
      <c r="AL104" s="38"/>
      <c r="AM104" s="38"/>
      <c r="AN104" s="38"/>
      <c r="AO104" s="34"/>
      <c r="AP104" s="34"/>
      <c r="AQ104" s="34"/>
      <c r="AR104" s="53"/>
      <c r="AS104" s="53"/>
      <c r="AT104" s="38"/>
      <c r="AU104" s="39"/>
      <c r="AV104" s="39"/>
      <c r="AW104" s="34"/>
      <c r="AX104" s="38"/>
      <c r="AY104" s="38"/>
      <c r="AZ104" s="38"/>
      <c r="BA104" s="38"/>
      <c r="BB104" s="38"/>
      <c r="BC104" s="38"/>
      <c r="BD104" s="38"/>
      <c r="BE104" s="38"/>
      <c r="BF104" s="38"/>
      <c r="BG104" s="38"/>
      <c r="BH104" s="38"/>
      <c r="BI104" s="38"/>
      <c r="BJ104" s="38"/>
      <c r="BK104" s="38"/>
      <c r="BL104" s="38"/>
      <c r="BM104" s="38"/>
      <c r="BN104" s="38"/>
      <c r="BO104" s="38"/>
      <c r="BP104" s="38"/>
      <c r="BQ104" s="38"/>
      <c r="BR104" s="38"/>
    </row>
    <row r="105" ht="15.75" customHeight="1">
      <c r="A105" s="38"/>
      <c r="B105" s="36"/>
      <c r="C105" s="34"/>
      <c r="D105" s="36"/>
      <c r="E105" s="36"/>
      <c r="F105" s="36"/>
      <c r="G105" s="36"/>
      <c r="H105" s="36"/>
      <c r="I105" s="36"/>
      <c r="J105" s="38"/>
      <c r="K105" s="38"/>
      <c r="L105" s="39"/>
      <c r="M105" s="46"/>
      <c r="N105" s="264"/>
      <c r="O105" s="46"/>
      <c r="P105" s="46"/>
      <c r="Q105" s="34"/>
      <c r="R105" s="36"/>
      <c r="S105" s="46"/>
      <c r="T105" s="36"/>
      <c r="U105" s="46"/>
      <c r="V105" s="46"/>
      <c r="W105" s="38"/>
      <c r="X105" s="38"/>
      <c r="Y105" s="36"/>
      <c r="Z105" s="34"/>
      <c r="AA105" s="48"/>
      <c r="AB105" s="20"/>
      <c r="AC105" s="46"/>
      <c r="AD105" s="46"/>
      <c r="AE105" s="38"/>
      <c r="AF105" s="34"/>
      <c r="AG105" s="38"/>
      <c r="AH105" s="38"/>
      <c r="AI105" s="38"/>
      <c r="AJ105" s="38"/>
      <c r="AK105" s="38"/>
      <c r="AL105" s="38"/>
      <c r="AM105" s="38"/>
      <c r="AN105" s="38"/>
      <c r="AO105" s="34"/>
      <c r="AP105" s="34"/>
      <c r="AQ105" s="34"/>
      <c r="AR105" s="53"/>
      <c r="AS105" s="53"/>
      <c r="AT105" s="38"/>
      <c r="AU105" s="39"/>
      <c r="AV105" s="39"/>
      <c r="AW105" s="34"/>
      <c r="AX105" s="38"/>
      <c r="AY105" s="38"/>
      <c r="AZ105" s="38"/>
      <c r="BA105" s="38"/>
      <c r="BB105" s="38"/>
      <c r="BC105" s="38"/>
      <c r="BD105" s="38"/>
      <c r="BE105" s="38"/>
      <c r="BF105" s="38"/>
      <c r="BG105" s="38"/>
      <c r="BH105" s="38"/>
      <c r="BI105" s="38"/>
      <c r="BJ105" s="38"/>
      <c r="BK105" s="38"/>
      <c r="BL105" s="38"/>
      <c r="BM105" s="38"/>
      <c r="BN105" s="38"/>
      <c r="BO105" s="38"/>
      <c r="BP105" s="38"/>
      <c r="BQ105" s="38"/>
      <c r="BR105" s="38"/>
    </row>
    <row r="106" ht="15.75" customHeight="1">
      <c r="A106" s="38"/>
      <c r="B106" s="36"/>
      <c r="C106" s="34"/>
      <c r="D106" s="36"/>
      <c r="E106" s="36"/>
      <c r="F106" s="36"/>
      <c r="G106" s="36"/>
      <c r="H106" s="36"/>
      <c r="I106" s="36"/>
      <c r="J106" s="38"/>
      <c r="K106" s="38"/>
      <c r="L106" s="39"/>
      <c r="M106" s="46"/>
      <c r="N106" s="264"/>
      <c r="O106" s="46"/>
      <c r="P106" s="46"/>
      <c r="Q106" s="34"/>
      <c r="R106" s="36"/>
      <c r="S106" s="46"/>
      <c r="T106" s="36"/>
      <c r="U106" s="46"/>
      <c r="V106" s="46"/>
      <c r="W106" s="38"/>
      <c r="X106" s="38"/>
      <c r="Y106" s="36"/>
      <c r="Z106" s="34"/>
      <c r="AA106" s="48"/>
      <c r="AB106" s="20"/>
      <c r="AC106" s="46"/>
      <c r="AD106" s="46"/>
      <c r="AE106" s="38"/>
      <c r="AF106" s="34"/>
      <c r="AG106" s="38"/>
      <c r="AH106" s="38"/>
      <c r="AI106" s="38"/>
      <c r="AJ106" s="38"/>
      <c r="AK106" s="38"/>
      <c r="AL106" s="38"/>
      <c r="AM106" s="38"/>
      <c r="AN106" s="38"/>
      <c r="AO106" s="34"/>
      <c r="AP106" s="34"/>
      <c r="AQ106" s="34"/>
      <c r="AR106" s="53"/>
      <c r="AS106" s="53"/>
      <c r="AT106" s="38"/>
      <c r="AU106" s="39"/>
      <c r="AV106" s="39"/>
      <c r="AW106" s="34"/>
      <c r="AX106" s="38"/>
      <c r="AY106" s="38"/>
      <c r="AZ106" s="38"/>
      <c r="BA106" s="38"/>
      <c r="BB106" s="38"/>
      <c r="BC106" s="38"/>
      <c r="BD106" s="38"/>
      <c r="BE106" s="38"/>
      <c r="BF106" s="38"/>
      <c r="BG106" s="38"/>
      <c r="BH106" s="38"/>
      <c r="BI106" s="38"/>
      <c r="BJ106" s="38"/>
      <c r="BK106" s="38"/>
      <c r="BL106" s="38"/>
      <c r="BM106" s="38"/>
      <c r="BN106" s="38"/>
      <c r="BO106" s="38"/>
      <c r="BP106" s="38"/>
      <c r="BQ106" s="38"/>
      <c r="BR106" s="38"/>
    </row>
    <row r="107" ht="15.75" customHeight="1">
      <c r="A107" s="38"/>
      <c r="B107" s="36"/>
      <c r="C107" s="34"/>
      <c r="D107" s="36"/>
      <c r="E107" s="36"/>
      <c r="F107" s="36"/>
      <c r="G107" s="36"/>
      <c r="H107" s="36"/>
      <c r="I107" s="36"/>
      <c r="J107" s="38"/>
      <c r="K107" s="38"/>
      <c r="L107" s="39"/>
      <c r="M107" s="46"/>
      <c r="N107" s="264"/>
      <c r="O107" s="46"/>
      <c r="P107" s="46"/>
      <c r="Q107" s="34"/>
      <c r="R107" s="36"/>
      <c r="S107" s="46"/>
      <c r="T107" s="36"/>
      <c r="U107" s="46"/>
      <c r="V107" s="46"/>
      <c r="W107" s="38"/>
      <c r="X107" s="38"/>
      <c r="Y107" s="36"/>
      <c r="Z107" s="34"/>
      <c r="AA107" s="48"/>
      <c r="AB107" s="20"/>
      <c r="AC107" s="46"/>
      <c r="AD107" s="46"/>
      <c r="AE107" s="38"/>
      <c r="AF107" s="34"/>
      <c r="AG107" s="38"/>
      <c r="AH107" s="38"/>
      <c r="AI107" s="38"/>
      <c r="AJ107" s="38"/>
      <c r="AK107" s="38"/>
      <c r="AL107" s="38"/>
      <c r="AM107" s="38"/>
      <c r="AN107" s="38"/>
      <c r="AO107" s="34"/>
      <c r="AP107" s="34"/>
      <c r="AQ107" s="34"/>
      <c r="AR107" s="53"/>
      <c r="AS107" s="53"/>
      <c r="AT107" s="38"/>
      <c r="AU107" s="39"/>
      <c r="AV107" s="39"/>
      <c r="AW107" s="34"/>
      <c r="AX107" s="38"/>
      <c r="AY107" s="38"/>
      <c r="AZ107" s="38"/>
      <c r="BA107" s="38"/>
      <c r="BB107" s="38"/>
      <c r="BC107" s="38"/>
      <c r="BD107" s="38"/>
      <c r="BE107" s="38"/>
      <c r="BF107" s="38"/>
      <c r="BG107" s="38"/>
      <c r="BH107" s="38"/>
      <c r="BI107" s="38"/>
      <c r="BJ107" s="38"/>
      <c r="BK107" s="38"/>
      <c r="BL107" s="38"/>
      <c r="BM107" s="38"/>
      <c r="BN107" s="38"/>
      <c r="BO107" s="38"/>
      <c r="BP107" s="38"/>
      <c r="BQ107" s="38"/>
      <c r="BR107" s="38"/>
    </row>
    <row r="108" ht="15.75" customHeight="1">
      <c r="A108" s="38"/>
      <c r="B108" s="36"/>
      <c r="C108" s="34"/>
      <c r="D108" s="36"/>
      <c r="E108" s="36"/>
      <c r="F108" s="36"/>
      <c r="G108" s="36"/>
      <c r="H108" s="36"/>
      <c r="I108" s="36"/>
      <c r="J108" s="38"/>
      <c r="K108" s="38"/>
      <c r="L108" s="39"/>
      <c r="M108" s="46"/>
      <c r="N108" s="264"/>
      <c r="O108" s="46"/>
      <c r="P108" s="46"/>
      <c r="Q108" s="34"/>
      <c r="R108" s="36"/>
      <c r="S108" s="46"/>
      <c r="T108" s="36"/>
      <c r="U108" s="46"/>
      <c r="V108" s="46"/>
      <c r="W108" s="38"/>
      <c r="X108" s="38"/>
      <c r="Y108" s="36"/>
      <c r="Z108" s="34"/>
      <c r="AA108" s="48"/>
      <c r="AB108" s="20"/>
      <c r="AC108" s="46"/>
      <c r="AD108" s="46"/>
      <c r="AE108" s="38"/>
      <c r="AF108" s="34"/>
      <c r="AG108" s="38"/>
      <c r="AH108" s="38"/>
      <c r="AI108" s="38"/>
      <c r="AJ108" s="38"/>
      <c r="AK108" s="38"/>
      <c r="AL108" s="38"/>
      <c r="AM108" s="38"/>
      <c r="AN108" s="38"/>
      <c r="AO108" s="34"/>
      <c r="AP108" s="34"/>
      <c r="AQ108" s="34"/>
      <c r="AR108" s="53"/>
      <c r="AS108" s="53"/>
      <c r="AT108" s="38"/>
      <c r="AU108" s="39"/>
      <c r="AV108" s="39"/>
      <c r="AW108" s="34"/>
      <c r="AX108" s="38"/>
      <c r="AY108" s="38"/>
      <c r="AZ108" s="38"/>
      <c r="BA108" s="38"/>
      <c r="BB108" s="38"/>
      <c r="BC108" s="38"/>
      <c r="BD108" s="38"/>
      <c r="BE108" s="38"/>
      <c r="BF108" s="38"/>
      <c r="BG108" s="38"/>
      <c r="BH108" s="38"/>
      <c r="BI108" s="38"/>
      <c r="BJ108" s="38"/>
      <c r="BK108" s="38"/>
      <c r="BL108" s="38"/>
      <c r="BM108" s="38"/>
      <c r="BN108" s="38"/>
      <c r="BO108" s="38"/>
      <c r="BP108" s="38"/>
      <c r="BQ108" s="38"/>
      <c r="BR108" s="38"/>
    </row>
    <row r="109" ht="15.75" customHeight="1">
      <c r="A109" s="38"/>
      <c r="B109" s="36"/>
      <c r="C109" s="34"/>
      <c r="D109" s="36"/>
      <c r="E109" s="36"/>
      <c r="F109" s="36"/>
      <c r="G109" s="36"/>
      <c r="H109" s="36"/>
      <c r="I109" s="36"/>
      <c r="J109" s="38"/>
      <c r="K109" s="38"/>
      <c r="L109" s="39"/>
      <c r="M109" s="46"/>
      <c r="N109" s="264"/>
      <c r="O109" s="46"/>
      <c r="P109" s="46"/>
      <c r="Q109" s="34"/>
      <c r="R109" s="36"/>
      <c r="S109" s="46"/>
      <c r="T109" s="36"/>
      <c r="U109" s="46"/>
      <c r="V109" s="46"/>
      <c r="W109" s="38"/>
      <c r="X109" s="38"/>
      <c r="Y109" s="36"/>
      <c r="Z109" s="34"/>
      <c r="AA109" s="48"/>
      <c r="AB109" s="20"/>
      <c r="AC109" s="46"/>
      <c r="AD109" s="46"/>
      <c r="AE109" s="38"/>
      <c r="AF109" s="34"/>
      <c r="AG109" s="38"/>
      <c r="AH109" s="38"/>
      <c r="AI109" s="38"/>
      <c r="AJ109" s="38"/>
      <c r="AK109" s="38"/>
      <c r="AL109" s="38"/>
      <c r="AM109" s="38"/>
      <c r="AN109" s="38"/>
      <c r="AO109" s="34"/>
      <c r="AP109" s="34"/>
      <c r="AQ109" s="34"/>
      <c r="AR109" s="53"/>
      <c r="AS109" s="53"/>
      <c r="AT109" s="38"/>
      <c r="AU109" s="39"/>
      <c r="AV109" s="39"/>
      <c r="AW109" s="34"/>
      <c r="AX109" s="38"/>
      <c r="AY109" s="38"/>
      <c r="AZ109" s="38"/>
      <c r="BA109" s="38"/>
      <c r="BB109" s="38"/>
      <c r="BC109" s="38"/>
      <c r="BD109" s="38"/>
      <c r="BE109" s="38"/>
      <c r="BF109" s="38"/>
      <c r="BG109" s="38"/>
      <c r="BH109" s="38"/>
      <c r="BI109" s="38"/>
      <c r="BJ109" s="38"/>
      <c r="BK109" s="38"/>
      <c r="BL109" s="38"/>
      <c r="BM109" s="38"/>
      <c r="BN109" s="38"/>
      <c r="BO109" s="38"/>
      <c r="BP109" s="38"/>
      <c r="BQ109" s="38"/>
      <c r="BR109" s="38"/>
    </row>
    <row r="110" ht="15.75" customHeight="1">
      <c r="A110" s="38"/>
      <c r="B110" s="36"/>
      <c r="C110" s="34"/>
      <c r="D110" s="36"/>
      <c r="E110" s="36"/>
      <c r="F110" s="36"/>
      <c r="G110" s="36"/>
      <c r="H110" s="36"/>
      <c r="I110" s="36"/>
      <c r="J110" s="38"/>
      <c r="K110" s="38"/>
      <c r="L110" s="39"/>
      <c r="M110" s="46"/>
      <c r="N110" s="264"/>
      <c r="O110" s="46"/>
      <c r="P110" s="46"/>
      <c r="Q110" s="34"/>
      <c r="R110" s="36"/>
      <c r="S110" s="46"/>
      <c r="T110" s="36"/>
      <c r="U110" s="46"/>
      <c r="V110" s="46"/>
      <c r="W110" s="38"/>
      <c r="X110" s="38"/>
      <c r="Y110" s="36"/>
      <c r="Z110" s="34"/>
      <c r="AA110" s="48"/>
      <c r="AB110" s="20"/>
      <c r="AC110" s="46"/>
      <c r="AD110" s="46"/>
      <c r="AE110" s="38"/>
      <c r="AF110" s="34"/>
      <c r="AG110" s="38"/>
      <c r="AH110" s="38"/>
      <c r="AI110" s="38"/>
      <c r="AJ110" s="38"/>
      <c r="AK110" s="38"/>
      <c r="AL110" s="38"/>
      <c r="AM110" s="38"/>
      <c r="AN110" s="38"/>
      <c r="AO110" s="34"/>
      <c r="AP110" s="34"/>
      <c r="AQ110" s="34"/>
      <c r="AR110" s="53"/>
      <c r="AS110" s="53"/>
      <c r="AT110" s="38"/>
      <c r="AU110" s="39"/>
      <c r="AV110" s="39"/>
      <c r="AW110" s="34"/>
      <c r="AX110" s="38"/>
      <c r="AY110" s="38"/>
      <c r="AZ110" s="38"/>
      <c r="BA110" s="38"/>
      <c r="BB110" s="38"/>
      <c r="BC110" s="38"/>
      <c r="BD110" s="38"/>
      <c r="BE110" s="38"/>
      <c r="BF110" s="38"/>
      <c r="BG110" s="38"/>
      <c r="BH110" s="38"/>
      <c r="BI110" s="38"/>
      <c r="BJ110" s="38"/>
      <c r="BK110" s="38"/>
      <c r="BL110" s="38"/>
      <c r="BM110" s="38"/>
      <c r="BN110" s="38"/>
      <c r="BO110" s="38"/>
      <c r="BP110" s="38"/>
      <c r="BQ110" s="38"/>
      <c r="BR110" s="38"/>
    </row>
    <row r="111" ht="15.75" customHeight="1">
      <c r="A111" s="38"/>
      <c r="B111" s="36"/>
      <c r="C111" s="34"/>
      <c r="D111" s="36"/>
      <c r="E111" s="36"/>
      <c r="F111" s="36"/>
      <c r="G111" s="36"/>
      <c r="H111" s="36"/>
      <c r="I111" s="36"/>
      <c r="J111" s="38"/>
      <c r="K111" s="38"/>
      <c r="L111" s="39"/>
      <c r="M111" s="46"/>
      <c r="N111" s="264"/>
      <c r="O111" s="46"/>
      <c r="P111" s="46"/>
      <c r="Q111" s="34"/>
      <c r="R111" s="36"/>
      <c r="S111" s="46"/>
      <c r="T111" s="36"/>
      <c r="U111" s="46"/>
      <c r="V111" s="46"/>
      <c r="W111" s="38"/>
      <c r="X111" s="38"/>
      <c r="Y111" s="36"/>
      <c r="Z111" s="34"/>
      <c r="AA111" s="48"/>
      <c r="AB111" s="20"/>
      <c r="AC111" s="46"/>
      <c r="AD111" s="46"/>
      <c r="AE111" s="38"/>
      <c r="AF111" s="34"/>
      <c r="AG111" s="38"/>
      <c r="AH111" s="38"/>
      <c r="AI111" s="38"/>
      <c r="AJ111" s="38"/>
      <c r="AK111" s="38"/>
      <c r="AL111" s="38"/>
      <c r="AM111" s="38"/>
      <c r="AN111" s="38"/>
      <c r="AO111" s="34"/>
      <c r="AP111" s="34"/>
      <c r="AQ111" s="34"/>
      <c r="AR111" s="53"/>
      <c r="AS111" s="53"/>
      <c r="AT111" s="38"/>
      <c r="AU111" s="39"/>
      <c r="AV111" s="39"/>
      <c r="AW111" s="34"/>
      <c r="AX111" s="38"/>
      <c r="AY111" s="38"/>
      <c r="AZ111" s="38"/>
      <c r="BA111" s="38"/>
      <c r="BB111" s="38"/>
      <c r="BC111" s="38"/>
      <c r="BD111" s="38"/>
      <c r="BE111" s="38"/>
      <c r="BF111" s="38"/>
      <c r="BG111" s="38"/>
      <c r="BH111" s="38"/>
      <c r="BI111" s="38"/>
      <c r="BJ111" s="38"/>
      <c r="BK111" s="38"/>
      <c r="BL111" s="38"/>
      <c r="BM111" s="38"/>
      <c r="BN111" s="38"/>
      <c r="BO111" s="38"/>
      <c r="BP111" s="38"/>
      <c r="BQ111" s="38"/>
      <c r="BR111" s="38"/>
    </row>
    <row r="112" ht="15.75" customHeight="1">
      <c r="A112" s="38"/>
      <c r="B112" s="36"/>
      <c r="C112" s="34"/>
      <c r="D112" s="36"/>
      <c r="E112" s="36"/>
      <c r="F112" s="36"/>
      <c r="G112" s="36"/>
      <c r="H112" s="36"/>
      <c r="I112" s="36"/>
      <c r="J112" s="38"/>
      <c r="K112" s="38"/>
      <c r="L112" s="39"/>
      <c r="M112" s="46"/>
      <c r="N112" s="264"/>
      <c r="O112" s="46"/>
      <c r="P112" s="46"/>
      <c r="Q112" s="34"/>
      <c r="R112" s="36"/>
      <c r="S112" s="46"/>
      <c r="T112" s="36"/>
      <c r="U112" s="46"/>
      <c r="V112" s="46"/>
      <c r="W112" s="38"/>
      <c r="X112" s="38"/>
      <c r="Y112" s="36"/>
      <c r="Z112" s="34"/>
      <c r="AA112" s="48"/>
      <c r="AB112" s="20"/>
      <c r="AC112" s="46"/>
      <c r="AD112" s="46"/>
      <c r="AE112" s="38"/>
      <c r="AF112" s="34"/>
      <c r="AG112" s="38"/>
      <c r="AH112" s="38"/>
      <c r="AI112" s="38"/>
      <c r="AJ112" s="38"/>
      <c r="AK112" s="38"/>
      <c r="AL112" s="38"/>
      <c r="AM112" s="38"/>
      <c r="AN112" s="38"/>
      <c r="AO112" s="34"/>
      <c r="AP112" s="34"/>
      <c r="AQ112" s="34"/>
      <c r="AR112" s="53"/>
      <c r="AS112" s="53"/>
      <c r="AT112" s="38"/>
      <c r="AU112" s="39"/>
      <c r="AV112" s="39"/>
      <c r="AW112" s="34"/>
      <c r="AX112" s="38"/>
      <c r="AY112" s="38"/>
      <c r="AZ112" s="38"/>
      <c r="BA112" s="38"/>
      <c r="BB112" s="38"/>
      <c r="BC112" s="38"/>
      <c r="BD112" s="38"/>
      <c r="BE112" s="38"/>
      <c r="BF112" s="38"/>
      <c r="BG112" s="38"/>
      <c r="BH112" s="38"/>
      <c r="BI112" s="38"/>
      <c r="BJ112" s="38"/>
      <c r="BK112" s="38"/>
      <c r="BL112" s="38"/>
      <c r="BM112" s="38"/>
      <c r="BN112" s="38"/>
      <c r="BO112" s="38"/>
      <c r="BP112" s="38"/>
      <c r="BQ112" s="38"/>
      <c r="BR112" s="38"/>
    </row>
    <row r="113" ht="15.75" customHeight="1">
      <c r="A113" s="38"/>
      <c r="B113" s="36"/>
      <c r="C113" s="34"/>
      <c r="D113" s="36"/>
      <c r="E113" s="36"/>
      <c r="F113" s="36"/>
      <c r="G113" s="36"/>
      <c r="H113" s="36"/>
      <c r="I113" s="36"/>
      <c r="J113" s="38"/>
      <c r="K113" s="38"/>
      <c r="L113" s="39"/>
      <c r="M113" s="46"/>
      <c r="N113" s="264"/>
      <c r="O113" s="46"/>
      <c r="P113" s="46"/>
      <c r="Q113" s="34"/>
      <c r="R113" s="36"/>
      <c r="S113" s="46"/>
      <c r="T113" s="36"/>
      <c r="U113" s="46"/>
      <c r="V113" s="46"/>
      <c r="W113" s="38"/>
      <c r="X113" s="38"/>
      <c r="Y113" s="36"/>
      <c r="Z113" s="34"/>
      <c r="AA113" s="48"/>
      <c r="AB113" s="20"/>
      <c r="AC113" s="46"/>
      <c r="AD113" s="46"/>
      <c r="AE113" s="38"/>
      <c r="AF113" s="34"/>
      <c r="AG113" s="38"/>
      <c r="AH113" s="38"/>
      <c r="AI113" s="38"/>
      <c r="AJ113" s="38"/>
      <c r="AK113" s="38"/>
      <c r="AL113" s="38"/>
      <c r="AM113" s="38"/>
      <c r="AN113" s="38"/>
      <c r="AO113" s="34"/>
      <c r="AP113" s="34"/>
      <c r="AQ113" s="34"/>
      <c r="AR113" s="53"/>
      <c r="AS113" s="53"/>
      <c r="AT113" s="38"/>
      <c r="AU113" s="39"/>
      <c r="AV113" s="39"/>
      <c r="AW113" s="34"/>
      <c r="AX113" s="38"/>
      <c r="AY113" s="38"/>
      <c r="AZ113" s="38"/>
      <c r="BA113" s="38"/>
      <c r="BB113" s="38"/>
      <c r="BC113" s="38"/>
      <c r="BD113" s="38"/>
      <c r="BE113" s="38"/>
      <c r="BF113" s="38"/>
      <c r="BG113" s="38"/>
      <c r="BH113" s="38"/>
      <c r="BI113" s="38"/>
      <c r="BJ113" s="38"/>
      <c r="BK113" s="38"/>
      <c r="BL113" s="38"/>
      <c r="BM113" s="38"/>
      <c r="BN113" s="38"/>
      <c r="BO113" s="38"/>
      <c r="BP113" s="38"/>
      <c r="BQ113" s="38"/>
      <c r="BR113" s="38"/>
    </row>
    <row r="114" ht="15.75" customHeight="1">
      <c r="A114" s="38"/>
      <c r="B114" s="36"/>
      <c r="C114" s="34"/>
      <c r="D114" s="36"/>
      <c r="E114" s="36"/>
      <c r="F114" s="36"/>
      <c r="G114" s="36"/>
      <c r="H114" s="36"/>
      <c r="I114" s="36"/>
      <c r="J114" s="38"/>
      <c r="K114" s="38"/>
      <c r="L114" s="39"/>
      <c r="M114" s="46"/>
      <c r="N114" s="264"/>
      <c r="O114" s="46"/>
      <c r="P114" s="46"/>
      <c r="Q114" s="34"/>
      <c r="R114" s="36"/>
      <c r="S114" s="46"/>
      <c r="T114" s="36"/>
      <c r="U114" s="46"/>
      <c r="V114" s="46"/>
      <c r="W114" s="38"/>
      <c r="X114" s="38"/>
      <c r="Y114" s="36"/>
      <c r="Z114" s="34"/>
      <c r="AA114" s="48"/>
      <c r="AB114" s="20"/>
      <c r="AC114" s="46"/>
      <c r="AD114" s="46"/>
      <c r="AE114" s="38"/>
      <c r="AF114" s="34"/>
      <c r="AG114" s="38"/>
      <c r="AH114" s="38"/>
      <c r="AI114" s="38"/>
      <c r="AJ114" s="38"/>
      <c r="AK114" s="38"/>
      <c r="AL114" s="38"/>
      <c r="AM114" s="38"/>
      <c r="AN114" s="38"/>
      <c r="AO114" s="34"/>
      <c r="AP114" s="34"/>
      <c r="AQ114" s="34"/>
      <c r="AR114" s="53"/>
      <c r="AS114" s="53"/>
      <c r="AT114" s="38"/>
      <c r="AU114" s="39"/>
      <c r="AV114" s="39"/>
      <c r="AW114" s="34"/>
      <c r="AX114" s="38"/>
      <c r="AY114" s="38"/>
      <c r="AZ114" s="38"/>
      <c r="BA114" s="38"/>
      <c r="BB114" s="38"/>
      <c r="BC114" s="38"/>
      <c r="BD114" s="38"/>
      <c r="BE114" s="38"/>
      <c r="BF114" s="38"/>
      <c r="BG114" s="38"/>
      <c r="BH114" s="38"/>
      <c r="BI114" s="38"/>
      <c r="BJ114" s="38"/>
      <c r="BK114" s="38"/>
      <c r="BL114" s="38"/>
      <c r="BM114" s="38"/>
      <c r="BN114" s="38"/>
      <c r="BO114" s="38"/>
      <c r="BP114" s="38"/>
      <c r="BQ114" s="38"/>
      <c r="BR114" s="38"/>
    </row>
    <row r="115" ht="15.75" customHeight="1">
      <c r="A115" s="38"/>
      <c r="B115" s="36"/>
      <c r="C115" s="34"/>
      <c r="D115" s="36"/>
      <c r="E115" s="36"/>
      <c r="F115" s="36"/>
      <c r="G115" s="36"/>
      <c r="H115" s="36"/>
      <c r="I115" s="36"/>
      <c r="J115" s="38"/>
      <c r="K115" s="38"/>
      <c r="L115" s="39"/>
      <c r="M115" s="46"/>
      <c r="N115" s="264"/>
      <c r="O115" s="46"/>
      <c r="P115" s="46"/>
      <c r="Q115" s="34"/>
      <c r="R115" s="36"/>
      <c r="S115" s="46"/>
      <c r="T115" s="36"/>
      <c r="U115" s="46"/>
      <c r="V115" s="46"/>
      <c r="W115" s="38"/>
      <c r="X115" s="38"/>
      <c r="Y115" s="36"/>
      <c r="Z115" s="34"/>
      <c r="AA115" s="48"/>
      <c r="AB115" s="20"/>
      <c r="AC115" s="46"/>
      <c r="AD115" s="46"/>
      <c r="AE115" s="38"/>
      <c r="AF115" s="34"/>
      <c r="AG115" s="38"/>
      <c r="AH115" s="38"/>
      <c r="AI115" s="38"/>
      <c r="AJ115" s="38"/>
      <c r="AK115" s="38"/>
      <c r="AL115" s="38"/>
      <c r="AM115" s="38"/>
      <c r="AN115" s="38"/>
      <c r="AO115" s="34"/>
      <c r="AP115" s="34"/>
      <c r="AQ115" s="34"/>
      <c r="AR115" s="53"/>
      <c r="AS115" s="53"/>
      <c r="AT115" s="38"/>
      <c r="AU115" s="39"/>
      <c r="AV115" s="39"/>
      <c r="AW115" s="34"/>
      <c r="AX115" s="38"/>
      <c r="AY115" s="38"/>
      <c r="AZ115" s="38"/>
      <c r="BA115" s="38"/>
      <c r="BB115" s="38"/>
      <c r="BC115" s="38"/>
      <c r="BD115" s="38"/>
      <c r="BE115" s="38"/>
      <c r="BF115" s="38"/>
      <c r="BG115" s="38"/>
      <c r="BH115" s="38"/>
      <c r="BI115" s="38"/>
      <c r="BJ115" s="38"/>
      <c r="BK115" s="38"/>
      <c r="BL115" s="38"/>
      <c r="BM115" s="38"/>
      <c r="BN115" s="38"/>
      <c r="BO115" s="38"/>
      <c r="BP115" s="38"/>
      <c r="BQ115" s="38"/>
      <c r="BR115" s="38"/>
    </row>
    <row r="116" ht="15.75" customHeight="1">
      <c r="A116" s="38"/>
      <c r="B116" s="36"/>
      <c r="C116" s="34"/>
      <c r="D116" s="36"/>
      <c r="E116" s="36"/>
      <c r="F116" s="36"/>
      <c r="G116" s="36"/>
      <c r="H116" s="36"/>
      <c r="I116" s="36"/>
      <c r="J116" s="38"/>
      <c r="K116" s="38"/>
      <c r="L116" s="39"/>
      <c r="M116" s="46"/>
      <c r="N116" s="264"/>
      <c r="O116" s="46"/>
      <c r="P116" s="46"/>
      <c r="Q116" s="34"/>
      <c r="R116" s="36"/>
      <c r="S116" s="46"/>
      <c r="T116" s="36"/>
      <c r="U116" s="46"/>
      <c r="V116" s="46"/>
      <c r="W116" s="38"/>
      <c r="X116" s="38"/>
      <c r="Y116" s="36"/>
      <c r="Z116" s="34"/>
      <c r="AA116" s="48"/>
      <c r="AB116" s="20"/>
      <c r="AC116" s="46"/>
      <c r="AD116" s="46"/>
      <c r="AE116" s="38"/>
      <c r="AF116" s="34"/>
      <c r="AG116" s="38"/>
      <c r="AH116" s="38"/>
      <c r="AI116" s="38"/>
      <c r="AJ116" s="38"/>
      <c r="AK116" s="38"/>
      <c r="AL116" s="38"/>
      <c r="AM116" s="38"/>
      <c r="AN116" s="38"/>
      <c r="AO116" s="34"/>
      <c r="AP116" s="34"/>
      <c r="AQ116" s="34"/>
      <c r="AR116" s="53"/>
      <c r="AS116" s="53"/>
      <c r="AT116" s="38"/>
      <c r="AU116" s="39"/>
      <c r="AV116" s="39"/>
      <c r="AW116" s="34"/>
      <c r="AX116" s="38"/>
      <c r="AY116" s="38"/>
      <c r="AZ116" s="38"/>
      <c r="BA116" s="38"/>
      <c r="BB116" s="38"/>
      <c r="BC116" s="38"/>
      <c r="BD116" s="38"/>
      <c r="BE116" s="38"/>
      <c r="BF116" s="38"/>
      <c r="BG116" s="38"/>
      <c r="BH116" s="38"/>
      <c r="BI116" s="38"/>
      <c r="BJ116" s="38"/>
      <c r="BK116" s="38"/>
      <c r="BL116" s="38"/>
      <c r="BM116" s="38"/>
      <c r="BN116" s="38"/>
      <c r="BO116" s="38"/>
      <c r="BP116" s="38"/>
      <c r="BQ116" s="38"/>
      <c r="BR116" s="38"/>
    </row>
    <row r="117" ht="15.75" customHeight="1">
      <c r="A117" s="38"/>
      <c r="B117" s="36"/>
      <c r="C117" s="34"/>
      <c r="D117" s="36"/>
      <c r="E117" s="36"/>
      <c r="F117" s="36"/>
      <c r="G117" s="36"/>
      <c r="H117" s="36"/>
      <c r="I117" s="36"/>
      <c r="J117" s="38"/>
      <c r="K117" s="38"/>
      <c r="L117" s="39"/>
      <c r="M117" s="46"/>
      <c r="N117" s="264"/>
      <c r="O117" s="46"/>
      <c r="P117" s="46"/>
      <c r="Q117" s="34"/>
      <c r="R117" s="36"/>
      <c r="S117" s="46"/>
      <c r="T117" s="36"/>
      <c r="U117" s="46"/>
      <c r="V117" s="46"/>
      <c r="W117" s="38"/>
      <c r="X117" s="38"/>
      <c r="Y117" s="36"/>
      <c r="Z117" s="34"/>
      <c r="AA117" s="48"/>
      <c r="AB117" s="20"/>
      <c r="AC117" s="46"/>
      <c r="AD117" s="46"/>
      <c r="AE117" s="38"/>
      <c r="AF117" s="34"/>
      <c r="AG117" s="38"/>
      <c r="AH117" s="38"/>
      <c r="AI117" s="38"/>
      <c r="AJ117" s="38"/>
      <c r="AK117" s="38"/>
      <c r="AL117" s="38"/>
      <c r="AM117" s="38"/>
      <c r="AN117" s="38"/>
      <c r="AO117" s="34"/>
      <c r="AP117" s="34"/>
      <c r="AQ117" s="34"/>
      <c r="AR117" s="53"/>
      <c r="AS117" s="53"/>
      <c r="AT117" s="38"/>
      <c r="AU117" s="39"/>
      <c r="AV117" s="39"/>
      <c r="AW117" s="34"/>
      <c r="AX117" s="38"/>
      <c r="AY117" s="38"/>
      <c r="AZ117" s="38"/>
      <c r="BA117" s="38"/>
      <c r="BB117" s="38"/>
      <c r="BC117" s="38"/>
      <c r="BD117" s="38"/>
      <c r="BE117" s="38"/>
      <c r="BF117" s="38"/>
      <c r="BG117" s="38"/>
      <c r="BH117" s="38"/>
      <c r="BI117" s="38"/>
      <c r="BJ117" s="38"/>
      <c r="BK117" s="38"/>
      <c r="BL117" s="38"/>
      <c r="BM117" s="38"/>
      <c r="BN117" s="38"/>
      <c r="BO117" s="38"/>
      <c r="BP117" s="38"/>
      <c r="BQ117" s="38"/>
      <c r="BR117" s="38"/>
    </row>
    <row r="118" ht="15.75" customHeight="1">
      <c r="A118" s="38"/>
      <c r="B118" s="36"/>
      <c r="C118" s="34"/>
      <c r="D118" s="36"/>
      <c r="E118" s="36"/>
      <c r="F118" s="36"/>
      <c r="G118" s="36"/>
      <c r="H118" s="36"/>
      <c r="I118" s="36"/>
      <c r="J118" s="38"/>
      <c r="K118" s="38"/>
      <c r="L118" s="39"/>
      <c r="M118" s="46"/>
      <c r="N118" s="264"/>
      <c r="O118" s="46"/>
      <c r="P118" s="46"/>
      <c r="Q118" s="34"/>
      <c r="R118" s="36"/>
      <c r="S118" s="46"/>
      <c r="T118" s="36"/>
      <c r="U118" s="46"/>
      <c r="V118" s="46"/>
      <c r="W118" s="38"/>
      <c r="X118" s="38"/>
      <c r="Y118" s="36"/>
      <c r="Z118" s="34"/>
      <c r="AA118" s="48"/>
      <c r="AB118" s="20"/>
      <c r="AC118" s="46"/>
      <c r="AD118" s="46"/>
      <c r="AE118" s="38"/>
      <c r="AF118" s="34"/>
      <c r="AG118" s="38"/>
      <c r="AH118" s="38"/>
      <c r="AI118" s="38"/>
      <c r="AJ118" s="38"/>
      <c r="AK118" s="38"/>
      <c r="AL118" s="38"/>
      <c r="AM118" s="38"/>
      <c r="AN118" s="38"/>
      <c r="AO118" s="34"/>
      <c r="AP118" s="34"/>
      <c r="AQ118" s="34"/>
      <c r="AR118" s="53"/>
      <c r="AS118" s="53"/>
      <c r="AT118" s="38"/>
      <c r="AU118" s="39"/>
      <c r="AV118" s="39"/>
      <c r="AW118" s="34"/>
      <c r="AX118" s="38"/>
      <c r="AY118" s="38"/>
      <c r="AZ118" s="38"/>
      <c r="BA118" s="38"/>
      <c r="BB118" s="38"/>
      <c r="BC118" s="38"/>
      <c r="BD118" s="38"/>
      <c r="BE118" s="38"/>
      <c r="BF118" s="38"/>
      <c r="BG118" s="38"/>
      <c r="BH118" s="38"/>
      <c r="BI118" s="38"/>
      <c r="BJ118" s="38"/>
      <c r="BK118" s="38"/>
      <c r="BL118" s="38"/>
      <c r="BM118" s="38"/>
      <c r="BN118" s="38"/>
      <c r="BO118" s="38"/>
      <c r="BP118" s="38"/>
      <c r="BQ118" s="38"/>
      <c r="BR118" s="38"/>
    </row>
    <row r="119" ht="15.75" customHeight="1">
      <c r="A119" s="38"/>
      <c r="B119" s="36"/>
      <c r="C119" s="34"/>
      <c r="D119" s="36"/>
      <c r="E119" s="36"/>
      <c r="F119" s="36"/>
      <c r="G119" s="36"/>
      <c r="H119" s="36"/>
      <c r="I119" s="36"/>
      <c r="J119" s="38"/>
      <c r="K119" s="38"/>
      <c r="L119" s="39"/>
      <c r="M119" s="46"/>
      <c r="N119" s="264"/>
      <c r="O119" s="46"/>
      <c r="P119" s="46"/>
      <c r="Q119" s="34"/>
      <c r="R119" s="36"/>
      <c r="S119" s="46"/>
      <c r="T119" s="36"/>
      <c r="U119" s="46"/>
      <c r="V119" s="46"/>
      <c r="W119" s="38"/>
      <c r="X119" s="38"/>
      <c r="Y119" s="36"/>
      <c r="Z119" s="34"/>
      <c r="AA119" s="48"/>
      <c r="AB119" s="20"/>
      <c r="AC119" s="46"/>
      <c r="AD119" s="46"/>
      <c r="AE119" s="38"/>
      <c r="AF119" s="34"/>
      <c r="AG119" s="38"/>
      <c r="AH119" s="38"/>
      <c r="AI119" s="38"/>
      <c r="AJ119" s="38"/>
      <c r="AK119" s="38"/>
      <c r="AL119" s="38"/>
      <c r="AM119" s="38"/>
      <c r="AN119" s="38"/>
      <c r="AO119" s="34"/>
      <c r="AP119" s="34"/>
      <c r="AQ119" s="34"/>
      <c r="AR119" s="53"/>
      <c r="AS119" s="53"/>
      <c r="AT119" s="38"/>
      <c r="AU119" s="39"/>
      <c r="AV119" s="39"/>
      <c r="AW119" s="34"/>
      <c r="AX119" s="38"/>
      <c r="AY119" s="38"/>
      <c r="AZ119" s="38"/>
      <c r="BA119" s="38"/>
      <c r="BB119" s="38"/>
      <c r="BC119" s="38"/>
      <c r="BD119" s="38"/>
      <c r="BE119" s="38"/>
      <c r="BF119" s="38"/>
      <c r="BG119" s="38"/>
      <c r="BH119" s="38"/>
      <c r="BI119" s="38"/>
      <c r="BJ119" s="38"/>
      <c r="BK119" s="38"/>
      <c r="BL119" s="38"/>
      <c r="BM119" s="38"/>
      <c r="BN119" s="38"/>
      <c r="BO119" s="38"/>
      <c r="BP119" s="38"/>
      <c r="BQ119" s="38"/>
      <c r="BR119" s="38"/>
    </row>
    <row r="120" ht="15.75" customHeight="1">
      <c r="A120" s="38"/>
      <c r="B120" s="36"/>
      <c r="C120" s="34"/>
      <c r="D120" s="36"/>
      <c r="E120" s="36"/>
      <c r="F120" s="36"/>
      <c r="G120" s="36"/>
      <c r="H120" s="36"/>
      <c r="I120" s="36"/>
      <c r="J120" s="38"/>
      <c r="K120" s="38"/>
      <c r="L120" s="39"/>
      <c r="M120" s="46"/>
      <c r="N120" s="264"/>
      <c r="O120" s="46"/>
      <c r="P120" s="46"/>
      <c r="Q120" s="34"/>
      <c r="R120" s="36"/>
      <c r="S120" s="46"/>
      <c r="T120" s="36"/>
      <c r="U120" s="46"/>
      <c r="V120" s="46"/>
      <c r="W120" s="38"/>
      <c r="X120" s="38"/>
      <c r="Y120" s="36"/>
      <c r="Z120" s="34"/>
      <c r="AA120" s="48"/>
      <c r="AB120" s="20"/>
      <c r="AC120" s="46"/>
      <c r="AD120" s="46"/>
      <c r="AE120" s="38"/>
      <c r="AF120" s="34"/>
      <c r="AG120" s="38"/>
      <c r="AH120" s="38"/>
      <c r="AI120" s="38"/>
      <c r="AJ120" s="38"/>
      <c r="AK120" s="38"/>
      <c r="AL120" s="38"/>
      <c r="AM120" s="38"/>
      <c r="AN120" s="38"/>
      <c r="AO120" s="34"/>
      <c r="AP120" s="34"/>
      <c r="AQ120" s="34"/>
      <c r="AR120" s="53"/>
      <c r="AS120" s="53"/>
      <c r="AT120" s="38"/>
      <c r="AU120" s="39"/>
      <c r="AV120" s="39"/>
      <c r="AW120" s="34"/>
      <c r="AX120" s="38"/>
      <c r="AY120" s="38"/>
      <c r="AZ120" s="38"/>
      <c r="BA120" s="38"/>
      <c r="BB120" s="38"/>
      <c r="BC120" s="38"/>
      <c r="BD120" s="38"/>
      <c r="BE120" s="38"/>
      <c r="BF120" s="38"/>
      <c r="BG120" s="38"/>
      <c r="BH120" s="38"/>
      <c r="BI120" s="38"/>
      <c r="BJ120" s="38"/>
      <c r="BK120" s="38"/>
      <c r="BL120" s="38"/>
      <c r="BM120" s="38"/>
      <c r="BN120" s="38"/>
      <c r="BO120" s="38"/>
      <c r="BP120" s="38"/>
      <c r="BQ120" s="38"/>
      <c r="BR120" s="38"/>
    </row>
    <row r="121" ht="15.75" customHeight="1">
      <c r="A121" s="38"/>
      <c r="B121" s="36"/>
      <c r="C121" s="34"/>
      <c r="D121" s="36"/>
      <c r="E121" s="36"/>
      <c r="F121" s="36"/>
      <c r="G121" s="36"/>
      <c r="H121" s="36"/>
      <c r="I121" s="36"/>
      <c r="J121" s="38"/>
      <c r="K121" s="38"/>
      <c r="L121" s="39"/>
      <c r="M121" s="46"/>
      <c r="N121" s="264"/>
      <c r="O121" s="46"/>
      <c r="P121" s="46"/>
      <c r="Q121" s="34"/>
      <c r="R121" s="36"/>
      <c r="S121" s="46"/>
      <c r="T121" s="36"/>
      <c r="U121" s="46"/>
      <c r="V121" s="46"/>
      <c r="W121" s="38"/>
      <c r="X121" s="38"/>
      <c r="Y121" s="36"/>
      <c r="Z121" s="34"/>
      <c r="AA121" s="48"/>
      <c r="AB121" s="20"/>
      <c r="AC121" s="46"/>
      <c r="AD121" s="46"/>
      <c r="AE121" s="38"/>
      <c r="AF121" s="34"/>
      <c r="AG121" s="38"/>
      <c r="AH121" s="38"/>
      <c r="AI121" s="38"/>
      <c r="AJ121" s="38"/>
      <c r="AK121" s="38"/>
      <c r="AL121" s="38"/>
      <c r="AM121" s="38"/>
      <c r="AN121" s="38"/>
      <c r="AO121" s="34"/>
      <c r="AP121" s="34"/>
      <c r="AQ121" s="34"/>
      <c r="AR121" s="53"/>
      <c r="AS121" s="53"/>
      <c r="AT121" s="38"/>
      <c r="AU121" s="39"/>
      <c r="AV121" s="39"/>
      <c r="AW121" s="34"/>
      <c r="AX121" s="38"/>
      <c r="AY121" s="38"/>
      <c r="AZ121" s="38"/>
      <c r="BA121" s="38"/>
      <c r="BB121" s="38"/>
      <c r="BC121" s="38"/>
      <c r="BD121" s="38"/>
      <c r="BE121" s="38"/>
      <c r="BF121" s="38"/>
      <c r="BG121" s="38"/>
      <c r="BH121" s="38"/>
      <c r="BI121" s="38"/>
      <c r="BJ121" s="38"/>
      <c r="BK121" s="38"/>
      <c r="BL121" s="38"/>
      <c r="BM121" s="38"/>
      <c r="BN121" s="38"/>
      <c r="BO121" s="38"/>
      <c r="BP121" s="38"/>
      <c r="BQ121" s="38"/>
      <c r="BR121" s="38"/>
    </row>
    <row r="122" ht="15.75" customHeight="1">
      <c r="A122" s="38"/>
      <c r="B122" s="36"/>
      <c r="C122" s="34"/>
      <c r="D122" s="36"/>
      <c r="E122" s="36"/>
      <c r="F122" s="36"/>
      <c r="G122" s="36"/>
      <c r="H122" s="36"/>
      <c r="I122" s="36"/>
      <c r="J122" s="38"/>
      <c r="K122" s="38"/>
      <c r="L122" s="39"/>
      <c r="M122" s="46"/>
      <c r="N122" s="264"/>
      <c r="O122" s="46"/>
      <c r="P122" s="46"/>
      <c r="Q122" s="34"/>
      <c r="R122" s="36"/>
      <c r="S122" s="46"/>
      <c r="T122" s="36"/>
      <c r="U122" s="46"/>
      <c r="V122" s="46"/>
      <c r="W122" s="38"/>
      <c r="X122" s="38"/>
      <c r="Y122" s="36"/>
      <c r="Z122" s="34"/>
      <c r="AA122" s="48"/>
      <c r="AB122" s="20"/>
      <c r="AC122" s="46"/>
      <c r="AD122" s="46"/>
      <c r="AE122" s="38"/>
      <c r="AF122" s="34"/>
      <c r="AG122" s="38"/>
      <c r="AH122" s="38"/>
      <c r="AI122" s="38"/>
      <c r="AJ122" s="38"/>
      <c r="AK122" s="38"/>
      <c r="AL122" s="38"/>
      <c r="AM122" s="38"/>
      <c r="AN122" s="38"/>
      <c r="AO122" s="34"/>
      <c r="AP122" s="34"/>
      <c r="AQ122" s="34"/>
      <c r="AR122" s="53"/>
      <c r="AS122" s="53"/>
      <c r="AT122" s="38"/>
      <c r="AU122" s="39"/>
      <c r="AV122" s="39"/>
      <c r="AW122" s="34"/>
      <c r="AX122" s="38"/>
      <c r="AY122" s="38"/>
      <c r="AZ122" s="38"/>
      <c r="BA122" s="38"/>
      <c r="BB122" s="38"/>
      <c r="BC122" s="38"/>
      <c r="BD122" s="38"/>
      <c r="BE122" s="38"/>
      <c r="BF122" s="38"/>
      <c r="BG122" s="38"/>
      <c r="BH122" s="38"/>
      <c r="BI122" s="38"/>
      <c r="BJ122" s="38"/>
      <c r="BK122" s="38"/>
      <c r="BL122" s="38"/>
      <c r="BM122" s="38"/>
      <c r="BN122" s="38"/>
      <c r="BO122" s="38"/>
      <c r="BP122" s="38"/>
      <c r="BQ122" s="38"/>
      <c r="BR122" s="38"/>
    </row>
    <row r="123" ht="15.75" customHeight="1">
      <c r="A123" s="38"/>
      <c r="B123" s="36"/>
      <c r="C123" s="34"/>
      <c r="D123" s="36"/>
      <c r="E123" s="36"/>
      <c r="F123" s="36"/>
      <c r="G123" s="36"/>
      <c r="H123" s="36"/>
      <c r="I123" s="36"/>
      <c r="J123" s="38"/>
      <c r="K123" s="38"/>
      <c r="L123" s="39"/>
      <c r="M123" s="46"/>
      <c r="N123" s="264"/>
      <c r="O123" s="46"/>
      <c r="P123" s="46"/>
      <c r="Q123" s="34"/>
      <c r="R123" s="36"/>
      <c r="S123" s="46"/>
      <c r="T123" s="36"/>
      <c r="U123" s="46"/>
      <c r="V123" s="46"/>
      <c r="W123" s="38"/>
      <c r="X123" s="38"/>
      <c r="Y123" s="36"/>
      <c r="Z123" s="34"/>
      <c r="AA123" s="48"/>
      <c r="AB123" s="20"/>
      <c r="AC123" s="46"/>
      <c r="AD123" s="46"/>
      <c r="AE123" s="38"/>
      <c r="AF123" s="34"/>
      <c r="AG123" s="38"/>
      <c r="AH123" s="38"/>
      <c r="AI123" s="38"/>
      <c r="AJ123" s="38"/>
      <c r="AK123" s="38"/>
      <c r="AL123" s="38"/>
      <c r="AM123" s="38"/>
      <c r="AN123" s="38"/>
      <c r="AO123" s="34"/>
      <c r="AP123" s="34"/>
      <c r="AQ123" s="34"/>
      <c r="AR123" s="53"/>
      <c r="AS123" s="53"/>
      <c r="AT123" s="38"/>
      <c r="AU123" s="39"/>
      <c r="AV123" s="39"/>
      <c r="AW123" s="34"/>
      <c r="AX123" s="38"/>
      <c r="AY123" s="38"/>
      <c r="AZ123" s="38"/>
      <c r="BA123" s="38"/>
      <c r="BB123" s="38"/>
      <c r="BC123" s="38"/>
      <c r="BD123" s="38"/>
      <c r="BE123" s="38"/>
      <c r="BF123" s="38"/>
      <c r="BG123" s="38"/>
      <c r="BH123" s="38"/>
      <c r="BI123" s="38"/>
      <c r="BJ123" s="38"/>
      <c r="BK123" s="38"/>
      <c r="BL123" s="38"/>
      <c r="BM123" s="38"/>
      <c r="BN123" s="38"/>
      <c r="BO123" s="38"/>
      <c r="BP123" s="38"/>
      <c r="BQ123" s="38"/>
      <c r="BR123" s="38"/>
    </row>
    <row r="124" ht="15.75" customHeight="1">
      <c r="A124" s="38"/>
      <c r="B124" s="36"/>
      <c r="C124" s="34"/>
      <c r="D124" s="36"/>
      <c r="E124" s="36"/>
      <c r="F124" s="36"/>
      <c r="G124" s="36"/>
      <c r="H124" s="36"/>
      <c r="I124" s="36"/>
      <c r="J124" s="38"/>
      <c r="K124" s="38"/>
      <c r="L124" s="39"/>
      <c r="M124" s="46"/>
      <c r="N124" s="264"/>
      <c r="O124" s="46"/>
      <c r="P124" s="46"/>
      <c r="Q124" s="34"/>
      <c r="R124" s="36"/>
      <c r="S124" s="46"/>
      <c r="T124" s="36"/>
      <c r="U124" s="46"/>
      <c r="V124" s="46"/>
      <c r="W124" s="38"/>
      <c r="X124" s="38"/>
      <c r="Y124" s="36"/>
      <c r="Z124" s="34"/>
      <c r="AA124" s="48"/>
      <c r="AB124" s="20"/>
      <c r="AC124" s="46"/>
      <c r="AD124" s="46"/>
      <c r="AE124" s="38"/>
      <c r="AF124" s="34"/>
      <c r="AG124" s="38"/>
      <c r="AH124" s="38"/>
      <c r="AI124" s="38"/>
      <c r="AJ124" s="38"/>
      <c r="AK124" s="38"/>
      <c r="AL124" s="38"/>
      <c r="AM124" s="38"/>
      <c r="AN124" s="38"/>
      <c r="AO124" s="34"/>
      <c r="AP124" s="34"/>
      <c r="AQ124" s="34"/>
      <c r="AR124" s="53"/>
      <c r="AS124" s="53"/>
      <c r="AT124" s="38"/>
      <c r="AU124" s="39"/>
      <c r="AV124" s="39"/>
      <c r="AW124" s="34"/>
      <c r="AX124" s="38"/>
      <c r="AY124" s="38"/>
      <c r="AZ124" s="38"/>
      <c r="BA124" s="38"/>
      <c r="BB124" s="38"/>
      <c r="BC124" s="38"/>
      <c r="BD124" s="38"/>
      <c r="BE124" s="38"/>
      <c r="BF124" s="38"/>
      <c r="BG124" s="38"/>
      <c r="BH124" s="38"/>
      <c r="BI124" s="38"/>
      <c r="BJ124" s="38"/>
      <c r="BK124" s="38"/>
      <c r="BL124" s="38"/>
      <c r="BM124" s="38"/>
      <c r="BN124" s="38"/>
      <c r="BO124" s="38"/>
      <c r="BP124" s="38"/>
      <c r="BQ124" s="38"/>
      <c r="BR124" s="38"/>
    </row>
    <row r="125" ht="15.75" customHeight="1">
      <c r="A125" s="38"/>
      <c r="B125" s="36"/>
      <c r="C125" s="34"/>
      <c r="D125" s="36"/>
      <c r="E125" s="36"/>
      <c r="F125" s="36"/>
      <c r="G125" s="36"/>
      <c r="H125" s="36"/>
      <c r="I125" s="36"/>
      <c r="J125" s="38"/>
      <c r="K125" s="38"/>
      <c r="L125" s="39"/>
      <c r="M125" s="46"/>
      <c r="N125" s="264"/>
      <c r="O125" s="46"/>
      <c r="P125" s="46"/>
      <c r="Q125" s="34"/>
      <c r="R125" s="36"/>
      <c r="S125" s="46"/>
      <c r="T125" s="36"/>
      <c r="U125" s="46"/>
      <c r="V125" s="46"/>
      <c r="W125" s="38"/>
      <c r="X125" s="38"/>
      <c r="Y125" s="36"/>
      <c r="Z125" s="34"/>
      <c r="AA125" s="48"/>
      <c r="AB125" s="20"/>
      <c r="AC125" s="46"/>
      <c r="AD125" s="46"/>
      <c r="AE125" s="38"/>
      <c r="AF125" s="34"/>
      <c r="AG125" s="38"/>
      <c r="AH125" s="38"/>
      <c r="AI125" s="38"/>
      <c r="AJ125" s="38"/>
      <c r="AK125" s="38"/>
      <c r="AL125" s="38"/>
      <c r="AM125" s="38"/>
      <c r="AN125" s="38"/>
      <c r="AO125" s="34"/>
      <c r="AP125" s="34"/>
      <c r="AQ125" s="34"/>
      <c r="AR125" s="53"/>
      <c r="AS125" s="53"/>
      <c r="AT125" s="38"/>
      <c r="AU125" s="39"/>
      <c r="AV125" s="39"/>
      <c r="AW125" s="34"/>
      <c r="AX125" s="38"/>
      <c r="AY125" s="38"/>
      <c r="AZ125" s="38"/>
      <c r="BA125" s="38"/>
      <c r="BB125" s="38"/>
      <c r="BC125" s="38"/>
      <c r="BD125" s="38"/>
      <c r="BE125" s="38"/>
      <c r="BF125" s="38"/>
      <c r="BG125" s="38"/>
      <c r="BH125" s="38"/>
      <c r="BI125" s="38"/>
      <c r="BJ125" s="38"/>
      <c r="BK125" s="38"/>
      <c r="BL125" s="38"/>
      <c r="BM125" s="38"/>
      <c r="BN125" s="38"/>
      <c r="BO125" s="38"/>
      <c r="BP125" s="38"/>
      <c r="BQ125" s="38"/>
      <c r="BR125" s="38"/>
    </row>
    <row r="126" ht="15.75" customHeight="1">
      <c r="A126" s="38"/>
      <c r="B126" s="36"/>
      <c r="C126" s="34"/>
      <c r="D126" s="36"/>
      <c r="E126" s="36"/>
      <c r="F126" s="36"/>
      <c r="G126" s="36"/>
      <c r="H126" s="36"/>
      <c r="I126" s="36"/>
      <c r="J126" s="38"/>
      <c r="K126" s="38"/>
      <c r="L126" s="39"/>
      <c r="M126" s="46"/>
      <c r="N126" s="264"/>
      <c r="O126" s="46"/>
      <c r="P126" s="46"/>
      <c r="Q126" s="34"/>
      <c r="R126" s="36"/>
      <c r="S126" s="46"/>
      <c r="T126" s="36"/>
      <c r="U126" s="46"/>
      <c r="V126" s="46"/>
      <c r="W126" s="38"/>
      <c r="X126" s="38"/>
      <c r="Y126" s="36"/>
      <c r="Z126" s="34"/>
      <c r="AA126" s="48"/>
      <c r="AB126" s="20"/>
      <c r="AC126" s="46"/>
      <c r="AD126" s="46"/>
      <c r="AE126" s="38"/>
      <c r="AF126" s="34"/>
      <c r="AG126" s="38"/>
      <c r="AH126" s="38"/>
      <c r="AI126" s="38"/>
      <c r="AJ126" s="38"/>
      <c r="AK126" s="38"/>
      <c r="AL126" s="38"/>
      <c r="AM126" s="38"/>
      <c r="AN126" s="38"/>
      <c r="AO126" s="34"/>
      <c r="AP126" s="34"/>
      <c r="AQ126" s="34"/>
      <c r="AR126" s="53"/>
      <c r="AS126" s="53"/>
      <c r="AT126" s="38"/>
      <c r="AU126" s="39"/>
      <c r="AV126" s="39"/>
      <c r="AW126" s="34"/>
      <c r="AX126" s="38"/>
      <c r="AY126" s="38"/>
      <c r="AZ126" s="38"/>
      <c r="BA126" s="38"/>
      <c r="BB126" s="38"/>
      <c r="BC126" s="38"/>
      <c r="BD126" s="38"/>
      <c r="BE126" s="38"/>
      <c r="BF126" s="38"/>
      <c r="BG126" s="38"/>
      <c r="BH126" s="38"/>
      <c r="BI126" s="38"/>
      <c r="BJ126" s="38"/>
      <c r="BK126" s="38"/>
      <c r="BL126" s="38"/>
      <c r="BM126" s="38"/>
      <c r="BN126" s="38"/>
      <c r="BO126" s="38"/>
      <c r="BP126" s="38"/>
      <c r="BQ126" s="38"/>
      <c r="BR126" s="38"/>
    </row>
    <row r="127" ht="15.75" customHeight="1">
      <c r="A127" s="38"/>
      <c r="B127" s="36"/>
      <c r="C127" s="34"/>
      <c r="D127" s="36"/>
      <c r="E127" s="36"/>
      <c r="F127" s="36"/>
      <c r="G127" s="36"/>
      <c r="H127" s="36"/>
      <c r="I127" s="36"/>
      <c r="J127" s="38"/>
      <c r="K127" s="38"/>
      <c r="L127" s="39"/>
      <c r="M127" s="46"/>
      <c r="N127" s="264"/>
      <c r="O127" s="46"/>
      <c r="P127" s="46"/>
      <c r="Q127" s="34"/>
      <c r="R127" s="36"/>
      <c r="S127" s="46"/>
      <c r="T127" s="36"/>
      <c r="U127" s="46"/>
      <c r="V127" s="46"/>
      <c r="W127" s="38"/>
      <c r="X127" s="38"/>
      <c r="Y127" s="36"/>
      <c r="Z127" s="34"/>
      <c r="AA127" s="48"/>
      <c r="AB127" s="20"/>
      <c r="AC127" s="46"/>
      <c r="AD127" s="46"/>
      <c r="AE127" s="38"/>
      <c r="AF127" s="34"/>
      <c r="AG127" s="38"/>
      <c r="AH127" s="38"/>
      <c r="AI127" s="38"/>
      <c r="AJ127" s="38"/>
      <c r="AK127" s="38"/>
      <c r="AL127" s="38"/>
      <c r="AM127" s="38"/>
      <c r="AN127" s="38"/>
      <c r="AO127" s="34"/>
      <c r="AP127" s="34"/>
      <c r="AQ127" s="34"/>
      <c r="AR127" s="53"/>
      <c r="AS127" s="53"/>
      <c r="AT127" s="38"/>
      <c r="AU127" s="39"/>
      <c r="AV127" s="39"/>
      <c r="AW127" s="34"/>
      <c r="AX127" s="38"/>
      <c r="AY127" s="38"/>
      <c r="AZ127" s="38"/>
      <c r="BA127" s="38"/>
      <c r="BB127" s="38"/>
      <c r="BC127" s="38"/>
      <c r="BD127" s="38"/>
      <c r="BE127" s="38"/>
      <c r="BF127" s="38"/>
      <c r="BG127" s="38"/>
      <c r="BH127" s="38"/>
      <c r="BI127" s="38"/>
      <c r="BJ127" s="38"/>
      <c r="BK127" s="38"/>
      <c r="BL127" s="38"/>
      <c r="BM127" s="38"/>
      <c r="BN127" s="38"/>
      <c r="BO127" s="38"/>
      <c r="BP127" s="38"/>
      <c r="BQ127" s="38"/>
      <c r="BR127" s="38"/>
    </row>
    <row r="128" ht="15.75" customHeight="1">
      <c r="A128" s="38"/>
      <c r="B128" s="36"/>
      <c r="C128" s="34"/>
      <c r="D128" s="36"/>
      <c r="E128" s="36"/>
      <c r="F128" s="36"/>
      <c r="G128" s="36"/>
      <c r="H128" s="36"/>
      <c r="I128" s="36"/>
      <c r="J128" s="38"/>
      <c r="K128" s="38"/>
      <c r="L128" s="39"/>
      <c r="M128" s="46"/>
      <c r="N128" s="264"/>
      <c r="O128" s="46"/>
      <c r="P128" s="46"/>
      <c r="Q128" s="34"/>
      <c r="R128" s="36"/>
      <c r="S128" s="46"/>
      <c r="T128" s="36"/>
      <c r="U128" s="46"/>
      <c r="V128" s="46"/>
      <c r="W128" s="38"/>
      <c r="X128" s="38"/>
      <c r="Y128" s="36"/>
      <c r="Z128" s="34"/>
      <c r="AA128" s="48"/>
      <c r="AB128" s="20"/>
      <c r="AC128" s="46"/>
      <c r="AD128" s="46"/>
      <c r="AE128" s="38"/>
      <c r="AF128" s="34"/>
      <c r="AG128" s="38"/>
      <c r="AH128" s="38"/>
      <c r="AI128" s="38"/>
      <c r="AJ128" s="38"/>
      <c r="AK128" s="38"/>
      <c r="AL128" s="38"/>
      <c r="AM128" s="38"/>
      <c r="AN128" s="38"/>
      <c r="AO128" s="34"/>
      <c r="AP128" s="34"/>
      <c r="AQ128" s="34"/>
      <c r="AR128" s="53"/>
      <c r="AS128" s="53"/>
      <c r="AT128" s="38"/>
      <c r="AU128" s="39"/>
      <c r="AV128" s="39"/>
      <c r="AW128" s="34"/>
      <c r="AX128" s="38"/>
      <c r="AY128" s="38"/>
      <c r="AZ128" s="38"/>
      <c r="BA128" s="38"/>
      <c r="BB128" s="38"/>
      <c r="BC128" s="38"/>
      <c r="BD128" s="38"/>
      <c r="BE128" s="38"/>
      <c r="BF128" s="38"/>
      <c r="BG128" s="38"/>
      <c r="BH128" s="38"/>
      <c r="BI128" s="38"/>
      <c r="BJ128" s="38"/>
      <c r="BK128" s="38"/>
      <c r="BL128" s="38"/>
      <c r="BM128" s="38"/>
      <c r="BN128" s="38"/>
      <c r="BO128" s="38"/>
      <c r="BP128" s="38"/>
      <c r="BQ128" s="38"/>
      <c r="BR128" s="38"/>
    </row>
    <row r="129" ht="15.75" customHeight="1">
      <c r="A129" s="38"/>
      <c r="B129" s="36"/>
      <c r="C129" s="34"/>
      <c r="D129" s="36"/>
      <c r="E129" s="36"/>
      <c r="F129" s="36"/>
      <c r="G129" s="36"/>
      <c r="H129" s="36"/>
      <c r="I129" s="36"/>
      <c r="J129" s="38"/>
      <c r="K129" s="38"/>
      <c r="L129" s="39"/>
      <c r="M129" s="46"/>
      <c r="N129" s="264"/>
      <c r="O129" s="46"/>
      <c r="P129" s="46"/>
      <c r="Q129" s="34"/>
      <c r="R129" s="36"/>
      <c r="S129" s="46"/>
      <c r="T129" s="36"/>
      <c r="U129" s="46"/>
      <c r="V129" s="46"/>
      <c r="W129" s="38"/>
      <c r="X129" s="38"/>
      <c r="Y129" s="36"/>
      <c r="Z129" s="34"/>
      <c r="AA129" s="48"/>
      <c r="AB129" s="20"/>
      <c r="AC129" s="46"/>
      <c r="AD129" s="46"/>
      <c r="AE129" s="38"/>
      <c r="AF129" s="34"/>
      <c r="AG129" s="38"/>
      <c r="AH129" s="38"/>
      <c r="AI129" s="38"/>
      <c r="AJ129" s="38"/>
      <c r="AK129" s="38"/>
      <c r="AL129" s="38"/>
      <c r="AM129" s="38"/>
      <c r="AN129" s="38"/>
      <c r="AO129" s="34"/>
      <c r="AP129" s="34"/>
      <c r="AQ129" s="34"/>
      <c r="AR129" s="53"/>
      <c r="AS129" s="53"/>
      <c r="AT129" s="38"/>
      <c r="AU129" s="39"/>
      <c r="AV129" s="39"/>
      <c r="AW129" s="34"/>
      <c r="AX129" s="38"/>
      <c r="AY129" s="38"/>
      <c r="AZ129" s="38"/>
      <c r="BA129" s="38"/>
      <c r="BB129" s="38"/>
      <c r="BC129" s="38"/>
      <c r="BD129" s="38"/>
      <c r="BE129" s="38"/>
      <c r="BF129" s="38"/>
      <c r="BG129" s="38"/>
      <c r="BH129" s="38"/>
      <c r="BI129" s="38"/>
      <c r="BJ129" s="38"/>
      <c r="BK129" s="38"/>
      <c r="BL129" s="38"/>
      <c r="BM129" s="38"/>
      <c r="BN129" s="38"/>
      <c r="BO129" s="38"/>
      <c r="BP129" s="38"/>
      <c r="BQ129" s="38"/>
      <c r="BR129" s="38"/>
    </row>
    <row r="130" ht="15.75" customHeight="1">
      <c r="A130" s="38"/>
      <c r="B130" s="36"/>
      <c r="C130" s="34"/>
      <c r="D130" s="36"/>
      <c r="E130" s="36"/>
      <c r="F130" s="36"/>
      <c r="G130" s="36"/>
      <c r="H130" s="36"/>
      <c r="I130" s="36"/>
      <c r="J130" s="38"/>
      <c r="K130" s="38"/>
      <c r="L130" s="39"/>
      <c r="M130" s="46"/>
      <c r="N130" s="264"/>
      <c r="O130" s="46"/>
      <c r="P130" s="46"/>
      <c r="Q130" s="34"/>
      <c r="R130" s="36"/>
      <c r="S130" s="46"/>
      <c r="T130" s="36"/>
      <c r="U130" s="46"/>
      <c r="V130" s="46"/>
      <c r="W130" s="38"/>
      <c r="X130" s="38"/>
      <c r="Y130" s="36"/>
      <c r="Z130" s="34"/>
      <c r="AA130" s="48"/>
      <c r="AB130" s="20"/>
      <c r="AC130" s="46"/>
      <c r="AD130" s="46"/>
      <c r="AE130" s="38"/>
      <c r="AF130" s="34"/>
      <c r="AG130" s="38"/>
      <c r="AH130" s="38"/>
      <c r="AI130" s="38"/>
      <c r="AJ130" s="38"/>
      <c r="AK130" s="38"/>
      <c r="AL130" s="38"/>
      <c r="AM130" s="38"/>
      <c r="AN130" s="38"/>
      <c r="AO130" s="34"/>
      <c r="AP130" s="34"/>
      <c r="AQ130" s="34"/>
      <c r="AR130" s="53"/>
      <c r="AS130" s="53"/>
      <c r="AT130" s="38"/>
      <c r="AU130" s="39"/>
      <c r="AV130" s="39"/>
      <c r="AW130" s="34"/>
      <c r="AX130" s="38"/>
      <c r="AY130" s="38"/>
      <c r="AZ130" s="38"/>
      <c r="BA130" s="38"/>
      <c r="BB130" s="38"/>
      <c r="BC130" s="38"/>
      <c r="BD130" s="38"/>
      <c r="BE130" s="38"/>
      <c r="BF130" s="38"/>
      <c r="BG130" s="38"/>
      <c r="BH130" s="38"/>
      <c r="BI130" s="38"/>
      <c r="BJ130" s="38"/>
      <c r="BK130" s="38"/>
      <c r="BL130" s="38"/>
      <c r="BM130" s="38"/>
      <c r="BN130" s="38"/>
      <c r="BO130" s="38"/>
      <c r="BP130" s="38"/>
      <c r="BQ130" s="38"/>
      <c r="BR130" s="38"/>
    </row>
    <row r="131" ht="15.75" customHeight="1">
      <c r="A131" s="38"/>
      <c r="B131" s="36"/>
      <c r="C131" s="34"/>
      <c r="D131" s="36"/>
      <c r="E131" s="36"/>
      <c r="F131" s="36"/>
      <c r="G131" s="36"/>
      <c r="H131" s="36"/>
      <c r="I131" s="36"/>
      <c r="J131" s="38"/>
      <c r="K131" s="38"/>
      <c r="L131" s="39"/>
      <c r="M131" s="46"/>
      <c r="N131" s="264"/>
      <c r="O131" s="46"/>
      <c r="P131" s="46"/>
      <c r="Q131" s="34"/>
      <c r="R131" s="36"/>
      <c r="S131" s="46"/>
      <c r="T131" s="36"/>
      <c r="U131" s="46"/>
      <c r="V131" s="46"/>
      <c r="W131" s="38"/>
      <c r="X131" s="38"/>
      <c r="Y131" s="36"/>
      <c r="Z131" s="34"/>
      <c r="AA131" s="48"/>
      <c r="AB131" s="20"/>
      <c r="AC131" s="46"/>
      <c r="AD131" s="46"/>
      <c r="AE131" s="38"/>
      <c r="AF131" s="34"/>
      <c r="AG131" s="38"/>
      <c r="AH131" s="38"/>
      <c r="AI131" s="38"/>
      <c r="AJ131" s="38"/>
      <c r="AK131" s="38"/>
      <c r="AL131" s="38"/>
      <c r="AM131" s="38"/>
      <c r="AN131" s="38"/>
      <c r="AO131" s="34"/>
      <c r="AP131" s="34"/>
      <c r="AQ131" s="34"/>
      <c r="AR131" s="53"/>
      <c r="AS131" s="53"/>
      <c r="AT131" s="38"/>
      <c r="AU131" s="39"/>
      <c r="AV131" s="39"/>
      <c r="AW131" s="34"/>
      <c r="AX131" s="38"/>
      <c r="AY131" s="38"/>
      <c r="AZ131" s="38"/>
      <c r="BA131" s="38"/>
      <c r="BB131" s="38"/>
      <c r="BC131" s="38"/>
      <c r="BD131" s="38"/>
      <c r="BE131" s="38"/>
      <c r="BF131" s="38"/>
      <c r="BG131" s="38"/>
      <c r="BH131" s="38"/>
      <c r="BI131" s="38"/>
      <c r="BJ131" s="38"/>
      <c r="BK131" s="38"/>
      <c r="BL131" s="38"/>
      <c r="BM131" s="38"/>
      <c r="BN131" s="38"/>
      <c r="BO131" s="38"/>
      <c r="BP131" s="38"/>
      <c r="BQ131" s="38"/>
      <c r="BR131" s="38"/>
    </row>
    <row r="132" ht="15.75" customHeight="1">
      <c r="A132" s="38"/>
      <c r="B132" s="36"/>
      <c r="C132" s="34"/>
      <c r="D132" s="36"/>
      <c r="E132" s="36"/>
      <c r="F132" s="36"/>
      <c r="G132" s="36"/>
      <c r="H132" s="36"/>
      <c r="I132" s="36"/>
      <c r="J132" s="38"/>
      <c r="K132" s="38"/>
      <c r="L132" s="39"/>
      <c r="M132" s="46"/>
      <c r="N132" s="264"/>
      <c r="O132" s="46"/>
      <c r="P132" s="46"/>
      <c r="Q132" s="34"/>
      <c r="R132" s="36"/>
      <c r="S132" s="46"/>
      <c r="T132" s="36"/>
      <c r="U132" s="46"/>
      <c r="V132" s="46"/>
      <c r="W132" s="38"/>
      <c r="X132" s="38"/>
      <c r="Y132" s="36"/>
      <c r="Z132" s="34"/>
      <c r="AA132" s="48"/>
      <c r="AB132" s="20"/>
      <c r="AC132" s="46"/>
      <c r="AD132" s="46"/>
      <c r="AE132" s="38"/>
      <c r="AF132" s="34"/>
      <c r="AG132" s="38"/>
      <c r="AH132" s="38"/>
      <c r="AI132" s="38"/>
      <c r="AJ132" s="38"/>
      <c r="AK132" s="38"/>
      <c r="AL132" s="38"/>
      <c r="AM132" s="38"/>
      <c r="AN132" s="38"/>
      <c r="AO132" s="34"/>
      <c r="AP132" s="34"/>
      <c r="AQ132" s="34"/>
      <c r="AR132" s="53"/>
      <c r="AS132" s="53"/>
      <c r="AT132" s="38"/>
      <c r="AU132" s="39"/>
      <c r="AV132" s="39"/>
      <c r="AW132" s="34"/>
      <c r="AX132" s="38"/>
      <c r="AY132" s="38"/>
      <c r="AZ132" s="38"/>
      <c r="BA132" s="38"/>
      <c r="BB132" s="38"/>
      <c r="BC132" s="38"/>
      <c r="BD132" s="38"/>
      <c r="BE132" s="38"/>
      <c r="BF132" s="38"/>
      <c r="BG132" s="38"/>
      <c r="BH132" s="38"/>
      <c r="BI132" s="38"/>
      <c r="BJ132" s="38"/>
      <c r="BK132" s="38"/>
      <c r="BL132" s="38"/>
      <c r="BM132" s="38"/>
      <c r="BN132" s="38"/>
      <c r="BO132" s="38"/>
      <c r="BP132" s="38"/>
      <c r="BQ132" s="38"/>
      <c r="BR132" s="38"/>
    </row>
    <row r="133" ht="15.75" customHeight="1">
      <c r="A133" s="38"/>
      <c r="B133" s="36"/>
      <c r="C133" s="34"/>
      <c r="D133" s="36"/>
      <c r="E133" s="36"/>
      <c r="F133" s="36"/>
      <c r="G133" s="36"/>
      <c r="H133" s="36"/>
      <c r="I133" s="36"/>
      <c r="J133" s="38"/>
      <c r="K133" s="38"/>
      <c r="L133" s="39"/>
      <c r="M133" s="46"/>
      <c r="N133" s="264"/>
      <c r="O133" s="46"/>
      <c r="P133" s="46"/>
      <c r="Q133" s="34"/>
      <c r="R133" s="36"/>
      <c r="S133" s="46"/>
      <c r="T133" s="36"/>
      <c r="U133" s="46"/>
      <c r="V133" s="46"/>
      <c r="W133" s="38"/>
      <c r="X133" s="38"/>
      <c r="Y133" s="36"/>
      <c r="Z133" s="34"/>
      <c r="AA133" s="48"/>
      <c r="AB133" s="20"/>
      <c r="AC133" s="46"/>
      <c r="AD133" s="46"/>
      <c r="AE133" s="38"/>
      <c r="AF133" s="34"/>
      <c r="AG133" s="38"/>
      <c r="AH133" s="38"/>
      <c r="AI133" s="38"/>
      <c r="AJ133" s="38"/>
      <c r="AK133" s="38"/>
      <c r="AL133" s="38"/>
      <c r="AM133" s="38"/>
      <c r="AN133" s="38"/>
      <c r="AO133" s="34"/>
      <c r="AP133" s="34"/>
      <c r="AQ133" s="34"/>
      <c r="AR133" s="53"/>
      <c r="AS133" s="53"/>
      <c r="AT133" s="38"/>
      <c r="AU133" s="39"/>
      <c r="AV133" s="39"/>
      <c r="AW133" s="34"/>
      <c r="AX133" s="38"/>
      <c r="AY133" s="38"/>
      <c r="AZ133" s="38"/>
      <c r="BA133" s="38"/>
      <c r="BB133" s="38"/>
      <c r="BC133" s="38"/>
      <c r="BD133" s="38"/>
      <c r="BE133" s="38"/>
      <c r="BF133" s="38"/>
      <c r="BG133" s="38"/>
      <c r="BH133" s="38"/>
      <c r="BI133" s="38"/>
      <c r="BJ133" s="38"/>
      <c r="BK133" s="38"/>
      <c r="BL133" s="38"/>
      <c r="BM133" s="38"/>
      <c r="BN133" s="38"/>
      <c r="BO133" s="38"/>
      <c r="BP133" s="38"/>
      <c r="BQ133" s="38"/>
      <c r="BR133" s="38"/>
    </row>
    <row r="134" ht="15.75" customHeight="1">
      <c r="A134" s="38"/>
      <c r="B134" s="36"/>
      <c r="C134" s="34"/>
      <c r="D134" s="36"/>
      <c r="E134" s="36"/>
      <c r="F134" s="36"/>
      <c r="G134" s="36"/>
      <c r="H134" s="36"/>
      <c r="I134" s="36"/>
      <c r="J134" s="38"/>
      <c r="K134" s="38"/>
      <c r="L134" s="39"/>
      <c r="M134" s="46"/>
      <c r="N134" s="264"/>
      <c r="O134" s="46"/>
      <c r="P134" s="46"/>
      <c r="Q134" s="34"/>
      <c r="R134" s="36"/>
      <c r="S134" s="46"/>
      <c r="T134" s="36"/>
      <c r="U134" s="46"/>
      <c r="V134" s="46"/>
      <c r="W134" s="38"/>
      <c r="X134" s="38"/>
      <c r="Y134" s="36"/>
      <c r="Z134" s="34"/>
      <c r="AA134" s="48"/>
      <c r="AB134" s="20"/>
      <c r="AC134" s="46"/>
      <c r="AD134" s="46"/>
      <c r="AE134" s="38"/>
      <c r="AF134" s="34"/>
      <c r="AG134" s="38"/>
      <c r="AH134" s="38"/>
      <c r="AI134" s="38"/>
      <c r="AJ134" s="38"/>
      <c r="AK134" s="38"/>
      <c r="AL134" s="38"/>
      <c r="AM134" s="38"/>
      <c r="AN134" s="38"/>
      <c r="AO134" s="34"/>
      <c r="AP134" s="34"/>
      <c r="AQ134" s="34"/>
      <c r="AR134" s="53"/>
      <c r="AS134" s="53"/>
      <c r="AT134" s="38"/>
      <c r="AU134" s="39"/>
      <c r="AV134" s="39"/>
      <c r="AW134" s="34"/>
      <c r="AX134" s="38"/>
      <c r="AY134" s="38"/>
      <c r="AZ134" s="38"/>
      <c r="BA134" s="38"/>
      <c r="BB134" s="38"/>
      <c r="BC134" s="38"/>
      <c r="BD134" s="38"/>
      <c r="BE134" s="38"/>
      <c r="BF134" s="38"/>
      <c r="BG134" s="38"/>
      <c r="BH134" s="38"/>
      <c r="BI134" s="38"/>
      <c r="BJ134" s="38"/>
      <c r="BK134" s="38"/>
      <c r="BL134" s="38"/>
      <c r="BM134" s="38"/>
      <c r="BN134" s="38"/>
      <c r="BO134" s="38"/>
      <c r="BP134" s="38"/>
      <c r="BQ134" s="38"/>
      <c r="BR134" s="38"/>
    </row>
    <row r="135" ht="15.75" customHeight="1">
      <c r="A135" s="38"/>
      <c r="B135" s="36"/>
      <c r="C135" s="34"/>
      <c r="D135" s="36"/>
      <c r="E135" s="36"/>
      <c r="F135" s="36"/>
      <c r="G135" s="36"/>
      <c r="H135" s="36"/>
      <c r="I135" s="36"/>
      <c r="J135" s="38"/>
      <c r="K135" s="38"/>
      <c r="L135" s="39"/>
      <c r="M135" s="46"/>
      <c r="N135" s="264"/>
      <c r="O135" s="46"/>
      <c r="P135" s="46"/>
      <c r="Q135" s="34"/>
      <c r="R135" s="36"/>
      <c r="S135" s="46"/>
      <c r="T135" s="36"/>
      <c r="U135" s="46"/>
      <c r="V135" s="46"/>
      <c r="W135" s="38"/>
      <c r="X135" s="38"/>
      <c r="Y135" s="36"/>
      <c r="Z135" s="34"/>
      <c r="AA135" s="48"/>
      <c r="AB135" s="20"/>
      <c r="AC135" s="46"/>
      <c r="AD135" s="46"/>
      <c r="AE135" s="38"/>
      <c r="AF135" s="34"/>
      <c r="AG135" s="38"/>
      <c r="AH135" s="38"/>
      <c r="AI135" s="38"/>
      <c r="AJ135" s="38"/>
      <c r="AK135" s="38"/>
      <c r="AL135" s="38"/>
      <c r="AM135" s="38"/>
      <c r="AN135" s="38"/>
      <c r="AO135" s="34"/>
      <c r="AP135" s="34"/>
      <c r="AQ135" s="34"/>
      <c r="AR135" s="53"/>
      <c r="AS135" s="53"/>
      <c r="AT135" s="38"/>
      <c r="AU135" s="39"/>
      <c r="AV135" s="39"/>
      <c r="AW135" s="34"/>
      <c r="AX135" s="38"/>
      <c r="AY135" s="38"/>
      <c r="AZ135" s="38"/>
      <c r="BA135" s="38"/>
      <c r="BB135" s="38"/>
      <c r="BC135" s="38"/>
      <c r="BD135" s="38"/>
      <c r="BE135" s="38"/>
      <c r="BF135" s="38"/>
      <c r="BG135" s="38"/>
      <c r="BH135" s="38"/>
      <c r="BI135" s="38"/>
      <c r="BJ135" s="38"/>
      <c r="BK135" s="38"/>
      <c r="BL135" s="38"/>
      <c r="BM135" s="38"/>
      <c r="BN135" s="38"/>
      <c r="BO135" s="38"/>
      <c r="BP135" s="38"/>
      <c r="BQ135" s="38"/>
      <c r="BR135" s="38"/>
    </row>
    <row r="136" ht="15.75" customHeight="1">
      <c r="A136" s="38"/>
      <c r="B136" s="36"/>
      <c r="C136" s="34"/>
      <c r="D136" s="36"/>
      <c r="E136" s="36"/>
      <c r="F136" s="36"/>
      <c r="G136" s="36"/>
      <c r="H136" s="36"/>
      <c r="I136" s="36"/>
      <c r="J136" s="38"/>
      <c r="K136" s="38"/>
      <c r="L136" s="39"/>
      <c r="M136" s="46"/>
      <c r="N136" s="264"/>
      <c r="O136" s="46"/>
      <c r="P136" s="46"/>
      <c r="Q136" s="34"/>
      <c r="R136" s="36"/>
      <c r="S136" s="46"/>
      <c r="T136" s="36"/>
      <c r="U136" s="46"/>
      <c r="V136" s="46"/>
      <c r="W136" s="38"/>
      <c r="X136" s="38"/>
      <c r="Y136" s="36"/>
      <c r="Z136" s="34"/>
      <c r="AA136" s="48"/>
      <c r="AB136" s="20"/>
      <c r="AC136" s="46"/>
      <c r="AD136" s="46"/>
      <c r="AE136" s="38"/>
      <c r="AF136" s="34"/>
      <c r="AG136" s="38"/>
      <c r="AH136" s="38"/>
      <c r="AI136" s="38"/>
      <c r="AJ136" s="38"/>
      <c r="AK136" s="38"/>
      <c r="AL136" s="38"/>
      <c r="AM136" s="38"/>
      <c r="AN136" s="38"/>
      <c r="AO136" s="34"/>
      <c r="AP136" s="34"/>
      <c r="AQ136" s="34"/>
      <c r="AR136" s="53"/>
      <c r="AS136" s="53"/>
      <c r="AT136" s="38"/>
      <c r="AU136" s="39"/>
      <c r="AV136" s="39"/>
      <c r="AW136" s="34"/>
      <c r="AX136" s="38"/>
      <c r="AY136" s="38"/>
      <c r="AZ136" s="38"/>
      <c r="BA136" s="38"/>
      <c r="BB136" s="38"/>
      <c r="BC136" s="38"/>
      <c r="BD136" s="38"/>
      <c r="BE136" s="38"/>
      <c r="BF136" s="38"/>
      <c r="BG136" s="38"/>
      <c r="BH136" s="38"/>
      <c r="BI136" s="38"/>
      <c r="BJ136" s="38"/>
      <c r="BK136" s="38"/>
      <c r="BL136" s="38"/>
      <c r="BM136" s="38"/>
      <c r="BN136" s="38"/>
      <c r="BO136" s="38"/>
      <c r="BP136" s="38"/>
      <c r="BQ136" s="38"/>
      <c r="BR136" s="38"/>
    </row>
    <row r="137" ht="15.75" customHeight="1">
      <c r="A137" s="38"/>
      <c r="B137" s="36"/>
      <c r="C137" s="34"/>
      <c r="D137" s="36"/>
      <c r="E137" s="36"/>
      <c r="F137" s="36"/>
      <c r="G137" s="36"/>
      <c r="H137" s="36"/>
      <c r="I137" s="36"/>
      <c r="J137" s="38"/>
      <c r="K137" s="38"/>
      <c r="L137" s="39"/>
      <c r="M137" s="46"/>
      <c r="N137" s="264"/>
      <c r="O137" s="46"/>
      <c r="P137" s="46"/>
      <c r="Q137" s="34"/>
      <c r="R137" s="36"/>
      <c r="S137" s="46"/>
      <c r="T137" s="36"/>
      <c r="U137" s="46"/>
      <c r="V137" s="46"/>
      <c r="W137" s="38"/>
      <c r="X137" s="38"/>
      <c r="Y137" s="36"/>
      <c r="Z137" s="34"/>
      <c r="AA137" s="48"/>
      <c r="AB137" s="20"/>
      <c r="AC137" s="46"/>
      <c r="AD137" s="46"/>
      <c r="AE137" s="38"/>
      <c r="AF137" s="34"/>
      <c r="AG137" s="38"/>
      <c r="AH137" s="38"/>
      <c r="AI137" s="38"/>
      <c r="AJ137" s="38"/>
      <c r="AK137" s="38"/>
      <c r="AL137" s="38"/>
      <c r="AM137" s="38"/>
      <c r="AN137" s="38"/>
      <c r="AO137" s="34"/>
      <c r="AP137" s="34"/>
      <c r="AQ137" s="34"/>
      <c r="AR137" s="53"/>
      <c r="AS137" s="53"/>
      <c r="AT137" s="38"/>
      <c r="AU137" s="39"/>
      <c r="AV137" s="39"/>
      <c r="AW137" s="34"/>
      <c r="AX137" s="38"/>
      <c r="AY137" s="38"/>
      <c r="AZ137" s="38"/>
      <c r="BA137" s="38"/>
      <c r="BB137" s="38"/>
      <c r="BC137" s="38"/>
      <c r="BD137" s="38"/>
      <c r="BE137" s="38"/>
      <c r="BF137" s="38"/>
      <c r="BG137" s="38"/>
      <c r="BH137" s="38"/>
      <c r="BI137" s="38"/>
      <c r="BJ137" s="38"/>
      <c r="BK137" s="38"/>
      <c r="BL137" s="38"/>
      <c r="BM137" s="38"/>
      <c r="BN137" s="38"/>
      <c r="BO137" s="38"/>
      <c r="BP137" s="38"/>
      <c r="BQ137" s="38"/>
      <c r="BR137" s="38"/>
    </row>
    <row r="138" ht="15.75" customHeight="1">
      <c r="A138" s="38"/>
      <c r="B138" s="36"/>
      <c r="C138" s="34"/>
      <c r="D138" s="36"/>
      <c r="E138" s="36"/>
      <c r="F138" s="36"/>
      <c r="G138" s="36"/>
      <c r="H138" s="36"/>
      <c r="I138" s="36"/>
      <c r="J138" s="38"/>
      <c r="K138" s="38"/>
      <c r="L138" s="39"/>
      <c r="M138" s="46"/>
      <c r="N138" s="264"/>
      <c r="O138" s="46"/>
      <c r="P138" s="46"/>
      <c r="Q138" s="34"/>
      <c r="R138" s="36"/>
      <c r="S138" s="46"/>
      <c r="T138" s="36"/>
      <c r="U138" s="46"/>
      <c r="V138" s="46"/>
      <c r="W138" s="38"/>
      <c r="X138" s="38"/>
      <c r="Y138" s="36"/>
      <c r="Z138" s="34"/>
      <c r="AA138" s="48"/>
      <c r="AB138" s="20"/>
      <c r="AC138" s="46"/>
      <c r="AD138" s="46"/>
      <c r="AE138" s="38"/>
      <c r="AF138" s="34"/>
      <c r="AG138" s="38"/>
      <c r="AH138" s="38"/>
      <c r="AI138" s="38"/>
      <c r="AJ138" s="38"/>
      <c r="AK138" s="38"/>
      <c r="AL138" s="38"/>
      <c r="AM138" s="38"/>
      <c r="AN138" s="38"/>
      <c r="AO138" s="34"/>
      <c r="AP138" s="34"/>
      <c r="AQ138" s="34"/>
      <c r="AR138" s="53"/>
      <c r="AS138" s="53"/>
      <c r="AT138" s="38"/>
      <c r="AU138" s="39"/>
      <c r="AV138" s="39"/>
      <c r="AW138" s="34"/>
      <c r="AX138" s="38"/>
      <c r="AY138" s="38"/>
      <c r="AZ138" s="38"/>
      <c r="BA138" s="38"/>
      <c r="BB138" s="38"/>
      <c r="BC138" s="38"/>
      <c r="BD138" s="38"/>
      <c r="BE138" s="38"/>
      <c r="BF138" s="38"/>
      <c r="BG138" s="38"/>
      <c r="BH138" s="38"/>
      <c r="BI138" s="38"/>
      <c r="BJ138" s="38"/>
      <c r="BK138" s="38"/>
      <c r="BL138" s="38"/>
      <c r="BM138" s="38"/>
      <c r="BN138" s="38"/>
      <c r="BO138" s="38"/>
      <c r="BP138" s="38"/>
      <c r="BQ138" s="38"/>
      <c r="BR138" s="38"/>
    </row>
    <row r="139" ht="15.75" customHeight="1">
      <c r="A139" s="38"/>
      <c r="B139" s="36"/>
      <c r="C139" s="34"/>
      <c r="D139" s="36"/>
      <c r="E139" s="36"/>
      <c r="F139" s="36"/>
      <c r="G139" s="36"/>
      <c r="H139" s="36"/>
      <c r="I139" s="36"/>
      <c r="J139" s="38"/>
      <c r="K139" s="38"/>
      <c r="L139" s="39"/>
      <c r="M139" s="46"/>
      <c r="N139" s="264"/>
      <c r="O139" s="46"/>
      <c r="P139" s="46"/>
      <c r="Q139" s="34"/>
      <c r="R139" s="36"/>
      <c r="S139" s="46"/>
      <c r="T139" s="36"/>
      <c r="U139" s="46"/>
      <c r="V139" s="46"/>
      <c r="W139" s="38"/>
      <c r="X139" s="38"/>
      <c r="Y139" s="36"/>
      <c r="Z139" s="34"/>
      <c r="AA139" s="48"/>
      <c r="AB139" s="20"/>
      <c r="AC139" s="46"/>
      <c r="AD139" s="46"/>
      <c r="AE139" s="38"/>
      <c r="AF139" s="34"/>
      <c r="AG139" s="38"/>
      <c r="AH139" s="38"/>
      <c r="AI139" s="38"/>
      <c r="AJ139" s="38"/>
      <c r="AK139" s="38"/>
      <c r="AL139" s="38"/>
      <c r="AM139" s="38"/>
      <c r="AN139" s="38"/>
      <c r="AO139" s="34"/>
      <c r="AP139" s="34"/>
      <c r="AQ139" s="34"/>
      <c r="AR139" s="53"/>
      <c r="AS139" s="53"/>
      <c r="AT139" s="38"/>
      <c r="AU139" s="39"/>
      <c r="AV139" s="39"/>
      <c r="AW139" s="34"/>
      <c r="AX139" s="38"/>
      <c r="AY139" s="38"/>
      <c r="AZ139" s="38"/>
      <c r="BA139" s="38"/>
      <c r="BB139" s="38"/>
      <c r="BC139" s="38"/>
      <c r="BD139" s="38"/>
      <c r="BE139" s="38"/>
      <c r="BF139" s="38"/>
      <c r="BG139" s="38"/>
      <c r="BH139" s="38"/>
      <c r="BI139" s="38"/>
      <c r="BJ139" s="38"/>
      <c r="BK139" s="38"/>
      <c r="BL139" s="38"/>
      <c r="BM139" s="38"/>
      <c r="BN139" s="38"/>
      <c r="BO139" s="38"/>
      <c r="BP139" s="38"/>
      <c r="BQ139" s="38"/>
      <c r="BR139" s="38"/>
    </row>
    <row r="140" ht="15.75" customHeight="1">
      <c r="A140" s="38"/>
      <c r="B140" s="36"/>
      <c r="C140" s="34"/>
      <c r="D140" s="36"/>
      <c r="E140" s="36"/>
      <c r="F140" s="36"/>
      <c r="G140" s="36"/>
      <c r="H140" s="36"/>
      <c r="I140" s="36"/>
      <c r="J140" s="38"/>
      <c r="K140" s="38"/>
      <c r="L140" s="39"/>
      <c r="M140" s="46"/>
      <c r="N140" s="264"/>
      <c r="O140" s="46"/>
      <c r="P140" s="46"/>
      <c r="Q140" s="34"/>
      <c r="R140" s="36"/>
      <c r="S140" s="46"/>
      <c r="T140" s="36"/>
      <c r="U140" s="46"/>
      <c r="V140" s="46"/>
      <c r="W140" s="38"/>
      <c r="X140" s="38"/>
      <c r="Y140" s="36"/>
      <c r="Z140" s="34"/>
      <c r="AA140" s="48"/>
      <c r="AB140" s="20"/>
      <c r="AC140" s="46"/>
      <c r="AD140" s="46"/>
      <c r="AE140" s="38"/>
      <c r="AF140" s="34"/>
      <c r="AG140" s="38"/>
      <c r="AH140" s="38"/>
      <c r="AI140" s="38"/>
      <c r="AJ140" s="38"/>
      <c r="AK140" s="38"/>
      <c r="AL140" s="38"/>
      <c r="AM140" s="38"/>
      <c r="AN140" s="38"/>
      <c r="AO140" s="34"/>
      <c r="AP140" s="34"/>
      <c r="AQ140" s="34"/>
      <c r="AR140" s="53"/>
      <c r="AS140" s="53"/>
      <c r="AT140" s="38"/>
      <c r="AU140" s="39"/>
      <c r="AV140" s="39"/>
      <c r="AW140" s="34"/>
      <c r="AX140" s="38"/>
      <c r="AY140" s="38"/>
      <c r="AZ140" s="38"/>
      <c r="BA140" s="38"/>
      <c r="BB140" s="38"/>
      <c r="BC140" s="38"/>
      <c r="BD140" s="38"/>
      <c r="BE140" s="38"/>
      <c r="BF140" s="38"/>
      <c r="BG140" s="38"/>
      <c r="BH140" s="38"/>
      <c r="BI140" s="38"/>
      <c r="BJ140" s="38"/>
      <c r="BK140" s="38"/>
      <c r="BL140" s="38"/>
      <c r="BM140" s="38"/>
      <c r="BN140" s="38"/>
      <c r="BO140" s="38"/>
      <c r="BP140" s="38"/>
      <c r="BQ140" s="38"/>
      <c r="BR140" s="38"/>
    </row>
    <row r="141" ht="15.75" customHeight="1">
      <c r="A141" s="38"/>
      <c r="B141" s="36"/>
      <c r="C141" s="34"/>
      <c r="D141" s="36"/>
      <c r="E141" s="36"/>
      <c r="F141" s="36"/>
      <c r="G141" s="36"/>
      <c r="H141" s="36"/>
      <c r="I141" s="36"/>
      <c r="J141" s="38"/>
      <c r="K141" s="38"/>
      <c r="L141" s="39"/>
      <c r="M141" s="46"/>
      <c r="N141" s="264"/>
      <c r="O141" s="46"/>
      <c r="P141" s="46"/>
      <c r="Q141" s="34"/>
      <c r="R141" s="36"/>
      <c r="S141" s="46"/>
      <c r="T141" s="36"/>
      <c r="U141" s="46"/>
      <c r="V141" s="46"/>
      <c r="W141" s="38"/>
      <c r="X141" s="38"/>
      <c r="Y141" s="36"/>
      <c r="Z141" s="34"/>
      <c r="AA141" s="48"/>
      <c r="AB141" s="20"/>
      <c r="AC141" s="46"/>
      <c r="AD141" s="46"/>
      <c r="AE141" s="38"/>
      <c r="AF141" s="34"/>
      <c r="AG141" s="38"/>
      <c r="AH141" s="38"/>
      <c r="AI141" s="38"/>
      <c r="AJ141" s="38"/>
      <c r="AK141" s="38"/>
      <c r="AL141" s="38"/>
      <c r="AM141" s="38"/>
      <c r="AN141" s="38"/>
      <c r="AO141" s="34"/>
      <c r="AP141" s="34"/>
      <c r="AQ141" s="34"/>
      <c r="AR141" s="53"/>
      <c r="AS141" s="53"/>
      <c r="AT141" s="38"/>
      <c r="AU141" s="39"/>
      <c r="AV141" s="39"/>
      <c r="AW141" s="34"/>
      <c r="AX141" s="38"/>
      <c r="AY141" s="38"/>
      <c r="AZ141" s="38"/>
      <c r="BA141" s="38"/>
      <c r="BB141" s="38"/>
      <c r="BC141" s="38"/>
      <c r="BD141" s="38"/>
      <c r="BE141" s="38"/>
      <c r="BF141" s="38"/>
      <c r="BG141" s="38"/>
      <c r="BH141" s="38"/>
      <c r="BI141" s="38"/>
      <c r="BJ141" s="38"/>
      <c r="BK141" s="38"/>
      <c r="BL141" s="38"/>
      <c r="BM141" s="38"/>
      <c r="BN141" s="38"/>
      <c r="BO141" s="38"/>
      <c r="BP141" s="38"/>
      <c r="BQ141" s="38"/>
      <c r="BR141" s="38"/>
    </row>
    <row r="142" ht="15.75" customHeight="1">
      <c r="A142" s="38"/>
      <c r="B142" s="36"/>
      <c r="C142" s="34"/>
      <c r="D142" s="36"/>
      <c r="E142" s="36"/>
      <c r="F142" s="36"/>
      <c r="G142" s="36"/>
      <c r="H142" s="36"/>
      <c r="I142" s="36"/>
      <c r="J142" s="38"/>
      <c r="K142" s="38"/>
      <c r="L142" s="39"/>
      <c r="M142" s="46"/>
      <c r="N142" s="264"/>
      <c r="O142" s="46"/>
      <c r="P142" s="46"/>
      <c r="Q142" s="34"/>
      <c r="R142" s="36"/>
      <c r="S142" s="46"/>
      <c r="T142" s="36"/>
      <c r="U142" s="46"/>
      <c r="V142" s="46"/>
      <c r="W142" s="38"/>
      <c r="X142" s="38"/>
      <c r="Y142" s="36"/>
      <c r="Z142" s="34"/>
      <c r="AA142" s="48"/>
      <c r="AB142" s="20"/>
      <c r="AC142" s="46"/>
      <c r="AD142" s="46"/>
      <c r="AE142" s="38"/>
      <c r="AF142" s="34"/>
      <c r="AG142" s="38"/>
      <c r="AH142" s="38"/>
      <c r="AI142" s="38"/>
      <c r="AJ142" s="38"/>
      <c r="AK142" s="38"/>
      <c r="AL142" s="38"/>
      <c r="AM142" s="38"/>
      <c r="AN142" s="38"/>
      <c r="AO142" s="34"/>
      <c r="AP142" s="34"/>
      <c r="AQ142" s="34"/>
      <c r="AR142" s="53"/>
      <c r="AS142" s="53"/>
      <c r="AT142" s="38"/>
      <c r="AU142" s="39"/>
      <c r="AV142" s="39"/>
      <c r="AW142" s="34"/>
      <c r="AX142" s="38"/>
      <c r="AY142" s="38"/>
      <c r="AZ142" s="38"/>
      <c r="BA142" s="38"/>
      <c r="BB142" s="38"/>
      <c r="BC142" s="38"/>
      <c r="BD142" s="38"/>
      <c r="BE142" s="38"/>
      <c r="BF142" s="38"/>
      <c r="BG142" s="38"/>
      <c r="BH142" s="38"/>
      <c r="BI142" s="38"/>
      <c r="BJ142" s="38"/>
      <c r="BK142" s="38"/>
      <c r="BL142" s="38"/>
      <c r="BM142" s="38"/>
      <c r="BN142" s="38"/>
      <c r="BO142" s="38"/>
      <c r="BP142" s="38"/>
      <c r="BQ142" s="38"/>
      <c r="BR142" s="38"/>
    </row>
    <row r="143" ht="15.75" customHeight="1">
      <c r="A143" s="38"/>
      <c r="B143" s="36"/>
      <c r="C143" s="34"/>
      <c r="D143" s="36"/>
      <c r="E143" s="36"/>
      <c r="F143" s="36"/>
      <c r="G143" s="36"/>
      <c r="H143" s="36"/>
      <c r="I143" s="36"/>
      <c r="J143" s="38"/>
      <c r="K143" s="38"/>
      <c r="L143" s="39"/>
      <c r="M143" s="46"/>
      <c r="N143" s="264"/>
      <c r="O143" s="46"/>
      <c r="P143" s="46"/>
      <c r="Q143" s="34"/>
      <c r="R143" s="36"/>
      <c r="S143" s="46"/>
      <c r="T143" s="36"/>
      <c r="U143" s="46"/>
      <c r="V143" s="46"/>
      <c r="W143" s="38"/>
      <c r="X143" s="38"/>
      <c r="Y143" s="36"/>
      <c r="Z143" s="34"/>
      <c r="AA143" s="48"/>
      <c r="AB143" s="20"/>
      <c r="AC143" s="46"/>
      <c r="AD143" s="46"/>
      <c r="AE143" s="38"/>
      <c r="AF143" s="34"/>
      <c r="AG143" s="38"/>
      <c r="AH143" s="38"/>
      <c r="AI143" s="38"/>
      <c r="AJ143" s="38"/>
      <c r="AK143" s="38"/>
      <c r="AL143" s="38"/>
      <c r="AM143" s="38"/>
      <c r="AN143" s="38"/>
      <c r="AO143" s="34"/>
      <c r="AP143" s="34"/>
      <c r="AQ143" s="34"/>
      <c r="AR143" s="53"/>
      <c r="AS143" s="53"/>
      <c r="AT143" s="38"/>
      <c r="AU143" s="39"/>
      <c r="AV143" s="39"/>
      <c r="AW143" s="34"/>
      <c r="AX143" s="38"/>
      <c r="AY143" s="38"/>
      <c r="AZ143" s="38"/>
      <c r="BA143" s="38"/>
      <c r="BB143" s="38"/>
      <c r="BC143" s="38"/>
      <c r="BD143" s="38"/>
      <c r="BE143" s="38"/>
      <c r="BF143" s="38"/>
      <c r="BG143" s="38"/>
      <c r="BH143" s="38"/>
      <c r="BI143" s="38"/>
      <c r="BJ143" s="38"/>
      <c r="BK143" s="38"/>
      <c r="BL143" s="38"/>
      <c r="BM143" s="38"/>
      <c r="BN143" s="38"/>
      <c r="BO143" s="38"/>
      <c r="BP143" s="38"/>
      <c r="BQ143" s="38"/>
      <c r="BR143" s="38"/>
    </row>
    <row r="144" ht="15.75" customHeight="1">
      <c r="A144" s="38"/>
      <c r="B144" s="36"/>
      <c r="C144" s="34"/>
      <c r="D144" s="36"/>
      <c r="E144" s="36"/>
      <c r="F144" s="36"/>
      <c r="G144" s="36"/>
      <c r="H144" s="36"/>
      <c r="I144" s="36"/>
      <c r="J144" s="38"/>
      <c r="K144" s="38"/>
      <c r="L144" s="39"/>
      <c r="M144" s="46"/>
      <c r="N144" s="264"/>
      <c r="O144" s="46"/>
      <c r="P144" s="46"/>
      <c r="Q144" s="34"/>
      <c r="R144" s="36"/>
      <c r="S144" s="46"/>
      <c r="T144" s="36"/>
      <c r="U144" s="46"/>
      <c r="V144" s="46"/>
      <c r="W144" s="38"/>
      <c r="X144" s="38"/>
      <c r="Y144" s="36"/>
      <c r="Z144" s="34"/>
      <c r="AA144" s="48"/>
      <c r="AB144" s="20"/>
      <c r="AC144" s="46"/>
      <c r="AD144" s="46"/>
      <c r="AE144" s="38"/>
      <c r="AF144" s="34"/>
      <c r="AG144" s="38"/>
      <c r="AH144" s="38"/>
      <c r="AI144" s="38"/>
      <c r="AJ144" s="38"/>
      <c r="AK144" s="38"/>
      <c r="AL144" s="38"/>
      <c r="AM144" s="38"/>
      <c r="AN144" s="38"/>
      <c r="AO144" s="34"/>
      <c r="AP144" s="34"/>
      <c r="AQ144" s="34"/>
      <c r="AR144" s="53"/>
      <c r="AS144" s="53"/>
      <c r="AT144" s="38"/>
      <c r="AU144" s="39"/>
      <c r="AV144" s="39"/>
      <c r="AW144" s="34"/>
      <c r="AX144" s="38"/>
      <c r="AY144" s="38"/>
      <c r="AZ144" s="38"/>
      <c r="BA144" s="38"/>
      <c r="BB144" s="38"/>
      <c r="BC144" s="38"/>
      <c r="BD144" s="38"/>
      <c r="BE144" s="38"/>
      <c r="BF144" s="38"/>
      <c r="BG144" s="38"/>
      <c r="BH144" s="38"/>
      <c r="BI144" s="38"/>
      <c r="BJ144" s="38"/>
      <c r="BK144" s="38"/>
      <c r="BL144" s="38"/>
      <c r="BM144" s="38"/>
      <c r="BN144" s="38"/>
      <c r="BO144" s="38"/>
      <c r="BP144" s="38"/>
      <c r="BQ144" s="38"/>
      <c r="BR144" s="38"/>
    </row>
    <row r="145" ht="15.75" customHeight="1">
      <c r="A145" s="38"/>
      <c r="B145" s="36"/>
      <c r="C145" s="34"/>
      <c r="D145" s="36"/>
      <c r="E145" s="36"/>
      <c r="F145" s="36"/>
      <c r="G145" s="36"/>
      <c r="H145" s="36"/>
      <c r="I145" s="36"/>
      <c r="J145" s="38"/>
      <c r="K145" s="38"/>
      <c r="L145" s="39"/>
      <c r="M145" s="46"/>
      <c r="N145" s="264"/>
      <c r="O145" s="46"/>
      <c r="P145" s="46"/>
      <c r="Q145" s="34"/>
      <c r="R145" s="36"/>
      <c r="S145" s="46"/>
      <c r="T145" s="36"/>
      <c r="U145" s="46"/>
      <c r="V145" s="46"/>
      <c r="W145" s="38"/>
      <c r="X145" s="38"/>
      <c r="Y145" s="36"/>
      <c r="Z145" s="34"/>
      <c r="AA145" s="48"/>
      <c r="AB145" s="20"/>
      <c r="AC145" s="46"/>
      <c r="AD145" s="46"/>
      <c r="AE145" s="38"/>
      <c r="AF145" s="34"/>
      <c r="AG145" s="38"/>
      <c r="AH145" s="38"/>
      <c r="AI145" s="38"/>
      <c r="AJ145" s="38"/>
      <c r="AK145" s="38"/>
      <c r="AL145" s="38"/>
      <c r="AM145" s="38"/>
      <c r="AN145" s="38"/>
      <c r="AO145" s="34"/>
      <c r="AP145" s="34"/>
      <c r="AQ145" s="34"/>
      <c r="AR145" s="53"/>
      <c r="AS145" s="53"/>
      <c r="AT145" s="38"/>
      <c r="AU145" s="39"/>
      <c r="AV145" s="39"/>
      <c r="AW145" s="34"/>
      <c r="AX145" s="38"/>
      <c r="AY145" s="38"/>
      <c r="AZ145" s="38"/>
      <c r="BA145" s="38"/>
      <c r="BB145" s="38"/>
      <c r="BC145" s="38"/>
      <c r="BD145" s="38"/>
      <c r="BE145" s="38"/>
      <c r="BF145" s="38"/>
      <c r="BG145" s="38"/>
      <c r="BH145" s="38"/>
      <c r="BI145" s="38"/>
      <c r="BJ145" s="38"/>
      <c r="BK145" s="38"/>
      <c r="BL145" s="38"/>
      <c r="BM145" s="38"/>
      <c r="BN145" s="38"/>
      <c r="BO145" s="38"/>
      <c r="BP145" s="38"/>
      <c r="BQ145" s="38"/>
      <c r="BR145" s="38"/>
    </row>
    <row r="146" ht="15.75" customHeight="1">
      <c r="A146" s="38"/>
      <c r="B146" s="36"/>
      <c r="C146" s="34"/>
      <c r="D146" s="36"/>
      <c r="E146" s="36"/>
      <c r="F146" s="36"/>
      <c r="G146" s="36"/>
      <c r="H146" s="36"/>
      <c r="I146" s="36"/>
      <c r="J146" s="38"/>
      <c r="K146" s="38"/>
      <c r="L146" s="39"/>
      <c r="M146" s="46"/>
      <c r="N146" s="264"/>
      <c r="O146" s="46"/>
      <c r="P146" s="46"/>
      <c r="Q146" s="34"/>
      <c r="R146" s="36"/>
      <c r="S146" s="46"/>
      <c r="T146" s="36"/>
      <c r="U146" s="46"/>
      <c r="V146" s="46"/>
      <c r="W146" s="38"/>
      <c r="X146" s="38"/>
      <c r="Y146" s="36"/>
      <c r="Z146" s="34"/>
      <c r="AA146" s="48"/>
      <c r="AB146" s="20"/>
      <c r="AC146" s="46"/>
      <c r="AD146" s="46"/>
      <c r="AE146" s="38"/>
      <c r="AF146" s="34"/>
      <c r="AG146" s="38"/>
      <c r="AH146" s="38"/>
      <c r="AI146" s="38"/>
      <c r="AJ146" s="38"/>
      <c r="AK146" s="38"/>
      <c r="AL146" s="38"/>
      <c r="AM146" s="38"/>
      <c r="AN146" s="38"/>
      <c r="AO146" s="34"/>
      <c r="AP146" s="34"/>
      <c r="AQ146" s="34"/>
      <c r="AR146" s="53"/>
      <c r="AS146" s="53"/>
      <c r="AT146" s="38"/>
      <c r="AU146" s="39"/>
      <c r="AV146" s="39"/>
      <c r="AW146" s="34"/>
      <c r="AX146" s="38"/>
      <c r="AY146" s="38"/>
      <c r="AZ146" s="38"/>
      <c r="BA146" s="38"/>
      <c r="BB146" s="38"/>
      <c r="BC146" s="38"/>
      <c r="BD146" s="38"/>
      <c r="BE146" s="38"/>
      <c r="BF146" s="38"/>
      <c r="BG146" s="38"/>
      <c r="BH146" s="38"/>
      <c r="BI146" s="38"/>
      <c r="BJ146" s="38"/>
      <c r="BK146" s="38"/>
      <c r="BL146" s="38"/>
      <c r="BM146" s="38"/>
      <c r="BN146" s="38"/>
      <c r="BO146" s="38"/>
      <c r="BP146" s="38"/>
      <c r="BQ146" s="38"/>
      <c r="BR146" s="38"/>
    </row>
    <row r="147" ht="15.75" customHeight="1">
      <c r="A147" s="38"/>
      <c r="B147" s="36"/>
      <c r="C147" s="34"/>
      <c r="D147" s="36"/>
      <c r="E147" s="36"/>
      <c r="F147" s="36"/>
      <c r="G147" s="36"/>
      <c r="H147" s="36"/>
      <c r="I147" s="36"/>
      <c r="J147" s="38"/>
      <c r="K147" s="38"/>
      <c r="L147" s="39"/>
      <c r="M147" s="46"/>
      <c r="N147" s="264"/>
      <c r="O147" s="46"/>
      <c r="P147" s="46"/>
      <c r="Q147" s="34"/>
      <c r="R147" s="36"/>
      <c r="S147" s="46"/>
      <c r="T147" s="36"/>
      <c r="U147" s="46"/>
      <c r="V147" s="46"/>
      <c r="W147" s="38"/>
      <c r="X147" s="38"/>
      <c r="Y147" s="36"/>
      <c r="Z147" s="34"/>
      <c r="AA147" s="48"/>
      <c r="AB147" s="20"/>
      <c r="AC147" s="46"/>
      <c r="AD147" s="46"/>
      <c r="AE147" s="38"/>
      <c r="AF147" s="34"/>
      <c r="AG147" s="38"/>
      <c r="AH147" s="38"/>
      <c r="AI147" s="38"/>
      <c r="AJ147" s="38"/>
      <c r="AK147" s="38"/>
      <c r="AL147" s="38"/>
      <c r="AM147" s="38"/>
      <c r="AN147" s="38"/>
      <c r="AO147" s="34"/>
      <c r="AP147" s="34"/>
      <c r="AQ147" s="34"/>
      <c r="AR147" s="53"/>
      <c r="AS147" s="53"/>
      <c r="AT147" s="38"/>
      <c r="AU147" s="39"/>
      <c r="AV147" s="39"/>
      <c r="AW147" s="34"/>
      <c r="AX147" s="38"/>
      <c r="AY147" s="38"/>
      <c r="AZ147" s="38"/>
      <c r="BA147" s="38"/>
      <c r="BB147" s="38"/>
      <c r="BC147" s="38"/>
      <c r="BD147" s="38"/>
      <c r="BE147" s="38"/>
      <c r="BF147" s="38"/>
      <c r="BG147" s="38"/>
      <c r="BH147" s="38"/>
      <c r="BI147" s="38"/>
      <c r="BJ147" s="38"/>
      <c r="BK147" s="38"/>
      <c r="BL147" s="38"/>
      <c r="BM147" s="38"/>
      <c r="BN147" s="38"/>
      <c r="BO147" s="38"/>
      <c r="BP147" s="38"/>
      <c r="BQ147" s="38"/>
      <c r="BR147" s="38"/>
    </row>
    <row r="148" ht="15.75" customHeight="1">
      <c r="A148" s="38"/>
      <c r="B148" s="36"/>
      <c r="C148" s="34"/>
      <c r="D148" s="36"/>
      <c r="E148" s="36"/>
      <c r="F148" s="36"/>
      <c r="G148" s="36"/>
      <c r="H148" s="36"/>
      <c r="I148" s="36"/>
      <c r="J148" s="38"/>
      <c r="K148" s="38"/>
      <c r="L148" s="39"/>
      <c r="M148" s="46"/>
      <c r="N148" s="264"/>
      <c r="O148" s="46"/>
      <c r="P148" s="46"/>
      <c r="Q148" s="34"/>
      <c r="R148" s="36"/>
      <c r="S148" s="46"/>
      <c r="T148" s="36"/>
      <c r="U148" s="46"/>
      <c r="V148" s="46"/>
      <c r="W148" s="38"/>
      <c r="X148" s="38"/>
      <c r="Y148" s="36"/>
      <c r="Z148" s="34"/>
      <c r="AA148" s="48"/>
      <c r="AB148" s="20"/>
      <c r="AC148" s="46"/>
      <c r="AD148" s="46"/>
      <c r="AE148" s="38"/>
      <c r="AF148" s="34"/>
      <c r="AG148" s="38"/>
      <c r="AH148" s="38"/>
      <c r="AI148" s="38"/>
      <c r="AJ148" s="38"/>
      <c r="AK148" s="38"/>
      <c r="AL148" s="38"/>
      <c r="AM148" s="38"/>
      <c r="AN148" s="38"/>
      <c r="AO148" s="34"/>
      <c r="AP148" s="34"/>
      <c r="AQ148" s="34"/>
      <c r="AR148" s="53"/>
      <c r="AS148" s="53"/>
      <c r="AT148" s="38"/>
      <c r="AU148" s="39"/>
      <c r="AV148" s="39"/>
      <c r="AW148" s="34"/>
      <c r="AX148" s="38"/>
      <c r="AY148" s="38"/>
      <c r="AZ148" s="38"/>
      <c r="BA148" s="38"/>
      <c r="BB148" s="38"/>
      <c r="BC148" s="38"/>
      <c r="BD148" s="38"/>
      <c r="BE148" s="38"/>
      <c r="BF148" s="38"/>
      <c r="BG148" s="38"/>
      <c r="BH148" s="38"/>
      <c r="BI148" s="38"/>
      <c r="BJ148" s="38"/>
      <c r="BK148" s="38"/>
      <c r="BL148" s="38"/>
      <c r="BM148" s="38"/>
      <c r="BN148" s="38"/>
      <c r="BO148" s="38"/>
      <c r="BP148" s="38"/>
      <c r="BQ148" s="38"/>
      <c r="BR148" s="38"/>
    </row>
    <row r="149" ht="15.75" customHeight="1">
      <c r="A149" s="38"/>
      <c r="B149" s="36"/>
      <c r="C149" s="34"/>
      <c r="D149" s="36"/>
      <c r="E149" s="36"/>
      <c r="F149" s="36"/>
      <c r="G149" s="36"/>
      <c r="H149" s="36"/>
      <c r="I149" s="36"/>
      <c r="J149" s="38"/>
      <c r="K149" s="38"/>
      <c r="L149" s="39"/>
      <c r="M149" s="46"/>
      <c r="N149" s="264"/>
      <c r="O149" s="46"/>
      <c r="P149" s="46"/>
      <c r="Q149" s="34"/>
      <c r="R149" s="36"/>
      <c r="S149" s="46"/>
      <c r="T149" s="36"/>
      <c r="U149" s="46"/>
      <c r="V149" s="46"/>
      <c r="W149" s="38"/>
      <c r="X149" s="38"/>
      <c r="Y149" s="36"/>
      <c r="Z149" s="34"/>
      <c r="AA149" s="48"/>
      <c r="AB149" s="20"/>
      <c r="AC149" s="46"/>
      <c r="AD149" s="46"/>
      <c r="AE149" s="38"/>
      <c r="AF149" s="34"/>
      <c r="AG149" s="38"/>
      <c r="AH149" s="38"/>
      <c r="AI149" s="38"/>
      <c r="AJ149" s="38"/>
      <c r="AK149" s="38"/>
      <c r="AL149" s="38"/>
      <c r="AM149" s="38"/>
      <c r="AN149" s="38"/>
      <c r="AO149" s="34"/>
      <c r="AP149" s="34"/>
      <c r="AQ149" s="34"/>
      <c r="AR149" s="53"/>
      <c r="AS149" s="53"/>
      <c r="AT149" s="38"/>
      <c r="AU149" s="39"/>
      <c r="AV149" s="39"/>
      <c r="AW149" s="34"/>
      <c r="AX149" s="38"/>
      <c r="AY149" s="38"/>
      <c r="AZ149" s="38"/>
      <c r="BA149" s="38"/>
      <c r="BB149" s="38"/>
      <c r="BC149" s="38"/>
      <c r="BD149" s="38"/>
      <c r="BE149" s="38"/>
      <c r="BF149" s="38"/>
      <c r="BG149" s="38"/>
      <c r="BH149" s="38"/>
      <c r="BI149" s="38"/>
      <c r="BJ149" s="38"/>
      <c r="BK149" s="38"/>
      <c r="BL149" s="38"/>
      <c r="BM149" s="38"/>
      <c r="BN149" s="38"/>
      <c r="BO149" s="38"/>
      <c r="BP149" s="38"/>
      <c r="BQ149" s="38"/>
      <c r="BR149" s="38"/>
    </row>
    <row r="150" ht="15.75" customHeight="1">
      <c r="A150" s="38"/>
      <c r="B150" s="36"/>
      <c r="C150" s="34"/>
      <c r="D150" s="36"/>
      <c r="E150" s="36"/>
      <c r="F150" s="36"/>
      <c r="G150" s="36"/>
      <c r="H150" s="36"/>
      <c r="I150" s="36"/>
      <c r="J150" s="38"/>
      <c r="K150" s="38"/>
      <c r="L150" s="39"/>
      <c r="M150" s="46"/>
      <c r="N150" s="264"/>
      <c r="O150" s="46"/>
      <c r="P150" s="46"/>
      <c r="Q150" s="34"/>
      <c r="R150" s="36"/>
      <c r="S150" s="46"/>
      <c r="T150" s="36"/>
      <c r="U150" s="46"/>
      <c r="V150" s="46"/>
      <c r="W150" s="38"/>
      <c r="X150" s="38"/>
      <c r="Y150" s="36"/>
      <c r="Z150" s="34"/>
      <c r="AA150" s="48"/>
      <c r="AB150" s="20"/>
      <c r="AC150" s="46"/>
      <c r="AD150" s="46"/>
      <c r="AE150" s="38"/>
      <c r="AF150" s="34"/>
      <c r="AG150" s="38"/>
      <c r="AH150" s="38"/>
      <c r="AI150" s="38"/>
      <c r="AJ150" s="38"/>
      <c r="AK150" s="38"/>
      <c r="AL150" s="38"/>
      <c r="AM150" s="38"/>
      <c r="AN150" s="38"/>
      <c r="AO150" s="34"/>
      <c r="AP150" s="34"/>
      <c r="AQ150" s="34"/>
      <c r="AR150" s="53"/>
      <c r="AS150" s="53"/>
      <c r="AT150" s="38"/>
      <c r="AU150" s="39"/>
      <c r="AV150" s="39"/>
      <c r="AW150" s="34"/>
      <c r="AX150" s="38"/>
      <c r="AY150" s="38"/>
      <c r="AZ150" s="38"/>
      <c r="BA150" s="38"/>
      <c r="BB150" s="38"/>
      <c r="BC150" s="38"/>
      <c r="BD150" s="38"/>
      <c r="BE150" s="38"/>
      <c r="BF150" s="38"/>
      <c r="BG150" s="38"/>
      <c r="BH150" s="38"/>
      <c r="BI150" s="38"/>
      <c r="BJ150" s="38"/>
      <c r="BK150" s="38"/>
      <c r="BL150" s="38"/>
      <c r="BM150" s="38"/>
      <c r="BN150" s="38"/>
      <c r="BO150" s="38"/>
      <c r="BP150" s="38"/>
      <c r="BQ150" s="38"/>
      <c r="BR150" s="38"/>
    </row>
    <row r="151" ht="15.75" customHeight="1">
      <c r="A151" s="38"/>
      <c r="B151" s="36"/>
      <c r="C151" s="34"/>
      <c r="D151" s="36"/>
      <c r="E151" s="36"/>
      <c r="F151" s="36"/>
      <c r="G151" s="36"/>
      <c r="H151" s="36"/>
      <c r="I151" s="36"/>
      <c r="J151" s="38"/>
      <c r="K151" s="38"/>
      <c r="L151" s="39"/>
      <c r="M151" s="46"/>
      <c r="N151" s="264"/>
      <c r="O151" s="46"/>
      <c r="P151" s="46"/>
      <c r="Q151" s="34"/>
      <c r="R151" s="36"/>
      <c r="S151" s="46"/>
      <c r="T151" s="36"/>
      <c r="U151" s="46"/>
      <c r="V151" s="46"/>
      <c r="W151" s="38"/>
      <c r="X151" s="38"/>
      <c r="Y151" s="36"/>
      <c r="Z151" s="34"/>
      <c r="AA151" s="48"/>
      <c r="AB151" s="20"/>
      <c r="AC151" s="46"/>
      <c r="AD151" s="46"/>
      <c r="AE151" s="38"/>
      <c r="AF151" s="34"/>
      <c r="AG151" s="38"/>
      <c r="AH151" s="38"/>
      <c r="AI151" s="38"/>
      <c r="AJ151" s="38"/>
      <c r="AK151" s="38"/>
      <c r="AL151" s="38"/>
      <c r="AM151" s="38"/>
      <c r="AN151" s="38"/>
      <c r="AO151" s="34"/>
      <c r="AP151" s="34"/>
      <c r="AQ151" s="34"/>
      <c r="AR151" s="53"/>
      <c r="AS151" s="53"/>
      <c r="AT151" s="38"/>
      <c r="AU151" s="39"/>
      <c r="AV151" s="39"/>
      <c r="AW151" s="34"/>
      <c r="AX151" s="38"/>
      <c r="AY151" s="38"/>
      <c r="AZ151" s="38"/>
      <c r="BA151" s="38"/>
      <c r="BB151" s="38"/>
      <c r="BC151" s="38"/>
      <c r="BD151" s="38"/>
      <c r="BE151" s="38"/>
      <c r="BF151" s="38"/>
      <c r="BG151" s="38"/>
      <c r="BH151" s="38"/>
      <c r="BI151" s="38"/>
      <c r="BJ151" s="38"/>
      <c r="BK151" s="38"/>
      <c r="BL151" s="38"/>
      <c r="BM151" s="38"/>
      <c r="BN151" s="38"/>
      <c r="BO151" s="38"/>
      <c r="BP151" s="38"/>
      <c r="BQ151" s="38"/>
      <c r="BR151" s="38"/>
    </row>
    <row r="152" ht="15.75" customHeight="1">
      <c r="A152" s="38"/>
      <c r="B152" s="36"/>
      <c r="C152" s="34"/>
      <c r="D152" s="36"/>
      <c r="E152" s="36"/>
      <c r="F152" s="36"/>
      <c r="G152" s="36"/>
      <c r="H152" s="36"/>
      <c r="I152" s="36"/>
      <c r="J152" s="38"/>
      <c r="K152" s="38"/>
      <c r="L152" s="39"/>
      <c r="M152" s="46"/>
      <c r="N152" s="264"/>
      <c r="O152" s="46"/>
      <c r="P152" s="46"/>
      <c r="Q152" s="34"/>
      <c r="R152" s="36"/>
      <c r="S152" s="46"/>
      <c r="T152" s="36"/>
      <c r="U152" s="46"/>
      <c r="V152" s="46"/>
      <c r="W152" s="38"/>
      <c r="X152" s="38"/>
      <c r="Y152" s="36"/>
      <c r="Z152" s="34"/>
      <c r="AA152" s="48"/>
      <c r="AB152" s="20"/>
      <c r="AC152" s="46"/>
      <c r="AD152" s="46"/>
      <c r="AE152" s="38"/>
      <c r="AF152" s="34"/>
      <c r="AG152" s="38"/>
      <c r="AH152" s="38"/>
      <c r="AI152" s="38"/>
      <c r="AJ152" s="38"/>
      <c r="AK152" s="38"/>
      <c r="AL152" s="38"/>
      <c r="AM152" s="38"/>
      <c r="AN152" s="38"/>
      <c r="AO152" s="34"/>
      <c r="AP152" s="34"/>
      <c r="AQ152" s="34"/>
      <c r="AR152" s="53"/>
      <c r="AS152" s="53"/>
      <c r="AT152" s="38"/>
      <c r="AU152" s="39"/>
      <c r="AV152" s="39"/>
      <c r="AW152" s="34"/>
      <c r="AX152" s="38"/>
      <c r="AY152" s="38"/>
      <c r="AZ152" s="38"/>
      <c r="BA152" s="38"/>
      <c r="BB152" s="38"/>
      <c r="BC152" s="38"/>
      <c r="BD152" s="38"/>
      <c r="BE152" s="38"/>
      <c r="BF152" s="38"/>
      <c r="BG152" s="38"/>
      <c r="BH152" s="38"/>
      <c r="BI152" s="38"/>
      <c r="BJ152" s="38"/>
      <c r="BK152" s="38"/>
      <c r="BL152" s="38"/>
      <c r="BM152" s="38"/>
      <c r="BN152" s="38"/>
      <c r="BO152" s="38"/>
      <c r="BP152" s="38"/>
      <c r="BQ152" s="38"/>
      <c r="BR152" s="38"/>
    </row>
    <row r="153" ht="15.75" customHeight="1">
      <c r="A153" s="38"/>
      <c r="B153" s="36"/>
      <c r="C153" s="34"/>
      <c r="D153" s="36"/>
      <c r="E153" s="36"/>
      <c r="F153" s="36"/>
      <c r="G153" s="36"/>
      <c r="H153" s="36"/>
      <c r="I153" s="36"/>
      <c r="J153" s="38"/>
      <c r="K153" s="38"/>
      <c r="L153" s="39"/>
      <c r="M153" s="46"/>
      <c r="N153" s="264"/>
      <c r="O153" s="46"/>
      <c r="P153" s="46"/>
      <c r="Q153" s="34"/>
      <c r="R153" s="36"/>
      <c r="S153" s="46"/>
      <c r="T153" s="36"/>
      <c r="U153" s="46"/>
      <c r="V153" s="46"/>
      <c r="W153" s="38"/>
      <c r="X153" s="38"/>
      <c r="Y153" s="36"/>
      <c r="Z153" s="34"/>
      <c r="AA153" s="48"/>
      <c r="AB153" s="20"/>
      <c r="AC153" s="46"/>
      <c r="AD153" s="46"/>
      <c r="AE153" s="38"/>
      <c r="AF153" s="34"/>
      <c r="AG153" s="38"/>
      <c r="AH153" s="38"/>
      <c r="AI153" s="38"/>
      <c r="AJ153" s="38"/>
      <c r="AK153" s="38"/>
      <c r="AL153" s="38"/>
      <c r="AM153" s="38"/>
      <c r="AN153" s="38"/>
      <c r="AO153" s="34"/>
      <c r="AP153" s="34"/>
      <c r="AQ153" s="34"/>
      <c r="AR153" s="53"/>
      <c r="AS153" s="53"/>
      <c r="AT153" s="38"/>
      <c r="AU153" s="39"/>
      <c r="AV153" s="39"/>
      <c r="AW153" s="34"/>
      <c r="AX153" s="38"/>
      <c r="AY153" s="38"/>
      <c r="AZ153" s="38"/>
      <c r="BA153" s="38"/>
      <c r="BB153" s="38"/>
      <c r="BC153" s="38"/>
      <c r="BD153" s="38"/>
      <c r="BE153" s="38"/>
      <c r="BF153" s="38"/>
      <c r="BG153" s="38"/>
      <c r="BH153" s="38"/>
      <c r="BI153" s="38"/>
      <c r="BJ153" s="38"/>
      <c r="BK153" s="38"/>
      <c r="BL153" s="38"/>
      <c r="BM153" s="38"/>
      <c r="BN153" s="38"/>
      <c r="BO153" s="38"/>
      <c r="BP153" s="38"/>
      <c r="BQ153" s="38"/>
      <c r="BR153" s="38"/>
    </row>
    <row r="154" ht="15.75" customHeight="1">
      <c r="A154" s="38"/>
      <c r="B154" s="36"/>
      <c r="C154" s="34"/>
      <c r="D154" s="36"/>
      <c r="E154" s="36"/>
      <c r="F154" s="36"/>
      <c r="G154" s="36"/>
      <c r="H154" s="36"/>
      <c r="I154" s="36"/>
      <c r="J154" s="38"/>
      <c r="K154" s="38"/>
      <c r="L154" s="39"/>
      <c r="M154" s="46"/>
      <c r="N154" s="264"/>
      <c r="O154" s="46"/>
      <c r="P154" s="46"/>
      <c r="Q154" s="34"/>
      <c r="R154" s="36"/>
      <c r="S154" s="46"/>
      <c r="T154" s="36"/>
      <c r="U154" s="46"/>
      <c r="V154" s="46"/>
      <c r="W154" s="38"/>
      <c r="X154" s="38"/>
      <c r="Y154" s="36"/>
      <c r="Z154" s="34"/>
      <c r="AA154" s="48"/>
      <c r="AB154" s="20"/>
      <c r="AC154" s="46"/>
      <c r="AD154" s="46"/>
      <c r="AE154" s="38"/>
      <c r="AF154" s="34"/>
      <c r="AG154" s="38"/>
      <c r="AH154" s="38"/>
      <c r="AI154" s="38"/>
      <c r="AJ154" s="38"/>
      <c r="AK154" s="38"/>
      <c r="AL154" s="38"/>
      <c r="AM154" s="38"/>
      <c r="AN154" s="38"/>
      <c r="AO154" s="34"/>
      <c r="AP154" s="34"/>
      <c r="AQ154" s="34"/>
      <c r="AR154" s="53"/>
      <c r="AS154" s="53"/>
      <c r="AT154" s="38"/>
      <c r="AU154" s="39"/>
      <c r="AV154" s="39"/>
      <c r="AW154" s="34"/>
      <c r="AX154" s="38"/>
      <c r="AY154" s="38"/>
      <c r="AZ154" s="38"/>
      <c r="BA154" s="38"/>
      <c r="BB154" s="38"/>
      <c r="BC154" s="38"/>
      <c r="BD154" s="38"/>
      <c r="BE154" s="38"/>
      <c r="BF154" s="38"/>
      <c r="BG154" s="38"/>
      <c r="BH154" s="38"/>
      <c r="BI154" s="38"/>
      <c r="BJ154" s="38"/>
      <c r="BK154" s="38"/>
      <c r="BL154" s="38"/>
      <c r="BM154" s="38"/>
      <c r="BN154" s="38"/>
      <c r="BO154" s="38"/>
      <c r="BP154" s="38"/>
      <c r="BQ154" s="38"/>
      <c r="BR154" s="38"/>
    </row>
    <row r="155" ht="15.75" customHeight="1">
      <c r="A155" s="38"/>
      <c r="B155" s="36"/>
      <c r="C155" s="34"/>
      <c r="D155" s="36"/>
      <c r="E155" s="36"/>
      <c r="F155" s="36"/>
      <c r="G155" s="36"/>
      <c r="H155" s="36"/>
      <c r="I155" s="36"/>
      <c r="J155" s="38"/>
      <c r="K155" s="38"/>
      <c r="L155" s="39"/>
      <c r="M155" s="46"/>
      <c r="N155" s="264"/>
      <c r="O155" s="46"/>
      <c r="P155" s="46"/>
      <c r="Q155" s="34"/>
      <c r="R155" s="36"/>
      <c r="S155" s="46"/>
      <c r="T155" s="36"/>
      <c r="U155" s="46"/>
      <c r="V155" s="46"/>
      <c r="W155" s="38"/>
      <c r="X155" s="38"/>
      <c r="Y155" s="36"/>
      <c r="Z155" s="34"/>
      <c r="AA155" s="48"/>
      <c r="AB155" s="20"/>
      <c r="AC155" s="46"/>
      <c r="AD155" s="46"/>
      <c r="AE155" s="38"/>
      <c r="AF155" s="34"/>
      <c r="AG155" s="38"/>
      <c r="AH155" s="38"/>
      <c r="AI155" s="38"/>
      <c r="AJ155" s="38"/>
      <c r="AK155" s="38"/>
      <c r="AL155" s="38"/>
      <c r="AM155" s="38"/>
      <c r="AN155" s="38"/>
      <c r="AO155" s="34"/>
      <c r="AP155" s="34"/>
      <c r="AQ155" s="34"/>
      <c r="AR155" s="53"/>
      <c r="AS155" s="53"/>
      <c r="AT155" s="38"/>
      <c r="AU155" s="39"/>
      <c r="AV155" s="39"/>
      <c r="AW155" s="34"/>
      <c r="AX155" s="38"/>
      <c r="AY155" s="38"/>
      <c r="AZ155" s="38"/>
      <c r="BA155" s="38"/>
      <c r="BB155" s="38"/>
      <c r="BC155" s="38"/>
      <c r="BD155" s="38"/>
      <c r="BE155" s="38"/>
      <c r="BF155" s="38"/>
      <c r="BG155" s="38"/>
      <c r="BH155" s="38"/>
      <c r="BI155" s="38"/>
      <c r="BJ155" s="38"/>
      <c r="BK155" s="38"/>
      <c r="BL155" s="38"/>
      <c r="BM155" s="38"/>
      <c r="BN155" s="38"/>
      <c r="BO155" s="38"/>
      <c r="BP155" s="38"/>
      <c r="BQ155" s="38"/>
      <c r="BR155" s="38"/>
    </row>
    <row r="156" ht="15.75" customHeight="1">
      <c r="A156" s="38"/>
      <c r="B156" s="36"/>
      <c r="C156" s="34"/>
      <c r="D156" s="36"/>
      <c r="E156" s="36"/>
      <c r="F156" s="36"/>
      <c r="G156" s="36"/>
      <c r="H156" s="36"/>
      <c r="I156" s="36"/>
      <c r="J156" s="38"/>
      <c r="K156" s="38"/>
      <c r="L156" s="39"/>
      <c r="M156" s="46"/>
      <c r="N156" s="264"/>
      <c r="O156" s="46"/>
      <c r="P156" s="46"/>
      <c r="Q156" s="34"/>
      <c r="R156" s="36"/>
      <c r="S156" s="46"/>
      <c r="T156" s="36"/>
      <c r="U156" s="46"/>
      <c r="V156" s="46"/>
      <c r="W156" s="38"/>
      <c r="X156" s="38"/>
      <c r="Y156" s="36"/>
      <c r="Z156" s="34"/>
      <c r="AA156" s="48"/>
      <c r="AB156" s="20"/>
      <c r="AC156" s="46"/>
      <c r="AD156" s="46"/>
      <c r="AE156" s="38"/>
      <c r="AF156" s="34"/>
      <c r="AG156" s="38"/>
      <c r="AH156" s="38"/>
      <c r="AI156" s="38"/>
      <c r="AJ156" s="38"/>
      <c r="AK156" s="38"/>
      <c r="AL156" s="38"/>
      <c r="AM156" s="38"/>
      <c r="AN156" s="38"/>
      <c r="AO156" s="34"/>
      <c r="AP156" s="34"/>
      <c r="AQ156" s="34"/>
      <c r="AR156" s="53"/>
      <c r="AS156" s="53"/>
      <c r="AT156" s="38"/>
      <c r="AU156" s="39"/>
      <c r="AV156" s="39"/>
      <c r="AW156" s="34"/>
      <c r="AX156" s="38"/>
      <c r="AY156" s="38"/>
      <c r="AZ156" s="38"/>
      <c r="BA156" s="38"/>
      <c r="BB156" s="38"/>
      <c r="BC156" s="38"/>
      <c r="BD156" s="38"/>
      <c r="BE156" s="38"/>
      <c r="BF156" s="38"/>
      <c r="BG156" s="38"/>
      <c r="BH156" s="38"/>
      <c r="BI156" s="38"/>
      <c r="BJ156" s="38"/>
      <c r="BK156" s="38"/>
      <c r="BL156" s="38"/>
      <c r="BM156" s="38"/>
      <c r="BN156" s="38"/>
      <c r="BO156" s="38"/>
      <c r="BP156" s="38"/>
      <c r="BQ156" s="38"/>
      <c r="BR156" s="38"/>
    </row>
    <row r="157" ht="15.75" customHeight="1">
      <c r="A157" s="38"/>
      <c r="B157" s="36"/>
      <c r="C157" s="34"/>
      <c r="D157" s="36"/>
      <c r="E157" s="36"/>
      <c r="F157" s="36"/>
      <c r="G157" s="36"/>
      <c r="H157" s="36"/>
      <c r="I157" s="36"/>
      <c r="J157" s="38"/>
      <c r="K157" s="38"/>
      <c r="L157" s="39"/>
      <c r="M157" s="46"/>
      <c r="N157" s="264"/>
      <c r="O157" s="46"/>
      <c r="P157" s="46"/>
      <c r="Q157" s="34"/>
      <c r="R157" s="36"/>
      <c r="S157" s="46"/>
      <c r="T157" s="36"/>
      <c r="U157" s="46"/>
      <c r="V157" s="46"/>
      <c r="W157" s="38"/>
      <c r="X157" s="38"/>
      <c r="Y157" s="36"/>
      <c r="Z157" s="34"/>
      <c r="AA157" s="48"/>
      <c r="AB157" s="20"/>
      <c r="AC157" s="46"/>
      <c r="AD157" s="46"/>
      <c r="AE157" s="38"/>
      <c r="AF157" s="34"/>
      <c r="AG157" s="38"/>
      <c r="AH157" s="38"/>
      <c r="AI157" s="38"/>
      <c r="AJ157" s="38"/>
      <c r="AK157" s="38"/>
      <c r="AL157" s="38"/>
      <c r="AM157" s="38"/>
      <c r="AN157" s="38"/>
      <c r="AO157" s="34"/>
      <c r="AP157" s="34"/>
      <c r="AQ157" s="34"/>
      <c r="AR157" s="53"/>
      <c r="AS157" s="53"/>
      <c r="AT157" s="38"/>
      <c r="AU157" s="39"/>
      <c r="AV157" s="39"/>
      <c r="AW157" s="34"/>
      <c r="AX157" s="38"/>
      <c r="AY157" s="38"/>
      <c r="AZ157" s="38"/>
      <c r="BA157" s="38"/>
      <c r="BB157" s="38"/>
      <c r="BC157" s="38"/>
      <c r="BD157" s="38"/>
      <c r="BE157" s="38"/>
      <c r="BF157" s="38"/>
      <c r="BG157" s="38"/>
      <c r="BH157" s="38"/>
      <c r="BI157" s="38"/>
      <c r="BJ157" s="38"/>
      <c r="BK157" s="38"/>
      <c r="BL157" s="38"/>
      <c r="BM157" s="38"/>
      <c r="BN157" s="38"/>
      <c r="BO157" s="38"/>
      <c r="BP157" s="38"/>
      <c r="BQ157" s="38"/>
      <c r="BR157" s="38"/>
    </row>
    <row r="158" ht="15.75" customHeight="1">
      <c r="A158" s="38"/>
      <c r="B158" s="36"/>
      <c r="C158" s="34"/>
      <c r="D158" s="36"/>
      <c r="E158" s="36"/>
      <c r="F158" s="36"/>
      <c r="G158" s="36"/>
      <c r="H158" s="36"/>
      <c r="I158" s="36"/>
      <c r="J158" s="38"/>
      <c r="K158" s="38"/>
      <c r="L158" s="39"/>
      <c r="M158" s="46"/>
      <c r="N158" s="264"/>
      <c r="O158" s="46"/>
      <c r="P158" s="46"/>
      <c r="Q158" s="34"/>
      <c r="R158" s="36"/>
      <c r="S158" s="46"/>
      <c r="T158" s="36"/>
      <c r="U158" s="46"/>
      <c r="V158" s="46"/>
      <c r="W158" s="38"/>
      <c r="X158" s="38"/>
      <c r="Y158" s="36"/>
      <c r="Z158" s="34"/>
      <c r="AA158" s="48"/>
      <c r="AB158" s="20"/>
      <c r="AC158" s="46"/>
      <c r="AD158" s="46"/>
      <c r="AE158" s="38"/>
      <c r="AF158" s="34"/>
      <c r="AG158" s="38"/>
      <c r="AH158" s="38"/>
      <c r="AI158" s="38"/>
      <c r="AJ158" s="38"/>
      <c r="AK158" s="38"/>
      <c r="AL158" s="38"/>
      <c r="AM158" s="38"/>
      <c r="AN158" s="38"/>
      <c r="AO158" s="34"/>
      <c r="AP158" s="34"/>
      <c r="AQ158" s="34"/>
      <c r="AR158" s="53"/>
      <c r="AS158" s="53"/>
      <c r="AT158" s="38"/>
      <c r="AU158" s="39"/>
      <c r="AV158" s="39"/>
      <c r="AW158" s="34"/>
      <c r="AX158" s="38"/>
      <c r="AY158" s="38"/>
      <c r="AZ158" s="38"/>
      <c r="BA158" s="38"/>
      <c r="BB158" s="38"/>
      <c r="BC158" s="38"/>
      <c r="BD158" s="38"/>
      <c r="BE158" s="38"/>
      <c r="BF158" s="38"/>
      <c r="BG158" s="38"/>
      <c r="BH158" s="38"/>
      <c r="BI158" s="38"/>
      <c r="BJ158" s="38"/>
      <c r="BK158" s="38"/>
      <c r="BL158" s="38"/>
      <c r="BM158" s="38"/>
      <c r="BN158" s="38"/>
      <c r="BO158" s="38"/>
      <c r="BP158" s="38"/>
      <c r="BQ158" s="38"/>
      <c r="BR158" s="38"/>
    </row>
    <row r="159" ht="15.75" customHeight="1">
      <c r="A159" s="38"/>
      <c r="B159" s="36"/>
      <c r="C159" s="34"/>
      <c r="D159" s="36"/>
      <c r="E159" s="36"/>
      <c r="F159" s="36"/>
      <c r="G159" s="36"/>
      <c r="H159" s="36"/>
      <c r="I159" s="36"/>
      <c r="J159" s="38"/>
      <c r="K159" s="38"/>
      <c r="L159" s="39"/>
      <c r="M159" s="46"/>
      <c r="N159" s="264"/>
      <c r="O159" s="46"/>
      <c r="P159" s="46"/>
      <c r="Q159" s="34"/>
      <c r="R159" s="36"/>
      <c r="S159" s="46"/>
      <c r="T159" s="36"/>
      <c r="U159" s="46"/>
      <c r="V159" s="46"/>
      <c r="W159" s="38"/>
      <c r="X159" s="38"/>
      <c r="Y159" s="36"/>
      <c r="Z159" s="34"/>
      <c r="AA159" s="48"/>
      <c r="AB159" s="20"/>
      <c r="AC159" s="46"/>
      <c r="AD159" s="46"/>
      <c r="AE159" s="38"/>
      <c r="AF159" s="34"/>
      <c r="AG159" s="38"/>
      <c r="AH159" s="38"/>
      <c r="AI159" s="38"/>
      <c r="AJ159" s="38"/>
      <c r="AK159" s="38"/>
      <c r="AL159" s="38"/>
      <c r="AM159" s="38"/>
      <c r="AN159" s="38"/>
      <c r="AO159" s="34"/>
      <c r="AP159" s="34"/>
      <c r="AQ159" s="34"/>
      <c r="AR159" s="53"/>
      <c r="AS159" s="53"/>
      <c r="AT159" s="38"/>
      <c r="AU159" s="39"/>
      <c r="AV159" s="39"/>
      <c r="AW159" s="34"/>
      <c r="AX159" s="38"/>
      <c r="AY159" s="38"/>
      <c r="AZ159" s="38"/>
      <c r="BA159" s="38"/>
      <c r="BB159" s="38"/>
      <c r="BC159" s="38"/>
      <c r="BD159" s="38"/>
      <c r="BE159" s="38"/>
      <c r="BF159" s="38"/>
      <c r="BG159" s="38"/>
      <c r="BH159" s="38"/>
      <c r="BI159" s="38"/>
      <c r="BJ159" s="38"/>
      <c r="BK159" s="38"/>
      <c r="BL159" s="38"/>
      <c r="BM159" s="38"/>
      <c r="BN159" s="38"/>
      <c r="BO159" s="38"/>
      <c r="BP159" s="38"/>
      <c r="BQ159" s="38"/>
      <c r="BR159" s="38"/>
    </row>
    <row r="160" ht="15.75" customHeight="1">
      <c r="A160" s="38"/>
      <c r="B160" s="36"/>
      <c r="C160" s="34"/>
      <c r="D160" s="36"/>
      <c r="E160" s="36"/>
      <c r="F160" s="36"/>
      <c r="G160" s="36"/>
      <c r="H160" s="36"/>
      <c r="I160" s="36"/>
      <c r="J160" s="38"/>
      <c r="K160" s="38"/>
      <c r="L160" s="39"/>
      <c r="M160" s="46"/>
      <c r="N160" s="264"/>
      <c r="O160" s="46"/>
      <c r="P160" s="46"/>
      <c r="Q160" s="34"/>
      <c r="R160" s="36"/>
      <c r="S160" s="46"/>
      <c r="T160" s="36"/>
      <c r="U160" s="46"/>
      <c r="V160" s="46"/>
      <c r="W160" s="38"/>
      <c r="X160" s="38"/>
      <c r="Y160" s="36"/>
      <c r="Z160" s="34"/>
      <c r="AA160" s="48"/>
      <c r="AB160" s="20"/>
      <c r="AC160" s="46"/>
      <c r="AD160" s="46"/>
      <c r="AE160" s="38"/>
      <c r="AF160" s="34"/>
      <c r="AG160" s="38"/>
      <c r="AH160" s="38"/>
      <c r="AI160" s="38"/>
      <c r="AJ160" s="38"/>
      <c r="AK160" s="38"/>
      <c r="AL160" s="38"/>
      <c r="AM160" s="38"/>
      <c r="AN160" s="38"/>
      <c r="AO160" s="34"/>
      <c r="AP160" s="34"/>
      <c r="AQ160" s="34"/>
      <c r="AR160" s="53"/>
      <c r="AS160" s="53"/>
      <c r="AT160" s="38"/>
      <c r="AU160" s="39"/>
      <c r="AV160" s="39"/>
      <c r="AW160" s="34"/>
      <c r="AX160" s="38"/>
      <c r="AY160" s="38"/>
      <c r="AZ160" s="38"/>
      <c r="BA160" s="38"/>
      <c r="BB160" s="38"/>
      <c r="BC160" s="38"/>
      <c r="BD160" s="38"/>
      <c r="BE160" s="38"/>
      <c r="BF160" s="38"/>
      <c r="BG160" s="38"/>
      <c r="BH160" s="38"/>
      <c r="BI160" s="38"/>
      <c r="BJ160" s="38"/>
      <c r="BK160" s="38"/>
      <c r="BL160" s="38"/>
      <c r="BM160" s="38"/>
      <c r="BN160" s="38"/>
      <c r="BO160" s="38"/>
      <c r="BP160" s="38"/>
      <c r="BQ160" s="38"/>
      <c r="BR160" s="38"/>
    </row>
    <row r="161" ht="15.75" customHeight="1">
      <c r="A161" s="38"/>
      <c r="B161" s="36"/>
      <c r="C161" s="34"/>
      <c r="D161" s="36"/>
      <c r="E161" s="36"/>
      <c r="F161" s="36"/>
      <c r="G161" s="36"/>
      <c r="H161" s="36"/>
      <c r="I161" s="36"/>
      <c r="J161" s="38"/>
      <c r="K161" s="38"/>
      <c r="L161" s="39"/>
      <c r="M161" s="46"/>
      <c r="N161" s="264"/>
      <c r="O161" s="46"/>
      <c r="P161" s="46"/>
      <c r="Q161" s="34"/>
      <c r="R161" s="36"/>
      <c r="S161" s="46"/>
      <c r="T161" s="36"/>
      <c r="U161" s="46"/>
      <c r="V161" s="46"/>
      <c r="W161" s="38"/>
      <c r="X161" s="38"/>
      <c r="Y161" s="36"/>
      <c r="Z161" s="34"/>
      <c r="AA161" s="48"/>
      <c r="AB161" s="20"/>
      <c r="AC161" s="46"/>
      <c r="AD161" s="46"/>
      <c r="AE161" s="38"/>
      <c r="AF161" s="34"/>
      <c r="AG161" s="38"/>
      <c r="AH161" s="38"/>
      <c r="AI161" s="38"/>
      <c r="AJ161" s="38"/>
      <c r="AK161" s="38"/>
      <c r="AL161" s="38"/>
      <c r="AM161" s="38"/>
      <c r="AN161" s="38"/>
      <c r="AO161" s="34"/>
      <c r="AP161" s="34"/>
      <c r="AQ161" s="34"/>
      <c r="AR161" s="53"/>
      <c r="AS161" s="53"/>
      <c r="AT161" s="38"/>
      <c r="AU161" s="39"/>
      <c r="AV161" s="39"/>
      <c r="AW161" s="34"/>
      <c r="AX161" s="38"/>
      <c r="AY161" s="38"/>
      <c r="AZ161" s="38"/>
      <c r="BA161" s="38"/>
      <c r="BB161" s="38"/>
      <c r="BC161" s="38"/>
      <c r="BD161" s="38"/>
      <c r="BE161" s="38"/>
      <c r="BF161" s="38"/>
      <c r="BG161" s="38"/>
      <c r="BH161" s="38"/>
      <c r="BI161" s="38"/>
      <c r="BJ161" s="38"/>
      <c r="BK161" s="38"/>
      <c r="BL161" s="38"/>
      <c r="BM161" s="38"/>
      <c r="BN161" s="38"/>
      <c r="BO161" s="38"/>
      <c r="BP161" s="38"/>
      <c r="BQ161" s="38"/>
      <c r="BR161" s="38"/>
    </row>
    <row r="162" ht="15.75" customHeight="1">
      <c r="A162" s="38"/>
      <c r="B162" s="36"/>
      <c r="C162" s="34"/>
      <c r="D162" s="36"/>
      <c r="E162" s="36"/>
      <c r="F162" s="36"/>
      <c r="G162" s="36"/>
      <c r="H162" s="36"/>
      <c r="I162" s="36"/>
      <c r="J162" s="38"/>
      <c r="K162" s="38"/>
      <c r="L162" s="39"/>
      <c r="M162" s="46"/>
      <c r="N162" s="264"/>
      <c r="O162" s="46"/>
      <c r="P162" s="46"/>
      <c r="Q162" s="34"/>
      <c r="R162" s="36"/>
      <c r="S162" s="46"/>
      <c r="T162" s="36"/>
      <c r="U162" s="46"/>
      <c r="V162" s="46"/>
      <c r="W162" s="38"/>
      <c r="X162" s="38"/>
      <c r="Y162" s="36"/>
      <c r="Z162" s="34"/>
      <c r="AA162" s="48"/>
      <c r="AB162" s="20"/>
      <c r="AC162" s="46"/>
      <c r="AD162" s="46"/>
      <c r="AE162" s="38"/>
      <c r="AF162" s="34"/>
      <c r="AG162" s="38"/>
      <c r="AH162" s="38"/>
      <c r="AI162" s="38"/>
      <c r="AJ162" s="38"/>
      <c r="AK162" s="38"/>
      <c r="AL162" s="38"/>
      <c r="AM162" s="38"/>
      <c r="AN162" s="38"/>
      <c r="AO162" s="34"/>
      <c r="AP162" s="34"/>
      <c r="AQ162" s="34"/>
      <c r="AR162" s="53"/>
      <c r="AS162" s="53"/>
      <c r="AT162" s="38"/>
      <c r="AU162" s="39"/>
      <c r="AV162" s="39"/>
      <c r="AW162" s="34"/>
      <c r="AX162" s="38"/>
      <c r="AY162" s="38"/>
      <c r="AZ162" s="38"/>
      <c r="BA162" s="38"/>
      <c r="BB162" s="38"/>
      <c r="BC162" s="38"/>
      <c r="BD162" s="38"/>
      <c r="BE162" s="38"/>
      <c r="BF162" s="38"/>
      <c r="BG162" s="38"/>
      <c r="BH162" s="38"/>
      <c r="BI162" s="38"/>
      <c r="BJ162" s="38"/>
      <c r="BK162" s="38"/>
      <c r="BL162" s="38"/>
      <c r="BM162" s="38"/>
      <c r="BN162" s="38"/>
      <c r="BO162" s="38"/>
      <c r="BP162" s="38"/>
      <c r="BQ162" s="38"/>
      <c r="BR162" s="38"/>
    </row>
    <row r="163" ht="15.75" customHeight="1">
      <c r="A163" s="38"/>
      <c r="B163" s="36"/>
      <c r="C163" s="34"/>
      <c r="D163" s="36"/>
      <c r="E163" s="36"/>
      <c r="F163" s="36"/>
      <c r="G163" s="36"/>
      <c r="H163" s="36"/>
      <c r="I163" s="36"/>
      <c r="J163" s="38"/>
      <c r="K163" s="38"/>
      <c r="L163" s="39"/>
      <c r="M163" s="46"/>
      <c r="N163" s="264"/>
      <c r="O163" s="46"/>
      <c r="P163" s="46"/>
      <c r="Q163" s="34"/>
      <c r="R163" s="36"/>
      <c r="S163" s="46"/>
      <c r="T163" s="36"/>
      <c r="U163" s="46"/>
      <c r="V163" s="46"/>
      <c r="W163" s="38"/>
      <c r="X163" s="38"/>
      <c r="Y163" s="36"/>
      <c r="Z163" s="34"/>
      <c r="AA163" s="48"/>
      <c r="AB163" s="20"/>
      <c r="AC163" s="46"/>
      <c r="AD163" s="46"/>
      <c r="AE163" s="38"/>
      <c r="AF163" s="34"/>
      <c r="AG163" s="38"/>
      <c r="AH163" s="38"/>
      <c r="AI163" s="38"/>
      <c r="AJ163" s="38"/>
      <c r="AK163" s="38"/>
      <c r="AL163" s="38"/>
      <c r="AM163" s="38"/>
      <c r="AN163" s="38"/>
      <c r="AO163" s="34"/>
      <c r="AP163" s="34"/>
      <c r="AQ163" s="34"/>
      <c r="AR163" s="53"/>
      <c r="AS163" s="53"/>
      <c r="AT163" s="38"/>
      <c r="AU163" s="39"/>
      <c r="AV163" s="39"/>
      <c r="AW163" s="34"/>
      <c r="AX163" s="38"/>
      <c r="AY163" s="38"/>
      <c r="AZ163" s="38"/>
      <c r="BA163" s="38"/>
      <c r="BB163" s="38"/>
      <c r="BC163" s="38"/>
      <c r="BD163" s="38"/>
      <c r="BE163" s="38"/>
      <c r="BF163" s="38"/>
      <c r="BG163" s="38"/>
      <c r="BH163" s="38"/>
      <c r="BI163" s="38"/>
      <c r="BJ163" s="38"/>
      <c r="BK163" s="38"/>
      <c r="BL163" s="38"/>
      <c r="BM163" s="38"/>
      <c r="BN163" s="38"/>
      <c r="BO163" s="38"/>
      <c r="BP163" s="38"/>
      <c r="BQ163" s="38"/>
      <c r="BR163" s="38"/>
    </row>
    <row r="164" ht="15.75" customHeight="1">
      <c r="A164" s="38"/>
      <c r="B164" s="36"/>
      <c r="C164" s="34"/>
      <c r="D164" s="36"/>
      <c r="E164" s="36"/>
      <c r="F164" s="36"/>
      <c r="G164" s="36"/>
      <c r="H164" s="36"/>
      <c r="I164" s="36"/>
      <c r="J164" s="38"/>
      <c r="K164" s="38"/>
      <c r="L164" s="39"/>
      <c r="M164" s="46"/>
      <c r="N164" s="264"/>
      <c r="O164" s="46"/>
      <c r="P164" s="46"/>
      <c r="Q164" s="34"/>
      <c r="R164" s="36"/>
      <c r="S164" s="46"/>
      <c r="T164" s="36"/>
      <c r="U164" s="46"/>
      <c r="V164" s="46"/>
      <c r="W164" s="38"/>
      <c r="X164" s="38"/>
      <c r="Y164" s="36"/>
      <c r="Z164" s="34"/>
      <c r="AA164" s="48"/>
      <c r="AB164" s="20"/>
      <c r="AC164" s="46"/>
      <c r="AD164" s="46"/>
      <c r="AE164" s="38"/>
      <c r="AF164" s="34"/>
      <c r="AG164" s="38"/>
      <c r="AH164" s="38"/>
      <c r="AI164" s="38"/>
      <c r="AJ164" s="38"/>
      <c r="AK164" s="38"/>
      <c r="AL164" s="38"/>
      <c r="AM164" s="38"/>
      <c r="AN164" s="38"/>
      <c r="AO164" s="34"/>
      <c r="AP164" s="34"/>
      <c r="AQ164" s="34"/>
      <c r="AR164" s="53"/>
      <c r="AS164" s="53"/>
      <c r="AT164" s="38"/>
      <c r="AU164" s="39"/>
      <c r="AV164" s="39"/>
      <c r="AW164" s="34"/>
      <c r="AX164" s="38"/>
      <c r="AY164" s="38"/>
      <c r="AZ164" s="38"/>
      <c r="BA164" s="38"/>
      <c r="BB164" s="38"/>
      <c r="BC164" s="38"/>
      <c r="BD164" s="38"/>
      <c r="BE164" s="38"/>
      <c r="BF164" s="38"/>
      <c r="BG164" s="38"/>
      <c r="BH164" s="38"/>
      <c r="BI164" s="38"/>
      <c r="BJ164" s="38"/>
      <c r="BK164" s="38"/>
      <c r="BL164" s="38"/>
      <c r="BM164" s="38"/>
      <c r="BN164" s="38"/>
      <c r="BO164" s="38"/>
      <c r="BP164" s="38"/>
      <c r="BQ164" s="38"/>
      <c r="BR164" s="38"/>
    </row>
    <row r="165" ht="15.75" customHeight="1">
      <c r="A165" s="38"/>
      <c r="B165" s="36"/>
      <c r="C165" s="34"/>
      <c r="D165" s="36"/>
      <c r="E165" s="36"/>
      <c r="F165" s="36"/>
      <c r="G165" s="36"/>
      <c r="H165" s="36"/>
      <c r="I165" s="36"/>
      <c r="J165" s="38"/>
      <c r="K165" s="38"/>
      <c r="L165" s="39"/>
      <c r="M165" s="46"/>
      <c r="N165" s="264"/>
      <c r="O165" s="46"/>
      <c r="P165" s="46"/>
      <c r="Q165" s="34"/>
      <c r="R165" s="36"/>
      <c r="S165" s="46"/>
      <c r="T165" s="36"/>
      <c r="U165" s="46"/>
      <c r="V165" s="46"/>
      <c r="W165" s="38"/>
      <c r="X165" s="38"/>
      <c r="Y165" s="36"/>
      <c r="Z165" s="34"/>
      <c r="AA165" s="48"/>
      <c r="AB165" s="20"/>
      <c r="AC165" s="46"/>
      <c r="AD165" s="46"/>
      <c r="AE165" s="38"/>
      <c r="AF165" s="34"/>
      <c r="AG165" s="38"/>
      <c r="AH165" s="38"/>
      <c r="AI165" s="38"/>
      <c r="AJ165" s="38"/>
      <c r="AK165" s="38"/>
      <c r="AL165" s="38"/>
      <c r="AM165" s="38"/>
      <c r="AN165" s="38"/>
      <c r="AO165" s="34"/>
      <c r="AP165" s="34"/>
      <c r="AQ165" s="34"/>
      <c r="AR165" s="53"/>
      <c r="AS165" s="53"/>
      <c r="AT165" s="38"/>
      <c r="AU165" s="39"/>
      <c r="AV165" s="39"/>
      <c r="AW165" s="34"/>
      <c r="AX165" s="38"/>
      <c r="AY165" s="38"/>
      <c r="AZ165" s="38"/>
      <c r="BA165" s="38"/>
      <c r="BB165" s="38"/>
      <c r="BC165" s="38"/>
      <c r="BD165" s="38"/>
      <c r="BE165" s="38"/>
      <c r="BF165" s="38"/>
      <c r="BG165" s="38"/>
      <c r="BH165" s="38"/>
      <c r="BI165" s="38"/>
      <c r="BJ165" s="38"/>
      <c r="BK165" s="38"/>
      <c r="BL165" s="38"/>
      <c r="BM165" s="38"/>
      <c r="BN165" s="38"/>
      <c r="BO165" s="38"/>
      <c r="BP165" s="38"/>
      <c r="BQ165" s="38"/>
      <c r="BR165" s="38"/>
    </row>
    <row r="166" ht="15.75" customHeight="1">
      <c r="A166" s="38"/>
      <c r="B166" s="36"/>
      <c r="C166" s="34"/>
      <c r="D166" s="36"/>
      <c r="E166" s="36"/>
      <c r="F166" s="36"/>
      <c r="G166" s="36"/>
      <c r="H166" s="36"/>
      <c r="I166" s="36"/>
      <c r="J166" s="38"/>
      <c r="K166" s="38"/>
      <c r="L166" s="39"/>
      <c r="M166" s="46"/>
      <c r="N166" s="264"/>
      <c r="O166" s="46"/>
      <c r="P166" s="46"/>
      <c r="Q166" s="34"/>
      <c r="R166" s="36"/>
      <c r="S166" s="46"/>
      <c r="T166" s="36"/>
      <c r="U166" s="46"/>
      <c r="V166" s="46"/>
      <c r="W166" s="38"/>
      <c r="X166" s="38"/>
      <c r="Y166" s="36"/>
      <c r="Z166" s="34"/>
      <c r="AA166" s="48"/>
      <c r="AB166" s="20"/>
      <c r="AC166" s="46"/>
      <c r="AD166" s="46"/>
      <c r="AE166" s="38"/>
      <c r="AF166" s="34"/>
      <c r="AG166" s="38"/>
      <c r="AH166" s="38"/>
      <c r="AI166" s="38"/>
      <c r="AJ166" s="38"/>
      <c r="AK166" s="38"/>
      <c r="AL166" s="38"/>
      <c r="AM166" s="38"/>
      <c r="AN166" s="38"/>
      <c r="AO166" s="34"/>
      <c r="AP166" s="34"/>
      <c r="AQ166" s="34"/>
      <c r="AR166" s="53"/>
      <c r="AS166" s="53"/>
      <c r="AT166" s="38"/>
      <c r="AU166" s="39"/>
      <c r="AV166" s="39"/>
      <c r="AW166" s="34"/>
      <c r="AX166" s="38"/>
      <c r="AY166" s="38"/>
      <c r="AZ166" s="38"/>
      <c r="BA166" s="38"/>
      <c r="BB166" s="38"/>
      <c r="BC166" s="38"/>
      <c r="BD166" s="38"/>
      <c r="BE166" s="38"/>
      <c r="BF166" s="38"/>
      <c r="BG166" s="38"/>
      <c r="BH166" s="38"/>
      <c r="BI166" s="38"/>
      <c r="BJ166" s="38"/>
      <c r="BK166" s="38"/>
      <c r="BL166" s="38"/>
      <c r="BM166" s="38"/>
      <c r="BN166" s="38"/>
      <c r="BO166" s="38"/>
      <c r="BP166" s="38"/>
      <c r="BQ166" s="38"/>
      <c r="BR166" s="38"/>
    </row>
    <row r="167" ht="15.75" customHeight="1">
      <c r="A167" s="38"/>
      <c r="B167" s="36"/>
      <c r="C167" s="34"/>
      <c r="D167" s="36"/>
      <c r="E167" s="36"/>
      <c r="F167" s="36"/>
      <c r="G167" s="36"/>
      <c r="H167" s="36"/>
      <c r="I167" s="36"/>
      <c r="J167" s="38"/>
      <c r="K167" s="38"/>
      <c r="L167" s="39"/>
      <c r="M167" s="46"/>
      <c r="N167" s="264"/>
      <c r="O167" s="46"/>
      <c r="P167" s="46"/>
      <c r="Q167" s="34"/>
      <c r="R167" s="36"/>
      <c r="S167" s="46"/>
      <c r="T167" s="36"/>
      <c r="U167" s="46"/>
      <c r="V167" s="46"/>
      <c r="W167" s="38"/>
      <c r="X167" s="38"/>
      <c r="Y167" s="36"/>
      <c r="Z167" s="34"/>
      <c r="AA167" s="48"/>
      <c r="AB167" s="20"/>
      <c r="AC167" s="46"/>
      <c r="AD167" s="46"/>
      <c r="AE167" s="38"/>
      <c r="AF167" s="34"/>
      <c r="AG167" s="38"/>
      <c r="AH167" s="38"/>
      <c r="AI167" s="38"/>
      <c r="AJ167" s="38"/>
      <c r="AK167" s="38"/>
      <c r="AL167" s="38"/>
      <c r="AM167" s="38"/>
      <c r="AN167" s="38"/>
      <c r="AO167" s="34"/>
      <c r="AP167" s="34"/>
      <c r="AQ167" s="34"/>
      <c r="AR167" s="53"/>
      <c r="AS167" s="53"/>
      <c r="AT167" s="38"/>
      <c r="AU167" s="39"/>
      <c r="AV167" s="39"/>
      <c r="AW167" s="34"/>
      <c r="AX167" s="38"/>
      <c r="AY167" s="38"/>
      <c r="AZ167" s="38"/>
      <c r="BA167" s="38"/>
      <c r="BB167" s="38"/>
      <c r="BC167" s="38"/>
      <c r="BD167" s="38"/>
      <c r="BE167" s="38"/>
      <c r="BF167" s="38"/>
      <c r="BG167" s="38"/>
      <c r="BH167" s="38"/>
      <c r="BI167" s="38"/>
      <c r="BJ167" s="38"/>
      <c r="BK167" s="38"/>
      <c r="BL167" s="38"/>
      <c r="BM167" s="38"/>
      <c r="BN167" s="38"/>
      <c r="BO167" s="38"/>
      <c r="BP167" s="38"/>
      <c r="BQ167" s="38"/>
      <c r="BR167" s="38"/>
    </row>
    <row r="168" ht="15.75" customHeight="1">
      <c r="A168" s="38"/>
      <c r="B168" s="36"/>
      <c r="C168" s="34"/>
      <c r="D168" s="36"/>
      <c r="E168" s="36"/>
      <c r="F168" s="36"/>
      <c r="G168" s="36"/>
      <c r="H168" s="36"/>
      <c r="I168" s="36"/>
      <c r="J168" s="38"/>
      <c r="K168" s="38"/>
      <c r="L168" s="39"/>
      <c r="M168" s="46"/>
      <c r="N168" s="264"/>
      <c r="O168" s="46"/>
      <c r="P168" s="46"/>
      <c r="Q168" s="34"/>
      <c r="R168" s="36"/>
      <c r="S168" s="46"/>
      <c r="T168" s="36"/>
      <c r="U168" s="46"/>
      <c r="V168" s="46"/>
      <c r="W168" s="38"/>
      <c r="X168" s="38"/>
      <c r="Y168" s="36"/>
      <c r="Z168" s="34"/>
      <c r="AA168" s="48"/>
      <c r="AB168" s="20"/>
      <c r="AC168" s="46"/>
      <c r="AD168" s="46"/>
      <c r="AE168" s="38"/>
      <c r="AF168" s="34"/>
      <c r="AG168" s="38"/>
      <c r="AH168" s="38"/>
      <c r="AI168" s="38"/>
      <c r="AJ168" s="38"/>
      <c r="AK168" s="38"/>
      <c r="AL168" s="38"/>
      <c r="AM168" s="38"/>
      <c r="AN168" s="38"/>
      <c r="AO168" s="34"/>
      <c r="AP168" s="34"/>
      <c r="AQ168" s="34"/>
      <c r="AR168" s="53"/>
      <c r="AS168" s="53"/>
      <c r="AT168" s="38"/>
      <c r="AU168" s="39"/>
      <c r="AV168" s="39"/>
      <c r="AW168" s="34"/>
      <c r="AX168" s="38"/>
      <c r="AY168" s="38"/>
      <c r="AZ168" s="38"/>
      <c r="BA168" s="38"/>
      <c r="BB168" s="38"/>
      <c r="BC168" s="38"/>
      <c r="BD168" s="38"/>
      <c r="BE168" s="38"/>
      <c r="BF168" s="38"/>
      <c r="BG168" s="38"/>
      <c r="BH168" s="38"/>
      <c r="BI168" s="38"/>
      <c r="BJ168" s="38"/>
      <c r="BK168" s="38"/>
      <c r="BL168" s="38"/>
      <c r="BM168" s="38"/>
      <c r="BN168" s="38"/>
      <c r="BO168" s="38"/>
      <c r="BP168" s="38"/>
      <c r="BQ168" s="38"/>
      <c r="BR168" s="38"/>
    </row>
    <row r="169" ht="15.75" customHeight="1">
      <c r="A169" s="38"/>
      <c r="B169" s="36"/>
      <c r="C169" s="34"/>
      <c r="D169" s="36"/>
      <c r="E169" s="36"/>
      <c r="F169" s="36"/>
      <c r="G169" s="36"/>
      <c r="H169" s="36"/>
      <c r="I169" s="36"/>
      <c r="J169" s="38"/>
      <c r="K169" s="38"/>
      <c r="L169" s="39"/>
      <c r="M169" s="46"/>
      <c r="N169" s="264"/>
      <c r="O169" s="46"/>
      <c r="P169" s="46"/>
      <c r="Q169" s="34"/>
      <c r="R169" s="36"/>
      <c r="S169" s="46"/>
      <c r="T169" s="36"/>
      <c r="U169" s="46"/>
      <c r="V169" s="46"/>
      <c r="W169" s="38"/>
      <c r="X169" s="38"/>
      <c r="Y169" s="36"/>
      <c r="Z169" s="34"/>
      <c r="AA169" s="48"/>
      <c r="AB169" s="20"/>
      <c r="AC169" s="46"/>
      <c r="AD169" s="46"/>
      <c r="AE169" s="38"/>
      <c r="AF169" s="34"/>
      <c r="AG169" s="38"/>
      <c r="AH169" s="38"/>
      <c r="AI169" s="38"/>
      <c r="AJ169" s="38"/>
      <c r="AK169" s="38"/>
      <c r="AL169" s="38"/>
      <c r="AM169" s="38"/>
      <c r="AN169" s="38"/>
      <c r="AO169" s="34"/>
      <c r="AP169" s="34"/>
      <c r="AQ169" s="34"/>
      <c r="AR169" s="53"/>
      <c r="AS169" s="53"/>
      <c r="AT169" s="38"/>
      <c r="AU169" s="39"/>
      <c r="AV169" s="39"/>
      <c r="AW169" s="34"/>
      <c r="AX169" s="38"/>
      <c r="AY169" s="38"/>
      <c r="AZ169" s="38"/>
      <c r="BA169" s="38"/>
      <c r="BB169" s="38"/>
      <c r="BC169" s="38"/>
      <c r="BD169" s="38"/>
      <c r="BE169" s="38"/>
      <c r="BF169" s="38"/>
      <c r="BG169" s="38"/>
      <c r="BH169" s="38"/>
      <c r="BI169" s="38"/>
      <c r="BJ169" s="38"/>
      <c r="BK169" s="38"/>
      <c r="BL169" s="38"/>
      <c r="BM169" s="38"/>
      <c r="BN169" s="38"/>
      <c r="BO169" s="38"/>
      <c r="BP169" s="38"/>
      <c r="BQ169" s="38"/>
      <c r="BR169" s="38"/>
    </row>
    <row r="170" ht="15.75" customHeight="1">
      <c r="A170" s="38"/>
      <c r="B170" s="36"/>
      <c r="C170" s="34"/>
      <c r="D170" s="36"/>
      <c r="E170" s="36"/>
      <c r="F170" s="36"/>
      <c r="G170" s="36"/>
      <c r="H170" s="36"/>
      <c r="I170" s="36"/>
      <c r="J170" s="38"/>
      <c r="K170" s="38"/>
      <c r="L170" s="39"/>
      <c r="M170" s="46"/>
      <c r="N170" s="264"/>
      <c r="O170" s="46"/>
      <c r="P170" s="46"/>
      <c r="Q170" s="34"/>
      <c r="R170" s="36"/>
      <c r="S170" s="46"/>
      <c r="T170" s="36"/>
      <c r="U170" s="46"/>
      <c r="V170" s="46"/>
      <c r="W170" s="38"/>
      <c r="X170" s="38"/>
      <c r="Y170" s="36"/>
      <c r="Z170" s="34"/>
      <c r="AA170" s="48"/>
      <c r="AB170" s="20"/>
      <c r="AC170" s="46"/>
      <c r="AD170" s="46"/>
      <c r="AE170" s="38"/>
      <c r="AF170" s="34"/>
      <c r="AG170" s="38"/>
      <c r="AH170" s="38"/>
      <c r="AI170" s="38"/>
      <c r="AJ170" s="38"/>
      <c r="AK170" s="38"/>
      <c r="AL170" s="38"/>
      <c r="AM170" s="38"/>
      <c r="AN170" s="38"/>
      <c r="AO170" s="34"/>
      <c r="AP170" s="34"/>
      <c r="AQ170" s="34"/>
      <c r="AR170" s="53"/>
      <c r="AS170" s="53"/>
      <c r="AT170" s="38"/>
      <c r="AU170" s="39"/>
      <c r="AV170" s="39"/>
      <c r="AW170" s="34"/>
      <c r="AX170" s="38"/>
      <c r="AY170" s="38"/>
      <c r="AZ170" s="38"/>
      <c r="BA170" s="38"/>
      <c r="BB170" s="38"/>
      <c r="BC170" s="38"/>
      <c r="BD170" s="38"/>
      <c r="BE170" s="38"/>
      <c r="BF170" s="38"/>
      <c r="BG170" s="38"/>
      <c r="BH170" s="38"/>
      <c r="BI170" s="38"/>
      <c r="BJ170" s="38"/>
      <c r="BK170" s="38"/>
      <c r="BL170" s="38"/>
      <c r="BM170" s="38"/>
      <c r="BN170" s="38"/>
      <c r="BO170" s="38"/>
      <c r="BP170" s="38"/>
      <c r="BQ170" s="38"/>
      <c r="BR170" s="38"/>
    </row>
    <row r="171" ht="15.75" customHeight="1">
      <c r="A171" s="38"/>
      <c r="B171" s="36"/>
      <c r="C171" s="34"/>
      <c r="D171" s="36"/>
      <c r="E171" s="36"/>
      <c r="F171" s="36"/>
      <c r="G171" s="36"/>
      <c r="H171" s="36"/>
      <c r="I171" s="36"/>
      <c r="J171" s="38"/>
      <c r="K171" s="38"/>
      <c r="L171" s="39"/>
      <c r="M171" s="46"/>
      <c r="N171" s="264"/>
      <c r="O171" s="46"/>
      <c r="P171" s="46"/>
      <c r="Q171" s="34"/>
      <c r="R171" s="36"/>
      <c r="S171" s="46"/>
      <c r="T171" s="36"/>
      <c r="U171" s="46"/>
      <c r="V171" s="46"/>
      <c r="W171" s="38"/>
      <c r="X171" s="38"/>
      <c r="Y171" s="36"/>
      <c r="Z171" s="34"/>
      <c r="AA171" s="48"/>
      <c r="AB171" s="20"/>
      <c r="AC171" s="46"/>
      <c r="AD171" s="46"/>
      <c r="AE171" s="38"/>
      <c r="AF171" s="34"/>
      <c r="AG171" s="38"/>
      <c r="AH171" s="38"/>
      <c r="AI171" s="38"/>
      <c r="AJ171" s="38"/>
      <c r="AK171" s="38"/>
      <c r="AL171" s="38"/>
      <c r="AM171" s="38"/>
      <c r="AN171" s="38"/>
      <c r="AO171" s="34"/>
      <c r="AP171" s="34"/>
      <c r="AQ171" s="34"/>
      <c r="AR171" s="53"/>
      <c r="AS171" s="53"/>
      <c r="AT171" s="38"/>
      <c r="AU171" s="39"/>
      <c r="AV171" s="39"/>
      <c r="AW171" s="34"/>
      <c r="AX171" s="38"/>
      <c r="AY171" s="38"/>
      <c r="AZ171" s="38"/>
      <c r="BA171" s="38"/>
      <c r="BB171" s="38"/>
      <c r="BC171" s="38"/>
      <c r="BD171" s="38"/>
      <c r="BE171" s="38"/>
      <c r="BF171" s="38"/>
      <c r="BG171" s="38"/>
      <c r="BH171" s="38"/>
      <c r="BI171" s="38"/>
      <c r="BJ171" s="38"/>
      <c r="BK171" s="38"/>
      <c r="BL171" s="38"/>
      <c r="BM171" s="38"/>
      <c r="BN171" s="38"/>
      <c r="BO171" s="38"/>
      <c r="BP171" s="38"/>
      <c r="BQ171" s="38"/>
      <c r="BR171" s="38"/>
    </row>
    <row r="172" ht="15.75" customHeight="1">
      <c r="A172" s="38"/>
      <c r="B172" s="36"/>
      <c r="C172" s="34"/>
      <c r="D172" s="36"/>
      <c r="E172" s="36"/>
      <c r="F172" s="36"/>
      <c r="G172" s="36"/>
      <c r="H172" s="36"/>
      <c r="I172" s="36"/>
      <c r="J172" s="38"/>
      <c r="K172" s="38"/>
      <c r="L172" s="39"/>
      <c r="M172" s="46"/>
      <c r="N172" s="264"/>
      <c r="O172" s="46"/>
      <c r="P172" s="46"/>
      <c r="Q172" s="34"/>
      <c r="R172" s="36"/>
      <c r="S172" s="46"/>
      <c r="T172" s="36"/>
      <c r="U172" s="46"/>
      <c r="V172" s="46"/>
      <c r="W172" s="38"/>
      <c r="X172" s="38"/>
      <c r="Y172" s="36"/>
      <c r="Z172" s="34"/>
      <c r="AA172" s="48"/>
      <c r="AB172" s="20"/>
      <c r="AC172" s="46"/>
      <c r="AD172" s="46"/>
      <c r="AE172" s="38"/>
      <c r="AF172" s="34"/>
      <c r="AG172" s="38"/>
      <c r="AH172" s="38"/>
      <c r="AI172" s="38"/>
      <c r="AJ172" s="38"/>
      <c r="AK172" s="38"/>
      <c r="AL172" s="38"/>
      <c r="AM172" s="38"/>
      <c r="AN172" s="38"/>
      <c r="AO172" s="34"/>
      <c r="AP172" s="34"/>
      <c r="AQ172" s="34"/>
      <c r="AR172" s="53"/>
      <c r="AS172" s="53"/>
      <c r="AT172" s="38"/>
      <c r="AU172" s="39"/>
      <c r="AV172" s="39"/>
      <c r="AW172" s="34"/>
      <c r="AX172" s="38"/>
      <c r="AY172" s="38"/>
      <c r="AZ172" s="38"/>
      <c r="BA172" s="38"/>
      <c r="BB172" s="38"/>
      <c r="BC172" s="38"/>
      <c r="BD172" s="38"/>
      <c r="BE172" s="38"/>
      <c r="BF172" s="38"/>
      <c r="BG172" s="38"/>
      <c r="BH172" s="38"/>
      <c r="BI172" s="38"/>
      <c r="BJ172" s="38"/>
      <c r="BK172" s="38"/>
      <c r="BL172" s="38"/>
      <c r="BM172" s="38"/>
      <c r="BN172" s="38"/>
      <c r="BO172" s="38"/>
      <c r="BP172" s="38"/>
      <c r="BQ172" s="38"/>
      <c r="BR172" s="38"/>
    </row>
    <row r="173" ht="15.75" customHeight="1">
      <c r="A173" s="38"/>
      <c r="B173" s="36"/>
      <c r="C173" s="34"/>
      <c r="D173" s="36"/>
      <c r="E173" s="36"/>
      <c r="F173" s="36"/>
      <c r="G173" s="36"/>
      <c r="H173" s="36"/>
      <c r="I173" s="36"/>
      <c r="J173" s="38"/>
      <c r="K173" s="38"/>
      <c r="L173" s="39"/>
      <c r="M173" s="46"/>
      <c r="N173" s="264"/>
      <c r="O173" s="46"/>
      <c r="P173" s="46"/>
      <c r="Q173" s="34"/>
      <c r="R173" s="36"/>
      <c r="S173" s="46"/>
      <c r="T173" s="36"/>
      <c r="U173" s="46"/>
      <c r="V173" s="46"/>
      <c r="W173" s="38"/>
      <c r="X173" s="38"/>
      <c r="Y173" s="36"/>
      <c r="Z173" s="34"/>
      <c r="AA173" s="48"/>
      <c r="AB173" s="20"/>
      <c r="AC173" s="46"/>
      <c r="AD173" s="46"/>
      <c r="AE173" s="38"/>
      <c r="AF173" s="34"/>
      <c r="AG173" s="38"/>
      <c r="AH173" s="38"/>
      <c r="AI173" s="38"/>
      <c r="AJ173" s="38"/>
      <c r="AK173" s="38"/>
      <c r="AL173" s="38"/>
      <c r="AM173" s="38"/>
      <c r="AN173" s="38"/>
      <c r="AO173" s="34"/>
      <c r="AP173" s="34"/>
      <c r="AQ173" s="34"/>
      <c r="AR173" s="53"/>
      <c r="AS173" s="53"/>
      <c r="AT173" s="38"/>
      <c r="AU173" s="39"/>
      <c r="AV173" s="39"/>
      <c r="AW173" s="34"/>
      <c r="AX173" s="38"/>
      <c r="AY173" s="38"/>
      <c r="AZ173" s="38"/>
      <c r="BA173" s="38"/>
      <c r="BB173" s="38"/>
      <c r="BC173" s="38"/>
      <c r="BD173" s="38"/>
      <c r="BE173" s="38"/>
      <c r="BF173" s="38"/>
      <c r="BG173" s="38"/>
      <c r="BH173" s="38"/>
      <c r="BI173" s="38"/>
      <c r="BJ173" s="38"/>
      <c r="BK173" s="38"/>
      <c r="BL173" s="38"/>
      <c r="BM173" s="38"/>
      <c r="BN173" s="38"/>
      <c r="BO173" s="38"/>
      <c r="BP173" s="38"/>
      <c r="BQ173" s="38"/>
      <c r="BR173" s="38"/>
    </row>
    <row r="174" ht="15.75" customHeight="1">
      <c r="A174" s="38"/>
      <c r="B174" s="36"/>
      <c r="C174" s="34"/>
      <c r="D174" s="36"/>
      <c r="E174" s="36"/>
      <c r="F174" s="36"/>
      <c r="G174" s="36"/>
      <c r="H174" s="36"/>
      <c r="I174" s="36"/>
      <c r="J174" s="38"/>
      <c r="K174" s="38"/>
      <c r="L174" s="39"/>
      <c r="M174" s="46"/>
      <c r="N174" s="264"/>
      <c r="O174" s="46"/>
      <c r="P174" s="46"/>
      <c r="Q174" s="34"/>
      <c r="R174" s="36"/>
      <c r="S174" s="46"/>
      <c r="T174" s="36"/>
      <c r="U174" s="46"/>
      <c r="V174" s="46"/>
      <c r="W174" s="38"/>
      <c r="X174" s="38"/>
      <c r="Y174" s="36"/>
      <c r="Z174" s="34"/>
      <c r="AA174" s="48"/>
      <c r="AB174" s="20"/>
      <c r="AC174" s="46"/>
      <c r="AD174" s="46"/>
      <c r="AE174" s="38"/>
      <c r="AF174" s="34"/>
      <c r="AG174" s="38"/>
      <c r="AH174" s="38"/>
      <c r="AI174" s="38"/>
      <c r="AJ174" s="38"/>
      <c r="AK174" s="38"/>
      <c r="AL174" s="38"/>
      <c r="AM174" s="38"/>
      <c r="AN174" s="38"/>
      <c r="AO174" s="34"/>
      <c r="AP174" s="34"/>
      <c r="AQ174" s="34"/>
      <c r="AR174" s="53"/>
      <c r="AS174" s="53"/>
      <c r="AT174" s="38"/>
      <c r="AU174" s="39"/>
      <c r="AV174" s="39"/>
      <c r="AW174" s="34"/>
      <c r="AX174" s="38"/>
      <c r="AY174" s="38"/>
      <c r="AZ174" s="38"/>
      <c r="BA174" s="38"/>
      <c r="BB174" s="38"/>
      <c r="BC174" s="38"/>
      <c r="BD174" s="38"/>
      <c r="BE174" s="38"/>
      <c r="BF174" s="38"/>
      <c r="BG174" s="38"/>
      <c r="BH174" s="38"/>
      <c r="BI174" s="38"/>
      <c r="BJ174" s="38"/>
      <c r="BK174" s="38"/>
      <c r="BL174" s="38"/>
      <c r="BM174" s="38"/>
      <c r="BN174" s="38"/>
      <c r="BO174" s="38"/>
      <c r="BP174" s="38"/>
      <c r="BQ174" s="38"/>
      <c r="BR174" s="38"/>
    </row>
    <row r="175" ht="15.75" customHeight="1">
      <c r="A175" s="38"/>
      <c r="B175" s="36"/>
      <c r="C175" s="34"/>
      <c r="D175" s="36"/>
      <c r="E175" s="36"/>
      <c r="F175" s="36"/>
      <c r="G175" s="36"/>
      <c r="H175" s="36"/>
      <c r="I175" s="36"/>
      <c r="J175" s="38"/>
      <c r="K175" s="38"/>
      <c r="L175" s="39"/>
      <c r="M175" s="46"/>
      <c r="N175" s="264"/>
      <c r="O175" s="46"/>
      <c r="P175" s="46"/>
      <c r="Q175" s="34"/>
      <c r="R175" s="36"/>
      <c r="S175" s="46"/>
      <c r="T175" s="36"/>
      <c r="U175" s="46"/>
      <c r="V175" s="46"/>
      <c r="W175" s="38"/>
      <c r="X175" s="38"/>
      <c r="Y175" s="36"/>
      <c r="Z175" s="34"/>
      <c r="AA175" s="48"/>
      <c r="AB175" s="20"/>
      <c r="AC175" s="46"/>
      <c r="AD175" s="46"/>
      <c r="AE175" s="38"/>
      <c r="AF175" s="34"/>
      <c r="AG175" s="38"/>
      <c r="AH175" s="38"/>
      <c r="AI175" s="38"/>
      <c r="AJ175" s="38"/>
      <c r="AK175" s="38"/>
      <c r="AL175" s="38"/>
      <c r="AM175" s="38"/>
      <c r="AN175" s="38"/>
      <c r="AO175" s="34"/>
      <c r="AP175" s="34"/>
      <c r="AQ175" s="34"/>
      <c r="AR175" s="53"/>
      <c r="AS175" s="53"/>
      <c r="AT175" s="38"/>
      <c r="AU175" s="39"/>
      <c r="AV175" s="39"/>
      <c r="AW175" s="34"/>
      <c r="AX175" s="38"/>
      <c r="AY175" s="38"/>
      <c r="AZ175" s="38"/>
      <c r="BA175" s="38"/>
      <c r="BB175" s="38"/>
      <c r="BC175" s="38"/>
      <c r="BD175" s="38"/>
      <c r="BE175" s="38"/>
      <c r="BF175" s="38"/>
      <c r="BG175" s="38"/>
      <c r="BH175" s="38"/>
      <c r="BI175" s="38"/>
      <c r="BJ175" s="38"/>
      <c r="BK175" s="38"/>
      <c r="BL175" s="38"/>
      <c r="BM175" s="38"/>
      <c r="BN175" s="38"/>
      <c r="BO175" s="38"/>
      <c r="BP175" s="38"/>
      <c r="BQ175" s="38"/>
      <c r="BR175" s="38"/>
    </row>
    <row r="176" ht="15.75" customHeight="1">
      <c r="A176" s="38"/>
      <c r="B176" s="36"/>
      <c r="C176" s="34"/>
      <c r="D176" s="36"/>
      <c r="E176" s="36"/>
      <c r="F176" s="36"/>
      <c r="G176" s="36"/>
      <c r="H176" s="36"/>
      <c r="I176" s="36"/>
      <c r="J176" s="38"/>
      <c r="K176" s="38"/>
      <c r="L176" s="39"/>
      <c r="M176" s="46"/>
      <c r="N176" s="264"/>
      <c r="O176" s="46"/>
      <c r="P176" s="46"/>
      <c r="Q176" s="34"/>
      <c r="R176" s="36"/>
      <c r="S176" s="46"/>
      <c r="T176" s="36"/>
      <c r="U176" s="46"/>
      <c r="V176" s="46"/>
      <c r="W176" s="38"/>
      <c r="X176" s="38"/>
      <c r="Y176" s="36"/>
      <c r="Z176" s="34"/>
      <c r="AA176" s="48"/>
      <c r="AB176" s="20"/>
      <c r="AC176" s="46"/>
      <c r="AD176" s="46"/>
      <c r="AE176" s="38"/>
      <c r="AF176" s="34"/>
      <c r="AG176" s="38"/>
      <c r="AH176" s="38"/>
      <c r="AI176" s="38"/>
      <c r="AJ176" s="38"/>
      <c r="AK176" s="38"/>
      <c r="AL176" s="38"/>
      <c r="AM176" s="38"/>
      <c r="AN176" s="38"/>
      <c r="AO176" s="34"/>
      <c r="AP176" s="34"/>
      <c r="AQ176" s="34"/>
      <c r="AR176" s="53"/>
      <c r="AS176" s="53"/>
      <c r="AT176" s="38"/>
      <c r="AU176" s="39"/>
      <c r="AV176" s="39"/>
      <c r="AW176" s="34"/>
      <c r="AX176" s="38"/>
      <c r="AY176" s="38"/>
      <c r="AZ176" s="38"/>
      <c r="BA176" s="38"/>
      <c r="BB176" s="38"/>
      <c r="BC176" s="38"/>
      <c r="BD176" s="38"/>
      <c r="BE176" s="38"/>
      <c r="BF176" s="38"/>
      <c r="BG176" s="38"/>
      <c r="BH176" s="38"/>
      <c r="BI176" s="38"/>
      <c r="BJ176" s="38"/>
      <c r="BK176" s="38"/>
      <c r="BL176" s="38"/>
      <c r="BM176" s="38"/>
      <c r="BN176" s="38"/>
      <c r="BO176" s="38"/>
      <c r="BP176" s="38"/>
      <c r="BQ176" s="38"/>
      <c r="BR176" s="38"/>
    </row>
    <row r="177" ht="15.75" customHeight="1">
      <c r="A177" s="38"/>
      <c r="B177" s="36"/>
      <c r="C177" s="34"/>
      <c r="D177" s="36"/>
      <c r="E177" s="36"/>
      <c r="F177" s="36"/>
      <c r="G177" s="36"/>
      <c r="H177" s="36"/>
      <c r="I177" s="36"/>
      <c r="J177" s="38"/>
      <c r="K177" s="38"/>
      <c r="L177" s="39"/>
      <c r="M177" s="46"/>
      <c r="N177" s="264"/>
      <c r="O177" s="46"/>
      <c r="P177" s="46"/>
      <c r="Q177" s="34"/>
      <c r="R177" s="36"/>
      <c r="S177" s="46"/>
      <c r="T177" s="36"/>
      <c r="U177" s="46"/>
      <c r="V177" s="46"/>
      <c r="W177" s="38"/>
      <c r="X177" s="38"/>
      <c r="Y177" s="36"/>
      <c r="Z177" s="34"/>
      <c r="AA177" s="48"/>
      <c r="AB177" s="20"/>
      <c r="AC177" s="46"/>
      <c r="AD177" s="46"/>
      <c r="AE177" s="38"/>
      <c r="AF177" s="34"/>
      <c r="AG177" s="38"/>
      <c r="AH177" s="38"/>
      <c r="AI177" s="38"/>
      <c r="AJ177" s="38"/>
      <c r="AK177" s="38"/>
      <c r="AL177" s="38"/>
      <c r="AM177" s="38"/>
      <c r="AN177" s="38"/>
      <c r="AO177" s="34"/>
      <c r="AP177" s="34"/>
      <c r="AQ177" s="34"/>
      <c r="AR177" s="53"/>
      <c r="AS177" s="53"/>
      <c r="AT177" s="38"/>
      <c r="AU177" s="39"/>
      <c r="AV177" s="39"/>
      <c r="AW177" s="34"/>
      <c r="AX177" s="38"/>
      <c r="AY177" s="38"/>
      <c r="AZ177" s="38"/>
      <c r="BA177" s="38"/>
      <c r="BB177" s="38"/>
      <c r="BC177" s="38"/>
      <c r="BD177" s="38"/>
      <c r="BE177" s="38"/>
      <c r="BF177" s="38"/>
      <c r="BG177" s="38"/>
      <c r="BH177" s="38"/>
      <c r="BI177" s="38"/>
      <c r="BJ177" s="38"/>
      <c r="BK177" s="38"/>
      <c r="BL177" s="38"/>
      <c r="BM177" s="38"/>
      <c r="BN177" s="38"/>
      <c r="BO177" s="38"/>
      <c r="BP177" s="38"/>
      <c r="BQ177" s="38"/>
      <c r="BR177" s="38"/>
    </row>
    <row r="178" ht="15.75" customHeight="1">
      <c r="A178" s="38"/>
      <c r="B178" s="36"/>
      <c r="C178" s="34"/>
      <c r="D178" s="36"/>
      <c r="E178" s="36"/>
      <c r="F178" s="36"/>
      <c r="G178" s="36"/>
      <c r="H178" s="36"/>
      <c r="I178" s="36"/>
      <c r="J178" s="38"/>
      <c r="K178" s="38"/>
      <c r="L178" s="39"/>
      <c r="M178" s="46"/>
      <c r="N178" s="264"/>
      <c r="O178" s="46"/>
      <c r="P178" s="46"/>
      <c r="Q178" s="34"/>
      <c r="R178" s="36"/>
      <c r="S178" s="46"/>
      <c r="T178" s="36"/>
      <c r="U178" s="46"/>
      <c r="V178" s="46"/>
      <c r="W178" s="38"/>
      <c r="X178" s="38"/>
      <c r="Y178" s="36"/>
      <c r="Z178" s="34"/>
      <c r="AA178" s="48"/>
      <c r="AB178" s="20"/>
      <c r="AC178" s="46"/>
      <c r="AD178" s="46"/>
      <c r="AE178" s="38"/>
      <c r="AF178" s="34"/>
      <c r="AG178" s="38"/>
      <c r="AH178" s="38"/>
      <c r="AI178" s="38"/>
      <c r="AJ178" s="38"/>
      <c r="AK178" s="38"/>
      <c r="AL178" s="38"/>
      <c r="AM178" s="38"/>
      <c r="AN178" s="38"/>
      <c r="AO178" s="34"/>
      <c r="AP178" s="34"/>
      <c r="AQ178" s="34"/>
      <c r="AR178" s="53"/>
      <c r="AS178" s="53"/>
      <c r="AT178" s="38"/>
      <c r="AU178" s="39"/>
      <c r="AV178" s="39"/>
      <c r="AW178" s="34"/>
      <c r="AX178" s="38"/>
      <c r="AY178" s="38"/>
      <c r="AZ178" s="38"/>
      <c r="BA178" s="38"/>
      <c r="BB178" s="38"/>
      <c r="BC178" s="38"/>
      <c r="BD178" s="38"/>
      <c r="BE178" s="38"/>
      <c r="BF178" s="38"/>
      <c r="BG178" s="38"/>
      <c r="BH178" s="38"/>
      <c r="BI178" s="38"/>
      <c r="BJ178" s="38"/>
      <c r="BK178" s="38"/>
      <c r="BL178" s="38"/>
      <c r="BM178" s="38"/>
      <c r="BN178" s="38"/>
      <c r="BO178" s="38"/>
      <c r="BP178" s="38"/>
      <c r="BQ178" s="38"/>
      <c r="BR178" s="38"/>
    </row>
    <row r="179" ht="15.75" customHeight="1">
      <c r="A179" s="38"/>
      <c r="B179" s="36"/>
      <c r="C179" s="34"/>
      <c r="D179" s="36"/>
      <c r="E179" s="36"/>
      <c r="F179" s="36"/>
      <c r="G179" s="36"/>
      <c r="H179" s="36"/>
      <c r="I179" s="36"/>
      <c r="J179" s="38"/>
      <c r="K179" s="38"/>
      <c r="L179" s="39"/>
      <c r="M179" s="46"/>
      <c r="N179" s="264"/>
      <c r="O179" s="46"/>
      <c r="P179" s="46"/>
      <c r="Q179" s="34"/>
      <c r="R179" s="36"/>
      <c r="S179" s="46"/>
      <c r="T179" s="36"/>
      <c r="U179" s="46"/>
      <c r="V179" s="46"/>
      <c r="W179" s="38"/>
      <c r="X179" s="38"/>
      <c r="Y179" s="36"/>
      <c r="Z179" s="34"/>
      <c r="AA179" s="48"/>
      <c r="AB179" s="20"/>
      <c r="AC179" s="46"/>
      <c r="AD179" s="46"/>
      <c r="AE179" s="38"/>
      <c r="AF179" s="34"/>
      <c r="AG179" s="38"/>
      <c r="AH179" s="38"/>
      <c r="AI179" s="38"/>
      <c r="AJ179" s="38"/>
      <c r="AK179" s="38"/>
      <c r="AL179" s="38"/>
      <c r="AM179" s="38"/>
      <c r="AN179" s="38"/>
      <c r="AO179" s="34"/>
      <c r="AP179" s="34"/>
      <c r="AQ179" s="34"/>
      <c r="AR179" s="53"/>
      <c r="AS179" s="53"/>
      <c r="AT179" s="38"/>
      <c r="AU179" s="39"/>
      <c r="AV179" s="39"/>
      <c r="AW179" s="34"/>
      <c r="AX179" s="38"/>
      <c r="AY179" s="38"/>
      <c r="AZ179" s="38"/>
      <c r="BA179" s="38"/>
      <c r="BB179" s="38"/>
      <c r="BC179" s="38"/>
      <c r="BD179" s="38"/>
      <c r="BE179" s="38"/>
      <c r="BF179" s="38"/>
      <c r="BG179" s="38"/>
      <c r="BH179" s="38"/>
      <c r="BI179" s="38"/>
      <c r="BJ179" s="38"/>
      <c r="BK179" s="38"/>
      <c r="BL179" s="38"/>
      <c r="BM179" s="38"/>
      <c r="BN179" s="38"/>
      <c r="BO179" s="38"/>
      <c r="BP179" s="38"/>
      <c r="BQ179" s="38"/>
      <c r="BR179" s="38"/>
    </row>
    <row r="180" ht="15.75" customHeight="1">
      <c r="A180" s="38"/>
      <c r="B180" s="36"/>
      <c r="C180" s="34"/>
      <c r="D180" s="36"/>
      <c r="E180" s="36"/>
      <c r="F180" s="36"/>
      <c r="G180" s="36"/>
      <c r="H180" s="36"/>
      <c r="I180" s="36"/>
      <c r="J180" s="38"/>
      <c r="K180" s="38"/>
      <c r="L180" s="39"/>
      <c r="M180" s="46"/>
      <c r="N180" s="264"/>
      <c r="O180" s="46"/>
      <c r="P180" s="46"/>
      <c r="Q180" s="34"/>
      <c r="R180" s="36"/>
      <c r="S180" s="46"/>
      <c r="T180" s="36"/>
      <c r="U180" s="46"/>
      <c r="V180" s="46"/>
      <c r="W180" s="38"/>
      <c r="X180" s="38"/>
      <c r="Y180" s="36"/>
      <c r="Z180" s="34"/>
      <c r="AA180" s="48"/>
      <c r="AB180" s="20"/>
      <c r="AC180" s="46"/>
      <c r="AD180" s="46"/>
      <c r="AE180" s="38"/>
      <c r="AF180" s="34"/>
      <c r="AG180" s="38"/>
      <c r="AH180" s="38"/>
      <c r="AI180" s="38"/>
      <c r="AJ180" s="38"/>
      <c r="AK180" s="38"/>
      <c r="AL180" s="38"/>
      <c r="AM180" s="38"/>
      <c r="AN180" s="38"/>
      <c r="AO180" s="34"/>
      <c r="AP180" s="34"/>
      <c r="AQ180" s="34"/>
      <c r="AR180" s="53"/>
      <c r="AS180" s="53"/>
      <c r="AT180" s="38"/>
      <c r="AU180" s="39"/>
      <c r="AV180" s="39"/>
      <c r="AW180" s="34"/>
      <c r="AX180" s="38"/>
      <c r="AY180" s="38"/>
      <c r="AZ180" s="38"/>
      <c r="BA180" s="38"/>
      <c r="BB180" s="38"/>
      <c r="BC180" s="38"/>
      <c r="BD180" s="38"/>
      <c r="BE180" s="38"/>
      <c r="BF180" s="38"/>
      <c r="BG180" s="38"/>
      <c r="BH180" s="38"/>
      <c r="BI180" s="38"/>
      <c r="BJ180" s="38"/>
      <c r="BK180" s="38"/>
      <c r="BL180" s="38"/>
      <c r="BM180" s="38"/>
      <c r="BN180" s="38"/>
      <c r="BO180" s="38"/>
      <c r="BP180" s="38"/>
      <c r="BQ180" s="38"/>
      <c r="BR180" s="38"/>
    </row>
    <row r="181" ht="15.75" customHeight="1">
      <c r="A181" s="38"/>
      <c r="B181" s="36"/>
      <c r="C181" s="34"/>
      <c r="D181" s="36"/>
      <c r="E181" s="36"/>
      <c r="F181" s="36"/>
      <c r="G181" s="36"/>
      <c r="H181" s="36"/>
      <c r="I181" s="36"/>
      <c r="J181" s="38"/>
      <c r="K181" s="38"/>
      <c r="L181" s="39"/>
      <c r="M181" s="46"/>
      <c r="N181" s="264"/>
      <c r="O181" s="46"/>
      <c r="P181" s="46"/>
      <c r="Q181" s="34"/>
      <c r="R181" s="36"/>
      <c r="S181" s="46"/>
      <c r="T181" s="36"/>
      <c r="U181" s="46"/>
      <c r="V181" s="46"/>
      <c r="W181" s="38"/>
      <c r="X181" s="38"/>
      <c r="Y181" s="36"/>
      <c r="Z181" s="34"/>
      <c r="AA181" s="48"/>
      <c r="AB181" s="20"/>
      <c r="AC181" s="46"/>
      <c r="AD181" s="46"/>
      <c r="AE181" s="38"/>
      <c r="AF181" s="34"/>
      <c r="AG181" s="38"/>
      <c r="AH181" s="38"/>
      <c r="AI181" s="38"/>
      <c r="AJ181" s="38"/>
      <c r="AK181" s="38"/>
      <c r="AL181" s="38"/>
      <c r="AM181" s="38"/>
      <c r="AN181" s="38"/>
      <c r="AO181" s="34"/>
      <c r="AP181" s="34"/>
      <c r="AQ181" s="34"/>
      <c r="AR181" s="53"/>
      <c r="AS181" s="53"/>
      <c r="AT181" s="38"/>
      <c r="AU181" s="39"/>
      <c r="AV181" s="39"/>
      <c r="AW181" s="34"/>
      <c r="AX181" s="38"/>
      <c r="AY181" s="38"/>
      <c r="AZ181" s="38"/>
      <c r="BA181" s="38"/>
      <c r="BB181" s="38"/>
      <c r="BC181" s="38"/>
      <c r="BD181" s="38"/>
      <c r="BE181" s="38"/>
      <c r="BF181" s="38"/>
      <c r="BG181" s="38"/>
      <c r="BH181" s="38"/>
      <c r="BI181" s="38"/>
      <c r="BJ181" s="38"/>
      <c r="BK181" s="38"/>
      <c r="BL181" s="38"/>
      <c r="BM181" s="38"/>
      <c r="BN181" s="38"/>
      <c r="BO181" s="38"/>
      <c r="BP181" s="38"/>
      <c r="BQ181" s="38"/>
      <c r="BR181" s="38"/>
    </row>
    <row r="182" ht="15.75" customHeight="1">
      <c r="A182" s="38"/>
      <c r="B182" s="36"/>
      <c r="C182" s="34"/>
      <c r="D182" s="36"/>
      <c r="E182" s="36"/>
      <c r="F182" s="36"/>
      <c r="G182" s="36"/>
      <c r="H182" s="36"/>
      <c r="I182" s="36"/>
      <c r="J182" s="38"/>
      <c r="K182" s="38"/>
      <c r="L182" s="39"/>
      <c r="M182" s="46"/>
      <c r="N182" s="264"/>
      <c r="O182" s="46"/>
      <c r="P182" s="46"/>
      <c r="Q182" s="34"/>
      <c r="R182" s="36"/>
      <c r="S182" s="46"/>
      <c r="T182" s="36"/>
      <c r="U182" s="46"/>
      <c r="V182" s="46"/>
      <c r="W182" s="38"/>
      <c r="X182" s="38"/>
      <c r="Y182" s="36"/>
      <c r="Z182" s="34"/>
      <c r="AA182" s="48"/>
      <c r="AB182" s="20"/>
      <c r="AC182" s="46"/>
      <c r="AD182" s="46"/>
      <c r="AE182" s="38"/>
      <c r="AF182" s="34"/>
      <c r="AG182" s="38"/>
      <c r="AH182" s="38"/>
      <c r="AI182" s="38"/>
      <c r="AJ182" s="38"/>
      <c r="AK182" s="38"/>
      <c r="AL182" s="38"/>
      <c r="AM182" s="38"/>
      <c r="AN182" s="38"/>
      <c r="AO182" s="34"/>
      <c r="AP182" s="34"/>
      <c r="AQ182" s="34"/>
      <c r="AR182" s="53"/>
      <c r="AS182" s="53"/>
      <c r="AT182" s="38"/>
      <c r="AU182" s="39"/>
      <c r="AV182" s="39"/>
      <c r="AW182" s="34"/>
      <c r="AX182" s="38"/>
      <c r="AY182" s="38"/>
      <c r="AZ182" s="38"/>
      <c r="BA182" s="38"/>
      <c r="BB182" s="38"/>
      <c r="BC182" s="38"/>
      <c r="BD182" s="38"/>
      <c r="BE182" s="38"/>
      <c r="BF182" s="38"/>
      <c r="BG182" s="38"/>
      <c r="BH182" s="38"/>
      <c r="BI182" s="38"/>
      <c r="BJ182" s="38"/>
      <c r="BK182" s="38"/>
      <c r="BL182" s="38"/>
      <c r="BM182" s="38"/>
      <c r="BN182" s="38"/>
      <c r="BO182" s="38"/>
      <c r="BP182" s="38"/>
      <c r="BQ182" s="38"/>
      <c r="BR182" s="38"/>
    </row>
    <row r="183" ht="15.75" customHeight="1">
      <c r="A183" s="38"/>
      <c r="B183" s="36"/>
      <c r="C183" s="34"/>
      <c r="D183" s="36"/>
      <c r="E183" s="36"/>
      <c r="F183" s="36"/>
      <c r="G183" s="36"/>
      <c r="H183" s="36"/>
      <c r="I183" s="36"/>
      <c r="J183" s="38"/>
      <c r="K183" s="38"/>
      <c r="L183" s="39"/>
      <c r="M183" s="46"/>
      <c r="N183" s="264"/>
      <c r="O183" s="46"/>
      <c r="P183" s="46"/>
      <c r="Q183" s="34"/>
      <c r="R183" s="36"/>
      <c r="S183" s="46"/>
      <c r="T183" s="36"/>
      <c r="U183" s="46"/>
      <c r="V183" s="46"/>
      <c r="W183" s="38"/>
      <c r="X183" s="38"/>
      <c r="Y183" s="36"/>
      <c r="Z183" s="34"/>
      <c r="AA183" s="48"/>
      <c r="AB183" s="20"/>
      <c r="AC183" s="46"/>
      <c r="AD183" s="46"/>
      <c r="AE183" s="38"/>
      <c r="AF183" s="34"/>
      <c r="AG183" s="38"/>
      <c r="AH183" s="38"/>
      <c r="AI183" s="38"/>
      <c r="AJ183" s="38"/>
      <c r="AK183" s="38"/>
      <c r="AL183" s="38"/>
      <c r="AM183" s="38"/>
      <c r="AN183" s="38"/>
      <c r="AO183" s="34"/>
      <c r="AP183" s="34"/>
      <c r="AQ183" s="34"/>
      <c r="AR183" s="53"/>
      <c r="AS183" s="53"/>
      <c r="AT183" s="38"/>
      <c r="AU183" s="39"/>
      <c r="AV183" s="39"/>
      <c r="AW183" s="34"/>
      <c r="AX183" s="38"/>
      <c r="AY183" s="38"/>
      <c r="AZ183" s="38"/>
      <c r="BA183" s="38"/>
      <c r="BB183" s="38"/>
      <c r="BC183" s="38"/>
      <c r="BD183" s="38"/>
      <c r="BE183" s="38"/>
      <c r="BF183" s="38"/>
      <c r="BG183" s="38"/>
      <c r="BH183" s="38"/>
      <c r="BI183" s="38"/>
      <c r="BJ183" s="38"/>
      <c r="BK183" s="38"/>
      <c r="BL183" s="38"/>
      <c r="BM183" s="38"/>
      <c r="BN183" s="38"/>
      <c r="BO183" s="38"/>
      <c r="BP183" s="38"/>
      <c r="BQ183" s="38"/>
      <c r="BR183" s="38"/>
    </row>
    <row r="184" ht="15.75" customHeight="1">
      <c r="A184" s="38"/>
      <c r="B184" s="36"/>
      <c r="C184" s="34"/>
      <c r="D184" s="36"/>
      <c r="E184" s="36"/>
      <c r="F184" s="36"/>
      <c r="G184" s="36"/>
      <c r="H184" s="36"/>
      <c r="I184" s="36"/>
      <c r="J184" s="38"/>
      <c r="K184" s="38"/>
      <c r="L184" s="39"/>
      <c r="M184" s="46"/>
      <c r="N184" s="264"/>
      <c r="O184" s="46"/>
      <c r="P184" s="46"/>
      <c r="Q184" s="34"/>
      <c r="R184" s="36"/>
      <c r="S184" s="46"/>
      <c r="T184" s="36"/>
      <c r="U184" s="46"/>
      <c r="V184" s="46"/>
      <c r="W184" s="38"/>
      <c r="X184" s="38"/>
      <c r="Y184" s="36"/>
      <c r="Z184" s="34"/>
      <c r="AA184" s="48"/>
      <c r="AB184" s="20"/>
      <c r="AC184" s="46"/>
      <c r="AD184" s="46"/>
      <c r="AE184" s="38"/>
      <c r="AF184" s="34"/>
      <c r="AG184" s="38"/>
      <c r="AH184" s="38"/>
      <c r="AI184" s="38"/>
      <c r="AJ184" s="38"/>
      <c r="AK184" s="38"/>
      <c r="AL184" s="38"/>
      <c r="AM184" s="38"/>
      <c r="AN184" s="38"/>
      <c r="AO184" s="34"/>
      <c r="AP184" s="34"/>
      <c r="AQ184" s="34"/>
      <c r="AR184" s="53"/>
      <c r="AS184" s="53"/>
      <c r="AT184" s="38"/>
      <c r="AU184" s="39"/>
      <c r="AV184" s="39"/>
      <c r="AW184" s="34"/>
      <c r="AX184" s="38"/>
      <c r="AY184" s="38"/>
      <c r="AZ184" s="38"/>
      <c r="BA184" s="38"/>
      <c r="BB184" s="38"/>
      <c r="BC184" s="38"/>
      <c r="BD184" s="38"/>
      <c r="BE184" s="38"/>
      <c r="BF184" s="38"/>
      <c r="BG184" s="38"/>
      <c r="BH184" s="38"/>
      <c r="BI184" s="38"/>
      <c r="BJ184" s="38"/>
      <c r="BK184" s="38"/>
      <c r="BL184" s="38"/>
      <c r="BM184" s="38"/>
      <c r="BN184" s="38"/>
      <c r="BO184" s="38"/>
      <c r="BP184" s="38"/>
      <c r="BQ184" s="38"/>
      <c r="BR184" s="38"/>
    </row>
    <row r="185" ht="15.75" customHeight="1">
      <c r="A185" s="38"/>
      <c r="B185" s="36"/>
      <c r="C185" s="34"/>
      <c r="D185" s="36"/>
      <c r="E185" s="36"/>
      <c r="F185" s="36"/>
      <c r="G185" s="36"/>
      <c r="H185" s="36"/>
      <c r="I185" s="36"/>
      <c r="J185" s="38"/>
      <c r="K185" s="38"/>
      <c r="L185" s="39"/>
      <c r="M185" s="46"/>
      <c r="N185" s="264"/>
      <c r="O185" s="46"/>
      <c r="P185" s="46"/>
      <c r="Q185" s="34"/>
      <c r="R185" s="36"/>
      <c r="S185" s="46"/>
      <c r="T185" s="36"/>
      <c r="U185" s="46"/>
      <c r="V185" s="46"/>
      <c r="W185" s="38"/>
      <c r="X185" s="38"/>
      <c r="Y185" s="36"/>
      <c r="Z185" s="34"/>
      <c r="AA185" s="48"/>
      <c r="AB185" s="20"/>
      <c r="AC185" s="46"/>
      <c r="AD185" s="46"/>
      <c r="AE185" s="38"/>
      <c r="AF185" s="34"/>
      <c r="AG185" s="38"/>
      <c r="AH185" s="38"/>
      <c r="AI185" s="38"/>
      <c r="AJ185" s="38"/>
      <c r="AK185" s="38"/>
      <c r="AL185" s="38"/>
      <c r="AM185" s="38"/>
      <c r="AN185" s="38"/>
      <c r="AO185" s="34"/>
      <c r="AP185" s="34"/>
      <c r="AQ185" s="34"/>
      <c r="AR185" s="53"/>
      <c r="AS185" s="53"/>
      <c r="AT185" s="38"/>
      <c r="AU185" s="39"/>
      <c r="AV185" s="39"/>
      <c r="AW185" s="34"/>
      <c r="AX185" s="38"/>
      <c r="AY185" s="38"/>
      <c r="AZ185" s="38"/>
      <c r="BA185" s="38"/>
      <c r="BB185" s="38"/>
      <c r="BC185" s="38"/>
      <c r="BD185" s="38"/>
      <c r="BE185" s="38"/>
      <c r="BF185" s="38"/>
      <c r="BG185" s="38"/>
      <c r="BH185" s="38"/>
      <c r="BI185" s="38"/>
      <c r="BJ185" s="38"/>
      <c r="BK185" s="38"/>
      <c r="BL185" s="38"/>
      <c r="BM185" s="38"/>
      <c r="BN185" s="38"/>
      <c r="BO185" s="38"/>
      <c r="BP185" s="38"/>
      <c r="BQ185" s="38"/>
      <c r="BR185" s="38"/>
    </row>
    <row r="186" ht="15.75" customHeight="1">
      <c r="A186" s="38"/>
      <c r="B186" s="36"/>
      <c r="C186" s="34"/>
      <c r="D186" s="36"/>
      <c r="E186" s="36"/>
      <c r="F186" s="36"/>
      <c r="G186" s="36"/>
      <c r="H186" s="36"/>
      <c r="I186" s="36"/>
      <c r="J186" s="38"/>
      <c r="K186" s="38"/>
      <c r="L186" s="39"/>
      <c r="M186" s="46"/>
      <c r="N186" s="264"/>
      <c r="O186" s="46"/>
      <c r="P186" s="46"/>
      <c r="Q186" s="34"/>
      <c r="R186" s="36"/>
      <c r="S186" s="46"/>
      <c r="T186" s="36"/>
      <c r="U186" s="46"/>
      <c r="V186" s="46"/>
      <c r="W186" s="38"/>
      <c r="X186" s="38"/>
      <c r="Y186" s="36"/>
      <c r="Z186" s="34"/>
      <c r="AA186" s="48"/>
      <c r="AB186" s="20"/>
      <c r="AC186" s="46"/>
      <c r="AD186" s="46"/>
      <c r="AE186" s="38"/>
      <c r="AF186" s="34"/>
      <c r="AG186" s="38"/>
      <c r="AH186" s="38"/>
      <c r="AI186" s="38"/>
      <c r="AJ186" s="38"/>
      <c r="AK186" s="38"/>
      <c r="AL186" s="38"/>
      <c r="AM186" s="38"/>
      <c r="AN186" s="38"/>
      <c r="AO186" s="34"/>
      <c r="AP186" s="34"/>
      <c r="AQ186" s="34"/>
      <c r="AR186" s="53"/>
      <c r="AS186" s="53"/>
      <c r="AT186" s="38"/>
      <c r="AU186" s="39"/>
      <c r="AV186" s="39"/>
      <c r="AW186" s="34"/>
      <c r="AX186" s="38"/>
      <c r="AY186" s="38"/>
      <c r="AZ186" s="38"/>
      <c r="BA186" s="38"/>
      <c r="BB186" s="38"/>
      <c r="BC186" s="38"/>
      <c r="BD186" s="38"/>
      <c r="BE186" s="38"/>
      <c r="BF186" s="38"/>
      <c r="BG186" s="38"/>
      <c r="BH186" s="38"/>
      <c r="BI186" s="38"/>
      <c r="BJ186" s="38"/>
      <c r="BK186" s="38"/>
      <c r="BL186" s="38"/>
      <c r="BM186" s="38"/>
      <c r="BN186" s="38"/>
      <c r="BO186" s="38"/>
      <c r="BP186" s="38"/>
      <c r="BQ186" s="38"/>
      <c r="BR186" s="38"/>
    </row>
    <row r="187" ht="15.75" customHeight="1">
      <c r="A187" s="38"/>
      <c r="B187" s="36"/>
      <c r="C187" s="34"/>
      <c r="D187" s="36"/>
      <c r="E187" s="36"/>
      <c r="F187" s="36"/>
      <c r="G187" s="36"/>
      <c r="H187" s="36"/>
      <c r="I187" s="36"/>
      <c r="J187" s="38"/>
      <c r="K187" s="38"/>
      <c r="L187" s="39"/>
      <c r="M187" s="46"/>
      <c r="N187" s="264"/>
      <c r="O187" s="46"/>
      <c r="P187" s="46"/>
      <c r="Q187" s="34"/>
      <c r="R187" s="36"/>
      <c r="S187" s="46"/>
      <c r="T187" s="36"/>
      <c r="U187" s="46"/>
      <c r="V187" s="46"/>
      <c r="W187" s="38"/>
      <c r="X187" s="38"/>
      <c r="Y187" s="36"/>
      <c r="Z187" s="34"/>
      <c r="AA187" s="48"/>
      <c r="AB187" s="20"/>
      <c r="AC187" s="46"/>
      <c r="AD187" s="46"/>
      <c r="AE187" s="38"/>
      <c r="AF187" s="34"/>
      <c r="AG187" s="38"/>
      <c r="AH187" s="38"/>
      <c r="AI187" s="38"/>
      <c r="AJ187" s="38"/>
      <c r="AK187" s="38"/>
      <c r="AL187" s="38"/>
      <c r="AM187" s="38"/>
      <c r="AN187" s="38"/>
      <c r="AO187" s="34"/>
      <c r="AP187" s="34"/>
      <c r="AQ187" s="34"/>
      <c r="AR187" s="53"/>
      <c r="AS187" s="53"/>
      <c r="AT187" s="38"/>
      <c r="AU187" s="39"/>
      <c r="AV187" s="39"/>
      <c r="AW187" s="34"/>
      <c r="AX187" s="38"/>
      <c r="AY187" s="38"/>
      <c r="AZ187" s="38"/>
      <c r="BA187" s="38"/>
      <c r="BB187" s="38"/>
      <c r="BC187" s="38"/>
      <c r="BD187" s="38"/>
      <c r="BE187" s="38"/>
      <c r="BF187" s="38"/>
      <c r="BG187" s="38"/>
      <c r="BH187" s="38"/>
      <c r="BI187" s="38"/>
      <c r="BJ187" s="38"/>
      <c r="BK187" s="38"/>
      <c r="BL187" s="38"/>
      <c r="BM187" s="38"/>
      <c r="BN187" s="38"/>
      <c r="BO187" s="38"/>
      <c r="BP187" s="38"/>
      <c r="BQ187" s="38"/>
      <c r="BR187" s="38"/>
    </row>
    <row r="188" ht="15.75" customHeight="1">
      <c r="A188" s="38"/>
      <c r="B188" s="36"/>
      <c r="C188" s="34"/>
      <c r="D188" s="36"/>
      <c r="E188" s="36"/>
      <c r="F188" s="36"/>
      <c r="G188" s="36"/>
      <c r="H188" s="36"/>
      <c r="I188" s="36"/>
      <c r="J188" s="38"/>
      <c r="K188" s="38"/>
      <c r="L188" s="39"/>
      <c r="M188" s="46"/>
      <c r="N188" s="264"/>
      <c r="O188" s="46"/>
      <c r="P188" s="46"/>
      <c r="Q188" s="34"/>
      <c r="R188" s="36"/>
      <c r="S188" s="46"/>
      <c r="T188" s="36"/>
      <c r="U188" s="46"/>
      <c r="V188" s="46"/>
      <c r="W188" s="38"/>
      <c r="X188" s="38"/>
      <c r="Y188" s="36"/>
      <c r="Z188" s="34"/>
      <c r="AA188" s="48"/>
      <c r="AB188" s="20"/>
      <c r="AC188" s="46"/>
      <c r="AD188" s="46"/>
      <c r="AE188" s="38"/>
      <c r="AF188" s="34"/>
      <c r="AG188" s="38"/>
      <c r="AH188" s="38"/>
      <c r="AI188" s="38"/>
      <c r="AJ188" s="38"/>
      <c r="AK188" s="38"/>
      <c r="AL188" s="38"/>
      <c r="AM188" s="38"/>
      <c r="AN188" s="38"/>
      <c r="AO188" s="34"/>
      <c r="AP188" s="34"/>
      <c r="AQ188" s="34"/>
      <c r="AR188" s="53"/>
      <c r="AS188" s="53"/>
      <c r="AT188" s="38"/>
      <c r="AU188" s="39"/>
      <c r="AV188" s="39"/>
      <c r="AW188" s="34"/>
      <c r="AX188" s="38"/>
      <c r="AY188" s="38"/>
      <c r="AZ188" s="38"/>
      <c r="BA188" s="38"/>
      <c r="BB188" s="38"/>
      <c r="BC188" s="38"/>
      <c r="BD188" s="38"/>
      <c r="BE188" s="38"/>
      <c r="BF188" s="38"/>
      <c r="BG188" s="38"/>
      <c r="BH188" s="38"/>
      <c r="BI188" s="38"/>
      <c r="BJ188" s="38"/>
      <c r="BK188" s="38"/>
      <c r="BL188" s="38"/>
      <c r="BM188" s="38"/>
      <c r="BN188" s="38"/>
      <c r="BO188" s="38"/>
      <c r="BP188" s="38"/>
      <c r="BQ188" s="38"/>
      <c r="BR188" s="38"/>
    </row>
    <row r="189" ht="15.75" customHeight="1">
      <c r="A189" s="38"/>
      <c r="B189" s="36"/>
      <c r="C189" s="34"/>
      <c r="D189" s="36"/>
      <c r="E189" s="36"/>
      <c r="F189" s="36"/>
      <c r="G189" s="36"/>
      <c r="H189" s="36"/>
      <c r="I189" s="36"/>
      <c r="J189" s="38"/>
      <c r="K189" s="38"/>
      <c r="L189" s="39"/>
      <c r="M189" s="46"/>
      <c r="N189" s="264"/>
      <c r="O189" s="46"/>
      <c r="P189" s="46"/>
      <c r="Q189" s="34"/>
      <c r="R189" s="36"/>
      <c r="S189" s="46"/>
      <c r="T189" s="36"/>
      <c r="U189" s="46"/>
      <c r="V189" s="46"/>
      <c r="W189" s="38"/>
      <c r="X189" s="38"/>
      <c r="Y189" s="36"/>
      <c r="Z189" s="34"/>
      <c r="AA189" s="48"/>
      <c r="AB189" s="20"/>
      <c r="AC189" s="46"/>
      <c r="AD189" s="46"/>
      <c r="AE189" s="38"/>
      <c r="AF189" s="34"/>
      <c r="AG189" s="38"/>
      <c r="AH189" s="38"/>
      <c r="AI189" s="38"/>
      <c r="AJ189" s="38"/>
      <c r="AK189" s="38"/>
      <c r="AL189" s="38"/>
      <c r="AM189" s="38"/>
      <c r="AN189" s="38"/>
      <c r="AO189" s="34"/>
      <c r="AP189" s="34"/>
      <c r="AQ189" s="34"/>
      <c r="AR189" s="53"/>
      <c r="AS189" s="53"/>
      <c r="AT189" s="38"/>
      <c r="AU189" s="39"/>
      <c r="AV189" s="39"/>
      <c r="AW189" s="34"/>
      <c r="AX189" s="38"/>
      <c r="AY189" s="38"/>
      <c r="AZ189" s="38"/>
      <c r="BA189" s="38"/>
      <c r="BB189" s="38"/>
      <c r="BC189" s="38"/>
      <c r="BD189" s="38"/>
      <c r="BE189" s="38"/>
      <c r="BF189" s="38"/>
      <c r="BG189" s="38"/>
      <c r="BH189" s="38"/>
      <c r="BI189" s="38"/>
      <c r="BJ189" s="38"/>
      <c r="BK189" s="38"/>
      <c r="BL189" s="38"/>
      <c r="BM189" s="38"/>
      <c r="BN189" s="38"/>
      <c r="BO189" s="38"/>
      <c r="BP189" s="38"/>
      <c r="BQ189" s="38"/>
      <c r="BR189" s="38"/>
    </row>
    <row r="190" ht="15.75" customHeight="1">
      <c r="A190" s="38"/>
      <c r="B190" s="36"/>
      <c r="C190" s="34"/>
      <c r="D190" s="36"/>
      <c r="E190" s="36"/>
      <c r="F190" s="36"/>
      <c r="G190" s="36"/>
      <c r="H190" s="36"/>
      <c r="I190" s="36"/>
      <c r="J190" s="38"/>
      <c r="K190" s="38"/>
      <c r="L190" s="39"/>
      <c r="M190" s="46"/>
      <c r="N190" s="264"/>
      <c r="O190" s="46"/>
      <c r="P190" s="46"/>
      <c r="Q190" s="34"/>
      <c r="R190" s="36"/>
      <c r="S190" s="46"/>
      <c r="T190" s="36"/>
      <c r="U190" s="46"/>
      <c r="V190" s="46"/>
      <c r="W190" s="38"/>
      <c r="X190" s="38"/>
      <c r="Y190" s="36"/>
      <c r="Z190" s="34"/>
      <c r="AA190" s="48"/>
      <c r="AB190" s="20"/>
      <c r="AC190" s="46"/>
      <c r="AD190" s="46"/>
      <c r="AE190" s="38"/>
      <c r="AF190" s="34"/>
      <c r="AG190" s="38"/>
      <c r="AH190" s="38"/>
      <c r="AI190" s="38"/>
      <c r="AJ190" s="38"/>
      <c r="AK190" s="38"/>
      <c r="AL190" s="38"/>
      <c r="AM190" s="38"/>
      <c r="AN190" s="38"/>
      <c r="AO190" s="34"/>
      <c r="AP190" s="34"/>
      <c r="AQ190" s="34"/>
      <c r="AR190" s="53"/>
      <c r="AS190" s="53"/>
      <c r="AT190" s="38"/>
      <c r="AU190" s="39"/>
      <c r="AV190" s="39"/>
      <c r="AW190" s="34"/>
      <c r="AX190" s="38"/>
      <c r="AY190" s="38"/>
      <c r="AZ190" s="38"/>
      <c r="BA190" s="38"/>
      <c r="BB190" s="38"/>
      <c r="BC190" s="38"/>
      <c r="BD190" s="38"/>
      <c r="BE190" s="38"/>
      <c r="BF190" s="38"/>
      <c r="BG190" s="38"/>
      <c r="BH190" s="38"/>
      <c r="BI190" s="38"/>
      <c r="BJ190" s="38"/>
      <c r="BK190" s="38"/>
      <c r="BL190" s="38"/>
      <c r="BM190" s="38"/>
      <c r="BN190" s="38"/>
      <c r="BO190" s="38"/>
      <c r="BP190" s="38"/>
      <c r="BQ190" s="38"/>
      <c r="BR190" s="38"/>
    </row>
    <row r="191" ht="15.75" customHeight="1">
      <c r="A191" s="38"/>
      <c r="B191" s="36"/>
      <c r="C191" s="34"/>
      <c r="D191" s="36"/>
      <c r="E191" s="36"/>
      <c r="F191" s="36"/>
      <c r="G191" s="36"/>
      <c r="H191" s="36"/>
      <c r="I191" s="36"/>
      <c r="J191" s="38"/>
      <c r="K191" s="38"/>
      <c r="L191" s="39"/>
      <c r="M191" s="46"/>
      <c r="N191" s="264"/>
      <c r="O191" s="46"/>
      <c r="P191" s="46"/>
      <c r="Q191" s="34"/>
      <c r="R191" s="36"/>
      <c r="S191" s="46"/>
      <c r="T191" s="36"/>
      <c r="U191" s="46"/>
      <c r="V191" s="46"/>
      <c r="W191" s="38"/>
      <c r="X191" s="38"/>
      <c r="Y191" s="36"/>
      <c r="Z191" s="34"/>
      <c r="AA191" s="48"/>
      <c r="AB191" s="20"/>
      <c r="AC191" s="46"/>
      <c r="AD191" s="46"/>
      <c r="AE191" s="38"/>
      <c r="AF191" s="34"/>
      <c r="AG191" s="38"/>
      <c r="AH191" s="38"/>
      <c r="AI191" s="38"/>
      <c r="AJ191" s="38"/>
      <c r="AK191" s="38"/>
      <c r="AL191" s="38"/>
      <c r="AM191" s="38"/>
      <c r="AN191" s="38"/>
      <c r="AO191" s="34"/>
      <c r="AP191" s="34"/>
      <c r="AQ191" s="34"/>
      <c r="AR191" s="53"/>
      <c r="AS191" s="53"/>
      <c r="AT191" s="38"/>
      <c r="AU191" s="39"/>
      <c r="AV191" s="39"/>
      <c r="AW191" s="34"/>
      <c r="AX191" s="38"/>
      <c r="AY191" s="38"/>
      <c r="AZ191" s="38"/>
      <c r="BA191" s="38"/>
      <c r="BB191" s="38"/>
      <c r="BC191" s="38"/>
      <c r="BD191" s="38"/>
      <c r="BE191" s="38"/>
      <c r="BF191" s="38"/>
      <c r="BG191" s="38"/>
      <c r="BH191" s="38"/>
      <c r="BI191" s="38"/>
      <c r="BJ191" s="38"/>
      <c r="BK191" s="38"/>
      <c r="BL191" s="38"/>
      <c r="BM191" s="38"/>
      <c r="BN191" s="38"/>
      <c r="BO191" s="38"/>
      <c r="BP191" s="38"/>
      <c r="BQ191" s="38"/>
      <c r="BR191" s="38"/>
    </row>
    <row r="192" ht="15.75" customHeight="1">
      <c r="A192" s="38"/>
      <c r="B192" s="36"/>
      <c r="C192" s="34"/>
      <c r="D192" s="36"/>
      <c r="E192" s="36"/>
      <c r="F192" s="36"/>
      <c r="G192" s="36"/>
      <c r="H192" s="36"/>
      <c r="I192" s="36"/>
      <c r="J192" s="38"/>
      <c r="K192" s="38"/>
      <c r="L192" s="39"/>
      <c r="M192" s="46"/>
      <c r="N192" s="264"/>
      <c r="O192" s="46"/>
      <c r="P192" s="46"/>
      <c r="Q192" s="34"/>
      <c r="R192" s="36"/>
      <c r="S192" s="46"/>
      <c r="T192" s="36"/>
      <c r="U192" s="46"/>
      <c r="V192" s="46"/>
      <c r="W192" s="38"/>
      <c r="X192" s="38"/>
      <c r="Y192" s="36"/>
      <c r="Z192" s="34"/>
      <c r="AA192" s="48"/>
      <c r="AB192" s="20"/>
      <c r="AC192" s="46"/>
      <c r="AD192" s="46"/>
      <c r="AE192" s="38"/>
      <c r="AF192" s="34"/>
      <c r="AG192" s="38"/>
      <c r="AH192" s="38"/>
      <c r="AI192" s="38"/>
      <c r="AJ192" s="38"/>
      <c r="AK192" s="38"/>
      <c r="AL192" s="38"/>
      <c r="AM192" s="38"/>
      <c r="AN192" s="38"/>
      <c r="AO192" s="34"/>
      <c r="AP192" s="34"/>
      <c r="AQ192" s="34"/>
      <c r="AR192" s="53"/>
      <c r="AS192" s="53"/>
      <c r="AT192" s="38"/>
      <c r="AU192" s="39"/>
      <c r="AV192" s="39"/>
      <c r="AW192" s="34"/>
      <c r="AX192" s="38"/>
      <c r="AY192" s="38"/>
      <c r="AZ192" s="38"/>
      <c r="BA192" s="38"/>
      <c r="BB192" s="38"/>
      <c r="BC192" s="38"/>
      <c r="BD192" s="38"/>
      <c r="BE192" s="38"/>
      <c r="BF192" s="38"/>
      <c r="BG192" s="38"/>
      <c r="BH192" s="38"/>
      <c r="BI192" s="38"/>
      <c r="BJ192" s="38"/>
      <c r="BK192" s="38"/>
      <c r="BL192" s="38"/>
      <c r="BM192" s="38"/>
      <c r="BN192" s="38"/>
      <c r="BO192" s="38"/>
      <c r="BP192" s="38"/>
      <c r="BQ192" s="38"/>
      <c r="BR192" s="38"/>
    </row>
    <row r="193" ht="15.75" customHeight="1">
      <c r="A193" s="38"/>
      <c r="B193" s="36"/>
      <c r="C193" s="34"/>
      <c r="D193" s="36"/>
      <c r="E193" s="36"/>
      <c r="F193" s="36"/>
      <c r="G193" s="36"/>
      <c r="H193" s="36"/>
      <c r="I193" s="36"/>
      <c r="J193" s="38"/>
      <c r="K193" s="38"/>
      <c r="L193" s="39"/>
      <c r="M193" s="46"/>
      <c r="N193" s="264"/>
      <c r="O193" s="46"/>
      <c r="P193" s="46"/>
      <c r="Q193" s="34"/>
      <c r="R193" s="36"/>
      <c r="S193" s="46"/>
      <c r="T193" s="36"/>
      <c r="U193" s="46"/>
      <c r="V193" s="46"/>
      <c r="W193" s="38"/>
      <c r="X193" s="38"/>
      <c r="Y193" s="36"/>
      <c r="Z193" s="34"/>
      <c r="AA193" s="48"/>
      <c r="AB193" s="20"/>
      <c r="AC193" s="46"/>
      <c r="AD193" s="46"/>
      <c r="AE193" s="38"/>
      <c r="AF193" s="34"/>
      <c r="AG193" s="38"/>
      <c r="AH193" s="38"/>
      <c r="AI193" s="38"/>
      <c r="AJ193" s="38"/>
      <c r="AK193" s="38"/>
      <c r="AL193" s="38"/>
      <c r="AM193" s="38"/>
      <c r="AN193" s="38"/>
      <c r="AO193" s="34"/>
      <c r="AP193" s="34"/>
      <c r="AQ193" s="34"/>
      <c r="AR193" s="53"/>
      <c r="AS193" s="53"/>
      <c r="AT193" s="38"/>
      <c r="AU193" s="39"/>
      <c r="AV193" s="39"/>
      <c r="AW193" s="34"/>
      <c r="AX193" s="38"/>
      <c r="AY193" s="38"/>
      <c r="AZ193" s="38"/>
      <c r="BA193" s="38"/>
      <c r="BB193" s="38"/>
      <c r="BC193" s="38"/>
      <c r="BD193" s="38"/>
      <c r="BE193" s="38"/>
      <c r="BF193" s="38"/>
      <c r="BG193" s="38"/>
      <c r="BH193" s="38"/>
      <c r="BI193" s="38"/>
      <c r="BJ193" s="38"/>
      <c r="BK193" s="38"/>
      <c r="BL193" s="38"/>
      <c r="BM193" s="38"/>
      <c r="BN193" s="38"/>
      <c r="BO193" s="38"/>
      <c r="BP193" s="38"/>
      <c r="BQ193" s="38"/>
      <c r="BR193" s="38"/>
    </row>
    <row r="194" ht="15.75" customHeight="1">
      <c r="A194" s="38"/>
      <c r="B194" s="36"/>
      <c r="C194" s="34"/>
      <c r="D194" s="36"/>
      <c r="E194" s="36"/>
      <c r="F194" s="36"/>
      <c r="G194" s="36"/>
      <c r="H194" s="36"/>
      <c r="I194" s="36"/>
      <c r="J194" s="38"/>
      <c r="K194" s="38"/>
      <c r="L194" s="39"/>
      <c r="M194" s="46"/>
      <c r="N194" s="264"/>
      <c r="O194" s="46"/>
      <c r="P194" s="46"/>
      <c r="Q194" s="34"/>
      <c r="R194" s="36"/>
      <c r="S194" s="46"/>
      <c r="T194" s="36"/>
      <c r="U194" s="46"/>
      <c r="V194" s="46"/>
      <c r="W194" s="38"/>
      <c r="X194" s="38"/>
      <c r="Y194" s="36"/>
      <c r="Z194" s="34"/>
      <c r="AA194" s="48"/>
      <c r="AB194" s="20"/>
      <c r="AC194" s="46"/>
      <c r="AD194" s="46"/>
      <c r="AE194" s="38"/>
      <c r="AF194" s="34"/>
      <c r="AG194" s="38"/>
      <c r="AH194" s="38"/>
      <c r="AI194" s="38"/>
      <c r="AJ194" s="38"/>
      <c r="AK194" s="38"/>
      <c r="AL194" s="38"/>
      <c r="AM194" s="38"/>
      <c r="AN194" s="38"/>
      <c r="AO194" s="34"/>
      <c r="AP194" s="34"/>
      <c r="AQ194" s="34"/>
      <c r="AR194" s="53"/>
      <c r="AS194" s="53"/>
      <c r="AT194" s="38"/>
      <c r="AU194" s="39"/>
      <c r="AV194" s="39"/>
      <c r="AW194" s="34"/>
      <c r="AX194" s="38"/>
      <c r="AY194" s="38"/>
      <c r="AZ194" s="38"/>
      <c r="BA194" s="38"/>
      <c r="BB194" s="38"/>
      <c r="BC194" s="38"/>
      <c r="BD194" s="38"/>
      <c r="BE194" s="38"/>
      <c r="BF194" s="38"/>
      <c r="BG194" s="38"/>
      <c r="BH194" s="38"/>
      <c r="BI194" s="38"/>
      <c r="BJ194" s="38"/>
      <c r="BK194" s="38"/>
      <c r="BL194" s="38"/>
      <c r="BM194" s="38"/>
      <c r="BN194" s="38"/>
      <c r="BO194" s="38"/>
      <c r="BP194" s="38"/>
      <c r="BQ194" s="38"/>
      <c r="BR194" s="38"/>
    </row>
    <row r="195" ht="15.75" customHeight="1">
      <c r="A195" s="38"/>
      <c r="B195" s="36"/>
      <c r="C195" s="34"/>
      <c r="D195" s="36"/>
      <c r="E195" s="36"/>
      <c r="F195" s="36"/>
      <c r="G195" s="36"/>
      <c r="H195" s="36"/>
      <c r="I195" s="36"/>
      <c r="J195" s="38"/>
      <c r="K195" s="38"/>
      <c r="L195" s="39"/>
      <c r="M195" s="46"/>
      <c r="N195" s="264"/>
      <c r="O195" s="46"/>
      <c r="P195" s="46"/>
      <c r="Q195" s="34"/>
      <c r="R195" s="36"/>
      <c r="S195" s="46"/>
      <c r="T195" s="36"/>
      <c r="U195" s="46"/>
      <c r="V195" s="46"/>
      <c r="W195" s="38"/>
      <c r="X195" s="38"/>
      <c r="Y195" s="36"/>
      <c r="Z195" s="34"/>
      <c r="AA195" s="48"/>
      <c r="AB195" s="20"/>
      <c r="AC195" s="46"/>
      <c r="AD195" s="46"/>
      <c r="AE195" s="38"/>
      <c r="AF195" s="34"/>
      <c r="AG195" s="38"/>
      <c r="AH195" s="38"/>
      <c r="AI195" s="38"/>
      <c r="AJ195" s="38"/>
      <c r="AK195" s="38"/>
      <c r="AL195" s="38"/>
      <c r="AM195" s="38"/>
      <c r="AN195" s="38"/>
      <c r="AO195" s="34"/>
      <c r="AP195" s="34"/>
      <c r="AQ195" s="34"/>
      <c r="AR195" s="53"/>
      <c r="AS195" s="53"/>
      <c r="AT195" s="38"/>
      <c r="AU195" s="39"/>
      <c r="AV195" s="39"/>
      <c r="AW195" s="34"/>
      <c r="AX195" s="38"/>
      <c r="AY195" s="38"/>
      <c r="AZ195" s="38"/>
      <c r="BA195" s="38"/>
      <c r="BB195" s="38"/>
      <c r="BC195" s="38"/>
      <c r="BD195" s="38"/>
      <c r="BE195" s="38"/>
      <c r="BF195" s="38"/>
      <c r="BG195" s="38"/>
      <c r="BH195" s="38"/>
      <c r="BI195" s="38"/>
      <c r="BJ195" s="38"/>
      <c r="BK195" s="38"/>
      <c r="BL195" s="38"/>
      <c r="BM195" s="38"/>
      <c r="BN195" s="38"/>
      <c r="BO195" s="38"/>
      <c r="BP195" s="38"/>
      <c r="BQ195" s="38"/>
      <c r="BR195" s="38"/>
    </row>
    <row r="196" ht="15.75" customHeight="1">
      <c r="A196" s="38"/>
      <c r="B196" s="36"/>
      <c r="C196" s="34"/>
      <c r="D196" s="36"/>
      <c r="E196" s="36"/>
      <c r="F196" s="36"/>
      <c r="G196" s="36"/>
      <c r="H196" s="36"/>
      <c r="I196" s="36"/>
      <c r="J196" s="38"/>
      <c r="K196" s="38"/>
      <c r="L196" s="39"/>
      <c r="M196" s="46"/>
      <c r="N196" s="264"/>
      <c r="O196" s="46"/>
      <c r="P196" s="46"/>
      <c r="Q196" s="34"/>
      <c r="R196" s="36"/>
      <c r="S196" s="46"/>
      <c r="T196" s="36"/>
      <c r="U196" s="46"/>
      <c r="V196" s="46"/>
      <c r="W196" s="38"/>
      <c r="X196" s="38"/>
      <c r="Y196" s="36"/>
      <c r="Z196" s="34"/>
      <c r="AA196" s="48"/>
      <c r="AB196" s="20"/>
      <c r="AC196" s="46"/>
      <c r="AD196" s="46"/>
      <c r="AE196" s="38"/>
      <c r="AF196" s="34"/>
      <c r="AG196" s="38"/>
      <c r="AH196" s="38"/>
      <c r="AI196" s="38"/>
      <c r="AJ196" s="38"/>
      <c r="AK196" s="38"/>
      <c r="AL196" s="38"/>
      <c r="AM196" s="38"/>
      <c r="AN196" s="38"/>
      <c r="AO196" s="34"/>
      <c r="AP196" s="34"/>
      <c r="AQ196" s="34"/>
      <c r="AR196" s="53"/>
      <c r="AS196" s="53"/>
      <c r="AT196" s="38"/>
      <c r="AU196" s="39"/>
      <c r="AV196" s="39"/>
      <c r="AW196" s="34"/>
      <c r="AX196" s="38"/>
      <c r="AY196" s="38"/>
      <c r="AZ196" s="38"/>
      <c r="BA196" s="38"/>
      <c r="BB196" s="38"/>
      <c r="BC196" s="38"/>
      <c r="BD196" s="38"/>
      <c r="BE196" s="38"/>
      <c r="BF196" s="38"/>
      <c r="BG196" s="38"/>
      <c r="BH196" s="38"/>
      <c r="BI196" s="38"/>
      <c r="BJ196" s="38"/>
      <c r="BK196" s="38"/>
      <c r="BL196" s="38"/>
      <c r="BM196" s="38"/>
      <c r="BN196" s="38"/>
      <c r="BO196" s="38"/>
      <c r="BP196" s="38"/>
      <c r="BQ196" s="38"/>
      <c r="BR196" s="38"/>
    </row>
    <row r="197" ht="15.75" customHeight="1">
      <c r="A197" s="38"/>
      <c r="B197" s="36"/>
      <c r="C197" s="34"/>
      <c r="D197" s="36"/>
      <c r="E197" s="36"/>
      <c r="F197" s="36"/>
      <c r="G197" s="36"/>
      <c r="H197" s="36"/>
      <c r="I197" s="36"/>
      <c r="J197" s="38"/>
      <c r="K197" s="38"/>
      <c r="L197" s="39"/>
      <c r="M197" s="46"/>
      <c r="N197" s="264"/>
      <c r="O197" s="46"/>
      <c r="P197" s="46"/>
      <c r="Q197" s="34"/>
      <c r="R197" s="36"/>
      <c r="S197" s="46"/>
      <c r="T197" s="36"/>
      <c r="U197" s="46"/>
      <c r="V197" s="46"/>
      <c r="W197" s="38"/>
      <c r="X197" s="38"/>
      <c r="Y197" s="36"/>
      <c r="Z197" s="34"/>
      <c r="AA197" s="48"/>
      <c r="AB197" s="20"/>
      <c r="AC197" s="46"/>
      <c r="AD197" s="46"/>
      <c r="AE197" s="38"/>
      <c r="AF197" s="34"/>
      <c r="AG197" s="38"/>
      <c r="AH197" s="38"/>
      <c r="AI197" s="38"/>
      <c r="AJ197" s="38"/>
      <c r="AK197" s="38"/>
      <c r="AL197" s="38"/>
      <c r="AM197" s="38"/>
      <c r="AN197" s="38"/>
      <c r="AO197" s="34"/>
      <c r="AP197" s="34"/>
      <c r="AQ197" s="34"/>
      <c r="AR197" s="53"/>
      <c r="AS197" s="53"/>
      <c r="AT197" s="38"/>
      <c r="AU197" s="39"/>
      <c r="AV197" s="39"/>
      <c r="AW197" s="34"/>
      <c r="AX197" s="38"/>
      <c r="AY197" s="38"/>
      <c r="AZ197" s="38"/>
      <c r="BA197" s="38"/>
      <c r="BB197" s="38"/>
      <c r="BC197" s="38"/>
      <c r="BD197" s="38"/>
      <c r="BE197" s="38"/>
      <c r="BF197" s="38"/>
      <c r="BG197" s="38"/>
      <c r="BH197" s="38"/>
      <c r="BI197" s="38"/>
      <c r="BJ197" s="38"/>
      <c r="BK197" s="38"/>
      <c r="BL197" s="38"/>
      <c r="BM197" s="38"/>
      <c r="BN197" s="38"/>
      <c r="BO197" s="38"/>
      <c r="BP197" s="38"/>
      <c r="BQ197" s="38"/>
      <c r="BR197" s="38"/>
    </row>
    <row r="198" ht="15.75" customHeight="1">
      <c r="A198" s="38"/>
      <c r="B198" s="36"/>
      <c r="C198" s="34"/>
      <c r="D198" s="36"/>
      <c r="E198" s="36"/>
      <c r="F198" s="36"/>
      <c r="G198" s="36"/>
      <c r="H198" s="36"/>
      <c r="I198" s="36"/>
      <c r="J198" s="38"/>
      <c r="K198" s="38"/>
      <c r="L198" s="39"/>
      <c r="M198" s="46"/>
      <c r="N198" s="264"/>
      <c r="O198" s="46"/>
      <c r="P198" s="46"/>
      <c r="Q198" s="34"/>
      <c r="R198" s="36"/>
      <c r="S198" s="46"/>
      <c r="T198" s="36"/>
      <c r="U198" s="46"/>
      <c r="V198" s="46"/>
      <c r="W198" s="38"/>
      <c r="X198" s="38"/>
      <c r="Y198" s="36"/>
      <c r="Z198" s="34"/>
      <c r="AA198" s="48"/>
      <c r="AB198" s="20"/>
      <c r="AC198" s="46"/>
      <c r="AD198" s="46"/>
      <c r="AE198" s="38"/>
      <c r="AF198" s="34"/>
      <c r="AG198" s="38"/>
      <c r="AH198" s="38"/>
      <c r="AI198" s="38"/>
      <c r="AJ198" s="38"/>
      <c r="AK198" s="38"/>
      <c r="AL198" s="38"/>
      <c r="AM198" s="38"/>
      <c r="AN198" s="38"/>
      <c r="AO198" s="34"/>
      <c r="AP198" s="34"/>
      <c r="AQ198" s="34"/>
      <c r="AR198" s="53"/>
      <c r="AS198" s="53"/>
      <c r="AT198" s="38"/>
      <c r="AU198" s="39"/>
      <c r="AV198" s="39"/>
      <c r="AW198" s="34"/>
      <c r="AX198" s="38"/>
      <c r="AY198" s="38"/>
      <c r="AZ198" s="38"/>
      <c r="BA198" s="38"/>
      <c r="BB198" s="38"/>
      <c r="BC198" s="38"/>
      <c r="BD198" s="38"/>
      <c r="BE198" s="38"/>
      <c r="BF198" s="38"/>
      <c r="BG198" s="38"/>
      <c r="BH198" s="38"/>
      <c r="BI198" s="38"/>
      <c r="BJ198" s="38"/>
      <c r="BK198" s="38"/>
      <c r="BL198" s="38"/>
      <c r="BM198" s="38"/>
      <c r="BN198" s="38"/>
      <c r="BO198" s="38"/>
      <c r="BP198" s="38"/>
      <c r="BQ198" s="38"/>
      <c r="BR198" s="38"/>
    </row>
    <row r="199" ht="15.75" customHeight="1">
      <c r="A199" s="38"/>
      <c r="B199" s="36"/>
      <c r="C199" s="34"/>
      <c r="D199" s="36"/>
      <c r="E199" s="36"/>
      <c r="F199" s="36"/>
      <c r="G199" s="36"/>
      <c r="H199" s="36"/>
      <c r="I199" s="36"/>
      <c r="J199" s="38"/>
      <c r="K199" s="38"/>
      <c r="L199" s="39"/>
      <c r="M199" s="46"/>
      <c r="N199" s="264"/>
      <c r="O199" s="46"/>
      <c r="P199" s="46"/>
      <c r="Q199" s="34"/>
      <c r="R199" s="36"/>
      <c r="S199" s="46"/>
      <c r="T199" s="36"/>
      <c r="U199" s="46"/>
      <c r="V199" s="46"/>
      <c r="W199" s="38"/>
      <c r="X199" s="38"/>
      <c r="Y199" s="36"/>
      <c r="Z199" s="34"/>
      <c r="AA199" s="48"/>
      <c r="AB199" s="20"/>
      <c r="AC199" s="46"/>
      <c r="AD199" s="46"/>
      <c r="AE199" s="38"/>
      <c r="AF199" s="34"/>
      <c r="AG199" s="38"/>
      <c r="AH199" s="38"/>
      <c r="AI199" s="38"/>
      <c r="AJ199" s="38"/>
      <c r="AK199" s="38"/>
      <c r="AL199" s="38"/>
      <c r="AM199" s="38"/>
      <c r="AN199" s="38"/>
      <c r="AO199" s="34"/>
      <c r="AP199" s="34"/>
      <c r="AQ199" s="34"/>
      <c r="AR199" s="53"/>
      <c r="AS199" s="53"/>
      <c r="AT199" s="38"/>
      <c r="AU199" s="39"/>
      <c r="AV199" s="39"/>
      <c r="AW199" s="34"/>
      <c r="AX199" s="38"/>
      <c r="AY199" s="38"/>
      <c r="AZ199" s="38"/>
      <c r="BA199" s="38"/>
      <c r="BB199" s="38"/>
      <c r="BC199" s="38"/>
      <c r="BD199" s="38"/>
      <c r="BE199" s="38"/>
      <c r="BF199" s="38"/>
      <c r="BG199" s="38"/>
      <c r="BH199" s="38"/>
      <c r="BI199" s="38"/>
      <c r="BJ199" s="38"/>
      <c r="BK199" s="38"/>
      <c r="BL199" s="38"/>
      <c r="BM199" s="38"/>
      <c r="BN199" s="38"/>
      <c r="BO199" s="38"/>
      <c r="BP199" s="38"/>
      <c r="BQ199" s="38"/>
      <c r="BR199" s="38"/>
    </row>
    <row r="200" ht="15.75" customHeight="1">
      <c r="A200" s="38"/>
      <c r="B200" s="36"/>
      <c r="C200" s="34"/>
      <c r="D200" s="36"/>
      <c r="E200" s="36"/>
      <c r="F200" s="36"/>
      <c r="G200" s="36"/>
      <c r="H200" s="36"/>
      <c r="I200" s="36"/>
      <c r="J200" s="38"/>
      <c r="K200" s="38"/>
      <c r="L200" s="39"/>
      <c r="M200" s="46"/>
      <c r="N200" s="264"/>
      <c r="O200" s="46"/>
      <c r="P200" s="46"/>
      <c r="Q200" s="34"/>
      <c r="R200" s="36"/>
      <c r="S200" s="46"/>
      <c r="T200" s="36"/>
      <c r="U200" s="46"/>
      <c r="V200" s="46"/>
      <c r="W200" s="38"/>
      <c r="X200" s="38"/>
      <c r="Y200" s="36"/>
      <c r="Z200" s="34"/>
      <c r="AA200" s="48"/>
      <c r="AB200" s="20"/>
      <c r="AC200" s="46"/>
      <c r="AD200" s="46"/>
      <c r="AE200" s="38"/>
      <c r="AF200" s="34"/>
      <c r="AG200" s="38"/>
      <c r="AH200" s="38"/>
      <c r="AI200" s="38"/>
      <c r="AJ200" s="38"/>
      <c r="AK200" s="38"/>
      <c r="AL200" s="38"/>
      <c r="AM200" s="38"/>
      <c r="AN200" s="38"/>
      <c r="AO200" s="34"/>
      <c r="AP200" s="34"/>
      <c r="AQ200" s="34"/>
      <c r="AR200" s="53"/>
      <c r="AS200" s="53"/>
      <c r="AT200" s="38"/>
      <c r="AU200" s="39"/>
      <c r="AV200" s="39"/>
      <c r="AW200" s="34"/>
      <c r="AX200" s="38"/>
      <c r="AY200" s="38"/>
      <c r="AZ200" s="38"/>
      <c r="BA200" s="38"/>
      <c r="BB200" s="38"/>
      <c r="BC200" s="38"/>
      <c r="BD200" s="38"/>
      <c r="BE200" s="38"/>
      <c r="BF200" s="38"/>
      <c r="BG200" s="38"/>
      <c r="BH200" s="38"/>
      <c r="BI200" s="38"/>
      <c r="BJ200" s="38"/>
      <c r="BK200" s="38"/>
      <c r="BL200" s="38"/>
      <c r="BM200" s="38"/>
      <c r="BN200" s="38"/>
      <c r="BO200" s="38"/>
      <c r="BP200" s="38"/>
      <c r="BQ200" s="38"/>
      <c r="BR200" s="38"/>
    </row>
    <row r="201" ht="15.75" customHeight="1">
      <c r="A201" s="38"/>
      <c r="B201" s="36"/>
      <c r="C201" s="34"/>
      <c r="D201" s="36"/>
      <c r="E201" s="36"/>
      <c r="F201" s="36"/>
      <c r="G201" s="36"/>
      <c r="H201" s="36"/>
      <c r="I201" s="36"/>
      <c r="J201" s="38"/>
      <c r="K201" s="38"/>
      <c r="L201" s="39"/>
      <c r="M201" s="46"/>
      <c r="N201" s="264"/>
      <c r="O201" s="46"/>
      <c r="P201" s="46"/>
      <c r="Q201" s="34"/>
      <c r="R201" s="36"/>
      <c r="S201" s="46"/>
      <c r="T201" s="36"/>
      <c r="U201" s="46"/>
      <c r="V201" s="46"/>
      <c r="W201" s="38"/>
      <c r="X201" s="38"/>
      <c r="Y201" s="36"/>
      <c r="Z201" s="34"/>
      <c r="AA201" s="48"/>
      <c r="AB201" s="20"/>
      <c r="AC201" s="46"/>
      <c r="AD201" s="46"/>
      <c r="AE201" s="38"/>
      <c r="AF201" s="34"/>
      <c r="AG201" s="38"/>
      <c r="AH201" s="38"/>
      <c r="AI201" s="38"/>
      <c r="AJ201" s="38"/>
      <c r="AK201" s="38"/>
      <c r="AL201" s="38"/>
      <c r="AM201" s="38"/>
      <c r="AN201" s="38"/>
      <c r="AO201" s="34"/>
      <c r="AP201" s="34"/>
      <c r="AQ201" s="34"/>
      <c r="AR201" s="53"/>
      <c r="AS201" s="53"/>
      <c r="AT201" s="38"/>
      <c r="AU201" s="39"/>
      <c r="AV201" s="39"/>
      <c r="AW201" s="34"/>
      <c r="AX201" s="38"/>
      <c r="AY201" s="38"/>
      <c r="AZ201" s="38"/>
      <c r="BA201" s="38"/>
      <c r="BB201" s="38"/>
      <c r="BC201" s="38"/>
      <c r="BD201" s="38"/>
      <c r="BE201" s="38"/>
      <c r="BF201" s="38"/>
      <c r="BG201" s="38"/>
      <c r="BH201" s="38"/>
      <c r="BI201" s="38"/>
      <c r="BJ201" s="38"/>
      <c r="BK201" s="38"/>
      <c r="BL201" s="38"/>
      <c r="BM201" s="38"/>
      <c r="BN201" s="38"/>
      <c r="BO201" s="38"/>
      <c r="BP201" s="38"/>
      <c r="BQ201" s="38"/>
      <c r="BR201" s="38"/>
    </row>
    <row r="202" ht="15.75" customHeight="1">
      <c r="A202" s="38"/>
      <c r="B202" s="36"/>
      <c r="C202" s="34"/>
      <c r="D202" s="36"/>
      <c r="E202" s="36"/>
      <c r="F202" s="36"/>
      <c r="G202" s="36"/>
      <c r="H202" s="36"/>
      <c r="I202" s="36"/>
      <c r="J202" s="38"/>
      <c r="K202" s="38"/>
      <c r="L202" s="39"/>
      <c r="M202" s="46"/>
      <c r="N202" s="264"/>
      <c r="O202" s="46"/>
      <c r="P202" s="46"/>
      <c r="Q202" s="34"/>
      <c r="R202" s="36"/>
      <c r="S202" s="46"/>
      <c r="T202" s="36"/>
      <c r="U202" s="46"/>
      <c r="V202" s="46"/>
      <c r="W202" s="38"/>
      <c r="X202" s="38"/>
      <c r="Y202" s="36"/>
      <c r="Z202" s="34"/>
      <c r="AA202" s="48"/>
      <c r="AB202" s="20"/>
      <c r="AC202" s="46"/>
      <c r="AD202" s="46"/>
      <c r="AE202" s="38"/>
      <c r="AF202" s="34"/>
      <c r="AG202" s="38"/>
      <c r="AH202" s="38"/>
      <c r="AI202" s="38"/>
      <c r="AJ202" s="38"/>
      <c r="AK202" s="38"/>
      <c r="AL202" s="38"/>
      <c r="AM202" s="38"/>
      <c r="AN202" s="38"/>
      <c r="AO202" s="34"/>
      <c r="AP202" s="34"/>
      <c r="AQ202" s="34"/>
      <c r="AR202" s="53"/>
      <c r="AS202" s="53"/>
      <c r="AT202" s="38"/>
      <c r="AU202" s="39"/>
      <c r="AV202" s="39"/>
      <c r="AW202" s="34"/>
      <c r="AX202" s="38"/>
      <c r="AY202" s="38"/>
      <c r="AZ202" s="38"/>
      <c r="BA202" s="38"/>
      <c r="BB202" s="38"/>
      <c r="BC202" s="38"/>
      <c r="BD202" s="38"/>
      <c r="BE202" s="38"/>
      <c r="BF202" s="38"/>
      <c r="BG202" s="38"/>
      <c r="BH202" s="38"/>
      <c r="BI202" s="38"/>
      <c r="BJ202" s="38"/>
      <c r="BK202" s="38"/>
      <c r="BL202" s="38"/>
      <c r="BM202" s="38"/>
      <c r="BN202" s="38"/>
      <c r="BO202" s="38"/>
      <c r="BP202" s="38"/>
      <c r="BQ202" s="38"/>
      <c r="BR202" s="38"/>
    </row>
    <row r="203" ht="15.75" customHeight="1">
      <c r="A203" s="38"/>
      <c r="B203" s="36"/>
      <c r="C203" s="34"/>
      <c r="D203" s="36"/>
      <c r="E203" s="36"/>
      <c r="F203" s="36"/>
      <c r="G203" s="36"/>
      <c r="H203" s="36"/>
      <c r="I203" s="36"/>
      <c r="J203" s="38"/>
      <c r="K203" s="38"/>
      <c r="L203" s="39"/>
      <c r="M203" s="46"/>
      <c r="N203" s="264"/>
      <c r="O203" s="46"/>
      <c r="P203" s="46"/>
      <c r="Q203" s="34"/>
      <c r="R203" s="36"/>
      <c r="S203" s="46"/>
      <c r="T203" s="36"/>
      <c r="U203" s="46"/>
      <c r="V203" s="46"/>
      <c r="W203" s="38"/>
      <c r="X203" s="38"/>
      <c r="Y203" s="36"/>
      <c r="Z203" s="34"/>
      <c r="AA203" s="48"/>
      <c r="AB203" s="20"/>
      <c r="AC203" s="46"/>
      <c r="AD203" s="46"/>
      <c r="AE203" s="38"/>
      <c r="AF203" s="34"/>
      <c r="AG203" s="38"/>
      <c r="AH203" s="38"/>
      <c r="AI203" s="38"/>
      <c r="AJ203" s="38"/>
      <c r="AK203" s="38"/>
      <c r="AL203" s="38"/>
      <c r="AM203" s="38"/>
      <c r="AN203" s="38"/>
      <c r="AO203" s="34"/>
      <c r="AP203" s="34"/>
      <c r="AQ203" s="34"/>
      <c r="AR203" s="53"/>
      <c r="AS203" s="53"/>
      <c r="AT203" s="38"/>
      <c r="AU203" s="39"/>
      <c r="AV203" s="39"/>
      <c r="AW203" s="34"/>
      <c r="AX203" s="38"/>
      <c r="AY203" s="38"/>
      <c r="AZ203" s="38"/>
      <c r="BA203" s="38"/>
      <c r="BB203" s="38"/>
      <c r="BC203" s="38"/>
      <c r="BD203" s="38"/>
      <c r="BE203" s="38"/>
      <c r="BF203" s="38"/>
      <c r="BG203" s="38"/>
      <c r="BH203" s="38"/>
      <c r="BI203" s="38"/>
      <c r="BJ203" s="38"/>
      <c r="BK203" s="38"/>
      <c r="BL203" s="38"/>
      <c r="BM203" s="38"/>
      <c r="BN203" s="38"/>
      <c r="BO203" s="38"/>
      <c r="BP203" s="38"/>
      <c r="BQ203" s="38"/>
      <c r="BR203" s="38"/>
    </row>
    <row r="204" ht="15.75" customHeight="1">
      <c r="A204" s="38"/>
      <c r="B204" s="36"/>
      <c r="C204" s="34"/>
      <c r="D204" s="36"/>
      <c r="E204" s="36"/>
      <c r="F204" s="36"/>
      <c r="G204" s="36"/>
      <c r="H204" s="36"/>
      <c r="I204" s="36"/>
      <c r="J204" s="38"/>
      <c r="K204" s="38"/>
      <c r="L204" s="39"/>
      <c r="M204" s="46"/>
      <c r="N204" s="264"/>
      <c r="O204" s="46"/>
      <c r="P204" s="46"/>
      <c r="Q204" s="34"/>
      <c r="R204" s="36"/>
      <c r="S204" s="46"/>
      <c r="T204" s="36"/>
      <c r="U204" s="46"/>
      <c r="V204" s="46"/>
      <c r="W204" s="38"/>
      <c r="X204" s="38"/>
      <c r="Y204" s="36"/>
      <c r="Z204" s="34"/>
      <c r="AA204" s="48"/>
      <c r="AB204" s="20"/>
      <c r="AC204" s="46"/>
      <c r="AD204" s="46"/>
      <c r="AE204" s="38"/>
      <c r="AF204" s="34"/>
      <c r="AG204" s="38"/>
      <c r="AH204" s="38"/>
      <c r="AI204" s="38"/>
      <c r="AJ204" s="38"/>
      <c r="AK204" s="38"/>
      <c r="AL204" s="38"/>
      <c r="AM204" s="38"/>
      <c r="AN204" s="38"/>
      <c r="AO204" s="34"/>
      <c r="AP204" s="34"/>
      <c r="AQ204" s="34"/>
      <c r="AR204" s="53"/>
      <c r="AS204" s="53"/>
      <c r="AT204" s="38"/>
      <c r="AU204" s="39"/>
      <c r="AV204" s="39"/>
      <c r="AW204" s="34"/>
      <c r="AX204" s="38"/>
      <c r="AY204" s="38"/>
      <c r="AZ204" s="38"/>
      <c r="BA204" s="38"/>
      <c r="BB204" s="38"/>
      <c r="BC204" s="38"/>
      <c r="BD204" s="38"/>
      <c r="BE204" s="38"/>
      <c r="BF204" s="38"/>
      <c r="BG204" s="38"/>
      <c r="BH204" s="38"/>
      <c r="BI204" s="38"/>
      <c r="BJ204" s="38"/>
      <c r="BK204" s="38"/>
      <c r="BL204" s="38"/>
      <c r="BM204" s="38"/>
      <c r="BN204" s="38"/>
      <c r="BO204" s="38"/>
      <c r="BP204" s="38"/>
      <c r="BQ204" s="38"/>
      <c r="BR204" s="38"/>
    </row>
    <row r="205" ht="15.75" customHeight="1">
      <c r="A205" s="38"/>
      <c r="B205" s="36"/>
      <c r="C205" s="34"/>
      <c r="D205" s="36"/>
      <c r="E205" s="36"/>
      <c r="F205" s="36"/>
      <c r="G205" s="36"/>
      <c r="H205" s="36"/>
      <c r="I205" s="36"/>
      <c r="J205" s="38"/>
      <c r="K205" s="38"/>
      <c r="L205" s="39"/>
      <c r="M205" s="46"/>
      <c r="N205" s="264"/>
      <c r="O205" s="46"/>
      <c r="P205" s="46"/>
      <c r="Q205" s="34"/>
      <c r="R205" s="36"/>
      <c r="S205" s="46"/>
      <c r="T205" s="36"/>
      <c r="U205" s="46"/>
      <c r="V205" s="46"/>
      <c r="W205" s="38"/>
      <c r="X205" s="38"/>
      <c r="Y205" s="36"/>
      <c r="Z205" s="34"/>
      <c r="AA205" s="48"/>
      <c r="AB205" s="20"/>
      <c r="AC205" s="46"/>
      <c r="AD205" s="46"/>
      <c r="AE205" s="38"/>
      <c r="AF205" s="34"/>
      <c r="AG205" s="38"/>
      <c r="AH205" s="38"/>
      <c r="AI205" s="38"/>
      <c r="AJ205" s="38"/>
      <c r="AK205" s="38"/>
      <c r="AL205" s="38"/>
      <c r="AM205" s="38"/>
      <c r="AN205" s="38"/>
      <c r="AO205" s="34"/>
      <c r="AP205" s="34"/>
      <c r="AQ205" s="34"/>
      <c r="AR205" s="53"/>
      <c r="AS205" s="53"/>
      <c r="AT205" s="38"/>
      <c r="AU205" s="39"/>
      <c r="AV205" s="39"/>
      <c r="AW205" s="34"/>
      <c r="AX205" s="38"/>
      <c r="AY205" s="38"/>
      <c r="AZ205" s="38"/>
      <c r="BA205" s="38"/>
      <c r="BB205" s="38"/>
      <c r="BC205" s="38"/>
      <c r="BD205" s="38"/>
      <c r="BE205" s="38"/>
      <c r="BF205" s="38"/>
      <c r="BG205" s="38"/>
      <c r="BH205" s="38"/>
      <c r="BI205" s="38"/>
      <c r="BJ205" s="38"/>
      <c r="BK205" s="38"/>
      <c r="BL205" s="38"/>
      <c r="BM205" s="38"/>
      <c r="BN205" s="38"/>
      <c r="BO205" s="38"/>
      <c r="BP205" s="38"/>
      <c r="BQ205" s="38"/>
      <c r="BR205" s="38"/>
    </row>
    <row r="206" ht="15.75" customHeight="1">
      <c r="A206" s="38"/>
      <c r="B206" s="36"/>
      <c r="C206" s="34"/>
      <c r="D206" s="36"/>
      <c r="E206" s="36"/>
      <c r="F206" s="36"/>
      <c r="G206" s="36"/>
      <c r="H206" s="36"/>
      <c r="I206" s="36"/>
      <c r="J206" s="38"/>
      <c r="K206" s="38"/>
      <c r="L206" s="39"/>
      <c r="M206" s="46"/>
      <c r="N206" s="264"/>
      <c r="O206" s="46"/>
      <c r="P206" s="46"/>
      <c r="Q206" s="34"/>
      <c r="R206" s="36"/>
      <c r="S206" s="46"/>
      <c r="T206" s="36"/>
      <c r="U206" s="46"/>
      <c r="V206" s="46"/>
      <c r="W206" s="38"/>
      <c r="X206" s="38"/>
      <c r="Y206" s="36"/>
      <c r="Z206" s="34"/>
      <c r="AA206" s="48"/>
      <c r="AB206" s="20"/>
      <c r="AC206" s="46"/>
      <c r="AD206" s="46"/>
      <c r="AE206" s="38"/>
      <c r="AF206" s="34"/>
      <c r="AG206" s="38"/>
      <c r="AH206" s="38"/>
      <c r="AI206" s="38"/>
      <c r="AJ206" s="38"/>
      <c r="AK206" s="38"/>
      <c r="AL206" s="38"/>
      <c r="AM206" s="38"/>
      <c r="AN206" s="38"/>
      <c r="AO206" s="34"/>
      <c r="AP206" s="34"/>
      <c r="AQ206" s="34"/>
      <c r="AR206" s="53"/>
      <c r="AS206" s="53"/>
      <c r="AT206" s="38"/>
      <c r="AU206" s="39"/>
      <c r="AV206" s="39"/>
      <c r="AW206" s="34"/>
      <c r="AX206" s="38"/>
      <c r="AY206" s="38"/>
      <c r="AZ206" s="38"/>
      <c r="BA206" s="38"/>
      <c r="BB206" s="38"/>
      <c r="BC206" s="38"/>
      <c r="BD206" s="38"/>
      <c r="BE206" s="38"/>
      <c r="BF206" s="38"/>
      <c r="BG206" s="38"/>
      <c r="BH206" s="38"/>
      <c r="BI206" s="38"/>
      <c r="BJ206" s="38"/>
      <c r="BK206" s="38"/>
      <c r="BL206" s="38"/>
      <c r="BM206" s="38"/>
      <c r="BN206" s="38"/>
      <c r="BO206" s="38"/>
      <c r="BP206" s="38"/>
      <c r="BQ206" s="38"/>
      <c r="BR206" s="38"/>
    </row>
    <row r="207" ht="15.75" customHeight="1">
      <c r="A207" s="38"/>
      <c r="B207" s="36"/>
      <c r="C207" s="34"/>
      <c r="D207" s="36"/>
      <c r="E207" s="36"/>
      <c r="F207" s="36"/>
      <c r="G207" s="36"/>
      <c r="H207" s="36"/>
      <c r="I207" s="36"/>
      <c r="J207" s="38"/>
      <c r="K207" s="38"/>
      <c r="L207" s="39"/>
      <c r="M207" s="46"/>
      <c r="N207" s="264"/>
      <c r="O207" s="46"/>
      <c r="P207" s="46"/>
      <c r="Q207" s="34"/>
      <c r="R207" s="36"/>
      <c r="S207" s="46"/>
      <c r="T207" s="36"/>
      <c r="U207" s="46"/>
      <c r="V207" s="46"/>
      <c r="W207" s="38"/>
      <c r="X207" s="38"/>
      <c r="Y207" s="36"/>
      <c r="Z207" s="34"/>
      <c r="AA207" s="48"/>
      <c r="AB207" s="20"/>
      <c r="AC207" s="46"/>
      <c r="AD207" s="46"/>
      <c r="AE207" s="38"/>
      <c r="AF207" s="34"/>
      <c r="AG207" s="38"/>
      <c r="AH207" s="38"/>
      <c r="AI207" s="38"/>
      <c r="AJ207" s="38"/>
      <c r="AK207" s="38"/>
      <c r="AL207" s="38"/>
      <c r="AM207" s="38"/>
      <c r="AN207" s="38"/>
      <c r="AO207" s="34"/>
      <c r="AP207" s="34"/>
      <c r="AQ207" s="34"/>
      <c r="AR207" s="53"/>
      <c r="AS207" s="53"/>
      <c r="AT207" s="38"/>
      <c r="AU207" s="39"/>
      <c r="AV207" s="39"/>
      <c r="AW207" s="34"/>
      <c r="AX207" s="38"/>
      <c r="AY207" s="38"/>
      <c r="AZ207" s="38"/>
      <c r="BA207" s="38"/>
      <c r="BB207" s="38"/>
      <c r="BC207" s="38"/>
      <c r="BD207" s="38"/>
      <c r="BE207" s="38"/>
      <c r="BF207" s="38"/>
      <c r="BG207" s="38"/>
      <c r="BH207" s="38"/>
      <c r="BI207" s="38"/>
      <c r="BJ207" s="38"/>
      <c r="BK207" s="38"/>
      <c r="BL207" s="38"/>
      <c r="BM207" s="38"/>
      <c r="BN207" s="38"/>
      <c r="BO207" s="38"/>
      <c r="BP207" s="38"/>
      <c r="BQ207" s="38"/>
      <c r="BR207" s="38"/>
    </row>
    <row r="208" ht="15.75" customHeight="1">
      <c r="A208" s="38"/>
      <c r="B208" s="36"/>
      <c r="C208" s="34"/>
      <c r="D208" s="36"/>
      <c r="E208" s="36"/>
      <c r="F208" s="36"/>
      <c r="G208" s="36"/>
      <c r="H208" s="36"/>
      <c r="I208" s="36"/>
      <c r="J208" s="38"/>
      <c r="K208" s="38"/>
      <c r="L208" s="39"/>
      <c r="M208" s="46"/>
      <c r="N208" s="264"/>
      <c r="O208" s="46"/>
      <c r="P208" s="46"/>
      <c r="Q208" s="34"/>
      <c r="R208" s="36"/>
      <c r="S208" s="46"/>
      <c r="T208" s="36"/>
      <c r="U208" s="46"/>
      <c r="V208" s="46"/>
      <c r="W208" s="38"/>
      <c r="X208" s="38"/>
      <c r="Y208" s="36"/>
      <c r="Z208" s="34"/>
      <c r="AA208" s="48"/>
      <c r="AB208" s="20"/>
      <c r="AC208" s="46"/>
      <c r="AD208" s="46"/>
      <c r="AE208" s="38"/>
      <c r="AF208" s="34"/>
      <c r="AG208" s="38"/>
      <c r="AH208" s="38"/>
      <c r="AI208" s="38"/>
      <c r="AJ208" s="38"/>
      <c r="AK208" s="38"/>
      <c r="AL208" s="38"/>
      <c r="AM208" s="38"/>
      <c r="AN208" s="38"/>
      <c r="AO208" s="34"/>
      <c r="AP208" s="34"/>
      <c r="AQ208" s="34"/>
      <c r="AR208" s="53"/>
      <c r="AS208" s="53"/>
      <c r="AT208" s="38"/>
      <c r="AU208" s="39"/>
      <c r="AV208" s="39"/>
      <c r="AW208" s="34"/>
      <c r="AX208" s="38"/>
      <c r="AY208" s="38"/>
      <c r="AZ208" s="38"/>
      <c r="BA208" s="38"/>
      <c r="BB208" s="38"/>
      <c r="BC208" s="38"/>
      <c r="BD208" s="38"/>
      <c r="BE208" s="38"/>
      <c r="BF208" s="38"/>
      <c r="BG208" s="38"/>
      <c r="BH208" s="38"/>
      <c r="BI208" s="38"/>
      <c r="BJ208" s="38"/>
      <c r="BK208" s="38"/>
      <c r="BL208" s="38"/>
      <c r="BM208" s="38"/>
      <c r="BN208" s="38"/>
      <c r="BO208" s="38"/>
      <c r="BP208" s="38"/>
      <c r="BQ208" s="38"/>
      <c r="BR208" s="38"/>
    </row>
    <row r="209" ht="15.75" customHeight="1">
      <c r="A209" s="38"/>
      <c r="B209" s="36"/>
      <c r="C209" s="34"/>
      <c r="D209" s="36"/>
      <c r="E209" s="36"/>
      <c r="F209" s="36"/>
      <c r="G209" s="36"/>
      <c r="H209" s="36"/>
      <c r="I209" s="36"/>
      <c r="J209" s="38"/>
      <c r="K209" s="38"/>
      <c r="L209" s="39"/>
      <c r="M209" s="46"/>
      <c r="N209" s="264"/>
      <c r="O209" s="46"/>
      <c r="P209" s="46"/>
      <c r="Q209" s="34"/>
      <c r="R209" s="36"/>
      <c r="S209" s="46"/>
      <c r="T209" s="36"/>
      <c r="U209" s="46"/>
      <c r="V209" s="46"/>
      <c r="W209" s="38"/>
      <c r="X209" s="38"/>
      <c r="Y209" s="36"/>
      <c r="Z209" s="34"/>
      <c r="AA209" s="48"/>
      <c r="AB209" s="20"/>
      <c r="AC209" s="46"/>
      <c r="AD209" s="46"/>
      <c r="AE209" s="38"/>
      <c r="AF209" s="34"/>
      <c r="AG209" s="38"/>
      <c r="AH209" s="38"/>
      <c r="AI209" s="38"/>
      <c r="AJ209" s="38"/>
      <c r="AK209" s="38"/>
      <c r="AL209" s="38"/>
      <c r="AM209" s="38"/>
      <c r="AN209" s="38"/>
      <c r="AO209" s="34"/>
      <c r="AP209" s="34"/>
      <c r="AQ209" s="34"/>
      <c r="AR209" s="53"/>
      <c r="AS209" s="53"/>
      <c r="AT209" s="38"/>
      <c r="AU209" s="39"/>
      <c r="AV209" s="39"/>
      <c r="AW209" s="34"/>
      <c r="AX209" s="38"/>
      <c r="AY209" s="38"/>
      <c r="AZ209" s="38"/>
      <c r="BA209" s="38"/>
      <c r="BB209" s="38"/>
      <c r="BC209" s="38"/>
      <c r="BD209" s="38"/>
      <c r="BE209" s="38"/>
      <c r="BF209" s="38"/>
      <c r="BG209" s="38"/>
      <c r="BH209" s="38"/>
      <c r="BI209" s="38"/>
      <c r="BJ209" s="38"/>
      <c r="BK209" s="38"/>
      <c r="BL209" s="38"/>
      <c r="BM209" s="38"/>
      <c r="BN209" s="38"/>
      <c r="BO209" s="38"/>
      <c r="BP209" s="38"/>
      <c r="BQ209" s="38"/>
      <c r="BR209" s="38"/>
    </row>
    <row r="210" ht="15.75" customHeight="1">
      <c r="A210" s="38"/>
      <c r="B210" s="36"/>
      <c r="C210" s="34"/>
      <c r="D210" s="36"/>
      <c r="E210" s="36"/>
      <c r="F210" s="36"/>
      <c r="G210" s="36"/>
      <c r="H210" s="36"/>
      <c r="I210" s="36"/>
      <c r="J210" s="38"/>
      <c r="K210" s="38"/>
      <c r="L210" s="39"/>
      <c r="M210" s="46"/>
      <c r="N210" s="264"/>
      <c r="O210" s="46"/>
      <c r="P210" s="46"/>
      <c r="Q210" s="34"/>
      <c r="R210" s="36"/>
      <c r="S210" s="46"/>
      <c r="T210" s="36"/>
      <c r="U210" s="46"/>
      <c r="V210" s="46"/>
      <c r="W210" s="38"/>
      <c r="X210" s="38"/>
      <c r="Y210" s="36"/>
      <c r="Z210" s="34"/>
      <c r="AA210" s="48"/>
      <c r="AB210" s="20"/>
      <c r="AC210" s="46"/>
      <c r="AD210" s="46"/>
      <c r="AE210" s="38"/>
      <c r="AF210" s="34"/>
      <c r="AG210" s="38"/>
      <c r="AH210" s="38"/>
      <c r="AI210" s="38"/>
      <c r="AJ210" s="38"/>
      <c r="AK210" s="38"/>
      <c r="AL210" s="38"/>
      <c r="AM210" s="38"/>
      <c r="AN210" s="38"/>
      <c r="AO210" s="34"/>
      <c r="AP210" s="34"/>
      <c r="AQ210" s="34"/>
      <c r="AR210" s="53"/>
      <c r="AS210" s="53"/>
      <c r="AT210" s="38"/>
      <c r="AU210" s="39"/>
      <c r="AV210" s="39"/>
      <c r="AW210" s="34"/>
      <c r="AX210" s="38"/>
      <c r="AY210" s="38"/>
      <c r="AZ210" s="38"/>
      <c r="BA210" s="38"/>
      <c r="BB210" s="38"/>
      <c r="BC210" s="38"/>
      <c r="BD210" s="38"/>
      <c r="BE210" s="38"/>
      <c r="BF210" s="38"/>
      <c r="BG210" s="38"/>
      <c r="BH210" s="38"/>
      <c r="BI210" s="38"/>
      <c r="BJ210" s="38"/>
      <c r="BK210" s="38"/>
      <c r="BL210" s="38"/>
      <c r="BM210" s="38"/>
      <c r="BN210" s="38"/>
      <c r="BO210" s="38"/>
      <c r="BP210" s="38"/>
      <c r="BQ210" s="38"/>
      <c r="BR210" s="38"/>
    </row>
    <row r="211" ht="15.75" customHeight="1">
      <c r="A211" s="38"/>
      <c r="B211" s="36"/>
      <c r="C211" s="34"/>
      <c r="D211" s="36"/>
      <c r="E211" s="36"/>
      <c r="F211" s="36"/>
      <c r="G211" s="36"/>
      <c r="H211" s="36"/>
      <c r="I211" s="36"/>
      <c r="J211" s="38"/>
      <c r="K211" s="38"/>
      <c r="L211" s="39"/>
      <c r="M211" s="46"/>
      <c r="N211" s="264"/>
      <c r="O211" s="46"/>
      <c r="P211" s="46"/>
      <c r="Q211" s="34"/>
      <c r="R211" s="36"/>
      <c r="S211" s="46"/>
      <c r="T211" s="36"/>
      <c r="U211" s="46"/>
      <c r="V211" s="46"/>
      <c r="W211" s="38"/>
      <c r="X211" s="38"/>
      <c r="Y211" s="36"/>
      <c r="Z211" s="34"/>
      <c r="AA211" s="48"/>
      <c r="AB211" s="20"/>
      <c r="AC211" s="46"/>
      <c r="AD211" s="46"/>
      <c r="AE211" s="38"/>
      <c r="AF211" s="34"/>
      <c r="AG211" s="38"/>
      <c r="AH211" s="38"/>
      <c r="AI211" s="38"/>
      <c r="AJ211" s="38"/>
      <c r="AK211" s="38"/>
      <c r="AL211" s="38"/>
      <c r="AM211" s="38"/>
      <c r="AN211" s="38"/>
      <c r="AO211" s="34"/>
      <c r="AP211" s="34"/>
      <c r="AQ211" s="34"/>
      <c r="AR211" s="53"/>
      <c r="AS211" s="53"/>
      <c r="AT211" s="38"/>
      <c r="AU211" s="39"/>
      <c r="AV211" s="39"/>
      <c r="AW211" s="34"/>
      <c r="AX211" s="38"/>
      <c r="AY211" s="38"/>
      <c r="AZ211" s="38"/>
      <c r="BA211" s="38"/>
      <c r="BB211" s="38"/>
      <c r="BC211" s="38"/>
      <c r="BD211" s="38"/>
      <c r="BE211" s="38"/>
      <c r="BF211" s="38"/>
      <c r="BG211" s="38"/>
      <c r="BH211" s="38"/>
      <c r="BI211" s="38"/>
      <c r="BJ211" s="38"/>
      <c r="BK211" s="38"/>
      <c r="BL211" s="38"/>
      <c r="BM211" s="38"/>
      <c r="BN211" s="38"/>
      <c r="BO211" s="38"/>
      <c r="BP211" s="38"/>
      <c r="BQ211" s="38"/>
      <c r="BR211" s="38"/>
    </row>
    <row r="212" ht="15.75" customHeight="1">
      <c r="A212" s="38"/>
      <c r="B212" s="36"/>
      <c r="C212" s="34"/>
      <c r="D212" s="36"/>
      <c r="E212" s="36"/>
      <c r="F212" s="36"/>
      <c r="G212" s="36"/>
      <c r="H212" s="36"/>
      <c r="I212" s="36"/>
      <c r="J212" s="38"/>
      <c r="K212" s="38"/>
      <c r="L212" s="39"/>
      <c r="M212" s="46"/>
      <c r="N212" s="264"/>
      <c r="O212" s="46"/>
      <c r="P212" s="46"/>
      <c r="Q212" s="34"/>
      <c r="R212" s="36"/>
      <c r="S212" s="46"/>
      <c r="T212" s="36"/>
      <c r="U212" s="46"/>
      <c r="V212" s="46"/>
      <c r="W212" s="38"/>
      <c r="X212" s="38"/>
      <c r="Y212" s="36"/>
      <c r="Z212" s="34"/>
      <c r="AA212" s="48"/>
      <c r="AB212" s="20"/>
      <c r="AC212" s="46"/>
      <c r="AD212" s="46"/>
      <c r="AE212" s="38"/>
      <c r="AF212" s="34"/>
      <c r="AG212" s="38"/>
      <c r="AH212" s="38"/>
      <c r="AI212" s="38"/>
      <c r="AJ212" s="38"/>
      <c r="AK212" s="38"/>
      <c r="AL212" s="38"/>
      <c r="AM212" s="38"/>
      <c r="AN212" s="38"/>
      <c r="AO212" s="34"/>
      <c r="AP212" s="34"/>
      <c r="AQ212" s="34"/>
      <c r="AR212" s="53"/>
      <c r="AS212" s="53"/>
      <c r="AT212" s="38"/>
      <c r="AU212" s="39"/>
      <c r="AV212" s="39"/>
      <c r="AW212" s="34"/>
      <c r="AX212" s="38"/>
      <c r="AY212" s="38"/>
      <c r="AZ212" s="38"/>
      <c r="BA212" s="38"/>
      <c r="BB212" s="38"/>
      <c r="BC212" s="38"/>
      <c r="BD212" s="38"/>
      <c r="BE212" s="38"/>
      <c r="BF212" s="38"/>
      <c r="BG212" s="38"/>
      <c r="BH212" s="38"/>
      <c r="BI212" s="38"/>
      <c r="BJ212" s="38"/>
      <c r="BK212" s="38"/>
      <c r="BL212" s="38"/>
      <c r="BM212" s="38"/>
      <c r="BN212" s="38"/>
      <c r="BO212" s="38"/>
      <c r="BP212" s="38"/>
      <c r="BQ212" s="38"/>
      <c r="BR212" s="38"/>
    </row>
    <row r="213" ht="15.75" customHeight="1">
      <c r="A213" s="38"/>
      <c r="B213" s="36"/>
      <c r="C213" s="34"/>
      <c r="D213" s="36"/>
      <c r="E213" s="36"/>
      <c r="F213" s="36"/>
      <c r="G213" s="36"/>
      <c r="H213" s="36"/>
      <c r="I213" s="36"/>
      <c r="J213" s="38"/>
      <c r="K213" s="38"/>
      <c r="L213" s="39"/>
      <c r="M213" s="46"/>
      <c r="N213" s="264"/>
      <c r="O213" s="46"/>
      <c r="P213" s="46"/>
      <c r="Q213" s="34"/>
      <c r="R213" s="36"/>
      <c r="S213" s="46"/>
      <c r="T213" s="36"/>
      <c r="U213" s="46"/>
      <c r="V213" s="46"/>
      <c r="W213" s="38"/>
      <c r="X213" s="38"/>
      <c r="Y213" s="36"/>
      <c r="Z213" s="34"/>
      <c r="AA213" s="48"/>
      <c r="AB213" s="20"/>
      <c r="AC213" s="46"/>
      <c r="AD213" s="46"/>
      <c r="AE213" s="38"/>
      <c r="AF213" s="34"/>
      <c r="AG213" s="38"/>
      <c r="AH213" s="38"/>
      <c r="AI213" s="38"/>
      <c r="AJ213" s="38"/>
      <c r="AK213" s="38"/>
      <c r="AL213" s="38"/>
      <c r="AM213" s="38"/>
      <c r="AN213" s="38"/>
      <c r="AO213" s="34"/>
      <c r="AP213" s="34"/>
      <c r="AQ213" s="34"/>
      <c r="AR213" s="53"/>
      <c r="AS213" s="53"/>
      <c r="AT213" s="38"/>
      <c r="AU213" s="39"/>
      <c r="AV213" s="39"/>
      <c r="AW213" s="34"/>
      <c r="AX213" s="38"/>
      <c r="AY213" s="38"/>
      <c r="AZ213" s="38"/>
      <c r="BA213" s="38"/>
      <c r="BB213" s="38"/>
      <c r="BC213" s="38"/>
      <c r="BD213" s="38"/>
      <c r="BE213" s="38"/>
      <c r="BF213" s="38"/>
      <c r="BG213" s="38"/>
      <c r="BH213" s="38"/>
      <c r="BI213" s="38"/>
      <c r="BJ213" s="38"/>
      <c r="BK213" s="38"/>
      <c r="BL213" s="38"/>
      <c r="BM213" s="38"/>
      <c r="BN213" s="38"/>
      <c r="BO213" s="38"/>
      <c r="BP213" s="38"/>
      <c r="BQ213" s="38"/>
      <c r="BR213" s="38"/>
    </row>
    <row r="214" ht="15.75" customHeight="1">
      <c r="A214" s="38"/>
      <c r="B214" s="36"/>
      <c r="C214" s="34"/>
      <c r="D214" s="36"/>
      <c r="E214" s="36"/>
      <c r="F214" s="36"/>
      <c r="G214" s="36"/>
      <c r="H214" s="36"/>
      <c r="I214" s="36"/>
      <c r="J214" s="38"/>
      <c r="K214" s="38"/>
      <c r="L214" s="39"/>
      <c r="M214" s="46"/>
      <c r="N214" s="264"/>
      <c r="O214" s="46"/>
      <c r="P214" s="46"/>
      <c r="Q214" s="34"/>
      <c r="R214" s="36"/>
      <c r="S214" s="46"/>
      <c r="T214" s="36"/>
      <c r="U214" s="46"/>
      <c r="V214" s="46"/>
      <c r="W214" s="38"/>
      <c r="X214" s="38"/>
      <c r="Y214" s="36"/>
      <c r="Z214" s="34"/>
      <c r="AA214" s="48"/>
      <c r="AB214" s="20"/>
      <c r="AC214" s="46"/>
      <c r="AD214" s="46"/>
      <c r="AE214" s="38"/>
      <c r="AF214" s="34"/>
      <c r="AG214" s="38"/>
      <c r="AH214" s="38"/>
      <c r="AI214" s="38"/>
      <c r="AJ214" s="38"/>
      <c r="AK214" s="38"/>
      <c r="AL214" s="38"/>
      <c r="AM214" s="38"/>
      <c r="AN214" s="38"/>
      <c r="AO214" s="34"/>
      <c r="AP214" s="34"/>
      <c r="AQ214" s="34"/>
      <c r="AR214" s="53"/>
      <c r="AS214" s="53"/>
      <c r="AT214" s="38"/>
      <c r="AU214" s="39"/>
      <c r="AV214" s="39"/>
      <c r="AW214" s="34"/>
      <c r="AX214" s="38"/>
      <c r="AY214" s="38"/>
      <c r="AZ214" s="38"/>
      <c r="BA214" s="38"/>
      <c r="BB214" s="38"/>
      <c r="BC214" s="38"/>
      <c r="BD214" s="38"/>
      <c r="BE214" s="38"/>
      <c r="BF214" s="38"/>
      <c r="BG214" s="38"/>
      <c r="BH214" s="38"/>
      <c r="BI214" s="38"/>
      <c r="BJ214" s="38"/>
      <c r="BK214" s="38"/>
      <c r="BL214" s="38"/>
      <c r="BM214" s="38"/>
      <c r="BN214" s="38"/>
      <c r="BO214" s="38"/>
      <c r="BP214" s="38"/>
      <c r="BQ214" s="38"/>
      <c r="BR214" s="38"/>
    </row>
    <row r="215" ht="15.75" customHeight="1">
      <c r="A215" s="38"/>
      <c r="B215" s="36"/>
      <c r="C215" s="34"/>
      <c r="D215" s="36"/>
      <c r="E215" s="36"/>
      <c r="F215" s="36"/>
      <c r="G215" s="36"/>
      <c r="H215" s="36"/>
      <c r="I215" s="36"/>
      <c r="J215" s="38"/>
      <c r="K215" s="38"/>
      <c r="L215" s="39"/>
      <c r="M215" s="46"/>
      <c r="N215" s="264"/>
      <c r="O215" s="46"/>
      <c r="P215" s="46"/>
      <c r="Q215" s="34"/>
      <c r="R215" s="36"/>
      <c r="S215" s="46"/>
      <c r="T215" s="36"/>
      <c r="U215" s="46"/>
      <c r="V215" s="46"/>
      <c r="W215" s="38"/>
      <c r="X215" s="38"/>
      <c r="Y215" s="36"/>
      <c r="Z215" s="34"/>
      <c r="AA215" s="48"/>
      <c r="AB215" s="20"/>
      <c r="AC215" s="46"/>
      <c r="AD215" s="46"/>
      <c r="AE215" s="38"/>
      <c r="AF215" s="34"/>
      <c r="AG215" s="38"/>
      <c r="AH215" s="38"/>
      <c r="AI215" s="38"/>
      <c r="AJ215" s="38"/>
      <c r="AK215" s="38"/>
      <c r="AL215" s="38"/>
      <c r="AM215" s="38"/>
      <c r="AN215" s="38"/>
      <c r="AO215" s="34"/>
      <c r="AP215" s="34"/>
      <c r="AQ215" s="34"/>
      <c r="AR215" s="53"/>
      <c r="AS215" s="53"/>
      <c r="AT215" s="38"/>
      <c r="AU215" s="39"/>
      <c r="AV215" s="39"/>
      <c r="AW215" s="34"/>
      <c r="AX215" s="38"/>
      <c r="AY215" s="38"/>
      <c r="AZ215" s="38"/>
      <c r="BA215" s="38"/>
      <c r="BB215" s="38"/>
      <c r="BC215" s="38"/>
      <c r="BD215" s="38"/>
      <c r="BE215" s="38"/>
      <c r="BF215" s="38"/>
      <c r="BG215" s="38"/>
      <c r="BH215" s="38"/>
      <c r="BI215" s="38"/>
      <c r="BJ215" s="38"/>
      <c r="BK215" s="38"/>
      <c r="BL215" s="38"/>
      <c r="BM215" s="38"/>
      <c r="BN215" s="38"/>
      <c r="BO215" s="38"/>
      <c r="BP215" s="38"/>
      <c r="BQ215" s="38"/>
      <c r="BR215" s="38"/>
    </row>
    <row r="216" ht="15.75" customHeight="1">
      <c r="A216" s="38"/>
      <c r="B216" s="36"/>
      <c r="C216" s="34"/>
      <c r="D216" s="36"/>
      <c r="E216" s="36"/>
      <c r="F216" s="36"/>
      <c r="G216" s="36"/>
      <c r="H216" s="36"/>
      <c r="I216" s="36"/>
      <c r="J216" s="38"/>
      <c r="K216" s="38"/>
      <c r="L216" s="39"/>
      <c r="M216" s="46"/>
      <c r="N216" s="264"/>
      <c r="O216" s="46"/>
      <c r="P216" s="46"/>
      <c r="Q216" s="34"/>
      <c r="R216" s="36"/>
      <c r="S216" s="46"/>
      <c r="T216" s="36"/>
      <c r="U216" s="46"/>
      <c r="V216" s="46"/>
      <c r="W216" s="38"/>
      <c r="X216" s="38"/>
      <c r="Y216" s="36"/>
      <c r="Z216" s="34"/>
      <c r="AA216" s="48"/>
      <c r="AB216" s="20"/>
      <c r="AC216" s="46"/>
      <c r="AD216" s="46"/>
      <c r="AE216" s="38"/>
      <c r="AF216" s="34"/>
      <c r="AG216" s="38"/>
      <c r="AH216" s="38"/>
      <c r="AI216" s="38"/>
      <c r="AJ216" s="38"/>
      <c r="AK216" s="38"/>
      <c r="AL216" s="38"/>
      <c r="AM216" s="38"/>
      <c r="AN216" s="38"/>
      <c r="AO216" s="34"/>
      <c r="AP216" s="34"/>
      <c r="AQ216" s="34"/>
      <c r="AR216" s="53"/>
      <c r="AS216" s="53"/>
      <c r="AT216" s="38"/>
      <c r="AU216" s="39"/>
      <c r="AV216" s="39"/>
      <c r="AW216" s="34"/>
      <c r="AX216" s="38"/>
      <c r="AY216" s="38"/>
      <c r="AZ216" s="38"/>
      <c r="BA216" s="38"/>
      <c r="BB216" s="38"/>
      <c r="BC216" s="38"/>
      <c r="BD216" s="38"/>
      <c r="BE216" s="38"/>
      <c r="BF216" s="38"/>
      <c r="BG216" s="38"/>
      <c r="BH216" s="38"/>
      <c r="BI216" s="38"/>
      <c r="BJ216" s="38"/>
      <c r="BK216" s="38"/>
      <c r="BL216" s="38"/>
      <c r="BM216" s="38"/>
      <c r="BN216" s="38"/>
      <c r="BO216" s="38"/>
      <c r="BP216" s="38"/>
      <c r="BQ216" s="38"/>
      <c r="BR216" s="38"/>
    </row>
    <row r="217" ht="15.75" customHeight="1">
      <c r="A217" s="38"/>
      <c r="B217" s="36"/>
      <c r="C217" s="34"/>
      <c r="D217" s="36"/>
      <c r="E217" s="36"/>
      <c r="F217" s="36"/>
      <c r="G217" s="36"/>
      <c r="H217" s="36"/>
      <c r="I217" s="36"/>
      <c r="J217" s="38"/>
      <c r="K217" s="38"/>
      <c r="L217" s="39"/>
      <c r="M217" s="46"/>
      <c r="N217" s="264"/>
      <c r="O217" s="46"/>
      <c r="P217" s="46"/>
      <c r="Q217" s="34"/>
      <c r="R217" s="36"/>
      <c r="S217" s="46"/>
      <c r="T217" s="36"/>
      <c r="U217" s="46"/>
      <c r="V217" s="46"/>
      <c r="W217" s="38"/>
      <c r="X217" s="38"/>
      <c r="Y217" s="36"/>
      <c r="Z217" s="34"/>
      <c r="AA217" s="48"/>
      <c r="AB217" s="20"/>
      <c r="AC217" s="46"/>
      <c r="AD217" s="46"/>
      <c r="AE217" s="38"/>
      <c r="AF217" s="34"/>
      <c r="AG217" s="38"/>
      <c r="AH217" s="38"/>
      <c r="AI217" s="38"/>
      <c r="AJ217" s="38"/>
      <c r="AK217" s="38"/>
      <c r="AL217" s="38"/>
      <c r="AM217" s="38"/>
      <c r="AN217" s="38"/>
      <c r="AO217" s="34"/>
      <c r="AP217" s="34"/>
      <c r="AQ217" s="34"/>
      <c r="AR217" s="53"/>
      <c r="AS217" s="53"/>
      <c r="AT217" s="38"/>
      <c r="AU217" s="39"/>
      <c r="AV217" s="39"/>
      <c r="AW217" s="34"/>
      <c r="AX217" s="38"/>
      <c r="AY217" s="38"/>
      <c r="AZ217" s="38"/>
      <c r="BA217" s="38"/>
      <c r="BB217" s="38"/>
      <c r="BC217" s="38"/>
      <c r="BD217" s="38"/>
      <c r="BE217" s="38"/>
      <c r="BF217" s="38"/>
      <c r="BG217" s="38"/>
      <c r="BH217" s="38"/>
      <c r="BI217" s="38"/>
      <c r="BJ217" s="38"/>
      <c r="BK217" s="38"/>
      <c r="BL217" s="38"/>
      <c r="BM217" s="38"/>
      <c r="BN217" s="38"/>
      <c r="BO217" s="38"/>
      <c r="BP217" s="38"/>
      <c r="BQ217" s="38"/>
      <c r="BR217" s="38"/>
    </row>
    <row r="218" ht="15.75" customHeight="1">
      <c r="A218" s="38"/>
      <c r="B218" s="36"/>
      <c r="C218" s="34"/>
      <c r="D218" s="36"/>
      <c r="E218" s="36"/>
      <c r="F218" s="36"/>
      <c r="G218" s="36"/>
      <c r="H218" s="36"/>
      <c r="I218" s="36"/>
      <c r="J218" s="38"/>
      <c r="K218" s="38"/>
      <c r="L218" s="39"/>
      <c r="M218" s="46"/>
      <c r="N218" s="264"/>
      <c r="O218" s="46"/>
      <c r="P218" s="46"/>
      <c r="Q218" s="34"/>
      <c r="R218" s="36"/>
      <c r="S218" s="46"/>
      <c r="T218" s="36"/>
      <c r="U218" s="46"/>
      <c r="V218" s="46"/>
      <c r="W218" s="38"/>
      <c r="X218" s="38"/>
      <c r="Y218" s="36"/>
      <c r="Z218" s="34"/>
      <c r="AA218" s="48"/>
      <c r="AB218" s="20"/>
      <c r="AC218" s="46"/>
      <c r="AD218" s="46"/>
      <c r="AE218" s="38"/>
      <c r="AF218" s="34"/>
      <c r="AG218" s="38"/>
      <c r="AH218" s="38"/>
      <c r="AI218" s="38"/>
      <c r="AJ218" s="38"/>
      <c r="AK218" s="38"/>
      <c r="AL218" s="38"/>
      <c r="AM218" s="38"/>
      <c r="AN218" s="38"/>
      <c r="AO218" s="34"/>
      <c r="AP218" s="34"/>
      <c r="AQ218" s="34"/>
      <c r="AR218" s="53"/>
      <c r="AS218" s="53"/>
      <c r="AT218" s="38"/>
      <c r="AU218" s="39"/>
      <c r="AV218" s="39"/>
      <c r="AW218" s="34"/>
      <c r="AX218" s="38"/>
      <c r="AY218" s="38"/>
      <c r="AZ218" s="38"/>
      <c r="BA218" s="38"/>
      <c r="BB218" s="38"/>
      <c r="BC218" s="38"/>
      <c r="BD218" s="38"/>
      <c r="BE218" s="38"/>
      <c r="BF218" s="38"/>
      <c r="BG218" s="38"/>
      <c r="BH218" s="38"/>
      <c r="BI218" s="38"/>
      <c r="BJ218" s="38"/>
      <c r="BK218" s="38"/>
      <c r="BL218" s="38"/>
      <c r="BM218" s="38"/>
      <c r="BN218" s="38"/>
      <c r="BO218" s="38"/>
      <c r="BP218" s="38"/>
      <c r="BQ218" s="38"/>
      <c r="BR218" s="38"/>
    </row>
    <row r="219" ht="15.75" customHeight="1">
      <c r="A219" s="38"/>
      <c r="B219" s="36"/>
      <c r="C219" s="34"/>
      <c r="D219" s="36"/>
      <c r="E219" s="36"/>
      <c r="F219" s="36"/>
      <c r="G219" s="36"/>
      <c r="H219" s="36"/>
      <c r="I219" s="36"/>
      <c r="J219" s="38"/>
      <c r="K219" s="38"/>
      <c r="L219" s="39"/>
      <c r="M219" s="46"/>
      <c r="N219" s="264"/>
      <c r="O219" s="46"/>
      <c r="P219" s="46"/>
      <c r="Q219" s="34"/>
      <c r="R219" s="36"/>
      <c r="S219" s="46"/>
      <c r="T219" s="36"/>
      <c r="U219" s="46"/>
      <c r="V219" s="46"/>
      <c r="W219" s="38"/>
      <c r="X219" s="38"/>
      <c r="Y219" s="36"/>
      <c r="Z219" s="34"/>
      <c r="AA219" s="48"/>
      <c r="AB219" s="20"/>
      <c r="AC219" s="46"/>
      <c r="AD219" s="46"/>
      <c r="AE219" s="38"/>
      <c r="AF219" s="34"/>
      <c r="AG219" s="38"/>
      <c r="AH219" s="38"/>
      <c r="AI219" s="38"/>
      <c r="AJ219" s="38"/>
      <c r="AK219" s="38"/>
      <c r="AL219" s="38"/>
      <c r="AM219" s="38"/>
      <c r="AN219" s="38"/>
      <c r="AO219" s="34"/>
      <c r="AP219" s="34"/>
      <c r="AQ219" s="34"/>
      <c r="AR219" s="53"/>
      <c r="AS219" s="53"/>
      <c r="AT219" s="38"/>
      <c r="AU219" s="39"/>
      <c r="AV219" s="39"/>
      <c r="AW219" s="34"/>
      <c r="AX219" s="38"/>
      <c r="AY219" s="38"/>
      <c r="AZ219" s="38"/>
      <c r="BA219" s="38"/>
      <c r="BB219" s="38"/>
      <c r="BC219" s="38"/>
      <c r="BD219" s="38"/>
      <c r="BE219" s="38"/>
      <c r="BF219" s="38"/>
      <c r="BG219" s="38"/>
      <c r="BH219" s="38"/>
      <c r="BI219" s="38"/>
      <c r="BJ219" s="38"/>
      <c r="BK219" s="38"/>
      <c r="BL219" s="38"/>
      <c r="BM219" s="38"/>
      <c r="BN219" s="38"/>
      <c r="BO219" s="38"/>
      <c r="BP219" s="38"/>
      <c r="BQ219" s="38"/>
      <c r="BR219" s="38"/>
    </row>
    <row r="220" ht="15.75" customHeight="1">
      <c r="A220" s="38"/>
      <c r="B220" s="36"/>
      <c r="C220" s="34"/>
      <c r="D220" s="36"/>
      <c r="E220" s="36"/>
      <c r="F220" s="36"/>
      <c r="G220" s="36"/>
      <c r="H220" s="36"/>
      <c r="I220" s="36"/>
      <c r="J220" s="38"/>
      <c r="K220" s="38"/>
      <c r="L220" s="39"/>
      <c r="M220" s="46"/>
      <c r="N220" s="264"/>
      <c r="O220" s="46"/>
      <c r="P220" s="46"/>
      <c r="Q220" s="34"/>
      <c r="R220" s="36"/>
      <c r="S220" s="46"/>
      <c r="T220" s="36"/>
      <c r="U220" s="46"/>
      <c r="V220" s="46"/>
      <c r="W220" s="38"/>
      <c r="X220" s="38"/>
      <c r="Y220" s="36"/>
      <c r="Z220" s="34"/>
      <c r="AA220" s="48"/>
      <c r="AB220" s="20"/>
      <c r="AC220" s="46"/>
      <c r="AD220" s="46"/>
      <c r="AE220" s="38"/>
      <c r="AF220" s="34"/>
      <c r="AG220" s="38"/>
      <c r="AH220" s="38"/>
      <c r="AI220" s="38"/>
      <c r="AJ220" s="38"/>
      <c r="AK220" s="38"/>
      <c r="AL220" s="38"/>
      <c r="AM220" s="38"/>
      <c r="AN220" s="38"/>
      <c r="AO220" s="34"/>
      <c r="AP220" s="34"/>
      <c r="AQ220" s="34"/>
      <c r="AR220" s="53"/>
      <c r="AS220" s="53"/>
      <c r="AT220" s="38"/>
      <c r="AU220" s="39"/>
      <c r="AV220" s="39"/>
      <c r="AW220" s="34"/>
      <c r="AX220" s="38"/>
      <c r="AY220" s="38"/>
      <c r="AZ220" s="38"/>
      <c r="BA220" s="38"/>
      <c r="BB220" s="38"/>
      <c r="BC220" s="38"/>
      <c r="BD220" s="38"/>
      <c r="BE220" s="38"/>
      <c r="BF220" s="38"/>
      <c r="BG220" s="38"/>
      <c r="BH220" s="38"/>
      <c r="BI220" s="38"/>
      <c r="BJ220" s="38"/>
      <c r="BK220" s="38"/>
      <c r="BL220" s="38"/>
      <c r="BM220" s="38"/>
      <c r="BN220" s="38"/>
      <c r="BO220" s="38"/>
      <c r="BP220" s="38"/>
      <c r="BQ220" s="38"/>
      <c r="BR220" s="38"/>
    </row>
    <row r="221" ht="15.75" customHeight="1">
      <c r="A221" s="38"/>
      <c r="B221" s="36"/>
      <c r="C221" s="34"/>
      <c r="D221" s="36"/>
      <c r="E221" s="36"/>
      <c r="F221" s="36"/>
      <c r="G221" s="36"/>
      <c r="H221" s="36"/>
      <c r="I221" s="36"/>
      <c r="J221" s="38"/>
      <c r="K221" s="38"/>
      <c r="L221" s="39"/>
      <c r="M221" s="46"/>
      <c r="N221" s="264"/>
      <c r="O221" s="46"/>
      <c r="P221" s="46"/>
      <c r="Q221" s="34"/>
      <c r="R221" s="36"/>
      <c r="S221" s="46"/>
      <c r="T221" s="36"/>
      <c r="U221" s="46"/>
      <c r="V221" s="46"/>
      <c r="W221" s="38"/>
      <c r="X221" s="38"/>
      <c r="Y221" s="36"/>
      <c r="Z221" s="34"/>
      <c r="AA221" s="48"/>
      <c r="AB221" s="20"/>
      <c r="AC221" s="46"/>
      <c r="AD221" s="46"/>
      <c r="AE221" s="38"/>
      <c r="AF221" s="34"/>
      <c r="AG221" s="38"/>
      <c r="AH221" s="38"/>
      <c r="AI221" s="38"/>
      <c r="AJ221" s="38"/>
      <c r="AK221" s="38"/>
      <c r="AL221" s="38"/>
      <c r="AM221" s="38"/>
      <c r="AN221" s="38"/>
      <c r="AO221" s="34"/>
      <c r="AP221" s="34"/>
      <c r="AQ221" s="34"/>
      <c r="AR221" s="53"/>
      <c r="AS221" s="53"/>
      <c r="AT221" s="38"/>
      <c r="AU221" s="39"/>
      <c r="AV221" s="39"/>
      <c r="AW221" s="34"/>
      <c r="AX221" s="38"/>
      <c r="AY221" s="38"/>
      <c r="AZ221" s="38"/>
      <c r="BA221" s="38"/>
      <c r="BB221" s="38"/>
      <c r="BC221" s="38"/>
      <c r="BD221" s="38"/>
      <c r="BE221" s="38"/>
      <c r="BF221" s="38"/>
      <c r="BG221" s="38"/>
      <c r="BH221" s="38"/>
      <c r="BI221" s="38"/>
      <c r="BJ221" s="38"/>
      <c r="BK221" s="38"/>
      <c r="BL221" s="38"/>
      <c r="BM221" s="38"/>
      <c r="BN221" s="38"/>
      <c r="BO221" s="38"/>
      <c r="BP221" s="38"/>
      <c r="BQ221" s="38"/>
      <c r="BR221" s="38"/>
    </row>
    <row r="222" ht="15.75" customHeight="1">
      <c r="A222" s="38"/>
      <c r="B222" s="36"/>
      <c r="C222" s="34"/>
      <c r="D222" s="36"/>
      <c r="E222" s="36"/>
      <c r="F222" s="36"/>
      <c r="G222" s="36"/>
      <c r="H222" s="36"/>
      <c r="I222" s="36"/>
      <c r="J222" s="38"/>
      <c r="K222" s="38"/>
      <c r="L222" s="39"/>
      <c r="M222" s="46"/>
      <c r="N222" s="264"/>
      <c r="O222" s="46"/>
      <c r="P222" s="46"/>
      <c r="Q222" s="34"/>
      <c r="R222" s="36"/>
      <c r="S222" s="46"/>
      <c r="T222" s="36"/>
      <c r="U222" s="46"/>
      <c r="V222" s="46"/>
      <c r="W222" s="38"/>
      <c r="X222" s="38"/>
      <c r="Y222" s="36"/>
      <c r="Z222" s="34"/>
      <c r="AA222" s="48"/>
      <c r="AB222" s="20"/>
      <c r="AC222" s="46"/>
      <c r="AD222" s="46"/>
      <c r="AE222" s="38"/>
      <c r="AF222" s="34"/>
      <c r="AG222" s="38"/>
      <c r="AH222" s="38"/>
      <c r="AI222" s="38"/>
      <c r="AJ222" s="38"/>
      <c r="AK222" s="38"/>
      <c r="AL222" s="38"/>
      <c r="AM222" s="38"/>
      <c r="AN222" s="38"/>
      <c r="AO222" s="34"/>
      <c r="AP222" s="34"/>
      <c r="AQ222" s="34"/>
      <c r="AR222" s="53"/>
      <c r="AS222" s="53"/>
      <c r="AT222" s="38"/>
      <c r="AU222" s="39"/>
      <c r="AV222" s="39"/>
      <c r="AW222" s="34"/>
      <c r="AX222" s="38"/>
      <c r="AY222" s="38"/>
      <c r="AZ222" s="38"/>
      <c r="BA222" s="38"/>
      <c r="BB222" s="38"/>
      <c r="BC222" s="38"/>
      <c r="BD222" s="38"/>
      <c r="BE222" s="38"/>
      <c r="BF222" s="38"/>
      <c r="BG222" s="38"/>
      <c r="BH222" s="38"/>
      <c r="BI222" s="38"/>
      <c r="BJ222" s="38"/>
      <c r="BK222" s="38"/>
      <c r="BL222" s="38"/>
      <c r="BM222" s="38"/>
      <c r="BN222" s="38"/>
      <c r="BO222" s="38"/>
      <c r="BP222" s="38"/>
      <c r="BQ222" s="38"/>
      <c r="BR222" s="38"/>
    </row>
    <row r="223" ht="15.75" customHeight="1">
      <c r="A223" s="38"/>
      <c r="B223" s="36"/>
      <c r="C223" s="34"/>
      <c r="D223" s="36"/>
      <c r="E223" s="36"/>
      <c r="F223" s="36"/>
      <c r="G223" s="36"/>
      <c r="H223" s="36"/>
      <c r="I223" s="36"/>
      <c r="J223" s="38"/>
      <c r="K223" s="38"/>
      <c r="L223" s="39"/>
      <c r="M223" s="46"/>
      <c r="N223" s="264"/>
      <c r="O223" s="46"/>
      <c r="P223" s="46"/>
      <c r="Q223" s="34"/>
      <c r="R223" s="36"/>
      <c r="S223" s="46"/>
      <c r="T223" s="36"/>
      <c r="U223" s="46"/>
      <c r="V223" s="46"/>
      <c r="W223" s="38"/>
      <c r="X223" s="38"/>
      <c r="Y223" s="36"/>
      <c r="Z223" s="34"/>
      <c r="AA223" s="48"/>
      <c r="AB223" s="20"/>
      <c r="AC223" s="46"/>
      <c r="AD223" s="46"/>
      <c r="AE223" s="38"/>
      <c r="AF223" s="34"/>
      <c r="AG223" s="38"/>
      <c r="AH223" s="38"/>
      <c r="AI223" s="38"/>
      <c r="AJ223" s="38"/>
      <c r="AK223" s="38"/>
      <c r="AL223" s="38"/>
      <c r="AM223" s="38"/>
      <c r="AN223" s="38"/>
      <c r="AO223" s="34"/>
      <c r="AP223" s="34"/>
      <c r="AQ223" s="34"/>
      <c r="AR223" s="53"/>
      <c r="AS223" s="53"/>
      <c r="AT223" s="38"/>
      <c r="AU223" s="39"/>
      <c r="AV223" s="39"/>
      <c r="AW223" s="34"/>
      <c r="AX223" s="38"/>
      <c r="AY223" s="38"/>
      <c r="AZ223" s="38"/>
      <c r="BA223" s="38"/>
      <c r="BB223" s="38"/>
      <c r="BC223" s="38"/>
      <c r="BD223" s="38"/>
      <c r="BE223" s="38"/>
      <c r="BF223" s="38"/>
      <c r="BG223" s="38"/>
      <c r="BH223" s="38"/>
      <c r="BI223" s="38"/>
      <c r="BJ223" s="38"/>
      <c r="BK223" s="38"/>
      <c r="BL223" s="38"/>
      <c r="BM223" s="38"/>
      <c r="BN223" s="38"/>
      <c r="BO223" s="38"/>
      <c r="BP223" s="38"/>
      <c r="BQ223" s="38"/>
      <c r="BR223" s="38"/>
    </row>
    <row r="224" ht="15.75" customHeight="1">
      <c r="A224" s="38"/>
      <c r="B224" s="36"/>
      <c r="C224" s="34"/>
      <c r="D224" s="36"/>
      <c r="E224" s="36"/>
      <c r="F224" s="36"/>
      <c r="G224" s="36"/>
      <c r="H224" s="36"/>
      <c r="I224" s="36"/>
      <c r="J224" s="38"/>
      <c r="K224" s="38"/>
      <c r="L224" s="39"/>
      <c r="M224" s="46"/>
      <c r="N224" s="264"/>
      <c r="O224" s="46"/>
      <c r="P224" s="46"/>
      <c r="Q224" s="34"/>
      <c r="R224" s="36"/>
      <c r="S224" s="46"/>
      <c r="T224" s="36"/>
      <c r="U224" s="46"/>
      <c r="V224" s="46"/>
      <c r="W224" s="38"/>
      <c r="X224" s="38"/>
      <c r="Y224" s="36"/>
      <c r="Z224" s="34"/>
      <c r="AA224" s="48"/>
      <c r="AB224" s="20"/>
      <c r="AC224" s="46"/>
      <c r="AD224" s="46"/>
      <c r="AE224" s="38"/>
      <c r="AF224" s="34"/>
      <c r="AG224" s="38"/>
      <c r="AH224" s="38"/>
      <c r="AI224" s="38"/>
      <c r="AJ224" s="38"/>
      <c r="AK224" s="38"/>
      <c r="AL224" s="38"/>
      <c r="AM224" s="38"/>
      <c r="AN224" s="38"/>
      <c r="AO224" s="34"/>
      <c r="AP224" s="34"/>
      <c r="AQ224" s="34"/>
      <c r="AR224" s="53"/>
      <c r="AS224" s="53"/>
      <c r="AT224" s="38"/>
      <c r="AU224" s="39"/>
      <c r="AV224" s="39"/>
      <c r="AW224" s="34"/>
      <c r="AX224" s="38"/>
      <c r="AY224" s="38"/>
      <c r="AZ224" s="38"/>
      <c r="BA224" s="38"/>
      <c r="BB224" s="38"/>
      <c r="BC224" s="38"/>
      <c r="BD224" s="38"/>
      <c r="BE224" s="38"/>
      <c r="BF224" s="38"/>
      <c r="BG224" s="38"/>
      <c r="BH224" s="38"/>
      <c r="BI224" s="38"/>
      <c r="BJ224" s="38"/>
      <c r="BK224" s="38"/>
      <c r="BL224" s="38"/>
      <c r="BM224" s="38"/>
      <c r="BN224" s="38"/>
      <c r="BO224" s="38"/>
      <c r="BP224" s="38"/>
      <c r="BQ224" s="38"/>
      <c r="BR224" s="38"/>
    </row>
    <row r="225" ht="15.75" customHeight="1">
      <c r="A225" s="38"/>
      <c r="B225" s="36"/>
      <c r="C225" s="34"/>
      <c r="D225" s="36"/>
      <c r="E225" s="36"/>
      <c r="F225" s="36"/>
      <c r="G225" s="36"/>
      <c r="H225" s="36"/>
      <c r="I225" s="36"/>
      <c r="J225" s="38"/>
      <c r="K225" s="38"/>
      <c r="L225" s="39"/>
      <c r="M225" s="46"/>
      <c r="N225" s="264"/>
      <c r="O225" s="46"/>
      <c r="P225" s="46"/>
      <c r="Q225" s="34"/>
      <c r="R225" s="36"/>
      <c r="S225" s="46"/>
      <c r="T225" s="36"/>
      <c r="U225" s="46"/>
      <c r="V225" s="46"/>
      <c r="W225" s="38"/>
      <c r="X225" s="38"/>
      <c r="Y225" s="36"/>
      <c r="Z225" s="34"/>
      <c r="AA225" s="48"/>
      <c r="AB225" s="20"/>
      <c r="AC225" s="46"/>
      <c r="AD225" s="46"/>
      <c r="AE225" s="38"/>
      <c r="AF225" s="34"/>
      <c r="AG225" s="38"/>
      <c r="AH225" s="38"/>
      <c r="AI225" s="38"/>
      <c r="AJ225" s="38"/>
      <c r="AK225" s="38"/>
      <c r="AL225" s="38"/>
      <c r="AM225" s="38"/>
      <c r="AN225" s="38"/>
      <c r="AO225" s="34"/>
      <c r="AP225" s="34"/>
      <c r="AQ225" s="34"/>
      <c r="AR225" s="53"/>
      <c r="AS225" s="53"/>
      <c r="AT225" s="38"/>
      <c r="AU225" s="39"/>
      <c r="AV225" s="39"/>
      <c r="AW225" s="34"/>
      <c r="AX225" s="38"/>
      <c r="AY225" s="38"/>
      <c r="AZ225" s="38"/>
      <c r="BA225" s="38"/>
      <c r="BB225" s="38"/>
      <c r="BC225" s="38"/>
      <c r="BD225" s="38"/>
      <c r="BE225" s="38"/>
      <c r="BF225" s="38"/>
      <c r="BG225" s="38"/>
      <c r="BH225" s="38"/>
      <c r="BI225" s="38"/>
      <c r="BJ225" s="38"/>
      <c r="BK225" s="38"/>
      <c r="BL225" s="38"/>
      <c r="BM225" s="38"/>
      <c r="BN225" s="38"/>
      <c r="BO225" s="38"/>
      <c r="BP225" s="38"/>
      <c r="BQ225" s="38"/>
      <c r="BR225" s="38"/>
    </row>
    <row r="226" ht="15.75" customHeight="1">
      <c r="A226" s="38"/>
      <c r="B226" s="36"/>
      <c r="C226" s="34"/>
      <c r="D226" s="36"/>
      <c r="E226" s="36"/>
      <c r="F226" s="36"/>
      <c r="G226" s="36"/>
      <c r="H226" s="36"/>
      <c r="I226" s="36"/>
      <c r="J226" s="38"/>
      <c r="K226" s="38"/>
      <c r="L226" s="39"/>
      <c r="M226" s="46"/>
      <c r="N226" s="264"/>
      <c r="O226" s="46"/>
      <c r="P226" s="46"/>
      <c r="Q226" s="34"/>
      <c r="R226" s="36"/>
      <c r="S226" s="46"/>
      <c r="T226" s="36"/>
      <c r="U226" s="46"/>
      <c r="V226" s="46"/>
      <c r="W226" s="38"/>
      <c r="X226" s="38"/>
      <c r="Y226" s="36"/>
      <c r="Z226" s="34"/>
      <c r="AA226" s="48"/>
      <c r="AB226" s="20"/>
      <c r="AC226" s="46"/>
      <c r="AD226" s="46"/>
      <c r="AE226" s="38"/>
      <c r="AF226" s="34"/>
      <c r="AG226" s="38"/>
      <c r="AH226" s="38"/>
      <c r="AI226" s="38"/>
      <c r="AJ226" s="38"/>
      <c r="AK226" s="38"/>
      <c r="AL226" s="38"/>
      <c r="AM226" s="38"/>
      <c r="AN226" s="38"/>
      <c r="AO226" s="34"/>
      <c r="AP226" s="34"/>
      <c r="AQ226" s="34"/>
      <c r="AR226" s="53"/>
      <c r="AS226" s="53"/>
      <c r="AT226" s="38"/>
      <c r="AU226" s="39"/>
      <c r="AV226" s="39"/>
      <c r="AW226" s="34"/>
      <c r="AX226" s="38"/>
      <c r="AY226" s="38"/>
      <c r="AZ226" s="38"/>
      <c r="BA226" s="38"/>
      <c r="BB226" s="38"/>
      <c r="BC226" s="38"/>
      <c r="BD226" s="38"/>
      <c r="BE226" s="38"/>
      <c r="BF226" s="38"/>
      <c r="BG226" s="38"/>
      <c r="BH226" s="38"/>
      <c r="BI226" s="38"/>
      <c r="BJ226" s="38"/>
      <c r="BK226" s="38"/>
      <c r="BL226" s="38"/>
      <c r="BM226" s="38"/>
      <c r="BN226" s="38"/>
      <c r="BO226" s="38"/>
      <c r="BP226" s="38"/>
      <c r="BQ226" s="38"/>
      <c r="BR226" s="38"/>
    </row>
    <row r="227" ht="15.75" customHeight="1">
      <c r="A227" s="38"/>
      <c r="B227" s="36"/>
      <c r="C227" s="34"/>
      <c r="D227" s="36"/>
      <c r="E227" s="36"/>
      <c r="F227" s="36"/>
      <c r="G227" s="36"/>
      <c r="H227" s="36"/>
      <c r="I227" s="36"/>
      <c r="J227" s="38"/>
      <c r="K227" s="38"/>
      <c r="L227" s="39"/>
      <c r="M227" s="46"/>
      <c r="N227" s="264"/>
      <c r="O227" s="46"/>
      <c r="P227" s="46"/>
      <c r="Q227" s="34"/>
      <c r="R227" s="36"/>
      <c r="S227" s="46"/>
      <c r="T227" s="36"/>
      <c r="U227" s="46"/>
      <c r="V227" s="46"/>
      <c r="W227" s="38"/>
      <c r="X227" s="38"/>
      <c r="Y227" s="36"/>
      <c r="Z227" s="34"/>
      <c r="AA227" s="48"/>
      <c r="AB227" s="20"/>
      <c r="AC227" s="46"/>
      <c r="AD227" s="46"/>
      <c r="AE227" s="38"/>
      <c r="AF227" s="34"/>
      <c r="AG227" s="38"/>
      <c r="AH227" s="38"/>
      <c r="AI227" s="38"/>
      <c r="AJ227" s="38"/>
      <c r="AK227" s="38"/>
      <c r="AL227" s="38"/>
      <c r="AM227" s="38"/>
      <c r="AN227" s="38"/>
      <c r="AO227" s="34"/>
      <c r="AP227" s="34"/>
      <c r="AQ227" s="34"/>
      <c r="AR227" s="53"/>
      <c r="AS227" s="53"/>
      <c r="AT227" s="38"/>
      <c r="AU227" s="39"/>
      <c r="AV227" s="39"/>
      <c r="AW227" s="34"/>
      <c r="AX227" s="38"/>
      <c r="AY227" s="38"/>
      <c r="AZ227" s="38"/>
      <c r="BA227" s="38"/>
      <c r="BB227" s="38"/>
      <c r="BC227" s="38"/>
      <c r="BD227" s="38"/>
      <c r="BE227" s="38"/>
      <c r="BF227" s="38"/>
      <c r="BG227" s="38"/>
      <c r="BH227" s="38"/>
      <c r="BI227" s="38"/>
      <c r="BJ227" s="38"/>
      <c r="BK227" s="38"/>
      <c r="BL227" s="38"/>
      <c r="BM227" s="38"/>
      <c r="BN227" s="38"/>
      <c r="BO227" s="38"/>
      <c r="BP227" s="38"/>
      <c r="BQ227" s="38"/>
      <c r="BR227" s="38"/>
    </row>
    <row r="228" ht="15.75" customHeight="1">
      <c r="A228" s="38"/>
      <c r="B228" s="36"/>
      <c r="C228" s="34"/>
      <c r="D228" s="36"/>
      <c r="E228" s="36"/>
      <c r="F228" s="36"/>
      <c r="G228" s="36"/>
      <c r="H228" s="36"/>
      <c r="I228" s="36"/>
      <c r="J228" s="38"/>
      <c r="K228" s="38"/>
      <c r="L228" s="39"/>
      <c r="M228" s="46"/>
      <c r="N228" s="264"/>
      <c r="O228" s="46"/>
      <c r="P228" s="46"/>
      <c r="Q228" s="34"/>
      <c r="R228" s="36"/>
      <c r="S228" s="46"/>
      <c r="T228" s="36"/>
      <c r="U228" s="46"/>
      <c r="V228" s="46"/>
      <c r="W228" s="38"/>
      <c r="X228" s="38"/>
      <c r="Y228" s="36"/>
      <c r="Z228" s="34"/>
      <c r="AA228" s="48"/>
      <c r="AB228" s="20"/>
      <c r="AC228" s="46"/>
      <c r="AD228" s="46"/>
      <c r="AE228" s="38"/>
      <c r="AF228" s="34"/>
      <c r="AG228" s="38"/>
      <c r="AH228" s="38"/>
      <c r="AI228" s="38"/>
      <c r="AJ228" s="38"/>
      <c r="AK228" s="38"/>
      <c r="AL228" s="38"/>
      <c r="AM228" s="38"/>
      <c r="AN228" s="38"/>
      <c r="AO228" s="34"/>
      <c r="AP228" s="34"/>
      <c r="AQ228" s="34"/>
      <c r="AR228" s="53"/>
      <c r="AS228" s="53"/>
      <c r="AT228" s="38"/>
      <c r="AU228" s="39"/>
      <c r="AV228" s="39"/>
      <c r="AW228" s="34"/>
      <c r="AX228" s="38"/>
      <c r="AY228" s="38"/>
      <c r="AZ228" s="38"/>
      <c r="BA228" s="38"/>
      <c r="BB228" s="38"/>
      <c r="BC228" s="38"/>
      <c r="BD228" s="38"/>
      <c r="BE228" s="38"/>
      <c r="BF228" s="38"/>
      <c r="BG228" s="38"/>
      <c r="BH228" s="38"/>
      <c r="BI228" s="38"/>
      <c r="BJ228" s="38"/>
      <c r="BK228" s="38"/>
      <c r="BL228" s="38"/>
      <c r="BM228" s="38"/>
      <c r="BN228" s="38"/>
      <c r="BO228" s="38"/>
      <c r="BP228" s="38"/>
      <c r="BQ228" s="38"/>
      <c r="BR228" s="38"/>
    </row>
    <row r="229" ht="15.75" customHeight="1">
      <c r="A229" s="38"/>
      <c r="B229" s="36"/>
      <c r="C229" s="34"/>
      <c r="D229" s="36"/>
      <c r="E229" s="36"/>
      <c r="F229" s="36"/>
      <c r="G229" s="36"/>
      <c r="H229" s="36"/>
      <c r="I229" s="36"/>
      <c r="J229" s="38"/>
      <c r="K229" s="38"/>
      <c r="L229" s="39"/>
      <c r="M229" s="46"/>
      <c r="N229" s="264"/>
      <c r="O229" s="46"/>
      <c r="P229" s="46"/>
      <c r="Q229" s="34"/>
      <c r="R229" s="36"/>
      <c r="S229" s="46"/>
      <c r="T229" s="36"/>
      <c r="U229" s="46"/>
      <c r="V229" s="46"/>
      <c r="W229" s="38"/>
      <c r="X229" s="38"/>
      <c r="Y229" s="36"/>
      <c r="Z229" s="34"/>
      <c r="AA229" s="48"/>
      <c r="AB229" s="20"/>
      <c r="AC229" s="46"/>
      <c r="AD229" s="46"/>
      <c r="AE229" s="38"/>
      <c r="AF229" s="34"/>
      <c r="AG229" s="38"/>
      <c r="AH229" s="38"/>
      <c r="AI229" s="38"/>
      <c r="AJ229" s="38"/>
      <c r="AK229" s="38"/>
      <c r="AL229" s="38"/>
      <c r="AM229" s="38"/>
      <c r="AN229" s="38"/>
      <c r="AO229" s="34"/>
      <c r="AP229" s="34"/>
      <c r="AQ229" s="34"/>
      <c r="AR229" s="53"/>
      <c r="AS229" s="53"/>
      <c r="AT229" s="38"/>
      <c r="AU229" s="39"/>
      <c r="AV229" s="39"/>
      <c r="AW229" s="34"/>
      <c r="AX229" s="38"/>
      <c r="AY229" s="38"/>
      <c r="AZ229" s="38"/>
      <c r="BA229" s="38"/>
      <c r="BB229" s="38"/>
      <c r="BC229" s="38"/>
      <c r="BD229" s="38"/>
      <c r="BE229" s="38"/>
      <c r="BF229" s="38"/>
      <c r="BG229" s="38"/>
      <c r="BH229" s="38"/>
      <c r="BI229" s="38"/>
      <c r="BJ229" s="38"/>
      <c r="BK229" s="38"/>
      <c r="BL229" s="38"/>
      <c r="BM229" s="38"/>
      <c r="BN229" s="38"/>
      <c r="BO229" s="38"/>
      <c r="BP229" s="38"/>
      <c r="BQ229" s="38"/>
      <c r="BR229" s="38"/>
    </row>
    <row r="230" ht="15.75" customHeight="1">
      <c r="A230" s="38"/>
      <c r="B230" s="36"/>
      <c r="C230" s="34"/>
      <c r="D230" s="36"/>
      <c r="E230" s="36"/>
      <c r="F230" s="36"/>
      <c r="G230" s="36"/>
      <c r="H230" s="36"/>
      <c r="I230" s="36"/>
      <c r="J230" s="38"/>
      <c r="K230" s="38"/>
      <c r="L230" s="39"/>
      <c r="M230" s="46"/>
      <c r="N230" s="264"/>
      <c r="O230" s="46"/>
      <c r="P230" s="46"/>
      <c r="Q230" s="34"/>
      <c r="R230" s="36"/>
      <c r="S230" s="46"/>
      <c r="T230" s="36"/>
      <c r="U230" s="46"/>
      <c r="V230" s="46"/>
      <c r="W230" s="38"/>
      <c r="X230" s="38"/>
      <c r="Y230" s="36"/>
      <c r="Z230" s="34"/>
      <c r="AA230" s="48"/>
      <c r="AB230" s="20"/>
      <c r="AC230" s="46"/>
      <c r="AD230" s="46"/>
      <c r="AE230" s="38"/>
      <c r="AF230" s="34"/>
      <c r="AG230" s="38"/>
      <c r="AH230" s="38"/>
      <c r="AI230" s="38"/>
      <c r="AJ230" s="38"/>
      <c r="AK230" s="38"/>
      <c r="AL230" s="38"/>
      <c r="AM230" s="38"/>
      <c r="AN230" s="38"/>
      <c r="AO230" s="34"/>
      <c r="AP230" s="34"/>
      <c r="AQ230" s="34"/>
      <c r="AR230" s="53"/>
      <c r="AS230" s="53"/>
      <c r="AT230" s="38"/>
      <c r="AU230" s="39"/>
      <c r="AV230" s="39"/>
      <c r="AW230" s="34"/>
      <c r="AX230" s="38"/>
      <c r="AY230" s="38"/>
      <c r="AZ230" s="38"/>
      <c r="BA230" s="38"/>
      <c r="BB230" s="38"/>
      <c r="BC230" s="38"/>
      <c r="BD230" s="38"/>
      <c r="BE230" s="38"/>
      <c r="BF230" s="38"/>
      <c r="BG230" s="38"/>
      <c r="BH230" s="38"/>
      <c r="BI230" s="38"/>
      <c r="BJ230" s="38"/>
      <c r="BK230" s="38"/>
      <c r="BL230" s="38"/>
      <c r="BM230" s="38"/>
      <c r="BN230" s="38"/>
      <c r="BO230" s="38"/>
      <c r="BP230" s="38"/>
      <c r="BQ230" s="38"/>
      <c r="BR230" s="38"/>
    </row>
    <row r="231" ht="15.75" customHeight="1">
      <c r="A231" s="38"/>
      <c r="B231" s="36"/>
      <c r="C231" s="34"/>
      <c r="D231" s="36"/>
      <c r="E231" s="36"/>
      <c r="F231" s="36"/>
      <c r="G231" s="36"/>
      <c r="H231" s="36"/>
      <c r="I231" s="36"/>
      <c r="J231" s="38"/>
      <c r="K231" s="38"/>
      <c r="L231" s="39"/>
      <c r="M231" s="46"/>
      <c r="N231" s="264"/>
      <c r="O231" s="46"/>
      <c r="P231" s="46"/>
      <c r="Q231" s="34"/>
      <c r="R231" s="36"/>
      <c r="S231" s="46"/>
      <c r="T231" s="36"/>
      <c r="U231" s="46"/>
      <c r="V231" s="46"/>
      <c r="W231" s="38"/>
      <c r="X231" s="38"/>
      <c r="Y231" s="36"/>
      <c r="Z231" s="34"/>
      <c r="AA231" s="48"/>
      <c r="AB231" s="20"/>
      <c r="AC231" s="46"/>
      <c r="AD231" s="46"/>
      <c r="AE231" s="38"/>
      <c r="AF231" s="34"/>
      <c r="AG231" s="38"/>
      <c r="AH231" s="38"/>
      <c r="AI231" s="38"/>
      <c r="AJ231" s="38"/>
      <c r="AK231" s="38"/>
      <c r="AL231" s="38"/>
      <c r="AM231" s="38"/>
      <c r="AN231" s="38"/>
      <c r="AO231" s="34"/>
      <c r="AP231" s="34"/>
      <c r="AQ231" s="34"/>
      <c r="AR231" s="53"/>
      <c r="AS231" s="53"/>
      <c r="AT231" s="38"/>
      <c r="AU231" s="39"/>
      <c r="AV231" s="39"/>
      <c r="AW231" s="34"/>
      <c r="AX231" s="38"/>
      <c r="AY231" s="38"/>
      <c r="AZ231" s="38"/>
      <c r="BA231" s="38"/>
      <c r="BB231" s="38"/>
      <c r="BC231" s="38"/>
      <c r="BD231" s="38"/>
      <c r="BE231" s="38"/>
      <c r="BF231" s="38"/>
      <c r="BG231" s="38"/>
      <c r="BH231" s="38"/>
      <c r="BI231" s="38"/>
      <c r="BJ231" s="38"/>
      <c r="BK231" s="38"/>
      <c r="BL231" s="38"/>
      <c r="BM231" s="38"/>
      <c r="BN231" s="38"/>
      <c r="BO231" s="38"/>
      <c r="BP231" s="38"/>
      <c r="BQ231" s="38"/>
      <c r="BR231" s="38"/>
    </row>
    <row r="232" ht="15.75" customHeight="1">
      <c r="A232" s="38"/>
      <c r="B232" s="36"/>
      <c r="C232" s="34"/>
      <c r="D232" s="36"/>
      <c r="E232" s="36"/>
      <c r="F232" s="36"/>
      <c r="G232" s="36"/>
      <c r="H232" s="36"/>
      <c r="I232" s="36"/>
      <c r="J232" s="38"/>
      <c r="K232" s="38"/>
      <c r="L232" s="39"/>
      <c r="M232" s="46"/>
      <c r="N232" s="264"/>
      <c r="O232" s="46"/>
      <c r="P232" s="46"/>
      <c r="Q232" s="34"/>
      <c r="R232" s="36"/>
      <c r="S232" s="46"/>
      <c r="T232" s="36"/>
      <c r="U232" s="46"/>
      <c r="V232" s="46"/>
      <c r="W232" s="38"/>
      <c r="X232" s="38"/>
      <c r="Y232" s="36"/>
      <c r="Z232" s="34"/>
      <c r="AA232" s="48"/>
      <c r="AB232" s="20"/>
      <c r="AC232" s="46"/>
      <c r="AD232" s="46"/>
      <c r="AE232" s="38"/>
      <c r="AF232" s="34"/>
      <c r="AG232" s="38"/>
      <c r="AH232" s="38"/>
      <c r="AI232" s="38"/>
      <c r="AJ232" s="38"/>
      <c r="AK232" s="38"/>
      <c r="AL232" s="38"/>
      <c r="AM232" s="38"/>
      <c r="AN232" s="38"/>
      <c r="AO232" s="34"/>
      <c r="AP232" s="34"/>
      <c r="AQ232" s="34"/>
      <c r="AR232" s="53"/>
      <c r="AS232" s="53"/>
      <c r="AT232" s="38"/>
      <c r="AU232" s="39"/>
      <c r="AV232" s="39"/>
      <c r="AW232" s="34"/>
      <c r="AX232" s="38"/>
      <c r="AY232" s="38"/>
      <c r="AZ232" s="38"/>
      <c r="BA232" s="38"/>
      <c r="BB232" s="38"/>
      <c r="BC232" s="38"/>
      <c r="BD232" s="38"/>
      <c r="BE232" s="38"/>
      <c r="BF232" s="38"/>
      <c r="BG232" s="38"/>
      <c r="BH232" s="38"/>
      <c r="BI232" s="38"/>
      <c r="BJ232" s="38"/>
      <c r="BK232" s="38"/>
      <c r="BL232" s="38"/>
      <c r="BM232" s="38"/>
      <c r="BN232" s="38"/>
      <c r="BO232" s="38"/>
      <c r="BP232" s="38"/>
      <c r="BQ232" s="38"/>
      <c r="BR232" s="38"/>
    </row>
    <row r="233" ht="15.75" customHeight="1">
      <c r="A233" s="38"/>
      <c r="B233" s="36"/>
      <c r="C233" s="34"/>
      <c r="D233" s="36"/>
      <c r="E233" s="36"/>
      <c r="F233" s="36"/>
      <c r="G233" s="36"/>
      <c r="H233" s="36"/>
      <c r="I233" s="36"/>
      <c r="J233" s="38"/>
      <c r="K233" s="38"/>
      <c r="L233" s="39"/>
      <c r="M233" s="46"/>
      <c r="N233" s="264"/>
      <c r="O233" s="46"/>
      <c r="P233" s="46"/>
      <c r="Q233" s="34"/>
      <c r="R233" s="36"/>
      <c r="S233" s="46"/>
      <c r="T233" s="36"/>
      <c r="U233" s="46"/>
      <c r="V233" s="46"/>
      <c r="W233" s="38"/>
      <c r="X233" s="38"/>
      <c r="Y233" s="36"/>
      <c r="Z233" s="34"/>
      <c r="AA233" s="48"/>
      <c r="AB233" s="20"/>
      <c r="AC233" s="46"/>
      <c r="AD233" s="46"/>
      <c r="AE233" s="38"/>
      <c r="AF233" s="34"/>
      <c r="AG233" s="38"/>
      <c r="AH233" s="38"/>
      <c r="AI233" s="38"/>
      <c r="AJ233" s="38"/>
      <c r="AK233" s="38"/>
      <c r="AL233" s="38"/>
      <c r="AM233" s="38"/>
      <c r="AN233" s="38"/>
      <c r="AO233" s="34"/>
      <c r="AP233" s="34"/>
      <c r="AQ233" s="34"/>
      <c r="AR233" s="53"/>
      <c r="AS233" s="53"/>
      <c r="AT233" s="38"/>
      <c r="AU233" s="39"/>
      <c r="AV233" s="39"/>
      <c r="AW233" s="34"/>
      <c r="AX233" s="38"/>
      <c r="AY233" s="38"/>
      <c r="AZ233" s="38"/>
      <c r="BA233" s="38"/>
      <c r="BB233" s="38"/>
      <c r="BC233" s="38"/>
      <c r="BD233" s="38"/>
      <c r="BE233" s="38"/>
      <c r="BF233" s="38"/>
      <c r="BG233" s="38"/>
      <c r="BH233" s="38"/>
      <c r="BI233" s="38"/>
      <c r="BJ233" s="38"/>
      <c r="BK233" s="38"/>
      <c r="BL233" s="38"/>
      <c r="BM233" s="38"/>
      <c r="BN233" s="38"/>
      <c r="BO233" s="38"/>
      <c r="BP233" s="38"/>
      <c r="BQ233" s="38"/>
      <c r="BR233" s="38"/>
    </row>
    <row r="234" ht="15.75" customHeight="1">
      <c r="A234" s="38"/>
      <c r="B234" s="36"/>
      <c r="C234" s="34"/>
      <c r="D234" s="36"/>
      <c r="E234" s="36"/>
      <c r="F234" s="36"/>
      <c r="G234" s="36"/>
      <c r="H234" s="36"/>
      <c r="I234" s="36"/>
      <c r="J234" s="38"/>
      <c r="K234" s="38"/>
      <c r="L234" s="39"/>
      <c r="M234" s="46"/>
      <c r="N234" s="264"/>
      <c r="O234" s="46"/>
      <c r="P234" s="46"/>
      <c r="Q234" s="34"/>
      <c r="R234" s="36"/>
      <c r="S234" s="46"/>
      <c r="T234" s="36"/>
      <c r="U234" s="46"/>
      <c r="V234" s="46"/>
      <c r="W234" s="38"/>
      <c r="X234" s="38"/>
      <c r="Y234" s="36"/>
      <c r="Z234" s="34"/>
      <c r="AA234" s="48"/>
      <c r="AB234" s="20"/>
      <c r="AC234" s="46"/>
      <c r="AD234" s="46"/>
      <c r="AE234" s="38"/>
      <c r="AF234" s="34"/>
      <c r="AG234" s="38"/>
      <c r="AH234" s="38"/>
      <c r="AI234" s="38"/>
      <c r="AJ234" s="38"/>
      <c r="AK234" s="38"/>
      <c r="AL234" s="38"/>
      <c r="AM234" s="38"/>
      <c r="AN234" s="38"/>
      <c r="AO234" s="34"/>
      <c r="AP234" s="34"/>
      <c r="AQ234" s="34"/>
      <c r="AR234" s="53"/>
      <c r="AS234" s="53"/>
      <c r="AT234" s="38"/>
      <c r="AU234" s="39"/>
      <c r="AV234" s="39"/>
      <c r="AW234" s="34"/>
      <c r="AX234" s="38"/>
      <c r="AY234" s="38"/>
      <c r="AZ234" s="38"/>
      <c r="BA234" s="38"/>
      <c r="BB234" s="38"/>
      <c r="BC234" s="38"/>
      <c r="BD234" s="38"/>
      <c r="BE234" s="38"/>
      <c r="BF234" s="38"/>
      <c r="BG234" s="38"/>
      <c r="BH234" s="38"/>
      <c r="BI234" s="38"/>
      <c r="BJ234" s="38"/>
      <c r="BK234" s="38"/>
      <c r="BL234" s="38"/>
      <c r="BM234" s="38"/>
      <c r="BN234" s="38"/>
      <c r="BO234" s="38"/>
      <c r="BP234" s="38"/>
      <c r="BQ234" s="38"/>
      <c r="BR234" s="38"/>
    </row>
    <row r="235" ht="15.75" customHeight="1">
      <c r="A235" s="38"/>
      <c r="B235" s="36"/>
      <c r="C235" s="34"/>
      <c r="D235" s="36"/>
      <c r="E235" s="36"/>
      <c r="F235" s="36"/>
      <c r="G235" s="36"/>
      <c r="H235" s="36"/>
      <c r="I235" s="36"/>
      <c r="J235" s="38"/>
      <c r="K235" s="38"/>
      <c r="L235" s="39"/>
      <c r="M235" s="46"/>
      <c r="N235" s="264"/>
      <c r="O235" s="46"/>
      <c r="P235" s="46"/>
      <c r="Q235" s="34"/>
      <c r="R235" s="36"/>
      <c r="S235" s="46"/>
      <c r="T235" s="36"/>
      <c r="U235" s="46"/>
      <c r="V235" s="46"/>
      <c r="W235" s="38"/>
      <c r="X235" s="38"/>
      <c r="Y235" s="36"/>
      <c r="Z235" s="34"/>
      <c r="AA235" s="48"/>
      <c r="AB235" s="20"/>
      <c r="AC235" s="46"/>
      <c r="AD235" s="46"/>
      <c r="AE235" s="38"/>
      <c r="AF235" s="34"/>
      <c r="AG235" s="38"/>
      <c r="AH235" s="38"/>
      <c r="AI235" s="38"/>
      <c r="AJ235" s="38"/>
      <c r="AK235" s="38"/>
      <c r="AL235" s="38"/>
      <c r="AM235" s="38"/>
      <c r="AN235" s="38"/>
      <c r="AO235" s="34"/>
      <c r="AP235" s="34"/>
      <c r="AQ235" s="34"/>
      <c r="AR235" s="53"/>
      <c r="AS235" s="53"/>
      <c r="AT235" s="38"/>
      <c r="AU235" s="39"/>
      <c r="AV235" s="39"/>
      <c r="AW235" s="34"/>
      <c r="AX235" s="38"/>
      <c r="AY235" s="38"/>
      <c r="AZ235" s="38"/>
      <c r="BA235" s="38"/>
      <c r="BB235" s="38"/>
      <c r="BC235" s="38"/>
      <c r="BD235" s="38"/>
      <c r="BE235" s="38"/>
      <c r="BF235" s="38"/>
      <c r="BG235" s="38"/>
      <c r="BH235" s="38"/>
      <c r="BI235" s="38"/>
      <c r="BJ235" s="38"/>
      <c r="BK235" s="38"/>
      <c r="BL235" s="38"/>
      <c r="BM235" s="38"/>
      <c r="BN235" s="38"/>
      <c r="BO235" s="38"/>
      <c r="BP235" s="38"/>
      <c r="BQ235" s="38"/>
      <c r="BR235" s="38"/>
    </row>
    <row r="236" ht="15.75" customHeight="1">
      <c r="A236" s="38"/>
      <c r="B236" s="36"/>
      <c r="C236" s="34"/>
      <c r="D236" s="36"/>
      <c r="E236" s="36"/>
      <c r="F236" s="36"/>
      <c r="G236" s="36"/>
      <c r="H236" s="36"/>
      <c r="I236" s="36"/>
      <c r="J236" s="38"/>
      <c r="K236" s="38"/>
      <c r="L236" s="39"/>
      <c r="M236" s="46"/>
      <c r="N236" s="264"/>
      <c r="O236" s="46"/>
      <c r="P236" s="46"/>
      <c r="Q236" s="34"/>
      <c r="R236" s="36"/>
      <c r="S236" s="46"/>
      <c r="T236" s="36"/>
      <c r="U236" s="46"/>
      <c r="V236" s="46"/>
      <c r="W236" s="38"/>
      <c r="X236" s="38"/>
      <c r="Y236" s="36"/>
      <c r="Z236" s="34"/>
      <c r="AA236" s="48"/>
      <c r="AB236" s="20"/>
      <c r="AC236" s="46"/>
      <c r="AD236" s="46"/>
      <c r="AE236" s="38"/>
      <c r="AF236" s="34"/>
      <c r="AG236" s="38"/>
      <c r="AH236" s="38"/>
      <c r="AI236" s="38"/>
      <c r="AJ236" s="38"/>
      <c r="AK236" s="38"/>
      <c r="AL236" s="38"/>
      <c r="AM236" s="38"/>
      <c r="AN236" s="38"/>
      <c r="AO236" s="34"/>
      <c r="AP236" s="34"/>
      <c r="AQ236" s="34"/>
      <c r="AR236" s="53"/>
      <c r="AS236" s="53"/>
      <c r="AT236" s="38"/>
      <c r="AU236" s="39"/>
      <c r="AV236" s="39"/>
      <c r="AW236" s="34"/>
      <c r="AX236" s="38"/>
      <c r="AY236" s="38"/>
      <c r="AZ236" s="38"/>
      <c r="BA236" s="38"/>
      <c r="BB236" s="38"/>
      <c r="BC236" s="38"/>
      <c r="BD236" s="38"/>
      <c r="BE236" s="38"/>
      <c r="BF236" s="38"/>
      <c r="BG236" s="38"/>
      <c r="BH236" s="38"/>
      <c r="BI236" s="38"/>
      <c r="BJ236" s="38"/>
      <c r="BK236" s="38"/>
      <c r="BL236" s="38"/>
      <c r="BM236" s="38"/>
      <c r="BN236" s="38"/>
      <c r="BO236" s="38"/>
      <c r="BP236" s="38"/>
      <c r="BQ236" s="38"/>
      <c r="BR236" s="38"/>
    </row>
    <row r="237" ht="15.75" customHeight="1">
      <c r="A237" s="38"/>
      <c r="B237" s="36"/>
      <c r="C237" s="34"/>
      <c r="D237" s="36"/>
      <c r="E237" s="36"/>
      <c r="F237" s="36"/>
      <c r="G237" s="36"/>
      <c r="H237" s="36"/>
      <c r="I237" s="36"/>
      <c r="J237" s="38"/>
      <c r="K237" s="38"/>
      <c r="L237" s="39"/>
      <c r="M237" s="46"/>
      <c r="N237" s="264"/>
      <c r="O237" s="46"/>
      <c r="P237" s="46"/>
      <c r="Q237" s="34"/>
      <c r="R237" s="36"/>
      <c r="S237" s="46"/>
      <c r="T237" s="36"/>
      <c r="U237" s="46"/>
      <c r="V237" s="46"/>
      <c r="W237" s="38"/>
      <c r="X237" s="38"/>
      <c r="Y237" s="36"/>
      <c r="Z237" s="34"/>
      <c r="AA237" s="48"/>
      <c r="AB237" s="20"/>
      <c r="AC237" s="46"/>
      <c r="AD237" s="46"/>
      <c r="AE237" s="38"/>
      <c r="AF237" s="34"/>
      <c r="AG237" s="38"/>
      <c r="AH237" s="38"/>
      <c r="AI237" s="38"/>
      <c r="AJ237" s="38"/>
      <c r="AK237" s="38"/>
      <c r="AL237" s="38"/>
      <c r="AM237" s="38"/>
      <c r="AN237" s="38"/>
      <c r="AO237" s="34"/>
      <c r="AP237" s="34"/>
      <c r="AQ237" s="34"/>
      <c r="AR237" s="53"/>
      <c r="AS237" s="53"/>
      <c r="AT237" s="38"/>
      <c r="AU237" s="39"/>
      <c r="AV237" s="39"/>
      <c r="AW237" s="34"/>
      <c r="AX237" s="38"/>
      <c r="AY237" s="38"/>
      <c r="AZ237" s="38"/>
      <c r="BA237" s="38"/>
      <c r="BB237" s="38"/>
      <c r="BC237" s="38"/>
      <c r="BD237" s="38"/>
      <c r="BE237" s="38"/>
      <c r="BF237" s="38"/>
      <c r="BG237" s="38"/>
      <c r="BH237" s="38"/>
      <c r="BI237" s="38"/>
      <c r="BJ237" s="38"/>
      <c r="BK237" s="38"/>
      <c r="BL237" s="38"/>
      <c r="BM237" s="38"/>
      <c r="BN237" s="38"/>
      <c r="BO237" s="38"/>
      <c r="BP237" s="38"/>
      <c r="BQ237" s="38"/>
      <c r="BR237" s="38"/>
    </row>
    <row r="238" ht="15.75" customHeight="1">
      <c r="A238" s="38"/>
      <c r="B238" s="36"/>
      <c r="C238" s="34"/>
      <c r="D238" s="36"/>
      <c r="E238" s="36"/>
      <c r="F238" s="36"/>
      <c r="G238" s="36"/>
      <c r="H238" s="36"/>
      <c r="I238" s="36"/>
      <c r="J238" s="38"/>
      <c r="K238" s="38"/>
      <c r="L238" s="39"/>
      <c r="M238" s="46"/>
      <c r="N238" s="264"/>
      <c r="O238" s="46"/>
      <c r="P238" s="46"/>
      <c r="Q238" s="34"/>
      <c r="R238" s="36"/>
      <c r="S238" s="46"/>
      <c r="T238" s="36"/>
      <c r="U238" s="46"/>
      <c r="V238" s="46"/>
      <c r="W238" s="38"/>
      <c r="X238" s="38"/>
      <c r="Y238" s="36"/>
      <c r="Z238" s="34"/>
      <c r="AA238" s="48"/>
      <c r="AB238" s="20"/>
      <c r="AC238" s="46"/>
      <c r="AD238" s="46"/>
      <c r="AE238" s="38"/>
      <c r="AF238" s="34"/>
      <c r="AG238" s="38"/>
      <c r="AH238" s="38"/>
      <c r="AI238" s="38"/>
      <c r="AJ238" s="38"/>
      <c r="AK238" s="38"/>
      <c r="AL238" s="38"/>
      <c r="AM238" s="38"/>
      <c r="AN238" s="38"/>
      <c r="AO238" s="34"/>
      <c r="AP238" s="34"/>
      <c r="AQ238" s="34"/>
      <c r="AR238" s="53"/>
      <c r="AS238" s="53"/>
      <c r="AT238" s="38"/>
      <c r="AU238" s="39"/>
      <c r="AV238" s="39"/>
      <c r="AW238" s="34"/>
      <c r="AX238" s="38"/>
      <c r="AY238" s="38"/>
      <c r="AZ238" s="38"/>
      <c r="BA238" s="38"/>
      <c r="BB238" s="38"/>
      <c r="BC238" s="38"/>
      <c r="BD238" s="38"/>
      <c r="BE238" s="38"/>
      <c r="BF238" s="38"/>
      <c r="BG238" s="38"/>
      <c r="BH238" s="38"/>
      <c r="BI238" s="38"/>
      <c r="BJ238" s="38"/>
      <c r="BK238" s="38"/>
      <c r="BL238" s="38"/>
      <c r="BM238" s="38"/>
      <c r="BN238" s="38"/>
      <c r="BO238" s="38"/>
      <c r="BP238" s="38"/>
      <c r="BQ238" s="38"/>
      <c r="BR238" s="38"/>
    </row>
    <row r="239" ht="15.75" customHeight="1">
      <c r="A239" s="38"/>
      <c r="B239" s="36"/>
      <c r="C239" s="34"/>
      <c r="D239" s="36"/>
      <c r="E239" s="36"/>
      <c r="F239" s="36"/>
      <c r="G239" s="36"/>
      <c r="H239" s="36"/>
      <c r="I239" s="36"/>
      <c r="J239" s="38"/>
      <c r="K239" s="38"/>
      <c r="L239" s="39"/>
      <c r="M239" s="46"/>
      <c r="N239" s="264"/>
      <c r="O239" s="46"/>
      <c r="P239" s="46"/>
      <c r="Q239" s="34"/>
      <c r="R239" s="36"/>
      <c r="S239" s="46"/>
      <c r="T239" s="36"/>
      <c r="U239" s="46"/>
      <c r="V239" s="46"/>
      <c r="W239" s="38"/>
      <c r="X239" s="38"/>
      <c r="Y239" s="36"/>
      <c r="Z239" s="34"/>
      <c r="AA239" s="48"/>
      <c r="AB239" s="20"/>
      <c r="AC239" s="46"/>
      <c r="AD239" s="46"/>
      <c r="AE239" s="38"/>
      <c r="AF239" s="34"/>
      <c r="AG239" s="38"/>
      <c r="AH239" s="38"/>
      <c r="AI239" s="38"/>
      <c r="AJ239" s="38"/>
      <c r="AK239" s="38"/>
      <c r="AL239" s="38"/>
      <c r="AM239" s="38"/>
      <c r="AN239" s="38"/>
      <c r="AO239" s="34"/>
      <c r="AP239" s="34"/>
      <c r="AQ239" s="34"/>
      <c r="AR239" s="53"/>
      <c r="AS239" s="53"/>
      <c r="AT239" s="38"/>
      <c r="AU239" s="39"/>
      <c r="AV239" s="39"/>
      <c r="AW239" s="34"/>
      <c r="AX239" s="38"/>
      <c r="AY239" s="38"/>
      <c r="AZ239" s="38"/>
      <c r="BA239" s="38"/>
      <c r="BB239" s="38"/>
      <c r="BC239" s="38"/>
      <c r="BD239" s="38"/>
      <c r="BE239" s="38"/>
      <c r="BF239" s="38"/>
      <c r="BG239" s="38"/>
      <c r="BH239" s="38"/>
      <c r="BI239" s="38"/>
      <c r="BJ239" s="38"/>
      <c r="BK239" s="38"/>
      <c r="BL239" s="38"/>
      <c r="BM239" s="38"/>
      <c r="BN239" s="38"/>
      <c r="BO239" s="38"/>
      <c r="BP239" s="38"/>
      <c r="BQ239" s="38"/>
      <c r="BR239" s="38"/>
    </row>
    <row r="240" ht="15.75" customHeight="1">
      <c r="A240" s="38"/>
      <c r="B240" s="36"/>
      <c r="C240" s="34"/>
      <c r="D240" s="36"/>
      <c r="E240" s="36"/>
      <c r="F240" s="36"/>
      <c r="G240" s="36"/>
      <c r="H240" s="36"/>
      <c r="I240" s="36"/>
      <c r="J240" s="38"/>
      <c r="K240" s="38"/>
      <c r="L240" s="39"/>
      <c r="M240" s="46"/>
      <c r="N240" s="264"/>
      <c r="O240" s="46"/>
      <c r="P240" s="46"/>
      <c r="Q240" s="34"/>
      <c r="R240" s="36"/>
      <c r="S240" s="46"/>
      <c r="T240" s="36"/>
      <c r="U240" s="46"/>
      <c r="V240" s="46"/>
      <c r="W240" s="38"/>
      <c r="X240" s="38"/>
      <c r="Y240" s="36"/>
      <c r="Z240" s="34"/>
      <c r="AA240" s="48"/>
      <c r="AB240" s="20"/>
      <c r="AC240" s="46"/>
      <c r="AD240" s="46"/>
      <c r="AE240" s="38"/>
      <c r="AF240" s="34"/>
      <c r="AG240" s="38"/>
      <c r="AH240" s="38"/>
      <c r="AI240" s="38"/>
      <c r="AJ240" s="38"/>
      <c r="AK240" s="38"/>
      <c r="AL240" s="38"/>
      <c r="AM240" s="38"/>
      <c r="AN240" s="38"/>
      <c r="AO240" s="34"/>
      <c r="AP240" s="34"/>
      <c r="AQ240" s="34"/>
      <c r="AR240" s="53"/>
      <c r="AS240" s="53"/>
      <c r="AT240" s="38"/>
      <c r="AU240" s="39"/>
      <c r="AV240" s="39"/>
      <c r="AW240" s="34"/>
      <c r="AX240" s="38"/>
      <c r="AY240" s="38"/>
      <c r="AZ240" s="38"/>
      <c r="BA240" s="38"/>
      <c r="BB240" s="38"/>
      <c r="BC240" s="38"/>
      <c r="BD240" s="38"/>
      <c r="BE240" s="38"/>
      <c r="BF240" s="38"/>
      <c r="BG240" s="38"/>
      <c r="BH240" s="38"/>
      <c r="BI240" s="38"/>
      <c r="BJ240" s="38"/>
      <c r="BK240" s="38"/>
      <c r="BL240" s="38"/>
      <c r="BM240" s="38"/>
      <c r="BN240" s="38"/>
      <c r="BO240" s="38"/>
      <c r="BP240" s="38"/>
      <c r="BQ240" s="38"/>
      <c r="BR240" s="38"/>
    </row>
    <row r="241" ht="15.75" customHeight="1">
      <c r="A241" s="38"/>
      <c r="B241" s="36"/>
      <c r="C241" s="34"/>
      <c r="D241" s="36"/>
      <c r="E241" s="36"/>
      <c r="F241" s="36"/>
      <c r="G241" s="36"/>
      <c r="H241" s="36"/>
      <c r="I241" s="36"/>
      <c r="J241" s="38"/>
      <c r="K241" s="38"/>
      <c r="L241" s="39"/>
      <c r="M241" s="46"/>
      <c r="N241" s="264"/>
      <c r="O241" s="46"/>
      <c r="P241" s="46"/>
      <c r="Q241" s="34"/>
      <c r="R241" s="36"/>
      <c r="S241" s="46"/>
      <c r="T241" s="36"/>
      <c r="U241" s="46"/>
      <c r="V241" s="46"/>
      <c r="W241" s="38"/>
      <c r="X241" s="38"/>
      <c r="Y241" s="36"/>
      <c r="Z241" s="34"/>
      <c r="AA241" s="48"/>
      <c r="AB241" s="20"/>
      <c r="AC241" s="46"/>
      <c r="AD241" s="46"/>
      <c r="AE241" s="38"/>
      <c r="AF241" s="34"/>
      <c r="AG241" s="38"/>
      <c r="AH241" s="38"/>
      <c r="AI241" s="38"/>
      <c r="AJ241" s="38"/>
      <c r="AK241" s="38"/>
      <c r="AL241" s="38"/>
      <c r="AM241" s="38"/>
      <c r="AN241" s="38"/>
      <c r="AO241" s="34"/>
      <c r="AP241" s="34"/>
      <c r="AQ241" s="34"/>
      <c r="AR241" s="53"/>
      <c r="AS241" s="53"/>
      <c r="AT241" s="38"/>
      <c r="AU241" s="39"/>
      <c r="AV241" s="39"/>
      <c r="AW241" s="34"/>
      <c r="AX241" s="38"/>
      <c r="AY241" s="38"/>
      <c r="AZ241" s="38"/>
      <c r="BA241" s="38"/>
      <c r="BB241" s="38"/>
      <c r="BC241" s="38"/>
      <c r="BD241" s="38"/>
      <c r="BE241" s="38"/>
      <c r="BF241" s="38"/>
      <c r="BG241" s="38"/>
      <c r="BH241" s="38"/>
      <c r="BI241" s="38"/>
      <c r="BJ241" s="38"/>
      <c r="BK241" s="38"/>
      <c r="BL241" s="38"/>
      <c r="BM241" s="38"/>
      <c r="BN241" s="38"/>
      <c r="BO241" s="38"/>
      <c r="BP241" s="38"/>
      <c r="BQ241" s="38"/>
      <c r="BR241" s="38"/>
    </row>
    <row r="242" ht="15.75" customHeight="1">
      <c r="A242" s="38"/>
      <c r="B242" s="36"/>
      <c r="C242" s="34"/>
      <c r="D242" s="36"/>
      <c r="E242" s="36"/>
      <c r="F242" s="36"/>
      <c r="G242" s="36"/>
      <c r="H242" s="36"/>
      <c r="I242" s="36"/>
      <c r="J242" s="38"/>
      <c r="K242" s="38"/>
      <c r="L242" s="39"/>
      <c r="M242" s="46"/>
      <c r="N242" s="264"/>
      <c r="O242" s="46"/>
      <c r="P242" s="46"/>
      <c r="Q242" s="34"/>
      <c r="R242" s="36"/>
      <c r="S242" s="46"/>
      <c r="T242" s="36"/>
      <c r="U242" s="46"/>
      <c r="V242" s="46"/>
      <c r="W242" s="38"/>
      <c r="X242" s="38"/>
      <c r="Y242" s="36"/>
      <c r="Z242" s="34"/>
      <c r="AA242" s="48"/>
      <c r="AB242" s="20"/>
      <c r="AC242" s="46"/>
      <c r="AD242" s="46"/>
      <c r="AE242" s="38"/>
      <c r="AF242" s="34"/>
      <c r="AG242" s="38"/>
      <c r="AH242" s="38"/>
      <c r="AI242" s="38"/>
      <c r="AJ242" s="38"/>
      <c r="AK242" s="38"/>
      <c r="AL242" s="38"/>
      <c r="AM242" s="38"/>
      <c r="AN242" s="38"/>
      <c r="AO242" s="34"/>
      <c r="AP242" s="34"/>
      <c r="AQ242" s="34"/>
      <c r="AR242" s="53"/>
      <c r="AS242" s="53"/>
      <c r="AT242" s="38"/>
      <c r="AU242" s="39"/>
      <c r="AV242" s="39"/>
      <c r="AW242" s="34"/>
      <c r="AX242" s="38"/>
      <c r="AY242" s="38"/>
      <c r="AZ242" s="38"/>
      <c r="BA242" s="38"/>
      <c r="BB242" s="38"/>
      <c r="BC242" s="38"/>
      <c r="BD242" s="38"/>
      <c r="BE242" s="38"/>
      <c r="BF242" s="38"/>
      <c r="BG242" s="38"/>
      <c r="BH242" s="38"/>
      <c r="BI242" s="38"/>
      <c r="BJ242" s="38"/>
      <c r="BK242" s="38"/>
      <c r="BL242" s="38"/>
      <c r="BM242" s="38"/>
      <c r="BN242" s="38"/>
      <c r="BO242" s="38"/>
      <c r="BP242" s="38"/>
      <c r="BQ242" s="38"/>
      <c r="BR242" s="38"/>
    </row>
    <row r="243" ht="15.75" customHeight="1">
      <c r="A243" s="38"/>
      <c r="B243" s="36"/>
      <c r="C243" s="34"/>
      <c r="D243" s="36"/>
      <c r="E243" s="36"/>
      <c r="F243" s="36"/>
      <c r="G243" s="36"/>
      <c r="H243" s="36"/>
      <c r="I243" s="36"/>
      <c r="J243" s="38"/>
      <c r="K243" s="38"/>
      <c r="L243" s="39"/>
      <c r="M243" s="46"/>
      <c r="N243" s="264"/>
      <c r="O243" s="46"/>
      <c r="P243" s="46"/>
      <c r="Q243" s="34"/>
      <c r="R243" s="36"/>
      <c r="S243" s="46"/>
      <c r="T243" s="36"/>
      <c r="U243" s="46"/>
      <c r="V243" s="46"/>
      <c r="W243" s="38"/>
      <c r="X243" s="38"/>
      <c r="Y243" s="36"/>
      <c r="Z243" s="34"/>
      <c r="AA243" s="48"/>
      <c r="AB243" s="20"/>
      <c r="AC243" s="46"/>
      <c r="AD243" s="46"/>
      <c r="AE243" s="38"/>
      <c r="AF243" s="34"/>
      <c r="AG243" s="38"/>
      <c r="AH243" s="38"/>
      <c r="AI243" s="38"/>
      <c r="AJ243" s="38"/>
      <c r="AK243" s="38"/>
      <c r="AL243" s="38"/>
      <c r="AM243" s="38"/>
      <c r="AN243" s="38"/>
      <c r="AO243" s="34"/>
      <c r="AP243" s="34"/>
      <c r="AQ243" s="34"/>
      <c r="AR243" s="53"/>
      <c r="AS243" s="53"/>
      <c r="AT243" s="38"/>
      <c r="AU243" s="39"/>
      <c r="AV243" s="39"/>
      <c r="AW243" s="34"/>
      <c r="AX243" s="38"/>
      <c r="AY243" s="38"/>
      <c r="AZ243" s="38"/>
      <c r="BA243" s="38"/>
      <c r="BB243" s="38"/>
      <c r="BC243" s="38"/>
      <c r="BD243" s="38"/>
      <c r="BE243" s="38"/>
      <c r="BF243" s="38"/>
      <c r="BG243" s="38"/>
      <c r="BH243" s="38"/>
      <c r="BI243" s="38"/>
      <c r="BJ243" s="38"/>
      <c r="BK243" s="38"/>
      <c r="BL243" s="38"/>
      <c r="BM243" s="38"/>
      <c r="BN243" s="38"/>
      <c r="BO243" s="38"/>
      <c r="BP243" s="38"/>
      <c r="BQ243" s="38"/>
      <c r="BR243" s="38"/>
    </row>
    <row r="244" ht="15.75" customHeight="1">
      <c r="A244" s="38"/>
      <c r="B244" s="36"/>
      <c r="C244" s="34"/>
      <c r="D244" s="36"/>
      <c r="E244" s="36"/>
      <c r="F244" s="36"/>
      <c r="G244" s="36"/>
      <c r="H244" s="36"/>
      <c r="I244" s="36"/>
      <c r="J244" s="38"/>
      <c r="K244" s="38"/>
      <c r="L244" s="39"/>
      <c r="M244" s="46"/>
      <c r="N244" s="264"/>
      <c r="O244" s="46"/>
      <c r="P244" s="46"/>
      <c r="Q244" s="34"/>
      <c r="R244" s="36"/>
      <c r="S244" s="46"/>
      <c r="T244" s="36"/>
      <c r="U244" s="46"/>
      <c r="V244" s="46"/>
      <c r="W244" s="38"/>
      <c r="X244" s="38"/>
      <c r="Y244" s="36"/>
      <c r="Z244" s="34"/>
      <c r="AA244" s="48"/>
      <c r="AB244" s="20"/>
      <c r="AC244" s="46"/>
      <c r="AD244" s="46"/>
      <c r="AE244" s="38"/>
      <c r="AF244" s="34"/>
      <c r="AG244" s="38"/>
      <c r="AH244" s="38"/>
      <c r="AI244" s="38"/>
      <c r="AJ244" s="38"/>
      <c r="AK244" s="38"/>
      <c r="AL244" s="38"/>
      <c r="AM244" s="38"/>
      <c r="AN244" s="38"/>
      <c r="AO244" s="34"/>
      <c r="AP244" s="34"/>
      <c r="AQ244" s="34"/>
      <c r="AR244" s="53"/>
      <c r="AS244" s="53"/>
      <c r="AT244" s="38"/>
      <c r="AU244" s="39"/>
      <c r="AV244" s="39"/>
      <c r="AW244" s="34"/>
      <c r="AX244" s="38"/>
      <c r="AY244" s="38"/>
      <c r="AZ244" s="38"/>
      <c r="BA244" s="38"/>
      <c r="BB244" s="38"/>
      <c r="BC244" s="38"/>
      <c r="BD244" s="38"/>
      <c r="BE244" s="38"/>
      <c r="BF244" s="38"/>
      <c r="BG244" s="38"/>
      <c r="BH244" s="38"/>
      <c r="BI244" s="38"/>
      <c r="BJ244" s="38"/>
      <c r="BK244" s="38"/>
      <c r="BL244" s="38"/>
      <c r="BM244" s="38"/>
      <c r="BN244" s="38"/>
      <c r="BO244" s="38"/>
      <c r="BP244" s="38"/>
      <c r="BQ244" s="38"/>
      <c r="BR244" s="38"/>
    </row>
    <row r="245" ht="15.75" customHeight="1">
      <c r="A245" s="38"/>
      <c r="B245" s="36"/>
      <c r="C245" s="34"/>
      <c r="D245" s="36"/>
      <c r="E245" s="36"/>
      <c r="F245" s="36"/>
      <c r="G245" s="36"/>
      <c r="H245" s="36"/>
      <c r="I245" s="36"/>
      <c r="J245" s="38"/>
      <c r="K245" s="38"/>
      <c r="L245" s="39"/>
      <c r="M245" s="46"/>
      <c r="N245" s="264"/>
      <c r="O245" s="46"/>
      <c r="P245" s="46"/>
      <c r="Q245" s="34"/>
      <c r="R245" s="36"/>
      <c r="S245" s="46"/>
      <c r="T245" s="36"/>
      <c r="U245" s="46"/>
      <c r="V245" s="46"/>
      <c r="W245" s="38"/>
      <c r="X245" s="38"/>
      <c r="Y245" s="36"/>
      <c r="Z245" s="34"/>
      <c r="AA245" s="48"/>
      <c r="AB245" s="20"/>
      <c r="AC245" s="46"/>
      <c r="AD245" s="46"/>
      <c r="AE245" s="38"/>
      <c r="AF245" s="34"/>
      <c r="AG245" s="38"/>
      <c r="AH245" s="38"/>
      <c r="AI245" s="38"/>
      <c r="AJ245" s="38"/>
      <c r="AK245" s="38"/>
      <c r="AL245" s="38"/>
      <c r="AM245" s="38"/>
      <c r="AN245" s="38"/>
      <c r="AO245" s="34"/>
      <c r="AP245" s="34"/>
      <c r="AQ245" s="34"/>
      <c r="AR245" s="53"/>
      <c r="AS245" s="53"/>
      <c r="AT245" s="38"/>
      <c r="AU245" s="39"/>
      <c r="AV245" s="39"/>
      <c r="AW245" s="34"/>
      <c r="AX245" s="38"/>
      <c r="AY245" s="38"/>
      <c r="AZ245" s="38"/>
      <c r="BA245" s="38"/>
      <c r="BB245" s="38"/>
      <c r="BC245" s="38"/>
      <c r="BD245" s="38"/>
      <c r="BE245" s="38"/>
      <c r="BF245" s="38"/>
      <c r="BG245" s="38"/>
      <c r="BH245" s="38"/>
      <c r="BI245" s="38"/>
      <c r="BJ245" s="38"/>
      <c r="BK245" s="38"/>
      <c r="BL245" s="38"/>
      <c r="BM245" s="38"/>
      <c r="BN245" s="38"/>
      <c r="BO245" s="38"/>
      <c r="BP245" s="38"/>
      <c r="BQ245" s="38"/>
      <c r="BR245" s="38"/>
    </row>
    <row r="246" ht="15.75" customHeight="1">
      <c r="A246" s="38"/>
      <c r="B246" s="36"/>
      <c r="C246" s="34"/>
      <c r="D246" s="36"/>
      <c r="E246" s="36"/>
      <c r="F246" s="36"/>
      <c r="G246" s="36"/>
      <c r="H246" s="36"/>
      <c r="I246" s="36"/>
      <c r="J246" s="38"/>
      <c r="K246" s="38"/>
      <c r="L246" s="39"/>
      <c r="M246" s="46"/>
      <c r="N246" s="264"/>
      <c r="O246" s="46"/>
      <c r="P246" s="46"/>
      <c r="Q246" s="34"/>
      <c r="R246" s="36"/>
      <c r="S246" s="46"/>
      <c r="T246" s="36"/>
      <c r="U246" s="46"/>
      <c r="V246" s="46"/>
      <c r="W246" s="38"/>
      <c r="X246" s="38"/>
      <c r="Y246" s="36"/>
      <c r="Z246" s="34"/>
      <c r="AA246" s="48"/>
      <c r="AB246" s="20"/>
      <c r="AC246" s="46"/>
      <c r="AD246" s="46"/>
      <c r="AE246" s="38"/>
      <c r="AF246" s="34"/>
      <c r="AG246" s="38"/>
      <c r="AH246" s="38"/>
      <c r="AI246" s="38"/>
      <c r="AJ246" s="38"/>
      <c r="AK246" s="38"/>
      <c r="AL246" s="38"/>
      <c r="AM246" s="38"/>
      <c r="AN246" s="38"/>
      <c r="AO246" s="34"/>
      <c r="AP246" s="34"/>
      <c r="AQ246" s="34"/>
      <c r="AR246" s="53"/>
      <c r="AS246" s="53"/>
      <c r="AT246" s="38"/>
      <c r="AU246" s="39"/>
      <c r="AV246" s="39"/>
      <c r="AW246" s="34"/>
      <c r="AX246" s="38"/>
      <c r="AY246" s="38"/>
      <c r="AZ246" s="38"/>
      <c r="BA246" s="38"/>
      <c r="BB246" s="38"/>
      <c r="BC246" s="38"/>
      <c r="BD246" s="38"/>
      <c r="BE246" s="38"/>
      <c r="BF246" s="38"/>
      <c r="BG246" s="38"/>
      <c r="BH246" s="38"/>
      <c r="BI246" s="38"/>
      <c r="BJ246" s="38"/>
      <c r="BK246" s="38"/>
      <c r="BL246" s="38"/>
      <c r="BM246" s="38"/>
      <c r="BN246" s="38"/>
      <c r="BO246" s="38"/>
      <c r="BP246" s="38"/>
      <c r="BQ246" s="38"/>
      <c r="BR246" s="38"/>
    </row>
    <row r="247" ht="15.75" customHeight="1">
      <c r="A247" s="38"/>
      <c r="B247" s="36"/>
      <c r="C247" s="34"/>
      <c r="D247" s="36"/>
      <c r="E247" s="36"/>
      <c r="F247" s="36"/>
      <c r="G247" s="36"/>
      <c r="H247" s="36"/>
      <c r="I247" s="36"/>
      <c r="J247" s="38"/>
      <c r="K247" s="38"/>
      <c r="L247" s="39"/>
      <c r="M247" s="46"/>
      <c r="N247" s="264"/>
      <c r="O247" s="46"/>
      <c r="P247" s="46"/>
      <c r="Q247" s="34"/>
      <c r="R247" s="36"/>
      <c r="S247" s="46"/>
      <c r="T247" s="36"/>
      <c r="U247" s="46"/>
      <c r="V247" s="46"/>
      <c r="W247" s="38"/>
      <c r="X247" s="38"/>
      <c r="Y247" s="36"/>
      <c r="Z247" s="34"/>
      <c r="AA247" s="48"/>
      <c r="AB247" s="20"/>
      <c r="AC247" s="46"/>
      <c r="AD247" s="46"/>
      <c r="AE247" s="38"/>
      <c r="AF247" s="34"/>
      <c r="AG247" s="38"/>
      <c r="AH247" s="38"/>
      <c r="AI247" s="38"/>
      <c r="AJ247" s="38"/>
      <c r="AK247" s="38"/>
      <c r="AL247" s="38"/>
      <c r="AM247" s="38"/>
      <c r="AN247" s="38"/>
      <c r="AO247" s="34"/>
      <c r="AP247" s="34"/>
      <c r="AQ247" s="34"/>
      <c r="AR247" s="53"/>
      <c r="AS247" s="53"/>
      <c r="AT247" s="38"/>
      <c r="AU247" s="39"/>
      <c r="AV247" s="39"/>
      <c r="AW247" s="34"/>
      <c r="AX247" s="38"/>
      <c r="AY247" s="38"/>
      <c r="AZ247" s="38"/>
      <c r="BA247" s="38"/>
      <c r="BB247" s="38"/>
      <c r="BC247" s="38"/>
      <c r="BD247" s="38"/>
      <c r="BE247" s="38"/>
      <c r="BF247" s="38"/>
      <c r="BG247" s="38"/>
      <c r="BH247" s="38"/>
      <c r="BI247" s="38"/>
      <c r="BJ247" s="38"/>
      <c r="BK247" s="38"/>
      <c r="BL247" s="38"/>
      <c r="BM247" s="38"/>
      <c r="BN247" s="38"/>
      <c r="BO247" s="38"/>
      <c r="BP247" s="38"/>
      <c r="BQ247" s="38"/>
      <c r="BR247" s="38"/>
    </row>
    <row r="248" ht="15.75" customHeight="1">
      <c r="A248" s="38"/>
      <c r="B248" s="36"/>
      <c r="C248" s="34"/>
      <c r="D248" s="36"/>
      <c r="E248" s="36"/>
      <c r="F248" s="36"/>
      <c r="G248" s="36"/>
      <c r="H248" s="36"/>
      <c r="I248" s="36"/>
      <c r="J248" s="38"/>
      <c r="K248" s="38"/>
      <c r="L248" s="39"/>
      <c r="M248" s="46"/>
      <c r="N248" s="264"/>
      <c r="O248" s="46"/>
      <c r="P248" s="46"/>
      <c r="Q248" s="34"/>
      <c r="R248" s="36"/>
      <c r="S248" s="46"/>
      <c r="T248" s="36"/>
      <c r="U248" s="46"/>
      <c r="V248" s="46"/>
      <c r="W248" s="38"/>
      <c r="X248" s="38"/>
      <c r="Y248" s="36"/>
      <c r="Z248" s="34"/>
      <c r="AA248" s="48"/>
      <c r="AB248" s="20"/>
      <c r="AC248" s="46"/>
      <c r="AD248" s="46"/>
      <c r="AE248" s="38"/>
      <c r="AF248" s="34"/>
      <c r="AG248" s="38"/>
      <c r="AH248" s="38"/>
      <c r="AI248" s="38"/>
      <c r="AJ248" s="38"/>
      <c r="AK248" s="38"/>
      <c r="AL248" s="38"/>
      <c r="AM248" s="38"/>
      <c r="AN248" s="38"/>
      <c r="AO248" s="34"/>
      <c r="AP248" s="34"/>
      <c r="AQ248" s="34"/>
      <c r="AR248" s="53"/>
      <c r="AS248" s="53"/>
      <c r="AT248" s="38"/>
      <c r="AU248" s="39"/>
      <c r="AV248" s="39"/>
      <c r="AW248" s="34"/>
      <c r="AX248" s="38"/>
      <c r="AY248" s="38"/>
      <c r="AZ248" s="38"/>
      <c r="BA248" s="38"/>
      <c r="BB248" s="38"/>
      <c r="BC248" s="38"/>
      <c r="BD248" s="38"/>
      <c r="BE248" s="38"/>
      <c r="BF248" s="38"/>
      <c r="BG248" s="38"/>
      <c r="BH248" s="38"/>
      <c r="BI248" s="38"/>
      <c r="BJ248" s="38"/>
      <c r="BK248" s="38"/>
      <c r="BL248" s="38"/>
      <c r="BM248" s="38"/>
      <c r="BN248" s="38"/>
      <c r="BO248" s="38"/>
      <c r="BP248" s="38"/>
      <c r="BQ248" s="38"/>
      <c r="BR248" s="38"/>
    </row>
    <row r="249" ht="15.75" customHeight="1">
      <c r="A249" s="38"/>
      <c r="B249" s="36"/>
      <c r="C249" s="34"/>
      <c r="D249" s="36"/>
      <c r="E249" s="36"/>
      <c r="F249" s="36"/>
      <c r="G249" s="36"/>
      <c r="H249" s="36"/>
      <c r="I249" s="36"/>
      <c r="J249" s="38"/>
      <c r="K249" s="38"/>
      <c r="L249" s="39"/>
      <c r="M249" s="46"/>
      <c r="N249" s="264"/>
      <c r="O249" s="46"/>
      <c r="P249" s="46"/>
      <c r="Q249" s="34"/>
      <c r="R249" s="36"/>
      <c r="S249" s="46"/>
      <c r="T249" s="36"/>
      <c r="U249" s="46"/>
      <c r="V249" s="46"/>
      <c r="W249" s="38"/>
      <c r="X249" s="38"/>
      <c r="Y249" s="36"/>
      <c r="Z249" s="34"/>
      <c r="AA249" s="48"/>
      <c r="AB249" s="20"/>
      <c r="AC249" s="46"/>
      <c r="AD249" s="46"/>
      <c r="AE249" s="38"/>
      <c r="AF249" s="34"/>
      <c r="AG249" s="38"/>
      <c r="AH249" s="38"/>
      <c r="AI249" s="38"/>
      <c r="AJ249" s="38"/>
      <c r="AK249" s="38"/>
      <c r="AL249" s="38"/>
      <c r="AM249" s="38"/>
      <c r="AN249" s="38"/>
      <c r="AO249" s="34"/>
      <c r="AP249" s="34"/>
      <c r="AQ249" s="34"/>
      <c r="AR249" s="53"/>
      <c r="AS249" s="53"/>
      <c r="AT249" s="38"/>
      <c r="AU249" s="39"/>
      <c r="AV249" s="39"/>
      <c r="AW249" s="34"/>
      <c r="AX249" s="38"/>
      <c r="AY249" s="38"/>
      <c r="AZ249" s="38"/>
      <c r="BA249" s="38"/>
      <c r="BB249" s="38"/>
      <c r="BC249" s="38"/>
      <c r="BD249" s="38"/>
      <c r="BE249" s="38"/>
      <c r="BF249" s="38"/>
      <c r="BG249" s="38"/>
      <c r="BH249" s="38"/>
      <c r="BI249" s="38"/>
      <c r="BJ249" s="38"/>
      <c r="BK249" s="38"/>
      <c r="BL249" s="38"/>
      <c r="BM249" s="38"/>
      <c r="BN249" s="38"/>
      <c r="BO249" s="38"/>
      <c r="BP249" s="38"/>
      <c r="BQ249" s="38"/>
      <c r="BR249" s="38"/>
    </row>
    <row r="250" ht="15.75" customHeight="1">
      <c r="A250" s="38"/>
      <c r="B250" s="36"/>
      <c r="C250" s="34"/>
      <c r="D250" s="36"/>
      <c r="E250" s="36"/>
      <c r="F250" s="36"/>
      <c r="G250" s="36"/>
      <c r="H250" s="36"/>
      <c r="I250" s="36"/>
      <c r="J250" s="38"/>
      <c r="K250" s="38"/>
      <c r="L250" s="39"/>
      <c r="M250" s="46"/>
      <c r="N250" s="264"/>
      <c r="O250" s="46"/>
      <c r="P250" s="46"/>
      <c r="Q250" s="34"/>
      <c r="R250" s="36"/>
      <c r="S250" s="46"/>
      <c r="T250" s="36"/>
      <c r="U250" s="46"/>
      <c r="V250" s="46"/>
      <c r="W250" s="38"/>
      <c r="X250" s="38"/>
      <c r="Y250" s="36"/>
      <c r="Z250" s="34"/>
      <c r="AA250" s="48"/>
      <c r="AB250" s="20"/>
      <c r="AC250" s="46"/>
      <c r="AD250" s="46"/>
      <c r="AE250" s="38"/>
      <c r="AF250" s="34"/>
      <c r="AG250" s="38"/>
      <c r="AH250" s="38"/>
      <c r="AI250" s="38"/>
      <c r="AJ250" s="38"/>
      <c r="AK250" s="38"/>
      <c r="AL250" s="38"/>
      <c r="AM250" s="38"/>
      <c r="AN250" s="38"/>
      <c r="AO250" s="34"/>
      <c r="AP250" s="34"/>
      <c r="AQ250" s="34"/>
      <c r="AR250" s="53"/>
      <c r="AS250" s="53"/>
      <c r="AT250" s="38"/>
      <c r="AU250" s="39"/>
      <c r="AV250" s="39"/>
      <c r="AW250" s="34"/>
      <c r="AX250" s="38"/>
      <c r="AY250" s="38"/>
      <c r="AZ250" s="38"/>
      <c r="BA250" s="38"/>
      <c r="BB250" s="38"/>
      <c r="BC250" s="38"/>
      <c r="BD250" s="38"/>
      <c r="BE250" s="38"/>
      <c r="BF250" s="38"/>
      <c r="BG250" s="38"/>
      <c r="BH250" s="38"/>
      <c r="BI250" s="38"/>
      <c r="BJ250" s="38"/>
      <c r="BK250" s="38"/>
      <c r="BL250" s="38"/>
      <c r="BM250" s="38"/>
      <c r="BN250" s="38"/>
      <c r="BO250" s="38"/>
      <c r="BP250" s="38"/>
      <c r="BQ250" s="38"/>
      <c r="BR250" s="38"/>
    </row>
    <row r="251" ht="15.75" customHeight="1">
      <c r="A251" s="38"/>
      <c r="B251" s="36"/>
      <c r="C251" s="34"/>
      <c r="D251" s="36"/>
      <c r="E251" s="36"/>
      <c r="F251" s="36"/>
      <c r="G251" s="36"/>
      <c r="H251" s="36"/>
      <c r="I251" s="36"/>
      <c r="J251" s="38"/>
      <c r="K251" s="38"/>
      <c r="L251" s="39"/>
      <c r="M251" s="46"/>
      <c r="N251" s="264"/>
      <c r="O251" s="46"/>
      <c r="P251" s="46"/>
      <c r="Q251" s="34"/>
      <c r="R251" s="36"/>
      <c r="S251" s="46"/>
      <c r="T251" s="36"/>
      <c r="U251" s="46"/>
      <c r="V251" s="46"/>
      <c r="W251" s="38"/>
      <c r="X251" s="38"/>
      <c r="Y251" s="36"/>
      <c r="Z251" s="34"/>
      <c r="AA251" s="48"/>
      <c r="AB251" s="20"/>
      <c r="AC251" s="46"/>
      <c r="AD251" s="46"/>
      <c r="AE251" s="38"/>
      <c r="AF251" s="34"/>
      <c r="AG251" s="38"/>
      <c r="AH251" s="38"/>
      <c r="AI251" s="38"/>
      <c r="AJ251" s="38"/>
      <c r="AK251" s="38"/>
      <c r="AL251" s="38"/>
      <c r="AM251" s="38"/>
      <c r="AN251" s="38"/>
      <c r="AO251" s="34"/>
      <c r="AP251" s="34"/>
      <c r="AQ251" s="34"/>
      <c r="AR251" s="53"/>
      <c r="AS251" s="53"/>
      <c r="AT251" s="38"/>
      <c r="AU251" s="39"/>
      <c r="AV251" s="39"/>
      <c r="AW251" s="34"/>
      <c r="AX251" s="38"/>
      <c r="AY251" s="38"/>
      <c r="AZ251" s="38"/>
      <c r="BA251" s="38"/>
      <c r="BB251" s="38"/>
      <c r="BC251" s="38"/>
      <c r="BD251" s="38"/>
      <c r="BE251" s="38"/>
      <c r="BF251" s="38"/>
      <c r="BG251" s="38"/>
      <c r="BH251" s="38"/>
      <c r="BI251" s="38"/>
      <c r="BJ251" s="38"/>
      <c r="BK251" s="38"/>
      <c r="BL251" s="38"/>
      <c r="BM251" s="38"/>
      <c r="BN251" s="38"/>
      <c r="BO251" s="38"/>
      <c r="BP251" s="38"/>
      <c r="BQ251" s="38"/>
      <c r="BR251" s="38"/>
    </row>
    <row r="252" ht="15.75" customHeight="1">
      <c r="A252" s="38"/>
      <c r="B252" s="36"/>
      <c r="C252" s="34"/>
      <c r="D252" s="36"/>
      <c r="E252" s="36"/>
      <c r="F252" s="36"/>
      <c r="G252" s="36"/>
      <c r="H252" s="36"/>
      <c r="I252" s="36"/>
      <c r="J252" s="38"/>
      <c r="K252" s="38"/>
      <c r="L252" s="39"/>
      <c r="M252" s="46"/>
      <c r="N252" s="264"/>
      <c r="O252" s="46"/>
      <c r="P252" s="46"/>
      <c r="Q252" s="34"/>
      <c r="R252" s="36"/>
      <c r="S252" s="46"/>
      <c r="T252" s="36"/>
      <c r="U252" s="46"/>
      <c r="V252" s="46"/>
      <c r="W252" s="38"/>
      <c r="X252" s="38"/>
      <c r="Y252" s="36"/>
      <c r="Z252" s="34"/>
      <c r="AA252" s="48"/>
      <c r="AB252" s="20"/>
      <c r="AC252" s="46"/>
      <c r="AD252" s="46"/>
      <c r="AE252" s="38"/>
      <c r="AF252" s="34"/>
      <c r="AG252" s="38"/>
      <c r="AH252" s="38"/>
      <c r="AI252" s="38"/>
      <c r="AJ252" s="38"/>
      <c r="AK252" s="38"/>
      <c r="AL252" s="38"/>
      <c r="AM252" s="38"/>
      <c r="AN252" s="38"/>
      <c r="AO252" s="34"/>
      <c r="AP252" s="34"/>
      <c r="AQ252" s="34"/>
      <c r="AR252" s="53"/>
      <c r="AS252" s="53"/>
      <c r="AT252" s="38"/>
      <c r="AU252" s="39"/>
      <c r="AV252" s="39"/>
      <c r="AW252" s="34"/>
      <c r="AX252" s="38"/>
      <c r="AY252" s="38"/>
      <c r="AZ252" s="38"/>
      <c r="BA252" s="38"/>
      <c r="BB252" s="38"/>
      <c r="BC252" s="38"/>
      <c r="BD252" s="38"/>
      <c r="BE252" s="38"/>
      <c r="BF252" s="38"/>
      <c r="BG252" s="38"/>
      <c r="BH252" s="38"/>
      <c r="BI252" s="38"/>
      <c r="BJ252" s="38"/>
      <c r="BK252" s="38"/>
      <c r="BL252" s="38"/>
      <c r="BM252" s="38"/>
      <c r="BN252" s="38"/>
      <c r="BO252" s="38"/>
      <c r="BP252" s="38"/>
      <c r="BQ252" s="38"/>
      <c r="BR252" s="38"/>
    </row>
    <row r="253" ht="15.75" customHeight="1">
      <c r="A253" s="38"/>
      <c r="B253" s="36"/>
      <c r="C253" s="34"/>
      <c r="D253" s="36"/>
      <c r="E253" s="36"/>
      <c r="F253" s="36"/>
      <c r="G253" s="36"/>
      <c r="H253" s="36"/>
      <c r="I253" s="36"/>
      <c r="J253" s="38"/>
      <c r="K253" s="38"/>
      <c r="L253" s="39"/>
      <c r="M253" s="46"/>
      <c r="N253" s="264"/>
      <c r="O253" s="46"/>
      <c r="P253" s="46"/>
      <c r="Q253" s="34"/>
      <c r="R253" s="36"/>
      <c r="S253" s="46"/>
      <c r="T253" s="36"/>
      <c r="U253" s="46"/>
      <c r="V253" s="46"/>
      <c r="W253" s="38"/>
      <c r="X253" s="38"/>
      <c r="Y253" s="36"/>
      <c r="Z253" s="34"/>
      <c r="AA253" s="48"/>
      <c r="AB253" s="20"/>
      <c r="AC253" s="46"/>
      <c r="AD253" s="46"/>
      <c r="AE253" s="38"/>
      <c r="AF253" s="34"/>
      <c r="AG253" s="38"/>
      <c r="AH253" s="38"/>
      <c r="AI253" s="38"/>
      <c r="AJ253" s="38"/>
      <c r="AK253" s="38"/>
      <c r="AL253" s="38"/>
      <c r="AM253" s="38"/>
      <c r="AN253" s="38"/>
      <c r="AO253" s="34"/>
      <c r="AP253" s="34"/>
      <c r="AQ253" s="34"/>
      <c r="AR253" s="53"/>
      <c r="AS253" s="53"/>
      <c r="AT253" s="38"/>
      <c r="AU253" s="39"/>
      <c r="AV253" s="39"/>
      <c r="AW253" s="34"/>
      <c r="AX253" s="38"/>
      <c r="AY253" s="38"/>
      <c r="AZ253" s="38"/>
      <c r="BA253" s="38"/>
      <c r="BB253" s="38"/>
      <c r="BC253" s="38"/>
      <c r="BD253" s="38"/>
      <c r="BE253" s="38"/>
      <c r="BF253" s="38"/>
      <c r="BG253" s="38"/>
      <c r="BH253" s="38"/>
      <c r="BI253" s="38"/>
      <c r="BJ253" s="38"/>
      <c r="BK253" s="38"/>
      <c r="BL253" s="38"/>
      <c r="BM253" s="38"/>
      <c r="BN253" s="38"/>
      <c r="BO253" s="38"/>
      <c r="BP253" s="38"/>
      <c r="BQ253" s="38"/>
      <c r="BR253" s="38"/>
    </row>
    <row r="254" ht="15.75" customHeight="1">
      <c r="A254" s="38"/>
      <c r="B254" s="36"/>
      <c r="C254" s="34"/>
      <c r="D254" s="36"/>
      <c r="E254" s="36"/>
      <c r="F254" s="36"/>
      <c r="G254" s="36"/>
      <c r="H254" s="36"/>
      <c r="I254" s="36"/>
      <c r="J254" s="38"/>
      <c r="K254" s="38"/>
      <c r="L254" s="39"/>
      <c r="M254" s="46"/>
      <c r="N254" s="264"/>
      <c r="O254" s="46"/>
      <c r="P254" s="46"/>
      <c r="Q254" s="34"/>
      <c r="R254" s="36"/>
      <c r="S254" s="46"/>
      <c r="T254" s="36"/>
      <c r="U254" s="46"/>
      <c r="V254" s="46"/>
      <c r="W254" s="38"/>
      <c r="X254" s="38"/>
      <c r="Y254" s="36"/>
      <c r="Z254" s="34"/>
      <c r="AA254" s="48"/>
      <c r="AB254" s="20"/>
      <c r="AC254" s="46"/>
      <c r="AD254" s="46"/>
      <c r="AE254" s="38"/>
      <c r="AF254" s="34"/>
      <c r="AG254" s="38"/>
      <c r="AH254" s="38"/>
      <c r="AI254" s="38"/>
      <c r="AJ254" s="38"/>
      <c r="AK254" s="38"/>
      <c r="AL254" s="38"/>
      <c r="AM254" s="38"/>
      <c r="AN254" s="38"/>
      <c r="AO254" s="34"/>
      <c r="AP254" s="34"/>
      <c r="AQ254" s="34"/>
      <c r="AR254" s="53"/>
      <c r="AS254" s="53"/>
      <c r="AT254" s="38"/>
      <c r="AU254" s="39"/>
      <c r="AV254" s="39"/>
      <c r="AW254" s="34"/>
      <c r="AX254" s="38"/>
      <c r="AY254" s="38"/>
      <c r="AZ254" s="38"/>
      <c r="BA254" s="38"/>
      <c r="BB254" s="38"/>
      <c r="BC254" s="38"/>
      <c r="BD254" s="38"/>
      <c r="BE254" s="38"/>
      <c r="BF254" s="38"/>
      <c r="BG254" s="38"/>
      <c r="BH254" s="38"/>
      <c r="BI254" s="38"/>
      <c r="BJ254" s="38"/>
      <c r="BK254" s="38"/>
      <c r="BL254" s="38"/>
      <c r="BM254" s="38"/>
      <c r="BN254" s="38"/>
      <c r="BO254" s="38"/>
      <c r="BP254" s="38"/>
      <c r="BQ254" s="38"/>
      <c r="BR254" s="38"/>
    </row>
    <row r="255" ht="15.75" customHeight="1">
      <c r="A255" s="38"/>
      <c r="B255" s="36"/>
      <c r="C255" s="34"/>
      <c r="D255" s="36"/>
      <c r="E255" s="36"/>
      <c r="F255" s="36"/>
      <c r="G255" s="36"/>
      <c r="H255" s="36"/>
      <c r="I255" s="36"/>
      <c r="J255" s="38"/>
      <c r="K255" s="38"/>
      <c r="L255" s="39"/>
      <c r="M255" s="46"/>
      <c r="N255" s="264"/>
      <c r="O255" s="46"/>
      <c r="P255" s="46"/>
      <c r="Q255" s="34"/>
      <c r="R255" s="36"/>
      <c r="S255" s="46"/>
      <c r="T255" s="36"/>
      <c r="U255" s="46"/>
      <c r="V255" s="46"/>
      <c r="W255" s="38"/>
      <c r="X255" s="38"/>
      <c r="Y255" s="36"/>
      <c r="Z255" s="34"/>
      <c r="AA255" s="48"/>
      <c r="AB255" s="20"/>
      <c r="AC255" s="46"/>
      <c r="AD255" s="46"/>
      <c r="AE255" s="38"/>
      <c r="AF255" s="34"/>
      <c r="AG255" s="38"/>
      <c r="AH255" s="38"/>
      <c r="AI255" s="38"/>
      <c r="AJ255" s="38"/>
      <c r="AK255" s="38"/>
      <c r="AL255" s="38"/>
      <c r="AM255" s="38"/>
      <c r="AN255" s="38"/>
      <c r="AO255" s="34"/>
      <c r="AP255" s="34"/>
      <c r="AQ255" s="34"/>
      <c r="AR255" s="53"/>
      <c r="AS255" s="53"/>
      <c r="AT255" s="38"/>
      <c r="AU255" s="39"/>
      <c r="AV255" s="39"/>
      <c r="AW255" s="34"/>
      <c r="AX255" s="38"/>
      <c r="AY255" s="38"/>
      <c r="AZ255" s="38"/>
      <c r="BA255" s="38"/>
      <c r="BB255" s="38"/>
      <c r="BC255" s="38"/>
      <c r="BD255" s="38"/>
      <c r="BE255" s="38"/>
      <c r="BF255" s="38"/>
      <c r="BG255" s="38"/>
      <c r="BH255" s="38"/>
      <c r="BI255" s="38"/>
      <c r="BJ255" s="38"/>
      <c r="BK255" s="38"/>
      <c r="BL255" s="38"/>
      <c r="BM255" s="38"/>
      <c r="BN255" s="38"/>
      <c r="BO255" s="38"/>
      <c r="BP255" s="38"/>
      <c r="BQ255" s="38"/>
      <c r="BR255" s="38"/>
    </row>
    <row r="256" ht="15.75" customHeight="1">
      <c r="A256" s="38"/>
      <c r="B256" s="36"/>
      <c r="C256" s="34"/>
      <c r="D256" s="36"/>
      <c r="E256" s="36"/>
      <c r="F256" s="36"/>
      <c r="G256" s="36"/>
      <c r="H256" s="36"/>
      <c r="I256" s="36"/>
      <c r="J256" s="38"/>
      <c r="K256" s="38"/>
      <c r="L256" s="39"/>
      <c r="M256" s="46"/>
      <c r="N256" s="264"/>
      <c r="O256" s="46"/>
      <c r="P256" s="46"/>
      <c r="Q256" s="34"/>
      <c r="R256" s="36"/>
      <c r="S256" s="46"/>
      <c r="T256" s="36"/>
      <c r="U256" s="46"/>
      <c r="V256" s="46"/>
      <c r="W256" s="38"/>
      <c r="X256" s="38"/>
      <c r="Y256" s="36"/>
      <c r="Z256" s="34"/>
      <c r="AA256" s="48"/>
      <c r="AB256" s="20"/>
      <c r="AC256" s="46"/>
      <c r="AD256" s="46"/>
      <c r="AE256" s="38"/>
      <c r="AF256" s="34"/>
      <c r="AG256" s="38"/>
      <c r="AH256" s="38"/>
      <c r="AI256" s="38"/>
      <c r="AJ256" s="38"/>
      <c r="AK256" s="38"/>
      <c r="AL256" s="38"/>
      <c r="AM256" s="38"/>
      <c r="AN256" s="38"/>
      <c r="AO256" s="34"/>
      <c r="AP256" s="34"/>
      <c r="AQ256" s="34"/>
      <c r="AR256" s="53"/>
      <c r="AS256" s="53"/>
      <c r="AT256" s="38"/>
      <c r="AU256" s="39"/>
      <c r="AV256" s="39"/>
      <c r="AW256" s="34"/>
      <c r="AX256" s="38"/>
      <c r="AY256" s="38"/>
      <c r="AZ256" s="38"/>
      <c r="BA256" s="38"/>
      <c r="BB256" s="38"/>
      <c r="BC256" s="38"/>
      <c r="BD256" s="38"/>
      <c r="BE256" s="38"/>
      <c r="BF256" s="38"/>
      <c r="BG256" s="38"/>
      <c r="BH256" s="38"/>
      <c r="BI256" s="38"/>
      <c r="BJ256" s="38"/>
      <c r="BK256" s="38"/>
      <c r="BL256" s="38"/>
      <c r="BM256" s="38"/>
      <c r="BN256" s="38"/>
      <c r="BO256" s="38"/>
      <c r="BP256" s="38"/>
      <c r="BQ256" s="38"/>
      <c r="BR256" s="38"/>
    </row>
    <row r="257" ht="15.75" customHeight="1">
      <c r="A257" s="38"/>
      <c r="B257" s="36"/>
      <c r="C257" s="34"/>
      <c r="D257" s="36"/>
      <c r="E257" s="36"/>
      <c r="F257" s="36"/>
      <c r="G257" s="36"/>
      <c r="H257" s="36"/>
      <c r="I257" s="36"/>
      <c r="J257" s="38"/>
      <c r="K257" s="38"/>
      <c r="L257" s="39"/>
      <c r="M257" s="46"/>
      <c r="N257" s="264"/>
      <c r="O257" s="46"/>
      <c r="P257" s="46"/>
      <c r="Q257" s="34"/>
      <c r="R257" s="36"/>
      <c r="S257" s="46"/>
      <c r="T257" s="36"/>
      <c r="U257" s="46"/>
      <c r="V257" s="46"/>
      <c r="W257" s="38"/>
      <c r="X257" s="38"/>
      <c r="Y257" s="36"/>
      <c r="Z257" s="34"/>
      <c r="AA257" s="48"/>
      <c r="AB257" s="20"/>
      <c r="AC257" s="46"/>
      <c r="AD257" s="46"/>
      <c r="AE257" s="38"/>
      <c r="AF257" s="34"/>
      <c r="AG257" s="38"/>
      <c r="AH257" s="38"/>
      <c r="AI257" s="38"/>
      <c r="AJ257" s="38"/>
      <c r="AK257" s="38"/>
      <c r="AL257" s="38"/>
      <c r="AM257" s="38"/>
      <c r="AN257" s="38"/>
      <c r="AO257" s="34"/>
      <c r="AP257" s="34"/>
      <c r="AQ257" s="34"/>
      <c r="AR257" s="53"/>
      <c r="AS257" s="53"/>
      <c r="AT257" s="38"/>
      <c r="AU257" s="39"/>
      <c r="AV257" s="39"/>
      <c r="AW257" s="34"/>
      <c r="AX257" s="38"/>
      <c r="AY257" s="38"/>
      <c r="AZ257" s="38"/>
      <c r="BA257" s="38"/>
      <c r="BB257" s="38"/>
      <c r="BC257" s="38"/>
      <c r="BD257" s="38"/>
      <c r="BE257" s="38"/>
      <c r="BF257" s="38"/>
      <c r="BG257" s="38"/>
      <c r="BH257" s="38"/>
      <c r="BI257" s="38"/>
      <c r="BJ257" s="38"/>
      <c r="BK257" s="38"/>
      <c r="BL257" s="38"/>
      <c r="BM257" s="38"/>
      <c r="BN257" s="38"/>
      <c r="BO257" s="38"/>
      <c r="BP257" s="38"/>
      <c r="BQ257" s="38"/>
      <c r="BR257" s="38"/>
    </row>
    <row r="258" ht="15.75" customHeight="1">
      <c r="A258" s="38"/>
      <c r="B258" s="36"/>
      <c r="C258" s="34"/>
      <c r="D258" s="36"/>
      <c r="E258" s="36"/>
      <c r="F258" s="36"/>
      <c r="G258" s="36"/>
      <c r="H258" s="36"/>
      <c r="I258" s="36"/>
      <c r="J258" s="38"/>
      <c r="K258" s="38"/>
      <c r="L258" s="39"/>
      <c r="M258" s="46"/>
      <c r="N258" s="264"/>
      <c r="O258" s="46"/>
      <c r="P258" s="46"/>
      <c r="Q258" s="34"/>
      <c r="R258" s="36"/>
      <c r="S258" s="46"/>
      <c r="T258" s="36"/>
      <c r="U258" s="46"/>
      <c r="V258" s="46"/>
      <c r="W258" s="38"/>
      <c r="X258" s="38"/>
      <c r="Y258" s="36"/>
      <c r="Z258" s="34"/>
      <c r="AA258" s="48"/>
      <c r="AB258" s="20"/>
      <c r="AC258" s="46"/>
      <c r="AD258" s="46"/>
      <c r="AE258" s="38"/>
      <c r="AF258" s="34"/>
      <c r="AG258" s="38"/>
      <c r="AH258" s="38"/>
      <c r="AI258" s="38"/>
      <c r="AJ258" s="38"/>
      <c r="AK258" s="38"/>
      <c r="AL258" s="38"/>
      <c r="AM258" s="38"/>
      <c r="AN258" s="38"/>
      <c r="AO258" s="34"/>
      <c r="AP258" s="34"/>
      <c r="AQ258" s="34"/>
      <c r="AR258" s="53"/>
      <c r="AS258" s="53"/>
      <c r="AT258" s="38"/>
      <c r="AU258" s="39"/>
      <c r="AV258" s="39"/>
      <c r="AW258" s="34"/>
      <c r="AX258" s="38"/>
      <c r="AY258" s="38"/>
      <c r="AZ258" s="38"/>
      <c r="BA258" s="38"/>
      <c r="BB258" s="38"/>
      <c r="BC258" s="38"/>
      <c r="BD258" s="38"/>
      <c r="BE258" s="38"/>
      <c r="BF258" s="38"/>
      <c r="BG258" s="38"/>
      <c r="BH258" s="38"/>
      <c r="BI258" s="38"/>
      <c r="BJ258" s="38"/>
      <c r="BK258" s="38"/>
      <c r="BL258" s="38"/>
      <c r="BM258" s="38"/>
      <c r="BN258" s="38"/>
      <c r="BO258" s="38"/>
      <c r="BP258" s="38"/>
      <c r="BQ258" s="38"/>
      <c r="BR258" s="38"/>
    </row>
    <row r="259" ht="15.75" customHeight="1">
      <c r="A259" s="38"/>
      <c r="B259" s="36"/>
      <c r="C259" s="34"/>
      <c r="D259" s="36"/>
      <c r="E259" s="36"/>
      <c r="F259" s="36"/>
      <c r="G259" s="36"/>
      <c r="H259" s="36"/>
      <c r="I259" s="36"/>
      <c r="J259" s="38"/>
      <c r="K259" s="38"/>
      <c r="L259" s="39"/>
      <c r="M259" s="46"/>
      <c r="N259" s="264"/>
      <c r="O259" s="46"/>
      <c r="P259" s="46"/>
      <c r="Q259" s="34"/>
      <c r="R259" s="36"/>
      <c r="S259" s="46"/>
      <c r="T259" s="36"/>
      <c r="U259" s="46"/>
      <c r="V259" s="46"/>
      <c r="W259" s="38"/>
      <c r="X259" s="38"/>
      <c r="Y259" s="36"/>
      <c r="Z259" s="34"/>
      <c r="AA259" s="48"/>
      <c r="AB259" s="20"/>
      <c r="AC259" s="46"/>
      <c r="AD259" s="46"/>
      <c r="AE259" s="38"/>
      <c r="AF259" s="34"/>
      <c r="AG259" s="38"/>
      <c r="AH259" s="38"/>
      <c r="AI259" s="38"/>
      <c r="AJ259" s="38"/>
      <c r="AK259" s="38"/>
      <c r="AL259" s="38"/>
      <c r="AM259" s="38"/>
      <c r="AN259" s="38"/>
      <c r="AO259" s="34"/>
      <c r="AP259" s="34"/>
      <c r="AQ259" s="34"/>
      <c r="AR259" s="53"/>
      <c r="AS259" s="53"/>
      <c r="AT259" s="38"/>
      <c r="AU259" s="39"/>
      <c r="AV259" s="39"/>
      <c r="AW259" s="34"/>
      <c r="AX259" s="38"/>
      <c r="AY259" s="38"/>
      <c r="AZ259" s="38"/>
      <c r="BA259" s="38"/>
      <c r="BB259" s="38"/>
      <c r="BC259" s="38"/>
      <c r="BD259" s="38"/>
      <c r="BE259" s="38"/>
      <c r="BF259" s="38"/>
      <c r="BG259" s="38"/>
      <c r="BH259" s="38"/>
      <c r="BI259" s="38"/>
      <c r="BJ259" s="38"/>
      <c r="BK259" s="38"/>
      <c r="BL259" s="38"/>
      <c r="BM259" s="38"/>
      <c r="BN259" s="38"/>
      <c r="BO259" s="38"/>
      <c r="BP259" s="38"/>
      <c r="BQ259" s="38"/>
      <c r="BR259" s="38"/>
    </row>
    <row r="260" ht="15.75" customHeight="1">
      <c r="A260" s="38"/>
      <c r="B260" s="36"/>
      <c r="C260" s="34"/>
      <c r="D260" s="36"/>
      <c r="E260" s="36"/>
      <c r="F260" s="36"/>
      <c r="G260" s="36"/>
      <c r="H260" s="36"/>
      <c r="I260" s="36"/>
      <c r="J260" s="38"/>
      <c r="K260" s="38"/>
      <c r="L260" s="39"/>
      <c r="M260" s="46"/>
      <c r="N260" s="264"/>
      <c r="O260" s="46"/>
      <c r="P260" s="46"/>
      <c r="Q260" s="34"/>
      <c r="R260" s="36"/>
      <c r="S260" s="46"/>
      <c r="T260" s="36"/>
      <c r="U260" s="46"/>
      <c r="V260" s="46"/>
      <c r="W260" s="38"/>
      <c r="X260" s="38"/>
      <c r="Y260" s="36"/>
      <c r="Z260" s="34"/>
      <c r="AA260" s="48"/>
      <c r="AB260" s="20"/>
      <c r="AC260" s="46"/>
      <c r="AD260" s="46"/>
      <c r="AE260" s="38"/>
      <c r="AF260" s="34"/>
      <c r="AG260" s="38"/>
      <c r="AH260" s="38"/>
      <c r="AI260" s="38"/>
      <c r="AJ260" s="38"/>
      <c r="AK260" s="38"/>
      <c r="AL260" s="38"/>
      <c r="AM260" s="38"/>
      <c r="AN260" s="38"/>
      <c r="AO260" s="34"/>
      <c r="AP260" s="34"/>
      <c r="AQ260" s="34"/>
      <c r="AR260" s="53"/>
      <c r="AS260" s="53"/>
      <c r="AT260" s="38"/>
      <c r="AU260" s="39"/>
      <c r="AV260" s="39"/>
      <c r="AW260" s="34"/>
      <c r="AX260" s="38"/>
      <c r="AY260" s="38"/>
      <c r="AZ260" s="38"/>
      <c r="BA260" s="38"/>
      <c r="BB260" s="38"/>
      <c r="BC260" s="38"/>
      <c r="BD260" s="38"/>
      <c r="BE260" s="38"/>
      <c r="BF260" s="38"/>
      <c r="BG260" s="38"/>
      <c r="BH260" s="38"/>
      <c r="BI260" s="38"/>
      <c r="BJ260" s="38"/>
      <c r="BK260" s="38"/>
      <c r="BL260" s="38"/>
      <c r="BM260" s="38"/>
      <c r="BN260" s="38"/>
      <c r="BO260" s="38"/>
      <c r="BP260" s="38"/>
      <c r="BQ260" s="38"/>
      <c r="BR260" s="38"/>
    </row>
    <row r="261" ht="15.75" customHeight="1">
      <c r="A261" s="38"/>
      <c r="B261" s="36"/>
      <c r="C261" s="34"/>
      <c r="D261" s="36"/>
      <c r="E261" s="36"/>
      <c r="F261" s="36"/>
      <c r="G261" s="36"/>
      <c r="H261" s="36"/>
      <c r="I261" s="36"/>
      <c r="J261" s="38"/>
      <c r="K261" s="38"/>
      <c r="L261" s="39"/>
      <c r="M261" s="46"/>
      <c r="N261" s="264"/>
      <c r="O261" s="46"/>
      <c r="P261" s="46"/>
      <c r="Q261" s="34"/>
      <c r="R261" s="36"/>
      <c r="S261" s="46"/>
      <c r="T261" s="36"/>
      <c r="U261" s="46"/>
      <c r="V261" s="46"/>
      <c r="W261" s="38"/>
      <c r="X261" s="38"/>
      <c r="Y261" s="36"/>
      <c r="Z261" s="34"/>
      <c r="AA261" s="48"/>
      <c r="AB261" s="20"/>
      <c r="AC261" s="46"/>
      <c r="AD261" s="46"/>
      <c r="AE261" s="38"/>
      <c r="AF261" s="34"/>
      <c r="AG261" s="38"/>
      <c r="AH261" s="38"/>
      <c r="AI261" s="38"/>
      <c r="AJ261" s="38"/>
      <c r="AK261" s="38"/>
      <c r="AL261" s="38"/>
      <c r="AM261" s="38"/>
      <c r="AN261" s="38"/>
      <c r="AO261" s="34"/>
      <c r="AP261" s="34"/>
      <c r="AQ261" s="34"/>
      <c r="AR261" s="53"/>
      <c r="AS261" s="53"/>
      <c r="AT261" s="38"/>
      <c r="AU261" s="39"/>
      <c r="AV261" s="39"/>
      <c r="AW261" s="34"/>
      <c r="AX261" s="38"/>
      <c r="AY261" s="38"/>
      <c r="AZ261" s="38"/>
      <c r="BA261" s="38"/>
      <c r="BB261" s="38"/>
      <c r="BC261" s="38"/>
      <c r="BD261" s="38"/>
      <c r="BE261" s="38"/>
      <c r="BF261" s="38"/>
      <c r="BG261" s="38"/>
      <c r="BH261" s="38"/>
      <c r="BI261" s="38"/>
      <c r="BJ261" s="38"/>
      <c r="BK261" s="38"/>
      <c r="BL261" s="38"/>
      <c r="BM261" s="38"/>
      <c r="BN261" s="38"/>
      <c r="BO261" s="38"/>
      <c r="BP261" s="38"/>
      <c r="BQ261" s="38"/>
      <c r="BR261" s="38"/>
    </row>
    <row r="262" ht="15.75" customHeight="1">
      <c r="A262" s="38"/>
      <c r="B262" s="36"/>
      <c r="C262" s="34"/>
      <c r="D262" s="36"/>
      <c r="E262" s="36"/>
      <c r="F262" s="36"/>
      <c r="G262" s="36"/>
      <c r="H262" s="36"/>
      <c r="I262" s="36"/>
      <c r="J262" s="38"/>
      <c r="K262" s="38"/>
      <c r="L262" s="39"/>
      <c r="M262" s="46"/>
      <c r="N262" s="264"/>
      <c r="O262" s="46"/>
      <c r="P262" s="46"/>
      <c r="Q262" s="34"/>
      <c r="R262" s="36"/>
      <c r="S262" s="46"/>
      <c r="T262" s="36"/>
      <c r="U262" s="46"/>
      <c r="V262" s="46"/>
      <c r="W262" s="38"/>
      <c r="X262" s="38"/>
      <c r="Y262" s="36"/>
      <c r="Z262" s="34"/>
      <c r="AA262" s="48"/>
      <c r="AB262" s="20"/>
      <c r="AC262" s="46"/>
      <c r="AD262" s="46"/>
      <c r="AE262" s="38"/>
      <c r="AF262" s="34"/>
      <c r="AG262" s="38"/>
      <c r="AH262" s="38"/>
      <c r="AI262" s="38"/>
      <c r="AJ262" s="38"/>
      <c r="AK262" s="38"/>
      <c r="AL262" s="38"/>
      <c r="AM262" s="38"/>
      <c r="AN262" s="38"/>
      <c r="AO262" s="34"/>
      <c r="AP262" s="34"/>
      <c r="AQ262" s="34"/>
      <c r="AR262" s="53"/>
      <c r="AS262" s="53"/>
      <c r="AT262" s="38"/>
      <c r="AU262" s="39"/>
      <c r="AV262" s="39"/>
      <c r="AW262" s="34"/>
      <c r="AX262" s="38"/>
      <c r="AY262" s="38"/>
      <c r="AZ262" s="38"/>
      <c r="BA262" s="38"/>
      <c r="BB262" s="38"/>
      <c r="BC262" s="38"/>
      <c r="BD262" s="38"/>
      <c r="BE262" s="38"/>
      <c r="BF262" s="38"/>
      <c r="BG262" s="38"/>
      <c r="BH262" s="38"/>
      <c r="BI262" s="38"/>
      <c r="BJ262" s="38"/>
      <c r="BK262" s="38"/>
      <c r="BL262" s="38"/>
      <c r="BM262" s="38"/>
      <c r="BN262" s="38"/>
      <c r="BO262" s="38"/>
      <c r="BP262" s="38"/>
      <c r="BQ262" s="38"/>
      <c r="BR262" s="38"/>
    </row>
    <row r="263" ht="15.75" customHeight="1">
      <c r="A263" s="38"/>
      <c r="B263" s="36"/>
      <c r="C263" s="34"/>
      <c r="D263" s="36"/>
      <c r="E263" s="36"/>
      <c r="F263" s="36"/>
      <c r="G263" s="36"/>
      <c r="H263" s="36"/>
      <c r="I263" s="36"/>
      <c r="J263" s="38"/>
      <c r="K263" s="38"/>
      <c r="L263" s="39"/>
      <c r="M263" s="46"/>
      <c r="N263" s="264"/>
      <c r="O263" s="46"/>
      <c r="P263" s="46"/>
      <c r="Q263" s="34"/>
      <c r="R263" s="36"/>
      <c r="S263" s="46"/>
      <c r="T263" s="36"/>
      <c r="U263" s="46"/>
      <c r="V263" s="46"/>
      <c r="W263" s="38"/>
      <c r="X263" s="38"/>
      <c r="Y263" s="36"/>
      <c r="Z263" s="34"/>
      <c r="AA263" s="48"/>
      <c r="AB263" s="20"/>
      <c r="AC263" s="46"/>
      <c r="AD263" s="46"/>
      <c r="AE263" s="38"/>
      <c r="AF263" s="34"/>
      <c r="AG263" s="38"/>
      <c r="AH263" s="38"/>
      <c r="AI263" s="38"/>
      <c r="AJ263" s="38"/>
      <c r="AK263" s="38"/>
      <c r="AL263" s="38"/>
      <c r="AM263" s="38"/>
      <c r="AN263" s="38"/>
      <c r="AO263" s="34"/>
      <c r="AP263" s="34"/>
      <c r="AQ263" s="34"/>
      <c r="AR263" s="53"/>
      <c r="AS263" s="53"/>
      <c r="AT263" s="38"/>
      <c r="AU263" s="39"/>
      <c r="AV263" s="39"/>
      <c r="AW263" s="34"/>
      <c r="AX263" s="38"/>
      <c r="AY263" s="38"/>
      <c r="AZ263" s="38"/>
      <c r="BA263" s="38"/>
      <c r="BB263" s="38"/>
      <c r="BC263" s="38"/>
      <c r="BD263" s="38"/>
      <c r="BE263" s="38"/>
      <c r="BF263" s="38"/>
      <c r="BG263" s="38"/>
      <c r="BH263" s="38"/>
      <c r="BI263" s="38"/>
      <c r="BJ263" s="38"/>
      <c r="BK263" s="38"/>
      <c r="BL263" s="38"/>
      <c r="BM263" s="38"/>
      <c r="BN263" s="38"/>
      <c r="BO263" s="38"/>
      <c r="BP263" s="38"/>
      <c r="BQ263" s="38"/>
      <c r="BR263" s="38"/>
    </row>
    <row r="264" ht="15.75" customHeight="1">
      <c r="A264" s="38"/>
      <c r="B264" s="36"/>
      <c r="C264" s="34"/>
      <c r="D264" s="36"/>
      <c r="E264" s="36"/>
      <c r="F264" s="36"/>
      <c r="G264" s="36"/>
      <c r="H264" s="36"/>
      <c r="I264" s="36"/>
      <c r="J264" s="38"/>
      <c r="K264" s="38"/>
      <c r="L264" s="39"/>
      <c r="M264" s="46"/>
      <c r="N264" s="264"/>
      <c r="O264" s="46"/>
      <c r="P264" s="46"/>
      <c r="Q264" s="34"/>
      <c r="R264" s="36"/>
      <c r="S264" s="46"/>
      <c r="T264" s="36"/>
      <c r="U264" s="46"/>
      <c r="V264" s="46"/>
      <c r="W264" s="38"/>
      <c r="X264" s="38"/>
      <c r="Y264" s="36"/>
      <c r="Z264" s="34"/>
      <c r="AA264" s="48"/>
      <c r="AB264" s="20"/>
      <c r="AC264" s="46"/>
      <c r="AD264" s="46"/>
      <c r="AE264" s="38"/>
      <c r="AF264" s="34"/>
      <c r="AG264" s="38"/>
      <c r="AH264" s="38"/>
      <c r="AI264" s="38"/>
      <c r="AJ264" s="38"/>
      <c r="AK264" s="38"/>
      <c r="AL264" s="38"/>
      <c r="AM264" s="38"/>
      <c r="AN264" s="38"/>
      <c r="AO264" s="34"/>
      <c r="AP264" s="34"/>
      <c r="AQ264" s="34"/>
      <c r="AR264" s="53"/>
      <c r="AS264" s="53"/>
      <c r="AT264" s="38"/>
      <c r="AU264" s="39"/>
      <c r="AV264" s="39"/>
      <c r="AW264" s="34"/>
      <c r="AX264" s="38"/>
      <c r="AY264" s="38"/>
      <c r="AZ264" s="38"/>
      <c r="BA264" s="38"/>
      <c r="BB264" s="38"/>
      <c r="BC264" s="38"/>
      <c r="BD264" s="38"/>
      <c r="BE264" s="38"/>
      <c r="BF264" s="38"/>
      <c r="BG264" s="38"/>
      <c r="BH264" s="38"/>
      <c r="BI264" s="38"/>
      <c r="BJ264" s="38"/>
      <c r="BK264" s="38"/>
      <c r="BL264" s="38"/>
      <c r="BM264" s="38"/>
      <c r="BN264" s="38"/>
      <c r="BO264" s="38"/>
      <c r="BP264" s="38"/>
      <c r="BQ264" s="38"/>
      <c r="BR264" s="38"/>
    </row>
    <row r="265" ht="15.75" customHeight="1">
      <c r="A265" s="38"/>
      <c r="B265" s="36"/>
      <c r="C265" s="34"/>
      <c r="D265" s="36"/>
      <c r="E265" s="36"/>
      <c r="F265" s="36"/>
      <c r="G265" s="36"/>
      <c r="H265" s="36"/>
      <c r="I265" s="36"/>
      <c r="J265" s="38"/>
      <c r="K265" s="38"/>
      <c r="L265" s="39"/>
      <c r="M265" s="46"/>
      <c r="N265" s="264"/>
      <c r="O265" s="46"/>
      <c r="P265" s="46"/>
      <c r="Q265" s="34"/>
      <c r="R265" s="36"/>
      <c r="S265" s="46"/>
      <c r="T265" s="36"/>
      <c r="U265" s="46"/>
      <c r="V265" s="46"/>
      <c r="W265" s="38"/>
      <c r="X265" s="38"/>
      <c r="Y265" s="36"/>
      <c r="Z265" s="34"/>
      <c r="AA265" s="48"/>
      <c r="AB265" s="20"/>
      <c r="AC265" s="46"/>
      <c r="AD265" s="46"/>
      <c r="AE265" s="38"/>
      <c r="AF265" s="34"/>
      <c r="AG265" s="38"/>
      <c r="AH265" s="38"/>
      <c r="AI265" s="38"/>
      <c r="AJ265" s="38"/>
      <c r="AK265" s="38"/>
      <c r="AL265" s="38"/>
      <c r="AM265" s="38"/>
      <c r="AN265" s="38"/>
      <c r="AO265" s="34"/>
      <c r="AP265" s="34"/>
      <c r="AQ265" s="34"/>
      <c r="AR265" s="53"/>
      <c r="AS265" s="53"/>
      <c r="AT265" s="38"/>
      <c r="AU265" s="39"/>
      <c r="AV265" s="39"/>
      <c r="AW265" s="34"/>
      <c r="AX265" s="38"/>
      <c r="AY265" s="38"/>
      <c r="AZ265" s="38"/>
      <c r="BA265" s="38"/>
      <c r="BB265" s="38"/>
      <c r="BC265" s="38"/>
      <c r="BD265" s="38"/>
      <c r="BE265" s="38"/>
      <c r="BF265" s="38"/>
      <c r="BG265" s="38"/>
      <c r="BH265" s="38"/>
      <c r="BI265" s="38"/>
      <c r="BJ265" s="38"/>
      <c r="BK265" s="38"/>
      <c r="BL265" s="38"/>
      <c r="BM265" s="38"/>
      <c r="BN265" s="38"/>
      <c r="BO265" s="38"/>
      <c r="BP265" s="38"/>
      <c r="BQ265" s="38"/>
      <c r="BR265" s="38"/>
    </row>
    <row r="266" ht="15.75" customHeight="1">
      <c r="A266" s="38"/>
      <c r="B266" s="36"/>
      <c r="C266" s="34"/>
      <c r="D266" s="36"/>
      <c r="E266" s="36"/>
      <c r="F266" s="36"/>
      <c r="G266" s="36"/>
      <c r="H266" s="36"/>
      <c r="I266" s="36"/>
      <c r="J266" s="38"/>
      <c r="K266" s="38"/>
      <c r="L266" s="39"/>
      <c r="M266" s="46"/>
      <c r="N266" s="264"/>
      <c r="O266" s="46"/>
      <c r="P266" s="46"/>
      <c r="Q266" s="34"/>
      <c r="R266" s="36"/>
      <c r="S266" s="46"/>
      <c r="T266" s="36"/>
      <c r="U266" s="46"/>
      <c r="V266" s="46"/>
      <c r="W266" s="38"/>
      <c r="X266" s="38"/>
      <c r="Y266" s="36"/>
      <c r="Z266" s="34"/>
      <c r="AA266" s="48"/>
      <c r="AB266" s="20"/>
      <c r="AC266" s="46"/>
      <c r="AD266" s="46"/>
      <c r="AE266" s="38"/>
      <c r="AF266" s="34"/>
      <c r="AG266" s="38"/>
      <c r="AH266" s="38"/>
      <c r="AI266" s="38"/>
      <c r="AJ266" s="38"/>
      <c r="AK266" s="38"/>
      <c r="AL266" s="38"/>
      <c r="AM266" s="38"/>
      <c r="AN266" s="38"/>
      <c r="AO266" s="34"/>
      <c r="AP266" s="34"/>
      <c r="AQ266" s="34"/>
      <c r="AR266" s="53"/>
      <c r="AS266" s="53"/>
      <c r="AT266" s="38"/>
      <c r="AU266" s="39"/>
      <c r="AV266" s="39"/>
      <c r="AW266" s="34"/>
      <c r="AX266" s="38"/>
      <c r="AY266" s="38"/>
      <c r="AZ266" s="38"/>
      <c r="BA266" s="38"/>
      <c r="BB266" s="38"/>
      <c r="BC266" s="38"/>
      <c r="BD266" s="38"/>
      <c r="BE266" s="38"/>
      <c r="BF266" s="38"/>
      <c r="BG266" s="38"/>
      <c r="BH266" s="38"/>
      <c r="BI266" s="38"/>
      <c r="BJ266" s="38"/>
      <c r="BK266" s="38"/>
      <c r="BL266" s="38"/>
      <c r="BM266" s="38"/>
      <c r="BN266" s="38"/>
      <c r="BO266" s="38"/>
      <c r="BP266" s="38"/>
      <c r="BQ266" s="38"/>
      <c r="BR266" s="38"/>
    </row>
    <row r="267" ht="15.75" customHeight="1">
      <c r="A267" s="38"/>
      <c r="B267" s="36"/>
      <c r="C267" s="34"/>
      <c r="D267" s="36"/>
      <c r="E267" s="36"/>
      <c r="F267" s="36"/>
      <c r="G267" s="36"/>
      <c r="H267" s="36"/>
      <c r="I267" s="36"/>
      <c r="J267" s="38"/>
      <c r="K267" s="38"/>
      <c r="L267" s="39"/>
      <c r="M267" s="46"/>
      <c r="N267" s="264"/>
      <c r="O267" s="46"/>
      <c r="P267" s="46"/>
      <c r="Q267" s="34"/>
      <c r="R267" s="36"/>
      <c r="S267" s="46"/>
      <c r="T267" s="36"/>
      <c r="U267" s="46"/>
      <c r="V267" s="46"/>
      <c r="W267" s="38"/>
      <c r="X267" s="38"/>
      <c r="Y267" s="36"/>
      <c r="Z267" s="34"/>
      <c r="AA267" s="48"/>
      <c r="AB267" s="20"/>
      <c r="AC267" s="46"/>
      <c r="AD267" s="46"/>
      <c r="AE267" s="38"/>
      <c r="AF267" s="34"/>
      <c r="AG267" s="38"/>
      <c r="AH267" s="38"/>
      <c r="AI267" s="38"/>
      <c r="AJ267" s="38"/>
      <c r="AK267" s="38"/>
      <c r="AL267" s="38"/>
      <c r="AM267" s="38"/>
      <c r="AN267" s="38"/>
      <c r="AO267" s="34"/>
      <c r="AP267" s="34"/>
      <c r="AQ267" s="34"/>
      <c r="AR267" s="53"/>
      <c r="AS267" s="53"/>
      <c r="AT267" s="38"/>
      <c r="AU267" s="39"/>
      <c r="AV267" s="39"/>
      <c r="AW267" s="34"/>
      <c r="AX267" s="38"/>
      <c r="AY267" s="38"/>
      <c r="AZ267" s="38"/>
      <c r="BA267" s="38"/>
      <c r="BB267" s="38"/>
      <c r="BC267" s="38"/>
      <c r="BD267" s="38"/>
      <c r="BE267" s="38"/>
      <c r="BF267" s="38"/>
      <c r="BG267" s="38"/>
      <c r="BH267" s="38"/>
      <c r="BI267" s="38"/>
      <c r="BJ267" s="38"/>
      <c r="BK267" s="38"/>
      <c r="BL267" s="38"/>
      <c r="BM267" s="38"/>
      <c r="BN267" s="38"/>
      <c r="BO267" s="38"/>
      <c r="BP267" s="38"/>
      <c r="BQ267" s="38"/>
      <c r="BR267" s="38"/>
    </row>
    <row r="268" ht="15.75" customHeight="1">
      <c r="A268" s="38"/>
      <c r="B268" s="36"/>
      <c r="C268" s="34"/>
      <c r="D268" s="36"/>
      <c r="E268" s="36"/>
      <c r="F268" s="36"/>
      <c r="G268" s="36"/>
      <c r="H268" s="36"/>
      <c r="I268" s="36"/>
      <c r="J268" s="38"/>
      <c r="K268" s="38"/>
      <c r="L268" s="39"/>
      <c r="M268" s="46"/>
      <c r="N268" s="264"/>
      <c r="O268" s="46"/>
      <c r="P268" s="46"/>
      <c r="Q268" s="34"/>
      <c r="R268" s="36"/>
      <c r="S268" s="46"/>
      <c r="T268" s="36"/>
      <c r="U268" s="46"/>
      <c r="V268" s="46"/>
      <c r="W268" s="38"/>
      <c r="X268" s="38"/>
      <c r="Y268" s="36"/>
      <c r="Z268" s="34"/>
      <c r="AA268" s="48"/>
      <c r="AB268" s="20"/>
      <c r="AC268" s="46"/>
      <c r="AD268" s="46"/>
      <c r="AE268" s="38"/>
      <c r="AF268" s="34"/>
      <c r="AG268" s="38"/>
      <c r="AH268" s="38"/>
      <c r="AI268" s="38"/>
      <c r="AJ268" s="38"/>
      <c r="AK268" s="38"/>
      <c r="AL268" s="38"/>
      <c r="AM268" s="38"/>
      <c r="AN268" s="38"/>
      <c r="AO268" s="34"/>
      <c r="AP268" s="34"/>
      <c r="AQ268" s="34"/>
      <c r="AR268" s="53"/>
      <c r="AS268" s="53"/>
      <c r="AT268" s="38"/>
      <c r="AU268" s="39"/>
      <c r="AV268" s="39"/>
      <c r="AW268" s="34"/>
      <c r="AX268" s="38"/>
      <c r="AY268" s="38"/>
      <c r="AZ268" s="38"/>
      <c r="BA268" s="38"/>
      <c r="BB268" s="38"/>
      <c r="BC268" s="38"/>
      <c r="BD268" s="38"/>
      <c r="BE268" s="38"/>
      <c r="BF268" s="38"/>
      <c r="BG268" s="38"/>
      <c r="BH268" s="38"/>
      <c r="BI268" s="38"/>
      <c r="BJ268" s="38"/>
      <c r="BK268" s="38"/>
      <c r="BL268" s="38"/>
      <c r="BM268" s="38"/>
      <c r="BN268" s="38"/>
      <c r="BO268" s="38"/>
      <c r="BP268" s="38"/>
      <c r="BQ268" s="38"/>
      <c r="BR268" s="38"/>
    </row>
    <row r="269" ht="15.75" customHeight="1">
      <c r="A269" s="38"/>
      <c r="B269" s="36"/>
      <c r="C269" s="34"/>
      <c r="D269" s="36"/>
      <c r="E269" s="36"/>
      <c r="F269" s="36"/>
      <c r="G269" s="36"/>
      <c r="H269" s="36"/>
      <c r="I269" s="36"/>
      <c r="J269" s="38"/>
      <c r="K269" s="38"/>
      <c r="L269" s="39"/>
      <c r="M269" s="46"/>
      <c r="N269" s="264"/>
      <c r="O269" s="46"/>
      <c r="P269" s="46"/>
      <c r="Q269" s="34"/>
      <c r="R269" s="36"/>
      <c r="S269" s="46"/>
      <c r="T269" s="36"/>
      <c r="U269" s="46"/>
      <c r="V269" s="46"/>
      <c r="W269" s="38"/>
      <c r="X269" s="38"/>
      <c r="Y269" s="36"/>
      <c r="Z269" s="34"/>
      <c r="AA269" s="48"/>
      <c r="AB269" s="20"/>
      <c r="AC269" s="46"/>
      <c r="AD269" s="46"/>
      <c r="AE269" s="38"/>
      <c r="AF269" s="34"/>
      <c r="AG269" s="38"/>
      <c r="AH269" s="38"/>
      <c r="AI269" s="38"/>
      <c r="AJ269" s="38"/>
      <c r="AK269" s="38"/>
      <c r="AL269" s="38"/>
      <c r="AM269" s="38"/>
      <c r="AN269" s="38"/>
      <c r="AO269" s="34"/>
      <c r="AP269" s="34"/>
      <c r="AQ269" s="34"/>
      <c r="AR269" s="53"/>
      <c r="AS269" s="53"/>
      <c r="AT269" s="38"/>
      <c r="AU269" s="39"/>
      <c r="AV269" s="39"/>
      <c r="AW269" s="34"/>
      <c r="AX269" s="38"/>
      <c r="AY269" s="38"/>
      <c r="AZ269" s="38"/>
      <c r="BA269" s="38"/>
      <c r="BB269" s="38"/>
      <c r="BC269" s="38"/>
      <c r="BD269" s="38"/>
      <c r="BE269" s="38"/>
      <c r="BF269" s="38"/>
      <c r="BG269" s="38"/>
      <c r="BH269" s="38"/>
      <c r="BI269" s="38"/>
      <c r="BJ269" s="38"/>
      <c r="BK269" s="38"/>
      <c r="BL269" s="38"/>
      <c r="BM269" s="38"/>
      <c r="BN269" s="38"/>
      <c r="BO269" s="38"/>
      <c r="BP269" s="38"/>
      <c r="BQ269" s="38"/>
      <c r="BR269" s="38"/>
    </row>
    <row r="270" ht="15.75" customHeight="1">
      <c r="A270" s="38"/>
      <c r="B270" s="36"/>
      <c r="C270" s="34"/>
      <c r="D270" s="36"/>
      <c r="E270" s="36"/>
      <c r="F270" s="36"/>
      <c r="G270" s="36"/>
      <c r="H270" s="36"/>
      <c r="I270" s="36"/>
      <c r="J270" s="38"/>
      <c r="K270" s="38"/>
      <c r="L270" s="39"/>
      <c r="M270" s="46"/>
      <c r="N270" s="264"/>
      <c r="O270" s="46"/>
      <c r="P270" s="46"/>
      <c r="Q270" s="34"/>
      <c r="R270" s="36"/>
      <c r="S270" s="46"/>
      <c r="T270" s="36"/>
      <c r="U270" s="46"/>
      <c r="V270" s="46"/>
      <c r="W270" s="38"/>
      <c r="X270" s="38"/>
      <c r="Y270" s="36"/>
      <c r="Z270" s="34"/>
      <c r="AA270" s="48"/>
      <c r="AB270" s="20"/>
      <c r="AC270" s="46"/>
      <c r="AD270" s="46"/>
      <c r="AE270" s="38"/>
      <c r="AF270" s="34"/>
      <c r="AG270" s="38"/>
      <c r="AH270" s="38"/>
      <c r="AI270" s="38"/>
      <c r="AJ270" s="38"/>
      <c r="AK270" s="38"/>
      <c r="AL270" s="38"/>
      <c r="AM270" s="38"/>
      <c r="AN270" s="38"/>
      <c r="AO270" s="34"/>
      <c r="AP270" s="34"/>
      <c r="AQ270" s="34"/>
      <c r="AR270" s="53"/>
      <c r="AS270" s="53"/>
      <c r="AT270" s="38"/>
      <c r="AU270" s="39"/>
      <c r="AV270" s="39"/>
      <c r="AW270" s="34"/>
      <c r="AX270" s="38"/>
      <c r="AY270" s="38"/>
      <c r="AZ270" s="38"/>
      <c r="BA270" s="38"/>
      <c r="BB270" s="38"/>
      <c r="BC270" s="38"/>
      <c r="BD270" s="38"/>
      <c r="BE270" s="38"/>
      <c r="BF270" s="38"/>
      <c r="BG270" s="38"/>
      <c r="BH270" s="38"/>
      <c r="BI270" s="38"/>
      <c r="BJ270" s="38"/>
      <c r="BK270" s="38"/>
      <c r="BL270" s="38"/>
      <c r="BM270" s="38"/>
      <c r="BN270" s="38"/>
      <c r="BO270" s="38"/>
      <c r="BP270" s="38"/>
      <c r="BQ270" s="38"/>
      <c r="BR270" s="38"/>
    </row>
    <row r="271" ht="15.75" customHeight="1">
      <c r="A271" s="38"/>
      <c r="B271" s="36"/>
      <c r="C271" s="34"/>
      <c r="D271" s="36"/>
      <c r="E271" s="36"/>
      <c r="F271" s="36"/>
      <c r="G271" s="36"/>
      <c r="H271" s="36"/>
      <c r="I271" s="36"/>
      <c r="J271" s="38"/>
      <c r="K271" s="38"/>
      <c r="L271" s="39"/>
      <c r="M271" s="46"/>
      <c r="N271" s="264"/>
      <c r="O271" s="46"/>
      <c r="P271" s="46"/>
      <c r="Q271" s="34"/>
      <c r="R271" s="36"/>
      <c r="S271" s="46"/>
      <c r="T271" s="36"/>
      <c r="U271" s="46"/>
      <c r="V271" s="46"/>
      <c r="W271" s="38"/>
      <c r="X271" s="38"/>
      <c r="Y271" s="36"/>
      <c r="Z271" s="34"/>
      <c r="AA271" s="48"/>
      <c r="AB271" s="20"/>
      <c r="AC271" s="46"/>
      <c r="AD271" s="46"/>
      <c r="AE271" s="38"/>
      <c r="AF271" s="34"/>
      <c r="AG271" s="38"/>
      <c r="AH271" s="38"/>
      <c r="AI271" s="38"/>
      <c r="AJ271" s="38"/>
      <c r="AK271" s="38"/>
      <c r="AL271" s="38"/>
      <c r="AM271" s="38"/>
      <c r="AN271" s="38"/>
      <c r="AO271" s="34"/>
      <c r="AP271" s="34"/>
      <c r="AQ271" s="34"/>
      <c r="AR271" s="53"/>
      <c r="AS271" s="53"/>
      <c r="AT271" s="38"/>
      <c r="AU271" s="39"/>
      <c r="AV271" s="39"/>
      <c r="AW271" s="34"/>
      <c r="AX271" s="38"/>
      <c r="AY271" s="38"/>
      <c r="AZ271" s="38"/>
      <c r="BA271" s="38"/>
      <c r="BB271" s="38"/>
      <c r="BC271" s="38"/>
      <c r="BD271" s="38"/>
      <c r="BE271" s="38"/>
      <c r="BF271" s="38"/>
      <c r="BG271" s="38"/>
      <c r="BH271" s="38"/>
      <c r="BI271" s="38"/>
      <c r="BJ271" s="38"/>
      <c r="BK271" s="38"/>
      <c r="BL271" s="38"/>
      <c r="BM271" s="38"/>
      <c r="BN271" s="38"/>
      <c r="BO271" s="38"/>
      <c r="BP271" s="38"/>
      <c r="BQ271" s="38"/>
      <c r="BR271" s="38"/>
    </row>
    <row r="272" ht="15.75" customHeight="1">
      <c r="A272" s="38"/>
      <c r="B272" s="36"/>
      <c r="C272" s="34"/>
      <c r="D272" s="36"/>
      <c r="E272" s="36"/>
      <c r="F272" s="36"/>
      <c r="G272" s="36"/>
      <c r="H272" s="36"/>
      <c r="I272" s="36"/>
      <c r="J272" s="38"/>
      <c r="K272" s="38"/>
      <c r="L272" s="39"/>
      <c r="M272" s="46"/>
      <c r="N272" s="264"/>
      <c r="O272" s="46"/>
      <c r="P272" s="46"/>
      <c r="Q272" s="34"/>
      <c r="R272" s="36"/>
      <c r="S272" s="46"/>
      <c r="T272" s="36"/>
      <c r="U272" s="46"/>
      <c r="V272" s="46"/>
      <c r="W272" s="38"/>
      <c r="X272" s="38"/>
      <c r="Y272" s="36"/>
      <c r="Z272" s="34"/>
      <c r="AA272" s="48"/>
      <c r="AB272" s="20"/>
      <c r="AC272" s="46"/>
      <c r="AD272" s="46"/>
      <c r="AE272" s="38"/>
      <c r="AF272" s="34"/>
      <c r="AG272" s="38"/>
      <c r="AH272" s="38"/>
      <c r="AI272" s="38"/>
      <c r="AJ272" s="38"/>
      <c r="AK272" s="38"/>
      <c r="AL272" s="38"/>
      <c r="AM272" s="38"/>
      <c r="AN272" s="38"/>
      <c r="AO272" s="34"/>
      <c r="AP272" s="34"/>
      <c r="AQ272" s="34"/>
      <c r="AR272" s="53"/>
      <c r="AS272" s="53"/>
      <c r="AT272" s="38"/>
      <c r="AU272" s="39"/>
      <c r="AV272" s="39"/>
      <c r="AW272" s="34"/>
      <c r="AX272" s="38"/>
      <c r="AY272" s="38"/>
      <c r="AZ272" s="38"/>
      <c r="BA272" s="38"/>
      <c r="BB272" s="38"/>
      <c r="BC272" s="38"/>
      <c r="BD272" s="38"/>
      <c r="BE272" s="38"/>
      <c r="BF272" s="38"/>
      <c r="BG272" s="38"/>
      <c r="BH272" s="38"/>
      <c r="BI272" s="38"/>
      <c r="BJ272" s="38"/>
      <c r="BK272" s="38"/>
      <c r="BL272" s="38"/>
      <c r="BM272" s="38"/>
      <c r="BN272" s="38"/>
      <c r="BO272" s="38"/>
      <c r="BP272" s="38"/>
      <c r="BQ272" s="38"/>
      <c r="BR272" s="38"/>
    </row>
    <row r="273" ht="15.75" customHeight="1">
      <c r="A273" s="38"/>
      <c r="B273" s="36"/>
      <c r="C273" s="34"/>
      <c r="D273" s="36"/>
      <c r="E273" s="36"/>
      <c r="F273" s="36"/>
      <c r="G273" s="36"/>
      <c r="H273" s="36"/>
      <c r="I273" s="36"/>
      <c r="J273" s="38"/>
      <c r="K273" s="38"/>
      <c r="L273" s="39"/>
      <c r="M273" s="46"/>
      <c r="N273" s="264"/>
      <c r="O273" s="46"/>
      <c r="P273" s="46"/>
      <c r="Q273" s="34"/>
      <c r="R273" s="36"/>
      <c r="S273" s="46"/>
      <c r="T273" s="36"/>
      <c r="U273" s="46"/>
      <c r="V273" s="46"/>
      <c r="W273" s="38"/>
      <c r="X273" s="38"/>
      <c r="Y273" s="36"/>
      <c r="Z273" s="34"/>
      <c r="AA273" s="48"/>
      <c r="AB273" s="20"/>
      <c r="AC273" s="46"/>
      <c r="AD273" s="46"/>
      <c r="AE273" s="38"/>
      <c r="AF273" s="34"/>
      <c r="AG273" s="38"/>
      <c r="AH273" s="38"/>
      <c r="AI273" s="38"/>
      <c r="AJ273" s="38"/>
      <c r="AK273" s="38"/>
      <c r="AL273" s="38"/>
      <c r="AM273" s="38"/>
      <c r="AN273" s="38"/>
      <c r="AO273" s="34"/>
      <c r="AP273" s="34"/>
      <c r="AQ273" s="34"/>
      <c r="AR273" s="53"/>
      <c r="AS273" s="53"/>
      <c r="AT273" s="38"/>
      <c r="AU273" s="39"/>
      <c r="AV273" s="39"/>
      <c r="AW273" s="34"/>
      <c r="AX273" s="38"/>
      <c r="AY273" s="38"/>
      <c r="AZ273" s="38"/>
      <c r="BA273" s="38"/>
      <c r="BB273" s="38"/>
      <c r="BC273" s="38"/>
      <c r="BD273" s="38"/>
      <c r="BE273" s="38"/>
      <c r="BF273" s="38"/>
      <c r="BG273" s="38"/>
      <c r="BH273" s="38"/>
      <c r="BI273" s="38"/>
      <c r="BJ273" s="38"/>
      <c r="BK273" s="38"/>
      <c r="BL273" s="38"/>
      <c r="BM273" s="38"/>
      <c r="BN273" s="38"/>
      <c r="BO273" s="38"/>
      <c r="BP273" s="38"/>
      <c r="BQ273" s="38"/>
      <c r="BR273" s="38"/>
    </row>
    <row r="274" ht="15.75" customHeight="1">
      <c r="A274" s="38"/>
      <c r="B274" s="36"/>
      <c r="C274" s="34"/>
      <c r="D274" s="36"/>
      <c r="E274" s="36"/>
      <c r="F274" s="36"/>
      <c r="G274" s="36"/>
      <c r="H274" s="36"/>
      <c r="I274" s="36"/>
      <c r="J274" s="38"/>
      <c r="K274" s="38"/>
      <c r="L274" s="39"/>
      <c r="M274" s="46"/>
      <c r="N274" s="264"/>
      <c r="O274" s="46"/>
      <c r="P274" s="46"/>
      <c r="Q274" s="34"/>
      <c r="R274" s="36"/>
      <c r="S274" s="46"/>
      <c r="T274" s="36"/>
      <c r="U274" s="46"/>
      <c r="V274" s="46"/>
      <c r="W274" s="38"/>
      <c r="X274" s="38"/>
      <c r="Y274" s="36"/>
      <c r="Z274" s="34"/>
      <c r="AA274" s="48"/>
      <c r="AB274" s="20"/>
      <c r="AC274" s="46"/>
      <c r="AD274" s="46"/>
      <c r="AE274" s="38"/>
      <c r="AF274" s="34"/>
      <c r="AG274" s="38"/>
      <c r="AH274" s="38"/>
      <c r="AI274" s="38"/>
      <c r="AJ274" s="38"/>
      <c r="AK274" s="38"/>
      <c r="AL274" s="38"/>
      <c r="AM274" s="38"/>
      <c r="AN274" s="38"/>
      <c r="AO274" s="34"/>
      <c r="AP274" s="34"/>
      <c r="AQ274" s="34"/>
      <c r="AR274" s="53"/>
      <c r="AS274" s="53"/>
      <c r="AT274" s="38"/>
      <c r="AU274" s="39"/>
      <c r="AV274" s="39"/>
      <c r="AW274" s="34"/>
      <c r="AX274" s="38"/>
      <c r="AY274" s="38"/>
      <c r="AZ274" s="38"/>
      <c r="BA274" s="38"/>
      <c r="BB274" s="38"/>
      <c r="BC274" s="38"/>
      <c r="BD274" s="38"/>
      <c r="BE274" s="38"/>
      <c r="BF274" s="38"/>
      <c r="BG274" s="38"/>
      <c r="BH274" s="38"/>
      <c r="BI274" s="38"/>
      <c r="BJ274" s="38"/>
      <c r="BK274" s="38"/>
      <c r="BL274" s="38"/>
      <c r="BM274" s="38"/>
      <c r="BN274" s="38"/>
      <c r="BO274" s="38"/>
      <c r="BP274" s="38"/>
      <c r="BQ274" s="38"/>
      <c r="BR274" s="38"/>
    </row>
    <row r="275" ht="15.75" customHeight="1">
      <c r="A275" s="38"/>
      <c r="B275" s="36"/>
      <c r="C275" s="34"/>
      <c r="D275" s="36"/>
      <c r="E275" s="36"/>
      <c r="F275" s="36"/>
      <c r="G275" s="36"/>
      <c r="H275" s="36"/>
      <c r="I275" s="36"/>
      <c r="J275" s="38"/>
      <c r="K275" s="38"/>
      <c r="L275" s="39"/>
      <c r="M275" s="46"/>
      <c r="N275" s="264"/>
      <c r="O275" s="46"/>
      <c r="P275" s="46"/>
      <c r="Q275" s="34"/>
      <c r="R275" s="36"/>
      <c r="S275" s="46"/>
      <c r="T275" s="36"/>
      <c r="U275" s="46"/>
      <c r="V275" s="46"/>
      <c r="W275" s="38"/>
      <c r="X275" s="38"/>
      <c r="Y275" s="36"/>
      <c r="Z275" s="34"/>
      <c r="AA275" s="48"/>
      <c r="AB275" s="20"/>
      <c r="AC275" s="46"/>
      <c r="AD275" s="46"/>
      <c r="AE275" s="38"/>
      <c r="AF275" s="34"/>
      <c r="AG275" s="38"/>
      <c r="AH275" s="38"/>
      <c r="AI275" s="38"/>
      <c r="AJ275" s="38"/>
      <c r="AK275" s="38"/>
      <c r="AL275" s="38"/>
      <c r="AM275" s="38"/>
      <c r="AN275" s="38"/>
      <c r="AO275" s="34"/>
      <c r="AP275" s="34"/>
      <c r="AQ275" s="34"/>
      <c r="AR275" s="53"/>
      <c r="AS275" s="53"/>
      <c r="AT275" s="38"/>
      <c r="AU275" s="39"/>
      <c r="AV275" s="39"/>
      <c r="AW275" s="34"/>
      <c r="AX275" s="38"/>
      <c r="AY275" s="38"/>
      <c r="AZ275" s="38"/>
      <c r="BA275" s="38"/>
      <c r="BB275" s="38"/>
      <c r="BC275" s="38"/>
      <c r="BD275" s="38"/>
      <c r="BE275" s="38"/>
      <c r="BF275" s="38"/>
      <c r="BG275" s="38"/>
      <c r="BH275" s="38"/>
      <c r="BI275" s="38"/>
      <c r="BJ275" s="38"/>
      <c r="BK275" s="38"/>
      <c r="BL275" s="38"/>
      <c r="BM275" s="38"/>
      <c r="BN275" s="38"/>
      <c r="BO275" s="38"/>
      <c r="BP275" s="38"/>
      <c r="BQ275" s="38"/>
      <c r="BR275" s="38"/>
    </row>
    <row r="276" ht="15.75" customHeight="1">
      <c r="A276" s="38"/>
      <c r="B276" s="36"/>
      <c r="C276" s="34"/>
      <c r="D276" s="36"/>
      <c r="E276" s="36"/>
      <c r="F276" s="36"/>
      <c r="G276" s="36"/>
      <c r="H276" s="36"/>
      <c r="I276" s="36"/>
      <c r="J276" s="38"/>
      <c r="K276" s="38"/>
      <c r="L276" s="39"/>
      <c r="M276" s="46"/>
      <c r="N276" s="264"/>
      <c r="O276" s="46"/>
      <c r="P276" s="46"/>
      <c r="Q276" s="34"/>
      <c r="R276" s="36"/>
      <c r="S276" s="46"/>
      <c r="T276" s="36"/>
      <c r="U276" s="46"/>
      <c r="V276" s="46"/>
      <c r="W276" s="38"/>
      <c r="X276" s="38"/>
      <c r="Y276" s="36"/>
      <c r="Z276" s="34"/>
      <c r="AA276" s="48"/>
      <c r="AB276" s="20"/>
      <c r="AC276" s="46"/>
      <c r="AD276" s="46"/>
      <c r="AE276" s="38"/>
      <c r="AF276" s="34"/>
      <c r="AG276" s="38"/>
      <c r="AH276" s="38"/>
      <c r="AI276" s="38"/>
      <c r="AJ276" s="38"/>
      <c r="AK276" s="38"/>
      <c r="AL276" s="38"/>
      <c r="AM276" s="38"/>
      <c r="AN276" s="38"/>
      <c r="AO276" s="34"/>
      <c r="AP276" s="34"/>
      <c r="AQ276" s="34"/>
      <c r="AR276" s="53"/>
      <c r="AS276" s="53"/>
      <c r="AT276" s="38"/>
      <c r="AU276" s="39"/>
      <c r="AV276" s="39"/>
      <c r="AW276" s="34"/>
      <c r="AX276" s="38"/>
      <c r="AY276" s="38"/>
      <c r="AZ276" s="38"/>
      <c r="BA276" s="38"/>
      <c r="BB276" s="38"/>
      <c r="BC276" s="38"/>
      <c r="BD276" s="38"/>
      <c r="BE276" s="38"/>
      <c r="BF276" s="38"/>
      <c r="BG276" s="38"/>
      <c r="BH276" s="38"/>
      <c r="BI276" s="38"/>
      <c r="BJ276" s="38"/>
      <c r="BK276" s="38"/>
      <c r="BL276" s="38"/>
      <c r="BM276" s="38"/>
      <c r="BN276" s="38"/>
      <c r="BO276" s="38"/>
      <c r="BP276" s="38"/>
      <c r="BQ276" s="38"/>
      <c r="BR276" s="38"/>
    </row>
    <row r="277" ht="15.75" customHeight="1">
      <c r="A277" s="38"/>
      <c r="B277" s="36"/>
      <c r="C277" s="34"/>
      <c r="D277" s="36"/>
      <c r="E277" s="36"/>
      <c r="F277" s="36"/>
      <c r="G277" s="36"/>
      <c r="H277" s="36"/>
      <c r="I277" s="36"/>
      <c r="J277" s="38"/>
      <c r="K277" s="38"/>
      <c r="L277" s="39"/>
      <c r="M277" s="46"/>
      <c r="N277" s="264"/>
      <c r="O277" s="46"/>
      <c r="P277" s="46"/>
      <c r="Q277" s="34"/>
      <c r="R277" s="36"/>
      <c r="S277" s="46"/>
      <c r="T277" s="36"/>
      <c r="U277" s="46"/>
      <c r="V277" s="46"/>
      <c r="W277" s="38"/>
      <c r="X277" s="38"/>
      <c r="Y277" s="36"/>
      <c r="Z277" s="34"/>
      <c r="AA277" s="48"/>
      <c r="AB277" s="20"/>
      <c r="AC277" s="46"/>
      <c r="AD277" s="46"/>
      <c r="AE277" s="38"/>
      <c r="AF277" s="34"/>
      <c r="AG277" s="38"/>
      <c r="AH277" s="38"/>
      <c r="AI277" s="38"/>
      <c r="AJ277" s="38"/>
      <c r="AK277" s="38"/>
      <c r="AL277" s="38"/>
      <c r="AM277" s="38"/>
      <c r="AN277" s="38"/>
      <c r="AO277" s="34"/>
      <c r="AP277" s="34"/>
      <c r="AQ277" s="34"/>
      <c r="AR277" s="53"/>
      <c r="AS277" s="53"/>
      <c r="AT277" s="38"/>
      <c r="AU277" s="39"/>
      <c r="AV277" s="39"/>
      <c r="AW277" s="34"/>
      <c r="AX277" s="38"/>
      <c r="AY277" s="38"/>
      <c r="AZ277" s="38"/>
      <c r="BA277" s="38"/>
      <c r="BB277" s="38"/>
      <c r="BC277" s="38"/>
      <c r="BD277" s="38"/>
      <c r="BE277" s="38"/>
      <c r="BF277" s="38"/>
      <c r="BG277" s="38"/>
      <c r="BH277" s="38"/>
      <c r="BI277" s="38"/>
      <c r="BJ277" s="38"/>
      <c r="BK277" s="38"/>
      <c r="BL277" s="38"/>
      <c r="BM277" s="38"/>
      <c r="BN277" s="38"/>
      <c r="BO277" s="38"/>
      <c r="BP277" s="38"/>
      <c r="BQ277" s="38"/>
      <c r="BR277" s="38"/>
    </row>
    <row r="278" ht="15.75" customHeight="1">
      <c r="A278" s="38"/>
      <c r="B278" s="36"/>
      <c r="C278" s="34"/>
      <c r="D278" s="36"/>
      <c r="E278" s="36"/>
      <c r="F278" s="36"/>
      <c r="G278" s="36"/>
      <c r="H278" s="36"/>
      <c r="I278" s="36"/>
      <c r="J278" s="38"/>
      <c r="K278" s="38"/>
      <c r="L278" s="39"/>
      <c r="M278" s="46"/>
      <c r="N278" s="264"/>
      <c r="O278" s="46"/>
      <c r="P278" s="46"/>
      <c r="Q278" s="34"/>
      <c r="R278" s="36"/>
      <c r="S278" s="46"/>
      <c r="T278" s="36"/>
      <c r="U278" s="46"/>
      <c r="V278" s="46"/>
      <c r="W278" s="38"/>
      <c r="X278" s="38"/>
      <c r="Y278" s="36"/>
      <c r="Z278" s="34"/>
      <c r="AA278" s="48"/>
      <c r="AB278" s="20"/>
      <c r="AC278" s="46"/>
      <c r="AD278" s="46"/>
      <c r="AE278" s="38"/>
      <c r="AF278" s="34"/>
      <c r="AG278" s="38"/>
      <c r="AH278" s="38"/>
      <c r="AI278" s="38"/>
      <c r="AJ278" s="38"/>
      <c r="AK278" s="38"/>
      <c r="AL278" s="38"/>
      <c r="AM278" s="38"/>
      <c r="AN278" s="38"/>
      <c r="AO278" s="34"/>
      <c r="AP278" s="34"/>
      <c r="AQ278" s="34"/>
      <c r="AR278" s="53"/>
      <c r="AS278" s="53"/>
      <c r="AT278" s="38"/>
      <c r="AU278" s="39"/>
      <c r="AV278" s="39"/>
      <c r="AW278" s="34"/>
      <c r="AX278" s="38"/>
      <c r="AY278" s="38"/>
      <c r="AZ278" s="38"/>
      <c r="BA278" s="38"/>
      <c r="BB278" s="38"/>
      <c r="BC278" s="38"/>
      <c r="BD278" s="38"/>
      <c r="BE278" s="38"/>
      <c r="BF278" s="38"/>
      <c r="BG278" s="38"/>
      <c r="BH278" s="38"/>
      <c r="BI278" s="38"/>
      <c r="BJ278" s="38"/>
      <c r="BK278" s="38"/>
      <c r="BL278" s="38"/>
      <c r="BM278" s="38"/>
      <c r="BN278" s="38"/>
      <c r="BO278" s="38"/>
      <c r="BP278" s="38"/>
      <c r="BQ278" s="38"/>
      <c r="BR278" s="38"/>
    </row>
    <row r="279" ht="15.75" customHeight="1">
      <c r="A279" s="38"/>
      <c r="B279" s="36"/>
      <c r="C279" s="34"/>
      <c r="D279" s="36"/>
      <c r="E279" s="36"/>
      <c r="F279" s="36"/>
      <c r="G279" s="36"/>
      <c r="H279" s="36"/>
      <c r="I279" s="36"/>
      <c r="J279" s="38"/>
      <c r="K279" s="38"/>
      <c r="L279" s="39"/>
      <c r="M279" s="46"/>
      <c r="N279" s="264"/>
      <c r="O279" s="46"/>
      <c r="P279" s="46"/>
      <c r="Q279" s="34"/>
      <c r="R279" s="36"/>
      <c r="S279" s="46"/>
      <c r="T279" s="36"/>
      <c r="U279" s="46"/>
      <c r="V279" s="46"/>
      <c r="W279" s="38"/>
      <c r="X279" s="38"/>
      <c r="Y279" s="36"/>
      <c r="Z279" s="34"/>
      <c r="AA279" s="48"/>
      <c r="AB279" s="20"/>
      <c r="AC279" s="46"/>
      <c r="AD279" s="46"/>
      <c r="AE279" s="38"/>
      <c r="AF279" s="34"/>
      <c r="AG279" s="38"/>
      <c r="AH279" s="38"/>
      <c r="AI279" s="38"/>
      <c r="AJ279" s="38"/>
      <c r="AK279" s="38"/>
      <c r="AL279" s="38"/>
      <c r="AM279" s="38"/>
      <c r="AN279" s="38"/>
      <c r="AO279" s="34"/>
      <c r="AP279" s="34"/>
      <c r="AQ279" s="34"/>
      <c r="AR279" s="53"/>
      <c r="AS279" s="53"/>
      <c r="AT279" s="38"/>
      <c r="AU279" s="39"/>
      <c r="AV279" s="39"/>
      <c r="AW279" s="34"/>
      <c r="AX279" s="38"/>
      <c r="AY279" s="38"/>
      <c r="AZ279" s="38"/>
      <c r="BA279" s="38"/>
      <c r="BB279" s="38"/>
      <c r="BC279" s="38"/>
      <c r="BD279" s="38"/>
      <c r="BE279" s="38"/>
      <c r="BF279" s="38"/>
      <c r="BG279" s="38"/>
      <c r="BH279" s="38"/>
      <c r="BI279" s="38"/>
      <c r="BJ279" s="38"/>
      <c r="BK279" s="38"/>
      <c r="BL279" s="38"/>
      <c r="BM279" s="38"/>
      <c r="BN279" s="38"/>
      <c r="BO279" s="38"/>
      <c r="BP279" s="38"/>
      <c r="BQ279" s="38"/>
      <c r="BR279" s="38"/>
    </row>
    <row r="280" ht="15.75" customHeight="1">
      <c r="A280" s="38"/>
      <c r="B280" s="36"/>
      <c r="C280" s="34"/>
      <c r="D280" s="36"/>
      <c r="E280" s="36"/>
      <c r="F280" s="36"/>
      <c r="G280" s="36"/>
      <c r="H280" s="36"/>
      <c r="I280" s="36"/>
      <c r="J280" s="38"/>
      <c r="K280" s="38"/>
      <c r="L280" s="39"/>
      <c r="M280" s="46"/>
      <c r="N280" s="264"/>
      <c r="O280" s="46"/>
      <c r="P280" s="46"/>
      <c r="Q280" s="34"/>
      <c r="R280" s="36"/>
      <c r="S280" s="46"/>
      <c r="T280" s="36"/>
      <c r="U280" s="46"/>
      <c r="V280" s="46"/>
      <c r="W280" s="38"/>
      <c r="X280" s="38"/>
      <c r="Y280" s="36"/>
      <c r="Z280" s="34"/>
      <c r="AA280" s="48"/>
      <c r="AB280" s="20"/>
      <c r="AC280" s="46"/>
      <c r="AD280" s="46"/>
      <c r="AE280" s="38"/>
      <c r="AF280" s="34"/>
      <c r="AG280" s="38"/>
      <c r="AH280" s="38"/>
      <c r="AI280" s="38"/>
      <c r="AJ280" s="38"/>
      <c r="AK280" s="38"/>
      <c r="AL280" s="38"/>
      <c r="AM280" s="38"/>
      <c r="AN280" s="38"/>
      <c r="AO280" s="34"/>
      <c r="AP280" s="34"/>
      <c r="AQ280" s="34"/>
      <c r="AR280" s="53"/>
      <c r="AS280" s="53"/>
      <c r="AT280" s="38"/>
      <c r="AU280" s="39"/>
      <c r="AV280" s="39"/>
      <c r="AW280" s="34"/>
      <c r="AX280" s="38"/>
      <c r="AY280" s="38"/>
      <c r="AZ280" s="38"/>
      <c r="BA280" s="38"/>
      <c r="BB280" s="38"/>
      <c r="BC280" s="38"/>
      <c r="BD280" s="38"/>
      <c r="BE280" s="38"/>
      <c r="BF280" s="38"/>
      <c r="BG280" s="38"/>
      <c r="BH280" s="38"/>
      <c r="BI280" s="38"/>
      <c r="BJ280" s="38"/>
      <c r="BK280" s="38"/>
      <c r="BL280" s="38"/>
      <c r="BM280" s="38"/>
      <c r="BN280" s="38"/>
      <c r="BO280" s="38"/>
      <c r="BP280" s="38"/>
      <c r="BQ280" s="38"/>
      <c r="BR280" s="38"/>
    </row>
    <row r="281" ht="15.75" customHeight="1">
      <c r="A281" s="38"/>
      <c r="B281" s="36"/>
      <c r="C281" s="34"/>
      <c r="D281" s="36"/>
      <c r="E281" s="36"/>
      <c r="F281" s="36"/>
      <c r="G281" s="36"/>
      <c r="H281" s="36"/>
      <c r="I281" s="36"/>
      <c r="J281" s="38"/>
      <c r="K281" s="38"/>
      <c r="L281" s="39"/>
      <c r="M281" s="46"/>
      <c r="N281" s="264"/>
      <c r="O281" s="46"/>
      <c r="P281" s="46"/>
      <c r="Q281" s="34"/>
      <c r="R281" s="36"/>
      <c r="S281" s="46"/>
      <c r="T281" s="36"/>
      <c r="U281" s="46"/>
      <c r="V281" s="46"/>
      <c r="W281" s="38"/>
      <c r="X281" s="38"/>
      <c r="Y281" s="36"/>
      <c r="Z281" s="34"/>
      <c r="AA281" s="48"/>
      <c r="AB281" s="20"/>
      <c r="AC281" s="46"/>
      <c r="AD281" s="46"/>
      <c r="AE281" s="38"/>
      <c r="AF281" s="34"/>
      <c r="AG281" s="38"/>
      <c r="AH281" s="38"/>
      <c r="AI281" s="38"/>
      <c r="AJ281" s="38"/>
      <c r="AK281" s="38"/>
      <c r="AL281" s="38"/>
      <c r="AM281" s="38"/>
      <c r="AN281" s="38"/>
      <c r="AO281" s="34"/>
      <c r="AP281" s="34"/>
      <c r="AQ281" s="34"/>
      <c r="AR281" s="53"/>
      <c r="AS281" s="53"/>
      <c r="AT281" s="38"/>
      <c r="AU281" s="39"/>
      <c r="AV281" s="39"/>
      <c r="AW281" s="34"/>
      <c r="AX281" s="38"/>
      <c r="AY281" s="38"/>
      <c r="AZ281" s="38"/>
      <c r="BA281" s="38"/>
      <c r="BB281" s="38"/>
      <c r="BC281" s="38"/>
      <c r="BD281" s="38"/>
      <c r="BE281" s="38"/>
      <c r="BF281" s="38"/>
      <c r="BG281" s="38"/>
      <c r="BH281" s="38"/>
      <c r="BI281" s="38"/>
      <c r="BJ281" s="38"/>
      <c r="BK281" s="38"/>
      <c r="BL281" s="38"/>
      <c r="BM281" s="38"/>
      <c r="BN281" s="38"/>
      <c r="BO281" s="38"/>
      <c r="BP281" s="38"/>
      <c r="BQ281" s="38"/>
      <c r="BR281" s="38"/>
    </row>
    <row r="282" ht="15.75" customHeight="1">
      <c r="A282" s="38"/>
      <c r="B282" s="36"/>
      <c r="C282" s="34"/>
      <c r="D282" s="36"/>
      <c r="E282" s="36"/>
      <c r="F282" s="36"/>
      <c r="G282" s="36"/>
      <c r="H282" s="36"/>
      <c r="I282" s="36"/>
      <c r="J282" s="38"/>
      <c r="K282" s="38"/>
      <c r="L282" s="39"/>
      <c r="M282" s="46"/>
      <c r="N282" s="264"/>
      <c r="O282" s="46"/>
      <c r="P282" s="46"/>
      <c r="Q282" s="34"/>
      <c r="R282" s="36"/>
      <c r="S282" s="46"/>
      <c r="T282" s="36"/>
      <c r="U282" s="46"/>
      <c r="V282" s="46"/>
      <c r="W282" s="38"/>
      <c r="X282" s="38"/>
      <c r="Y282" s="36"/>
      <c r="Z282" s="34"/>
      <c r="AA282" s="48"/>
      <c r="AB282" s="20"/>
      <c r="AC282" s="46"/>
      <c r="AD282" s="46"/>
      <c r="AE282" s="38"/>
      <c r="AF282" s="34"/>
      <c r="AG282" s="38"/>
      <c r="AH282" s="38"/>
      <c r="AI282" s="38"/>
      <c r="AJ282" s="38"/>
      <c r="AK282" s="38"/>
      <c r="AL282" s="38"/>
      <c r="AM282" s="38"/>
      <c r="AN282" s="38"/>
      <c r="AO282" s="34"/>
      <c r="AP282" s="34"/>
      <c r="AQ282" s="34"/>
      <c r="AR282" s="53"/>
      <c r="AS282" s="53"/>
      <c r="AT282" s="38"/>
      <c r="AU282" s="39"/>
      <c r="AV282" s="39"/>
      <c r="AW282" s="34"/>
      <c r="AX282" s="38"/>
      <c r="AY282" s="38"/>
      <c r="AZ282" s="38"/>
      <c r="BA282" s="38"/>
      <c r="BB282" s="38"/>
      <c r="BC282" s="38"/>
      <c r="BD282" s="38"/>
      <c r="BE282" s="38"/>
      <c r="BF282" s="38"/>
      <c r="BG282" s="38"/>
      <c r="BH282" s="38"/>
      <c r="BI282" s="38"/>
      <c r="BJ282" s="38"/>
      <c r="BK282" s="38"/>
      <c r="BL282" s="38"/>
      <c r="BM282" s="38"/>
      <c r="BN282" s="38"/>
      <c r="BO282" s="38"/>
      <c r="BP282" s="38"/>
      <c r="BQ282" s="38"/>
      <c r="BR282" s="38"/>
    </row>
    <row r="283" ht="15.75" customHeight="1">
      <c r="A283" s="38"/>
      <c r="B283" s="36"/>
      <c r="C283" s="34"/>
      <c r="D283" s="36"/>
      <c r="E283" s="36"/>
      <c r="F283" s="36"/>
      <c r="G283" s="36"/>
      <c r="H283" s="36"/>
      <c r="I283" s="36"/>
      <c r="J283" s="38"/>
      <c r="K283" s="38"/>
      <c r="L283" s="39"/>
      <c r="M283" s="46"/>
      <c r="N283" s="264"/>
      <c r="O283" s="46"/>
      <c r="P283" s="46"/>
      <c r="Q283" s="34"/>
      <c r="R283" s="36"/>
      <c r="S283" s="46"/>
      <c r="T283" s="36"/>
      <c r="U283" s="46"/>
      <c r="V283" s="46"/>
      <c r="W283" s="38"/>
      <c r="X283" s="38"/>
      <c r="Y283" s="36"/>
      <c r="Z283" s="34"/>
      <c r="AA283" s="48"/>
      <c r="AB283" s="20"/>
      <c r="AC283" s="46"/>
      <c r="AD283" s="46"/>
      <c r="AE283" s="38"/>
      <c r="AF283" s="34"/>
      <c r="AG283" s="38"/>
      <c r="AH283" s="38"/>
      <c r="AI283" s="38"/>
      <c r="AJ283" s="38"/>
      <c r="AK283" s="38"/>
      <c r="AL283" s="38"/>
      <c r="AM283" s="38"/>
      <c r="AN283" s="38"/>
      <c r="AO283" s="34"/>
      <c r="AP283" s="34"/>
      <c r="AQ283" s="34"/>
      <c r="AR283" s="53"/>
      <c r="AS283" s="53"/>
      <c r="AT283" s="38"/>
      <c r="AU283" s="39"/>
      <c r="AV283" s="39"/>
      <c r="AW283" s="34"/>
      <c r="AX283" s="38"/>
      <c r="AY283" s="38"/>
      <c r="AZ283" s="38"/>
      <c r="BA283" s="38"/>
      <c r="BB283" s="38"/>
      <c r="BC283" s="38"/>
      <c r="BD283" s="38"/>
      <c r="BE283" s="38"/>
      <c r="BF283" s="38"/>
      <c r="BG283" s="38"/>
      <c r="BH283" s="38"/>
      <c r="BI283" s="38"/>
      <c r="BJ283" s="38"/>
      <c r="BK283" s="38"/>
      <c r="BL283" s="38"/>
      <c r="BM283" s="38"/>
      <c r="BN283" s="38"/>
      <c r="BO283" s="38"/>
      <c r="BP283" s="38"/>
      <c r="BQ283" s="38"/>
      <c r="BR283" s="38"/>
    </row>
    <row r="284" ht="15.75" customHeight="1">
      <c r="A284" s="38"/>
      <c r="B284" s="36"/>
      <c r="C284" s="34"/>
      <c r="D284" s="36"/>
      <c r="E284" s="36"/>
      <c r="F284" s="36"/>
      <c r="G284" s="36"/>
      <c r="H284" s="36"/>
      <c r="I284" s="36"/>
      <c r="J284" s="38"/>
      <c r="K284" s="38"/>
      <c r="L284" s="39"/>
      <c r="M284" s="46"/>
      <c r="N284" s="264"/>
      <c r="O284" s="46"/>
      <c r="P284" s="46"/>
      <c r="Q284" s="34"/>
      <c r="R284" s="36"/>
      <c r="S284" s="46"/>
      <c r="T284" s="36"/>
      <c r="U284" s="46"/>
      <c r="V284" s="46"/>
      <c r="W284" s="38"/>
      <c r="X284" s="38"/>
      <c r="Y284" s="36"/>
      <c r="Z284" s="34"/>
      <c r="AA284" s="48"/>
      <c r="AB284" s="20"/>
      <c r="AC284" s="46"/>
      <c r="AD284" s="46"/>
      <c r="AE284" s="38"/>
      <c r="AF284" s="34"/>
      <c r="AG284" s="38"/>
      <c r="AH284" s="38"/>
      <c r="AI284" s="38"/>
      <c r="AJ284" s="38"/>
      <c r="AK284" s="38"/>
      <c r="AL284" s="38"/>
      <c r="AM284" s="38"/>
      <c r="AN284" s="38"/>
      <c r="AO284" s="34"/>
      <c r="AP284" s="34"/>
      <c r="AQ284" s="34"/>
      <c r="AR284" s="53"/>
      <c r="AS284" s="53"/>
      <c r="AT284" s="38"/>
      <c r="AU284" s="39"/>
      <c r="AV284" s="39"/>
      <c r="AW284" s="34"/>
      <c r="AX284" s="38"/>
      <c r="AY284" s="38"/>
      <c r="AZ284" s="38"/>
      <c r="BA284" s="38"/>
      <c r="BB284" s="38"/>
      <c r="BC284" s="38"/>
      <c r="BD284" s="38"/>
      <c r="BE284" s="38"/>
      <c r="BF284" s="38"/>
      <c r="BG284" s="38"/>
      <c r="BH284" s="38"/>
      <c r="BI284" s="38"/>
      <c r="BJ284" s="38"/>
      <c r="BK284" s="38"/>
      <c r="BL284" s="38"/>
      <c r="BM284" s="38"/>
      <c r="BN284" s="38"/>
      <c r="BO284" s="38"/>
      <c r="BP284" s="38"/>
      <c r="BQ284" s="38"/>
      <c r="BR284" s="38"/>
    </row>
    <row r="285" ht="15.75" customHeight="1">
      <c r="A285" s="38"/>
      <c r="B285" s="36"/>
      <c r="C285" s="34"/>
      <c r="D285" s="36"/>
      <c r="E285" s="36"/>
      <c r="F285" s="36"/>
      <c r="G285" s="36"/>
      <c r="H285" s="36"/>
      <c r="I285" s="36"/>
      <c r="J285" s="38"/>
      <c r="K285" s="38"/>
      <c r="L285" s="39"/>
      <c r="M285" s="46"/>
      <c r="N285" s="264"/>
      <c r="O285" s="46"/>
      <c r="P285" s="46"/>
      <c r="Q285" s="34"/>
      <c r="R285" s="36"/>
      <c r="S285" s="46"/>
      <c r="T285" s="36"/>
      <c r="U285" s="46"/>
      <c r="V285" s="46"/>
      <c r="W285" s="38"/>
      <c r="X285" s="38"/>
      <c r="Y285" s="36"/>
      <c r="Z285" s="34"/>
      <c r="AA285" s="48"/>
      <c r="AB285" s="20"/>
      <c r="AC285" s="46"/>
      <c r="AD285" s="46"/>
      <c r="AE285" s="38"/>
      <c r="AF285" s="34"/>
      <c r="AG285" s="38"/>
      <c r="AH285" s="38"/>
      <c r="AI285" s="38"/>
      <c r="AJ285" s="38"/>
      <c r="AK285" s="38"/>
      <c r="AL285" s="38"/>
      <c r="AM285" s="38"/>
      <c r="AN285" s="38"/>
      <c r="AO285" s="34"/>
      <c r="AP285" s="34"/>
      <c r="AQ285" s="34"/>
      <c r="AR285" s="53"/>
      <c r="AS285" s="53"/>
      <c r="AT285" s="38"/>
      <c r="AU285" s="39"/>
      <c r="AV285" s="39"/>
      <c r="AW285" s="34"/>
      <c r="AX285" s="38"/>
      <c r="AY285" s="38"/>
      <c r="AZ285" s="38"/>
      <c r="BA285" s="38"/>
      <c r="BB285" s="38"/>
      <c r="BC285" s="38"/>
      <c r="BD285" s="38"/>
      <c r="BE285" s="38"/>
      <c r="BF285" s="38"/>
      <c r="BG285" s="38"/>
      <c r="BH285" s="38"/>
      <c r="BI285" s="38"/>
      <c r="BJ285" s="38"/>
      <c r="BK285" s="38"/>
      <c r="BL285" s="38"/>
      <c r="BM285" s="38"/>
      <c r="BN285" s="38"/>
      <c r="BO285" s="38"/>
      <c r="BP285" s="38"/>
      <c r="BQ285" s="38"/>
      <c r="BR285" s="38"/>
    </row>
    <row r="286" ht="15.75" customHeight="1">
      <c r="A286" s="38"/>
      <c r="B286" s="36"/>
      <c r="C286" s="34"/>
      <c r="D286" s="36"/>
      <c r="E286" s="36"/>
      <c r="F286" s="36"/>
      <c r="G286" s="36"/>
      <c r="H286" s="36"/>
      <c r="I286" s="36"/>
      <c r="J286" s="38"/>
      <c r="K286" s="38"/>
      <c r="L286" s="39"/>
      <c r="M286" s="46"/>
      <c r="N286" s="264"/>
      <c r="O286" s="46"/>
      <c r="P286" s="46"/>
      <c r="Q286" s="34"/>
      <c r="R286" s="36"/>
      <c r="S286" s="46"/>
      <c r="T286" s="36"/>
      <c r="U286" s="46"/>
      <c r="V286" s="46"/>
      <c r="W286" s="38"/>
      <c r="X286" s="38"/>
      <c r="Y286" s="36"/>
      <c r="Z286" s="34"/>
      <c r="AA286" s="48"/>
      <c r="AB286" s="20"/>
      <c r="AC286" s="46"/>
      <c r="AD286" s="46"/>
      <c r="AE286" s="38"/>
      <c r="AF286" s="34"/>
      <c r="AG286" s="38"/>
      <c r="AH286" s="38"/>
      <c r="AI286" s="38"/>
      <c r="AJ286" s="38"/>
      <c r="AK286" s="38"/>
      <c r="AL286" s="38"/>
      <c r="AM286" s="38"/>
      <c r="AN286" s="38"/>
      <c r="AO286" s="34"/>
      <c r="AP286" s="34"/>
      <c r="AQ286" s="34"/>
      <c r="AR286" s="53"/>
      <c r="AS286" s="53"/>
      <c r="AT286" s="38"/>
      <c r="AU286" s="39"/>
      <c r="AV286" s="39"/>
      <c r="AW286" s="34"/>
      <c r="AX286" s="38"/>
      <c r="AY286" s="38"/>
      <c r="AZ286" s="38"/>
      <c r="BA286" s="38"/>
      <c r="BB286" s="38"/>
      <c r="BC286" s="38"/>
      <c r="BD286" s="38"/>
      <c r="BE286" s="38"/>
      <c r="BF286" s="38"/>
      <c r="BG286" s="38"/>
      <c r="BH286" s="38"/>
      <c r="BI286" s="38"/>
      <c r="BJ286" s="38"/>
      <c r="BK286" s="38"/>
      <c r="BL286" s="38"/>
      <c r="BM286" s="38"/>
      <c r="BN286" s="38"/>
      <c r="BO286" s="38"/>
      <c r="BP286" s="38"/>
      <c r="BQ286" s="38"/>
      <c r="BR286" s="38"/>
    </row>
    <row r="287" ht="15.75" customHeight="1">
      <c r="A287" s="38"/>
      <c r="B287" s="36"/>
      <c r="C287" s="34"/>
      <c r="D287" s="36"/>
      <c r="E287" s="36"/>
      <c r="F287" s="36"/>
      <c r="G287" s="36"/>
      <c r="H287" s="36"/>
      <c r="I287" s="36"/>
      <c r="J287" s="38"/>
      <c r="K287" s="38"/>
      <c r="L287" s="39"/>
      <c r="M287" s="46"/>
      <c r="N287" s="264"/>
      <c r="O287" s="46"/>
      <c r="P287" s="46"/>
      <c r="Q287" s="34"/>
      <c r="R287" s="36"/>
      <c r="S287" s="46"/>
      <c r="T287" s="36"/>
      <c r="U287" s="46"/>
      <c r="V287" s="46"/>
      <c r="W287" s="38"/>
      <c r="X287" s="38"/>
      <c r="Y287" s="36"/>
      <c r="Z287" s="34"/>
      <c r="AA287" s="48"/>
      <c r="AB287" s="20"/>
      <c r="AC287" s="46"/>
      <c r="AD287" s="46"/>
      <c r="AE287" s="38"/>
      <c r="AF287" s="34"/>
      <c r="AG287" s="38"/>
      <c r="AH287" s="38"/>
      <c r="AI287" s="38"/>
      <c r="AJ287" s="38"/>
      <c r="AK287" s="38"/>
      <c r="AL287" s="38"/>
      <c r="AM287" s="38"/>
      <c r="AN287" s="38"/>
      <c r="AO287" s="34"/>
      <c r="AP287" s="34"/>
      <c r="AQ287" s="34"/>
      <c r="AR287" s="53"/>
      <c r="AS287" s="53"/>
      <c r="AT287" s="38"/>
      <c r="AU287" s="39"/>
      <c r="AV287" s="39"/>
      <c r="AW287" s="34"/>
      <c r="AX287" s="38"/>
      <c r="AY287" s="38"/>
      <c r="AZ287" s="38"/>
      <c r="BA287" s="38"/>
      <c r="BB287" s="38"/>
      <c r="BC287" s="38"/>
      <c r="BD287" s="38"/>
      <c r="BE287" s="38"/>
      <c r="BF287" s="38"/>
      <c r="BG287" s="38"/>
      <c r="BH287" s="38"/>
      <c r="BI287" s="38"/>
      <c r="BJ287" s="38"/>
      <c r="BK287" s="38"/>
      <c r="BL287" s="38"/>
      <c r="BM287" s="38"/>
      <c r="BN287" s="38"/>
      <c r="BO287" s="38"/>
      <c r="BP287" s="38"/>
      <c r="BQ287" s="38"/>
      <c r="BR287" s="38"/>
    </row>
    <row r="288" ht="15.75" customHeight="1">
      <c r="A288" s="38"/>
      <c r="B288" s="36"/>
      <c r="C288" s="34"/>
      <c r="D288" s="36"/>
      <c r="E288" s="36"/>
      <c r="F288" s="36"/>
      <c r="G288" s="36"/>
      <c r="H288" s="36"/>
      <c r="I288" s="36"/>
      <c r="J288" s="38"/>
      <c r="K288" s="38"/>
      <c r="L288" s="39"/>
      <c r="M288" s="46"/>
      <c r="N288" s="264"/>
      <c r="O288" s="46"/>
      <c r="P288" s="46"/>
      <c r="Q288" s="34"/>
      <c r="R288" s="36"/>
      <c r="S288" s="46"/>
      <c r="T288" s="36"/>
      <c r="U288" s="46"/>
      <c r="V288" s="46"/>
      <c r="W288" s="38"/>
      <c r="X288" s="38"/>
      <c r="Y288" s="36"/>
      <c r="Z288" s="34"/>
      <c r="AA288" s="48"/>
      <c r="AB288" s="20"/>
      <c r="AC288" s="46"/>
      <c r="AD288" s="46"/>
      <c r="AE288" s="38"/>
      <c r="AF288" s="34"/>
      <c r="AG288" s="38"/>
      <c r="AH288" s="38"/>
      <c r="AI288" s="38"/>
      <c r="AJ288" s="38"/>
      <c r="AK288" s="38"/>
      <c r="AL288" s="38"/>
      <c r="AM288" s="38"/>
      <c r="AN288" s="38"/>
      <c r="AO288" s="34"/>
      <c r="AP288" s="34"/>
      <c r="AQ288" s="34"/>
      <c r="AR288" s="53"/>
      <c r="AS288" s="53"/>
      <c r="AT288" s="38"/>
      <c r="AU288" s="39"/>
      <c r="AV288" s="39"/>
      <c r="AW288" s="34"/>
      <c r="AX288" s="38"/>
      <c r="AY288" s="38"/>
      <c r="AZ288" s="38"/>
      <c r="BA288" s="38"/>
      <c r="BB288" s="38"/>
      <c r="BC288" s="38"/>
      <c r="BD288" s="38"/>
      <c r="BE288" s="38"/>
      <c r="BF288" s="38"/>
      <c r="BG288" s="38"/>
      <c r="BH288" s="38"/>
      <c r="BI288" s="38"/>
      <c r="BJ288" s="38"/>
      <c r="BK288" s="38"/>
      <c r="BL288" s="38"/>
      <c r="BM288" s="38"/>
      <c r="BN288" s="38"/>
      <c r="BO288" s="38"/>
      <c r="BP288" s="38"/>
      <c r="BQ288" s="38"/>
      <c r="BR288" s="38"/>
    </row>
    <row r="289" ht="15.75" customHeight="1">
      <c r="A289" s="38"/>
      <c r="B289" s="36"/>
      <c r="C289" s="34"/>
      <c r="D289" s="36"/>
      <c r="E289" s="36"/>
      <c r="F289" s="36"/>
      <c r="G289" s="36"/>
      <c r="H289" s="36"/>
      <c r="I289" s="36"/>
      <c r="J289" s="38"/>
      <c r="K289" s="38"/>
      <c r="L289" s="39"/>
      <c r="M289" s="46"/>
      <c r="N289" s="264"/>
      <c r="O289" s="46"/>
      <c r="P289" s="46"/>
      <c r="Q289" s="34"/>
      <c r="R289" s="36"/>
      <c r="S289" s="46"/>
      <c r="T289" s="36"/>
      <c r="U289" s="46"/>
      <c r="V289" s="46"/>
      <c r="W289" s="38"/>
      <c r="X289" s="38"/>
      <c r="Y289" s="36"/>
      <c r="Z289" s="34"/>
      <c r="AA289" s="48"/>
      <c r="AB289" s="20"/>
      <c r="AC289" s="46"/>
      <c r="AD289" s="46"/>
      <c r="AE289" s="38"/>
      <c r="AF289" s="34"/>
      <c r="AG289" s="38"/>
      <c r="AH289" s="38"/>
      <c r="AI289" s="38"/>
      <c r="AJ289" s="38"/>
      <c r="AK289" s="38"/>
      <c r="AL289" s="38"/>
      <c r="AM289" s="38"/>
      <c r="AN289" s="38"/>
      <c r="AO289" s="34"/>
      <c r="AP289" s="34"/>
      <c r="AQ289" s="34"/>
      <c r="AR289" s="53"/>
      <c r="AS289" s="53"/>
      <c r="AT289" s="38"/>
      <c r="AU289" s="39"/>
      <c r="AV289" s="39"/>
      <c r="AW289" s="34"/>
      <c r="AX289" s="38"/>
      <c r="AY289" s="38"/>
      <c r="AZ289" s="38"/>
      <c r="BA289" s="38"/>
      <c r="BB289" s="38"/>
      <c r="BC289" s="38"/>
      <c r="BD289" s="38"/>
      <c r="BE289" s="38"/>
      <c r="BF289" s="38"/>
      <c r="BG289" s="38"/>
      <c r="BH289" s="38"/>
      <c r="BI289" s="38"/>
      <c r="BJ289" s="38"/>
      <c r="BK289" s="38"/>
      <c r="BL289" s="38"/>
      <c r="BM289" s="38"/>
      <c r="BN289" s="38"/>
      <c r="BO289" s="38"/>
      <c r="BP289" s="38"/>
      <c r="BQ289" s="38"/>
      <c r="BR289" s="38"/>
    </row>
    <row r="290" ht="15.75" customHeight="1">
      <c r="A290" s="38"/>
      <c r="B290" s="36"/>
      <c r="C290" s="34"/>
      <c r="D290" s="36"/>
      <c r="E290" s="36"/>
      <c r="F290" s="36"/>
      <c r="G290" s="36"/>
      <c r="H290" s="36"/>
      <c r="I290" s="36"/>
      <c r="J290" s="38"/>
      <c r="K290" s="38"/>
      <c r="L290" s="39"/>
      <c r="M290" s="46"/>
      <c r="N290" s="264"/>
      <c r="O290" s="46"/>
      <c r="P290" s="46"/>
      <c r="Q290" s="34"/>
      <c r="R290" s="36"/>
      <c r="S290" s="46"/>
      <c r="T290" s="36"/>
      <c r="U290" s="46"/>
      <c r="V290" s="46"/>
      <c r="W290" s="38"/>
      <c r="X290" s="38"/>
      <c r="Y290" s="36"/>
      <c r="Z290" s="34"/>
      <c r="AA290" s="48"/>
      <c r="AB290" s="20"/>
      <c r="AC290" s="46"/>
      <c r="AD290" s="46"/>
      <c r="AE290" s="38"/>
      <c r="AF290" s="34"/>
      <c r="AG290" s="38"/>
      <c r="AH290" s="38"/>
      <c r="AI290" s="38"/>
      <c r="AJ290" s="38"/>
      <c r="AK290" s="38"/>
      <c r="AL290" s="38"/>
      <c r="AM290" s="38"/>
      <c r="AN290" s="38"/>
      <c r="AO290" s="34"/>
      <c r="AP290" s="34"/>
      <c r="AQ290" s="34"/>
      <c r="AR290" s="53"/>
      <c r="AS290" s="53"/>
      <c r="AT290" s="38"/>
      <c r="AU290" s="39"/>
      <c r="AV290" s="39"/>
      <c r="AW290" s="34"/>
      <c r="AX290" s="38"/>
      <c r="AY290" s="38"/>
      <c r="AZ290" s="38"/>
      <c r="BA290" s="38"/>
      <c r="BB290" s="38"/>
      <c r="BC290" s="38"/>
      <c r="BD290" s="38"/>
      <c r="BE290" s="38"/>
      <c r="BF290" s="38"/>
      <c r="BG290" s="38"/>
      <c r="BH290" s="38"/>
      <c r="BI290" s="38"/>
      <c r="BJ290" s="38"/>
      <c r="BK290" s="38"/>
      <c r="BL290" s="38"/>
      <c r="BM290" s="38"/>
      <c r="BN290" s="38"/>
      <c r="BO290" s="38"/>
      <c r="BP290" s="38"/>
      <c r="BQ290" s="38"/>
      <c r="BR290" s="38"/>
    </row>
    <row r="291" ht="15.75" customHeight="1">
      <c r="A291" s="38"/>
      <c r="B291" s="36"/>
      <c r="C291" s="34"/>
      <c r="D291" s="36"/>
      <c r="E291" s="36"/>
      <c r="F291" s="36"/>
      <c r="G291" s="36"/>
      <c r="H291" s="36"/>
      <c r="I291" s="36"/>
      <c r="J291" s="38"/>
      <c r="K291" s="38"/>
      <c r="L291" s="39"/>
      <c r="M291" s="46"/>
      <c r="N291" s="264"/>
      <c r="O291" s="46"/>
      <c r="P291" s="46"/>
      <c r="Q291" s="34"/>
      <c r="R291" s="36"/>
      <c r="S291" s="46"/>
      <c r="T291" s="36"/>
      <c r="U291" s="46"/>
      <c r="V291" s="46"/>
      <c r="W291" s="38"/>
      <c r="X291" s="38"/>
      <c r="Y291" s="36"/>
      <c r="Z291" s="34"/>
      <c r="AA291" s="48"/>
      <c r="AB291" s="20"/>
      <c r="AC291" s="46"/>
      <c r="AD291" s="46"/>
      <c r="AE291" s="38"/>
      <c r="AF291" s="34"/>
      <c r="AG291" s="38"/>
      <c r="AH291" s="38"/>
      <c r="AI291" s="38"/>
      <c r="AJ291" s="38"/>
      <c r="AK291" s="38"/>
      <c r="AL291" s="38"/>
      <c r="AM291" s="38"/>
      <c r="AN291" s="38"/>
      <c r="AO291" s="34"/>
      <c r="AP291" s="34"/>
      <c r="AQ291" s="34"/>
      <c r="AR291" s="53"/>
      <c r="AS291" s="53"/>
      <c r="AT291" s="38"/>
      <c r="AU291" s="39"/>
      <c r="AV291" s="39"/>
      <c r="AW291" s="34"/>
      <c r="AX291" s="38"/>
      <c r="AY291" s="38"/>
      <c r="AZ291" s="38"/>
      <c r="BA291" s="38"/>
      <c r="BB291" s="38"/>
      <c r="BC291" s="38"/>
      <c r="BD291" s="38"/>
      <c r="BE291" s="38"/>
      <c r="BF291" s="38"/>
      <c r="BG291" s="38"/>
      <c r="BH291" s="38"/>
      <c r="BI291" s="38"/>
      <c r="BJ291" s="38"/>
      <c r="BK291" s="38"/>
      <c r="BL291" s="38"/>
      <c r="BM291" s="38"/>
      <c r="BN291" s="38"/>
      <c r="BO291" s="38"/>
      <c r="BP291" s="38"/>
      <c r="BQ291" s="38"/>
      <c r="BR291" s="38"/>
    </row>
    <row r="292" ht="15.75" customHeight="1">
      <c r="A292" s="38"/>
      <c r="B292" s="36"/>
      <c r="C292" s="34"/>
      <c r="D292" s="36"/>
      <c r="E292" s="36"/>
      <c r="F292" s="36"/>
      <c r="G292" s="36"/>
      <c r="H292" s="36"/>
      <c r="I292" s="36"/>
      <c r="J292" s="38"/>
      <c r="K292" s="38"/>
      <c r="L292" s="39"/>
      <c r="M292" s="46"/>
      <c r="N292" s="264"/>
      <c r="O292" s="46"/>
      <c r="P292" s="46"/>
      <c r="Q292" s="34"/>
      <c r="R292" s="36"/>
      <c r="S292" s="46"/>
      <c r="T292" s="36"/>
      <c r="U292" s="46"/>
      <c r="V292" s="46"/>
      <c r="W292" s="38"/>
      <c r="X292" s="38"/>
      <c r="Y292" s="36"/>
      <c r="Z292" s="34"/>
      <c r="AA292" s="48"/>
      <c r="AB292" s="20"/>
      <c r="AC292" s="46"/>
      <c r="AD292" s="46"/>
      <c r="AE292" s="38"/>
      <c r="AF292" s="34"/>
      <c r="AG292" s="38"/>
      <c r="AH292" s="38"/>
      <c r="AI292" s="38"/>
      <c r="AJ292" s="38"/>
      <c r="AK292" s="38"/>
      <c r="AL292" s="38"/>
      <c r="AM292" s="38"/>
      <c r="AN292" s="38"/>
      <c r="AO292" s="34"/>
      <c r="AP292" s="34"/>
      <c r="AQ292" s="34"/>
      <c r="AR292" s="53"/>
      <c r="AS292" s="53"/>
      <c r="AT292" s="38"/>
      <c r="AU292" s="39"/>
      <c r="AV292" s="39"/>
      <c r="AW292" s="34"/>
      <c r="AX292" s="38"/>
      <c r="AY292" s="38"/>
      <c r="AZ292" s="38"/>
      <c r="BA292" s="38"/>
      <c r="BB292" s="38"/>
      <c r="BC292" s="38"/>
      <c r="BD292" s="38"/>
      <c r="BE292" s="38"/>
      <c r="BF292" s="38"/>
      <c r="BG292" s="38"/>
      <c r="BH292" s="38"/>
      <c r="BI292" s="38"/>
      <c r="BJ292" s="38"/>
      <c r="BK292" s="38"/>
      <c r="BL292" s="38"/>
      <c r="BM292" s="38"/>
      <c r="BN292" s="38"/>
      <c r="BO292" s="38"/>
      <c r="BP292" s="38"/>
      <c r="BQ292" s="38"/>
      <c r="BR292" s="38"/>
    </row>
    <row r="293" ht="15.75" customHeight="1">
      <c r="A293" s="38"/>
      <c r="B293" s="36"/>
      <c r="C293" s="34"/>
      <c r="D293" s="36"/>
      <c r="E293" s="36"/>
      <c r="F293" s="36"/>
      <c r="G293" s="36"/>
      <c r="H293" s="36"/>
      <c r="I293" s="36"/>
      <c r="J293" s="38"/>
      <c r="K293" s="38"/>
      <c r="L293" s="39"/>
      <c r="M293" s="46"/>
      <c r="N293" s="264"/>
      <c r="O293" s="46"/>
      <c r="P293" s="46"/>
      <c r="Q293" s="34"/>
      <c r="R293" s="36"/>
      <c r="S293" s="46"/>
      <c r="T293" s="36"/>
      <c r="U293" s="46"/>
      <c r="V293" s="46"/>
      <c r="W293" s="38"/>
      <c r="X293" s="38"/>
      <c r="Y293" s="36"/>
      <c r="Z293" s="34"/>
      <c r="AA293" s="48"/>
      <c r="AB293" s="20"/>
      <c r="AC293" s="46"/>
      <c r="AD293" s="46"/>
      <c r="AE293" s="38"/>
      <c r="AF293" s="34"/>
      <c r="AG293" s="38"/>
      <c r="AH293" s="38"/>
      <c r="AI293" s="38"/>
      <c r="AJ293" s="38"/>
      <c r="AK293" s="38"/>
      <c r="AL293" s="38"/>
      <c r="AM293" s="38"/>
      <c r="AN293" s="38"/>
      <c r="AO293" s="34"/>
      <c r="AP293" s="34"/>
      <c r="AQ293" s="34"/>
      <c r="AR293" s="53"/>
      <c r="AS293" s="53"/>
      <c r="AT293" s="38"/>
      <c r="AU293" s="39"/>
      <c r="AV293" s="39"/>
      <c r="AW293" s="34"/>
      <c r="AX293" s="38"/>
      <c r="AY293" s="38"/>
      <c r="AZ293" s="38"/>
      <c r="BA293" s="38"/>
      <c r="BB293" s="38"/>
      <c r="BC293" s="38"/>
      <c r="BD293" s="38"/>
      <c r="BE293" s="38"/>
      <c r="BF293" s="38"/>
      <c r="BG293" s="38"/>
      <c r="BH293" s="38"/>
      <c r="BI293" s="38"/>
      <c r="BJ293" s="38"/>
      <c r="BK293" s="38"/>
      <c r="BL293" s="38"/>
      <c r="BM293" s="38"/>
      <c r="BN293" s="38"/>
      <c r="BO293" s="38"/>
      <c r="BP293" s="38"/>
      <c r="BQ293" s="38"/>
      <c r="BR293" s="38"/>
    </row>
    <row r="294" ht="15.75" customHeight="1">
      <c r="A294" s="38"/>
      <c r="B294" s="36"/>
      <c r="C294" s="34"/>
      <c r="D294" s="36"/>
      <c r="E294" s="36"/>
      <c r="F294" s="36"/>
      <c r="G294" s="36"/>
      <c r="H294" s="36"/>
      <c r="I294" s="36"/>
      <c r="J294" s="38"/>
      <c r="K294" s="38"/>
      <c r="L294" s="39"/>
      <c r="M294" s="46"/>
      <c r="N294" s="264"/>
      <c r="O294" s="46"/>
      <c r="P294" s="46"/>
      <c r="Q294" s="34"/>
      <c r="R294" s="36"/>
      <c r="S294" s="46"/>
      <c r="T294" s="36"/>
      <c r="U294" s="46"/>
      <c r="V294" s="46"/>
      <c r="W294" s="38"/>
      <c r="X294" s="38"/>
      <c r="Y294" s="36"/>
      <c r="Z294" s="34"/>
      <c r="AA294" s="48"/>
      <c r="AB294" s="20"/>
      <c r="AC294" s="46"/>
      <c r="AD294" s="46"/>
      <c r="AE294" s="38"/>
      <c r="AF294" s="34"/>
      <c r="AG294" s="38"/>
      <c r="AH294" s="38"/>
      <c r="AI294" s="38"/>
      <c r="AJ294" s="38"/>
      <c r="AK294" s="38"/>
      <c r="AL294" s="38"/>
      <c r="AM294" s="38"/>
      <c r="AN294" s="38"/>
      <c r="AO294" s="34"/>
      <c r="AP294" s="34"/>
      <c r="AQ294" s="34"/>
      <c r="AR294" s="53"/>
      <c r="AS294" s="53"/>
      <c r="AT294" s="38"/>
      <c r="AU294" s="39"/>
      <c r="AV294" s="39"/>
      <c r="AW294" s="34"/>
      <c r="AX294" s="38"/>
      <c r="AY294" s="38"/>
      <c r="AZ294" s="38"/>
      <c r="BA294" s="38"/>
      <c r="BB294" s="38"/>
      <c r="BC294" s="38"/>
      <c r="BD294" s="38"/>
      <c r="BE294" s="38"/>
      <c r="BF294" s="38"/>
      <c r="BG294" s="38"/>
      <c r="BH294" s="38"/>
      <c r="BI294" s="38"/>
      <c r="BJ294" s="38"/>
      <c r="BK294" s="38"/>
      <c r="BL294" s="38"/>
      <c r="BM294" s="38"/>
      <c r="BN294" s="38"/>
      <c r="BO294" s="38"/>
      <c r="BP294" s="38"/>
      <c r="BQ294" s="38"/>
      <c r="BR294" s="38"/>
    </row>
    <row r="295" ht="15.75" customHeight="1">
      <c r="A295" s="38"/>
      <c r="B295" s="36"/>
      <c r="C295" s="34"/>
      <c r="D295" s="36"/>
      <c r="E295" s="36"/>
      <c r="F295" s="36"/>
      <c r="G295" s="36"/>
      <c r="H295" s="36"/>
      <c r="I295" s="36"/>
      <c r="J295" s="38"/>
      <c r="K295" s="38"/>
      <c r="L295" s="39"/>
      <c r="M295" s="46"/>
      <c r="N295" s="264"/>
      <c r="O295" s="46"/>
      <c r="P295" s="46"/>
      <c r="Q295" s="34"/>
      <c r="R295" s="36"/>
      <c r="S295" s="46"/>
      <c r="T295" s="36"/>
      <c r="U295" s="46"/>
      <c r="V295" s="46"/>
      <c r="W295" s="38"/>
      <c r="X295" s="38"/>
      <c r="Y295" s="36"/>
      <c r="Z295" s="34"/>
      <c r="AA295" s="48"/>
      <c r="AB295" s="20"/>
      <c r="AC295" s="46"/>
      <c r="AD295" s="46"/>
      <c r="AE295" s="38"/>
      <c r="AF295" s="34"/>
      <c r="AG295" s="38"/>
      <c r="AH295" s="38"/>
      <c r="AI295" s="38"/>
      <c r="AJ295" s="38"/>
      <c r="AK295" s="38"/>
      <c r="AL295" s="38"/>
      <c r="AM295" s="38"/>
      <c r="AN295" s="38"/>
      <c r="AO295" s="34"/>
      <c r="AP295" s="34"/>
      <c r="AQ295" s="34"/>
      <c r="AR295" s="53"/>
      <c r="AS295" s="53"/>
      <c r="AT295" s="38"/>
      <c r="AU295" s="39"/>
      <c r="AV295" s="39"/>
      <c r="AW295" s="34"/>
      <c r="AX295" s="38"/>
      <c r="AY295" s="38"/>
      <c r="AZ295" s="38"/>
      <c r="BA295" s="38"/>
      <c r="BB295" s="38"/>
      <c r="BC295" s="38"/>
      <c r="BD295" s="38"/>
      <c r="BE295" s="38"/>
      <c r="BF295" s="38"/>
      <c r="BG295" s="38"/>
      <c r="BH295" s="38"/>
      <c r="BI295" s="38"/>
      <c r="BJ295" s="38"/>
      <c r="BK295" s="38"/>
      <c r="BL295" s="38"/>
      <c r="BM295" s="38"/>
      <c r="BN295" s="38"/>
      <c r="BO295" s="38"/>
      <c r="BP295" s="38"/>
      <c r="BQ295" s="38"/>
      <c r="BR295" s="38"/>
    </row>
    <row r="296" ht="15.75" customHeight="1">
      <c r="A296" s="38"/>
      <c r="B296" s="36"/>
      <c r="C296" s="34"/>
      <c r="D296" s="36"/>
      <c r="E296" s="36"/>
      <c r="F296" s="36"/>
      <c r="G296" s="36"/>
      <c r="H296" s="36"/>
      <c r="I296" s="36"/>
      <c r="J296" s="38"/>
      <c r="K296" s="38"/>
      <c r="L296" s="39"/>
      <c r="M296" s="46"/>
      <c r="N296" s="264"/>
      <c r="O296" s="46"/>
      <c r="P296" s="46"/>
      <c r="Q296" s="34"/>
      <c r="R296" s="36"/>
      <c r="S296" s="46"/>
      <c r="T296" s="36"/>
      <c r="U296" s="46"/>
      <c r="V296" s="46"/>
      <c r="W296" s="38"/>
      <c r="X296" s="38"/>
      <c r="Y296" s="36"/>
      <c r="Z296" s="34"/>
      <c r="AA296" s="48"/>
      <c r="AB296" s="20"/>
      <c r="AC296" s="46"/>
      <c r="AD296" s="46"/>
      <c r="AE296" s="38"/>
      <c r="AF296" s="34"/>
      <c r="AG296" s="38"/>
      <c r="AH296" s="38"/>
      <c r="AI296" s="38"/>
      <c r="AJ296" s="38"/>
      <c r="AK296" s="38"/>
      <c r="AL296" s="38"/>
      <c r="AM296" s="38"/>
      <c r="AN296" s="38"/>
      <c r="AO296" s="34"/>
      <c r="AP296" s="34"/>
      <c r="AQ296" s="34"/>
      <c r="AR296" s="53"/>
      <c r="AS296" s="53"/>
      <c r="AT296" s="38"/>
      <c r="AU296" s="39"/>
      <c r="AV296" s="39"/>
      <c r="AW296" s="34"/>
      <c r="AX296" s="38"/>
      <c r="AY296" s="38"/>
      <c r="AZ296" s="38"/>
      <c r="BA296" s="38"/>
      <c r="BB296" s="38"/>
      <c r="BC296" s="38"/>
      <c r="BD296" s="38"/>
      <c r="BE296" s="38"/>
      <c r="BF296" s="38"/>
      <c r="BG296" s="38"/>
      <c r="BH296" s="38"/>
      <c r="BI296" s="38"/>
      <c r="BJ296" s="38"/>
      <c r="BK296" s="38"/>
      <c r="BL296" s="38"/>
      <c r="BM296" s="38"/>
      <c r="BN296" s="38"/>
      <c r="BO296" s="38"/>
      <c r="BP296" s="38"/>
      <c r="BQ296" s="38"/>
      <c r="BR296" s="38"/>
    </row>
    <row r="297" ht="15.75" customHeight="1">
      <c r="A297" s="38"/>
      <c r="B297" s="36"/>
      <c r="C297" s="34"/>
      <c r="D297" s="36"/>
      <c r="E297" s="36"/>
      <c r="F297" s="36"/>
      <c r="G297" s="36"/>
      <c r="H297" s="36"/>
      <c r="I297" s="36"/>
      <c r="J297" s="38"/>
      <c r="K297" s="38"/>
      <c r="L297" s="39"/>
      <c r="M297" s="46"/>
      <c r="N297" s="264"/>
      <c r="O297" s="46"/>
      <c r="P297" s="46"/>
      <c r="Q297" s="34"/>
      <c r="R297" s="36"/>
      <c r="S297" s="46"/>
      <c r="T297" s="36"/>
      <c r="U297" s="46"/>
      <c r="V297" s="46"/>
      <c r="W297" s="38"/>
      <c r="X297" s="38"/>
      <c r="Y297" s="36"/>
      <c r="Z297" s="34"/>
      <c r="AA297" s="48"/>
      <c r="AB297" s="20"/>
      <c r="AC297" s="46"/>
      <c r="AD297" s="46"/>
      <c r="AE297" s="38"/>
      <c r="AF297" s="34"/>
      <c r="AG297" s="38"/>
      <c r="AH297" s="38"/>
      <c r="AI297" s="38"/>
      <c r="AJ297" s="38"/>
      <c r="AK297" s="38"/>
      <c r="AL297" s="38"/>
      <c r="AM297" s="38"/>
      <c r="AN297" s="38"/>
      <c r="AO297" s="34"/>
      <c r="AP297" s="34"/>
      <c r="AQ297" s="34"/>
      <c r="AR297" s="53"/>
      <c r="AS297" s="53"/>
      <c r="AT297" s="38"/>
      <c r="AU297" s="39"/>
      <c r="AV297" s="39"/>
      <c r="AW297" s="34"/>
      <c r="AX297" s="38"/>
      <c r="AY297" s="38"/>
      <c r="AZ297" s="38"/>
      <c r="BA297" s="38"/>
      <c r="BB297" s="38"/>
      <c r="BC297" s="38"/>
      <c r="BD297" s="38"/>
      <c r="BE297" s="38"/>
      <c r="BF297" s="38"/>
      <c r="BG297" s="38"/>
      <c r="BH297" s="38"/>
      <c r="BI297" s="38"/>
      <c r="BJ297" s="38"/>
      <c r="BK297" s="38"/>
      <c r="BL297" s="38"/>
      <c r="BM297" s="38"/>
      <c r="BN297" s="38"/>
      <c r="BO297" s="38"/>
      <c r="BP297" s="38"/>
      <c r="BQ297" s="38"/>
      <c r="BR297" s="38"/>
    </row>
    <row r="298" ht="15.75" customHeight="1">
      <c r="A298" s="38"/>
      <c r="B298" s="36"/>
      <c r="C298" s="34"/>
      <c r="D298" s="36"/>
      <c r="E298" s="36"/>
      <c r="F298" s="36"/>
      <c r="G298" s="36"/>
      <c r="H298" s="36"/>
      <c r="I298" s="36"/>
      <c r="J298" s="38"/>
      <c r="K298" s="38"/>
      <c r="L298" s="39"/>
      <c r="M298" s="46"/>
      <c r="N298" s="264"/>
      <c r="O298" s="46"/>
      <c r="P298" s="46"/>
      <c r="Q298" s="34"/>
      <c r="R298" s="36"/>
      <c r="S298" s="46"/>
      <c r="T298" s="36"/>
      <c r="U298" s="46"/>
      <c r="V298" s="46"/>
      <c r="W298" s="38"/>
      <c r="X298" s="38"/>
      <c r="Y298" s="36"/>
      <c r="Z298" s="34"/>
      <c r="AA298" s="48"/>
      <c r="AB298" s="20"/>
      <c r="AC298" s="46"/>
      <c r="AD298" s="46"/>
      <c r="AE298" s="38"/>
      <c r="AF298" s="34"/>
      <c r="AG298" s="38"/>
      <c r="AH298" s="38"/>
      <c r="AI298" s="38"/>
      <c r="AJ298" s="38"/>
      <c r="AK298" s="38"/>
      <c r="AL298" s="38"/>
      <c r="AM298" s="38"/>
      <c r="AN298" s="38"/>
      <c r="AO298" s="34"/>
      <c r="AP298" s="34"/>
      <c r="AQ298" s="34"/>
      <c r="AR298" s="53"/>
      <c r="AS298" s="53"/>
      <c r="AT298" s="38"/>
      <c r="AU298" s="39"/>
      <c r="AV298" s="39"/>
      <c r="AW298" s="34"/>
      <c r="AX298" s="38"/>
      <c r="AY298" s="38"/>
      <c r="AZ298" s="38"/>
      <c r="BA298" s="38"/>
      <c r="BB298" s="38"/>
      <c r="BC298" s="38"/>
      <c r="BD298" s="38"/>
      <c r="BE298" s="38"/>
      <c r="BF298" s="38"/>
      <c r="BG298" s="38"/>
      <c r="BH298" s="38"/>
      <c r="BI298" s="38"/>
      <c r="BJ298" s="38"/>
      <c r="BK298" s="38"/>
      <c r="BL298" s="38"/>
      <c r="BM298" s="38"/>
      <c r="BN298" s="38"/>
      <c r="BO298" s="38"/>
      <c r="BP298" s="38"/>
      <c r="BQ298" s="38"/>
      <c r="BR298" s="38"/>
    </row>
    <row r="299" ht="15.75" customHeight="1">
      <c r="A299" s="38"/>
      <c r="B299" s="36"/>
      <c r="C299" s="34"/>
      <c r="D299" s="36"/>
      <c r="E299" s="36"/>
      <c r="F299" s="36"/>
      <c r="G299" s="36"/>
      <c r="H299" s="36"/>
      <c r="I299" s="36"/>
      <c r="J299" s="38"/>
      <c r="K299" s="38"/>
      <c r="L299" s="39"/>
      <c r="M299" s="46"/>
      <c r="N299" s="264"/>
      <c r="O299" s="46"/>
      <c r="P299" s="46"/>
      <c r="Q299" s="34"/>
      <c r="R299" s="36"/>
      <c r="S299" s="46"/>
      <c r="T299" s="36"/>
      <c r="U299" s="46"/>
      <c r="V299" s="46"/>
      <c r="W299" s="38"/>
      <c r="X299" s="38"/>
      <c r="Y299" s="36"/>
      <c r="Z299" s="34"/>
      <c r="AA299" s="48"/>
      <c r="AB299" s="20"/>
      <c r="AC299" s="46"/>
      <c r="AD299" s="46"/>
      <c r="AE299" s="38"/>
      <c r="AF299" s="34"/>
      <c r="AG299" s="38"/>
      <c r="AH299" s="38"/>
      <c r="AI299" s="38"/>
      <c r="AJ299" s="38"/>
      <c r="AK299" s="38"/>
      <c r="AL299" s="38"/>
      <c r="AM299" s="38"/>
      <c r="AN299" s="38"/>
      <c r="AO299" s="34"/>
      <c r="AP299" s="34"/>
      <c r="AQ299" s="34"/>
      <c r="AR299" s="53"/>
      <c r="AS299" s="53"/>
      <c r="AT299" s="38"/>
      <c r="AU299" s="39"/>
      <c r="AV299" s="39"/>
      <c r="AW299" s="34"/>
      <c r="AX299" s="38"/>
      <c r="AY299" s="38"/>
      <c r="AZ299" s="38"/>
      <c r="BA299" s="38"/>
      <c r="BB299" s="38"/>
      <c r="BC299" s="38"/>
      <c r="BD299" s="38"/>
      <c r="BE299" s="38"/>
      <c r="BF299" s="38"/>
      <c r="BG299" s="38"/>
      <c r="BH299" s="38"/>
      <c r="BI299" s="38"/>
      <c r="BJ299" s="38"/>
      <c r="BK299" s="38"/>
      <c r="BL299" s="38"/>
      <c r="BM299" s="38"/>
      <c r="BN299" s="38"/>
      <c r="BO299" s="38"/>
      <c r="BP299" s="38"/>
      <c r="BQ299" s="38"/>
      <c r="BR299" s="38"/>
    </row>
    <row r="300" ht="15.75" customHeight="1">
      <c r="A300" s="38"/>
      <c r="B300" s="36"/>
      <c r="C300" s="34"/>
      <c r="D300" s="36"/>
      <c r="E300" s="36"/>
      <c r="F300" s="36"/>
      <c r="G300" s="36"/>
      <c r="H300" s="36"/>
      <c r="I300" s="36"/>
      <c r="J300" s="38"/>
      <c r="K300" s="38"/>
      <c r="L300" s="39"/>
      <c r="M300" s="46"/>
      <c r="N300" s="264"/>
      <c r="O300" s="46"/>
      <c r="P300" s="46"/>
      <c r="Q300" s="34"/>
      <c r="R300" s="36"/>
      <c r="S300" s="46"/>
      <c r="T300" s="36"/>
      <c r="U300" s="46"/>
      <c r="V300" s="46"/>
      <c r="W300" s="38"/>
      <c r="X300" s="38"/>
      <c r="Y300" s="36"/>
      <c r="Z300" s="34"/>
      <c r="AA300" s="48"/>
      <c r="AB300" s="20"/>
      <c r="AC300" s="46"/>
      <c r="AD300" s="46"/>
      <c r="AE300" s="38"/>
      <c r="AF300" s="34"/>
      <c r="AG300" s="38"/>
      <c r="AH300" s="38"/>
      <c r="AI300" s="38"/>
      <c r="AJ300" s="38"/>
      <c r="AK300" s="38"/>
      <c r="AL300" s="38"/>
      <c r="AM300" s="38"/>
      <c r="AN300" s="38"/>
      <c r="AO300" s="34"/>
      <c r="AP300" s="34"/>
      <c r="AQ300" s="34"/>
      <c r="AR300" s="53"/>
      <c r="AS300" s="53"/>
      <c r="AT300" s="38"/>
      <c r="AU300" s="39"/>
      <c r="AV300" s="39"/>
      <c r="AW300" s="34"/>
      <c r="AX300" s="38"/>
      <c r="AY300" s="38"/>
      <c r="AZ300" s="38"/>
      <c r="BA300" s="38"/>
      <c r="BB300" s="38"/>
      <c r="BC300" s="38"/>
      <c r="BD300" s="38"/>
      <c r="BE300" s="38"/>
      <c r="BF300" s="38"/>
      <c r="BG300" s="38"/>
      <c r="BH300" s="38"/>
      <c r="BI300" s="38"/>
      <c r="BJ300" s="38"/>
      <c r="BK300" s="38"/>
      <c r="BL300" s="38"/>
      <c r="BM300" s="38"/>
      <c r="BN300" s="38"/>
      <c r="BO300" s="38"/>
      <c r="BP300" s="38"/>
      <c r="BQ300" s="38"/>
      <c r="BR300" s="38"/>
    </row>
    <row r="301" ht="15.75" customHeight="1">
      <c r="A301" s="38"/>
      <c r="B301" s="36"/>
      <c r="C301" s="34"/>
      <c r="D301" s="36"/>
      <c r="E301" s="36"/>
      <c r="F301" s="36"/>
      <c r="G301" s="36"/>
      <c r="H301" s="36"/>
      <c r="I301" s="36"/>
      <c r="J301" s="38"/>
      <c r="K301" s="38"/>
      <c r="L301" s="39"/>
      <c r="M301" s="46"/>
      <c r="N301" s="264"/>
      <c r="O301" s="46"/>
      <c r="P301" s="46"/>
      <c r="Q301" s="34"/>
      <c r="R301" s="36"/>
      <c r="S301" s="46"/>
      <c r="T301" s="36"/>
      <c r="U301" s="46"/>
      <c r="V301" s="46"/>
      <c r="W301" s="38"/>
      <c r="X301" s="38"/>
      <c r="Y301" s="36"/>
      <c r="Z301" s="34"/>
      <c r="AA301" s="48"/>
      <c r="AB301" s="20"/>
      <c r="AC301" s="46"/>
      <c r="AD301" s="46"/>
      <c r="AE301" s="38"/>
      <c r="AF301" s="34"/>
      <c r="AG301" s="38"/>
      <c r="AH301" s="38"/>
      <c r="AI301" s="38"/>
      <c r="AJ301" s="38"/>
      <c r="AK301" s="38"/>
      <c r="AL301" s="38"/>
      <c r="AM301" s="38"/>
      <c r="AN301" s="38"/>
      <c r="AO301" s="34"/>
      <c r="AP301" s="34"/>
      <c r="AQ301" s="34"/>
      <c r="AR301" s="53"/>
      <c r="AS301" s="53"/>
      <c r="AT301" s="38"/>
      <c r="AU301" s="39"/>
      <c r="AV301" s="39"/>
      <c r="AW301" s="34"/>
      <c r="AX301" s="38"/>
      <c r="AY301" s="38"/>
      <c r="AZ301" s="38"/>
      <c r="BA301" s="38"/>
      <c r="BB301" s="38"/>
      <c r="BC301" s="38"/>
      <c r="BD301" s="38"/>
      <c r="BE301" s="38"/>
      <c r="BF301" s="38"/>
      <c r="BG301" s="38"/>
      <c r="BH301" s="38"/>
      <c r="BI301" s="38"/>
      <c r="BJ301" s="38"/>
      <c r="BK301" s="38"/>
      <c r="BL301" s="38"/>
      <c r="BM301" s="38"/>
      <c r="BN301" s="38"/>
      <c r="BO301" s="38"/>
      <c r="BP301" s="38"/>
      <c r="BQ301" s="38"/>
      <c r="BR301" s="38"/>
    </row>
    <row r="302" ht="15.75" customHeight="1">
      <c r="A302" s="38"/>
      <c r="B302" s="36"/>
      <c r="C302" s="34"/>
      <c r="D302" s="36"/>
      <c r="E302" s="36"/>
      <c r="F302" s="36"/>
      <c r="G302" s="36"/>
      <c r="H302" s="36"/>
      <c r="I302" s="36"/>
      <c r="J302" s="38"/>
      <c r="K302" s="38"/>
      <c r="L302" s="39"/>
      <c r="M302" s="46"/>
      <c r="N302" s="264"/>
      <c r="O302" s="46"/>
      <c r="P302" s="46"/>
      <c r="Q302" s="34"/>
      <c r="R302" s="36"/>
      <c r="S302" s="46"/>
      <c r="T302" s="36"/>
      <c r="U302" s="46"/>
      <c r="V302" s="46"/>
      <c r="W302" s="38"/>
      <c r="X302" s="38"/>
      <c r="Y302" s="36"/>
      <c r="Z302" s="34"/>
      <c r="AA302" s="48"/>
      <c r="AB302" s="20"/>
      <c r="AC302" s="46"/>
      <c r="AD302" s="46"/>
      <c r="AE302" s="38"/>
      <c r="AF302" s="34"/>
      <c r="AG302" s="38"/>
      <c r="AH302" s="38"/>
      <c r="AI302" s="38"/>
      <c r="AJ302" s="38"/>
      <c r="AK302" s="38"/>
      <c r="AL302" s="38"/>
      <c r="AM302" s="38"/>
      <c r="AN302" s="38"/>
      <c r="AO302" s="34"/>
      <c r="AP302" s="34"/>
      <c r="AQ302" s="34"/>
      <c r="AR302" s="53"/>
      <c r="AS302" s="53"/>
      <c r="AT302" s="38"/>
      <c r="AU302" s="39"/>
      <c r="AV302" s="39"/>
      <c r="AW302" s="34"/>
      <c r="AX302" s="38"/>
      <c r="AY302" s="38"/>
      <c r="AZ302" s="38"/>
      <c r="BA302" s="38"/>
      <c r="BB302" s="38"/>
      <c r="BC302" s="38"/>
      <c r="BD302" s="38"/>
      <c r="BE302" s="38"/>
      <c r="BF302" s="38"/>
      <c r="BG302" s="38"/>
      <c r="BH302" s="38"/>
      <c r="BI302" s="38"/>
      <c r="BJ302" s="38"/>
      <c r="BK302" s="38"/>
      <c r="BL302" s="38"/>
      <c r="BM302" s="38"/>
      <c r="BN302" s="38"/>
      <c r="BO302" s="38"/>
      <c r="BP302" s="38"/>
      <c r="BQ302" s="38"/>
      <c r="BR302" s="38"/>
    </row>
    <row r="303" ht="15.75" customHeight="1">
      <c r="A303" s="38"/>
      <c r="B303" s="36"/>
      <c r="C303" s="34"/>
      <c r="D303" s="36"/>
      <c r="E303" s="36"/>
      <c r="F303" s="36"/>
      <c r="G303" s="36"/>
      <c r="H303" s="36"/>
      <c r="I303" s="36"/>
      <c r="J303" s="38"/>
      <c r="K303" s="38"/>
      <c r="L303" s="39"/>
      <c r="M303" s="46"/>
      <c r="N303" s="264"/>
      <c r="O303" s="46"/>
      <c r="P303" s="46"/>
      <c r="Q303" s="34"/>
      <c r="R303" s="36"/>
      <c r="S303" s="46"/>
      <c r="T303" s="36"/>
      <c r="U303" s="46"/>
      <c r="V303" s="46"/>
      <c r="W303" s="38"/>
      <c r="X303" s="38"/>
      <c r="Y303" s="36"/>
      <c r="Z303" s="34"/>
      <c r="AA303" s="48"/>
      <c r="AB303" s="20"/>
      <c r="AC303" s="46"/>
      <c r="AD303" s="46"/>
      <c r="AE303" s="38"/>
      <c r="AF303" s="34"/>
      <c r="AG303" s="38"/>
      <c r="AH303" s="38"/>
      <c r="AI303" s="38"/>
      <c r="AJ303" s="38"/>
      <c r="AK303" s="38"/>
      <c r="AL303" s="38"/>
      <c r="AM303" s="38"/>
      <c r="AN303" s="38"/>
      <c r="AO303" s="34"/>
      <c r="AP303" s="34"/>
      <c r="AQ303" s="34"/>
      <c r="AR303" s="53"/>
      <c r="AS303" s="53"/>
      <c r="AT303" s="38"/>
      <c r="AU303" s="39"/>
      <c r="AV303" s="39"/>
      <c r="AW303" s="34"/>
      <c r="AX303" s="38"/>
      <c r="AY303" s="38"/>
      <c r="AZ303" s="38"/>
      <c r="BA303" s="38"/>
      <c r="BB303" s="38"/>
      <c r="BC303" s="38"/>
      <c r="BD303" s="38"/>
      <c r="BE303" s="38"/>
      <c r="BF303" s="38"/>
      <c r="BG303" s="38"/>
      <c r="BH303" s="38"/>
      <c r="BI303" s="38"/>
      <c r="BJ303" s="38"/>
      <c r="BK303" s="38"/>
      <c r="BL303" s="38"/>
      <c r="BM303" s="38"/>
      <c r="BN303" s="38"/>
      <c r="BO303" s="38"/>
      <c r="BP303" s="38"/>
      <c r="BQ303" s="38"/>
      <c r="BR303" s="38"/>
    </row>
    <row r="304" ht="15.75" customHeight="1">
      <c r="A304" s="38"/>
      <c r="B304" s="36"/>
      <c r="C304" s="34"/>
      <c r="D304" s="36"/>
      <c r="E304" s="36"/>
      <c r="F304" s="36"/>
      <c r="G304" s="36"/>
      <c r="H304" s="36"/>
      <c r="I304" s="36"/>
      <c r="J304" s="38"/>
      <c r="K304" s="38"/>
      <c r="L304" s="39"/>
      <c r="M304" s="46"/>
      <c r="N304" s="264"/>
      <c r="O304" s="46"/>
      <c r="P304" s="46"/>
      <c r="Q304" s="34"/>
      <c r="R304" s="36"/>
      <c r="S304" s="46"/>
      <c r="T304" s="36"/>
      <c r="U304" s="46"/>
      <c r="V304" s="46"/>
      <c r="W304" s="38"/>
      <c r="X304" s="38"/>
      <c r="Y304" s="36"/>
      <c r="Z304" s="34"/>
      <c r="AA304" s="48"/>
      <c r="AB304" s="20"/>
      <c r="AC304" s="46"/>
      <c r="AD304" s="46"/>
      <c r="AE304" s="38"/>
      <c r="AF304" s="34"/>
      <c r="AG304" s="38"/>
      <c r="AH304" s="38"/>
      <c r="AI304" s="38"/>
      <c r="AJ304" s="38"/>
      <c r="AK304" s="38"/>
      <c r="AL304" s="38"/>
      <c r="AM304" s="38"/>
      <c r="AN304" s="38"/>
      <c r="AO304" s="34"/>
      <c r="AP304" s="34"/>
      <c r="AQ304" s="34"/>
      <c r="AR304" s="53"/>
      <c r="AS304" s="53"/>
      <c r="AT304" s="38"/>
      <c r="AU304" s="39"/>
      <c r="AV304" s="39"/>
      <c r="AW304" s="34"/>
      <c r="AX304" s="38"/>
      <c r="AY304" s="38"/>
      <c r="AZ304" s="38"/>
      <c r="BA304" s="38"/>
      <c r="BB304" s="38"/>
      <c r="BC304" s="38"/>
      <c r="BD304" s="38"/>
      <c r="BE304" s="38"/>
      <c r="BF304" s="38"/>
      <c r="BG304" s="38"/>
      <c r="BH304" s="38"/>
      <c r="BI304" s="38"/>
      <c r="BJ304" s="38"/>
      <c r="BK304" s="38"/>
      <c r="BL304" s="38"/>
      <c r="BM304" s="38"/>
      <c r="BN304" s="38"/>
      <c r="BO304" s="38"/>
      <c r="BP304" s="38"/>
      <c r="BQ304" s="38"/>
      <c r="BR304" s="38"/>
    </row>
    <row r="305" ht="15.75" customHeight="1">
      <c r="A305" s="38"/>
      <c r="B305" s="36"/>
      <c r="C305" s="34"/>
      <c r="D305" s="36"/>
      <c r="E305" s="36"/>
      <c r="F305" s="36"/>
      <c r="G305" s="36"/>
      <c r="H305" s="36"/>
      <c r="I305" s="36"/>
      <c r="J305" s="38"/>
      <c r="K305" s="38"/>
      <c r="L305" s="39"/>
      <c r="M305" s="46"/>
      <c r="N305" s="264"/>
      <c r="O305" s="46"/>
      <c r="P305" s="46"/>
      <c r="Q305" s="34"/>
      <c r="R305" s="36"/>
      <c r="S305" s="46"/>
      <c r="T305" s="36"/>
      <c r="U305" s="46"/>
      <c r="V305" s="46"/>
      <c r="W305" s="38"/>
      <c r="X305" s="38"/>
      <c r="Y305" s="36"/>
      <c r="Z305" s="34"/>
      <c r="AA305" s="48"/>
      <c r="AB305" s="20"/>
      <c r="AC305" s="46"/>
      <c r="AD305" s="46"/>
      <c r="AE305" s="38"/>
      <c r="AF305" s="34"/>
      <c r="AG305" s="38"/>
      <c r="AH305" s="38"/>
      <c r="AI305" s="38"/>
      <c r="AJ305" s="38"/>
      <c r="AK305" s="38"/>
      <c r="AL305" s="38"/>
      <c r="AM305" s="38"/>
      <c r="AN305" s="38"/>
      <c r="AO305" s="34"/>
      <c r="AP305" s="34"/>
      <c r="AQ305" s="34"/>
      <c r="AR305" s="53"/>
      <c r="AS305" s="53"/>
      <c r="AT305" s="38"/>
      <c r="AU305" s="39"/>
      <c r="AV305" s="39"/>
      <c r="AW305" s="34"/>
      <c r="AX305" s="38"/>
      <c r="AY305" s="38"/>
      <c r="AZ305" s="38"/>
      <c r="BA305" s="38"/>
      <c r="BB305" s="38"/>
      <c r="BC305" s="38"/>
      <c r="BD305" s="38"/>
      <c r="BE305" s="38"/>
      <c r="BF305" s="38"/>
      <c r="BG305" s="38"/>
      <c r="BH305" s="38"/>
      <c r="BI305" s="38"/>
      <c r="BJ305" s="38"/>
      <c r="BK305" s="38"/>
      <c r="BL305" s="38"/>
      <c r="BM305" s="38"/>
      <c r="BN305" s="38"/>
      <c r="BO305" s="38"/>
      <c r="BP305" s="38"/>
      <c r="BQ305" s="38"/>
      <c r="BR305" s="38"/>
    </row>
    <row r="306" ht="15.75" customHeight="1">
      <c r="A306" s="38"/>
      <c r="B306" s="36"/>
      <c r="C306" s="34"/>
      <c r="D306" s="36"/>
      <c r="E306" s="36"/>
      <c r="F306" s="36"/>
      <c r="G306" s="36"/>
      <c r="H306" s="36"/>
      <c r="I306" s="36"/>
      <c r="J306" s="38"/>
      <c r="K306" s="38"/>
      <c r="L306" s="39"/>
      <c r="M306" s="46"/>
      <c r="N306" s="264"/>
      <c r="O306" s="46"/>
      <c r="P306" s="46"/>
      <c r="Q306" s="34"/>
      <c r="R306" s="36"/>
      <c r="S306" s="46"/>
      <c r="T306" s="36"/>
      <c r="U306" s="46"/>
      <c r="V306" s="46"/>
      <c r="W306" s="38"/>
      <c r="X306" s="38"/>
      <c r="Y306" s="36"/>
      <c r="Z306" s="34"/>
      <c r="AA306" s="48"/>
      <c r="AB306" s="20"/>
      <c r="AC306" s="46"/>
      <c r="AD306" s="46"/>
      <c r="AE306" s="38"/>
      <c r="AF306" s="34"/>
      <c r="AG306" s="38"/>
      <c r="AH306" s="38"/>
      <c r="AI306" s="38"/>
      <c r="AJ306" s="38"/>
      <c r="AK306" s="38"/>
      <c r="AL306" s="38"/>
      <c r="AM306" s="38"/>
      <c r="AN306" s="38"/>
      <c r="AO306" s="34"/>
      <c r="AP306" s="34"/>
      <c r="AQ306" s="34"/>
      <c r="AR306" s="53"/>
      <c r="AS306" s="53"/>
      <c r="AT306" s="38"/>
      <c r="AU306" s="39"/>
      <c r="AV306" s="39"/>
      <c r="AW306" s="34"/>
      <c r="AX306" s="38"/>
      <c r="AY306" s="38"/>
      <c r="AZ306" s="38"/>
      <c r="BA306" s="38"/>
      <c r="BB306" s="38"/>
      <c r="BC306" s="38"/>
      <c r="BD306" s="38"/>
      <c r="BE306" s="38"/>
      <c r="BF306" s="38"/>
      <c r="BG306" s="38"/>
      <c r="BH306" s="38"/>
      <c r="BI306" s="38"/>
      <c r="BJ306" s="38"/>
      <c r="BK306" s="38"/>
      <c r="BL306" s="38"/>
      <c r="BM306" s="38"/>
      <c r="BN306" s="38"/>
      <c r="BO306" s="38"/>
      <c r="BP306" s="38"/>
      <c r="BQ306" s="38"/>
      <c r="BR306" s="38"/>
    </row>
    <row r="307" ht="15.75" customHeight="1">
      <c r="A307" s="38"/>
      <c r="B307" s="36"/>
      <c r="C307" s="34"/>
      <c r="D307" s="36"/>
      <c r="E307" s="36"/>
      <c r="F307" s="36"/>
      <c r="G307" s="36"/>
      <c r="H307" s="36"/>
      <c r="I307" s="36"/>
      <c r="J307" s="38"/>
      <c r="K307" s="38"/>
      <c r="L307" s="39"/>
      <c r="M307" s="46"/>
      <c r="N307" s="264"/>
      <c r="O307" s="46"/>
      <c r="P307" s="46"/>
      <c r="Q307" s="34"/>
      <c r="R307" s="36"/>
      <c r="S307" s="46"/>
      <c r="T307" s="36"/>
      <c r="U307" s="46"/>
      <c r="V307" s="46"/>
      <c r="W307" s="38"/>
      <c r="X307" s="38"/>
      <c r="Y307" s="36"/>
      <c r="Z307" s="34"/>
      <c r="AA307" s="48"/>
      <c r="AB307" s="20"/>
      <c r="AC307" s="46"/>
      <c r="AD307" s="46"/>
      <c r="AE307" s="38"/>
      <c r="AF307" s="34"/>
      <c r="AG307" s="38"/>
      <c r="AH307" s="38"/>
      <c r="AI307" s="38"/>
      <c r="AJ307" s="38"/>
      <c r="AK307" s="38"/>
      <c r="AL307" s="38"/>
      <c r="AM307" s="38"/>
      <c r="AN307" s="38"/>
      <c r="AO307" s="34"/>
      <c r="AP307" s="34"/>
      <c r="AQ307" s="34"/>
      <c r="AR307" s="53"/>
      <c r="AS307" s="53"/>
      <c r="AT307" s="38"/>
      <c r="AU307" s="39"/>
      <c r="AV307" s="39"/>
      <c r="AW307" s="34"/>
      <c r="AX307" s="38"/>
      <c r="AY307" s="38"/>
      <c r="AZ307" s="38"/>
      <c r="BA307" s="38"/>
      <c r="BB307" s="38"/>
      <c r="BC307" s="38"/>
      <c r="BD307" s="38"/>
      <c r="BE307" s="38"/>
      <c r="BF307" s="38"/>
      <c r="BG307" s="38"/>
      <c r="BH307" s="38"/>
      <c r="BI307" s="38"/>
      <c r="BJ307" s="38"/>
      <c r="BK307" s="38"/>
      <c r="BL307" s="38"/>
      <c r="BM307" s="38"/>
      <c r="BN307" s="38"/>
      <c r="BO307" s="38"/>
      <c r="BP307" s="38"/>
      <c r="BQ307" s="38"/>
      <c r="BR307" s="38"/>
    </row>
    <row r="308" ht="15.75" customHeight="1">
      <c r="A308" s="38"/>
      <c r="B308" s="36"/>
      <c r="C308" s="34"/>
      <c r="D308" s="36"/>
      <c r="E308" s="36"/>
      <c r="F308" s="36"/>
      <c r="G308" s="36"/>
      <c r="H308" s="36"/>
      <c r="I308" s="36"/>
      <c r="J308" s="38"/>
      <c r="K308" s="38"/>
      <c r="L308" s="39"/>
      <c r="M308" s="46"/>
      <c r="N308" s="264"/>
      <c r="O308" s="46"/>
      <c r="P308" s="46"/>
      <c r="Q308" s="34"/>
      <c r="R308" s="36"/>
      <c r="S308" s="46"/>
      <c r="T308" s="36"/>
      <c r="U308" s="46"/>
      <c r="V308" s="46"/>
      <c r="W308" s="38"/>
      <c r="X308" s="38"/>
      <c r="Y308" s="36"/>
      <c r="Z308" s="34"/>
      <c r="AA308" s="48"/>
      <c r="AB308" s="20"/>
      <c r="AC308" s="46"/>
      <c r="AD308" s="46"/>
      <c r="AE308" s="38"/>
      <c r="AF308" s="34"/>
      <c r="AG308" s="38"/>
      <c r="AH308" s="38"/>
      <c r="AI308" s="38"/>
      <c r="AJ308" s="38"/>
      <c r="AK308" s="38"/>
      <c r="AL308" s="38"/>
      <c r="AM308" s="38"/>
      <c r="AN308" s="38"/>
      <c r="AO308" s="34"/>
      <c r="AP308" s="34"/>
      <c r="AQ308" s="34"/>
      <c r="AR308" s="53"/>
      <c r="AS308" s="53"/>
      <c r="AT308" s="38"/>
      <c r="AU308" s="39"/>
      <c r="AV308" s="39"/>
      <c r="AW308" s="34"/>
      <c r="AX308" s="38"/>
      <c r="AY308" s="38"/>
      <c r="AZ308" s="38"/>
      <c r="BA308" s="38"/>
      <c r="BB308" s="38"/>
      <c r="BC308" s="38"/>
      <c r="BD308" s="38"/>
      <c r="BE308" s="38"/>
      <c r="BF308" s="38"/>
      <c r="BG308" s="38"/>
      <c r="BH308" s="38"/>
      <c r="BI308" s="38"/>
      <c r="BJ308" s="38"/>
      <c r="BK308" s="38"/>
      <c r="BL308" s="38"/>
      <c r="BM308" s="38"/>
      <c r="BN308" s="38"/>
      <c r="BO308" s="38"/>
      <c r="BP308" s="38"/>
      <c r="BQ308" s="38"/>
      <c r="BR308" s="38"/>
    </row>
    <row r="309" ht="15.75" customHeight="1">
      <c r="A309" s="38"/>
      <c r="B309" s="36"/>
      <c r="C309" s="34"/>
      <c r="D309" s="36"/>
      <c r="E309" s="36"/>
      <c r="F309" s="36"/>
      <c r="G309" s="36"/>
      <c r="H309" s="36"/>
      <c r="I309" s="36"/>
      <c r="J309" s="38"/>
      <c r="K309" s="38"/>
      <c r="L309" s="39"/>
      <c r="M309" s="46"/>
      <c r="N309" s="264"/>
      <c r="O309" s="46"/>
      <c r="P309" s="46"/>
      <c r="Q309" s="34"/>
      <c r="R309" s="36"/>
      <c r="S309" s="46"/>
      <c r="T309" s="36"/>
      <c r="U309" s="46"/>
      <c r="V309" s="46"/>
      <c r="W309" s="38"/>
      <c r="X309" s="38"/>
      <c r="Y309" s="36"/>
      <c r="Z309" s="34"/>
      <c r="AA309" s="48"/>
      <c r="AB309" s="20"/>
      <c r="AC309" s="46"/>
      <c r="AD309" s="46"/>
      <c r="AE309" s="38"/>
      <c r="AF309" s="34"/>
      <c r="AG309" s="38"/>
      <c r="AH309" s="38"/>
      <c r="AI309" s="38"/>
      <c r="AJ309" s="38"/>
      <c r="AK309" s="38"/>
      <c r="AL309" s="38"/>
      <c r="AM309" s="38"/>
      <c r="AN309" s="38"/>
      <c r="AO309" s="34"/>
      <c r="AP309" s="34"/>
      <c r="AQ309" s="34"/>
      <c r="AR309" s="53"/>
      <c r="AS309" s="53"/>
      <c r="AT309" s="38"/>
      <c r="AU309" s="39"/>
      <c r="AV309" s="39"/>
      <c r="AW309" s="34"/>
      <c r="AX309" s="38"/>
      <c r="AY309" s="38"/>
      <c r="AZ309" s="38"/>
      <c r="BA309" s="38"/>
      <c r="BB309" s="38"/>
      <c r="BC309" s="38"/>
      <c r="BD309" s="38"/>
      <c r="BE309" s="38"/>
      <c r="BF309" s="38"/>
      <c r="BG309" s="38"/>
      <c r="BH309" s="38"/>
      <c r="BI309" s="38"/>
      <c r="BJ309" s="38"/>
      <c r="BK309" s="38"/>
      <c r="BL309" s="38"/>
      <c r="BM309" s="38"/>
      <c r="BN309" s="38"/>
      <c r="BO309" s="38"/>
      <c r="BP309" s="38"/>
      <c r="BQ309" s="38"/>
      <c r="BR309" s="38"/>
    </row>
    <row r="310" ht="15.75" customHeight="1">
      <c r="A310" s="38"/>
      <c r="B310" s="36"/>
      <c r="C310" s="34"/>
      <c r="D310" s="36"/>
      <c r="E310" s="36"/>
      <c r="F310" s="36"/>
      <c r="G310" s="36"/>
      <c r="H310" s="36"/>
      <c r="I310" s="36"/>
      <c r="J310" s="38"/>
      <c r="K310" s="38"/>
      <c r="L310" s="39"/>
      <c r="M310" s="46"/>
      <c r="N310" s="264"/>
      <c r="O310" s="46"/>
      <c r="P310" s="46"/>
      <c r="Q310" s="34"/>
      <c r="R310" s="36"/>
      <c r="S310" s="46"/>
      <c r="T310" s="36"/>
      <c r="U310" s="46"/>
      <c r="V310" s="46"/>
      <c r="W310" s="38"/>
      <c r="X310" s="38"/>
      <c r="Y310" s="36"/>
      <c r="Z310" s="34"/>
      <c r="AA310" s="48"/>
      <c r="AB310" s="20"/>
      <c r="AC310" s="46"/>
      <c r="AD310" s="46"/>
      <c r="AE310" s="38"/>
      <c r="AF310" s="34"/>
      <c r="AG310" s="38"/>
      <c r="AH310" s="38"/>
      <c r="AI310" s="38"/>
      <c r="AJ310" s="38"/>
      <c r="AK310" s="38"/>
      <c r="AL310" s="38"/>
      <c r="AM310" s="38"/>
      <c r="AN310" s="38"/>
      <c r="AO310" s="34"/>
      <c r="AP310" s="34"/>
      <c r="AQ310" s="34"/>
      <c r="AR310" s="53"/>
      <c r="AS310" s="53"/>
      <c r="AT310" s="38"/>
      <c r="AU310" s="39"/>
      <c r="AV310" s="39"/>
      <c r="AW310" s="34"/>
      <c r="AX310" s="38"/>
      <c r="AY310" s="38"/>
      <c r="AZ310" s="38"/>
      <c r="BA310" s="38"/>
      <c r="BB310" s="38"/>
      <c r="BC310" s="38"/>
      <c r="BD310" s="38"/>
      <c r="BE310" s="38"/>
      <c r="BF310" s="38"/>
      <c r="BG310" s="38"/>
      <c r="BH310" s="38"/>
      <c r="BI310" s="38"/>
      <c r="BJ310" s="38"/>
      <c r="BK310" s="38"/>
      <c r="BL310" s="38"/>
      <c r="BM310" s="38"/>
      <c r="BN310" s="38"/>
      <c r="BO310" s="38"/>
      <c r="BP310" s="38"/>
      <c r="BQ310" s="38"/>
      <c r="BR310" s="38"/>
    </row>
    <row r="311" ht="15.75" customHeight="1">
      <c r="A311" s="38"/>
      <c r="B311" s="36"/>
      <c r="C311" s="34"/>
      <c r="D311" s="36"/>
      <c r="E311" s="36"/>
      <c r="F311" s="36"/>
      <c r="G311" s="36"/>
      <c r="H311" s="36"/>
      <c r="I311" s="36"/>
      <c r="J311" s="38"/>
      <c r="K311" s="38"/>
      <c r="L311" s="39"/>
      <c r="M311" s="46"/>
      <c r="N311" s="264"/>
      <c r="O311" s="46"/>
      <c r="P311" s="46"/>
      <c r="Q311" s="34"/>
      <c r="R311" s="36"/>
      <c r="S311" s="46"/>
      <c r="T311" s="36"/>
      <c r="U311" s="46"/>
      <c r="V311" s="46"/>
      <c r="W311" s="38"/>
      <c r="X311" s="38"/>
      <c r="Y311" s="36"/>
      <c r="Z311" s="34"/>
      <c r="AA311" s="48"/>
      <c r="AB311" s="20"/>
      <c r="AC311" s="46"/>
      <c r="AD311" s="46"/>
      <c r="AE311" s="38"/>
      <c r="AF311" s="34"/>
      <c r="AG311" s="38"/>
      <c r="AH311" s="38"/>
      <c r="AI311" s="38"/>
      <c r="AJ311" s="38"/>
      <c r="AK311" s="38"/>
      <c r="AL311" s="38"/>
      <c r="AM311" s="38"/>
      <c r="AN311" s="38"/>
      <c r="AO311" s="34"/>
      <c r="AP311" s="34"/>
      <c r="AQ311" s="34"/>
      <c r="AR311" s="53"/>
      <c r="AS311" s="53"/>
      <c r="AT311" s="38"/>
      <c r="AU311" s="39"/>
      <c r="AV311" s="39"/>
      <c r="AW311" s="34"/>
      <c r="AX311" s="38"/>
      <c r="AY311" s="38"/>
      <c r="AZ311" s="38"/>
      <c r="BA311" s="38"/>
      <c r="BB311" s="38"/>
      <c r="BC311" s="38"/>
      <c r="BD311" s="38"/>
      <c r="BE311" s="38"/>
      <c r="BF311" s="38"/>
      <c r="BG311" s="38"/>
      <c r="BH311" s="38"/>
      <c r="BI311" s="38"/>
      <c r="BJ311" s="38"/>
      <c r="BK311" s="38"/>
      <c r="BL311" s="38"/>
      <c r="BM311" s="38"/>
      <c r="BN311" s="38"/>
      <c r="BO311" s="38"/>
      <c r="BP311" s="38"/>
      <c r="BQ311" s="38"/>
      <c r="BR311" s="38"/>
    </row>
    <row r="312" ht="15.75" customHeight="1">
      <c r="A312" s="38"/>
      <c r="B312" s="36"/>
      <c r="C312" s="34"/>
      <c r="D312" s="36"/>
      <c r="E312" s="36"/>
      <c r="F312" s="36"/>
      <c r="G312" s="36"/>
      <c r="H312" s="36"/>
      <c r="I312" s="36"/>
      <c r="J312" s="38"/>
      <c r="K312" s="38"/>
      <c r="L312" s="39"/>
      <c r="M312" s="46"/>
      <c r="N312" s="264"/>
      <c r="O312" s="46"/>
      <c r="P312" s="46"/>
      <c r="Q312" s="34"/>
      <c r="R312" s="36"/>
      <c r="S312" s="46"/>
      <c r="T312" s="36"/>
      <c r="U312" s="46"/>
      <c r="V312" s="46"/>
      <c r="W312" s="38"/>
      <c r="X312" s="38"/>
      <c r="Y312" s="36"/>
      <c r="Z312" s="34"/>
      <c r="AA312" s="48"/>
      <c r="AB312" s="20"/>
      <c r="AC312" s="46"/>
      <c r="AD312" s="46"/>
      <c r="AE312" s="38"/>
      <c r="AF312" s="34"/>
      <c r="AG312" s="38"/>
      <c r="AH312" s="38"/>
      <c r="AI312" s="38"/>
      <c r="AJ312" s="38"/>
      <c r="AK312" s="38"/>
      <c r="AL312" s="38"/>
      <c r="AM312" s="38"/>
      <c r="AN312" s="38"/>
      <c r="AO312" s="34"/>
      <c r="AP312" s="34"/>
      <c r="AQ312" s="34"/>
      <c r="AR312" s="53"/>
      <c r="AS312" s="53"/>
      <c r="AT312" s="38"/>
      <c r="AU312" s="39"/>
      <c r="AV312" s="39"/>
      <c r="AW312" s="34"/>
      <c r="AX312" s="38"/>
      <c r="AY312" s="38"/>
      <c r="AZ312" s="38"/>
      <c r="BA312" s="38"/>
      <c r="BB312" s="38"/>
      <c r="BC312" s="38"/>
      <c r="BD312" s="38"/>
      <c r="BE312" s="38"/>
      <c r="BF312" s="38"/>
      <c r="BG312" s="38"/>
      <c r="BH312" s="38"/>
      <c r="BI312" s="38"/>
      <c r="BJ312" s="38"/>
      <c r="BK312" s="38"/>
      <c r="BL312" s="38"/>
      <c r="BM312" s="38"/>
      <c r="BN312" s="38"/>
      <c r="BO312" s="38"/>
      <c r="BP312" s="38"/>
      <c r="BQ312" s="38"/>
      <c r="BR312" s="38"/>
    </row>
    <row r="313" ht="15.75" customHeight="1">
      <c r="A313" s="38"/>
      <c r="B313" s="36"/>
      <c r="C313" s="34"/>
      <c r="D313" s="36"/>
      <c r="E313" s="36"/>
      <c r="F313" s="36"/>
      <c r="G313" s="36"/>
      <c r="H313" s="36"/>
      <c r="I313" s="36"/>
      <c r="J313" s="38"/>
      <c r="K313" s="38"/>
      <c r="L313" s="39"/>
      <c r="M313" s="46"/>
      <c r="N313" s="264"/>
      <c r="O313" s="46"/>
      <c r="P313" s="46"/>
      <c r="Q313" s="34"/>
      <c r="R313" s="36"/>
      <c r="S313" s="46"/>
      <c r="T313" s="36"/>
      <c r="U313" s="46"/>
      <c r="V313" s="46"/>
      <c r="W313" s="38"/>
      <c r="X313" s="38"/>
      <c r="Y313" s="36"/>
      <c r="Z313" s="34"/>
      <c r="AA313" s="48"/>
      <c r="AB313" s="20"/>
      <c r="AC313" s="46"/>
      <c r="AD313" s="46"/>
      <c r="AE313" s="38"/>
      <c r="AF313" s="34"/>
      <c r="AG313" s="38"/>
      <c r="AH313" s="38"/>
      <c r="AI313" s="38"/>
      <c r="AJ313" s="38"/>
      <c r="AK313" s="38"/>
      <c r="AL313" s="38"/>
      <c r="AM313" s="38"/>
      <c r="AN313" s="38"/>
      <c r="AO313" s="34"/>
      <c r="AP313" s="34"/>
      <c r="AQ313" s="34"/>
      <c r="AR313" s="53"/>
      <c r="AS313" s="53"/>
      <c r="AT313" s="38"/>
      <c r="AU313" s="39"/>
      <c r="AV313" s="39"/>
      <c r="AW313" s="34"/>
      <c r="AX313" s="38"/>
      <c r="AY313" s="38"/>
      <c r="AZ313" s="38"/>
      <c r="BA313" s="38"/>
      <c r="BB313" s="38"/>
      <c r="BC313" s="38"/>
      <c r="BD313" s="38"/>
      <c r="BE313" s="38"/>
      <c r="BF313" s="38"/>
      <c r="BG313" s="38"/>
      <c r="BH313" s="38"/>
      <c r="BI313" s="38"/>
      <c r="BJ313" s="38"/>
      <c r="BK313" s="38"/>
      <c r="BL313" s="38"/>
      <c r="BM313" s="38"/>
      <c r="BN313" s="38"/>
      <c r="BO313" s="38"/>
      <c r="BP313" s="38"/>
      <c r="BQ313" s="38"/>
      <c r="BR313" s="38"/>
    </row>
    <row r="314" ht="15.75" customHeight="1">
      <c r="A314" s="38"/>
      <c r="B314" s="36"/>
      <c r="C314" s="34"/>
      <c r="D314" s="36"/>
      <c r="E314" s="36"/>
      <c r="F314" s="36"/>
      <c r="G314" s="36"/>
      <c r="H314" s="36"/>
      <c r="I314" s="36"/>
      <c r="J314" s="38"/>
      <c r="K314" s="38"/>
      <c r="L314" s="39"/>
      <c r="M314" s="46"/>
      <c r="N314" s="264"/>
      <c r="O314" s="46"/>
      <c r="P314" s="46"/>
      <c r="Q314" s="34"/>
      <c r="R314" s="36"/>
      <c r="S314" s="46"/>
      <c r="T314" s="36"/>
      <c r="U314" s="46"/>
      <c r="V314" s="46"/>
      <c r="W314" s="38"/>
      <c r="X314" s="38"/>
      <c r="Y314" s="36"/>
      <c r="Z314" s="34"/>
      <c r="AA314" s="48"/>
      <c r="AB314" s="20"/>
      <c r="AC314" s="46"/>
      <c r="AD314" s="46"/>
      <c r="AE314" s="38"/>
      <c r="AF314" s="34"/>
      <c r="AG314" s="38"/>
      <c r="AH314" s="38"/>
      <c r="AI314" s="38"/>
      <c r="AJ314" s="38"/>
      <c r="AK314" s="38"/>
      <c r="AL314" s="38"/>
      <c r="AM314" s="38"/>
      <c r="AN314" s="38"/>
      <c r="AO314" s="34"/>
      <c r="AP314" s="34"/>
      <c r="AQ314" s="34"/>
      <c r="AR314" s="53"/>
      <c r="AS314" s="53"/>
      <c r="AT314" s="38"/>
      <c r="AU314" s="39"/>
      <c r="AV314" s="39"/>
      <c r="AW314" s="34"/>
      <c r="AX314" s="38"/>
      <c r="AY314" s="38"/>
      <c r="AZ314" s="38"/>
      <c r="BA314" s="38"/>
      <c r="BB314" s="38"/>
      <c r="BC314" s="38"/>
      <c r="BD314" s="38"/>
      <c r="BE314" s="38"/>
      <c r="BF314" s="38"/>
      <c r="BG314" s="38"/>
      <c r="BH314" s="38"/>
      <c r="BI314" s="38"/>
      <c r="BJ314" s="38"/>
      <c r="BK314" s="38"/>
      <c r="BL314" s="38"/>
      <c r="BM314" s="38"/>
      <c r="BN314" s="38"/>
      <c r="BO314" s="38"/>
      <c r="BP314" s="38"/>
      <c r="BQ314" s="38"/>
      <c r="BR314" s="38"/>
    </row>
    <row r="315" ht="15.75" customHeight="1">
      <c r="A315" s="38"/>
      <c r="B315" s="36"/>
      <c r="C315" s="34"/>
      <c r="D315" s="36"/>
      <c r="E315" s="36"/>
      <c r="F315" s="36"/>
      <c r="G315" s="36"/>
      <c r="H315" s="36"/>
      <c r="I315" s="36"/>
      <c r="J315" s="38"/>
      <c r="K315" s="38"/>
      <c r="L315" s="39"/>
      <c r="M315" s="46"/>
      <c r="N315" s="264"/>
      <c r="O315" s="46"/>
      <c r="P315" s="46"/>
      <c r="Q315" s="34"/>
      <c r="R315" s="36"/>
      <c r="S315" s="46"/>
      <c r="T315" s="36"/>
      <c r="U315" s="46"/>
      <c r="V315" s="46"/>
      <c r="W315" s="38"/>
      <c r="X315" s="38"/>
      <c r="Y315" s="36"/>
      <c r="Z315" s="34"/>
      <c r="AA315" s="48"/>
      <c r="AB315" s="20"/>
      <c r="AC315" s="46"/>
      <c r="AD315" s="46"/>
      <c r="AE315" s="38"/>
      <c r="AF315" s="34"/>
      <c r="AG315" s="38"/>
      <c r="AH315" s="38"/>
      <c r="AI315" s="38"/>
      <c r="AJ315" s="38"/>
      <c r="AK315" s="38"/>
      <c r="AL315" s="38"/>
      <c r="AM315" s="38"/>
      <c r="AN315" s="38"/>
      <c r="AO315" s="34"/>
      <c r="AP315" s="34"/>
      <c r="AQ315" s="34"/>
      <c r="AR315" s="53"/>
      <c r="AS315" s="53"/>
      <c r="AT315" s="38"/>
      <c r="AU315" s="39"/>
      <c r="AV315" s="39"/>
      <c r="AW315" s="34"/>
      <c r="AX315" s="38"/>
      <c r="AY315" s="38"/>
      <c r="AZ315" s="38"/>
      <c r="BA315" s="38"/>
      <c r="BB315" s="38"/>
      <c r="BC315" s="38"/>
      <c r="BD315" s="38"/>
      <c r="BE315" s="38"/>
      <c r="BF315" s="38"/>
      <c r="BG315" s="38"/>
      <c r="BH315" s="38"/>
      <c r="BI315" s="38"/>
      <c r="BJ315" s="38"/>
      <c r="BK315" s="38"/>
      <c r="BL315" s="38"/>
      <c r="BM315" s="38"/>
      <c r="BN315" s="38"/>
      <c r="BO315" s="38"/>
      <c r="BP315" s="38"/>
      <c r="BQ315" s="38"/>
      <c r="BR315" s="38"/>
    </row>
    <row r="316" ht="15.75" customHeight="1">
      <c r="A316" s="38"/>
      <c r="B316" s="36"/>
      <c r="C316" s="34"/>
      <c r="D316" s="36"/>
      <c r="E316" s="36"/>
      <c r="F316" s="36"/>
      <c r="G316" s="36"/>
      <c r="H316" s="36"/>
      <c r="I316" s="36"/>
      <c r="J316" s="38"/>
      <c r="K316" s="38"/>
      <c r="L316" s="39"/>
      <c r="M316" s="46"/>
      <c r="N316" s="264"/>
      <c r="O316" s="46"/>
      <c r="P316" s="46"/>
      <c r="Q316" s="34"/>
      <c r="R316" s="36"/>
      <c r="S316" s="46"/>
      <c r="T316" s="36"/>
      <c r="U316" s="46"/>
      <c r="V316" s="46"/>
      <c r="W316" s="38"/>
      <c r="X316" s="38"/>
      <c r="Y316" s="36"/>
      <c r="Z316" s="34"/>
      <c r="AA316" s="48"/>
      <c r="AB316" s="20"/>
      <c r="AC316" s="46"/>
      <c r="AD316" s="46"/>
      <c r="AE316" s="38"/>
      <c r="AF316" s="34"/>
      <c r="AG316" s="38"/>
      <c r="AH316" s="38"/>
      <c r="AI316" s="38"/>
      <c r="AJ316" s="38"/>
      <c r="AK316" s="38"/>
      <c r="AL316" s="38"/>
      <c r="AM316" s="38"/>
      <c r="AN316" s="38"/>
      <c r="AO316" s="34"/>
      <c r="AP316" s="34"/>
      <c r="AQ316" s="34"/>
      <c r="AR316" s="53"/>
      <c r="AS316" s="53"/>
      <c r="AT316" s="38"/>
      <c r="AU316" s="39"/>
      <c r="AV316" s="39"/>
      <c r="AW316" s="34"/>
      <c r="AX316" s="38"/>
      <c r="AY316" s="38"/>
      <c r="AZ316" s="38"/>
      <c r="BA316" s="38"/>
      <c r="BB316" s="38"/>
      <c r="BC316" s="38"/>
      <c r="BD316" s="38"/>
      <c r="BE316" s="38"/>
      <c r="BF316" s="38"/>
      <c r="BG316" s="38"/>
      <c r="BH316" s="38"/>
      <c r="BI316" s="38"/>
      <c r="BJ316" s="38"/>
      <c r="BK316" s="38"/>
      <c r="BL316" s="38"/>
      <c r="BM316" s="38"/>
      <c r="BN316" s="38"/>
      <c r="BO316" s="38"/>
      <c r="BP316" s="38"/>
      <c r="BQ316" s="38"/>
      <c r="BR316" s="38"/>
    </row>
    <row r="317" ht="15.75" customHeight="1">
      <c r="A317" s="38"/>
      <c r="B317" s="36"/>
      <c r="C317" s="34"/>
      <c r="D317" s="36"/>
      <c r="E317" s="36"/>
      <c r="F317" s="36"/>
      <c r="G317" s="36"/>
      <c r="H317" s="36"/>
      <c r="I317" s="36"/>
      <c r="J317" s="38"/>
      <c r="K317" s="38"/>
      <c r="L317" s="39"/>
      <c r="M317" s="46"/>
      <c r="N317" s="264"/>
      <c r="O317" s="46"/>
      <c r="P317" s="46"/>
      <c r="Q317" s="34"/>
      <c r="R317" s="36"/>
      <c r="S317" s="46"/>
      <c r="T317" s="36"/>
      <c r="U317" s="46"/>
      <c r="V317" s="46"/>
      <c r="W317" s="38"/>
      <c r="X317" s="38"/>
      <c r="Y317" s="36"/>
      <c r="Z317" s="34"/>
      <c r="AA317" s="48"/>
      <c r="AB317" s="20"/>
      <c r="AC317" s="46"/>
      <c r="AD317" s="46"/>
      <c r="AE317" s="38"/>
      <c r="AF317" s="34"/>
      <c r="AG317" s="38"/>
      <c r="AH317" s="38"/>
      <c r="AI317" s="38"/>
      <c r="AJ317" s="38"/>
      <c r="AK317" s="38"/>
      <c r="AL317" s="38"/>
      <c r="AM317" s="38"/>
      <c r="AN317" s="38"/>
      <c r="AO317" s="34"/>
      <c r="AP317" s="34"/>
      <c r="AQ317" s="34"/>
      <c r="AR317" s="53"/>
      <c r="AS317" s="53"/>
      <c r="AT317" s="38"/>
      <c r="AU317" s="39"/>
      <c r="AV317" s="39"/>
      <c r="AW317" s="34"/>
      <c r="AX317" s="38"/>
      <c r="AY317" s="38"/>
      <c r="AZ317" s="38"/>
      <c r="BA317" s="38"/>
      <c r="BB317" s="38"/>
      <c r="BC317" s="38"/>
      <c r="BD317" s="38"/>
      <c r="BE317" s="38"/>
      <c r="BF317" s="38"/>
      <c r="BG317" s="38"/>
      <c r="BH317" s="38"/>
      <c r="BI317" s="38"/>
      <c r="BJ317" s="38"/>
      <c r="BK317" s="38"/>
      <c r="BL317" s="38"/>
      <c r="BM317" s="38"/>
      <c r="BN317" s="38"/>
      <c r="BO317" s="38"/>
      <c r="BP317" s="38"/>
      <c r="BQ317" s="38"/>
      <c r="BR317" s="38"/>
    </row>
    <row r="318" ht="15.75" customHeight="1">
      <c r="A318" s="38"/>
      <c r="B318" s="36"/>
      <c r="C318" s="34"/>
      <c r="D318" s="36"/>
      <c r="E318" s="36"/>
      <c r="F318" s="36"/>
      <c r="G318" s="36"/>
      <c r="H318" s="36"/>
      <c r="I318" s="36"/>
      <c r="J318" s="38"/>
      <c r="K318" s="38"/>
      <c r="L318" s="39"/>
      <c r="M318" s="46"/>
      <c r="N318" s="264"/>
      <c r="O318" s="46"/>
      <c r="P318" s="46"/>
      <c r="Q318" s="34"/>
      <c r="R318" s="36"/>
      <c r="S318" s="46"/>
      <c r="T318" s="36"/>
      <c r="U318" s="46"/>
      <c r="V318" s="46"/>
      <c r="W318" s="38"/>
      <c r="X318" s="38"/>
      <c r="Y318" s="36"/>
      <c r="Z318" s="34"/>
      <c r="AA318" s="48"/>
      <c r="AB318" s="20"/>
      <c r="AC318" s="46"/>
      <c r="AD318" s="46"/>
      <c r="AE318" s="38"/>
      <c r="AF318" s="34"/>
      <c r="AG318" s="38"/>
      <c r="AH318" s="38"/>
      <c r="AI318" s="38"/>
      <c r="AJ318" s="38"/>
      <c r="AK318" s="38"/>
      <c r="AL318" s="38"/>
      <c r="AM318" s="38"/>
      <c r="AN318" s="38"/>
      <c r="AO318" s="34"/>
      <c r="AP318" s="34"/>
      <c r="AQ318" s="34"/>
      <c r="AR318" s="53"/>
      <c r="AS318" s="53"/>
      <c r="AT318" s="38"/>
      <c r="AU318" s="39"/>
      <c r="AV318" s="39"/>
      <c r="AW318" s="34"/>
      <c r="AX318" s="38"/>
      <c r="AY318" s="38"/>
      <c r="AZ318" s="38"/>
      <c r="BA318" s="38"/>
      <c r="BB318" s="38"/>
      <c r="BC318" s="38"/>
      <c r="BD318" s="38"/>
      <c r="BE318" s="38"/>
      <c r="BF318" s="38"/>
      <c r="BG318" s="38"/>
      <c r="BH318" s="38"/>
      <c r="BI318" s="38"/>
      <c r="BJ318" s="38"/>
      <c r="BK318" s="38"/>
      <c r="BL318" s="38"/>
      <c r="BM318" s="38"/>
      <c r="BN318" s="38"/>
      <c r="BO318" s="38"/>
      <c r="BP318" s="38"/>
      <c r="BQ318" s="38"/>
      <c r="BR318" s="38"/>
    </row>
    <row r="319" ht="15.75" customHeight="1">
      <c r="A319" s="38"/>
      <c r="B319" s="36"/>
      <c r="C319" s="34"/>
      <c r="D319" s="36"/>
      <c r="E319" s="36"/>
      <c r="F319" s="36"/>
      <c r="G319" s="36"/>
      <c r="H319" s="36"/>
      <c r="I319" s="36"/>
      <c r="J319" s="38"/>
      <c r="K319" s="38"/>
      <c r="L319" s="39"/>
      <c r="M319" s="46"/>
      <c r="N319" s="264"/>
      <c r="O319" s="46"/>
      <c r="P319" s="46"/>
      <c r="Q319" s="34"/>
      <c r="R319" s="36"/>
      <c r="S319" s="46"/>
      <c r="T319" s="36"/>
      <c r="U319" s="46"/>
      <c r="V319" s="46"/>
      <c r="W319" s="38"/>
      <c r="X319" s="38"/>
      <c r="Y319" s="36"/>
      <c r="Z319" s="34"/>
      <c r="AA319" s="48"/>
      <c r="AB319" s="20"/>
      <c r="AC319" s="46"/>
      <c r="AD319" s="46"/>
      <c r="AE319" s="38"/>
      <c r="AF319" s="34"/>
      <c r="AG319" s="38"/>
      <c r="AH319" s="38"/>
      <c r="AI319" s="38"/>
      <c r="AJ319" s="38"/>
      <c r="AK319" s="38"/>
      <c r="AL319" s="38"/>
      <c r="AM319" s="38"/>
      <c r="AN319" s="38"/>
      <c r="AO319" s="34"/>
      <c r="AP319" s="34"/>
      <c r="AQ319" s="34"/>
      <c r="AR319" s="53"/>
      <c r="AS319" s="53"/>
      <c r="AT319" s="38"/>
      <c r="AU319" s="39"/>
      <c r="AV319" s="39"/>
      <c r="AW319" s="34"/>
      <c r="AX319" s="38"/>
      <c r="AY319" s="38"/>
      <c r="AZ319" s="38"/>
      <c r="BA319" s="38"/>
      <c r="BB319" s="38"/>
      <c r="BC319" s="38"/>
      <c r="BD319" s="38"/>
      <c r="BE319" s="38"/>
      <c r="BF319" s="38"/>
      <c r="BG319" s="38"/>
      <c r="BH319" s="38"/>
      <c r="BI319" s="38"/>
      <c r="BJ319" s="38"/>
      <c r="BK319" s="38"/>
      <c r="BL319" s="38"/>
      <c r="BM319" s="38"/>
      <c r="BN319" s="38"/>
      <c r="BO319" s="38"/>
      <c r="BP319" s="38"/>
      <c r="BQ319" s="38"/>
      <c r="BR319" s="38"/>
    </row>
    <row r="320" ht="15.75" customHeight="1">
      <c r="A320" s="38"/>
      <c r="B320" s="36"/>
      <c r="C320" s="34"/>
      <c r="D320" s="36"/>
      <c r="E320" s="36"/>
      <c r="F320" s="36"/>
      <c r="G320" s="36"/>
      <c r="H320" s="36"/>
      <c r="I320" s="36"/>
      <c r="J320" s="38"/>
      <c r="K320" s="38"/>
      <c r="L320" s="39"/>
      <c r="M320" s="46"/>
      <c r="N320" s="264"/>
      <c r="O320" s="46"/>
      <c r="P320" s="46"/>
      <c r="Q320" s="34"/>
      <c r="R320" s="36"/>
      <c r="S320" s="46"/>
      <c r="T320" s="36"/>
      <c r="U320" s="46"/>
      <c r="V320" s="46"/>
      <c r="W320" s="38"/>
      <c r="X320" s="38"/>
      <c r="Y320" s="36"/>
      <c r="Z320" s="34"/>
      <c r="AA320" s="48"/>
      <c r="AB320" s="20"/>
      <c r="AC320" s="46"/>
      <c r="AD320" s="46"/>
      <c r="AE320" s="38"/>
      <c r="AF320" s="34"/>
      <c r="AG320" s="38"/>
      <c r="AH320" s="38"/>
      <c r="AI320" s="38"/>
      <c r="AJ320" s="38"/>
      <c r="AK320" s="38"/>
      <c r="AL320" s="38"/>
      <c r="AM320" s="38"/>
      <c r="AN320" s="38"/>
      <c r="AO320" s="34"/>
      <c r="AP320" s="34"/>
      <c r="AQ320" s="34"/>
      <c r="AR320" s="53"/>
      <c r="AS320" s="53"/>
      <c r="AT320" s="38"/>
      <c r="AU320" s="39"/>
      <c r="AV320" s="39"/>
      <c r="AW320" s="34"/>
      <c r="AX320" s="38"/>
      <c r="AY320" s="38"/>
      <c r="AZ320" s="38"/>
      <c r="BA320" s="38"/>
      <c r="BB320" s="38"/>
      <c r="BC320" s="38"/>
      <c r="BD320" s="38"/>
      <c r="BE320" s="38"/>
      <c r="BF320" s="38"/>
      <c r="BG320" s="38"/>
      <c r="BH320" s="38"/>
      <c r="BI320" s="38"/>
      <c r="BJ320" s="38"/>
      <c r="BK320" s="38"/>
      <c r="BL320" s="38"/>
      <c r="BM320" s="38"/>
      <c r="BN320" s="38"/>
      <c r="BO320" s="38"/>
      <c r="BP320" s="38"/>
      <c r="BQ320" s="38"/>
      <c r="BR320" s="38"/>
    </row>
    <row r="321" ht="15.75" customHeight="1">
      <c r="A321" s="38"/>
      <c r="B321" s="36"/>
      <c r="C321" s="34"/>
      <c r="D321" s="36"/>
      <c r="E321" s="36"/>
      <c r="F321" s="36"/>
      <c r="G321" s="36"/>
      <c r="H321" s="36"/>
      <c r="I321" s="36"/>
      <c r="J321" s="38"/>
      <c r="K321" s="38"/>
      <c r="L321" s="39"/>
      <c r="M321" s="46"/>
      <c r="N321" s="264"/>
      <c r="O321" s="46"/>
      <c r="P321" s="46"/>
      <c r="Q321" s="34"/>
      <c r="R321" s="36"/>
      <c r="S321" s="46"/>
      <c r="T321" s="36"/>
      <c r="U321" s="46"/>
      <c r="V321" s="46"/>
      <c r="W321" s="38"/>
      <c r="X321" s="38"/>
      <c r="Y321" s="36"/>
      <c r="Z321" s="34"/>
      <c r="AA321" s="48"/>
      <c r="AB321" s="20"/>
      <c r="AC321" s="46"/>
      <c r="AD321" s="46"/>
      <c r="AE321" s="38"/>
      <c r="AF321" s="34"/>
      <c r="AG321" s="38"/>
      <c r="AH321" s="38"/>
      <c r="AI321" s="38"/>
      <c r="AJ321" s="38"/>
      <c r="AK321" s="38"/>
      <c r="AL321" s="38"/>
      <c r="AM321" s="38"/>
      <c r="AN321" s="38"/>
      <c r="AO321" s="34"/>
      <c r="AP321" s="34"/>
      <c r="AQ321" s="34"/>
      <c r="AR321" s="53"/>
      <c r="AS321" s="53"/>
      <c r="AT321" s="38"/>
      <c r="AU321" s="39"/>
      <c r="AV321" s="39"/>
      <c r="AW321" s="34"/>
      <c r="AX321" s="38"/>
      <c r="AY321" s="38"/>
      <c r="AZ321" s="38"/>
      <c r="BA321" s="38"/>
      <c r="BB321" s="38"/>
      <c r="BC321" s="38"/>
      <c r="BD321" s="38"/>
      <c r="BE321" s="38"/>
      <c r="BF321" s="38"/>
      <c r="BG321" s="38"/>
      <c r="BH321" s="38"/>
      <c r="BI321" s="38"/>
      <c r="BJ321" s="38"/>
      <c r="BK321" s="38"/>
      <c r="BL321" s="38"/>
      <c r="BM321" s="38"/>
      <c r="BN321" s="38"/>
      <c r="BO321" s="38"/>
      <c r="BP321" s="38"/>
      <c r="BQ321" s="38"/>
      <c r="BR321" s="38"/>
    </row>
    <row r="322" ht="15.75" customHeight="1">
      <c r="A322" s="38"/>
      <c r="B322" s="36"/>
      <c r="C322" s="34"/>
      <c r="D322" s="36"/>
      <c r="E322" s="36"/>
      <c r="F322" s="36"/>
      <c r="G322" s="36"/>
      <c r="H322" s="36"/>
      <c r="I322" s="36"/>
      <c r="J322" s="38"/>
      <c r="K322" s="38"/>
      <c r="L322" s="39"/>
      <c r="M322" s="46"/>
      <c r="N322" s="264"/>
      <c r="O322" s="46"/>
      <c r="P322" s="46"/>
      <c r="Q322" s="34"/>
      <c r="R322" s="36"/>
      <c r="S322" s="46"/>
      <c r="T322" s="36"/>
      <c r="U322" s="46"/>
      <c r="V322" s="46"/>
      <c r="W322" s="38"/>
      <c r="X322" s="38"/>
      <c r="Y322" s="36"/>
      <c r="Z322" s="34"/>
      <c r="AA322" s="48"/>
      <c r="AB322" s="20"/>
      <c r="AC322" s="46"/>
      <c r="AD322" s="46"/>
      <c r="AE322" s="38"/>
      <c r="AF322" s="34"/>
      <c r="AG322" s="38"/>
      <c r="AH322" s="38"/>
      <c r="AI322" s="38"/>
      <c r="AJ322" s="38"/>
      <c r="AK322" s="38"/>
      <c r="AL322" s="38"/>
      <c r="AM322" s="38"/>
      <c r="AN322" s="38"/>
      <c r="AO322" s="34"/>
      <c r="AP322" s="34"/>
      <c r="AQ322" s="34"/>
      <c r="AR322" s="53"/>
      <c r="AS322" s="53"/>
      <c r="AT322" s="38"/>
      <c r="AU322" s="39"/>
      <c r="AV322" s="39"/>
      <c r="AW322" s="34"/>
      <c r="AX322" s="38"/>
      <c r="AY322" s="38"/>
      <c r="AZ322" s="38"/>
      <c r="BA322" s="38"/>
      <c r="BB322" s="38"/>
      <c r="BC322" s="38"/>
      <c r="BD322" s="38"/>
      <c r="BE322" s="38"/>
      <c r="BF322" s="38"/>
      <c r="BG322" s="38"/>
      <c r="BH322" s="38"/>
      <c r="BI322" s="38"/>
      <c r="BJ322" s="38"/>
      <c r="BK322" s="38"/>
      <c r="BL322" s="38"/>
      <c r="BM322" s="38"/>
      <c r="BN322" s="38"/>
      <c r="BO322" s="38"/>
      <c r="BP322" s="38"/>
      <c r="BQ322" s="38"/>
      <c r="BR322" s="38"/>
    </row>
    <row r="323" ht="15.75" customHeight="1">
      <c r="A323" s="38"/>
      <c r="B323" s="36"/>
      <c r="C323" s="34"/>
      <c r="D323" s="36"/>
      <c r="E323" s="36"/>
      <c r="F323" s="36"/>
      <c r="G323" s="36"/>
      <c r="H323" s="36"/>
      <c r="I323" s="36"/>
      <c r="J323" s="38"/>
      <c r="K323" s="38"/>
      <c r="L323" s="39"/>
      <c r="M323" s="46"/>
      <c r="N323" s="264"/>
      <c r="O323" s="46"/>
      <c r="P323" s="46"/>
      <c r="Q323" s="34"/>
      <c r="R323" s="36"/>
      <c r="S323" s="46"/>
      <c r="T323" s="36"/>
      <c r="U323" s="46"/>
      <c r="V323" s="46"/>
      <c r="W323" s="38"/>
      <c r="X323" s="38"/>
      <c r="Y323" s="36"/>
      <c r="Z323" s="34"/>
      <c r="AA323" s="48"/>
      <c r="AB323" s="20"/>
      <c r="AC323" s="46"/>
      <c r="AD323" s="46"/>
      <c r="AE323" s="38"/>
      <c r="AF323" s="34"/>
      <c r="AG323" s="38"/>
      <c r="AH323" s="38"/>
      <c r="AI323" s="38"/>
      <c r="AJ323" s="38"/>
      <c r="AK323" s="38"/>
      <c r="AL323" s="38"/>
      <c r="AM323" s="38"/>
      <c r="AN323" s="38"/>
      <c r="AO323" s="34"/>
      <c r="AP323" s="34"/>
      <c r="AQ323" s="34"/>
      <c r="AR323" s="53"/>
      <c r="AS323" s="53"/>
      <c r="AT323" s="38"/>
      <c r="AU323" s="39"/>
      <c r="AV323" s="39"/>
      <c r="AW323" s="34"/>
      <c r="AX323" s="38"/>
      <c r="AY323" s="38"/>
      <c r="AZ323" s="38"/>
      <c r="BA323" s="38"/>
      <c r="BB323" s="38"/>
      <c r="BC323" s="38"/>
      <c r="BD323" s="38"/>
      <c r="BE323" s="38"/>
      <c r="BF323" s="38"/>
      <c r="BG323" s="38"/>
      <c r="BH323" s="38"/>
      <c r="BI323" s="38"/>
      <c r="BJ323" s="38"/>
      <c r="BK323" s="38"/>
      <c r="BL323" s="38"/>
      <c r="BM323" s="38"/>
      <c r="BN323" s="38"/>
      <c r="BO323" s="38"/>
      <c r="BP323" s="38"/>
      <c r="BQ323" s="38"/>
      <c r="BR323" s="38"/>
    </row>
    <row r="324" ht="15.75" customHeight="1">
      <c r="A324" s="38"/>
      <c r="B324" s="36"/>
      <c r="C324" s="34"/>
      <c r="D324" s="36"/>
      <c r="E324" s="36"/>
      <c r="F324" s="36"/>
      <c r="G324" s="36"/>
      <c r="H324" s="36"/>
      <c r="I324" s="36"/>
      <c r="J324" s="38"/>
      <c r="K324" s="38"/>
      <c r="L324" s="39"/>
      <c r="M324" s="46"/>
      <c r="N324" s="264"/>
      <c r="O324" s="46"/>
      <c r="P324" s="46"/>
      <c r="Q324" s="34"/>
      <c r="R324" s="36"/>
      <c r="S324" s="46"/>
      <c r="T324" s="36"/>
      <c r="U324" s="46"/>
      <c r="V324" s="46"/>
      <c r="W324" s="38"/>
      <c r="X324" s="38"/>
      <c r="Y324" s="36"/>
      <c r="Z324" s="34"/>
      <c r="AA324" s="48"/>
      <c r="AB324" s="20"/>
      <c r="AC324" s="46"/>
      <c r="AD324" s="46"/>
      <c r="AE324" s="38"/>
      <c r="AF324" s="34"/>
      <c r="AG324" s="38"/>
      <c r="AH324" s="38"/>
      <c r="AI324" s="38"/>
      <c r="AJ324" s="38"/>
      <c r="AK324" s="38"/>
      <c r="AL324" s="38"/>
      <c r="AM324" s="38"/>
      <c r="AN324" s="38"/>
      <c r="AO324" s="34"/>
      <c r="AP324" s="34"/>
      <c r="AQ324" s="34"/>
      <c r="AR324" s="53"/>
      <c r="AS324" s="53"/>
      <c r="AT324" s="38"/>
      <c r="AU324" s="39"/>
      <c r="AV324" s="39"/>
      <c r="AW324" s="34"/>
      <c r="AX324" s="38"/>
      <c r="AY324" s="38"/>
      <c r="AZ324" s="38"/>
      <c r="BA324" s="38"/>
      <c r="BB324" s="38"/>
      <c r="BC324" s="38"/>
      <c r="BD324" s="38"/>
      <c r="BE324" s="38"/>
      <c r="BF324" s="38"/>
      <c r="BG324" s="38"/>
      <c r="BH324" s="38"/>
      <c r="BI324" s="38"/>
      <c r="BJ324" s="38"/>
      <c r="BK324" s="38"/>
      <c r="BL324" s="38"/>
      <c r="BM324" s="38"/>
      <c r="BN324" s="38"/>
      <c r="BO324" s="38"/>
      <c r="BP324" s="38"/>
      <c r="BQ324" s="38"/>
      <c r="BR324" s="38"/>
    </row>
    <row r="325" ht="15.75" customHeight="1">
      <c r="A325" s="38"/>
      <c r="B325" s="36"/>
      <c r="C325" s="34"/>
      <c r="D325" s="36"/>
      <c r="E325" s="36"/>
      <c r="F325" s="36"/>
      <c r="G325" s="36"/>
      <c r="H325" s="36"/>
      <c r="I325" s="36"/>
      <c r="J325" s="38"/>
      <c r="K325" s="38"/>
      <c r="L325" s="39"/>
      <c r="M325" s="46"/>
      <c r="N325" s="264"/>
      <c r="O325" s="46"/>
      <c r="P325" s="46"/>
      <c r="Q325" s="34"/>
      <c r="R325" s="36"/>
      <c r="S325" s="46"/>
      <c r="T325" s="36"/>
      <c r="U325" s="46"/>
      <c r="V325" s="46"/>
      <c r="W325" s="38"/>
      <c r="X325" s="38"/>
      <c r="Y325" s="36"/>
      <c r="Z325" s="34"/>
      <c r="AA325" s="48"/>
      <c r="AB325" s="20"/>
      <c r="AC325" s="46"/>
      <c r="AD325" s="46"/>
      <c r="AE325" s="38"/>
      <c r="AF325" s="34"/>
      <c r="AG325" s="38"/>
      <c r="AH325" s="38"/>
      <c r="AI325" s="38"/>
      <c r="AJ325" s="38"/>
      <c r="AK325" s="38"/>
      <c r="AL325" s="38"/>
      <c r="AM325" s="38"/>
      <c r="AN325" s="38"/>
      <c r="AO325" s="34"/>
      <c r="AP325" s="34"/>
      <c r="AQ325" s="34"/>
      <c r="AR325" s="53"/>
      <c r="AS325" s="53"/>
      <c r="AT325" s="38"/>
      <c r="AU325" s="39"/>
      <c r="AV325" s="39"/>
      <c r="AW325" s="34"/>
      <c r="AX325" s="38"/>
      <c r="AY325" s="38"/>
      <c r="AZ325" s="38"/>
      <c r="BA325" s="38"/>
      <c r="BB325" s="38"/>
      <c r="BC325" s="38"/>
      <c r="BD325" s="38"/>
      <c r="BE325" s="38"/>
      <c r="BF325" s="38"/>
      <c r="BG325" s="38"/>
      <c r="BH325" s="38"/>
      <c r="BI325" s="38"/>
      <c r="BJ325" s="38"/>
      <c r="BK325" s="38"/>
      <c r="BL325" s="38"/>
      <c r="BM325" s="38"/>
      <c r="BN325" s="38"/>
      <c r="BO325" s="38"/>
      <c r="BP325" s="38"/>
      <c r="BQ325" s="38"/>
      <c r="BR325" s="38"/>
    </row>
    <row r="326" ht="15.75" customHeight="1">
      <c r="A326" s="38"/>
      <c r="B326" s="36"/>
      <c r="C326" s="34"/>
      <c r="D326" s="36"/>
      <c r="E326" s="36"/>
      <c r="F326" s="36"/>
      <c r="G326" s="36"/>
      <c r="H326" s="36"/>
      <c r="I326" s="36"/>
      <c r="J326" s="38"/>
      <c r="K326" s="38"/>
      <c r="L326" s="39"/>
      <c r="M326" s="46"/>
      <c r="N326" s="264"/>
      <c r="O326" s="46"/>
      <c r="P326" s="46"/>
      <c r="Q326" s="34"/>
      <c r="R326" s="36"/>
      <c r="S326" s="46"/>
      <c r="T326" s="36"/>
      <c r="U326" s="46"/>
      <c r="V326" s="46"/>
      <c r="W326" s="38"/>
      <c r="X326" s="38"/>
      <c r="Y326" s="36"/>
      <c r="Z326" s="34"/>
      <c r="AA326" s="48"/>
      <c r="AB326" s="20"/>
      <c r="AC326" s="46"/>
      <c r="AD326" s="46"/>
      <c r="AE326" s="38"/>
      <c r="AF326" s="34"/>
      <c r="AG326" s="38"/>
      <c r="AH326" s="38"/>
      <c r="AI326" s="38"/>
      <c r="AJ326" s="38"/>
      <c r="AK326" s="38"/>
      <c r="AL326" s="38"/>
      <c r="AM326" s="38"/>
      <c r="AN326" s="38"/>
      <c r="AO326" s="34"/>
      <c r="AP326" s="34"/>
      <c r="AQ326" s="34"/>
      <c r="AR326" s="53"/>
      <c r="AS326" s="53"/>
      <c r="AT326" s="38"/>
      <c r="AU326" s="39"/>
      <c r="AV326" s="39"/>
      <c r="AW326" s="34"/>
      <c r="AX326" s="38"/>
      <c r="AY326" s="38"/>
      <c r="AZ326" s="38"/>
      <c r="BA326" s="38"/>
      <c r="BB326" s="38"/>
      <c r="BC326" s="38"/>
      <c r="BD326" s="38"/>
      <c r="BE326" s="38"/>
      <c r="BF326" s="38"/>
      <c r="BG326" s="38"/>
      <c r="BH326" s="38"/>
      <c r="BI326" s="38"/>
      <c r="BJ326" s="38"/>
      <c r="BK326" s="38"/>
      <c r="BL326" s="38"/>
      <c r="BM326" s="38"/>
      <c r="BN326" s="38"/>
      <c r="BO326" s="38"/>
      <c r="BP326" s="38"/>
      <c r="BQ326" s="38"/>
      <c r="BR326" s="38"/>
    </row>
    <row r="327" ht="15.75" customHeight="1">
      <c r="A327" s="38"/>
      <c r="B327" s="36"/>
      <c r="C327" s="34"/>
      <c r="D327" s="36"/>
      <c r="E327" s="36"/>
      <c r="F327" s="36"/>
      <c r="G327" s="36"/>
      <c r="H327" s="36"/>
      <c r="I327" s="36"/>
      <c r="J327" s="38"/>
      <c r="K327" s="38"/>
      <c r="L327" s="39"/>
      <c r="M327" s="46"/>
      <c r="N327" s="264"/>
      <c r="O327" s="46"/>
      <c r="P327" s="46"/>
      <c r="Q327" s="34"/>
      <c r="R327" s="36"/>
      <c r="S327" s="46"/>
      <c r="T327" s="36"/>
      <c r="U327" s="46"/>
      <c r="V327" s="46"/>
      <c r="W327" s="38"/>
      <c r="X327" s="38"/>
      <c r="Y327" s="36"/>
      <c r="Z327" s="34"/>
      <c r="AA327" s="48"/>
      <c r="AB327" s="20"/>
      <c r="AC327" s="46"/>
      <c r="AD327" s="46"/>
      <c r="AE327" s="38"/>
      <c r="AF327" s="34"/>
      <c r="AG327" s="38"/>
      <c r="AH327" s="38"/>
      <c r="AI327" s="38"/>
      <c r="AJ327" s="38"/>
      <c r="AK327" s="38"/>
      <c r="AL327" s="38"/>
      <c r="AM327" s="38"/>
      <c r="AN327" s="38"/>
      <c r="AO327" s="34"/>
      <c r="AP327" s="34"/>
      <c r="AQ327" s="34"/>
      <c r="AR327" s="53"/>
      <c r="AS327" s="53"/>
      <c r="AT327" s="38"/>
      <c r="AU327" s="39"/>
      <c r="AV327" s="39"/>
      <c r="AW327" s="34"/>
      <c r="AX327" s="38"/>
      <c r="AY327" s="38"/>
      <c r="AZ327" s="38"/>
      <c r="BA327" s="38"/>
      <c r="BB327" s="38"/>
      <c r="BC327" s="38"/>
      <c r="BD327" s="38"/>
      <c r="BE327" s="38"/>
      <c r="BF327" s="38"/>
      <c r="BG327" s="38"/>
      <c r="BH327" s="38"/>
      <c r="BI327" s="38"/>
      <c r="BJ327" s="38"/>
      <c r="BK327" s="38"/>
      <c r="BL327" s="38"/>
      <c r="BM327" s="38"/>
      <c r="BN327" s="38"/>
      <c r="BO327" s="38"/>
      <c r="BP327" s="38"/>
      <c r="BQ327" s="38"/>
      <c r="BR327" s="38"/>
    </row>
    <row r="328" ht="15.75" customHeight="1">
      <c r="A328" s="38"/>
      <c r="B328" s="36"/>
      <c r="C328" s="34"/>
      <c r="D328" s="36"/>
      <c r="E328" s="36"/>
      <c r="F328" s="36"/>
      <c r="G328" s="36"/>
      <c r="H328" s="36"/>
      <c r="I328" s="36"/>
      <c r="J328" s="38"/>
      <c r="K328" s="38"/>
      <c r="L328" s="39"/>
      <c r="M328" s="46"/>
      <c r="N328" s="264"/>
      <c r="O328" s="46"/>
      <c r="P328" s="46"/>
      <c r="Q328" s="34"/>
      <c r="R328" s="36"/>
      <c r="S328" s="46"/>
      <c r="T328" s="36"/>
      <c r="U328" s="46"/>
      <c r="V328" s="46"/>
      <c r="W328" s="38"/>
      <c r="X328" s="38"/>
      <c r="Y328" s="36"/>
      <c r="Z328" s="34"/>
      <c r="AA328" s="48"/>
      <c r="AB328" s="20"/>
      <c r="AC328" s="46"/>
      <c r="AD328" s="46"/>
      <c r="AE328" s="38"/>
      <c r="AF328" s="34"/>
      <c r="AG328" s="38"/>
      <c r="AH328" s="38"/>
      <c r="AI328" s="38"/>
      <c r="AJ328" s="38"/>
      <c r="AK328" s="38"/>
      <c r="AL328" s="38"/>
      <c r="AM328" s="38"/>
      <c r="AN328" s="38"/>
      <c r="AO328" s="34"/>
      <c r="AP328" s="34"/>
      <c r="AQ328" s="34"/>
      <c r="AR328" s="53"/>
      <c r="AS328" s="53"/>
      <c r="AT328" s="38"/>
      <c r="AU328" s="39"/>
      <c r="AV328" s="39"/>
      <c r="AW328" s="34"/>
      <c r="AX328" s="38"/>
      <c r="AY328" s="38"/>
      <c r="AZ328" s="38"/>
      <c r="BA328" s="38"/>
      <c r="BB328" s="38"/>
      <c r="BC328" s="38"/>
      <c r="BD328" s="38"/>
      <c r="BE328" s="38"/>
      <c r="BF328" s="38"/>
      <c r="BG328" s="38"/>
      <c r="BH328" s="38"/>
      <c r="BI328" s="38"/>
      <c r="BJ328" s="38"/>
      <c r="BK328" s="38"/>
      <c r="BL328" s="38"/>
      <c r="BM328" s="38"/>
      <c r="BN328" s="38"/>
      <c r="BO328" s="38"/>
      <c r="BP328" s="38"/>
      <c r="BQ328" s="38"/>
      <c r="BR328" s="38"/>
    </row>
    <row r="329" ht="15.75" customHeight="1">
      <c r="A329" s="38"/>
      <c r="B329" s="36"/>
      <c r="C329" s="34"/>
      <c r="D329" s="36"/>
      <c r="E329" s="36"/>
      <c r="F329" s="36"/>
      <c r="G329" s="36"/>
      <c r="H329" s="36"/>
      <c r="I329" s="36"/>
      <c r="J329" s="38"/>
      <c r="K329" s="38"/>
      <c r="L329" s="39"/>
      <c r="M329" s="46"/>
      <c r="N329" s="264"/>
      <c r="O329" s="46"/>
      <c r="P329" s="46"/>
      <c r="Q329" s="34"/>
      <c r="R329" s="36"/>
      <c r="S329" s="46"/>
      <c r="T329" s="36"/>
      <c r="U329" s="46"/>
      <c r="V329" s="46"/>
      <c r="W329" s="38"/>
      <c r="X329" s="38"/>
      <c r="Y329" s="36"/>
      <c r="Z329" s="34"/>
      <c r="AA329" s="48"/>
      <c r="AB329" s="20"/>
      <c r="AC329" s="46"/>
      <c r="AD329" s="46"/>
      <c r="AE329" s="38"/>
      <c r="AF329" s="34"/>
      <c r="AG329" s="38"/>
      <c r="AH329" s="38"/>
      <c r="AI329" s="38"/>
      <c r="AJ329" s="38"/>
      <c r="AK329" s="38"/>
      <c r="AL329" s="38"/>
      <c r="AM329" s="38"/>
      <c r="AN329" s="38"/>
      <c r="AO329" s="34"/>
      <c r="AP329" s="34"/>
      <c r="AQ329" s="34"/>
      <c r="AR329" s="53"/>
      <c r="AS329" s="53"/>
      <c r="AT329" s="38"/>
      <c r="AU329" s="39"/>
      <c r="AV329" s="39"/>
      <c r="AW329" s="34"/>
      <c r="AX329" s="38"/>
      <c r="AY329" s="38"/>
      <c r="AZ329" s="38"/>
      <c r="BA329" s="38"/>
      <c r="BB329" s="38"/>
      <c r="BC329" s="38"/>
      <c r="BD329" s="38"/>
      <c r="BE329" s="38"/>
      <c r="BF329" s="38"/>
      <c r="BG329" s="38"/>
      <c r="BH329" s="38"/>
      <c r="BI329" s="38"/>
      <c r="BJ329" s="38"/>
      <c r="BK329" s="38"/>
      <c r="BL329" s="38"/>
      <c r="BM329" s="38"/>
      <c r="BN329" s="38"/>
      <c r="BO329" s="38"/>
      <c r="BP329" s="38"/>
      <c r="BQ329" s="38"/>
      <c r="BR329" s="38"/>
    </row>
    <row r="330" ht="15.75" customHeight="1">
      <c r="A330" s="38"/>
      <c r="B330" s="36"/>
      <c r="C330" s="34"/>
      <c r="D330" s="36"/>
      <c r="E330" s="36"/>
      <c r="F330" s="36"/>
      <c r="G330" s="36"/>
      <c r="H330" s="36"/>
      <c r="I330" s="36"/>
      <c r="J330" s="38"/>
      <c r="K330" s="38"/>
      <c r="L330" s="39"/>
      <c r="M330" s="46"/>
      <c r="N330" s="264"/>
      <c r="O330" s="46"/>
      <c r="P330" s="46"/>
      <c r="Q330" s="34"/>
      <c r="R330" s="36"/>
      <c r="S330" s="46"/>
      <c r="T330" s="36"/>
      <c r="U330" s="46"/>
      <c r="V330" s="46"/>
      <c r="W330" s="38"/>
      <c r="X330" s="38"/>
      <c r="Y330" s="36"/>
      <c r="Z330" s="34"/>
      <c r="AA330" s="48"/>
      <c r="AB330" s="20"/>
      <c r="AC330" s="46"/>
      <c r="AD330" s="46"/>
      <c r="AE330" s="38"/>
      <c r="AF330" s="34"/>
      <c r="AG330" s="38"/>
      <c r="AH330" s="38"/>
      <c r="AI330" s="38"/>
      <c r="AJ330" s="38"/>
      <c r="AK330" s="38"/>
      <c r="AL330" s="38"/>
      <c r="AM330" s="38"/>
      <c r="AN330" s="38"/>
      <c r="AO330" s="34"/>
      <c r="AP330" s="34"/>
      <c r="AQ330" s="34"/>
      <c r="AR330" s="53"/>
      <c r="AS330" s="53"/>
      <c r="AT330" s="38"/>
      <c r="AU330" s="39"/>
      <c r="AV330" s="39"/>
      <c r="AW330" s="34"/>
      <c r="AX330" s="38"/>
      <c r="AY330" s="38"/>
      <c r="AZ330" s="38"/>
      <c r="BA330" s="38"/>
      <c r="BB330" s="38"/>
      <c r="BC330" s="38"/>
      <c r="BD330" s="38"/>
      <c r="BE330" s="38"/>
      <c r="BF330" s="38"/>
      <c r="BG330" s="38"/>
      <c r="BH330" s="38"/>
      <c r="BI330" s="38"/>
      <c r="BJ330" s="38"/>
      <c r="BK330" s="38"/>
      <c r="BL330" s="38"/>
      <c r="BM330" s="38"/>
      <c r="BN330" s="38"/>
      <c r="BO330" s="38"/>
      <c r="BP330" s="38"/>
      <c r="BQ330" s="38"/>
      <c r="BR330" s="38"/>
    </row>
    <row r="331" ht="15.75" customHeight="1">
      <c r="A331" s="38"/>
      <c r="B331" s="36"/>
      <c r="C331" s="34"/>
      <c r="D331" s="36"/>
      <c r="E331" s="36"/>
      <c r="F331" s="36"/>
      <c r="G331" s="36"/>
      <c r="H331" s="36"/>
      <c r="I331" s="36"/>
      <c r="J331" s="38"/>
      <c r="K331" s="38"/>
      <c r="L331" s="39"/>
      <c r="M331" s="46"/>
      <c r="N331" s="264"/>
      <c r="O331" s="46"/>
      <c r="P331" s="46"/>
      <c r="Q331" s="34"/>
      <c r="R331" s="36"/>
      <c r="S331" s="46"/>
      <c r="T331" s="36"/>
      <c r="U331" s="46"/>
      <c r="V331" s="46"/>
      <c r="W331" s="38"/>
      <c r="X331" s="38"/>
      <c r="Y331" s="36"/>
      <c r="Z331" s="34"/>
      <c r="AA331" s="48"/>
      <c r="AB331" s="20"/>
      <c r="AC331" s="46"/>
      <c r="AD331" s="46"/>
      <c r="AE331" s="38"/>
      <c r="AF331" s="34"/>
      <c r="AG331" s="38"/>
      <c r="AH331" s="38"/>
      <c r="AI331" s="38"/>
      <c r="AJ331" s="38"/>
      <c r="AK331" s="38"/>
      <c r="AL331" s="38"/>
      <c r="AM331" s="38"/>
      <c r="AN331" s="38"/>
      <c r="AO331" s="34"/>
      <c r="AP331" s="34"/>
      <c r="AQ331" s="34"/>
      <c r="AR331" s="53"/>
      <c r="AS331" s="53"/>
      <c r="AT331" s="38"/>
      <c r="AU331" s="39"/>
      <c r="AV331" s="39"/>
      <c r="AW331" s="34"/>
      <c r="AX331" s="38"/>
      <c r="AY331" s="38"/>
      <c r="AZ331" s="38"/>
      <c r="BA331" s="38"/>
      <c r="BB331" s="38"/>
      <c r="BC331" s="38"/>
      <c r="BD331" s="38"/>
      <c r="BE331" s="38"/>
      <c r="BF331" s="38"/>
      <c r="BG331" s="38"/>
      <c r="BH331" s="38"/>
      <c r="BI331" s="38"/>
      <c r="BJ331" s="38"/>
      <c r="BK331" s="38"/>
      <c r="BL331" s="38"/>
      <c r="BM331" s="38"/>
      <c r="BN331" s="38"/>
      <c r="BO331" s="38"/>
      <c r="BP331" s="38"/>
      <c r="BQ331" s="38"/>
      <c r="BR331" s="38"/>
    </row>
    <row r="332" ht="15.75" customHeight="1">
      <c r="A332" s="38"/>
      <c r="B332" s="36"/>
      <c r="C332" s="34"/>
      <c r="D332" s="36"/>
      <c r="E332" s="36"/>
      <c r="F332" s="36"/>
      <c r="G332" s="36"/>
      <c r="H332" s="36"/>
      <c r="I332" s="36"/>
      <c r="J332" s="38"/>
      <c r="K332" s="38"/>
      <c r="L332" s="39"/>
      <c r="M332" s="46"/>
      <c r="N332" s="264"/>
      <c r="O332" s="46"/>
      <c r="P332" s="46"/>
      <c r="Q332" s="34"/>
      <c r="R332" s="36"/>
      <c r="S332" s="46"/>
      <c r="T332" s="36"/>
      <c r="U332" s="46"/>
      <c r="V332" s="46"/>
      <c r="W332" s="38"/>
      <c r="X332" s="38"/>
      <c r="Y332" s="36"/>
      <c r="Z332" s="34"/>
      <c r="AA332" s="48"/>
      <c r="AB332" s="20"/>
      <c r="AC332" s="46"/>
      <c r="AD332" s="46"/>
      <c r="AE332" s="38"/>
      <c r="AF332" s="34"/>
      <c r="AG332" s="38"/>
      <c r="AH332" s="38"/>
      <c r="AI332" s="38"/>
      <c r="AJ332" s="38"/>
      <c r="AK332" s="38"/>
      <c r="AL332" s="38"/>
      <c r="AM332" s="38"/>
      <c r="AN332" s="38"/>
      <c r="AO332" s="34"/>
      <c r="AP332" s="34"/>
      <c r="AQ332" s="34"/>
      <c r="AR332" s="53"/>
      <c r="AS332" s="53"/>
      <c r="AT332" s="38"/>
      <c r="AU332" s="39"/>
      <c r="AV332" s="39"/>
      <c r="AW332" s="34"/>
      <c r="AX332" s="38"/>
      <c r="AY332" s="38"/>
      <c r="AZ332" s="38"/>
      <c r="BA332" s="38"/>
      <c r="BB332" s="38"/>
      <c r="BC332" s="38"/>
      <c r="BD332" s="38"/>
      <c r="BE332" s="38"/>
      <c r="BF332" s="38"/>
      <c r="BG332" s="38"/>
      <c r="BH332" s="38"/>
      <c r="BI332" s="38"/>
      <c r="BJ332" s="38"/>
      <c r="BK332" s="38"/>
      <c r="BL332" s="38"/>
      <c r="BM332" s="38"/>
      <c r="BN332" s="38"/>
      <c r="BO332" s="38"/>
      <c r="BP332" s="38"/>
      <c r="BQ332" s="38"/>
      <c r="BR332" s="38"/>
    </row>
    <row r="333" ht="15.75" customHeight="1">
      <c r="A333" s="38"/>
      <c r="B333" s="36"/>
      <c r="C333" s="34"/>
      <c r="D333" s="36"/>
      <c r="E333" s="36"/>
      <c r="F333" s="36"/>
      <c r="G333" s="36"/>
      <c r="H333" s="36"/>
      <c r="I333" s="36"/>
      <c r="J333" s="38"/>
      <c r="K333" s="38"/>
      <c r="L333" s="39"/>
      <c r="M333" s="46"/>
      <c r="N333" s="264"/>
      <c r="O333" s="46"/>
      <c r="P333" s="46"/>
      <c r="Q333" s="34"/>
      <c r="R333" s="36"/>
      <c r="S333" s="46"/>
      <c r="T333" s="36"/>
      <c r="U333" s="46"/>
      <c r="V333" s="46"/>
      <c r="W333" s="38"/>
      <c r="X333" s="38"/>
      <c r="Y333" s="36"/>
      <c r="Z333" s="34"/>
      <c r="AA333" s="48"/>
      <c r="AB333" s="20"/>
      <c r="AC333" s="46"/>
      <c r="AD333" s="46"/>
      <c r="AE333" s="38"/>
      <c r="AF333" s="34"/>
      <c r="AG333" s="38"/>
      <c r="AH333" s="38"/>
      <c r="AI333" s="38"/>
      <c r="AJ333" s="38"/>
      <c r="AK333" s="38"/>
      <c r="AL333" s="38"/>
      <c r="AM333" s="38"/>
      <c r="AN333" s="38"/>
      <c r="AO333" s="34"/>
      <c r="AP333" s="34"/>
      <c r="AQ333" s="34"/>
      <c r="AR333" s="53"/>
      <c r="AS333" s="53"/>
      <c r="AT333" s="38"/>
      <c r="AU333" s="39"/>
      <c r="AV333" s="39"/>
      <c r="AW333" s="34"/>
      <c r="AX333" s="38"/>
      <c r="AY333" s="38"/>
      <c r="AZ333" s="38"/>
      <c r="BA333" s="38"/>
      <c r="BB333" s="38"/>
      <c r="BC333" s="38"/>
      <c r="BD333" s="38"/>
      <c r="BE333" s="38"/>
      <c r="BF333" s="38"/>
      <c r="BG333" s="38"/>
      <c r="BH333" s="38"/>
      <c r="BI333" s="38"/>
      <c r="BJ333" s="38"/>
      <c r="BK333" s="38"/>
      <c r="BL333" s="38"/>
      <c r="BM333" s="38"/>
      <c r="BN333" s="38"/>
      <c r="BO333" s="38"/>
      <c r="BP333" s="38"/>
      <c r="BQ333" s="38"/>
      <c r="BR333" s="38"/>
    </row>
    <row r="334" ht="15.75" customHeight="1">
      <c r="A334" s="38"/>
      <c r="B334" s="36"/>
      <c r="C334" s="34"/>
      <c r="D334" s="36"/>
      <c r="E334" s="36"/>
      <c r="F334" s="36"/>
      <c r="G334" s="36"/>
      <c r="H334" s="36"/>
      <c r="I334" s="36"/>
      <c r="J334" s="38"/>
      <c r="K334" s="38"/>
      <c r="L334" s="39"/>
      <c r="M334" s="46"/>
      <c r="N334" s="264"/>
      <c r="O334" s="46"/>
      <c r="P334" s="46"/>
      <c r="Q334" s="34"/>
      <c r="R334" s="36"/>
      <c r="S334" s="46"/>
      <c r="T334" s="36"/>
      <c r="U334" s="46"/>
      <c r="V334" s="46"/>
      <c r="W334" s="38"/>
      <c r="X334" s="38"/>
      <c r="Y334" s="36"/>
      <c r="Z334" s="34"/>
      <c r="AA334" s="48"/>
      <c r="AB334" s="20"/>
      <c r="AC334" s="46"/>
      <c r="AD334" s="46"/>
      <c r="AE334" s="38"/>
      <c r="AF334" s="34"/>
      <c r="AG334" s="38"/>
      <c r="AH334" s="38"/>
      <c r="AI334" s="38"/>
      <c r="AJ334" s="38"/>
      <c r="AK334" s="38"/>
      <c r="AL334" s="38"/>
      <c r="AM334" s="38"/>
      <c r="AN334" s="38"/>
      <c r="AO334" s="34"/>
      <c r="AP334" s="34"/>
      <c r="AQ334" s="34"/>
      <c r="AR334" s="53"/>
      <c r="AS334" s="53"/>
      <c r="AT334" s="38"/>
      <c r="AU334" s="39"/>
      <c r="AV334" s="39"/>
      <c r="AW334" s="34"/>
      <c r="AX334" s="38"/>
      <c r="AY334" s="38"/>
      <c r="AZ334" s="38"/>
      <c r="BA334" s="38"/>
      <c r="BB334" s="38"/>
      <c r="BC334" s="38"/>
      <c r="BD334" s="38"/>
      <c r="BE334" s="38"/>
      <c r="BF334" s="38"/>
      <c r="BG334" s="38"/>
      <c r="BH334" s="38"/>
      <c r="BI334" s="38"/>
      <c r="BJ334" s="38"/>
      <c r="BK334" s="38"/>
      <c r="BL334" s="38"/>
      <c r="BM334" s="38"/>
      <c r="BN334" s="38"/>
      <c r="BO334" s="38"/>
      <c r="BP334" s="38"/>
      <c r="BQ334" s="38"/>
      <c r="BR334" s="38"/>
    </row>
    <row r="335" ht="15.75" customHeight="1">
      <c r="A335" s="38"/>
      <c r="B335" s="36"/>
      <c r="C335" s="34"/>
      <c r="D335" s="36"/>
      <c r="E335" s="36"/>
      <c r="F335" s="36"/>
      <c r="G335" s="36"/>
      <c r="H335" s="36"/>
      <c r="I335" s="36"/>
      <c r="J335" s="38"/>
      <c r="K335" s="38"/>
      <c r="L335" s="39"/>
      <c r="M335" s="46"/>
      <c r="N335" s="264"/>
      <c r="O335" s="46"/>
      <c r="P335" s="46"/>
      <c r="Q335" s="34"/>
      <c r="R335" s="36"/>
      <c r="S335" s="46"/>
      <c r="T335" s="36"/>
      <c r="U335" s="46"/>
      <c r="V335" s="46"/>
      <c r="W335" s="38"/>
      <c r="X335" s="38"/>
      <c r="Y335" s="36"/>
      <c r="Z335" s="34"/>
      <c r="AA335" s="48"/>
      <c r="AB335" s="20"/>
      <c r="AC335" s="46"/>
      <c r="AD335" s="46"/>
      <c r="AE335" s="38"/>
      <c r="AF335" s="34"/>
      <c r="AG335" s="38"/>
      <c r="AH335" s="38"/>
      <c r="AI335" s="38"/>
      <c r="AJ335" s="38"/>
      <c r="AK335" s="38"/>
      <c r="AL335" s="38"/>
      <c r="AM335" s="38"/>
      <c r="AN335" s="38"/>
      <c r="AO335" s="34"/>
      <c r="AP335" s="34"/>
      <c r="AQ335" s="34"/>
      <c r="AR335" s="53"/>
      <c r="AS335" s="53"/>
      <c r="AT335" s="38"/>
      <c r="AU335" s="39"/>
      <c r="AV335" s="39"/>
      <c r="AW335" s="34"/>
      <c r="AX335" s="38"/>
      <c r="AY335" s="38"/>
      <c r="AZ335" s="38"/>
      <c r="BA335" s="38"/>
      <c r="BB335" s="38"/>
      <c r="BC335" s="38"/>
      <c r="BD335" s="38"/>
      <c r="BE335" s="38"/>
      <c r="BF335" s="38"/>
      <c r="BG335" s="38"/>
      <c r="BH335" s="38"/>
      <c r="BI335" s="38"/>
      <c r="BJ335" s="38"/>
      <c r="BK335" s="38"/>
      <c r="BL335" s="38"/>
      <c r="BM335" s="38"/>
      <c r="BN335" s="38"/>
      <c r="BO335" s="38"/>
      <c r="BP335" s="38"/>
      <c r="BQ335" s="38"/>
      <c r="BR335" s="38"/>
    </row>
    <row r="336" ht="15.75" customHeight="1">
      <c r="A336" s="38"/>
      <c r="B336" s="36"/>
      <c r="C336" s="34"/>
      <c r="D336" s="36"/>
      <c r="E336" s="36"/>
      <c r="F336" s="36"/>
      <c r="G336" s="36"/>
      <c r="H336" s="36"/>
      <c r="I336" s="36"/>
      <c r="J336" s="38"/>
      <c r="K336" s="38"/>
      <c r="L336" s="39"/>
      <c r="M336" s="46"/>
      <c r="N336" s="264"/>
      <c r="O336" s="46"/>
      <c r="P336" s="46"/>
      <c r="Q336" s="34"/>
      <c r="R336" s="36"/>
      <c r="S336" s="46"/>
      <c r="T336" s="36"/>
      <c r="U336" s="46"/>
      <c r="V336" s="46"/>
      <c r="W336" s="38"/>
      <c r="X336" s="38"/>
      <c r="Y336" s="36"/>
      <c r="Z336" s="34"/>
      <c r="AA336" s="48"/>
      <c r="AB336" s="20"/>
      <c r="AC336" s="46"/>
      <c r="AD336" s="46"/>
      <c r="AE336" s="38"/>
      <c r="AF336" s="34"/>
      <c r="AG336" s="38"/>
      <c r="AH336" s="38"/>
      <c r="AI336" s="38"/>
      <c r="AJ336" s="38"/>
      <c r="AK336" s="38"/>
      <c r="AL336" s="38"/>
      <c r="AM336" s="38"/>
      <c r="AN336" s="38"/>
      <c r="AO336" s="34"/>
      <c r="AP336" s="34"/>
      <c r="AQ336" s="34"/>
      <c r="AR336" s="53"/>
      <c r="AS336" s="53"/>
      <c r="AT336" s="38"/>
      <c r="AU336" s="39"/>
      <c r="AV336" s="39"/>
      <c r="AW336" s="34"/>
      <c r="AX336" s="38"/>
      <c r="AY336" s="38"/>
      <c r="AZ336" s="38"/>
      <c r="BA336" s="38"/>
      <c r="BB336" s="38"/>
      <c r="BC336" s="38"/>
      <c r="BD336" s="38"/>
      <c r="BE336" s="38"/>
      <c r="BF336" s="38"/>
      <c r="BG336" s="38"/>
      <c r="BH336" s="38"/>
      <c r="BI336" s="38"/>
      <c r="BJ336" s="38"/>
      <c r="BK336" s="38"/>
      <c r="BL336" s="38"/>
      <c r="BM336" s="38"/>
      <c r="BN336" s="38"/>
      <c r="BO336" s="38"/>
      <c r="BP336" s="38"/>
      <c r="BQ336" s="38"/>
      <c r="BR336" s="38"/>
    </row>
    <row r="337" ht="15.75" customHeight="1">
      <c r="A337" s="38"/>
      <c r="B337" s="36"/>
      <c r="C337" s="34"/>
      <c r="D337" s="36"/>
      <c r="E337" s="36"/>
      <c r="F337" s="36"/>
      <c r="G337" s="36"/>
      <c r="H337" s="36"/>
      <c r="I337" s="36"/>
      <c r="J337" s="38"/>
      <c r="K337" s="38"/>
      <c r="L337" s="39"/>
      <c r="M337" s="46"/>
      <c r="N337" s="264"/>
      <c r="O337" s="46"/>
      <c r="P337" s="46"/>
      <c r="Q337" s="34"/>
      <c r="R337" s="36"/>
      <c r="S337" s="46"/>
      <c r="T337" s="36"/>
      <c r="U337" s="46"/>
      <c r="V337" s="46"/>
      <c r="W337" s="38"/>
      <c r="X337" s="38"/>
      <c r="Y337" s="36"/>
      <c r="Z337" s="34"/>
      <c r="AA337" s="48"/>
      <c r="AB337" s="20"/>
      <c r="AC337" s="46"/>
      <c r="AD337" s="46"/>
      <c r="AE337" s="38"/>
      <c r="AF337" s="34"/>
      <c r="AG337" s="38"/>
      <c r="AH337" s="38"/>
      <c r="AI337" s="38"/>
      <c r="AJ337" s="38"/>
      <c r="AK337" s="38"/>
      <c r="AL337" s="38"/>
      <c r="AM337" s="38"/>
      <c r="AN337" s="38"/>
      <c r="AO337" s="34"/>
      <c r="AP337" s="34"/>
      <c r="AQ337" s="34"/>
      <c r="AR337" s="53"/>
      <c r="AS337" s="53"/>
      <c r="AT337" s="38"/>
      <c r="AU337" s="39"/>
      <c r="AV337" s="39"/>
      <c r="AW337" s="34"/>
      <c r="AX337" s="38"/>
      <c r="AY337" s="38"/>
      <c r="AZ337" s="38"/>
      <c r="BA337" s="38"/>
      <c r="BB337" s="38"/>
      <c r="BC337" s="38"/>
      <c r="BD337" s="38"/>
      <c r="BE337" s="38"/>
      <c r="BF337" s="38"/>
      <c r="BG337" s="38"/>
      <c r="BH337" s="38"/>
      <c r="BI337" s="38"/>
      <c r="BJ337" s="38"/>
      <c r="BK337" s="38"/>
      <c r="BL337" s="38"/>
      <c r="BM337" s="38"/>
      <c r="BN337" s="38"/>
      <c r="BO337" s="38"/>
      <c r="BP337" s="38"/>
      <c r="BQ337" s="38"/>
      <c r="BR337" s="38"/>
    </row>
    <row r="338" ht="15.75" customHeight="1">
      <c r="A338" s="38"/>
      <c r="B338" s="36"/>
      <c r="C338" s="34"/>
      <c r="D338" s="36"/>
      <c r="E338" s="36"/>
      <c r="F338" s="36"/>
      <c r="G338" s="36"/>
      <c r="H338" s="36"/>
      <c r="I338" s="36"/>
      <c r="J338" s="38"/>
      <c r="K338" s="38"/>
      <c r="L338" s="39"/>
      <c r="M338" s="46"/>
      <c r="N338" s="264"/>
      <c r="O338" s="46"/>
      <c r="P338" s="46"/>
      <c r="Q338" s="34"/>
      <c r="R338" s="36"/>
      <c r="S338" s="46"/>
      <c r="T338" s="36"/>
      <c r="U338" s="46"/>
      <c r="V338" s="46"/>
      <c r="W338" s="38"/>
      <c r="X338" s="38"/>
      <c r="Y338" s="36"/>
      <c r="Z338" s="34"/>
      <c r="AA338" s="48"/>
      <c r="AB338" s="20"/>
      <c r="AC338" s="46"/>
      <c r="AD338" s="46"/>
      <c r="AE338" s="38"/>
      <c r="AF338" s="34"/>
      <c r="AG338" s="38"/>
      <c r="AH338" s="38"/>
      <c r="AI338" s="38"/>
      <c r="AJ338" s="38"/>
      <c r="AK338" s="38"/>
      <c r="AL338" s="38"/>
      <c r="AM338" s="38"/>
      <c r="AN338" s="38"/>
      <c r="AO338" s="34"/>
      <c r="AP338" s="34"/>
      <c r="AQ338" s="34"/>
      <c r="AR338" s="53"/>
      <c r="AS338" s="53"/>
      <c r="AT338" s="38"/>
      <c r="AU338" s="39"/>
      <c r="AV338" s="39"/>
      <c r="AW338" s="34"/>
      <c r="AX338" s="38"/>
      <c r="AY338" s="38"/>
      <c r="AZ338" s="38"/>
      <c r="BA338" s="38"/>
      <c r="BB338" s="38"/>
      <c r="BC338" s="38"/>
      <c r="BD338" s="38"/>
      <c r="BE338" s="38"/>
      <c r="BF338" s="38"/>
      <c r="BG338" s="38"/>
      <c r="BH338" s="38"/>
      <c r="BI338" s="38"/>
      <c r="BJ338" s="38"/>
      <c r="BK338" s="38"/>
      <c r="BL338" s="38"/>
      <c r="BM338" s="38"/>
      <c r="BN338" s="38"/>
      <c r="BO338" s="38"/>
      <c r="BP338" s="38"/>
      <c r="BQ338" s="38"/>
      <c r="BR338" s="38"/>
    </row>
    <row r="339" ht="15.75" customHeight="1">
      <c r="A339" s="38"/>
      <c r="B339" s="36"/>
      <c r="C339" s="34"/>
      <c r="D339" s="36"/>
      <c r="E339" s="36"/>
      <c r="F339" s="36"/>
      <c r="G339" s="36"/>
      <c r="H339" s="36"/>
      <c r="I339" s="36"/>
      <c r="J339" s="38"/>
      <c r="K339" s="38"/>
      <c r="L339" s="39"/>
      <c r="M339" s="46"/>
      <c r="N339" s="264"/>
      <c r="O339" s="46"/>
      <c r="P339" s="46"/>
      <c r="Q339" s="34"/>
      <c r="R339" s="36"/>
      <c r="S339" s="46"/>
      <c r="T339" s="36"/>
      <c r="U339" s="46"/>
      <c r="V339" s="46"/>
      <c r="W339" s="38"/>
      <c r="X339" s="38"/>
      <c r="Y339" s="36"/>
      <c r="Z339" s="34"/>
      <c r="AA339" s="48"/>
      <c r="AB339" s="20"/>
      <c r="AC339" s="46"/>
      <c r="AD339" s="46"/>
      <c r="AE339" s="38"/>
      <c r="AF339" s="34"/>
      <c r="AG339" s="38"/>
      <c r="AH339" s="38"/>
      <c r="AI339" s="38"/>
      <c r="AJ339" s="38"/>
      <c r="AK339" s="38"/>
      <c r="AL339" s="38"/>
      <c r="AM339" s="38"/>
      <c r="AN339" s="38"/>
      <c r="AO339" s="34"/>
      <c r="AP339" s="34"/>
      <c r="AQ339" s="34"/>
      <c r="AR339" s="53"/>
      <c r="AS339" s="53"/>
      <c r="AT339" s="38"/>
      <c r="AU339" s="39"/>
      <c r="AV339" s="39"/>
      <c r="AW339" s="34"/>
      <c r="AX339" s="38"/>
      <c r="AY339" s="38"/>
      <c r="AZ339" s="38"/>
      <c r="BA339" s="38"/>
      <c r="BB339" s="38"/>
      <c r="BC339" s="38"/>
      <c r="BD339" s="38"/>
      <c r="BE339" s="38"/>
      <c r="BF339" s="38"/>
      <c r="BG339" s="38"/>
      <c r="BH339" s="38"/>
      <c r="BI339" s="38"/>
      <c r="BJ339" s="38"/>
      <c r="BK339" s="38"/>
      <c r="BL339" s="38"/>
      <c r="BM339" s="38"/>
      <c r="BN339" s="38"/>
      <c r="BO339" s="38"/>
      <c r="BP339" s="38"/>
      <c r="BQ339" s="38"/>
      <c r="BR339" s="38"/>
    </row>
    <row r="340" ht="15.75" customHeight="1">
      <c r="A340" s="38"/>
      <c r="B340" s="36"/>
      <c r="C340" s="34"/>
      <c r="D340" s="36"/>
      <c r="E340" s="36"/>
      <c r="F340" s="36"/>
      <c r="G340" s="36"/>
      <c r="H340" s="36"/>
      <c r="I340" s="36"/>
      <c r="J340" s="38"/>
      <c r="K340" s="38"/>
      <c r="L340" s="39"/>
      <c r="M340" s="46"/>
      <c r="N340" s="264"/>
      <c r="O340" s="46"/>
      <c r="P340" s="46"/>
      <c r="Q340" s="34"/>
      <c r="R340" s="36"/>
      <c r="S340" s="46"/>
      <c r="T340" s="36"/>
      <c r="U340" s="46"/>
      <c r="V340" s="46"/>
      <c r="W340" s="38"/>
      <c r="X340" s="38"/>
      <c r="Y340" s="36"/>
      <c r="Z340" s="34"/>
      <c r="AA340" s="48"/>
      <c r="AB340" s="20"/>
      <c r="AC340" s="46"/>
      <c r="AD340" s="46"/>
      <c r="AE340" s="38"/>
      <c r="AF340" s="34"/>
      <c r="AG340" s="38"/>
      <c r="AH340" s="38"/>
      <c r="AI340" s="38"/>
      <c r="AJ340" s="38"/>
      <c r="AK340" s="38"/>
      <c r="AL340" s="38"/>
      <c r="AM340" s="38"/>
      <c r="AN340" s="38"/>
      <c r="AO340" s="34"/>
      <c r="AP340" s="34"/>
      <c r="AQ340" s="34"/>
      <c r="AR340" s="53"/>
      <c r="AS340" s="53"/>
      <c r="AT340" s="38"/>
      <c r="AU340" s="39"/>
      <c r="AV340" s="39"/>
      <c r="AW340" s="34"/>
      <c r="AX340" s="38"/>
      <c r="AY340" s="38"/>
      <c r="AZ340" s="38"/>
      <c r="BA340" s="38"/>
      <c r="BB340" s="38"/>
      <c r="BC340" s="38"/>
      <c r="BD340" s="38"/>
      <c r="BE340" s="38"/>
      <c r="BF340" s="38"/>
      <c r="BG340" s="38"/>
      <c r="BH340" s="38"/>
      <c r="BI340" s="38"/>
      <c r="BJ340" s="38"/>
      <c r="BK340" s="38"/>
      <c r="BL340" s="38"/>
      <c r="BM340" s="38"/>
      <c r="BN340" s="38"/>
      <c r="BO340" s="38"/>
      <c r="BP340" s="38"/>
      <c r="BQ340" s="38"/>
      <c r="BR340" s="38"/>
    </row>
    <row r="341" ht="15.75" customHeight="1">
      <c r="A341" s="38"/>
      <c r="B341" s="36"/>
      <c r="C341" s="34"/>
      <c r="D341" s="36"/>
      <c r="E341" s="36"/>
      <c r="F341" s="36"/>
      <c r="G341" s="36"/>
      <c r="H341" s="36"/>
      <c r="I341" s="36"/>
      <c r="J341" s="38"/>
      <c r="K341" s="38"/>
      <c r="L341" s="39"/>
      <c r="M341" s="46"/>
      <c r="N341" s="264"/>
      <c r="O341" s="46"/>
      <c r="P341" s="46"/>
      <c r="Q341" s="34"/>
      <c r="R341" s="36"/>
      <c r="S341" s="46"/>
      <c r="T341" s="36"/>
      <c r="U341" s="46"/>
      <c r="V341" s="46"/>
      <c r="W341" s="38"/>
      <c r="X341" s="38"/>
      <c r="Y341" s="36"/>
      <c r="Z341" s="34"/>
      <c r="AA341" s="48"/>
      <c r="AB341" s="20"/>
      <c r="AC341" s="46"/>
      <c r="AD341" s="46"/>
      <c r="AE341" s="38"/>
      <c r="AF341" s="34"/>
      <c r="AG341" s="38"/>
      <c r="AH341" s="38"/>
      <c r="AI341" s="38"/>
      <c r="AJ341" s="38"/>
      <c r="AK341" s="38"/>
      <c r="AL341" s="38"/>
      <c r="AM341" s="38"/>
      <c r="AN341" s="38"/>
      <c r="AO341" s="34"/>
      <c r="AP341" s="34"/>
      <c r="AQ341" s="34"/>
      <c r="AR341" s="53"/>
      <c r="AS341" s="53"/>
      <c r="AT341" s="38"/>
      <c r="AU341" s="39"/>
      <c r="AV341" s="39"/>
      <c r="AW341" s="34"/>
      <c r="AX341" s="38"/>
      <c r="AY341" s="38"/>
      <c r="AZ341" s="38"/>
      <c r="BA341" s="38"/>
      <c r="BB341" s="38"/>
      <c r="BC341" s="38"/>
      <c r="BD341" s="38"/>
      <c r="BE341" s="38"/>
      <c r="BF341" s="38"/>
      <c r="BG341" s="38"/>
      <c r="BH341" s="38"/>
      <c r="BI341" s="38"/>
      <c r="BJ341" s="38"/>
      <c r="BK341" s="38"/>
      <c r="BL341" s="38"/>
      <c r="BM341" s="38"/>
      <c r="BN341" s="38"/>
      <c r="BO341" s="38"/>
      <c r="BP341" s="38"/>
      <c r="BQ341" s="38"/>
      <c r="BR341" s="38"/>
    </row>
    <row r="342" ht="15.75" customHeight="1">
      <c r="A342" s="38"/>
      <c r="B342" s="36"/>
      <c r="C342" s="34"/>
      <c r="D342" s="36"/>
      <c r="E342" s="36"/>
      <c r="F342" s="36"/>
      <c r="G342" s="36"/>
      <c r="H342" s="36"/>
      <c r="I342" s="36"/>
      <c r="J342" s="38"/>
      <c r="K342" s="38"/>
      <c r="L342" s="39"/>
      <c r="M342" s="46"/>
      <c r="N342" s="264"/>
      <c r="O342" s="46"/>
      <c r="P342" s="46"/>
      <c r="Q342" s="34"/>
      <c r="R342" s="36"/>
      <c r="S342" s="46"/>
      <c r="T342" s="36"/>
      <c r="U342" s="46"/>
      <c r="V342" s="46"/>
      <c r="W342" s="38"/>
      <c r="X342" s="38"/>
      <c r="Y342" s="36"/>
      <c r="Z342" s="34"/>
      <c r="AA342" s="48"/>
      <c r="AB342" s="20"/>
      <c r="AC342" s="46"/>
      <c r="AD342" s="46"/>
      <c r="AE342" s="38"/>
      <c r="AF342" s="34"/>
      <c r="AG342" s="38"/>
      <c r="AH342" s="38"/>
      <c r="AI342" s="38"/>
      <c r="AJ342" s="38"/>
      <c r="AK342" s="38"/>
      <c r="AL342" s="38"/>
      <c r="AM342" s="38"/>
      <c r="AN342" s="38"/>
      <c r="AO342" s="34"/>
      <c r="AP342" s="34"/>
      <c r="AQ342" s="34"/>
      <c r="AR342" s="53"/>
      <c r="AS342" s="53"/>
      <c r="AT342" s="38"/>
      <c r="AU342" s="39"/>
      <c r="AV342" s="39"/>
      <c r="AW342" s="34"/>
      <c r="AX342" s="38"/>
      <c r="AY342" s="38"/>
      <c r="AZ342" s="38"/>
      <c r="BA342" s="38"/>
      <c r="BB342" s="38"/>
      <c r="BC342" s="38"/>
      <c r="BD342" s="38"/>
      <c r="BE342" s="38"/>
      <c r="BF342" s="38"/>
      <c r="BG342" s="38"/>
      <c r="BH342" s="38"/>
      <c r="BI342" s="38"/>
      <c r="BJ342" s="38"/>
      <c r="BK342" s="38"/>
      <c r="BL342" s="38"/>
      <c r="BM342" s="38"/>
      <c r="BN342" s="38"/>
      <c r="BO342" s="38"/>
      <c r="BP342" s="38"/>
      <c r="BQ342" s="38"/>
      <c r="BR342" s="38"/>
    </row>
    <row r="343" ht="15.75" customHeight="1">
      <c r="A343" s="38"/>
      <c r="B343" s="36"/>
      <c r="C343" s="34"/>
      <c r="D343" s="36"/>
      <c r="E343" s="36"/>
      <c r="F343" s="36"/>
      <c r="G343" s="36"/>
      <c r="H343" s="36"/>
      <c r="I343" s="36"/>
      <c r="J343" s="38"/>
      <c r="K343" s="38"/>
      <c r="L343" s="39"/>
      <c r="M343" s="46"/>
      <c r="N343" s="264"/>
      <c r="O343" s="46"/>
      <c r="P343" s="46"/>
      <c r="Q343" s="34"/>
      <c r="R343" s="36"/>
      <c r="S343" s="46"/>
      <c r="T343" s="36"/>
      <c r="U343" s="46"/>
      <c r="V343" s="46"/>
      <c r="W343" s="38"/>
      <c r="X343" s="38"/>
      <c r="Y343" s="36"/>
      <c r="Z343" s="34"/>
      <c r="AA343" s="48"/>
      <c r="AB343" s="20"/>
      <c r="AC343" s="46"/>
      <c r="AD343" s="46"/>
      <c r="AE343" s="38"/>
      <c r="AF343" s="34"/>
      <c r="AG343" s="38"/>
      <c r="AH343" s="38"/>
      <c r="AI343" s="38"/>
      <c r="AJ343" s="38"/>
      <c r="AK343" s="38"/>
      <c r="AL343" s="38"/>
      <c r="AM343" s="38"/>
      <c r="AN343" s="38"/>
      <c r="AO343" s="34"/>
      <c r="AP343" s="34"/>
      <c r="AQ343" s="34"/>
      <c r="AR343" s="53"/>
      <c r="AS343" s="53"/>
      <c r="AT343" s="38"/>
      <c r="AU343" s="39"/>
      <c r="AV343" s="39"/>
      <c r="AW343" s="34"/>
      <c r="AX343" s="38"/>
      <c r="AY343" s="38"/>
      <c r="AZ343" s="38"/>
      <c r="BA343" s="38"/>
      <c r="BB343" s="38"/>
      <c r="BC343" s="38"/>
      <c r="BD343" s="38"/>
      <c r="BE343" s="38"/>
      <c r="BF343" s="38"/>
      <c r="BG343" s="38"/>
      <c r="BH343" s="38"/>
      <c r="BI343" s="38"/>
      <c r="BJ343" s="38"/>
      <c r="BK343" s="38"/>
      <c r="BL343" s="38"/>
      <c r="BM343" s="38"/>
      <c r="BN343" s="38"/>
      <c r="BO343" s="38"/>
      <c r="BP343" s="38"/>
      <c r="BQ343" s="38"/>
      <c r="BR343" s="38"/>
    </row>
    <row r="344" ht="15.75" customHeight="1">
      <c r="A344" s="38"/>
      <c r="B344" s="36"/>
      <c r="C344" s="34"/>
      <c r="D344" s="36"/>
      <c r="E344" s="36"/>
      <c r="F344" s="36"/>
      <c r="G344" s="36"/>
      <c r="H344" s="36"/>
      <c r="I344" s="36"/>
      <c r="J344" s="38"/>
      <c r="K344" s="38"/>
      <c r="L344" s="39"/>
      <c r="M344" s="46"/>
      <c r="N344" s="264"/>
      <c r="O344" s="46"/>
      <c r="P344" s="46"/>
      <c r="Q344" s="34"/>
      <c r="R344" s="36"/>
      <c r="S344" s="46"/>
      <c r="T344" s="36"/>
      <c r="U344" s="46"/>
      <c r="V344" s="46"/>
      <c r="W344" s="38"/>
      <c r="X344" s="38"/>
      <c r="Y344" s="36"/>
      <c r="Z344" s="34"/>
      <c r="AA344" s="48"/>
      <c r="AB344" s="20"/>
      <c r="AC344" s="46"/>
      <c r="AD344" s="46"/>
      <c r="AE344" s="38"/>
      <c r="AF344" s="34"/>
      <c r="AG344" s="38"/>
      <c r="AH344" s="38"/>
      <c r="AI344" s="38"/>
      <c r="AJ344" s="38"/>
      <c r="AK344" s="38"/>
      <c r="AL344" s="38"/>
      <c r="AM344" s="38"/>
      <c r="AN344" s="38"/>
      <c r="AO344" s="34"/>
      <c r="AP344" s="34"/>
      <c r="AQ344" s="34"/>
      <c r="AR344" s="53"/>
      <c r="AS344" s="53"/>
      <c r="AT344" s="38"/>
      <c r="AU344" s="39"/>
      <c r="AV344" s="39"/>
      <c r="AW344" s="34"/>
      <c r="AX344" s="38"/>
      <c r="AY344" s="38"/>
      <c r="AZ344" s="38"/>
      <c r="BA344" s="38"/>
      <c r="BB344" s="38"/>
      <c r="BC344" s="38"/>
      <c r="BD344" s="38"/>
      <c r="BE344" s="38"/>
      <c r="BF344" s="38"/>
      <c r="BG344" s="38"/>
      <c r="BH344" s="38"/>
      <c r="BI344" s="38"/>
      <c r="BJ344" s="38"/>
      <c r="BK344" s="38"/>
      <c r="BL344" s="38"/>
      <c r="BM344" s="38"/>
      <c r="BN344" s="38"/>
      <c r="BO344" s="38"/>
      <c r="BP344" s="38"/>
      <c r="BQ344" s="38"/>
      <c r="BR344" s="38"/>
    </row>
    <row r="345" ht="15.75" customHeight="1">
      <c r="A345" s="38"/>
      <c r="B345" s="36"/>
      <c r="C345" s="34"/>
      <c r="D345" s="36"/>
      <c r="E345" s="36"/>
      <c r="F345" s="36"/>
      <c r="G345" s="36"/>
      <c r="H345" s="36"/>
      <c r="I345" s="36"/>
      <c r="J345" s="38"/>
      <c r="K345" s="38"/>
      <c r="L345" s="39"/>
      <c r="M345" s="46"/>
      <c r="N345" s="264"/>
      <c r="O345" s="46"/>
      <c r="P345" s="46"/>
      <c r="Q345" s="34"/>
      <c r="R345" s="36"/>
      <c r="S345" s="46"/>
      <c r="T345" s="36"/>
      <c r="U345" s="46"/>
      <c r="V345" s="46"/>
      <c r="W345" s="38"/>
      <c r="X345" s="38"/>
      <c r="Y345" s="36"/>
      <c r="Z345" s="34"/>
      <c r="AA345" s="48"/>
      <c r="AB345" s="20"/>
      <c r="AC345" s="46"/>
      <c r="AD345" s="46"/>
      <c r="AE345" s="38"/>
      <c r="AF345" s="34"/>
      <c r="AG345" s="38"/>
      <c r="AH345" s="38"/>
      <c r="AI345" s="38"/>
      <c r="AJ345" s="38"/>
      <c r="AK345" s="38"/>
      <c r="AL345" s="38"/>
      <c r="AM345" s="38"/>
      <c r="AN345" s="38"/>
      <c r="AO345" s="34"/>
      <c r="AP345" s="34"/>
      <c r="AQ345" s="34"/>
      <c r="AR345" s="53"/>
      <c r="AS345" s="53"/>
      <c r="AT345" s="38"/>
      <c r="AU345" s="39"/>
      <c r="AV345" s="39"/>
      <c r="AW345" s="34"/>
      <c r="AX345" s="38"/>
      <c r="AY345" s="38"/>
      <c r="AZ345" s="38"/>
      <c r="BA345" s="38"/>
      <c r="BB345" s="38"/>
      <c r="BC345" s="38"/>
      <c r="BD345" s="38"/>
      <c r="BE345" s="38"/>
      <c r="BF345" s="38"/>
      <c r="BG345" s="38"/>
      <c r="BH345" s="38"/>
      <c r="BI345" s="38"/>
      <c r="BJ345" s="38"/>
      <c r="BK345" s="38"/>
      <c r="BL345" s="38"/>
      <c r="BM345" s="38"/>
      <c r="BN345" s="38"/>
      <c r="BO345" s="38"/>
      <c r="BP345" s="38"/>
      <c r="BQ345" s="38"/>
      <c r="BR345" s="38"/>
    </row>
    <row r="346" ht="15.75" customHeight="1">
      <c r="A346" s="38"/>
      <c r="B346" s="36"/>
      <c r="C346" s="34"/>
      <c r="D346" s="36"/>
      <c r="E346" s="36"/>
      <c r="F346" s="36"/>
      <c r="G346" s="36"/>
      <c r="H346" s="36"/>
      <c r="I346" s="36"/>
      <c r="J346" s="38"/>
      <c r="K346" s="38"/>
      <c r="L346" s="39"/>
      <c r="M346" s="46"/>
      <c r="N346" s="264"/>
      <c r="O346" s="46"/>
      <c r="P346" s="46"/>
      <c r="Q346" s="34"/>
      <c r="R346" s="36"/>
      <c r="S346" s="46"/>
      <c r="T346" s="36"/>
      <c r="U346" s="46"/>
      <c r="V346" s="46"/>
      <c r="W346" s="38"/>
      <c r="X346" s="38"/>
      <c r="Y346" s="36"/>
      <c r="Z346" s="34"/>
      <c r="AA346" s="48"/>
      <c r="AB346" s="20"/>
      <c r="AC346" s="46"/>
      <c r="AD346" s="46"/>
      <c r="AE346" s="38"/>
      <c r="AF346" s="34"/>
      <c r="AG346" s="38"/>
      <c r="AH346" s="38"/>
      <c r="AI346" s="38"/>
      <c r="AJ346" s="38"/>
      <c r="AK346" s="38"/>
      <c r="AL346" s="38"/>
      <c r="AM346" s="38"/>
      <c r="AN346" s="38"/>
      <c r="AO346" s="34"/>
      <c r="AP346" s="34"/>
      <c r="AQ346" s="34"/>
      <c r="AR346" s="53"/>
      <c r="AS346" s="53"/>
      <c r="AT346" s="38"/>
      <c r="AU346" s="39"/>
      <c r="AV346" s="39"/>
      <c r="AW346" s="34"/>
      <c r="AX346" s="38"/>
      <c r="AY346" s="38"/>
      <c r="AZ346" s="38"/>
      <c r="BA346" s="38"/>
      <c r="BB346" s="38"/>
      <c r="BC346" s="38"/>
      <c r="BD346" s="38"/>
      <c r="BE346" s="38"/>
      <c r="BF346" s="38"/>
      <c r="BG346" s="38"/>
      <c r="BH346" s="38"/>
      <c r="BI346" s="38"/>
      <c r="BJ346" s="38"/>
      <c r="BK346" s="38"/>
      <c r="BL346" s="38"/>
      <c r="BM346" s="38"/>
      <c r="BN346" s="38"/>
      <c r="BO346" s="38"/>
      <c r="BP346" s="38"/>
      <c r="BQ346" s="38"/>
      <c r="BR346" s="38"/>
    </row>
    <row r="347" ht="15.75" customHeight="1">
      <c r="A347" s="38"/>
      <c r="B347" s="36"/>
      <c r="C347" s="34"/>
      <c r="D347" s="36"/>
      <c r="E347" s="36"/>
      <c r="F347" s="36"/>
      <c r="G347" s="36"/>
      <c r="H347" s="36"/>
      <c r="I347" s="36"/>
      <c r="J347" s="38"/>
      <c r="K347" s="38"/>
      <c r="L347" s="39"/>
      <c r="M347" s="46"/>
      <c r="N347" s="264"/>
      <c r="O347" s="46"/>
      <c r="P347" s="46"/>
      <c r="Q347" s="34"/>
      <c r="R347" s="36"/>
      <c r="S347" s="46"/>
      <c r="T347" s="36"/>
      <c r="U347" s="46"/>
      <c r="V347" s="46"/>
      <c r="W347" s="38"/>
      <c r="X347" s="38"/>
      <c r="Y347" s="36"/>
      <c r="Z347" s="34"/>
      <c r="AA347" s="48"/>
      <c r="AB347" s="20"/>
      <c r="AC347" s="46"/>
      <c r="AD347" s="46"/>
      <c r="AE347" s="38"/>
      <c r="AF347" s="34"/>
      <c r="AG347" s="38"/>
      <c r="AH347" s="38"/>
      <c r="AI347" s="38"/>
      <c r="AJ347" s="38"/>
      <c r="AK347" s="38"/>
      <c r="AL347" s="38"/>
      <c r="AM347" s="38"/>
      <c r="AN347" s="38"/>
      <c r="AO347" s="34"/>
      <c r="AP347" s="34"/>
      <c r="AQ347" s="34"/>
      <c r="AR347" s="53"/>
      <c r="AS347" s="53"/>
      <c r="AT347" s="38"/>
      <c r="AU347" s="39"/>
      <c r="AV347" s="39"/>
      <c r="AW347" s="34"/>
      <c r="AX347" s="38"/>
      <c r="AY347" s="38"/>
      <c r="AZ347" s="38"/>
      <c r="BA347" s="38"/>
      <c r="BB347" s="38"/>
      <c r="BC347" s="38"/>
      <c r="BD347" s="38"/>
      <c r="BE347" s="38"/>
      <c r="BF347" s="38"/>
      <c r="BG347" s="38"/>
      <c r="BH347" s="38"/>
      <c r="BI347" s="38"/>
      <c r="BJ347" s="38"/>
      <c r="BK347" s="38"/>
      <c r="BL347" s="38"/>
      <c r="BM347" s="38"/>
      <c r="BN347" s="38"/>
      <c r="BO347" s="38"/>
      <c r="BP347" s="38"/>
      <c r="BQ347" s="38"/>
      <c r="BR347" s="38"/>
    </row>
    <row r="348" ht="15.75" customHeight="1">
      <c r="A348" s="38"/>
      <c r="B348" s="36"/>
      <c r="C348" s="34"/>
      <c r="D348" s="36"/>
      <c r="E348" s="36"/>
      <c r="F348" s="36"/>
      <c r="G348" s="36"/>
      <c r="H348" s="36"/>
      <c r="I348" s="36"/>
      <c r="J348" s="38"/>
      <c r="K348" s="38"/>
      <c r="L348" s="39"/>
      <c r="M348" s="46"/>
      <c r="N348" s="264"/>
      <c r="O348" s="46"/>
      <c r="P348" s="46"/>
      <c r="Q348" s="34"/>
      <c r="R348" s="36"/>
      <c r="S348" s="46"/>
      <c r="T348" s="36"/>
      <c r="U348" s="46"/>
      <c r="V348" s="46"/>
      <c r="W348" s="38"/>
      <c r="X348" s="38"/>
      <c r="Y348" s="36"/>
      <c r="Z348" s="34"/>
      <c r="AA348" s="48"/>
      <c r="AB348" s="20"/>
      <c r="AC348" s="46"/>
      <c r="AD348" s="46"/>
      <c r="AE348" s="38"/>
      <c r="AF348" s="34"/>
      <c r="AG348" s="38"/>
      <c r="AH348" s="38"/>
      <c r="AI348" s="38"/>
      <c r="AJ348" s="38"/>
      <c r="AK348" s="38"/>
      <c r="AL348" s="38"/>
      <c r="AM348" s="38"/>
      <c r="AN348" s="38"/>
      <c r="AO348" s="34"/>
      <c r="AP348" s="34"/>
      <c r="AQ348" s="34"/>
      <c r="AR348" s="53"/>
      <c r="AS348" s="53"/>
      <c r="AT348" s="38"/>
      <c r="AU348" s="39"/>
      <c r="AV348" s="39"/>
      <c r="AW348" s="34"/>
      <c r="AX348" s="38"/>
      <c r="AY348" s="38"/>
      <c r="AZ348" s="38"/>
      <c r="BA348" s="38"/>
      <c r="BB348" s="38"/>
      <c r="BC348" s="38"/>
      <c r="BD348" s="38"/>
      <c r="BE348" s="38"/>
      <c r="BF348" s="38"/>
      <c r="BG348" s="38"/>
      <c r="BH348" s="38"/>
      <c r="BI348" s="38"/>
      <c r="BJ348" s="38"/>
      <c r="BK348" s="38"/>
      <c r="BL348" s="38"/>
      <c r="BM348" s="38"/>
      <c r="BN348" s="38"/>
      <c r="BO348" s="38"/>
      <c r="BP348" s="38"/>
      <c r="BQ348" s="38"/>
      <c r="BR348" s="38"/>
    </row>
    <row r="349" ht="15.75" customHeight="1">
      <c r="A349" s="38"/>
      <c r="B349" s="36"/>
      <c r="C349" s="34"/>
      <c r="D349" s="36"/>
      <c r="E349" s="36"/>
      <c r="F349" s="36"/>
      <c r="G349" s="36"/>
      <c r="H349" s="36"/>
      <c r="I349" s="36"/>
      <c r="J349" s="38"/>
      <c r="K349" s="38"/>
      <c r="L349" s="39"/>
      <c r="M349" s="46"/>
      <c r="N349" s="264"/>
      <c r="O349" s="46"/>
      <c r="P349" s="46"/>
      <c r="Q349" s="34"/>
      <c r="R349" s="36"/>
      <c r="S349" s="46"/>
      <c r="T349" s="36"/>
      <c r="U349" s="46"/>
      <c r="V349" s="46"/>
      <c r="W349" s="38"/>
      <c r="X349" s="38"/>
      <c r="Y349" s="36"/>
      <c r="Z349" s="34"/>
      <c r="AA349" s="48"/>
      <c r="AB349" s="20"/>
      <c r="AC349" s="46"/>
      <c r="AD349" s="46"/>
      <c r="AE349" s="38"/>
      <c r="AF349" s="34"/>
      <c r="AG349" s="38"/>
      <c r="AH349" s="38"/>
      <c r="AI349" s="38"/>
      <c r="AJ349" s="38"/>
      <c r="AK349" s="38"/>
      <c r="AL349" s="38"/>
      <c r="AM349" s="38"/>
      <c r="AN349" s="38"/>
      <c r="AO349" s="34"/>
      <c r="AP349" s="34"/>
      <c r="AQ349" s="34"/>
      <c r="AR349" s="53"/>
      <c r="AS349" s="53"/>
      <c r="AT349" s="38"/>
      <c r="AU349" s="39"/>
      <c r="AV349" s="39"/>
      <c r="AW349" s="34"/>
      <c r="AX349" s="38"/>
      <c r="AY349" s="38"/>
      <c r="AZ349" s="38"/>
      <c r="BA349" s="38"/>
      <c r="BB349" s="38"/>
      <c r="BC349" s="38"/>
      <c r="BD349" s="38"/>
      <c r="BE349" s="38"/>
      <c r="BF349" s="38"/>
      <c r="BG349" s="38"/>
      <c r="BH349" s="38"/>
      <c r="BI349" s="38"/>
      <c r="BJ349" s="38"/>
      <c r="BK349" s="38"/>
      <c r="BL349" s="38"/>
      <c r="BM349" s="38"/>
      <c r="BN349" s="38"/>
      <c r="BO349" s="38"/>
      <c r="BP349" s="38"/>
      <c r="BQ349" s="38"/>
      <c r="BR349" s="38"/>
    </row>
    <row r="350" ht="15.75" customHeight="1">
      <c r="A350" s="38"/>
      <c r="B350" s="36"/>
      <c r="C350" s="34"/>
      <c r="D350" s="36"/>
      <c r="E350" s="36"/>
      <c r="F350" s="36"/>
      <c r="G350" s="36"/>
      <c r="H350" s="36"/>
      <c r="I350" s="36"/>
      <c r="J350" s="38"/>
      <c r="K350" s="38"/>
      <c r="L350" s="39"/>
      <c r="M350" s="46"/>
      <c r="N350" s="264"/>
      <c r="O350" s="46"/>
      <c r="P350" s="46"/>
      <c r="Q350" s="34"/>
      <c r="R350" s="36"/>
      <c r="S350" s="46"/>
      <c r="T350" s="36"/>
      <c r="U350" s="46"/>
      <c r="V350" s="46"/>
      <c r="W350" s="38"/>
      <c r="X350" s="38"/>
      <c r="Y350" s="36"/>
      <c r="Z350" s="34"/>
      <c r="AA350" s="48"/>
      <c r="AB350" s="20"/>
      <c r="AC350" s="46"/>
      <c r="AD350" s="46"/>
      <c r="AE350" s="38"/>
      <c r="AF350" s="34"/>
      <c r="AG350" s="38"/>
      <c r="AH350" s="38"/>
      <c r="AI350" s="38"/>
      <c r="AJ350" s="38"/>
      <c r="AK350" s="38"/>
      <c r="AL350" s="38"/>
      <c r="AM350" s="38"/>
      <c r="AN350" s="38"/>
      <c r="AO350" s="34"/>
      <c r="AP350" s="34"/>
      <c r="AQ350" s="34"/>
      <c r="AR350" s="53"/>
      <c r="AS350" s="53"/>
      <c r="AT350" s="38"/>
      <c r="AU350" s="39"/>
      <c r="AV350" s="39"/>
      <c r="AW350" s="34"/>
      <c r="AX350" s="38"/>
      <c r="AY350" s="38"/>
      <c r="AZ350" s="38"/>
      <c r="BA350" s="38"/>
      <c r="BB350" s="38"/>
      <c r="BC350" s="38"/>
      <c r="BD350" s="38"/>
      <c r="BE350" s="38"/>
      <c r="BF350" s="38"/>
      <c r="BG350" s="38"/>
      <c r="BH350" s="38"/>
      <c r="BI350" s="38"/>
      <c r="BJ350" s="38"/>
      <c r="BK350" s="38"/>
      <c r="BL350" s="38"/>
      <c r="BM350" s="38"/>
      <c r="BN350" s="38"/>
      <c r="BO350" s="38"/>
      <c r="BP350" s="38"/>
      <c r="BQ350" s="38"/>
      <c r="BR350" s="38"/>
    </row>
    <row r="351" ht="15.75" customHeight="1">
      <c r="A351" s="38"/>
      <c r="B351" s="36"/>
      <c r="C351" s="34"/>
      <c r="D351" s="36"/>
      <c r="E351" s="36"/>
      <c r="F351" s="36"/>
      <c r="G351" s="36"/>
      <c r="H351" s="36"/>
      <c r="I351" s="36"/>
      <c r="J351" s="38"/>
      <c r="K351" s="38"/>
      <c r="L351" s="39"/>
      <c r="M351" s="46"/>
      <c r="N351" s="264"/>
      <c r="O351" s="46"/>
      <c r="P351" s="46"/>
      <c r="Q351" s="34"/>
      <c r="R351" s="36"/>
      <c r="S351" s="46"/>
      <c r="T351" s="36"/>
      <c r="U351" s="46"/>
      <c r="V351" s="46"/>
      <c r="W351" s="38"/>
      <c r="X351" s="38"/>
      <c r="Y351" s="36"/>
      <c r="Z351" s="34"/>
      <c r="AA351" s="48"/>
      <c r="AB351" s="20"/>
      <c r="AC351" s="46"/>
      <c r="AD351" s="46"/>
      <c r="AE351" s="38"/>
      <c r="AF351" s="34"/>
      <c r="AG351" s="38"/>
      <c r="AH351" s="38"/>
      <c r="AI351" s="38"/>
      <c r="AJ351" s="38"/>
      <c r="AK351" s="38"/>
      <c r="AL351" s="38"/>
      <c r="AM351" s="38"/>
      <c r="AN351" s="38"/>
      <c r="AO351" s="34"/>
      <c r="AP351" s="34"/>
      <c r="AQ351" s="34"/>
      <c r="AR351" s="53"/>
      <c r="AS351" s="53"/>
      <c r="AT351" s="38"/>
      <c r="AU351" s="39"/>
      <c r="AV351" s="39"/>
      <c r="AW351" s="34"/>
      <c r="AX351" s="38"/>
      <c r="AY351" s="38"/>
      <c r="AZ351" s="38"/>
      <c r="BA351" s="38"/>
      <c r="BB351" s="38"/>
      <c r="BC351" s="38"/>
      <c r="BD351" s="38"/>
      <c r="BE351" s="38"/>
      <c r="BF351" s="38"/>
      <c r="BG351" s="38"/>
      <c r="BH351" s="38"/>
      <c r="BI351" s="38"/>
      <c r="BJ351" s="38"/>
      <c r="BK351" s="38"/>
      <c r="BL351" s="38"/>
      <c r="BM351" s="38"/>
      <c r="BN351" s="38"/>
      <c r="BO351" s="38"/>
      <c r="BP351" s="38"/>
      <c r="BQ351" s="38"/>
      <c r="BR351" s="38"/>
    </row>
    <row r="352" ht="15.75" customHeight="1">
      <c r="A352" s="38"/>
      <c r="B352" s="36"/>
      <c r="C352" s="34"/>
      <c r="D352" s="36"/>
      <c r="E352" s="36"/>
      <c r="F352" s="36"/>
      <c r="G352" s="36"/>
      <c r="H352" s="36"/>
      <c r="I352" s="36"/>
      <c r="J352" s="38"/>
      <c r="K352" s="38"/>
      <c r="L352" s="39"/>
      <c r="M352" s="46"/>
      <c r="N352" s="264"/>
      <c r="O352" s="46"/>
      <c r="P352" s="46"/>
      <c r="Q352" s="34"/>
      <c r="R352" s="36"/>
      <c r="S352" s="46"/>
      <c r="T352" s="36"/>
      <c r="U352" s="46"/>
      <c r="V352" s="46"/>
      <c r="W352" s="38"/>
      <c r="X352" s="38"/>
      <c r="Y352" s="36"/>
      <c r="Z352" s="34"/>
      <c r="AA352" s="48"/>
      <c r="AB352" s="20"/>
      <c r="AC352" s="46"/>
      <c r="AD352" s="46"/>
      <c r="AE352" s="38"/>
      <c r="AF352" s="34"/>
      <c r="AG352" s="38"/>
      <c r="AH352" s="38"/>
      <c r="AI352" s="38"/>
      <c r="AJ352" s="38"/>
      <c r="AK352" s="38"/>
      <c r="AL352" s="38"/>
      <c r="AM352" s="38"/>
      <c r="AN352" s="38"/>
      <c r="AO352" s="34"/>
      <c r="AP352" s="34"/>
      <c r="AQ352" s="34"/>
      <c r="AR352" s="53"/>
      <c r="AS352" s="53"/>
      <c r="AT352" s="38"/>
      <c r="AU352" s="39"/>
      <c r="AV352" s="39"/>
      <c r="AW352" s="34"/>
      <c r="AX352" s="38"/>
      <c r="AY352" s="38"/>
      <c r="AZ352" s="38"/>
      <c r="BA352" s="38"/>
      <c r="BB352" s="38"/>
      <c r="BC352" s="38"/>
      <c r="BD352" s="38"/>
      <c r="BE352" s="38"/>
      <c r="BF352" s="38"/>
      <c r="BG352" s="38"/>
      <c r="BH352" s="38"/>
      <c r="BI352" s="38"/>
      <c r="BJ352" s="38"/>
      <c r="BK352" s="38"/>
      <c r="BL352" s="38"/>
      <c r="BM352" s="38"/>
      <c r="BN352" s="38"/>
      <c r="BO352" s="38"/>
      <c r="BP352" s="38"/>
      <c r="BQ352" s="38"/>
      <c r="BR352" s="38"/>
    </row>
    <row r="353" ht="15.75" customHeight="1">
      <c r="A353" s="38"/>
      <c r="B353" s="36"/>
      <c r="C353" s="34"/>
      <c r="D353" s="36"/>
      <c r="E353" s="36"/>
      <c r="F353" s="36"/>
      <c r="G353" s="36"/>
      <c r="H353" s="36"/>
      <c r="I353" s="36"/>
      <c r="J353" s="38"/>
      <c r="K353" s="38"/>
      <c r="L353" s="39"/>
      <c r="M353" s="46"/>
      <c r="N353" s="264"/>
      <c r="O353" s="46"/>
      <c r="P353" s="46"/>
      <c r="Q353" s="34"/>
      <c r="R353" s="36"/>
      <c r="S353" s="46"/>
      <c r="T353" s="36"/>
      <c r="U353" s="46"/>
      <c r="V353" s="46"/>
      <c r="W353" s="38"/>
      <c r="X353" s="38"/>
      <c r="Y353" s="36"/>
      <c r="Z353" s="34"/>
      <c r="AA353" s="48"/>
      <c r="AB353" s="20"/>
      <c r="AC353" s="46"/>
      <c r="AD353" s="46"/>
      <c r="AE353" s="38"/>
      <c r="AF353" s="34"/>
      <c r="AG353" s="38"/>
      <c r="AH353" s="38"/>
      <c r="AI353" s="38"/>
      <c r="AJ353" s="38"/>
      <c r="AK353" s="38"/>
      <c r="AL353" s="38"/>
      <c r="AM353" s="38"/>
      <c r="AN353" s="38"/>
      <c r="AO353" s="34"/>
      <c r="AP353" s="34"/>
      <c r="AQ353" s="34"/>
      <c r="AR353" s="53"/>
      <c r="AS353" s="53"/>
      <c r="AT353" s="38"/>
      <c r="AU353" s="39"/>
      <c r="AV353" s="39"/>
      <c r="AW353" s="34"/>
      <c r="AX353" s="38"/>
      <c r="AY353" s="38"/>
      <c r="AZ353" s="38"/>
      <c r="BA353" s="38"/>
      <c r="BB353" s="38"/>
      <c r="BC353" s="38"/>
      <c r="BD353" s="38"/>
      <c r="BE353" s="38"/>
      <c r="BF353" s="38"/>
      <c r="BG353" s="38"/>
      <c r="BH353" s="38"/>
      <c r="BI353" s="38"/>
      <c r="BJ353" s="38"/>
      <c r="BK353" s="38"/>
      <c r="BL353" s="38"/>
      <c r="BM353" s="38"/>
      <c r="BN353" s="38"/>
      <c r="BO353" s="38"/>
      <c r="BP353" s="38"/>
      <c r="BQ353" s="38"/>
      <c r="BR353" s="38"/>
    </row>
    <row r="354" ht="15.75" customHeight="1">
      <c r="A354" s="38"/>
      <c r="B354" s="36"/>
      <c r="C354" s="34"/>
      <c r="D354" s="36"/>
      <c r="E354" s="36"/>
      <c r="F354" s="36"/>
      <c r="G354" s="36"/>
      <c r="H354" s="36"/>
      <c r="I354" s="36"/>
      <c r="J354" s="38"/>
      <c r="K354" s="38"/>
      <c r="L354" s="39"/>
      <c r="M354" s="46"/>
      <c r="N354" s="264"/>
      <c r="O354" s="46"/>
      <c r="P354" s="46"/>
      <c r="Q354" s="34"/>
      <c r="R354" s="36"/>
      <c r="S354" s="46"/>
      <c r="T354" s="36"/>
      <c r="U354" s="46"/>
      <c r="V354" s="46"/>
      <c r="W354" s="38"/>
      <c r="X354" s="38"/>
      <c r="Y354" s="36"/>
      <c r="Z354" s="34"/>
      <c r="AA354" s="48"/>
      <c r="AB354" s="20"/>
      <c r="AC354" s="46"/>
      <c r="AD354" s="46"/>
      <c r="AE354" s="38"/>
      <c r="AF354" s="34"/>
      <c r="AG354" s="38"/>
      <c r="AH354" s="38"/>
      <c r="AI354" s="38"/>
      <c r="AJ354" s="38"/>
      <c r="AK354" s="38"/>
      <c r="AL354" s="38"/>
      <c r="AM354" s="38"/>
      <c r="AN354" s="38"/>
      <c r="AO354" s="34"/>
      <c r="AP354" s="34"/>
      <c r="AQ354" s="34"/>
      <c r="AR354" s="53"/>
      <c r="AS354" s="53"/>
      <c r="AT354" s="38"/>
      <c r="AU354" s="39"/>
      <c r="AV354" s="39"/>
      <c r="AW354" s="34"/>
      <c r="AX354" s="38"/>
      <c r="AY354" s="38"/>
      <c r="AZ354" s="38"/>
      <c r="BA354" s="38"/>
      <c r="BB354" s="38"/>
      <c r="BC354" s="38"/>
      <c r="BD354" s="38"/>
      <c r="BE354" s="38"/>
      <c r="BF354" s="38"/>
      <c r="BG354" s="38"/>
      <c r="BH354" s="38"/>
      <c r="BI354" s="38"/>
      <c r="BJ354" s="38"/>
      <c r="BK354" s="38"/>
      <c r="BL354" s="38"/>
      <c r="BM354" s="38"/>
      <c r="BN354" s="38"/>
      <c r="BO354" s="38"/>
      <c r="BP354" s="38"/>
      <c r="BQ354" s="38"/>
      <c r="BR354" s="38"/>
    </row>
    <row r="355" ht="15.75" customHeight="1">
      <c r="A355" s="38"/>
      <c r="B355" s="36"/>
      <c r="C355" s="34"/>
      <c r="D355" s="36"/>
      <c r="E355" s="36"/>
      <c r="F355" s="36"/>
      <c r="G355" s="36"/>
      <c r="H355" s="36"/>
      <c r="I355" s="36"/>
      <c r="J355" s="38"/>
      <c r="K355" s="38"/>
      <c r="L355" s="39"/>
      <c r="M355" s="46"/>
      <c r="N355" s="264"/>
      <c r="O355" s="46"/>
      <c r="P355" s="46"/>
      <c r="Q355" s="34"/>
      <c r="R355" s="36"/>
      <c r="S355" s="46"/>
      <c r="T355" s="36"/>
      <c r="U355" s="46"/>
      <c r="V355" s="46"/>
      <c r="W355" s="38"/>
      <c r="X355" s="38"/>
      <c r="Y355" s="36"/>
      <c r="Z355" s="34"/>
      <c r="AA355" s="48"/>
      <c r="AB355" s="20"/>
      <c r="AC355" s="46"/>
      <c r="AD355" s="46"/>
      <c r="AE355" s="38"/>
      <c r="AF355" s="34"/>
      <c r="AG355" s="38"/>
      <c r="AH355" s="38"/>
      <c r="AI355" s="38"/>
      <c r="AJ355" s="38"/>
      <c r="AK355" s="38"/>
      <c r="AL355" s="38"/>
      <c r="AM355" s="38"/>
      <c r="AN355" s="38"/>
      <c r="AO355" s="34"/>
      <c r="AP355" s="34"/>
      <c r="AQ355" s="34"/>
      <c r="AR355" s="53"/>
      <c r="AS355" s="53"/>
      <c r="AT355" s="38"/>
      <c r="AU355" s="39"/>
      <c r="AV355" s="39"/>
      <c r="AW355" s="34"/>
      <c r="AX355" s="38"/>
      <c r="AY355" s="38"/>
      <c r="AZ355" s="38"/>
      <c r="BA355" s="38"/>
      <c r="BB355" s="38"/>
      <c r="BC355" s="38"/>
      <c r="BD355" s="38"/>
      <c r="BE355" s="38"/>
      <c r="BF355" s="38"/>
      <c r="BG355" s="38"/>
      <c r="BH355" s="38"/>
      <c r="BI355" s="38"/>
      <c r="BJ355" s="38"/>
      <c r="BK355" s="38"/>
      <c r="BL355" s="38"/>
      <c r="BM355" s="38"/>
      <c r="BN355" s="38"/>
      <c r="BO355" s="38"/>
      <c r="BP355" s="38"/>
      <c r="BQ355" s="38"/>
      <c r="BR355" s="38"/>
    </row>
    <row r="356" ht="15.75" customHeight="1">
      <c r="A356" s="38"/>
      <c r="B356" s="36"/>
      <c r="C356" s="34"/>
      <c r="D356" s="36"/>
      <c r="E356" s="36"/>
      <c r="F356" s="36"/>
      <c r="G356" s="36"/>
      <c r="H356" s="36"/>
      <c r="I356" s="36"/>
      <c r="J356" s="38"/>
      <c r="K356" s="38"/>
      <c r="L356" s="39"/>
      <c r="M356" s="46"/>
      <c r="N356" s="264"/>
      <c r="O356" s="46"/>
      <c r="P356" s="46"/>
      <c r="Q356" s="34"/>
      <c r="R356" s="36"/>
      <c r="S356" s="46"/>
      <c r="T356" s="36"/>
      <c r="U356" s="46"/>
      <c r="V356" s="46"/>
      <c r="W356" s="38"/>
      <c r="X356" s="38"/>
      <c r="Y356" s="36"/>
      <c r="Z356" s="34"/>
      <c r="AA356" s="48"/>
      <c r="AB356" s="20"/>
      <c r="AC356" s="46"/>
      <c r="AD356" s="46"/>
      <c r="AE356" s="38"/>
      <c r="AF356" s="34"/>
      <c r="AG356" s="38"/>
      <c r="AH356" s="38"/>
      <c r="AI356" s="38"/>
      <c r="AJ356" s="38"/>
      <c r="AK356" s="38"/>
      <c r="AL356" s="38"/>
      <c r="AM356" s="38"/>
      <c r="AN356" s="38"/>
      <c r="AO356" s="34"/>
      <c r="AP356" s="34"/>
      <c r="AQ356" s="34"/>
      <c r="AR356" s="53"/>
      <c r="AS356" s="53"/>
      <c r="AT356" s="38"/>
      <c r="AU356" s="39"/>
      <c r="AV356" s="39"/>
      <c r="AW356" s="34"/>
      <c r="AX356" s="38"/>
      <c r="AY356" s="38"/>
      <c r="AZ356" s="38"/>
      <c r="BA356" s="38"/>
      <c r="BB356" s="38"/>
      <c r="BC356" s="38"/>
      <c r="BD356" s="38"/>
      <c r="BE356" s="38"/>
      <c r="BF356" s="38"/>
      <c r="BG356" s="38"/>
      <c r="BH356" s="38"/>
      <c r="BI356" s="38"/>
      <c r="BJ356" s="38"/>
      <c r="BK356" s="38"/>
      <c r="BL356" s="38"/>
      <c r="BM356" s="38"/>
      <c r="BN356" s="38"/>
      <c r="BO356" s="38"/>
      <c r="BP356" s="38"/>
      <c r="BQ356" s="38"/>
      <c r="BR356" s="38"/>
    </row>
    <row r="357" ht="15.75" customHeight="1">
      <c r="A357" s="38"/>
      <c r="B357" s="36"/>
      <c r="C357" s="34"/>
      <c r="D357" s="36"/>
      <c r="E357" s="36"/>
      <c r="F357" s="36"/>
      <c r="G357" s="36"/>
      <c r="H357" s="36"/>
      <c r="I357" s="36"/>
      <c r="J357" s="38"/>
      <c r="K357" s="38"/>
      <c r="L357" s="39"/>
      <c r="M357" s="46"/>
      <c r="N357" s="264"/>
      <c r="O357" s="46"/>
      <c r="P357" s="46"/>
      <c r="Q357" s="34"/>
      <c r="R357" s="36"/>
      <c r="S357" s="46"/>
      <c r="T357" s="36"/>
      <c r="U357" s="46"/>
      <c r="V357" s="46"/>
      <c r="W357" s="38"/>
      <c r="X357" s="38"/>
      <c r="Y357" s="36"/>
      <c r="Z357" s="34"/>
      <c r="AA357" s="48"/>
      <c r="AB357" s="20"/>
      <c r="AC357" s="46"/>
      <c r="AD357" s="46"/>
      <c r="AE357" s="38"/>
      <c r="AF357" s="34"/>
      <c r="AG357" s="38"/>
      <c r="AH357" s="38"/>
      <c r="AI357" s="38"/>
      <c r="AJ357" s="38"/>
      <c r="AK357" s="38"/>
      <c r="AL357" s="38"/>
      <c r="AM357" s="38"/>
      <c r="AN357" s="38"/>
      <c r="AO357" s="34"/>
      <c r="AP357" s="34"/>
      <c r="AQ357" s="34"/>
      <c r="AR357" s="53"/>
      <c r="AS357" s="53"/>
      <c r="AT357" s="38"/>
      <c r="AU357" s="39"/>
      <c r="AV357" s="39"/>
      <c r="AW357" s="34"/>
      <c r="AX357" s="38"/>
      <c r="AY357" s="38"/>
      <c r="AZ357" s="38"/>
      <c r="BA357" s="38"/>
      <c r="BB357" s="38"/>
      <c r="BC357" s="38"/>
      <c r="BD357" s="38"/>
      <c r="BE357" s="38"/>
      <c r="BF357" s="38"/>
      <c r="BG357" s="38"/>
      <c r="BH357" s="38"/>
      <c r="BI357" s="38"/>
      <c r="BJ357" s="38"/>
      <c r="BK357" s="38"/>
      <c r="BL357" s="38"/>
      <c r="BM357" s="38"/>
      <c r="BN357" s="38"/>
      <c r="BO357" s="38"/>
      <c r="BP357" s="38"/>
      <c r="BQ357" s="38"/>
      <c r="BR357" s="38"/>
    </row>
    <row r="358" ht="15.75" customHeight="1">
      <c r="A358" s="38"/>
      <c r="B358" s="36"/>
      <c r="C358" s="34"/>
      <c r="D358" s="36"/>
      <c r="E358" s="36"/>
      <c r="F358" s="36"/>
      <c r="G358" s="36"/>
      <c r="H358" s="36"/>
      <c r="I358" s="36"/>
      <c r="J358" s="38"/>
      <c r="K358" s="38"/>
      <c r="L358" s="39"/>
      <c r="M358" s="46"/>
      <c r="N358" s="264"/>
      <c r="O358" s="46"/>
      <c r="P358" s="46"/>
      <c r="Q358" s="34"/>
      <c r="R358" s="36"/>
      <c r="S358" s="46"/>
      <c r="T358" s="36"/>
      <c r="U358" s="46"/>
      <c r="V358" s="46"/>
      <c r="W358" s="38"/>
      <c r="X358" s="38"/>
      <c r="Y358" s="36"/>
      <c r="Z358" s="34"/>
      <c r="AA358" s="48"/>
      <c r="AB358" s="20"/>
      <c r="AC358" s="46"/>
      <c r="AD358" s="46"/>
      <c r="AE358" s="38"/>
      <c r="AF358" s="34"/>
      <c r="AG358" s="38"/>
      <c r="AH358" s="38"/>
      <c r="AI358" s="38"/>
      <c r="AJ358" s="38"/>
      <c r="AK358" s="38"/>
      <c r="AL358" s="38"/>
      <c r="AM358" s="38"/>
      <c r="AN358" s="38"/>
      <c r="AO358" s="34"/>
      <c r="AP358" s="34"/>
      <c r="AQ358" s="34"/>
      <c r="AR358" s="53"/>
      <c r="AS358" s="53"/>
      <c r="AT358" s="38"/>
      <c r="AU358" s="39"/>
      <c r="AV358" s="39"/>
      <c r="AW358" s="34"/>
      <c r="AX358" s="38"/>
      <c r="AY358" s="38"/>
      <c r="AZ358" s="38"/>
      <c r="BA358" s="38"/>
      <c r="BB358" s="38"/>
      <c r="BC358" s="38"/>
      <c r="BD358" s="38"/>
      <c r="BE358" s="38"/>
      <c r="BF358" s="38"/>
      <c r="BG358" s="38"/>
      <c r="BH358" s="38"/>
      <c r="BI358" s="38"/>
      <c r="BJ358" s="38"/>
      <c r="BK358" s="38"/>
      <c r="BL358" s="38"/>
      <c r="BM358" s="38"/>
      <c r="BN358" s="38"/>
      <c r="BO358" s="38"/>
      <c r="BP358" s="38"/>
      <c r="BQ358" s="38"/>
      <c r="BR358" s="38"/>
    </row>
    <row r="359" ht="15.75" customHeight="1">
      <c r="A359" s="38"/>
      <c r="B359" s="36"/>
      <c r="C359" s="34"/>
      <c r="D359" s="36"/>
      <c r="E359" s="36"/>
      <c r="F359" s="36"/>
      <c r="G359" s="36"/>
      <c r="H359" s="36"/>
      <c r="I359" s="36"/>
      <c r="J359" s="38"/>
      <c r="K359" s="38"/>
      <c r="L359" s="39"/>
      <c r="M359" s="46"/>
      <c r="N359" s="264"/>
      <c r="O359" s="46"/>
      <c r="P359" s="46"/>
      <c r="Q359" s="34"/>
      <c r="R359" s="36"/>
      <c r="S359" s="46"/>
      <c r="T359" s="36"/>
      <c r="U359" s="46"/>
      <c r="V359" s="46"/>
      <c r="W359" s="38"/>
      <c r="X359" s="38"/>
      <c r="Y359" s="36"/>
      <c r="Z359" s="34"/>
      <c r="AA359" s="48"/>
      <c r="AB359" s="20"/>
      <c r="AC359" s="46"/>
      <c r="AD359" s="46"/>
      <c r="AE359" s="38"/>
      <c r="AF359" s="34"/>
      <c r="AG359" s="38"/>
      <c r="AH359" s="38"/>
      <c r="AI359" s="38"/>
      <c r="AJ359" s="38"/>
      <c r="AK359" s="38"/>
      <c r="AL359" s="38"/>
      <c r="AM359" s="38"/>
      <c r="AN359" s="38"/>
      <c r="AO359" s="34"/>
      <c r="AP359" s="34"/>
      <c r="AQ359" s="34"/>
      <c r="AR359" s="53"/>
      <c r="AS359" s="53"/>
      <c r="AT359" s="38"/>
      <c r="AU359" s="39"/>
      <c r="AV359" s="39"/>
      <c r="AW359" s="34"/>
      <c r="AX359" s="38"/>
      <c r="AY359" s="38"/>
      <c r="AZ359" s="38"/>
      <c r="BA359" s="38"/>
      <c r="BB359" s="38"/>
      <c r="BC359" s="38"/>
      <c r="BD359" s="38"/>
      <c r="BE359" s="38"/>
      <c r="BF359" s="38"/>
      <c r="BG359" s="38"/>
      <c r="BH359" s="38"/>
      <c r="BI359" s="38"/>
      <c r="BJ359" s="38"/>
      <c r="BK359" s="38"/>
      <c r="BL359" s="38"/>
      <c r="BM359" s="38"/>
      <c r="BN359" s="38"/>
      <c r="BO359" s="38"/>
      <c r="BP359" s="38"/>
      <c r="BQ359" s="38"/>
      <c r="BR359" s="38"/>
    </row>
    <row r="360" ht="15.75" customHeight="1">
      <c r="A360" s="38"/>
      <c r="B360" s="36"/>
      <c r="C360" s="34"/>
      <c r="D360" s="36"/>
      <c r="E360" s="36"/>
      <c r="F360" s="36"/>
      <c r="G360" s="36"/>
      <c r="H360" s="36"/>
      <c r="I360" s="36"/>
      <c r="J360" s="38"/>
      <c r="K360" s="38"/>
      <c r="L360" s="39"/>
      <c r="M360" s="46"/>
      <c r="N360" s="264"/>
      <c r="O360" s="46"/>
      <c r="P360" s="46"/>
      <c r="Q360" s="34"/>
      <c r="R360" s="36"/>
      <c r="S360" s="46"/>
      <c r="T360" s="36"/>
      <c r="U360" s="46"/>
      <c r="V360" s="46"/>
      <c r="W360" s="38"/>
      <c r="X360" s="38"/>
      <c r="Y360" s="36"/>
      <c r="Z360" s="34"/>
      <c r="AA360" s="48"/>
      <c r="AB360" s="20"/>
      <c r="AC360" s="46"/>
      <c r="AD360" s="46"/>
      <c r="AE360" s="38"/>
      <c r="AF360" s="34"/>
      <c r="AG360" s="38"/>
      <c r="AH360" s="38"/>
      <c r="AI360" s="38"/>
      <c r="AJ360" s="38"/>
      <c r="AK360" s="38"/>
      <c r="AL360" s="38"/>
      <c r="AM360" s="38"/>
      <c r="AN360" s="38"/>
      <c r="AO360" s="34"/>
      <c r="AP360" s="34"/>
      <c r="AQ360" s="34"/>
      <c r="AR360" s="53"/>
      <c r="AS360" s="53"/>
      <c r="AT360" s="38"/>
      <c r="AU360" s="39"/>
      <c r="AV360" s="39"/>
      <c r="AW360" s="34"/>
      <c r="AX360" s="38"/>
      <c r="AY360" s="38"/>
      <c r="AZ360" s="38"/>
      <c r="BA360" s="38"/>
      <c r="BB360" s="38"/>
      <c r="BC360" s="38"/>
      <c r="BD360" s="38"/>
      <c r="BE360" s="38"/>
      <c r="BF360" s="38"/>
      <c r="BG360" s="38"/>
      <c r="BH360" s="38"/>
      <c r="BI360" s="38"/>
      <c r="BJ360" s="38"/>
      <c r="BK360" s="38"/>
      <c r="BL360" s="38"/>
      <c r="BM360" s="38"/>
      <c r="BN360" s="38"/>
      <c r="BO360" s="38"/>
      <c r="BP360" s="38"/>
      <c r="BQ360" s="38"/>
      <c r="BR360" s="38"/>
    </row>
    <row r="361" ht="15.75" customHeight="1">
      <c r="A361" s="38"/>
      <c r="B361" s="36"/>
      <c r="C361" s="34"/>
      <c r="D361" s="36"/>
      <c r="E361" s="36"/>
      <c r="F361" s="36"/>
      <c r="G361" s="36"/>
      <c r="H361" s="36"/>
      <c r="I361" s="36"/>
      <c r="J361" s="38"/>
      <c r="K361" s="38"/>
      <c r="L361" s="39"/>
      <c r="M361" s="46"/>
      <c r="N361" s="264"/>
      <c r="O361" s="46"/>
      <c r="P361" s="46"/>
      <c r="Q361" s="34"/>
      <c r="R361" s="36"/>
      <c r="S361" s="46"/>
      <c r="T361" s="36"/>
      <c r="U361" s="46"/>
      <c r="V361" s="46"/>
      <c r="W361" s="38"/>
      <c r="X361" s="38"/>
      <c r="Y361" s="36"/>
      <c r="Z361" s="34"/>
      <c r="AA361" s="48"/>
      <c r="AB361" s="20"/>
      <c r="AC361" s="46"/>
      <c r="AD361" s="46"/>
      <c r="AE361" s="38"/>
      <c r="AF361" s="34"/>
      <c r="AG361" s="38"/>
      <c r="AH361" s="38"/>
      <c r="AI361" s="38"/>
      <c r="AJ361" s="38"/>
      <c r="AK361" s="38"/>
      <c r="AL361" s="38"/>
      <c r="AM361" s="38"/>
      <c r="AN361" s="38"/>
      <c r="AO361" s="34"/>
      <c r="AP361" s="34"/>
      <c r="AQ361" s="34"/>
      <c r="AR361" s="53"/>
      <c r="AS361" s="53"/>
      <c r="AT361" s="38"/>
      <c r="AU361" s="39"/>
      <c r="AV361" s="39"/>
      <c r="AW361" s="34"/>
      <c r="AX361" s="38"/>
      <c r="AY361" s="38"/>
      <c r="AZ361" s="38"/>
      <c r="BA361" s="38"/>
      <c r="BB361" s="38"/>
      <c r="BC361" s="38"/>
      <c r="BD361" s="38"/>
      <c r="BE361" s="38"/>
      <c r="BF361" s="38"/>
      <c r="BG361" s="38"/>
      <c r="BH361" s="38"/>
      <c r="BI361" s="38"/>
      <c r="BJ361" s="38"/>
      <c r="BK361" s="38"/>
      <c r="BL361" s="38"/>
      <c r="BM361" s="38"/>
      <c r="BN361" s="38"/>
      <c r="BO361" s="38"/>
      <c r="BP361" s="38"/>
      <c r="BQ361" s="38"/>
      <c r="BR361" s="38"/>
    </row>
    <row r="362" ht="15.75" customHeight="1">
      <c r="A362" s="38"/>
      <c r="B362" s="36"/>
      <c r="C362" s="34"/>
      <c r="D362" s="36"/>
      <c r="E362" s="36"/>
      <c r="F362" s="36"/>
      <c r="G362" s="36"/>
      <c r="H362" s="36"/>
      <c r="I362" s="36"/>
      <c r="J362" s="38"/>
      <c r="K362" s="38"/>
      <c r="L362" s="39"/>
      <c r="M362" s="46"/>
      <c r="N362" s="264"/>
      <c r="O362" s="46"/>
      <c r="P362" s="46"/>
      <c r="Q362" s="34"/>
      <c r="R362" s="36"/>
      <c r="S362" s="46"/>
      <c r="T362" s="36"/>
      <c r="U362" s="46"/>
      <c r="V362" s="46"/>
      <c r="W362" s="38"/>
      <c r="X362" s="38"/>
      <c r="Y362" s="36"/>
      <c r="Z362" s="34"/>
      <c r="AA362" s="48"/>
      <c r="AB362" s="20"/>
      <c r="AC362" s="46"/>
      <c r="AD362" s="46"/>
      <c r="AE362" s="38"/>
      <c r="AF362" s="34"/>
      <c r="AG362" s="38"/>
      <c r="AH362" s="38"/>
      <c r="AI362" s="38"/>
      <c r="AJ362" s="38"/>
      <c r="AK362" s="38"/>
      <c r="AL362" s="38"/>
      <c r="AM362" s="38"/>
      <c r="AN362" s="38"/>
      <c r="AO362" s="34"/>
      <c r="AP362" s="34"/>
      <c r="AQ362" s="34"/>
      <c r="AR362" s="53"/>
      <c r="AS362" s="53"/>
      <c r="AT362" s="38"/>
      <c r="AU362" s="39"/>
      <c r="AV362" s="39"/>
      <c r="AW362" s="34"/>
      <c r="AX362" s="38"/>
      <c r="AY362" s="38"/>
      <c r="AZ362" s="38"/>
      <c r="BA362" s="38"/>
      <c r="BB362" s="38"/>
      <c r="BC362" s="38"/>
      <c r="BD362" s="38"/>
      <c r="BE362" s="38"/>
      <c r="BF362" s="38"/>
      <c r="BG362" s="38"/>
      <c r="BH362" s="38"/>
      <c r="BI362" s="38"/>
      <c r="BJ362" s="38"/>
      <c r="BK362" s="38"/>
      <c r="BL362" s="38"/>
      <c r="BM362" s="38"/>
      <c r="BN362" s="38"/>
      <c r="BO362" s="38"/>
      <c r="BP362" s="38"/>
      <c r="BQ362" s="38"/>
      <c r="BR362" s="38"/>
    </row>
    <row r="363" ht="15.75" customHeight="1">
      <c r="A363" s="38"/>
      <c r="B363" s="36"/>
      <c r="C363" s="34"/>
      <c r="D363" s="36"/>
      <c r="E363" s="36"/>
      <c r="F363" s="36"/>
      <c r="G363" s="36"/>
      <c r="H363" s="36"/>
      <c r="I363" s="36"/>
      <c r="J363" s="38"/>
      <c r="K363" s="38"/>
      <c r="L363" s="39"/>
      <c r="M363" s="46"/>
      <c r="N363" s="264"/>
      <c r="O363" s="46"/>
      <c r="P363" s="46"/>
      <c r="Q363" s="34"/>
      <c r="R363" s="36"/>
      <c r="S363" s="46"/>
      <c r="T363" s="36"/>
      <c r="U363" s="46"/>
      <c r="V363" s="46"/>
      <c r="W363" s="38"/>
      <c r="X363" s="38"/>
      <c r="Y363" s="36"/>
      <c r="Z363" s="34"/>
      <c r="AA363" s="48"/>
      <c r="AB363" s="20"/>
      <c r="AC363" s="46"/>
      <c r="AD363" s="46"/>
      <c r="AE363" s="38"/>
      <c r="AF363" s="34"/>
      <c r="AG363" s="38"/>
      <c r="AH363" s="38"/>
      <c r="AI363" s="38"/>
      <c r="AJ363" s="38"/>
      <c r="AK363" s="38"/>
      <c r="AL363" s="38"/>
      <c r="AM363" s="38"/>
      <c r="AN363" s="38"/>
      <c r="AO363" s="34"/>
      <c r="AP363" s="34"/>
      <c r="AQ363" s="34"/>
      <c r="AR363" s="53"/>
      <c r="AS363" s="53"/>
      <c r="AT363" s="38"/>
      <c r="AU363" s="39"/>
      <c r="AV363" s="39"/>
      <c r="AW363" s="34"/>
      <c r="AX363" s="38"/>
      <c r="AY363" s="38"/>
      <c r="AZ363" s="38"/>
      <c r="BA363" s="38"/>
      <c r="BB363" s="38"/>
      <c r="BC363" s="38"/>
      <c r="BD363" s="38"/>
      <c r="BE363" s="38"/>
      <c r="BF363" s="38"/>
      <c r="BG363" s="38"/>
      <c r="BH363" s="38"/>
      <c r="BI363" s="38"/>
      <c r="BJ363" s="38"/>
      <c r="BK363" s="38"/>
      <c r="BL363" s="38"/>
      <c r="BM363" s="38"/>
      <c r="BN363" s="38"/>
      <c r="BO363" s="38"/>
      <c r="BP363" s="38"/>
      <c r="BQ363" s="38"/>
      <c r="BR363" s="38"/>
    </row>
    <row r="364" ht="15.75" customHeight="1">
      <c r="A364" s="38"/>
      <c r="B364" s="36"/>
      <c r="C364" s="34"/>
      <c r="D364" s="36"/>
      <c r="E364" s="36"/>
      <c r="F364" s="36"/>
      <c r="G364" s="36"/>
      <c r="H364" s="36"/>
      <c r="I364" s="36"/>
      <c r="J364" s="38"/>
      <c r="K364" s="38"/>
      <c r="L364" s="39"/>
      <c r="M364" s="46"/>
      <c r="N364" s="264"/>
      <c r="O364" s="46"/>
      <c r="P364" s="46"/>
      <c r="Q364" s="34"/>
      <c r="R364" s="36"/>
      <c r="S364" s="46"/>
      <c r="T364" s="36"/>
      <c r="U364" s="46"/>
      <c r="V364" s="46"/>
      <c r="W364" s="38"/>
      <c r="X364" s="38"/>
      <c r="Y364" s="36"/>
      <c r="Z364" s="34"/>
      <c r="AA364" s="48"/>
      <c r="AB364" s="20"/>
      <c r="AC364" s="46"/>
      <c r="AD364" s="46"/>
      <c r="AE364" s="38"/>
      <c r="AF364" s="34"/>
      <c r="AG364" s="38"/>
      <c r="AH364" s="38"/>
      <c r="AI364" s="38"/>
      <c r="AJ364" s="38"/>
      <c r="AK364" s="38"/>
      <c r="AL364" s="38"/>
      <c r="AM364" s="38"/>
      <c r="AN364" s="38"/>
      <c r="AO364" s="34"/>
      <c r="AP364" s="34"/>
      <c r="AQ364" s="34"/>
      <c r="AR364" s="53"/>
      <c r="AS364" s="53"/>
      <c r="AT364" s="38"/>
      <c r="AU364" s="39"/>
      <c r="AV364" s="39"/>
      <c r="AW364" s="34"/>
      <c r="AX364" s="38"/>
      <c r="AY364" s="38"/>
      <c r="AZ364" s="38"/>
      <c r="BA364" s="38"/>
      <c r="BB364" s="38"/>
      <c r="BC364" s="38"/>
      <c r="BD364" s="38"/>
      <c r="BE364" s="38"/>
      <c r="BF364" s="38"/>
      <c r="BG364" s="38"/>
      <c r="BH364" s="38"/>
      <c r="BI364" s="38"/>
      <c r="BJ364" s="38"/>
      <c r="BK364" s="38"/>
      <c r="BL364" s="38"/>
      <c r="BM364" s="38"/>
      <c r="BN364" s="38"/>
      <c r="BO364" s="38"/>
      <c r="BP364" s="38"/>
      <c r="BQ364" s="38"/>
      <c r="BR364" s="38"/>
    </row>
    <row r="365" ht="15.75" customHeight="1">
      <c r="A365" s="38"/>
      <c r="B365" s="36"/>
      <c r="C365" s="34"/>
      <c r="D365" s="36"/>
      <c r="E365" s="36"/>
      <c r="F365" s="36"/>
      <c r="G365" s="36"/>
      <c r="H365" s="36"/>
      <c r="I365" s="36"/>
      <c r="J365" s="38"/>
      <c r="K365" s="38"/>
      <c r="L365" s="39"/>
      <c r="M365" s="46"/>
      <c r="N365" s="264"/>
      <c r="O365" s="46"/>
      <c r="P365" s="46"/>
      <c r="Q365" s="34"/>
      <c r="R365" s="36"/>
      <c r="S365" s="46"/>
      <c r="T365" s="36"/>
      <c r="U365" s="46"/>
      <c r="V365" s="46"/>
      <c r="W365" s="38"/>
      <c r="X365" s="38"/>
      <c r="Y365" s="36"/>
      <c r="Z365" s="34"/>
      <c r="AA365" s="48"/>
      <c r="AB365" s="20"/>
      <c r="AC365" s="46"/>
      <c r="AD365" s="46"/>
      <c r="AE365" s="38"/>
      <c r="AF365" s="34"/>
      <c r="AG365" s="38"/>
      <c r="AH365" s="38"/>
      <c r="AI365" s="38"/>
      <c r="AJ365" s="38"/>
      <c r="AK365" s="38"/>
      <c r="AL365" s="38"/>
      <c r="AM365" s="38"/>
      <c r="AN365" s="38"/>
      <c r="AO365" s="34"/>
      <c r="AP365" s="34"/>
      <c r="AQ365" s="34"/>
      <c r="AR365" s="53"/>
      <c r="AS365" s="53"/>
      <c r="AT365" s="38"/>
      <c r="AU365" s="39"/>
      <c r="AV365" s="39"/>
      <c r="AW365" s="34"/>
      <c r="AX365" s="38"/>
      <c r="AY365" s="38"/>
      <c r="AZ365" s="38"/>
      <c r="BA365" s="38"/>
      <c r="BB365" s="38"/>
      <c r="BC365" s="38"/>
      <c r="BD365" s="38"/>
      <c r="BE365" s="38"/>
      <c r="BF365" s="38"/>
      <c r="BG365" s="38"/>
      <c r="BH365" s="38"/>
      <c r="BI365" s="38"/>
      <c r="BJ365" s="38"/>
      <c r="BK365" s="38"/>
      <c r="BL365" s="38"/>
      <c r="BM365" s="38"/>
      <c r="BN365" s="38"/>
      <c r="BO365" s="38"/>
      <c r="BP365" s="38"/>
      <c r="BQ365" s="38"/>
      <c r="BR365" s="38"/>
    </row>
    <row r="366" ht="15.75" customHeight="1">
      <c r="A366" s="38"/>
      <c r="B366" s="36"/>
      <c r="C366" s="34"/>
      <c r="D366" s="36"/>
      <c r="E366" s="36"/>
      <c r="F366" s="36"/>
      <c r="G366" s="36"/>
      <c r="H366" s="36"/>
      <c r="I366" s="36"/>
      <c r="J366" s="38"/>
      <c r="K366" s="38"/>
      <c r="L366" s="39"/>
      <c r="M366" s="46"/>
      <c r="N366" s="264"/>
      <c r="O366" s="46"/>
      <c r="P366" s="46"/>
      <c r="Q366" s="34"/>
      <c r="R366" s="36"/>
      <c r="S366" s="46"/>
      <c r="T366" s="36"/>
      <c r="U366" s="46"/>
      <c r="V366" s="46"/>
      <c r="W366" s="38"/>
      <c r="X366" s="38"/>
      <c r="Y366" s="36"/>
      <c r="Z366" s="34"/>
      <c r="AA366" s="48"/>
      <c r="AB366" s="20"/>
      <c r="AC366" s="46"/>
      <c r="AD366" s="46"/>
      <c r="AE366" s="38"/>
      <c r="AF366" s="34"/>
      <c r="AG366" s="38"/>
      <c r="AH366" s="38"/>
      <c r="AI366" s="38"/>
      <c r="AJ366" s="38"/>
      <c r="AK366" s="38"/>
      <c r="AL366" s="38"/>
      <c r="AM366" s="38"/>
      <c r="AN366" s="38"/>
      <c r="AO366" s="34"/>
      <c r="AP366" s="34"/>
      <c r="AQ366" s="34"/>
      <c r="AR366" s="53"/>
      <c r="AS366" s="53"/>
      <c r="AT366" s="38"/>
      <c r="AU366" s="39"/>
      <c r="AV366" s="39"/>
      <c r="AW366" s="34"/>
      <c r="AX366" s="38"/>
      <c r="AY366" s="38"/>
      <c r="AZ366" s="38"/>
      <c r="BA366" s="38"/>
      <c r="BB366" s="38"/>
      <c r="BC366" s="38"/>
      <c r="BD366" s="38"/>
      <c r="BE366" s="38"/>
      <c r="BF366" s="38"/>
      <c r="BG366" s="38"/>
      <c r="BH366" s="38"/>
      <c r="BI366" s="38"/>
      <c r="BJ366" s="38"/>
      <c r="BK366" s="38"/>
      <c r="BL366" s="38"/>
      <c r="BM366" s="38"/>
      <c r="BN366" s="38"/>
      <c r="BO366" s="38"/>
      <c r="BP366" s="38"/>
      <c r="BQ366" s="38"/>
      <c r="BR366" s="38"/>
    </row>
    <row r="367" ht="15.75" customHeight="1">
      <c r="A367" s="38"/>
      <c r="B367" s="36"/>
      <c r="C367" s="34"/>
      <c r="D367" s="36"/>
      <c r="E367" s="36"/>
      <c r="F367" s="36"/>
      <c r="G367" s="36"/>
      <c r="H367" s="36"/>
      <c r="I367" s="36"/>
      <c r="J367" s="38"/>
      <c r="K367" s="38"/>
      <c r="L367" s="39"/>
      <c r="M367" s="46"/>
      <c r="N367" s="264"/>
      <c r="O367" s="46"/>
      <c r="P367" s="46"/>
      <c r="Q367" s="34"/>
      <c r="R367" s="36"/>
      <c r="S367" s="46"/>
      <c r="T367" s="36"/>
      <c r="U367" s="46"/>
      <c r="V367" s="46"/>
      <c r="W367" s="38"/>
      <c r="X367" s="38"/>
      <c r="Y367" s="36"/>
      <c r="Z367" s="34"/>
      <c r="AA367" s="48"/>
      <c r="AB367" s="20"/>
      <c r="AC367" s="46"/>
      <c r="AD367" s="46"/>
      <c r="AE367" s="38"/>
      <c r="AF367" s="34"/>
      <c r="AG367" s="38"/>
      <c r="AH367" s="38"/>
      <c r="AI367" s="38"/>
      <c r="AJ367" s="38"/>
      <c r="AK367" s="38"/>
      <c r="AL367" s="38"/>
      <c r="AM367" s="38"/>
      <c r="AN367" s="38"/>
      <c r="AO367" s="34"/>
      <c r="AP367" s="34"/>
      <c r="AQ367" s="34"/>
      <c r="AR367" s="53"/>
      <c r="AS367" s="53"/>
      <c r="AT367" s="38"/>
      <c r="AU367" s="39"/>
      <c r="AV367" s="39"/>
      <c r="AW367" s="34"/>
      <c r="AX367" s="38"/>
      <c r="AY367" s="38"/>
      <c r="AZ367" s="38"/>
      <c r="BA367" s="38"/>
      <c r="BB367" s="38"/>
      <c r="BC367" s="38"/>
      <c r="BD367" s="38"/>
      <c r="BE367" s="38"/>
      <c r="BF367" s="38"/>
      <c r="BG367" s="38"/>
      <c r="BH367" s="38"/>
      <c r="BI367" s="38"/>
      <c r="BJ367" s="38"/>
      <c r="BK367" s="38"/>
      <c r="BL367" s="38"/>
      <c r="BM367" s="38"/>
      <c r="BN367" s="38"/>
      <c r="BO367" s="38"/>
      <c r="BP367" s="38"/>
      <c r="BQ367" s="38"/>
      <c r="BR367" s="38"/>
    </row>
    <row r="368" ht="15.75" customHeight="1">
      <c r="A368" s="38"/>
      <c r="B368" s="36"/>
      <c r="C368" s="34"/>
      <c r="D368" s="36"/>
      <c r="E368" s="36"/>
      <c r="F368" s="36"/>
      <c r="G368" s="36"/>
      <c r="H368" s="36"/>
      <c r="I368" s="36"/>
      <c r="J368" s="38"/>
      <c r="K368" s="38"/>
      <c r="L368" s="39"/>
      <c r="M368" s="46"/>
      <c r="N368" s="264"/>
      <c r="O368" s="46"/>
      <c r="P368" s="46"/>
      <c r="Q368" s="34"/>
      <c r="R368" s="36"/>
      <c r="S368" s="46"/>
      <c r="T368" s="36"/>
      <c r="U368" s="46"/>
      <c r="V368" s="46"/>
      <c r="W368" s="38"/>
      <c r="X368" s="38"/>
      <c r="Y368" s="36"/>
      <c r="Z368" s="34"/>
      <c r="AA368" s="48"/>
      <c r="AB368" s="20"/>
      <c r="AC368" s="46"/>
      <c r="AD368" s="46"/>
      <c r="AE368" s="38"/>
      <c r="AF368" s="34"/>
      <c r="AG368" s="38"/>
      <c r="AH368" s="38"/>
      <c r="AI368" s="38"/>
      <c r="AJ368" s="38"/>
      <c r="AK368" s="38"/>
      <c r="AL368" s="38"/>
      <c r="AM368" s="38"/>
      <c r="AN368" s="38"/>
      <c r="AO368" s="34"/>
      <c r="AP368" s="34"/>
      <c r="AQ368" s="34"/>
      <c r="AR368" s="53"/>
      <c r="AS368" s="53"/>
      <c r="AT368" s="38"/>
      <c r="AU368" s="39"/>
      <c r="AV368" s="39"/>
      <c r="AW368" s="34"/>
      <c r="AX368" s="38"/>
      <c r="AY368" s="38"/>
      <c r="AZ368" s="38"/>
      <c r="BA368" s="38"/>
      <c r="BB368" s="38"/>
      <c r="BC368" s="38"/>
      <c r="BD368" s="38"/>
      <c r="BE368" s="38"/>
      <c r="BF368" s="38"/>
      <c r="BG368" s="38"/>
      <c r="BH368" s="38"/>
      <c r="BI368" s="38"/>
      <c r="BJ368" s="38"/>
      <c r="BK368" s="38"/>
      <c r="BL368" s="38"/>
      <c r="BM368" s="38"/>
      <c r="BN368" s="38"/>
      <c r="BO368" s="38"/>
      <c r="BP368" s="38"/>
      <c r="BQ368" s="38"/>
      <c r="BR368" s="38"/>
    </row>
    <row r="369" ht="15.75" customHeight="1">
      <c r="A369" s="38"/>
      <c r="B369" s="36"/>
      <c r="C369" s="34"/>
      <c r="D369" s="36"/>
      <c r="E369" s="36"/>
      <c r="F369" s="36"/>
      <c r="G369" s="36"/>
      <c r="H369" s="36"/>
      <c r="I369" s="36"/>
      <c r="J369" s="38"/>
      <c r="K369" s="38"/>
      <c r="L369" s="39"/>
      <c r="M369" s="46"/>
      <c r="N369" s="264"/>
      <c r="O369" s="46"/>
      <c r="P369" s="46"/>
      <c r="Q369" s="34"/>
      <c r="R369" s="36"/>
      <c r="S369" s="46"/>
      <c r="T369" s="36"/>
      <c r="U369" s="46"/>
      <c r="V369" s="46"/>
      <c r="W369" s="38"/>
      <c r="X369" s="38"/>
      <c r="Y369" s="36"/>
      <c r="Z369" s="34"/>
      <c r="AA369" s="48"/>
      <c r="AB369" s="20"/>
      <c r="AC369" s="46"/>
      <c r="AD369" s="46"/>
      <c r="AE369" s="38"/>
      <c r="AF369" s="34"/>
      <c r="AG369" s="38"/>
      <c r="AH369" s="38"/>
      <c r="AI369" s="38"/>
      <c r="AJ369" s="38"/>
      <c r="AK369" s="38"/>
      <c r="AL369" s="38"/>
      <c r="AM369" s="38"/>
      <c r="AN369" s="38"/>
      <c r="AO369" s="34"/>
      <c r="AP369" s="34"/>
      <c r="AQ369" s="34"/>
      <c r="AR369" s="53"/>
      <c r="AS369" s="53"/>
      <c r="AT369" s="38"/>
      <c r="AU369" s="39"/>
      <c r="AV369" s="39"/>
      <c r="AW369" s="34"/>
      <c r="AX369" s="38"/>
      <c r="AY369" s="38"/>
      <c r="AZ369" s="38"/>
      <c r="BA369" s="38"/>
      <c r="BB369" s="38"/>
      <c r="BC369" s="38"/>
      <c r="BD369" s="38"/>
      <c r="BE369" s="38"/>
      <c r="BF369" s="38"/>
      <c r="BG369" s="38"/>
      <c r="BH369" s="38"/>
      <c r="BI369" s="38"/>
      <c r="BJ369" s="38"/>
      <c r="BK369" s="38"/>
      <c r="BL369" s="38"/>
      <c r="BM369" s="38"/>
      <c r="BN369" s="38"/>
      <c r="BO369" s="38"/>
      <c r="BP369" s="38"/>
      <c r="BQ369" s="38"/>
      <c r="BR369" s="38"/>
    </row>
    <row r="370" ht="15.75" customHeight="1">
      <c r="A370" s="38"/>
      <c r="B370" s="36"/>
      <c r="C370" s="34"/>
      <c r="D370" s="36"/>
      <c r="E370" s="36"/>
      <c r="F370" s="36"/>
      <c r="G370" s="36"/>
      <c r="H370" s="36"/>
      <c r="I370" s="36"/>
      <c r="J370" s="38"/>
      <c r="K370" s="38"/>
      <c r="L370" s="39"/>
      <c r="M370" s="46"/>
      <c r="N370" s="264"/>
      <c r="O370" s="46"/>
      <c r="P370" s="46"/>
      <c r="Q370" s="34"/>
      <c r="R370" s="36"/>
      <c r="S370" s="46"/>
      <c r="T370" s="36"/>
      <c r="U370" s="46"/>
      <c r="V370" s="46"/>
      <c r="W370" s="38"/>
      <c r="X370" s="38"/>
      <c r="Y370" s="36"/>
      <c r="Z370" s="34"/>
      <c r="AA370" s="48"/>
      <c r="AB370" s="20"/>
      <c r="AC370" s="46"/>
      <c r="AD370" s="46"/>
      <c r="AE370" s="38"/>
      <c r="AF370" s="34"/>
      <c r="AG370" s="38"/>
      <c r="AH370" s="38"/>
      <c r="AI370" s="38"/>
      <c r="AJ370" s="38"/>
      <c r="AK370" s="38"/>
      <c r="AL370" s="38"/>
      <c r="AM370" s="38"/>
      <c r="AN370" s="38"/>
      <c r="AO370" s="34"/>
      <c r="AP370" s="34"/>
      <c r="AQ370" s="34"/>
      <c r="AR370" s="53"/>
      <c r="AS370" s="53"/>
      <c r="AT370" s="38"/>
      <c r="AU370" s="39"/>
      <c r="AV370" s="39"/>
      <c r="AW370" s="34"/>
      <c r="AX370" s="38"/>
      <c r="AY370" s="38"/>
      <c r="AZ370" s="38"/>
      <c r="BA370" s="38"/>
      <c r="BB370" s="38"/>
      <c r="BC370" s="38"/>
      <c r="BD370" s="38"/>
      <c r="BE370" s="38"/>
      <c r="BF370" s="38"/>
      <c r="BG370" s="38"/>
      <c r="BH370" s="38"/>
      <c r="BI370" s="38"/>
      <c r="BJ370" s="38"/>
      <c r="BK370" s="38"/>
      <c r="BL370" s="38"/>
      <c r="BM370" s="38"/>
      <c r="BN370" s="38"/>
      <c r="BO370" s="38"/>
      <c r="BP370" s="38"/>
      <c r="BQ370" s="38"/>
      <c r="BR370" s="38"/>
    </row>
    <row r="371" ht="15.75" customHeight="1">
      <c r="A371" s="38"/>
      <c r="B371" s="36"/>
      <c r="C371" s="34"/>
      <c r="D371" s="36"/>
      <c r="E371" s="36"/>
      <c r="F371" s="36"/>
      <c r="G371" s="36"/>
      <c r="H371" s="36"/>
      <c r="I371" s="36"/>
      <c r="J371" s="38"/>
      <c r="K371" s="38"/>
      <c r="L371" s="39"/>
      <c r="M371" s="46"/>
      <c r="N371" s="264"/>
      <c r="O371" s="46"/>
      <c r="P371" s="46"/>
      <c r="Q371" s="34"/>
      <c r="R371" s="36"/>
      <c r="S371" s="46"/>
      <c r="T371" s="36"/>
      <c r="U371" s="46"/>
      <c r="V371" s="46"/>
      <c r="W371" s="38"/>
      <c r="X371" s="38"/>
      <c r="Y371" s="36"/>
      <c r="Z371" s="34"/>
      <c r="AA371" s="48"/>
      <c r="AB371" s="20"/>
      <c r="AC371" s="46"/>
      <c r="AD371" s="46"/>
      <c r="AE371" s="38"/>
      <c r="AF371" s="34"/>
      <c r="AG371" s="38"/>
      <c r="AH371" s="38"/>
      <c r="AI371" s="38"/>
      <c r="AJ371" s="38"/>
      <c r="AK371" s="38"/>
      <c r="AL371" s="38"/>
      <c r="AM371" s="38"/>
      <c r="AN371" s="38"/>
      <c r="AO371" s="34"/>
      <c r="AP371" s="34"/>
      <c r="AQ371" s="34"/>
      <c r="AR371" s="53"/>
      <c r="AS371" s="53"/>
      <c r="AT371" s="38"/>
      <c r="AU371" s="39"/>
      <c r="AV371" s="39"/>
      <c r="AW371" s="34"/>
      <c r="AX371" s="38"/>
      <c r="AY371" s="38"/>
      <c r="AZ371" s="38"/>
      <c r="BA371" s="38"/>
      <c r="BB371" s="38"/>
      <c r="BC371" s="38"/>
      <c r="BD371" s="38"/>
      <c r="BE371" s="38"/>
      <c r="BF371" s="38"/>
      <c r="BG371" s="38"/>
      <c r="BH371" s="38"/>
      <c r="BI371" s="38"/>
      <c r="BJ371" s="38"/>
      <c r="BK371" s="38"/>
      <c r="BL371" s="38"/>
      <c r="BM371" s="38"/>
      <c r="BN371" s="38"/>
      <c r="BO371" s="38"/>
      <c r="BP371" s="38"/>
      <c r="BQ371" s="38"/>
      <c r="BR371" s="38"/>
    </row>
    <row r="372" ht="15.75" customHeight="1">
      <c r="A372" s="38"/>
      <c r="B372" s="36"/>
      <c r="C372" s="34"/>
      <c r="D372" s="36"/>
      <c r="E372" s="36"/>
      <c r="F372" s="36"/>
      <c r="G372" s="36"/>
      <c r="H372" s="36"/>
      <c r="I372" s="36"/>
      <c r="J372" s="38"/>
      <c r="K372" s="38"/>
      <c r="L372" s="39"/>
      <c r="M372" s="46"/>
      <c r="N372" s="264"/>
      <c r="O372" s="46"/>
      <c r="P372" s="46"/>
      <c r="Q372" s="34"/>
      <c r="R372" s="36"/>
      <c r="S372" s="46"/>
      <c r="T372" s="36"/>
      <c r="U372" s="46"/>
      <c r="V372" s="46"/>
      <c r="W372" s="38"/>
      <c r="X372" s="38"/>
      <c r="Y372" s="36"/>
      <c r="Z372" s="34"/>
      <c r="AA372" s="48"/>
      <c r="AB372" s="20"/>
      <c r="AC372" s="46"/>
      <c r="AD372" s="46"/>
      <c r="AE372" s="38"/>
      <c r="AF372" s="34"/>
      <c r="AG372" s="38"/>
      <c r="AH372" s="38"/>
      <c r="AI372" s="38"/>
      <c r="AJ372" s="38"/>
      <c r="AK372" s="38"/>
      <c r="AL372" s="38"/>
      <c r="AM372" s="38"/>
      <c r="AN372" s="38"/>
      <c r="AO372" s="34"/>
      <c r="AP372" s="34"/>
      <c r="AQ372" s="34"/>
      <c r="AR372" s="53"/>
      <c r="AS372" s="53"/>
      <c r="AT372" s="38"/>
      <c r="AU372" s="39"/>
      <c r="AV372" s="39"/>
      <c r="AW372" s="34"/>
      <c r="AX372" s="38"/>
      <c r="AY372" s="38"/>
      <c r="AZ372" s="38"/>
      <c r="BA372" s="38"/>
      <c r="BB372" s="38"/>
      <c r="BC372" s="38"/>
      <c r="BD372" s="38"/>
      <c r="BE372" s="38"/>
      <c r="BF372" s="38"/>
      <c r="BG372" s="38"/>
      <c r="BH372" s="38"/>
      <c r="BI372" s="38"/>
      <c r="BJ372" s="38"/>
      <c r="BK372" s="38"/>
      <c r="BL372" s="38"/>
      <c r="BM372" s="38"/>
      <c r="BN372" s="38"/>
      <c r="BO372" s="38"/>
      <c r="BP372" s="38"/>
      <c r="BQ372" s="38"/>
      <c r="BR372" s="38"/>
    </row>
    <row r="373" ht="15.75" customHeight="1">
      <c r="A373" s="38"/>
      <c r="B373" s="36"/>
      <c r="C373" s="34"/>
      <c r="D373" s="36"/>
      <c r="E373" s="36"/>
      <c r="F373" s="36"/>
      <c r="G373" s="36"/>
      <c r="H373" s="36"/>
      <c r="I373" s="36"/>
      <c r="J373" s="38"/>
      <c r="K373" s="38"/>
      <c r="L373" s="39"/>
      <c r="M373" s="46"/>
      <c r="N373" s="264"/>
      <c r="O373" s="46"/>
      <c r="P373" s="46"/>
      <c r="Q373" s="34"/>
      <c r="R373" s="36"/>
      <c r="S373" s="46"/>
      <c r="T373" s="36"/>
      <c r="U373" s="46"/>
      <c r="V373" s="46"/>
      <c r="W373" s="38"/>
      <c r="X373" s="38"/>
      <c r="Y373" s="36"/>
      <c r="Z373" s="34"/>
      <c r="AA373" s="48"/>
      <c r="AB373" s="20"/>
      <c r="AC373" s="46"/>
      <c r="AD373" s="46"/>
      <c r="AE373" s="38"/>
      <c r="AF373" s="34"/>
      <c r="AG373" s="38"/>
      <c r="AH373" s="38"/>
      <c r="AI373" s="38"/>
      <c r="AJ373" s="38"/>
      <c r="AK373" s="38"/>
      <c r="AL373" s="38"/>
      <c r="AM373" s="38"/>
      <c r="AN373" s="38"/>
      <c r="AO373" s="34"/>
      <c r="AP373" s="34"/>
      <c r="AQ373" s="34"/>
      <c r="AR373" s="53"/>
      <c r="AS373" s="53"/>
      <c r="AT373" s="38"/>
      <c r="AU373" s="39"/>
      <c r="AV373" s="39"/>
      <c r="AW373" s="34"/>
      <c r="AX373" s="38"/>
      <c r="AY373" s="38"/>
      <c r="AZ373" s="38"/>
      <c r="BA373" s="38"/>
      <c r="BB373" s="38"/>
      <c r="BC373" s="38"/>
      <c r="BD373" s="38"/>
      <c r="BE373" s="38"/>
      <c r="BF373" s="38"/>
      <c r="BG373" s="38"/>
      <c r="BH373" s="38"/>
      <c r="BI373" s="38"/>
      <c r="BJ373" s="38"/>
      <c r="BK373" s="38"/>
      <c r="BL373" s="38"/>
      <c r="BM373" s="38"/>
      <c r="BN373" s="38"/>
      <c r="BO373" s="38"/>
      <c r="BP373" s="38"/>
      <c r="BQ373" s="38"/>
      <c r="BR373" s="38"/>
    </row>
    <row r="374" ht="15.75" customHeight="1">
      <c r="A374" s="38"/>
      <c r="B374" s="36"/>
      <c r="C374" s="34"/>
      <c r="D374" s="36"/>
      <c r="E374" s="36"/>
      <c r="F374" s="36"/>
      <c r="G374" s="36"/>
      <c r="H374" s="36"/>
      <c r="I374" s="36"/>
      <c r="J374" s="38"/>
      <c r="K374" s="38"/>
      <c r="L374" s="39"/>
      <c r="M374" s="46"/>
      <c r="N374" s="264"/>
      <c r="O374" s="46"/>
      <c r="P374" s="46"/>
      <c r="Q374" s="34"/>
      <c r="R374" s="36"/>
      <c r="S374" s="46"/>
      <c r="T374" s="36"/>
      <c r="U374" s="46"/>
      <c r="V374" s="46"/>
      <c r="W374" s="38"/>
      <c r="X374" s="38"/>
      <c r="Y374" s="36"/>
      <c r="Z374" s="34"/>
      <c r="AA374" s="48"/>
      <c r="AB374" s="20"/>
      <c r="AC374" s="46"/>
      <c r="AD374" s="46"/>
      <c r="AE374" s="38"/>
      <c r="AF374" s="34"/>
      <c r="AG374" s="38"/>
      <c r="AH374" s="38"/>
      <c r="AI374" s="38"/>
      <c r="AJ374" s="38"/>
      <c r="AK374" s="38"/>
      <c r="AL374" s="38"/>
      <c r="AM374" s="38"/>
      <c r="AN374" s="38"/>
      <c r="AO374" s="34"/>
      <c r="AP374" s="34"/>
      <c r="AQ374" s="34"/>
      <c r="AR374" s="53"/>
      <c r="AS374" s="53"/>
      <c r="AT374" s="38"/>
      <c r="AU374" s="39"/>
      <c r="AV374" s="39"/>
      <c r="AW374" s="34"/>
      <c r="AX374" s="38"/>
      <c r="AY374" s="38"/>
      <c r="AZ374" s="38"/>
      <c r="BA374" s="38"/>
      <c r="BB374" s="38"/>
      <c r="BC374" s="38"/>
      <c r="BD374" s="38"/>
      <c r="BE374" s="38"/>
      <c r="BF374" s="38"/>
      <c r="BG374" s="38"/>
      <c r="BH374" s="38"/>
      <c r="BI374" s="38"/>
      <c r="BJ374" s="38"/>
      <c r="BK374" s="38"/>
      <c r="BL374" s="38"/>
      <c r="BM374" s="38"/>
      <c r="BN374" s="38"/>
      <c r="BO374" s="38"/>
      <c r="BP374" s="38"/>
      <c r="BQ374" s="38"/>
      <c r="BR374" s="38"/>
    </row>
    <row r="375" ht="15.75" customHeight="1">
      <c r="A375" s="38"/>
      <c r="B375" s="36"/>
      <c r="C375" s="34"/>
      <c r="D375" s="36"/>
      <c r="E375" s="36"/>
      <c r="F375" s="36"/>
      <c r="G375" s="36"/>
      <c r="H375" s="36"/>
      <c r="I375" s="36"/>
      <c r="J375" s="38"/>
      <c r="K375" s="38"/>
      <c r="L375" s="39"/>
      <c r="M375" s="46"/>
      <c r="N375" s="264"/>
      <c r="O375" s="46"/>
      <c r="P375" s="46"/>
      <c r="Q375" s="34"/>
      <c r="R375" s="36"/>
      <c r="S375" s="46"/>
      <c r="T375" s="36"/>
      <c r="U375" s="46"/>
      <c r="V375" s="46"/>
      <c r="W375" s="38"/>
      <c r="X375" s="38"/>
      <c r="Y375" s="36"/>
      <c r="Z375" s="34"/>
      <c r="AA375" s="48"/>
      <c r="AB375" s="20"/>
      <c r="AC375" s="46"/>
      <c r="AD375" s="46"/>
      <c r="AE375" s="38"/>
      <c r="AF375" s="34"/>
      <c r="AG375" s="38"/>
      <c r="AH375" s="38"/>
      <c r="AI375" s="38"/>
      <c r="AJ375" s="38"/>
      <c r="AK375" s="38"/>
      <c r="AL375" s="38"/>
      <c r="AM375" s="38"/>
      <c r="AN375" s="38"/>
      <c r="AO375" s="34"/>
      <c r="AP375" s="34"/>
      <c r="AQ375" s="34"/>
      <c r="AR375" s="53"/>
      <c r="AS375" s="53"/>
      <c r="AT375" s="38"/>
      <c r="AU375" s="39"/>
      <c r="AV375" s="39"/>
      <c r="AW375" s="34"/>
      <c r="AX375" s="38"/>
      <c r="AY375" s="38"/>
      <c r="AZ375" s="38"/>
      <c r="BA375" s="38"/>
      <c r="BB375" s="38"/>
      <c r="BC375" s="38"/>
      <c r="BD375" s="38"/>
      <c r="BE375" s="38"/>
      <c r="BF375" s="38"/>
      <c r="BG375" s="38"/>
      <c r="BH375" s="38"/>
      <c r="BI375" s="38"/>
      <c r="BJ375" s="38"/>
      <c r="BK375" s="38"/>
      <c r="BL375" s="38"/>
      <c r="BM375" s="38"/>
      <c r="BN375" s="38"/>
      <c r="BO375" s="38"/>
      <c r="BP375" s="38"/>
      <c r="BQ375" s="38"/>
      <c r="BR375" s="38"/>
    </row>
    <row r="376" ht="15.75" customHeight="1">
      <c r="A376" s="38"/>
      <c r="B376" s="36"/>
      <c r="C376" s="34"/>
      <c r="D376" s="36"/>
      <c r="E376" s="36"/>
      <c r="F376" s="36"/>
      <c r="G376" s="36"/>
      <c r="H376" s="36"/>
      <c r="I376" s="36"/>
      <c r="J376" s="38"/>
      <c r="K376" s="38"/>
      <c r="L376" s="39"/>
      <c r="M376" s="46"/>
      <c r="N376" s="264"/>
      <c r="O376" s="46"/>
      <c r="P376" s="46"/>
      <c r="Q376" s="34"/>
      <c r="R376" s="36"/>
      <c r="S376" s="46"/>
      <c r="T376" s="36"/>
      <c r="U376" s="46"/>
      <c r="V376" s="46"/>
      <c r="W376" s="38"/>
      <c r="X376" s="38"/>
      <c r="Y376" s="36"/>
      <c r="Z376" s="34"/>
      <c r="AA376" s="48"/>
      <c r="AB376" s="20"/>
      <c r="AC376" s="46"/>
      <c r="AD376" s="46"/>
      <c r="AE376" s="38"/>
      <c r="AF376" s="34"/>
      <c r="AG376" s="38"/>
      <c r="AH376" s="38"/>
      <c r="AI376" s="38"/>
      <c r="AJ376" s="38"/>
      <c r="AK376" s="38"/>
      <c r="AL376" s="38"/>
      <c r="AM376" s="38"/>
      <c r="AN376" s="38"/>
      <c r="AO376" s="34"/>
      <c r="AP376" s="34"/>
      <c r="AQ376" s="34"/>
      <c r="AR376" s="53"/>
      <c r="AS376" s="53"/>
      <c r="AT376" s="38"/>
      <c r="AU376" s="39"/>
      <c r="AV376" s="39"/>
      <c r="AW376" s="34"/>
      <c r="AX376" s="38"/>
      <c r="AY376" s="38"/>
      <c r="AZ376" s="38"/>
      <c r="BA376" s="38"/>
      <c r="BB376" s="38"/>
      <c r="BC376" s="38"/>
      <c r="BD376" s="38"/>
      <c r="BE376" s="38"/>
      <c r="BF376" s="38"/>
      <c r="BG376" s="38"/>
      <c r="BH376" s="38"/>
      <c r="BI376" s="38"/>
      <c r="BJ376" s="38"/>
      <c r="BK376" s="38"/>
      <c r="BL376" s="38"/>
      <c r="BM376" s="38"/>
      <c r="BN376" s="38"/>
      <c r="BO376" s="38"/>
      <c r="BP376" s="38"/>
      <c r="BQ376" s="38"/>
      <c r="BR376" s="38"/>
    </row>
    <row r="377" ht="15.75" customHeight="1">
      <c r="A377" s="38"/>
      <c r="B377" s="36"/>
      <c r="C377" s="34"/>
      <c r="D377" s="36"/>
      <c r="E377" s="36"/>
      <c r="F377" s="36"/>
      <c r="G377" s="36"/>
      <c r="H377" s="36"/>
      <c r="I377" s="36"/>
      <c r="J377" s="38"/>
      <c r="K377" s="38"/>
      <c r="L377" s="39"/>
      <c r="M377" s="46"/>
      <c r="N377" s="264"/>
      <c r="O377" s="46"/>
      <c r="P377" s="46"/>
      <c r="Q377" s="34"/>
      <c r="R377" s="36"/>
      <c r="S377" s="46"/>
      <c r="T377" s="36"/>
      <c r="U377" s="46"/>
      <c r="V377" s="46"/>
      <c r="W377" s="38"/>
      <c r="X377" s="38"/>
      <c r="Y377" s="36"/>
      <c r="Z377" s="34"/>
      <c r="AA377" s="48"/>
      <c r="AB377" s="20"/>
      <c r="AC377" s="46"/>
      <c r="AD377" s="46"/>
      <c r="AE377" s="38"/>
      <c r="AF377" s="34"/>
      <c r="AG377" s="38"/>
      <c r="AH377" s="38"/>
      <c r="AI377" s="38"/>
      <c r="AJ377" s="38"/>
      <c r="AK377" s="38"/>
      <c r="AL377" s="38"/>
      <c r="AM377" s="38"/>
      <c r="AN377" s="38"/>
      <c r="AO377" s="34"/>
      <c r="AP377" s="34"/>
      <c r="AQ377" s="34"/>
      <c r="AR377" s="53"/>
      <c r="AS377" s="53"/>
      <c r="AT377" s="38"/>
      <c r="AU377" s="39"/>
      <c r="AV377" s="39"/>
      <c r="AW377" s="34"/>
      <c r="AX377" s="38"/>
      <c r="AY377" s="38"/>
      <c r="AZ377" s="38"/>
      <c r="BA377" s="38"/>
      <c r="BB377" s="38"/>
      <c r="BC377" s="38"/>
      <c r="BD377" s="38"/>
      <c r="BE377" s="38"/>
      <c r="BF377" s="38"/>
      <c r="BG377" s="38"/>
      <c r="BH377" s="38"/>
      <c r="BI377" s="38"/>
      <c r="BJ377" s="38"/>
      <c r="BK377" s="38"/>
      <c r="BL377" s="38"/>
      <c r="BM377" s="38"/>
      <c r="BN377" s="38"/>
      <c r="BO377" s="38"/>
      <c r="BP377" s="38"/>
      <c r="BQ377" s="38"/>
      <c r="BR377" s="38"/>
    </row>
    <row r="378" ht="15.75" customHeight="1">
      <c r="A378" s="38"/>
      <c r="B378" s="36"/>
      <c r="C378" s="34"/>
      <c r="D378" s="36"/>
      <c r="E378" s="36"/>
      <c r="F378" s="36"/>
      <c r="G378" s="36"/>
      <c r="H378" s="36"/>
      <c r="I378" s="36"/>
      <c r="J378" s="38"/>
      <c r="K378" s="38"/>
      <c r="L378" s="39"/>
      <c r="M378" s="46"/>
      <c r="N378" s="264"/>
      <c r="O378" s="46"/>
      <c r="P378" s="46"/>
      <c r="Q378" s="34"/>
      <c r="R378" s="36"/>
      <c r="S378" s="46"/>
      <c r="T378" s="36"/>
      <c r="U378" s="46"/>
      <c r="V378" s="46"/>
      <c r="W378" s="38"/>
      <c r="X378" s="38"/>
      <c r="Y378" s="36"/>
      <c r="Z378" s="34"/>
      <c r="AA378" s="48"/>
      <c r="AB378" s="20"/>
      <c r="AC378" s="46"/>
      <c r="AD378" s="46"/>
      <c r="AE378" s="38"/>
      <c r="AF378" s="34"/>
      <c r="AG378" s="38"/>
      <c r="AH378" s="38"/>
      <c r="AI378" s="38"/>
      <c r="AJ378" s="38"/>
      <c r="AK378" s="38"/>
      <c r="AL378" s="38"/>
      <c r="AM378" s="38"/>
      <c r="AN378" s="38"/>
      <c r="AO378" s="34"/>
      <c r="AP378" s="34"/>
      <c r="AQ378" s="34"/>
      <c r="AR378" s="53"/>
      <c r="AS378" s="53"/>
      <c r="AT378" s="38"/>
      <c r="AU378" s="39"/>
      <c r="AV378" s="39"/>
      <c r="AW378" s="34"/>
      <c r="AX378" s="38"/>
      <c r="AY378" s="38"/>
      <c r="AZ378" s="38"/>
      <c r="BA378" s="38"/>
      <c r="BB378" s="38"/>
      <c r="BC378" s="38"/>
      <c r="BD378" s="38"/>
      <c r="BE378" s="38"/>
      <c r="BF378" s="38"/>
      <c r="BG378" s="38"/>
      <c r="BH378" s="38"/>
      <c r="BI378" s="38"/>
      <c r="BJ378" s="38"/>
      <c r="BK378" s="38"/>
      <c r="BL378" s="38"/>
      <c r="BM378" s="38"/>
      <c r="BN378" s="38"/>
      <c r="BO378" s="38"/>
      <c r="BP378" s="38"/>
      <c r="BQ378" s="38"/>
      <c r="BR378" s="38"/>
    </row>
    <row r="379" ht="15.75" customHeight="1">
      <c r="A379" s="38"/>
      <c r="B379" s="36"/>
      <c r="C379" s="34"/>
      <c r="D379" s="36"/>
      <c r="E379" s="36"/>
      <c r="F379" s="36"/>
      <c r="G379" s="36"/>
      <c r="H379" s="36"/>
      <c r="I379" s="36"/>
      <c r="J379" s="38"/>
      <c r="K379" s="38"/>
      <c r="L379" s="39"/>
      <c r="M379" s="46"/>
      <c r="N379" s="264"/>
      <c r="O379" s="46"/>
      <c r="P379" s="46"/>
      <c r="Q379" s="34"/>
      <c r="R379" s="36"/>
      <c r="S379" s="46"/>
      <c r="T379" s="36"/>
      <c r="U379" s="46"/>
      <c r="V379" s="46"/>
      <c r="W379" s="38"/>
      <c r="X379" s="38"/>
      <c r="Y379" s="36"/>
      <c r="Z379" s="34"/>
      <c r="AA379" s="48"/>
      <c r="AB379" s="20"/>
      <c r="AC379" s="46"/>
      <c r="AD379" s="46"/>
      <c r="AE379" s="38"/>
      <c r="AF379" s="34"/>
      <c r="AG379" s="38"/>
      <c r="AH379" s="38"/>
      <c r="AI379" s="38"/>
      <c r="AJ379" s="38"/>
      <c r="AK379" s="38"/>
      <c r="AL379" s="38"/>
      <c r="AM379" s="38"/>
      <c r="AN379" s="38"/>
      <c r="AO379" s="34"/>
      <c r="AP379" s="34"/>
      <c r="AQ379" s="34"/>
      <c r="AR379" s="53"/>
      <c r="AS379" s="53"/>
      <c r="AT379" s="38"/>
      <c r="AU379" s="39"/>
      <c r="AV379" s="39"/>
      <c r="AW379" s="34"/>
      <c r="AX379" s="38"/>
      <c r="AY379" s="38"/>
      <c r="AZ379" s="38"/>
      <c r="BA379" s="38"/>
      <c r="BB379" s="38"/>
      <c r="BC379" s="38"/>
      <c r="BD379" s="38"/>
      <c r="BE379" s="38"/>
      <c r="BF379" s="38"/>
      <c r="BG379" s="38"/>
      <c r="BH379" s="38"/>
      <c r="BI379" s="38"/>
      <c r="BJ379" s="38"/>
      <c r="BK379" s="38"/>
      <c r="BL379" s="38"/>
      <c r="BM379" s="38"/>
      <c r="BN379" s="38"/>
      <c r="BO379" s="38"/>
      <c r="BP379" s="38"/>
      <c r="BQ379" s="38"/>
      <c r="BR379" s="38"/>
    </row>
    <row r="380" ht="15.75" customHeight="1">
      <c r="A380" s="38"/>
      <c r="B380" s="36"/>
      <c r="C380" s="34"/>
      <c r="D380" s="36"/>
      <c r="E380" s="36"/>
      <c r="F380" s="36"/>
      <c r="G380" s="36"/>
      <c r="H380" s="36"/>
      <c r="I380" s="36"/>
      <c r="J380" s="38"/>
      <c r="K380" s="38"/>
      <c r="L380" s="39"/>
      <c r="M380" s="46"/>
      <c r="N380" s="264"/>
      <c r="O380" s="46"/>
      <c r="P380" s="46"/>
      <c r="Q380" s="34"/>
      <c r="R380" s="36"/>
      <c r="S380" s="46"/>
      <c r="T380" s="36"/>
      <c r="U380" s="46"/>
      <c r="V380" s="46"/>
      <c r="W380" s="38"/>
      <c r="X380" s="38"/>
      <c r="Y380" s="36"/>
      <c r="Z380" s="34"/>
      <c r="AA380" s="48"/>
      <c r="AB380" s="20"/>
      <c r="AC380" s="46"/>
      <c r="AD380" s="46"/>
      <c r="AE380" s="38"/>
      <c r="AF380" s="34"/>
      <c r="AG380" s="38"/>
      <c r="AH380" s="38"/>
      <c r="AI380" s="38"/>
      <c r="AJ380" s="38"/>
      <c r="AK380" s="38"/>
      <c r="AL380" s="38"/>
      <c r="AM380" s="38"/>
      <c r="AN380" s="38"/>
      <c r="AO380" s="34"/>
      <c r="AP380" s="34"/>
      <c r="AQ380" s="34"/>
      <c r="AR380" s="53"/>
      <c r="AS380" s="53"/>
      <c r="AT380" s="38"/>
      <c r="AU380" s="39"/>
      <c r="AV380" s="39"/>
      <c r="AW380" s="34"/>
      <c r="AX380" s="38"/>
      <c r="AY380" s="38"/>
      <c r="AZ380" s="38"/>
      <c r="BA380" s="38"/>
      <c r="BB380" s="38"/>
      <c r="BC380" s="38"/>
      <c r="BD380" s="38"/>
      <c r="BE380" s="38"/>
      <c r="BF380" s="38"/>
      <c r="BG380" s="38"/>
      <c r="BH380" s="38"/>
      <c r="BI380" s="38"/>
      <c r="BJ380" s="38"/>
      <c r="BK380" s="38"/>
      <c r="BL380" s="38"/>
      <c r="BM380" s="38"/>
      <c r="BN380" s="38"/>
      <c r="BO380" s="38"/>
      <c r="BP380" s="38"/>
      <c r="BQ380" s="38"/>
      <c r="BR380" s="38"/>
    </row>
    <row r="381" ht="15.75" customHeight="1">
      <c r="A381" s="38"/>
      <c r="B381" s="36"/>
      <c r="C381" s="34"/>
      <c r="D381" s="36"/>
      <c r="E381" s="36"/>
      <c r="F381" s="36"/>
      <c r="G381" s="36"/>
      <c r="H381" s="36"/>
      <c r="I381" s="36"/>
      <c r="J381" s="38"/>
      <c r="K381" s="38"/>
      <c r="L381" s="39"/>
      <c r="M381" s="46"/>
      <c r="N381" s="264"/>
      <c r="O381" s="46"/>
      <c r="P381" s="46"/>
      <c r="Q381" s="34"/>
      <c r="R381" s="36"/>
      <c r="S381" s="46"/>
      <c r="T381" s="36"/>
      <c r="U381" s="46"/>
      <c r="V381" s="46"/>
      <c r="W381" s="38"/>
      <c r="X381" s="38"/>
      <c r="Y381" s="36"/>
      <c r="Z381" s="34"/>
      <c r="AA381" s="48"/>
      <c r="AB381" s="20"/>
      <c r="AC381" s="46"/>
      <c r="AD381" s="46"/>
      <c r="AE381" s="38"/>
      <c r="AF381" s="34"/>
      <c r="AG381" s="38"/>
      <c r="AH381" s="38"/>
      <c r="AI381" s="38"/>
      <c r="AJ381" s="38"/>
      <c r="AK381" s="38"/>
      <c r="AL381" s="38"/>
      <c r="AM381" s="38"/>
      <c r="AN381" s="38"/>
      <c r="AO381" s="34"/>
      <c r="AP381" s="34"/>
      <c r="AQ381" s="34"/>
      <c r="AR381" s="53"/>
      <c r="AS381" s="53"/>
      <c r="AT381" s="38"/>
      <c r="AU381" s="39"/>
      <c r="AV381" s="39"/>
      <c r="AW381" s="34"/>
      <c r="AX381" s="38"/>
      <c r="AY381" s="38"/>
      <c r="AZ381" s="38"/>
      <c r="BA381" s="38"/>
      <c r="BB381" s="38"/>
      <c r="BC381" s="38"/>
      <c r="BD381" s="38"/>
      <c r="BE381" s="38"/>
      <c r="BF381" s="38"/>
      <c r="BG381" s="38"/>
      <c r="BH381" s="38"/>
      <c r="BI381" s="38"/>
      <c r="BJ381" s="38"/>
      <c r="BK381" s="38"/>
      <c r="BL381" s="38"/>
      <c r="BM381" s="38"/>
      <c r="BN381" s="38"/>
      <c r="BO381" s="38"/>
      <c r="BP381" s="38"/>
      <c r="BQ381" s="38"/>
      <c r="BR381" s="38"/>
    </row>
    <row r="382" ht="15.75" customHeight="1">
      <c r="A382" s="38"/>
      <c r="B382" s="36"/>
      <c r="C382" s="34"/>
      <c r="D382" s="36"/>
      <c r="E382" s="36"/>
      <c r="F382" s="36"/>
      <c r="G382" s="36"/>
      <c r="H382" s="36"/>
      <c r="I382" s="36"/>
      <c r="J382" s="38"/>
      <c r="K382" s="38"/>
      <c r="L382" s="39"/>
      <c r="M382" s="46"/>
      <c r="N382" s="264"/>
      <c r="O382" s="46"/>
      <c r="P382" s="46"/>
      <c r="Q382" s="34"/>
      <c r="R382" s="36"/>
      <c r="S382" s="46"/>
      <c r="T382" s="36"/>
      <c r="U382" s="46"/>
      <c r="V382" s="46"/>
      <c r="W382" s="38"/>
      <c r="X382" s="38"/>
      <c r="Y382" s="36"/>
      <c r="Z382" s="34"/>
      <c r="AA382" s="48"/>
      <c r="AB382" s="20"/>
      <c r="AC382" s="46"/>
      <c r="AD382" s="46"/>
      <c r="AE382" s="38"/>
      <c r="AF382" s="34"/>
      <c r="AG382" s="38"/>
      <c r="AH382" s="38"/>
      <c r="AI382" s="38"/>
      <c r="AJ382" s="38"/>
      <c r="AK382" s="38"/>
      <c r="AL382" s="38"/>
      <c r="AM382" s="38"/>
      <c r="AN382" s="38"/>
      <c r="AO382" s="34"/>
      <c r="AP382" s="34"/>
      <c r="AQ382" s="34"/>
      <c r="AR382" s="53"/>
      <c r="AS382" s="53"/>
      <c r="AT382" s="38"/>
      <c r="AU382" s="39"/>
      <c r="AV382" s="39"/>
      <c r="AW382" s="34"/>
      <c r="AX382" s="38"/>
      <c r="AY382" s="38"/>
      <c r="AZ382" s="38"/>
      <c r="BA382" s="38"/>
      <c r="BB382" s="38"/>
      <c r="BC382" s="38"/>
      <c r="BD382" s="38"/>
      <c r="BE382" s="38"/>
      <c r="BF382" s="38"/>
      <c r="BG382" s="38"/>
      <c r="BH382" s="38"/>
      <c r="BI382" s="38"/>
      <c r="BJ382" s="38"/>
      <c r="BK382" s="38"/>
      <c r="BL382" s="38"/>
      <c r="BM382" s="38"/>
      <c r="BN382" s="38"/>
      <c r="BO382" s="38"/>
      <c r="BP382" s="38"/>
      <c r="BQ382" s="38"/>
      <c r="BR382" s="38"/>
    </row>
    <row r="383" ht="15.75" customHeight="1">
      <c r="A383" s="38"/>
      <c r="B383" s="36"/>
      <c r="C383" s="34"/>
      <c r="D383" s="36"/>
      <c r="E383" s="36"/>
      <c r="F383" s="36"/>
      <c r="G383" s="36"/>
      <c r="H383" s="36"/>
      <c r="I383" s="36"/>
      <c r="J383" s="38"/>
      <c r="K383" s="38"/>
      <c r="L383" s="39"/>
      <c r="M383" s="46"/>
      <c r="N383" s="264"/>
      <c r="O383" s="46"/>
      <c r="P383" s="46"/>
      <c r="Q383" s="34"/>
      <c r="R383" s="36"/>
      <c r="S383" s="46"/>
      <c r="T383" s="36"/>
      <c r="U383" s="46"/>
      <c r="V383" s="46"/>
      <c r="W383" s="38"/>
      <c r="X383" s="38"/>
      <c r="Y383" s="36"/>
      <c r="Z383" s="34"/>
      <c r="AA383" s="48"/>
      <c r="AB383" s="20"/>
      <c r="AC383" s="46"/>
      <c r="AD383" s="46"/>
      <c r="AE383" s="38"/>
      <c r="AF383" s="34"/>
      <c r="AG383" s="38"/>
      <c r="AH383" s="38"/>
      <c r="AI383" s="38"/>
      <c r="AJ383" s="38"/>
      <c r="AK383" s="38"/>
      <c r="AL383" s="38"/>
      <c r="AM383" s="38"/>
      <c r="AN383" s="38"/>
      <c r="AO383" s="34"/>
      <c r="AP383" s="34"/>
      <c r="AQ383" s="34"/>
      <c r="AR383" s="53"/>
      <c r="AS383" s="53"/>
      <c r="AT383" s="38"/>
      <c r="AU383" s="39"/>
      <c r="AV383" s="39"/>
      <c r="AW383" s="34"/>
      <c r="AX383" s="38"/>
      <c r="AY383" s="38"/>
      <c r="AZ383" s="38"/>
      <c r="BA383" s="38"/>
      <c r="BB383" s="38"/>
      <c r="BC383" s="38"/>
      <c r="BD383" s="38"/>
      <c r="BE383" s="38"/>
      <c r="BF383" s="38"/>
      <c r="BG383" s="38"/>
      <c r="BH383" s="38"/>
      <c r="BI383" s="38"/>
      <c r="BJ383" s="38"/>
      <c r="BK383" s="38"/>
      <c r="BL383" s="38"/>
      <c r="BM383" s="38"/>
      <c r="BN383" s="38"/>
      <c r="BO383" s="38"/>
      <c r="BP383" s="38"/>
      <c r="BQ383" s="38"/>
      <c r="BR383" s="38"/>
    </row>
    <row r="384" ht="15.75" customHeight="1">
      <c r="A384" s="38"/>
      <c r="B384" s="36"/>
      <c r="C384" s="34"/>
      <c r="D384" s="36"/>
      <c r="E384" s="36"/>
      <c r="F384" s="36"/>
      <c r="G384" s="36"/>
      <c r="H384" s="36"/>
      <c r="I384" s="36"/>
      <c r="J384" s="38"/>
      <c r="K384" s="38"/>
      <c r="L384" s="39"/>
      <c r="M384" s="46"/>
      <c r="N384" s="264"/>
      <c r="O384" s="46"/>
      <c r="P384" s="46"/>
      <c r="Q384" s="34"/>
      <c r="R384" s="36"/>
      <c r="S384" s="46"/>
      <c r="T384" s="36"/>
      <c r="U384" s="46"/>
      <c r="V384" s="46"/>
      <c r="W384" s="38"/>
      <c r="X384" s="38"/>
      <c r="Y384" s="36"/>
      <c r="Z384" s="34"/>
      <c r="AA384" s="48"/>
      <c r="AB384" s="20"/>
      <c r="AC384" s="46"/>
      <c r="AD384" s="46"/>
      <c r="AE384" s="38"/>
      <c r="AF384" s="34"/>
      <c r="AG384" s="38"/>
      <c r="AH384" s="38"/>
      <c r="AI384" s="38"/>
      <c r="AJ384" s="38"/>
      <c r="AK384" s="38"/>
      <c r="AL384" s="38"/>
      <c r="AM384" s="38"/>
      <c r="AN384" s="38"/>
      <c r="AO384" s="34"/>
      <c r="AP384" s="34"/>
      <c r="AQ384" s="34"/>
      <c r="AR384" s="53"/>
      <c r="AS384" s="53"/>
      <c r="AT384" s="38"/>
      <c r="AU384" s="39"/>
      <c r="AV384" s="39"/>
      <c r="AW384" s="34"/>
      <c r="AX384" s="38"/>
      <c r="AY384" s="38"/>
      <c r="AZ384" s="38"/>
      <c r="BA384" s="38"/>
      <c r="BB384" s="38"/>
      <c r="BC384" s="38"/>
      <c r="BD384" s="38"/>
      <c r="BE384" s="38"/>
      <c r="BF384" s="38"/>
      <c r="BG384" s="38"/>
      <c r="BH384" s="38"/>
      <c r="BI384" s="38"/>
      <c r="BJ384" s="38"/>
      <c r="BK384" s="38"/>
      <c r="BL384" s="38"/>
      <c r="BM384" s="38"/>
      <c r="BN384" s="38"/>
      <c r="BO384" s="38"/>
      <c r="BP384" s="38"/>
      <c r="BQ384" s="38"/>
      <c r="BR384" s="38"/>
    </row>
    <row r="385" ht="15.75" customHeight="1">
      <c r="A385" s="38"/>
      <c r="B385" s="36"/>
      <c r="C385" s="34"/>
      <c r="D385" s="36"/>
      <c r="E385" s="36"/>
      <c r="F385" s="36"/>
      <c r="G385" s="36"/>
      <c r="H385" s="36"/>
      <c r="I385" s="36"/>
      <c r="J385" s="38"/>
      <c r="K385" s="38"/>
      <c r="L385" s="39"/>
      <c r="M385" s="46"/>
      <c r="N385" s="264"/>
      <c r="O385" s="46"/>
      <c r="P385" s="46"/>
      <c r="Q385" s="34"/>
      <c r="R385" s="36"/>
      <c r="S385" s="46"/>
      <c r="T385" s="36"/>
      <c r="U385" s="46"/>
      <c r="V385" s="46"/>
      <c r="W385" s="38"/>
      <c r="X385" s="38"/>
      <c r="Y385" s="36"/>
      <c r="Z385" s="34"/>
      <c r="AA385" s="48"/>
      <c r="AB385" s="20"/>
      <c r="AC385" s="46"/>
      <c r="AD385" s="46"/>
      <c r="AE385" s="38"/>
      <c r="AF385" s="34"/>
      <c r="AG385" s="38"/>
      <c r="AH385" s="38"/>
      <c r="AI385" s="38"/>
      <c r="AJ385" s="38"/>
      <c r="AK385" s="38"/>
      <c r="AL385" s="38"/>
      <c r="AM385" s="38"/>
      <c r="AN385" s="38"/>
      <c r="AO385" s="34"/>
      <c r="AP385" s="34"/>
      <c r="AQ385" s="34"/>
      <c r="AR385" s="53"/>
      <c r="AS385" s="53"/>
      <c r="AT385" s="38"/>
      <c r="AU385" s="39"/>
      <c r="AV385" s="39"/>
      <c r="AW385" s="34"/>
      <c r="AX385" s="38"/>
      <c r="AY385" s="38"/>
      <c r="AZ385" s="38"/>
      <c r="BA385" s="38"/>
      <c r="BB385" s="38"/>
      <c r="BC385" s="38"/>
      <c r="BD385" s="38"/>
      <c r="BE385" s="38"/>
      <c r="BF385" s="38"/>
      <c r="BG385" s="38"/>
      <c r="BH385" s="38"/>
      <c r="BI385" s="38"/>
      <c r="BJ385" s="38"/>
      <c r="BK385" s="38"/>
      <c r="BL385" s="38"/>
      <c r="BM385" s="38"/>
      <c r="BN385" s="38"/>
      <c r="BO385" s="38"/>
      <c r="BP385" s="38"/>
      <c r="BQ385" s="38"/>
      <c r="BR385" s="38"/>
    </row>
    <row r="386" ht="15.75" customHeight="1">
      <c r="A386" s="38"/>
      <c r="B386" s="36"/>
      <c r="C386" s="34"/>
      <c r="D386" s="36"/>
      <c r="E386" s="36"/>
      <c r="F386" s="36"/>
      <c r="G386" s="36"/>
      <c r="H386" s="36"/>
      <c r="I386" s="36"/>
      <c r="J386" s="38"/>
      <c r="K386" s="38"/>
      <c r="L386" s="39"/>
      <c r="M386" s="46"/>
      <c r="N386" s="264"/>
      <c r="O386" s="46"/>
      <c r="P386" s="46"/>
      <c r="Q386" s="34"/>
      <c r="R386" s="36"/>
      <c r="S386" s="46"/>
      <c r="T386" s="36"/>
      <c r="U386" s="46"/>
      <c r="V386" s="46"/>
      <c r="W386" s="38"/>
      <c r="X386" s="38"/>
      <c r="Y386" s="36"/>
      <c r="Z386" s="34"/>
      <c r="AA386" s="48"/>
      <c r="AB386" s="20"/>
      <c r="AC386" s="46"/>
      <c r="AD386" s="46"/>
      <c r="AE386" s="38"/>
      <c r="AF386" s="34"/>
      <c r="AG386" s="38"/>
      <c r="AH386" s="38"/>
      <c r="AI386" s="38"/>
      <c r="AJ386" s="38"/>
      <c r="AK386" s="38"/>
      <c r="AL386" s="38"/>
      <c r="AM386" s="38"/>
      <c r="AN386" s="38"/>
      <c r="AO386" s="34"/>
      <c r="AP386" s="34"/>
      <c r="AQ386" s="34"/>
      <c r="AR386" s="53"/>
      <c r="AS386" s="53"/>
      <c r="AT386" s="38"/>
      <c r="AU386" s="39"/>
      <c r="AV386" s="39"/>
      <c r="AW386" s="34"/>
      <c r="AX386" s="38"/>
      <c r="AY386" s="38"/>
      <c r="AZ386" s="38"/>
      <c r="BA386" s="38"/>
      <c r="BB386" s="38"/>
      <c r="BC386" s="38"/>
      <c r="BD386" s="38"/>
      <c r="BE386" s="38"/>
      <c r="BF386" s="38"/>
      <c r="BG386" s="38"/>
      <c r="BH386" s="38"/>
      <c r="BI386" s="38"/>
      <c r="BJ386" s="38"/>
      <c r="BK386" s="38"/>
      <c r="BL386" s="38"/>
      <c r="BM386" s="38"/>
      <c r="BN386" s="38"/>
      <c r="BO386" s="38"/>
      <c r="BP386" s="38"/>
      <c r="BQ386" s="38"/>
      <c r="BR386" s="38"/>
    </row>
    <row r="387" ht="15.75" customHeight="1">
      <c r="A387" s="38"/>
      <c r="B387" s="36"/>
      <c r="C387" s="34"/>
      <c r="D387" s="36"/>
      <c r="E387" s="36"/>
      <c r="F387" s="36"/>
      <c r="G387" s="36"/>
      <c r="H387" s="36"/>
      <c r="I387" s="36"/>
      <c r="J387" s="38"/>
      <c r="K387" s="38"/>
      <c r="L387" s="39"/>
      <c r="M387" s="46"/>
      <c r="N387" s="264"/>
      <c r="O387" s="46"/>
      <c r="P387" s="46"/>
      <c r="Q387" s="34"/>
      <c r="R387" s="36"/>
      <c r="S387" s="46"/>
      <c r="T387" s="36"/>
      <c r="U387" s="46"/>
      <c r="V387" s="46"/>
      <c r="W387" s="38"/>
      <c r="X387" s="38"/>
      <c r="Y387" s="36"/>
      <c r="Z387" s="34"/>
      <c r="AA387" s="48"/>
      <c r="AB387" s="20"/>
      <c r="AC387" s="46"/>
      <c r="AD387" s="46"/>
      <c r="AE387" s="38"/>
      <c r="AF387" s="34"/>
      <c r="AG387" s="38"/>
      <c r="AH387" s="38"/>
      <c r="AI387" s="38"/>
      <c r="AJ387" s="38"/>
      <c r="AK387" s="38"/>
      <c r="AL387" s="38"/>
      <c r="AM387" s="38"/>
      <c r="AN387" s="38"/>
      <c r="AO387" s="34"/>
      <c r="AP387" s="34"/>
      <c r="AQ387" s="34"/>
      <c r="AR387" s="53"/>
      <c r="AS387" s="53"/>
      <c r="AT387" s="38"/>
      <c r="AU387" s="39"/>
      <c r="AV387" s="39"/>
      <c r="AW387" s="34"/>
      <c r="AX387" s="38"/>
      <c r="AY387" s="38"/>
      <c r="AZ387" s="38"/>
      <c r="BA387" s="38"/>
      <c r="BB387" s="38"/>
      <c r="BC387" s="38"/>
      <c r="BD387" s="38"/>
      <c r="BE387" s="38"/>
      <c r="BF387" s="38"/>
      <c r="BG387" s="38"/>
      <c r="BH387" s="38"/>
      <c r="BI387" s="38"/>
      <c r="BJ387" s="38"/>
      <c r="BK387" s="38"/>
      <c r="BL387" s="38"/>
      <c r="BM387" s="38"/>
      <c r="BN387" s="38"/>
      <c r="BO387" s="38"/>
      <c r="BP387" s="38"/>
      <c r="BQ387" s="38"/>
      <c r="BR387" s="38"/>
    </row>
    <row r="388" ht="15.75" customHeight="1">
      <c r="A388" s="38"/>
      <c r="B388" s="36"/>
      <c r="C388" s="34"/>
      <c r="D388" s="36"/>
      <c r="E388" s="36"/>
      <c r="F388" s="36"/>
      <c r="G388" s="36"/>
      <c r="H388" s="36"/>
      <c r="I388" s="36"/>
      <c r="J388" s="38"/>
      <c r="K388" s="38"/>
      <c r="L388" s="39"/>
      <c r="M388" s="46"/>
      <c r="N388" s="264"/>
      <c r="O388" s="46"/>
      <c r="P388" s="46"/>
      <c r="Q388" s="34"/>
      <c r="R388" s="36"/>
      <c r="S388" s="46"/>
      <c r="T388" s="36"/>
      <c r="U388" s="46"/>
      <c r="V388" s="46"/>
      <c r="W388" s="38"/>
      <c r="X388" s="38"/>
      <c r="Y388" s="36"/>
      <c r="Z388" s="34"/>
      <c r="AA388" s="48"/>
      <c r="AB388" s="20"/>
      <c r="AC388" s="46"/>
      <c r="AD388" s="46"/>
      <c r="AE388" s="38"/>
      <c r="AF388" s="34"/>
      <c r="AG388" s="38"/>
      <c r="AH388" s="38"/>
      <c r="AI388" s="38"/>
      <c r="AJ388" s="38"/>
      <c r="AK388" s="38"/>
      <c r="AL388" s="38"/>
      <c r="AM388" s="38"/>
      <c r="AN388" s="38"/>
      <c r="AO388" s="34"/>
      <c r="AP388" s="34"/>
      <c r="AQ388" s="34"/>
      <c r="AR388" s="53"/>
      <c r="AS388" s="53"/>
      <c r="AT388" s="38"/>
      <c r="AU388" s="39"/>
      <c r="AV388" s="39"/>
      <c r="AW388" s="34"/>
      <c r="AX388" s="38"/>
      <c r="AY388" s="38"/>
      <c r="AZ388" s="38"/>
      <c r="BA388" s="38"/>
      <c r="BB388" s="38"/>
      <c r="BC388" s="38"/>
      <c r="BD388" s="38"/>
      <c r="BE388" s="38"/>
      <c r="BF388" s="38"/>
      <c r="BG388" s="38"/>
      <c r="BH388" s="38"/>
      <c r="BI388" s="38"/>
      <c r="BJ388" s="38"/>
      <c r="BK388" s="38"/>
      <c r="BL388" s="38"/>
      <c r="BM388" s="38"/>
      <c r="BN388" s="38"/>
      <c r="BO388" s="38"/>
      <c r="BP388" s="38"/>
      <c r="BQ388" s="38"/>
      <c r="BR388" s="38"/>
    </row>
    <row r="389" ht="15.75" customHeight="1">
      <c r="A389" s="38"/>
      <c r="B389" s="36"/>
      <c r="C389" s="34"/>
      <c r="D389" s="36"/>
      <c r="E389" s="36"/>
      <c r="F389" s="36"/>
      <c r="G389" s="36"/>
      <c r="H389" s="36"/>
      <c r="I389" s="36"/>
      <c r="J389" s="38"/>
      <c r="K389" s="38"/>
      <c r="L389" s="39"/>
      <c r="M389" s="46"/>
      <c r="N389" s="264"/>
      <c r="O389" s="46"/>
      <c r="P389" s="46"/>
      <c r="Q389" s="34"/>
      <c r="R389" s="36"/>
      <c r="S389" s="46"/>
      <c r="T389" s="36"/>
      <c r="U389" s="46"/>
      <c r="V389" s="46"/>
      <c r="W389" s="38"/>
      <c r="X389" s="38"/>
      <c r="Y389" s="36"/>
      <c r="Z389" s="34"/>
      <c r="AA389" s="48"/>
      <c r="AB389" s="20"/>
      <c r="AC389" s="46"/>
      <c r="AD389" s="46"/>
      <c r="AE389" s="38"/>
      <c r="AF389" s="34"/>
      <c r="AG389" s="38"/>
      <c r="AH389" s="38"/>
      <c r="AI389" s="38"/>
      <c r="AJ389" s="38"/>
      <c r="AK389" s="38"/>
      <c r="AL389" s="38"/>
      <c r="AM389" s="38"/>
      <c r="AN389" s="38"/>
      <c r="AO389" s="34"/>
      <c r="AP389" s="34"/>
      <c r="AQ389" s="34"/>
      <c r="AR389" s="53"/>
      <c r="AS389" s="53"/>
      <c r="AT389" s="38"/>
      <c r="AU389" s="39"/>
      <c r="AV389" s="39"/>
      <c r="AW389" s="34"/>
      <c r="AX389" s="38"/>
      <c r="AY389" s="38"/>
      <c r="AZ389" s="38"/>
      <c r="BA389" s="38"/>
      <c r="BB389" s="38"/>
      <c r="BC389" s="38"/>
      <c r="BD389" s="38"/>
      <c r="BE389" s="38"/>
      <c r="BF389" s="38"/>
      <c r="BG389" s="38"/>
      <c r="BH389" s="38"/>
      <c r="BI389" s="38"/>
      <c r="BJ389" s="38"/>
      <c r="BK389" s="38"/>
      <c r="BL389" s="38"/>
      <c r="BM389" s="38"/>
      <c r="BN389" s="38"/>
      <c r="BO389" s="38"/>
      <c r="BP389" s="38"/>
      <c r="BQ389" s="38"/>
      <c r="BR389" s="38"/>
    </row>
    <row r="390" ht="15.75" customHeight="1">
      <c r="A390" s="38"/>
      <c r="B390" s="36"/>
      <c r="C390" s="34"/>
      <c r="D390" s="36"/>
      <c r="E390" s="36"/>
      <c r="F390" s="36"/>
      <c r="G390" s="36"/>
      <c r="H390" s="36"/>
      <c r="I390" s="36"/>
      <c r="J390" s="38"/>
      <c r="K390" s="38"/>
      <c r="L390" s="39"/>
      <c r="M390" s="46"/>
      <c r="N390" s="264"/>
      <c r="O390" s="46"/>
      <c r="P390" s="46"/>
      <c r="Q390" s="34"/>
      <c r="R390" s="36"/>
      <c r="S390" s="46"/>
      <c r="T390" s="36"/>
      <c r="U390" s="46"/>
      <c r="V390" s="46"/>
      <c r="W390" s="38"/>
      <c r="X390" s="38"/>
      <c r="Y390" s="36"/>
      <c r="Z390" s="34"/>
      <c r="AA390" s="48"/>
      <c r="AB390" s="20"/>
      <c r="AC390" s="46"/>
      <c r="AD390" s="46"/>
      <c r="AE390" s="38"/>
      <c r="AF390" s="34"/>
      <c r="AG390" s="38"/>
      <c r="AH390" s="38"/>
      <c r="AI390" s="38"/>
      <c r="AJ390" s="38"/>
      <c r="AK390" s="38"/>
      <c r="AL390" s="38"/>
      <c r="AM390" s="38"/>
      <c r="AN390" s="38"/>
      <c r="AO390" s="34"/>
      <c r="AP390" s="34"/>
      <c r="AQ390" s="34"/>
      <c r="AR390" s="53"/>
      <c r="AS390" s="53"/>
      <c r="AT390" s="38"/>
      <c r="AU390" s="39"/>
      <c r="AV390" s="39"/>
      <c r="AW390" s="34"/>
      <c r="AX390" s="38"/>
      <c r="AY390" s="38"/>
      <c r="AZ390" s="38"/>
      <c r="BA390" s="38"/>
      <c r="BB390" s="38"/>
      <c r="BC390" s="38"/>
      <c r="BD390" s="38"/>
      <c r="BE390" s="38"/>
      <c r="BF390" s="38"/>
      <c r="BG390" s="38"/>
      <c r="BH390" s="38"/>
      <c r="BI390" s="38"/>
      <c r="BJ390" s="38"/>
      <c r="BK390" s="38"/>
      <c r="BL390" s="38"/>
      <c r="BM390" s="38"/>
      <c r="BN390" s="38"/>
      <c r="BO390" s="38"/>
      <c r="BP390" s="38"/>
      <c r="BQ390" s="38"/>
      <c r="BR390" s="38"/>
    </row>
    <row r="391" ht="15.75" customHeight="1">
      <c r="A391" s="38"/>
      <c r="B391" s="36"/>
      <c r="C391" s="34"/>
      <c r="D391" s="36"/>
      <c r="E391" s="36"/>
      <c r="F391" s="36"/>
      <c r="G391" s="36"/>
      <c r="H391" s="36"/>
      <c r="I391" s="36"/>
      <c r="J391" s="38"/>
      <c r="K391" s="38"/>
      <c r="L391" s="39"/>
      <c r="M391" s="46"/>
      <c r="N391" s="264"/>
      <c r="O391" s="46"/>
      <c r="P391" s="46"/>
      <c r="Q391" s="34"/>
      <c r="R391" s="36"/>
      <c r="S391" s="46"/>
      <c r="T391" s="36"/>
      <c r="U391" s="46"/>
      <c r="V391" s="46"/>
      <c r="W391" s="38"/>
      <c r="X391" s="38"/>
      <c r="Y391" s="36"/>
      <c r="Z391" s="34"/>
      <c r="AA391" s="48"/>
      <c r="AB391" s="20"/>
      <c r="AC391" s="46"/>
      <c r="AD391" s="46"/>
      <c r="AE391" s="38"/>
      <c r="AF391" s="34"/>
      <c r="AG391" s="38"/>
      <c r="AH391" s="38"/>
      <c r="AI391" s="38"/>
      <c r="AJ391" s="38"/>
      <c r="AK391" s="38"/>
      <c r="AL391" s="38"/>
      <c r="AM391" s="38"/>
      <c r="AN391" s="38"/>
      <c r="AO391" s="34"/>
      <c r="AP391" s="34"/>
      <c r="AQ391" s="34"/>
      <c r="AR391" s="53"/>
      <c r="AS391" s="53"/>
      <c r="AT391" s="38"/>
      <c r="AU391" s="39"/>
      <c r="AV391" s="39"/>
      <c r="AW391" s="34"/>
      <c r="AX391" s="38"/>
      <c r="AY391" s="38"/>
      <c r="AZ391" s="38"/>
      <c r="BA391" s="38"/>
      <c r="BB391" s="38"/>
      <c r="BC391" s="38"/>
      <c r="BD391" s="38"/>
      <c r="BE391" s="38"/>
      <c r="BF391" s="38"/>
      <c r="BG391" s="38"/>
      <c r="BH391" s="38"/>
      <c r="BI391" s="38"/>
      <c r="BJ391" s="38"/>
      <c r="BK391" s="38"/>
      <c r="BL391" s="38"/>
      <c r="BM391" s="38"/>
      <c r="BN391" s="38"/>
      <c r="BO391" s="38"/>
      <c r="BP391" s="38"/>
      <c r="BQ391" s="38"/>
      <c r="BR391" s="38"/>
    </row>
    <row r="392" ht="15.75" customHeight="1">
      <c r="A392" s="38"/>
      <c r="B392" s="36"/>
      <c r="C392" s="34"/>
      <c r="D392" s="36"/>
      <c r="E392" s="36"/>
      <c r="F392" s="36"/>
      <c r="G392" s="36"/>
      <c r="H392" s="36"/>
      <c r="I392" s="36"/>
      <c r="J392" s="38"/>
      <c r="K392" s="38"/>
      <c r="L392" s="39"/>
      <c r="M392" s="46"/>
      <c r="N392" s="264"/>
      <c r="O392" s="46"/>
      <c r="P392" s="46"/>
      <c r="Q392" s="34"/>
      <c r="R392" s="36"/>
      <c r="S392" s="46"/>
      <c r="T392" s="36"/>
      <c r="U392" s="46"/>
      <c r="V392" s="46"/>
      <c r="W392" s="38"/>
      <c r="X392" s="38"/>
      <c r="Y392" s="36"/>
      <c r="Z392" s="34"/>
      <c r="AA392" s="48"/>
      <c r="AB392" s="20"/>
      <c r="AC392" s="46"/>
      <c r="AD392" s="46"/>
      <c r="AE392" s="38"/>
      <c r="AF392" s="34"/>
      <c r="AG392" s="38"/>
      <c r="AH392" s="38"/>
      <c r="AI392" s="38"/>
      <c r="AJ392" s="38"/>
      <c r="AK392" s="38"/>
      <c r="AL392" s="38"/>
      <c r="AM392" s="38"/>
      <c r="AN392" s="38"/>
      <c r="AO392" s="34"/>
      <c r="AP392" s="34"/>
      <c r="AQ392" s="34"/>
      <c r="AR392" s="53"/>
      <c r="AS392" s="53"/>
      <c r="AT392" s="38"/>
      <c r="AU392" s="39"/>
      <c r="AV392" s="39"/>
      <c r="AW392" s="34"/>
      <c r="AX392" s="38"/>
      <c r="AY392" s="38"/>
      <c r="AZ392" s="38"/>
      <c r="BA392" s="38"/>
      <c r="BB392" s="38"/>
      <c r="BC392" s="38"/>
      <c r="BD392" s="38"/>
      <c r="BE392" s="38"/>
      <c r="BF392" s="38"/>
      <c r="BG392" s="38"/>
      <c r="BH392" s="38"/>
      <c r="BI392" s="38"/>
      <c r="BJ392" s="38"/>
      <c r="BK392" s="38"/>
      <c r="BL392" s="38"/>
      <c r="BM392" s="38"/>
      <c r="BN392" s="38"/>
      <c r="BO392" s="38"/>
      <c r="BP392" s="38"/>
      <c r="BQ392" s="38"/>
      <c r="BR392" s="38"/>
    </row>
    <row r="393" ht="15.75" customHeight="1">
      <c r="A393" s="38"/>
      <c r="B393" s="36"/>
      <c r="C393" s="34"/>
      <c r="D393" s="36"/>
      <c r="E393" s="36"/>
      <c r="F393" s="36"/>
      <c r="G393" s="36"/>
      <c r="H393" s="36"/>
      <c r="I393" s="36"/>
      <c r="J393" s="38"/>
      <c r="K393" s="38"/>
      <c r="L393" s="39"/>
      <c r="M393" s="46"/>
      <c r="N393" s="264"/>
      <c r="O393" s="46"/>
      <c r="P393" s="46"/>
      <c r="Q393" s="34"/>
      <c r="R393" s="36"/>
      <c r="S393" s="46"/>
      <c r="T393" s="36"/>
      <c r="U393" s="46"/>
      <c r="V393" s="46"/>
      <c r="W393" s="38"/>
      <c r="X393" s="38"/>
      <c r="Y393" s="36"/>
      <c r="Z393" s="34"/>
      <c r="AA393" s="48"/>
      <c r="AB393" s="20"/>
      <c r="AC393" s="46"/>
      <c r="AD393" s="46"/>
      <c r="AE393" s="38"/>
      <c r="AF393" s="34"/>
      <c r="AG393" s="38"/>
      <c r="AH393" s="38"/>
      <c r="AI393" s="38"/>
      <c r="AJ393" s="38"/>
      <c r="AK393" s="38"/>
      <c r="AL393" s="38"/>
      <c r="AM393" s="38"/>
      <c r="AN393" s="38"/>
      <c r="AO393" s="34"/>
      <c r="AP393" s="34"/>
      <c r="AQ393" s="34"/>
      <c r="AR393" s="53"/>
      <c r="AS393" s="53"/>
      <c r="AT393" s="38"/>
      <c r="AU393" s="39"/>
      <c r="AV393" s="39"/>
      <c r="AW393" s="34"/>
      <c r="AX393" s="38"/>
      <c r="AY393" s="38"/>
      <c r="AZ393" s="38"/>
      <c r="BA393" s="38"/>
      <c r="BB393" s="38"/>
      <c r="BC393" s="38"/>
      <c r="BD393" s="38"/>
      <c r="BE393" s="38"/>
      <c r="BF393" s="38"/>
      <c r="BG393" s="38"/>
      <c r="BH393" s="38"/>
      <c r="BI393" s="38"/>
      <c r="BJ393" s="38"/>
      <c r="BK393" s="38"/>
      <c r="BL393" s="38"/>
      <c r="BM393" s="38"/>
      <c r="BN393" s="38"/>
      <c r="BO393" s="38"/>
      <c r="BP393" s="38"/>
      <c r="BQ393" s="38"/>
      <c r="BR393" s="38"/>
    </row>
    <row r="394" ht="15.75" customHeight="1">
      <c r="A394" s="38"/>
      <c r="B394" s="36"/>
      <c r="C394" s="34"/>
      <c r="D394" s="36"/>
      <c r="E394" s="36"/>
      <c r="F394" s="36"/>
      <c r="G394" s="36"/>
      <c r="H394" s="36"/>
      <c r="I394" s="36"/>
      <c r="J394" s="38"/>
      <c r="K394" s="38"/>
      <c r="L394" s="39"/>
      <c r="M394" s="46"/>
      <c r="N394" s="264"/>
      <c r="O394" s="46"/>
      <c r="P394" s="46"/>
      <c r="Q394" s="34"/>
      <c r="R394" s="36"/>
      <c r="S394" s="46"/>
      <c r="T394" s="36"/>
      <c r="U394" s="46"/>
      <c r="V394" s="46"/>
      <c r="W394" s="38"/>
      <c r="X394" s="38"/>
      <c r="Y394" s="36"/>
      <c r="Z394" s="34"/>
      <c r="AA394" s="48"/>
      <c r="AB394" s="20"/>
      <c r="AC394" s="46"/>
      <c r="AD394" s="46"/>
      <c r="AE394" s="38"/>
      <c r="AF394" s="34"/>
      <c r="AG394" s="38"/>
      <c r="AH394" s="38"/>
      <c r="AI394" s="38"/>
      <c r="AJ394" s="38"/>
      <c r="AK394" s="38"/>
      <c r="AL394" s="38"/>
      <c r="AM394" s="38"/>
      <c r="AN394" s="38"/>
      <c r="AO394" s="34"/>
      <c r="AP394" s="34"/>
      <c r="AQ394" s="34"/>
      <c r="AR394" s="53"/>
      <c r="AS394" s="53"/>
      <c r="AT394" s="38"/>
      <c r="AU394" s="39"/>
      <c r="AV394" s="39"/>
      <c r="AW394" s="34"/>
      <c r="AX394" s="38"/>
      <c r="AY394" s="38"/>
      <c r="AZ394" s="38"/>
      <c r="BA394" s="38"/>
      <c r="BB394" s="38"/>
      <c r="BC394" s="38"/>
      <c r="BD394" s="38"/>
      <c r="BE394" s="38"/>
      <c r="BF394" s="38"/>
      <c r="BG394" s="38"/>
      <c r="BH394" s="38"/>
      <c r="BI394" s="38"/>
      <c r="BJ394" s="38"/>
      <c r="BK394" s="38"/>
      <c r="BL394" s="38"/>
      <c r="BM394" s="38"/>
      <c r="BN394" s="38"/>
      <c r="BO394" s="38"/>
      <c r="BP394" s="38"/>
      <c r="BQ394" s="38"/>
      <c r="BR394" s="38"/>
    </row>
    <row r="395" ht="15.75" customHeight="1">
      <c r="A395" s="38"/>
      <c r="B395" s="36"/>
      <c r="C395" s="34"/>
      <c r="D395" s="36"/>
      <c r="E395" s="36"/>
      <c r="F395" s="36"/>
      <c r="G395" s="36"/>
      <c r="H395" s="36"/>
      <c r="I395" s="36"/>
      <c r="J395" s="38"/>
      <c r="K395" s="38"/>
      <c r="L395" s="39"/>
      <c r="M395" s="46"/>
      <c r="N395" s="264"/>
      <c r="O395" s="46"/>
      <c r="P395" s="46"/>
      <c r="Q395" s="34"/>
      <c r="R395" s="36"/>
      <c r="S395" s="46"/>
      <c r="T395" s="36"/>
      <c r="U395" s="46"/>
      <c r="V395" s="46"/>
      <c r="W395" s="38"/>
      <c r="X395" s="38"/>
      <c r="Y395" s="36"/>
      <c r="Z395" s="34"/>
      <c r="AA395" s="48"/>
      <c r="AB395" s="20"/>
      <c r="AC395" s="46"/>
      <c r="AD395" s="46"/>
      <c r="AE395" s="38"/>
      <c r="AF395" s="34"/>
      <c r="AG395" s="38"/>
      <c r="AH395" s="38"/>
      <c r="AI395" s="38"/>
      <c r="AJ395" s="38"/>
      <c r="AK395" s="38"/>
      <c r="AL395" s="38"/>
      <c r="AM395" s="38"/>
      <c r="AN395" s="38"/>
      <c r="AO395" s="34"/>
      <c r="AP395" s="34"/>
      <c r="AQ395" s="34"/>
      <c r="AR395" s="53"/>
      <c r="AS395" s="53"/>
      <c r="AT395" s="38"/>
      <c r="AU395" s="39"/>
      <c r="AV395" s="39"/>
      <c r="AW395" s="34"/>
      <c r="AX395" s="38"/>
      <c r="AY395" s="38"/>
      <c r="AZ395" s="38"/>
      <c r="BA395" s="38"/>
      <c r="BB395" s="38"/>
      <c r="BC395" s="38"/>
      <c r="BD395" s="38"/>
      <c r="BE395" s="38"/>
      <c r="BF395" s="38"/>
      <c r="BG395" s="38"/>
      <c r="BH395" s="38"/>
      <c r="BI395" s="38"/>
      <c r="BJ395" s="38"/>
      <c r="BK395" s="38"/>
      <c r="BL395" s="38"/>
      <c r="BM395" s="38"/>
      <c r="BN395" s="38"/>
      <c r="BO395" s="38"/>
      <c r="BP395" s="38"/>
      <c r="BQ395" s="38"/>
      <c r="BR395" s="38"/>
    </row>
    <row r="396" ht="15.75" customHeight="1">
      <c r="A396" s="38"/>
      <c r="B396" s="36"/>
      <c r="C396" s="34"/>
      <c r="D396" s="36"/>
      <c r="E396" s="36"/>
      <c r="F396" s="36"/>
      <c r="G396" s="36"/>
      <c r="H396" s="36"/>
      <c r="I396" s="36"/>
      <c r="J396" s="38"/>
      <c r="K396" s="38"/>
      <c r="L396" s="39"/>
      <c r="M396" s="46"/>
      <c r="N396" s="264"/>
      <c r="O396" s="46"/>
      <c r="P396" s="46"/>
      <c r="Q396" s="34"/>
      <c r="R396" s="36"/>
      <c r="S396" s="46"/>
      <c r="T396" s="36"/>
      <c r="U396" s="46"/>
      <c r="V396" s="46"/>
      <c r="W396" s="38"/>
      <c r="X396" s="38"/>
      <c r="Y396" s="36"/>
      <c r="Z396" s="34"/>
      <c r="AA396" s="48"/>
      <c r="AB396" s="20"/>
      <c r="AC396" s="46"/>
      <c r="AD396" s="46"/>
      <c r="AE396" s="38"/>
      <c r="AF396" s="34"/>
      <c r="AG396" s="38"/>
      <c r="AH396" s="38"/>
      <c r="AI396" s="38"/>
      <c r="AJ396" s="38"/>
      <c r="AK396" s="38"/>
      <c r="AL396" s="38"/>
      <c r="AM396" s="38"/>
      <c r="AN396" s="38"/>
      <c r="AO396" s="34"/>
      <c r="AP396" s="34"/>
      <c r="AQ396" s="34"/>
      <c r="AR396" s="53"/>
      <c r="AS396" s="53"/>
      <c r="AT396" s="38"/>
      <c r="AU396" s="39"/>
      <c r="AV396" s="39"/>
      <c r="AW396" s="34"/>
      <c r="AX396" s="38"/>
      <c r="AY396" s="38"/>
      <c r="AZ396" s="38"/>
      <c r="BA396" s="38"/>
      <c r="BB396" s="38"/>
      <c r="BC396" s="38"/>
      <c r="BD396" s="38"/>
      <c r="BE396" s="38"/>
      <c r="BF396" s="38"/>
      <c r="BG396" s="38"/>
      <c r="BH396" s="38"/>
      <c r="BI396" s="38"/>
      <c r="BJ396" s="38"/>
      <c r="BK396" s="38"/>
      <c r="BL396" s="38"/>
      <c r="BM396" s="38"/>
      <c r="BN396" s="38"/>
      <c r="BO396" s="38"/>
      <c r="BP396" s="38"/>
      <c r="BQ396" s="38"/>
      <c r="BR396" s="38"/>
    </row>
    <row r="397" ht="15.75" customHeight="1">
      <c r="A397" s="38"/>
      <c r="B397" s="36"/>
      <c r="C397" s="34"/>
      <c r="D397" s="36"/>
      <c r="E397" s="36"/>
      <c r="F397" s="36"/>
      <c r="G397" s="36"/>
      <c r="H397" s="36"/>
      <c r="I397" s="36"/>
      <c r="J397" s="38"/>
      <c r="K397" s="38"/>
      <c r="L397" s="39"/>
      <c r="M397" s="46"/>
      <c r="N397" s="264"/>
      <c r="O397" s="46"/>
      <c r="P397" s="46"/>
      <c r="Q397" s="34"/>
      <c r="R397" s="36"/>
      <c r="S397" s="46"/>
      <c r="T397" s="36"/>
      <c r="U397" s="46"/>
      <c r="V397" s="46"/>
      <c r="W397" s="38"/>
      <c r="X397" s="38"/>
      <c r="Y397" s="36"/>
      <c r="Z397" s="34"/>
      <c r="AA397" s="48"/>
      <c r="AB397" s="20"/>
      <c r="AC397" s="46"/>
      <c r="AD397" s="46"/>
      <c r="AE397" s="38"/>
      <c r="AF397" s="34"/>
      <c r="AG397" s="38"/>
      <c r="AH397" s="38"/>
      <c r="AI397" s="38"/>
      <c r="AJ397" s="38"/>
      <c r="AK397" s="38"/>
      <c r="AL397" s="38"/>
      <c r="AM397" s="38"/>
      <c r="AN397" s="38"/>
      <c r="AO397" s="34"/>
      <c r="AP397" s="34"/>
      <c r="AQ397" s="34"/>
      <c r="AR397" s="53"/>
      <c r="AS397" s="53"/>
      <c r="AT397" s="38"/>
      <c r="AU397" s="39"/>
      <c r="AV397" s="39"/>
      <c r="AW397" s="34"/>
      <c r="AX397" s="38"/>
      <c r="AY397" s="38"/>
      <c r="AZ397" s="38"/>
      <c r="BA397" s="38"/>
      <c r="BB397" s="38"/>
      <c r="BC397" s="38"/>
      <c r="BD397" s="38"/>
      <c r="BE397" s="38"/>
      <c r="BF397" s="38"/>
      <c r="BG397" s="38"/>
      <c r="BH397" s="38"/>
      <c r="BI397" s="38"/>
      <c r="BJ397" s="38"/>
      <c r="BK397" s="38"/>
      <c r="BL397" s="38"/>
      <c r="BM397" s="38"/>
      <c r="BN397" s="38"/>
      <c r="BO397" s="38"/>
      <c r="BP397" s="38"/>
      <c r="BQ397" s="38"/>
      <c r="BR397" s="38"/>
    </row>
    <row r="398" ht="15.75" customHeight="1">
      <c r="A398" s="38"/>
      <c r="B398" s="36"/>
      <c r="C398" s="34"/>
      <c r="D398" s="36"/>
      <c r="E398" s="36"/>
      <c r="F398" s="36"/>
      <c r="G398" s="36"/>
      <c r="H398" s="36"/>
      <c r="I398" s="36"/>
      <c r="J398" s="38"/>
      <c r="K398" s="38"/>
      <c r="L398" s="39"/>
      <c r="M398" s="46"/>
      <c r="N398" s="264"/>
      <c r="O398" s="46"/>
      <c r="P398" s="46"/>
      <c r="Q398" s="34"/>
      <c r="R398" s="36"/>
      <c r="S398" s="46"/>
      <c r="T398" s="36"/>
      <c r="U398" s="46"/>
      <c r="V398" s="46"/>
      <c r="W398" s="38"/>
      <c r="X398" s="38"/>
      <c r="Y398" s="36"/>
      <c r="Z398" s="34"/>
      <c r="AA398" s="48"/>
      <c r="AB398" s="20"/>
      <c r="AC398" s="46"/>
      <c r="AD398" s="46"/>
      <c r="AE398" s="38"/>
      <c r="AF398" s="34"/>
      <c r="AG398" s="38"/>
      <c r="AH398" s="38"/>
      <c r="AI398" s="38"/>
      <c r="AJ398" s="38"/>
      <c r="AK398" s="38"/>
      <c r="AL398" s="38"/>
      <c r="AM398" s="38"/>
      <c r="AN398" s="38"/>
      <c r="AO398" s="34"/>
      <c r="AP398" s="34"/>
      <c r="AQ398" s="34"/>
      <c r="AR398" s="53"/>
      <c r="AS398" s="53"/>
      <c r="AT398" s="38"/>
      <c r="AU398" s="39"/>
      <c r="AV398" s="39"/>
      <c r="AW398" s="34"/>
      <c r="AX398" s="38"/>
      <c r="AY398" s="38"/>
      <c r="AZ398" s="38"/>
      <c r="BA398" s="38"/>
      <c r="BB398" s="38"/>
      <c r="BC398" s="38"/>
      <c r="BD398" s="38"/>
      <c r="BE398" s="38"/>
      <c r="BF398" s="38"/>
      <c r="BG398" s="38"/>
      <c r="BH398" s="38"/>
      <c r="BI398" s="38"/>
      <c r="BJ398" s="38"/>
      <c r="BK398" s="38"/>
      <c r="BL398" s="38"/>
      <c r="BM398" s="38"/>
      <c r="BN398" s="38"/>
      <c r="BO398" s="38"/>
      <c r="BP398" s="38"/>
      <c r="BQ398" s="38"/>
      <c r="BR398" s="38"/>
    </row>
    <row r="399" ht="15.75" customHeight="1">
      <c r="A399" s="38"/>
      <c r="B399" s="36"/>
      <c r="C399" s="34"/>
      <c r="D399" s="36"/>
      <c r="E399" s="36"/>
      <c r="F399" s="36"/>
      <c r="G399" s="36"/>
      <c r="H399" s="36"/>
      <c r="I399" s="36"/>
      <c r="J399" s="38"/>
      <c r="K399" s="38"/>
      <c r="L399" s="39"/>
      <c r="M399" s="46"/>
      <c r="N399" s="264"/>
      <c r="O399" s="46"/>
      <c r="P399" s="46"/>
      <c r="Q399" s="34"/>
      <c r="R399" s="36"/>
      <c r="S399" s="46"/>
      <c r="T399" s="36"/>
      <c r="U399" s="46"/>
      <c r="V399" s="46"/>
      <c r="W399" s="38"/>
      <c r="X399" s="38"/>
      <c r="Y399" s="36"/>
      <c r="Z399" s="34"/>
      <c r="AA399" s="48"/>
      <c r="AB399" s="20"/>
      <c r="AC399" s="46"/>
      <c r="AD399" s="46"/>
      <c r="AE399" s="38"/>
      <c r="AF399" s="34"/>
      <c r="AG399" s="38"/>
      <c r="AH399" s="38"/>
      <c r="AI399" s="38"/>
      <c r="AJ399" s="38"/>
      <c r="AK399" s="38"/>
      <c r="AL399" s="38"/>
      <c r="AM399" s="38"/>
      <c r="AN399" s="38"/>
      <c r="AO399" s="34"/>
      <c r="AP399" s="34"/>
      <c r="AQ399" s="34"/>
      <c r="AR399" s="53"/>
      <c r="AS399" s="53"/>
      <c r="AT399" s="38"/>
      <c r="AU399" s="39"/>
      <c r="AV399" s="39"/>
      <c r="AW399" s="34"/>
      <c r="AX399" s="38"/>
      <c r="AY399" s="38"/>
      <c r="AZ399" s="38"/>
      <c r="BA399" s="38"/>
      <c r="BB399" s="38"/>
      <c r="BC399" s="38"/>
      <c r="BD399" s="38"/>
      <c r="BE399" s="38"/>
      <c r="BF399" s="38"/>
      <c r="BG399" s="38"/>
      <c r="BH399" s="38"/>
      <c r="BI399" s="38"/>
      <c r="BJ399" s="38"/>
      <c r="BK399" s="38"/>
      <c r="BL399" s="38"/>
      <c r="BM399" s="38"/>
      <c r="BN399" s="38"/>
      <c r="BO399" s="38"/>
      <c r="BP399" s="38"/>
      <c r="BQ399" s="38"/>
      <c r="BR399" s="38"/>
    </row>
    <row r="400" ht="15.75" customHeight="1">
      <c r="A400" s="38"/>
      <c r="B400" s="36"/>
      <c r="C400" s="34"/>
      <c r="D400" s="36"/>
      <c r="E400" s="36"/>
      <c r="F400" s="36"/>
      <c r="G400" s="36"/>
      <c r="H400" s="36"/>
      <c r="I400" s="36"/>
      <c r="J400" s="38"/>
      <c r="K400" s="38"/>
      <c r="L400" s="39"/>
      <c r="M400" s="46"/>
      <c r="N400" s="264"/>
      <c r="O400" s="46"/>
      <c r="P400" s="46"/>
      <c r="Q400" s="34"/>
      <c r="R400" s="36"/>
      <c r="S400" s="46"/>
      <c r="T400" s="36"/>
      <c r="U400" s="46"/>
      <c r="V400" s="46"/>
      <c r="W400" s="38"/>
      <c r="X400" s="38"/>
      <c r="Y400" s="36"/>
      <c r="Z400" s="34"/>
      <c r="AA400" s="48"/>
      <c r="AB400" s="20"/>
      <c r="AC400" s="46"/>
      <c r="AD400" s="46"/>
      <c r="AE400" s="38"/>
      <c r="AF400" s="34"/>
      <c r="AG400" s="38"/>
      <c r="AH400" s="38"/>
      <c r="AI400" s="38"/>
      <c r="AJ400" s="38"/>
      <c r="AK400" s="38"/>
      <c r="AL400" s="38"/>
      <c r="AM400" s="38"/>
      <c r="AN400" s="38"/>
      <c r="AO400" s="34"/>
      <c r="AP400" s="34"/>
      <c r="AQ400" s="34"/>
      <c r="AR400" s="53"/>
      <c r="AS400" s="53"/>
      <c r="AT400" s="38"/>
      <c r="AU400" s="39"/>
      <c r="AV400" s="39"/>
      <c r="AW400" s="34"/>
      <c r="AX400" s="38"/>
      <c r="AY400" s="38"/>
      <c r="AZ400" s="38"/>
      <c r="BA400" s="38"/>
      <c r="BB400" s="38"/>
      <c r="BC400" s="38"/>
      <c r="BD400" s="38"/>
      <c r="BE400" s="38"/>
      <c r="BF400" s="38"/>
      <c r="BG400" s="38"/>
      <c r="BH400" s="38"/>
      <c r="BI400" s="38"/>
      <c r="BJ400" s="38"/>
      <c r="BK400" s="38"/>
      <c r="BL400" s="38"/>
      <c r="BM400" s="38"/>
      <c r="BN400" s="38"/>
      <c r="BO400" s="38"/>
      <c r="BP400" s="38"/>
      <c r="BQ400" s="38"/>
      <c r="BR400" s="38"/>
    </row>
    <row r="401" ht="15.75" customHeight="1">
      <c r="A401" s="38"/>
      <c r="B401" s="36"/>
      <c r="C401" s="34"/>
      <c r="D401" s="36"/>
      <c r="E401" s="36"/>
      <c r="F401" s="36"/>
      <c r="G401" s="36"/>
      <c r="H401" s="36"/>
      <c r="I401" s="36"/>
      <c r="J401" s="38"/>
      <c r="K401" s="38"/>
      <c r="L401" s="39"/>
      <c r="M401" s="46"/>
      <c r="N401" s="264"/>
      <c r="O401" s="46"/>
      <c r="P401" s="46"/>
      <c r="Q401" s="34"/>
      <c r="R401" s="36"/>
      <c r="S401" s="46"/>
      <c r="T401" s="36"/>
      <c r="U401" s="46"/>
      <c r="V401" s="46"/>
      <c r="W401" s="38"/>
      <c r="X401" s="38"/>
      <c r="Y401" s="36"/>
      <c r="Z401" s="34"/>
      <c r="AA401" s="48"/>
      <c r="AB401" s="20"/>
      <c r="AC401" s="46"/>
      <c r="AD401" s="46"/>
      <c r="AE401" s="38"/>
      <c r="AF401" s="34"/>
      <c r="AG401" s="38"/>
      <c r="AH401" s="38"/>
      <c r="AI401" s="38"/>
      <c r="AJ401" s="38"/>
      <c r="AK401" s="38"/>
      <c r="AL401" s="38"/>
      <c r="AM401" s="38"/>
      <c r="AN401" s="38"/>
      <c r="AO401" s="34"/>
      <c r="AP401" s="34"/>
      <c r="AQ401" s="34"/>
      <c r="AR401" s="53"/>
      <c r="AS401" s="53"/>
      <c r="AT401" s="38"/>
      <c r="AU401" s="39"/>
      <c r="AV401" s="39"/>
      <c r="AW401" s="34"/>
      <c r="AX401" s="38"/>
      <c r="AY401" s="38"/>
      <c r="AZ401" s="38"/>
      <c r="BA401" s="38"/>
      <c r="BB401" s="38"/>
      <c r="BC401" s="38"/>
      <c r="BD401" s="38"/>
      <c r="BE401" s="38"/>
      <c r="BF401" s="38"/>
      <c r="BG401" s="38"/>
      <c r="BH401" s="38"/>
      <c r="BI401" s="38"/>
      <c r="BJ401" s="38"/>
      <c r="BK401" s="38"/>
      <c r="BL401" s="38"/>
      <c r="BM401" s="38"/>
      <c r="BN401" s="38"/>
      <c r="BO401" s="38"/>
      <c r="BP401" s="38"/>
      <c r="BQ401" s="38"/>
      <c r="BR401" s="38"/>
    </row>
    <row r="402" ht="15.75" customHeight="1">
      <c r="A402" s="38"/>
      <c r="B402" s="36"/>
      <c r="C402" s="34"/>
      <c r="D402" s="36"/>
      <c r="E402" s="36"/>
      <c r="F402" s="36"/>
      <c r="G402" s="36"/>
      <c r="H402" s="36"/>
      <c r="I402" s="36"/>
      <c r="J402" s="38"/>
      <c r="K402" s="38"/>
      <c r="L402" s="39"/>
      <c r="M402" s="46"/>
      <c r="N402" s="264"/>
      <c r="O402" s="46"/>
      <c r="P402" s="46"/>
      <c r="Q402" s="34"/>
      <c r="R402" s="36"/>
      <c r="S402" s="46"/>
      <c r="T402" s="36"/>
      <c r="U402" s="46"/>
      <c r="V402" s="46"/>
      <c r="W402" s="38"/>
      <c r="X402" s="38"/>
      <c r="Y402" s="36"/>
      <c r="Z402" s="34"/>
      <c r="AA402" s="48"/>
      <c r="AB402" s="20"/>
      <c r="AC402" s="46"/>
      <c r="AD402" s="46"/>
      <c r="AE402" s="38"/>
      <c r="AF402" s="34"/>
      <c r="AG402" s="38"/>
      <c r="AH402" s="38"/>
      <c r="AI402" s="38"/>
      <c r="AJ402" s="38"/>
      <c r="AK402" s="38"/>
      <c r="AL402" s="38"/>
      <c r="AM402" s="38"/>
      <c r="AN402" s="38"/>
      <c r="AO402" s="34"/>
      <c r="AP402" s="34"/>
      <c r="AQ402" s="34"/>
      <c r="AR402" s="53"/>
      <c r="AS402" s="53"/>
      <c r="AT402" s="38"/>
      <c r="AU402" s="39"/>
      <c r="AV402" s="39"/>
      <c r="AW402" s="34"/>
      <c r="AX402" s="38"/>
      <c r="AY402" s="38"/>
      <c r="AZ402" s="38"/>
      <c r="BA402" s="38"/>
      <c r="BB402" s="38"/>
      <c r="BC402" s="38"/>
      <c r="BD402" s="38"/>
      <c r="BE402" s="38"/>
      <c r="BF402" s="38"/>
      <c r="BG402" s="38"/>
      <c r="BH402" s="38"/>
      <c r="BI402" s="38"/>
      <c r="BJ402" s="38"/>
      <c r="BK402" s="38"/>
      <c r="BL402" s="38"/>
      <c r="BM402" s="38"/>
      <c r="BN402" s="38"/>
      <c r="BO402" s="38"/>
      <c r="BP402" s="38"/>
      <c r="BQ402" s="38"/>
      <c r="BR402" s="38"/>
    </row>
    <row r="403" ht="15.75" customHeight="1">
      <c r="A403" s="38"/>
      <c r="B403" s="36"/>
      <c r="C403" s="34"/>
      <c r="D403" s="36"/>
      <c r="E403" s="36"/>
      <c r="F403" s="36"/>
      <c r="G403" s="36"/>
      <c r="H403" s="36"/>
      <c r="I403" s="36"/>
      <c r="J403" s="38"/>
      <c r="K403" s="38"/>
      <c r="L403" s="39"/>
      <c r="M403" s="46"/>
      <c r="N403" s="264"/>
      <c r="O403" s="46"/>
      <c r="P403" s="46"/>
      <c r="Q403" s="34"/>
      <c r="R403" s="36"/>
      <c r="S403" s="46"/>
      <c r="T403" s="36"/>
      <c r="U403" s="46"/>
      <c r="V403" s="46"/>
      <c r="W403" s="38"/>
      <c r="X403" s="38"/>
      <c r="Y403" s="36"/>
      <c r="Z403" s="34"/>
      <c r="AA403" s="48"/>
      <c r="AB403" s="20"/>
      <c r="AC403" s="46"/>
      <c r="AD403" s="46"/>
      <c r="AE403" s="38"/>
      <c r="AF403" s="34"/>
      <c r="AG403" s="38"/>
      <c r="AH403" s="38"/>
      <c r="AI403" s="38"/>
      <c r="AJ403" s="38"/>
      <c r="AK403" s="38"/>
      <c r="AL403" s="38"/>
      <c r="AM403" s="38"/>
      <c r="AN403" s="38"/>
      <c r="AO403" s="34"/>
      <c r="AP403" s="34"/>
      <c r="AQ403" s="34"/>
      <c r="AR403" s="53"/>
      <c r="AS403" s="53"/>
      <c r="AT403" s="38"/>
      <c r="AU403" s="39"/>
      <c r="AV403" s="39"/>
      <c r="AW403" s="34"/>
      <c r="AX403" s="38"/>
      <c r="AY403" s="38"/>
      <c r="AZ403" s="38"/>
      <c r="BA403" s="38"/>
      <c r="BB403" s="38"/>
      <c r="BC403" s="38"/>
      <c r="BD403" s="38"/>
      <c r="BE403" s="38"/>
      <c r="BF403" s="38"/>
      <c r="BG403" s="38"/>
      <c r="BH403" s="38"/>
      <c r="BI403" s="38"/>
      <c r="BJ403" s="38"/>
      <c r="BK403" s="38"/>
      <c r="BL403" s="38"/>
      <c r="BM403" s="38"/>
      <c r="BN403" s="38"/>
      <c r="BO403" s="38"/>
      <c r="BP403" s="38"/>
      <c r="BQ403" s="38"/>
      <c r="BR403" s="38"/>
    </row>
    <row r="404" ht="15.75" customHeight="1">
      <c r="A404" s="38"/>
      <c r="B404" s="36"/>
      <c r="C404" s="34"/>
      <c r="D404" s="36"/>
      <c r="E404" s="36"/>
      <c r="F404" s="36"/>
      <c r="G404" s="36"/>
      <c r="H404" s="36"/>
      <c r="I404" s="36"/>
      <c r="J404" s="38"/>
      <c r="K404" s="38"/>
      <c r="L404" s="39"/>
      <c r="M404" s="46"/>
      <c r="N404" s="264"/>
      <c r="O404" s="46"/>
      <c r="P404" s="46"/>
      <c r="Q404" s="34"/>
      <c r="R404" s="36"/>
      <c r="S404" s="46"/>
      <c r="T404" s="36"/>
      <c r="U404" s="46"/>
      <c r="V404" s="46"/>
      <c r="W404" s="38"/>
      <c r="X404" s="38"/>
      <c r="Y404" s="36"/>
      <c r="Z404" s="34"/>
      <c r="AA404" s="48"/>
      <c r="AB404" s="20"/>
      <c r="AC404" s="46"/>
      <c r="AD404" s="46"/>
      <c r="AE404" s="38"/>
      <c r="AF404" s="34"/>
      <c r="AG404" s="38"/>
      <c r="AH404" s="38"/>
      <c r="AI404" s="38"/>
      <c r="AJ404" s="38"/>
      <c r="AK404" s="38"/>
      <c r="AL404" s="38"/>
      <c r="AM404" s="38"/>
      <c r="AN404" s="38"/>
      <c r="AO404" s="34"/>
      <c r="AP404" s="34"/>
      <c r="AQ404" s="34"/>
      <c r="AR404" s="53"/>
      <c r="AS404" s="53"/>
      <c r="AT404" s="38"/>
      <c r="AU404" s="39"/>
      <c r="AV404" s="39"/>
      <c r="AW404" s="34"/>
      <c r="AX404" s="38"/>
      <c r="AY404" s="38"/>
      <c r="AZ404" s="38"/>
      <c r="BA404" s="38"/>
      <c r="BB404" s="38"/>
      <c r="BC404" s="38"/>
      <c r="BD404" s="38"/>
      <c r="BE404" s="38"/>
      <c r="BF404" s="38"/>
      <c r="BG404" s="38"/>
      <c r="BH404" s="38"/>
      <c r="BI404" s="38"/>
      <c r="BJ404" s="38"/>
      <c r="BK404" s="38"/>
      <c r="BL404" s="38"/>
      <c r="BM404" s="38"/>
      <c r="BN404" s="38"/>
      <c r="BO404" s="38"/>
      <c r="BP404" s="38"/>
      <c r="BQ404" s="38"/>
      <c r="BR404" s="38"/>
    </row>
    <row r="405" ht="15.75" customHeight="1">
      <c r="A405" s="38"/>
      <c r="B405" s="36"/>
      <c r="C405" s="34"/>
      <c r="D405" s="36"/>
      <c r="E405" s="36"/>
      <c r="F405" s="36"/>
      <c r="G405" s="36"/>
      <c r="H405" s="36"/>
      <c r="I405" s="36"/>
      <c r="J405" s="38"/>
      <c r="K405" s="38"/>
      <c r="L405" s="39"/>
      <c r="M405" s="46"/>
      <c r="N405" s="264"/>
      <c r="O405" s="46"/>
      <c r="P405" s="46"/>
      <c r="Q405" s="34"/>
      <c r="R405" s="36"/>
      <c r="S405" s="46"/>
      <c r="T405" s="36"/>
      <c r="U405" s="46"/>
      <c r="V405" s="46"/>
      <c r="W405" s="38"/>
      <c r="X405" s="38"/>
      <c r="Y405" s="36"/>
      <c r="Z405" s="34"/>
      <c r="AA405" s="48"/>
      <c r="AB405" s="20"/>
      <c r="AC405" s="46"/>
      <c r="AD405" s="46"/>
      <c r="AE405" s="38"/>
      <c r="AF405" s="34"/>
      <c r="AG405" s="38"/>
      <c r="AH405" s="38"/>
      <c r="AI405" s="38"/>
      <c r="AJ405" s="38"/>
      <c r="AK405" s="38"/>
      <c r="AL405" s="38"/>
      <c r="AM405" s="38"/>
      <c r="AN405" s="38"/>
      <c r="AO405" s="34"/>
      <c r="AP405" s="34"/>
      <c r="AQ405" s="34"/>
      <c r="AR405" s="53"/>
      <c r="AS405" s="53"/>
      <c r="AT405" s="38"/>
      <c r="AU405" s="39"/>
      <c r="AV405" s="39"/>
      <c r="AW405" s="34"/>
      <c r="AX405" s="38"/>
      <c r="AY405" s="38"/>
      <c r="AZ405" s="38"/>
      <c r="BA405" s="38"/>
      <c r="BB405" s="38"/>
      <c r="BC405" s="38"/>
      <c r="BD405" s="38"/>
      <c r="BE405" s="38"/>
      <c r="BF405" s="38"/>
      <c r="BG405" s="38"/>
      <c r="BH405" s="38"/>
      <c r="BI405" s="38"/>
      <c r="BJ405" s="38"/>
      <c r="BK405" s="38"/>
      <c r="BL405" s="38"/>
      <c r="BM405" s="38"/>
      <c r="BN405" s="38"/>
      <c r="BO405" s="38"/>
      <c r="BP405" s="38"/>
      <c r="BQ405" s="38"/>
      <c r="BR405" s="38"/>
    </row>
    <row r="406" ht="15.75" customHeight="1">
      <c r="A406" s="38"/>
      <c r="B406" s="36"/>
      <c r="C406" s="34"/>
      <c r="D406" s="36"/>
      <c r="E406" s="36"/>
      <c r="F406" s="36"/>
      <c r="G406" s="36"/>
      <c r="H406" s="36"/>
      <c r="I406" s="36"/>
      <c r="J406" s="38"/>
      <c r="K406" s="38"/>
      <c r="L406" s="39"/>
      <c r="M406" s="46"/>
      <c r="N406" s="264"/>
      <c r="O406" s="46"/>
      <c r="P406" s="46"/>
      <c r="Q406" s="34"/>
      <c r="R406" s="36"/>
      <c r="S406" s="46"/>
      <c r="T406" s="36"/>
      <c r="U406" s="46"/>
      <c r="V406" s="46"/>
      <c r="W406" s="38"/>
      <c r="X406" s="38"/>
      <c r="Y406" s="36"/>
      <c r="Z406" s="34"/>
      <c r="AA406" s="48"/>
      <c r="AB406" s="20"/>
      <c r="AC406" s="46"/>
      <c r="AD406" s="46"/>
      <c r="AE406" s="38"/>
      <c r="AF406" s="34"/>
      <c r="AG406" s="38"/>
      <c r="AH406" s="38"/>
      <c r="AI406" s="38"/>
      <c r="AJ406" s="38"/>
      <c r="AK406" s="38"/>
      <c r="AL406" s="38"/>
      <c r="AM406" s="38"/>
      <c r="AN406" s="38"/>
      <c r="AO406" s="34"/>
      <c r="AP406" s="34"/>
      <c r="AQ406" s="34"/>
      <c r="AR406" s="53"/>
      <c r="AS406" s="53"/>
      <c r="AT406" s="38"/>
      <c r="AU406" s="39"/>
      <c r="AV406" s="39"/>
      <c r="AW406" s="34"/>
      <c r="AX406" s="38"/>
      <c r="AY406" s="38"/>
      <c r="AZ406" s="38"/>
      <c r="BA406" s="38"/>
      <c r="BB406" s="38"/>
      <c r="BC406" s="38"/>
      <c r="BD406" s="38"/>
      <c r="BE406" s="38"/>
      <c r="BF406" s="38"/>
      <c r="BG406" s="38"/>
      <c r="BH406" s="38"/>
      <c r="BI406" s="38"/>
      <c r="BJ406" s="38"/>
      <c r="BK406" s="38"/>
      <c r="BL406" s="38"/>
      <c r="BM406" s="38"/>
      <c r="BN406" s="38"/>
      <c r="BO406" s="38"/>
      <c r="BP406" s="38"/>
      <c r="BQ406" s="38"/>
      <c r="BR406" s="38"/>
    </row>
    <row r="407" ht="15.75" customHeight="1">
      <c r="A407" s="38"/>
      <c r="B407" s="36"/>
      <c r="C407" s="34"/>
      <c r="D407" s="36"/>
      <c r="E407" s="36"/>
      <c r="F407" s="36"/>
      <c r="G407" s="36"/>
      <c r="H407" s="36"/>
      <c r="I407" s="36"/>
      <c r="J407" s="38"/>
      <c r="K407" s="38"/>
      <c r="L407" s="39"/>
      <c r="M407" s="46"/>
      <c r="N407" s="264"/>
      <c r="O407" s="46"/>
      <c r="P407" s="46"/>
      <c r="Q407" s="34"/>
      <c r="R407" s="36"/>
      <c r="S407" s="46"/>
      <c r="T407" s="36"/>
      <c r="U407" s="46"/>
      <c r="V407" s="46"/>
      <c r="W407" s="38"/>
      <c r="X407" s="38"/>
      <c r="Y407" s="36"/>
      <c r="Z407" s="34"/>
      <c r="AA407" s="48"/>
      <c r="AB407" s="20"/>
      <c r="AC407" s="46"/>
      <c r="AD407" s="46"/>
      <c r="AE407" s="38"/>
      <c r="AF407" s="34"/>
      <c r="AG407" s="38"/>
      <c r="AH407" s="38"/>
      <c r="AI407" s="38"/>
      <c r="AJ407" s="38"/>
      <c r="AK407" s="38"/>
      <c r="AL407" s="38"/>
      <c r="AM407" s="38"/>
      <c r="AN407" s="38"/>
      <c r="AO407" s="34"/>
      <c r="AP407" s="34"/>
      <c r="AQ407" s="34"/>
      <c r="AR407" s="53"/>
      <c r="AS407" s="53"/>
      <c r="AT407" s="38"/>
      <c r="AU407" s="39"/>
      <c r="AV407" s="39"/>
      <c r="AW407" s="34"/>
      <c r="AX407" s="38"/>
      <c r="AY407" s="38"/>
      <c r="AZ407" s="38"/>
      <c r="BA407" s="38"/>
      <c r="BB407" s="38"/>
      <c r="BC407" s="38"/>
      <c r="BD407" s="38"/>
      <c r="BE407" s="38"/>
      <c r="BF407" s="38"/>
      <c r="BG407" s="38"/>
      <c r="BH407" s="38"/>
      <c r="BI407" s="38"/>
      <c r="BJ407" s="38"/>
      <c r="BK407" s="38"/>
      <c r="BL407" s="38"/>
      <c r="BM407" s="38"/>
      <c r="BN407" s="38"/>
      <c r="BO407" s="38"/>
      <c r="BP407" s="38"/>
      <c r="BQ407" s="38"/>
      <c r="BR407" s="38"/>
    </row>
    <row r="408" ht="15.75" customHeight="1">
      <c r="A408" s="38"/>
      <c r="B408" s="36"/>
      <c r="C408" s="34"/>
      <c r="D408" s="36"/>
      <c r="E408" s="36"/>
      <c r="F408" s="36"/>
      <c r="G408" s="36"/>
      <c r="H408" s="36"/>
      <c r="I408" s="36"/>
      <c r="J408" s="38"/>
      <c r="K408" s="38"/>
      <c r="L408" s="39"/>
      <c r="M408" s="46"/>
      <c r="N408" s="264"/>
      <c r="O408" s="46"/>
      <c r="P408" s="46"/>
      <c r="Q408" s="34"/>
      <c r="R408" s="36"/>
      <c r="S408" s="46"/>
      <c r="T408" s="36"/>
      <c r="U408" s="46"/>
      <c r="V408" s="46"/>
      <c r="W408" s="38"/>
      <c r="X408" s="38"/>
      <c r="Y408" s="36"/>
      <c r="Z408" s="34"/>
      <c r="AA408" s="48"/>
      <c r="AB408" s="20"/>
      <c r="AC408" s="46"/>
      <c r="AD408" s="46"/>
      <c r="AE408" s="38"/>
      <c r="AF408" s="34"/>
      <c r="AG408" s="38"/>
      <c r="AH408" s="38"/>
      <c r="AI408" s="38"/>
      <c r="AJ408" s="38"/>
      <c r="AK408" s="38"/>
      <c r="AL408" s="38"/>
      <c r="AM408" s="38"/>
      <c r="AN408" s="38"/>
      <c r="AO408" s="34"/>
      <c r="AP408" s="34"/>
      <c r="AQ408" s="34"/>
      <c r="AR408" s="53"/>
      <c r="AS408" s="53"/>
      <c r="AT408" s="38"/>
      <c r="AU408" s="39"/>
      <c r="AV408" s="39"/>
      <c r="AW408" s="34"/>
      <c r="AX408" s="38"/>
      <c r="AY408" s="38"/>
      <c r="AZ408" s="38"/>
      <c r="BA408" s="38"/>
      <c r="BB408" s="38"/>
      <c r="BC408" s="38"/>
      <c r="BD408" s="38"/>
      <c r="BE408" s="38"/>
      <c r="BF408" s="38"/>
      <c r="BG408" s="38"/>
      <c r="BH408" s="38"/>
      <c r="BI408" s="38"/>
      <c r="BJ408" s="38"/>
      <c r="BK408" s="38"/>
      <c r="BL408" s="38"/>
      <c r="BM408" s="38"/>
      <c r="BN408" s="38"/>
      <c r="BO408" s="38"/>
      <c r="BP408" s="38"/>
      <c r="BQ408" s="38"/>
      <c r="BR408" s="38"/>
    </row>
    <row r="409" ht="15.75" customHeight="1">
      <c r="A409" s="38"/>
      <c r="B409" s="36"/>
      <c r="C409" s="34"/>
      <c r="D409" s="36"/>
      <c r="E409" s="36"/>
      <c r="F409" s="36"/>
      <c r="G409" s="36"/>
      <c r="H409" s="36"/>
      <c r="I409" s="36"/>
      <c r="J409" s="38"/>
      <c r="K409" s="38"/>
      <c r="L409" s="39"/>
      <c r="M409" s="46"/>
      <c r="N409" s="264"/>
      <c r="O409" s="46"/>
      <c r="P409" s="46"/>
      <c r="Q409" s="34"/>
      <c r="R409" s="36"/>
      <c r="S409" s="46"/>
      <c r="T409" s="36"/>
      <c r="U409" s="46"/>
      <c r="V409" s="46"/>
      <c r="W409" s="38"/>
      <c r="X409" s="38"/>
      <c r="Y409" s="36"/>
      <c r="Z409" s="34"/>
      <c r="AA409" s="48"/>
      <c r="AB409" s="20"/>
      <c r="AC409" s="46"/>
      <c r="AD409" s="46"/>
      <c r="AE409" s="38"/>
      <c r="AF409" s="34"/>
      <c r="AG409" s="38"/>
      <c r="AH409" s="38"/>
      <c r="AI409" s="38"/>
      <c r="AJ409" s="38"/>
      <c r="AK409" s="38"/>
      <c r="AL409" s="38"/>
      <c r="AM409" s="38"/>
      <c r="AN409" s="38"/>
      <c r="AO409" s="34"/>
      <c r="AP409" s="34"/>
      <c r="AQ409" s="34"/>
      <c r="AR409" s="53"/>
      <c r="AS409" s="53"/>
      <c r="AT409" s="38"/>
      <c r="AU409" s="39"/>
      <c r="AV409" s="39"/>
      <c r="AW409" s="34"/>
      <c r="AX409" s="38"/>
      <c r="AY409" s="38"/>
      <c r="AZ409" s="38"/>
      <c r="BA409" s="38"/>
      <c r="BB409" s="38"/>
      <c r="BC409" s="38"/>
      <c r="BD409" s="38"/>
      <c r="BE409" s="38"/>
      <c r="BF409" s="38"/>
      <c r="BG409" s="38"/>
      <c r="BH409" s="38"/>
      <c r="BI409" s="38"/>
      <c r="BJ409" s="38"/>
      <c r="BK409" s="38"/>
      <c r="BL409" s="38"/>
      <c r="BM409" s="38"/>
      <c r="BN409" s="38"/>
      <c r="BO409" s="38"/>
      <c r="BP409" s="38"/>
      <c r="BQ409" s="38"/>
      <c r="BR409" s="38"/>
    </row>
    <row r="410" ht="15.75" customHeight="1">
      <c r="A410" s="38"/>
      <c r="B410" s="36"/>
      <c r="C410" s="34"/>
      <c r="D410" s="36"/>
      <c r="E410" s="36"/>
      <c r="F410" s="36"/>
      <c r="G410" s="36"/>
      <c r="H410" s="36"/>
      <c r="I410" s="36"/>
      <c r="J410" s="38"/>
      <c r="K410" s="38"/>
      <c r="L410" s="39"/>
      <c r="M410" s="46"/>
      <c r="N410" s="264"/>
      <c r="O410" s="46"/>
      <c r="P410" s="46"/>
      <c r="Q410" s="34"/>
      <c r="R410" s="36"/>
      <c r="S410" s="46"/>
      <c r="T410" s="36"/>
      <c r="U410" s="46"/>
      <c r="V410" s="46"/>
      <c r="W410" s="38"/>
      <c r="X410" s="38"/>
      <c r="Y410" s="36"/>
      <c r="Z410" s="34"/>
      <c r="AA410" s="48"/>
      <c r="AB410" s="20"/>
      <c r="AC410" s="46"/>
      <c r="AD410" s="46"/>
      <c r="AE410" s="38"/>
      <c r="AF410" s="34"/>
      <c r="AG410" s="38"/>
      <c r="AH410" s="38"/>
      <c r="AI410" s="38"/>
      <c r="AJ410" s="38"/>
      <c r="AK410" s="38"/>
      <c r="AL410" s="38"/>
      <c r="AM410" s="38"/>
      <c r="AN410" s="38"/>
      <c r="AO410" s="34"/>
      <c r="AP410" s="34"/>
      <c r="AQ410" s="34"/>
      <c r="AR410" s="53"/>
      <c r="AS410" s="53"/>
      <c r="AT410" s="38"/>
      <c r="AU410" s="39"/>
      <c r="AV410" s="39"/>
      <c r="AW410" s="34"/>
      <c r="AX410" s="38"/>
      <c r="AY410" s="38"/>
      <c r="AZ410" s="38"/>
      <c r="BA410" s="38"/>
      <c r="BB410" s="38"/>
      <c r="BC410" s="38"/>
      <c r="BD410" s="38"/>
      <c r="BE410" s="38"/>
      <c r="BF410" s="38"/>
      <c r="BG410" s="38"/>
      <c r="BH410" s="38"/>
      <c r="BI410" s="38"/>
      <c r="BJ410" s="38"/>
      <c r="BK410" s="38"/>
      <c r="BL410" s="38"/>
      <c r="BM410" s="38"/>
      <c r="BN410" s="38"/>
      <c r="BO410" s="38"/>
      <c r="BP410" s="38"/>
      <c r="BQ410" s="38"/>
      <c r="BR410" s="38"/>
    </row>
    <row r="411" ht="15.75" customHeight="1">
      <c r="A411" s="38"/>
      <c r="B411" s="36"/>
      <c r="C411" s="34"/>
      <c r="D411" s="36"/>
      <c r="E411" s="36"/>
      <c r="F411" s="36"/>
      <c r="G411" s="36"/>
      <c r="H411" s="36"/>
      <c r="I411" s="36"/>
      <c r="J411" s="38"/>
      <c r="K411" s="38"/>
      <c r="L411" s="39"/>
      <c r="M411" s="46"/>
      <c r="N411" s="264"/>
      <c r="O411" s="46"/>
      <c r="P411" s="46"/>
      <c r="Q411" s="34"/>
      <c r="R411" s="36"/>
      <c r="S411" s="46"/>
      <c r="T411" s="36"/>
      <c r="U411" s="46"/>
      <c r="V411" s="46"/>
      <c r="W411" s="38"/>
      <c r="X411" s="38"/>
      <c r="Y411" s="36"/>
      <c r="Z411" s="34"/>
      <c r="AA411" s="48"/>
      <c r="AB411" s="20"/>
      <c r="AC411" s="46"/>
      <c r="AD411" s="46"/>
      <c r="AE411" s="38"/>
      <c r="AF411" s="34"/>
      <c r="AG411" s="38"/>
      <c r="AH411" s="38"/>
      <c r="AI411" s="38"/>
      <c r="AJ411" s="38"/>
      <c r="AK411" s="38"/>
      <c r="AL411" s="38"/>
      <c r="AM411" s="38"/>
      <c r="AN411" s="38"/>
      <c r="AO411" s="34"/>
      <c r="AP411" s="34"/>
      <c r="AQ411" s="34"/>
      <c r="AR411" s="53"/>
      <c r="AS411" s="53"/>
      <c r="AT411" s="38"/>
      <c r="AU411" s="39"/>
      <c r="AV411" s="39"/>
      <c r="AW411" s="34"/>
      <c r="AX411" s="38"/>
      <c r="AY411" s="38"/>
      <c r="AZ411" s="38"/>
      <c r="BA411" s="38"/>
      <c r="BB411" s="38"/>
      <c r="BC411" s="38"/>
      <c r="BD411" s="38"/>
      <c r="BE411" s="38"/>
      <c r="BF411" s="38"/>
      <c r="BG411" s="38"/>
      <c r="BH411" s="38"/>
      <c r="BI411" s="38"/>
      <c r="BJ411" s="38"/>
      <c r="BK411" s="38"/>
      <c r="BL411" s="38"/>
      <c r="BM411" s="38"/>
      <c r="BN411" s="38"/>
      <c r="BO411" s="38"/>
      <c r="BP411" s="38"/>
      <c r="BQ411" s="38"/>
      <c r="BR411" s="38"/>
    </row>
    <row r="412" ht="15.75" customHeight="1">
      <c r="A412" s="38"/>
      <c r="B412" s="36"/>
      <c r="C412" s="34"/>
      <c r="D412" s="36"/>
      <c r="E412" s="36"/>
      <c r="F412" s="36"/>
      <c r="G412" s="36"/>
      <c r="H412" s="36"/>
      <c r="I412" s="36"/>
      <c r="J412" s="38"/>
      <c r="K412" s="38"/>
      <c r="L412" s="39"/>
      <c r="M412" s="46"/>
      <c r="N412" s="264"/>
      <c r="O412" s="46"/>
      <c r="P412" s="46"/>
      <c r="Q412" s="34"/>
      <c r="R412" s="36"/>
      <c r="S412" s="46"/>
      <c r="T412" s="36"/>
      <c r="U412" s="46"/>
      <c r="V412" s="46"/>
      <c r="W412" s="38"/>
      <c r="X412" s="38"/>
      <c r="Y412" s="36"/>
      <c r="Z412" s="34"/>
      <c r="AA412" s="48"/>
      <c r="AB412" s="20"/>
      <c r="AC412" s="46"/>
      <c r="AD412" s="46"/>
      <c r="AE412" s="38"/>
      <c r="AF412" s="34"/>
      <c r="AG412" s="38"/>
      <c r="AH412" s="38"/>
      <c r="AI412" s="38"/>
      <c r="AJ412" s="38"/>
      <c r="AK412" s="38"/>
      <c r="AL412" s="38"/>
      <c r="AM412" s="38"/>
      <c r="AN412" s="38"/>
      <c r="AO412" s="34"/>
      <c r="AP412" s="34"/>
      <c r="AQ412" s="34"/>
      <c r="AR412" s="53"/>
      <c r="AS412" s="53"/>
      <c r="AT412" s="38"/>
      <c r="AU412" s="39"/>
      <c r="AV412" s="39"/>
      <c r="AW412" s="34"/>
      <c r="AX412" s="38"/>
      <c r="AY412" s="38"/>
      <c r="AZ412" s="38"/>
      <c r="BA412" s="38"/>
      <c r="BB412" s="38"/>
      <c r="BC412" s="38"/>
      <c r="BD412" s="38"/>
      <c r="BE412" s="38"/>
      <c r="BF412" s="38"/>
      <c r="BG412" s="38"/>
      <c r="BH412" s="38"/>
      <c r="BI412" s="38"/>
      <c r="BJ412" s="38"/>
      <c r="BK412" s="38"/>
      <c r="BL412" s="38"/>
      <c r="BM412" s="38"/>
      <c r="BN412" s="38"/>
      <c r="BO412" s="38"/>
      <c r="BP412" s="38"/>
      <c r="BQ412" s="38"/>
      <c r="BR412" s="38"/>
    </row>
    <row r="413" ht="15.75" customHeight="1">
      <c r="A413" s="38"/>
      <c r="B413" s="36"/>
      <c r="C413" s="34"/>
      <c r="D413" s="36"/>
      <c r="E413" s="36"/>
      <c r="F413" s="36"/>
      <c r="G413" s="36"/>
      <c r="H413" s="36"/>
      <c r="I413" s="36"/>
      <c r="J413" s="38"/>
      <c r="K413" s="38"/>
      <c r="L413" s="39"/>
      <c r="M413" s="46"/>
      <c r="N413" s="264"/>
      <c r="O413" s="46"/>
      <c r="P413" s="46"/>
      <c r="Q413" s="34"/>
      <c r="R413" s="36"/>
      <c r="S413" s="46"/>
      <c r="T413" s="36"/>
      <c r="U413" s="46"/>
      <c r="V413" s="46"/>
      <c r="W413" s="38"/>
      <c r="X413" s="38"/>
      <c r="Y413" s="36"/>
      <c r="Z413" s="34"/>
      <c r="AA413" s="48"/>
      <c r="AB413" s="20"/>
      <c r="AC413" s="46"/>
      <c r="AD413" s="46"/>
      <c r="AE413" s="38"/>
      <c r="AF413" s="34"/>
      <c r="AG413" s="38"/>
      <c r="AH413" s="38"/>
      <c r="AI413" s="38"/>
      <c r="AJ413" s="38"/>
      <c r="AK413" s="38"/>
      <c r="AL413" s="38"/>
      <c r="AM413" s="38"/>
      <c r="AN413" s="38"/>
      <c r="AO413" s="34"/>
      <c r="AP413" s="34"/>
      <c r="AQ413" s="34"/>
      <c r="AR413" s="53"/>
      <c r="AS413" s="53"/>
      <c r="AT413" s="38"/>
      <c r="AU413" s="39"/>
      <c r="AV413" s="39"/>
      <c r="AW413" s="34"/>
      <c r="AX413" s="38"/>
      <c r="AY413" s="38"/>
      <c r="AZ413" s="38"/>
      <c r="BA413" s="38"/>
      <c r="BB413" s="38"/>
      <c r="BC413" s="38"/>
      <c r="BD413" s="38"/>
      <c r="BE413" s="38"/>
      <c r="BF413" s="38"/>
      <c r="BG413" s="38"/>
      <c r="BH413" s="38"/>
      <c r="BI413" s="38"/>
      <c r="BJ413" s="38"/>
      <c r="BK413" s="38"/>
      <c r="BL413" s="38"/>
      <c r="BM413" s="38"/>
      <c r="BN413" s="38"/>
      <c r="BO413" s="38"/>
      <c r="BP413" s="38"/>
      <c r="BQ413" s="38"/>
      <c r="BR413" s="38"/>
    </row>
    <row r="414" ht="15.75" customHeight="1">
      <c r="A414" s="38"/>
      <c r="B414" s="36"/>
      <c r="C414" s="34"/>
      <c r="D414" s="36"/>
      <c r="E414" s="36"/>
      <c r="F414" s="36"/>
      <c r="G414" s="36"/>
      <c r="H414" s="36"/>
      <c r="I414" s="36"/>
      <c r="J414" s="38"/>
      <c r="K414" s="38"/>
      <c r="L414" s="39"/>
      <c r="M414" s="46"/>
      <c r="N414" s="264"/>
      <c r="O414" s="46"/>
      <c r="P414" s="46"/>
      <c r="Q414" s="34"/>
      <c r="R414" s="36"/>
      <c r="S414" s="46"/>
      <c r="T414" s="36"/>
      <c r="U414" s="46"/>
      <c r="V414" s="46"/>
      <c r="W414" s="38"/>
      <c r="X414" s="38"/>
      <c r="Y414" s="36"/>
      <c r="Z414" s="34"/>
      <c r="AA414" s="48"/>
      <c r="AB414" s="20"/>
      <c r="AC414" s="46"/>
      <c r="AD414" s="46"/>
      <c r="AE414" s="38"/>
      <c r="AF414" s="34"/>
      <c r="AG414" s="38"/>
      <c r="AH414" s="38"/>
      <c r="AI414" s="38"/>
      <c r="AJ414" s="38"/>
      <c r="AK414" s="38"/>
      <c r="AL414" s="38"/>
      <c r="AM414" s="38"/>
      <c r="AN414" s="38"/>
      <c r="AO414" s="34"/>
      <c r="AP414" s="34"/>
      <c r="AQ414" s="34"/>
      <c r="AR414" s="53"/>
      <c r="AS414" s="53"/>
      <c r="AT414" s="38"/>
      <c r="AU414" s="39"/>
      <c r="AV414" s="39"/>
      <c r="AW414" s="34"/>
      <c r="AX414" s="38"/>
      <c r="AY414" s="38"/>
      <c r="AZ414" s="38"/>
      <c r="BA414" s="38"/>
      <c r="BB414" s="38"/>
      <c r="BC414" s="38"/>
      <c r="BD414" s="38"/>
      <c r="BE414" s="38"/>
      <c r="BF414" s="38"/>
      <c r="BG414" s="38"/>
      <c r="BH414" s="38"/>
      <c r="BI414" s="38"/>
      <c r="BJ414" s="38"/>
      <c r="BK414" s="38"/>
      <c r="BL414" s="38"/>
      <c r="BM414" s="38"/>
      <c r="BN414" s="38"/>
      <c r="BO414" s="38"/>
      <c r="BP414" s="38"/>
      <c r="BQ414" s="38"/>
      <c r="BR414" s="38"/>
    </row>
    <row r="415" ht="15.75" customHeight="1">
      <c r="A415" s="38"/>
      <c r="B415" s="36"/>
      <c r="C415" s="34"/>
      <c r="D415" s="36"/>
      <c r="E415" s="36"/>
      <c r="F415" s="36"/>
      <c r="G415" s="36"/>
      <c r="H415" s="36"/>
      <c r="I415" s="36"/>
      <c r="J415" s="38"/>
      <c r="K415" s="38"/>
      <c r="L415" s="39"/>
      <c r="M415" s="46"/>
      <c r="N415" s="264"/>
      <c r="O415" s="46"/>
      <c r="P415" s="46"/>
      <c r="Q415" s="34"/>
      <c r="R415" s="36"/>
      <c r="S415" s="46"/>
      <c r="T415" s="36"/>
      <c r="U415" s="46"/>
      <c r="V415" s="46"/>
      <c r="W415" s="38"/>
      <c r="X415" s="38"/>
      <c r="Y415" s="36"/>
      <c r="Z415" s="34"/>
      <c r="AA415" s="48"/>
      <c r="AB415" s="20"/>
      <c r="AC415" s="46"/>
      <c r="AD415" s="46"/>
      <c r="AE415" s="38"/>
      <c r="AF415" s="34"/>
      <c r="AG415" s="38"/>
      <c r="AH415" s="38"/>
      <c r="AI415" s="38"/>
      <c r="AJ415" s="38"/>
      <c r="AK415" s="38"/>
      <c r="AL415" s="38"/>
      <c r="AM415" s="38"/>
      <c r="AN415" s="38"/>
      <c r="AO415" s="34"/>
      <c r="AP415" s="34"/>
      <c r="AQ415" s="34"/>
      <c r="AR415" s="53"/>
      <c r="AS415" s="53"/>
      <c r="AT415" s="38"/>
      <c r="AU415" s="39"/>
      <c r="AV415" s="39"/>
      <c r="AW415" s="34"/>
      <c r="AX415" s="38"/>
      <c r="AY415" s="38"/>
      <c r="AZ415" s="38"/>
      <c r="BA415" s="38"/>
      <c r="BB415" s="38"/>
      <c r="BC415" s="38"/>
      <c r="BD415" s="38"/>
      <c r="BE415" s="38"/>
      <c r="BF415" s="38"/>
      <c r="BG415" s="38"/>
      <c r="BH415" s="38"/>
      <c r="BI415" s="38"/>
      <c r="BJ415" s="38"/>
      <c r="BK415" s="38"/>
      <c r="BL415" s="38"/>
      <c r="BM415" s="38"/>
      <c r="BN415" s="38"/>
      <c r="BO415" s="38"/>
      <c r="BP415" s="38"/>
      <c r="BQ415" s="38"/>
      <c r="BR415" s="38"/>
    </row>
    <row r="416" ht="15.75" customHeight="1">
      <c r="A416" s="38"/>
      <c r="B416" s="36"/>
      <c r="C416" s="34"/>
      <c r="D416" s="36"/>
      <c r="E416" s="36"/>
      <c r="F416" s="36"/>
      <c r="G416" s="36"/>
      <c r="H416" s="36"/>
      <c r="I416" s="36"/>
      <c r="J416" s="38"/>
      <c r="K416" s="38"/>
      <c r="L416" s="39"/>
      <c r="M416" s="46"/>
      <c r="N416" s="264"/>
      <c r="O416" s="46"/>
      <c r="P416" s="46"/>
      <c r="Q416" s="34"/>
      <c r="R416" s="36"/>
      <c r="S416" s="46"/>
      <c r="T416" s="36"/>
      <c r="U416" s="46"/>
      <c r="V416" s="46"/>
      <c r="W416" s="38"/>
      <c r="X416" s="38"/>
      <c r="Y416" s="36"/>
      <c r="Z416" s="34"/>
      <c r="AA416" s="48"/>
      <c r="AB416" s="20"/>
      <c r="AC416" s="46"/>
      <c r="AD416" s="46"/>
      <c r="AE416" s="38"/>
      <c r="AF416" s="34"/>
      <c r="AG416" s="38"/>
      <c r="AH416" s="38"/>
      <c r="AI416" s="38"/>
      <c r="AJ416" s="38"/>
      <c r="AK416" s="38"/>
      <c r="AL416" s="38"/>
      <c r="AM416" s="38"/>
      <c r="AN416" s="38"/>
      <c r="AO416" s="34"/>
      <c r="AP416" s="34"/>
      <c r="AQ416" s="34"/>
      <c r="AR416" s="53"/>
      <c r="AS416" s="53"/>
      <c r="AT416" s="38"/>
      <c r="AU416" s="39"/>
      <c r="AV416" s="39"/>
      <c r="AW416" s="34"/>
      <c r="AX416" s="38"/>
      <c r="AY416" s="38"/>
      <c r="AZ416" s="38"/>
      <c r="BA416" s="38"/>
      <c r="BB416" s="38"/>
      <c r="BC416" s="38"/>
      <c r="BD416" s="38"/>
      <c r="BE416" s="38"/>
      <c r="BF416" s="38"/>
      <c r="BG416" s="38"/>
      <c r="BH416" s="38"/>
      <c r="BI416" s="38"/>
      <c r="BJ416" s="38"/>
      <c r="BK416" s="38"/>
      <c r="BL416" s="38"/>
      <c r="BM416" s="38"/>
      <c r="BN416" s="38"/>
      <c r="BO416" s="38"/>
      <c r="BP416" s="38"/>
      <c r="BQ416" s="38"/>
      <c r="BR416" s="38"/>
    </row>
    <row r="417" ht="15.75" customHeight="1">
      <c r="A417" s="38"/>
      <c r="B417" s="36"/>
      <c r="C417" s="34"/>
      <c r="D417" s="36"/>
      <c r="E417" s="36"/>
      <c r="F417" s="36"/>
      <c r="G417" s="36"/>
      <c r="H417" s="36"/>
      <c r="I417" s="36"/>
      <c r="J417" s="38"/>
      <c r="K417" s="38"/>
      <c r="L417" s="39"/>
      <c r="M417" s="46"/>
      <c r="N417" s="264"/>
      <c r="O417" s="46"/>
      <c r="P417" s="46"/>
      <c r="Q417" s="34"/>
      <c r="R417" s="36"/>
      <c r="S417" s="46"/>
      <c r="T417" s="36"/>
      <c r="U417" s="46"/>
      <c r="V417" s="46"/>
      <c r="W417" s="38"/>
      <c r="X417" s="38"/>
      <c r="Y417" s="36"/>
      <c r="Z417" s="34"/>
      <c r="AA417" s="48"/>
      <c r="AB417" s="20"/>
      <c r="AC417" s="46"/>
      <c r="AD417" s="46"/>
      <c r="AE417" s="38"/>
      <c r="AF417" s="34"/>
      <c r="AG417" s="38"/>
      <c r="AH417" s="38"/>
      <c r="AI417" s="38"/>
      <c r="AJ417" s="38"/>
      <c r="AK417" s="38"/>
      <c r="AL417" s="38"/>
      <c r="AM417" s="38"/>
      <c r="AN417" s="38"/>
      <c r="AO417" s="34"/>
      <c r="AP417" s="34"/>
      <c r="AQ417" s="34"/>
      <c r="AR417" s="53"/>
      <c r="AS417" s="53"/>
      <c r="AT417" s="38"/>
      <c r="AU417" s="39"/>
      <c r="AV417" s="39"/>
      <c r="AW417" s="34"/>
      <c r="AX417" s="38"/>
      <c r="AY417" s="38"/>
      <c r="AZ417" s="38"/>
      <c r="BA417" s="38"/>
      <c r="BB417" s="38"/>
      <c r="BC417" s="38"/>
      <c r="BD417" s="38"/>
      <c r="BE417" s="38"/>
      <c r="BF417" s="38"/>
      <c r="BG417" s="38"/>
      <c r="BH417" s="38"/>
      <c r="BI417" s="38"/>
      <c r="BJ417" s="38"/>
      <c r="BK417" s="38"/>
      <c r="BL417" s="38"/>
      <c r="BM417" s="38"/>
      <c r="BN417" s="38"/>
      <c r="BO417" s="38"/>
      <c r="BP417" s="38"/>
      <c r="BQ417" s="38"/>
      <c r="BR417" s="38"/>
    </row>
    <row r="418" ht="15.75" customHeight="1">
      <c r="A418" s="38"/>
      <c r="B418" s="36"/>
      <c r="C418" s="34"/>
      <c r="D418" s="36"/>
      <c r="E418" s="36"/>
      <c r="F418" s="36"/>
      <c r="G418" s="36"/>
      <c r="H418" s="36"/>
      <c r="I418" s="36"/>
      <c r="J418" s="38"/>
      <c r="K418" s="38"/>
      <c r="L418" s="39"/>
      <c r="M418" s="46"/>
      <c r="N418" s="264"/>
      <c r="O418" s="46"/>
      <c r="P418" s="46"/>
      <c r="Q418" s="34"/>
      <c r="R418" s="36"/>
      <c r="S418" s="46"/>
      <c r="T418" s="36"/>
      <c r="U418" s="46"/>
      <c r="V418" s="46"/>
      <c r="W418" s="38"/>
      <c r="X418" s="38"/>
      <c r="Y418" s="36"/>
      <c r="Z418" s="34"/>
      <c r="AA418" s="48"/>
      <c r="AB418" s="20"/>
      <c r="AC418" s="46"/>
      <c r="AD418" s="46"/>
      <c r="AE418" s="38"/>
      <c r="AF418" s="34"/>
      <c r="AG418" s="38"/>
      <c r="AH418" s="38"/>
      <c r="AI418" s="38"/>
      <c r="AJ418" s="38"/>
      <c r="AK418" s="38"/>
      <c r="AL418" s="38"/>
      <c r="AM418" s="38"/>
      <c r="AN418" s="38"/>
      <c r="AO418" s="34"/>
      <c r="AP418" s="34"/>
      <c r="AQ418" s="34"/>
      <c r="AR418" s="53"/>
      <c r="AS418" s="53"/>
      <c r="AT418" s="38"/>
      <c r="AU418" s="39"/>
      <c r="AV418" s="39"/>
      <c r="AW418" s="34"/>
      <c r="AX418" s="38"/>
      <c r="AY418" s="38"/>
      <c r="AZ418" s="38"/>
      <c r="BA418" s="38"/>
      <c r="BB418" s="38"/>
      <c r="BC418" s="38"/>
      <c r="BD418" s="38"/>
      <c r="BE418" s="38"/>
      <c r="BF418" s="38"/>
      <c r="BG418" s="38"/>
      <c r="BH418" s="38"/>
      <c r="BI418" s="38"/>
      <c r="BJ418" s="38"/>
      <c r="BK418" s="38"/>
      <c r="BL418" s="38"/>
      <c r="BM418" s="38"/>
      <c r="BN418" s="38"/>
      <c r="BO418" s="38"/>
      <c r="BP418" s="38"/>
      <c r="BQ418" s="38"/>
      <c r="BR418" s="38"/>
    </row>
    <row r="419" ht="15.75" customHeight="1">
      <c r="A419" s="38"/>
      <c r="B419" s="36"/>
      <c r="C419" s="34"/>
      <c r="D419" s="36"/>
      <c r="E419" s="36"/>
      <c r="F419" s="36"/>
      <c r="G419" s="36"/>
      <c r="H419" s="36"/>
      <c r="I419" s="36"/>
      <c r="J419" s="38"/>
      <c r="K419" s="38"/>
      <c r="L419" s="39"/>
      <c r="M419" s="46"/>
      <c r="N419" s="264"/>
      <c r="O419" s="46"/>
      <c r="P419" s="46"/>
      <c r="Q419" s="34"/>
      <c r="R419" s="36"/>
      <c r="S419" s="46"/>
      <c r="T419" s="36"/>
      <c r="U419" s="46"/>
      <c r="V419" s="46"/>
      <c r="W419" s="38"/>
      <c r="X419" s="38"/>
      <c r="Y419" s="36"/>
      <c r="Z419" s="34"/>
      <c r="AA419" s="48"/>
      <c r="AB419" s="20"/>
      <c r="AC419" s="46"/>
      <c r="AD419" s="46"/>
      <c r="AE419" s="38"/>
      <c r="AF419" s="34"/>
      <c r="AG419" s="38"/>
      <c r="AH419" s="38"/>
      <c r="AI419" s="38"/>
      <c r="AJ419" s="38"/>
      <c r="AK419" s="38"/>
      <c r="AL419" s="38"/>
      <c r="AM419" s="38"/>
      <c r="AN419" s="38"/>
      <c r="AO419" s="34"/>
      <c r="AP419" s="34"/>
      <c r="AQ419" s="34"/>
      <c r="AR419" s="53"/>
      <c r="AS419" s="53"/>
      <c r="AT419" s="38"/>
      <c r="AU419" s="39"/>
      <c r="AV419" s="39"/>
      <c r="AW419" s="34"/>
      <c r="AX419" s="38"/>
      <c r="AY419" s="38"/>
      <c r="AZ419" s="38"/>
      <c r="BA419" s="38"/>
      <c r="BB419" s="38"/>
      <c r="BC419" s="38"/>
      <c r="BD419" s="38"/>
      <c r="BE419" s="38"/>
      <c r="BF419" s="38"/>
      <c r="BG419" s="38"/>
      <c r="BH419" s="38"/>
      <c r="BI419" s="38"/>
      <c r="BJ419" s="38"/>
      <c r="BK419" s="38"/>
      <c r="BL419" s="38"/>
      <c r="BM419" s="38"/>
      <c r="BN419" s="38"/>
      <c r="BO419" s="38"/>
      <c r="BP419" s="38"/>
      <c r="BQ419" s="38"/>
      <c r="BR419" s="38"/>
    </row>
    <row r="420" ht="15.75" customHeight="1">
      <c r="A420" s="38"/>
      <c r="B420" s="36"/>
      <c r="C420" s="34"/>
      <c r="D420" s="36"/>
      <c r="E420" s="36"/>
      <c r="F420" s="36"/>
      <c r="G420" s="36"/>
      <c r="H420" s="36"/>
      <c r="I420" s="36"/>
      <c r="J420" s="38"/>
      <c r="K420" s="38"/>
      <c r="L420" s="39"/>
      <c r="M420" s="46"/>
      <c r="N420" s="264"/>
      <c r="O420" s="46"/>
      <c r="P420" s="46"/>
      <c r="Q420" s="34"/>
      <c r="R420" s="36"/>
      <c r="S420" s="46"/>
      <c r="T420" s="36"/>
      <c r="U420" s="46"/>
      <c r="V420" s="46"/>
      <c r="W420" s="38"/>
      <c r="X420" s="38"/>
      <c r="Y420" s="36"/>
      <c r="Z420" s="34"/>
      <c r="AA420" s="48"/>
      <c r="AB420" s="20"/>
      <c r="AC420" s="46"/>
      <c r="AD420" s="46"/>
      <c r="AE420" s="38"/>
      <c r="AF420" s="34"/>
      <c r="AG420" s="38"/>
      <c r="AH420" s="38"/>
      <c r="AI420" s="38"/>
      <c r="AJ420" s="38"/>
      <c r="AK420" s="38"/>
      <c r="AL420" s="38"/>
      <c r="AM420" s="38"/>
      <c r="AN420" s="38"/>
      <c r="AO420" s="34"/>
      <c r="AP420" s="34"/>
      <c r="AQ420" s="34"/>
      <c r="AR420" s="53"/>
      <c r="AS420" s="53"/>
      <c r="AT420" s="38"/>
      <c r="AU420" s="39"/>
      <c r="AV420" s="39"/>
      <c r="AW420" s="34"/>
      <c r="AX420" s="38"/>
      <c r="AY420" s="38"/>
      <c r="AZ420" s="38"/>
      <c r="BA420" s="38"/>
      <c r="BB420" s="38"/>
      <c r="BC420" s="38"/>
      <c r="BD420" s="38"/>
      <c r="BE420" s="38"/>
      <c r="BF420" s="38"/>
      <c r="BG420" s="38"/>
      <c r="BH420" s="38"/>
      <c r="BI420" s="38"/>
      <c r="BJ420" s="38"/>
      <c r="BK420" s="38"/>
      <c r="BL420" s="38"/>
      <c r="BM420" s="38"/>
      <c r="BN420" s="38"/>
      <c r="BO420" s="38"/>
      <c r="BP420" s="38"/>
      <c r="BQ420" s="38"/>
      <c r="BR420" s="38"/>
    </row>
    <row r="421" ht="15.75" customHeight="1">
      <c r="A421" s="38"/>
      <c r="B421" s="36"/>
      <c r="C421" s="34"/>
      <c r="D421" s="36"/>
      <c r="E421" s="36"/>
      <c r="F421" s="36"/>
      <c r="G421" s="36"/>
      <c r="H421" s="36"/>
      <c r="I421" s="36"/>
      <c r="J421" s="38"/>
      <c r="K421" s="38"/>
      <c r="L421" s="39"/>
      <c r="M421" s="46"/>
      <c r="N421" s="264"/>
      <c r="O421" s="46"/>
      <c r="P421" s="46"/>
      <c r="Q421" s="34"/>
      <c r="R421" s="36"/>
      <c r="S421" s="46"/>
      <c r="T421" s="36"/>
      <c r="U421" s="46"/>
      <c r="V421" s="46"/>
      <c r="W421" s="38"/>
      <c r="X421" s="38"/>
      <c r="Y421" s="36"/>
      <c r="Z421" s="34"/>
      <c r="AA421" s="48"/>
      <c r="AB421" s="20"/>
      <c r="AC421" s="46"/>
      <c r="AD421" s="46"/>
      <c r="AE421" s="38"/>
      <c r="AF421" s="34"/>
      <c r="AG421" s="38"/>
      <c r="AH421" s="38"/>
      <c r="AI421" s="38"/>
      <c r="AJ421" s="38"/>
      <c r="AK421" s="38"/>
      <c r="AL421" s="38"/>
      <c r="AM421" s="38"/>
      <c r="AN421" s="38"/>
      <c r="AO421" s="34"/>
      <c r="AP421" s="34"/>
      <c r="AQ421" s="34"/>
      <c r="AR421" s="53"/>
      <c r="AS421" s="53"/>
      <c r="AT421" s="38"/>
      <c r="AU421" s="39"/>
      <c r="AV421" s="39"/>
      <c r="AW421" s="34"/>
      <c r="AX421" s="38"/>
      <c r="AY421" s="38"/>
      <c r="AZ421" s="38"/>
      <c r="BA421" s="38"/>
      <c r="BB421" s="38"/>
      <c r="BC421" s="38"/>
      <c r="BD421" s="38"/>
      <c r="BE421" s="38"/>
      <c r="BF421" s="38"/>
      <c r="BG421" s="38"/>
      <c r="BH421" s="38"/>
      <c r="BI421" s="38"/>
      <c r="BJ421" s="38"/>
      <c r="BK421" s="38"/>
      <c r="BL421" s="38"/>
      <c r="BM421" s="38"/>
      <c r="BN421" s="38"/>
      <c r="BO421" s="38"/>
      <c r="BP421" s="38"/>
      <c r="BQ421" s="38"/>
      <c r="BR421" s="38"/>
    </row>
    <row r="422" ht="15.75" customHeight="1">
      <c r="A422" s="38"/>
      <c r="B422" s="36"/>
      <c r="C422" s="34"/>
      <c r="D422" s="36"/>
      <c r="E422" s="36"/>
      <c r="F422" s="36"/>
      <c r="G422" s="36"/>
      <c r="H422" s="36"/>
      <c r="I422" s="36"/>
      <c r="J422" s="38"/>
      <c r="K422" s="38"/>
      <c r="L422" s="39"/>
      <c r="M422" s="46"/>
      <c r="N422" s="264"/>
      <c r="O422" s="46"/>
      <c r="P422" s="46"/>
      <c r="Q422" s="34"/>
      <c r="R422" s="36"/>
      <c r="S422" s="46"/>
      <c r="T422" s="36"/>
      <c r="U422" s="46"/>
      <c r="V422" s="46"/>
      <c r="W422" s="38"/>
      <c r="X422" s="38"/>
      <c r="Y422" s="36"/>
      <c r="Z422" s="34"/>
      <c r="AA422" s="48"/>
      <c r="AB422" s="20"/>
      <c r="AC422" s="46"/>
      <c r="AD422" s="46"/>
      <c r="AE422" s="38"/>
      <c r="AF422" s="34"/>
      <c r="AG422" s="38"/>
      <c r="AH422" s="38"/>
      <c r="AI422" s="38"/>
      <c r="AJ422" s="38"/>
      <c r="AK422" s="38"/>
      <c r="AL422" s="38"/>
      <c r="AM422" s="38"/>
      <c r="AN422" s="38"/>
      <c r="AO422" s="34"/>
      <c r="AP422" s="34"/>
      <c r="AQ422" s="34"/>
      <c r="AR422" s="53"/>
      <c r="AS422" s="53"/>
      <c r="AT422" s="38"/>
      <c r="AU422" s="39"/>
      <c r="AV422" s="39"/>
      <c r="AW422" s="34"/>
      <c r="AX422" s="38"/>
      <c r="AY422" s="38"/>
      <c r="AZ422" s="38"/>
      <c r="BA422" s="38"/>
      <c r="BB422" s="38"/>
      <c r="BC422" s="38"/>
      <c r="BD422" s="38"/>
      <c r="BE422" s="38"/>
      <c r="BF422" s="38"/>
      <c r="BG422" s="38"/>
      <c r="BH422" s="38"/>
      <c r="BI422" s="38"/>
      <c r="BJ422" s="38"/>
      <c r="BK422" s="38"/>
      <c r="BL422" s="38"/>
      <c r="BM422" s="38"/>
      <c r="BN422" s="38"/>
      <c r="BO422" s="38"/>
      <c r="BP422" s="38"/>
      <c r="BQ422" s="38"/>
      <c r="BR422" s="38"/>
    </row>
    <row r="423" ht="15.75" customHeight="1">
      <c r="A423" s="38"/>
      <c r="B423" s="36"/>
      <c r="C423" s="34"/>
      <c r="D423" s="36"/>
      <c r="E423" s="36"/>
      <c r="F423" s="36"/>
      <c r="G423" s="36"/>
      <c r="H423" s="36"/>
      <c r="I423" s="36"/>
      <c r="J423" s="38"/>
      <c r="K423" s="38"/>
      <c r="L423" s="39"/>
      <c r="M423" s="46"/>
      <c r="N423" s="264"/>
      <c r="O423" s="46"/>
      <c r="P423" s="46"/>
      <c r="Q423" s="34"/>
      <c r="R423" s="36"/>
      <c r="S423" s="46"/>
      <c r="T423" s="36"/>
      <c r="U423" s="46"/>
      <c r="V423" s="46"/>
      <c r="W423" s="38"/>
      <c r="X423" s="38"/>
      <c r="Y423" s="36"/>
      <c r="Z423" s="34"/>
      <c r="AA423" s="48"/>
      <c r="AB423" s="20"/>
      <c r="AC423" s="46"/>
      <c r="AD423" s="46"/>
      <c r="AE423" s="38"/>
      <c r="AF423" s="34"/>
      <c r="AG423" s="38"/>
      <c r="AH423" s="38"/>
      <c r="AI423" s="38"/>
      <c r="AJ423" s="38"/>
      <c r="AK423" s="38"/>
      <c r="AL423" s="38"/>
      <c r="AM423" s="38"/>
      <c r="AN423" s="38"/>
      <c r="AO423" s="34"/>
      <c r="AP423" s="34"/>
      <c r="AQ423" s="34"/>
      <c r="AR423" s="53"/>
      <c r="AS423" s="53"/>
      <c r="AT423" s="38"/>
      <c r="AU423" s="39"/>
      <c r="AV423" s="39"/>
      <c r="AW423" s="34"/>
      <c r="AX423" s="38"/>
      <c r="AY423" s="38"/>
      <c r="AZ423" s="38"/>
      <c r="BA423" s="38"/>
      <c r="BB423" s="38"/>
      <c r="BC423" s="38"/>
      <c r="BD423" s="38"/>
      <c r="BE423" s="38"/>
      <c r="BF423" s="38"/>
      <c r="BG423" s="38"/>
      <c r="BH423" s="38"/>
      <c r="BI423" s="38"/>
      <c r="BJ423" s="38"/>
      <c r="BK423" s="38"/>
      <c r="BL423" s="38"/>
      <c r="BM423" s="38"/>
      <c r="BN423" s="38"/>
      <c r="BO423" s="38"/>
      <c r="BP423" s="38"/>
      <c r="BQ423" s="38"/>
      <c r="BR423" s="38"/>
    </row>
    <row r="424" ht="15.75" customHeight="1">
      <c r="A424" s="38"/>
      <c r="B424" s="36"/>
      <c r="C424" s="34"/>
      <c r="D424" s="36"/>
      <c r="E424" s="36"/>
      <c r="F424" s="36"/>
      <c r="G424" s="36"/>
      <c r="H424" s="36"/>
      <c r="I424" s="36"/>
      <c r="J424" s="38"/>
      <c r="K424" s="38"/>
      <c r="L424" s="39"/>
      <c r="M424" s="46"/>
      <c r="N424" s="264"/>
      <c r="O424" s="46"/>
      <c r="P424" s="46"/>
      <c r="Q424" s="34"/>
      <c r="R424" s="36"/>
      <c r="S424" s="46"/>
      <c r="T424" s="36"/>
      <c r="U424" s="46"/>
      <c r="V424" s="46"/>
      <c r="W424" s="38"/>
      <c r="X424" s="38"/>
      <c r="Y424" s="36"/>
      <c r="Z424" s="34"/>
      <c r="AA424" s="48"/>
      <c r="AB424" s="20"/>
      <c r="AC424" s="46"/>
      <c r="AD424" s="46"/>
      <c r="AE424" s="38"/>
      <c r="AF424" s="34"/>
      <c r="AG424" s="38"/>
      <c r="AH424" s="38"/>
      <c r="AI424" s="38"/>
      <c r="AJ424" s="38"/>
      <c r="AK424" s="38"/>
      <c r="AL424" s="38"/>
      <c r="AM424" s="38"/>
      <c r="AN424" s="38"/>
      <c r="AO424" s="34"/>
      <c r="AP424" s="34"/>
      <c r="AQ424" s="34"/>
      <c r="AR424" s="53"/>
      <c r="AS424" s="53"/>
      <c r="AT424" s="38"/>
      <c r="AU424" s="39"/>
      <c r="AV424" s="39"/>
      <c r="AW424" s="34"/>
      <c r="AX424" s="38"/>
      <c r="AY424" s="38"/>
      <c r="AZ424" s="38"/>
      <c r="BA424" s="38"/>
      <c r="BB424" s="38"/>
      <c r="BC424" s="38"/>
      <c r="BD424" s="38"/>
      <c r="BE424" s="38"/>
      <c r="BF424" s="38"/>
      <c r="BG424" s="38"/>
      <c r="BH424" s="38"/>
      <c r="BI424" s="38"/>
      <c r="BJ424" s="38"/>
      <c r="BK424" s="38"/>
      <c r="BL424" s="38"/>
      <c r="BM424" s="38"/>
      <c r="BN424" s="38"/>
      <c r="BO424" s="38"/>
      <c r="BP424" s="38"/>
      <c r="BQ424" s="38"/>
      <c r="BR424" s="38"/>
    </row>
    <row r="425" ht="15.75" customHeight="1">
      <c r="A425" s="38"/>
      <c r="B425" s="36"/>
      <c r="C425" s="34"/>
      <c r="D425" s="36"/>
      <c r="E425" s="36"/>
      <c r="F425" s="36"/>
      <c r="G425" s="36"/>
      <c r="H425" s="36"/>
      <c r="I425" s="36"/>
      <c r="J425" s="38"/>
      <c r="K425" s="38"/>
      <c r="L425" s="39"/>
      <c r="M425" s="46"/>
      <c r="N425" s="264"/>
      <c r="O425" s="46"/>
      <c r="P425" s="46"/>
      <c r="Q425" s="34"/>
      <c r="R425" s="36"/>
      <c r="S425" s="46"/>
      <c r="T425" s="36"/>
      <c r="U425" s="46"/>
      <c r="V425" s="46"/>
      <c r="W425" s="38"/>
      <c r="X425" s="38"/>
      <c r="Y425" s="36"/>
      <c r="Z425" s="34"/>
      <c r="AA425" s="48"/>
      <c r="AB425" s="20"/>
      <c r="AC425" s="46"/>
      <c r="AD425" s="46"/>
      <c r="AE425" s="38"/>
      <c r="AF425" s="34"/>
      <c r="AG425" s="38"/>
      <c r="AH425" s="38"/>
      <c r="AI425" s="38"/>
      <c r="AJ425" s="38"/>
      <c r="AK425" s="38"/>
      <c r="AL425" s="38"/>
      <c r="AM425" s="38"/>
      <c r="AN425" s="38"/>
      <c r="AO425" s="34"/>
      <c r="AP425" s="34"/>
      <c r="AQ425" s="34"/>
      <c r="AR425" s="53"/>
      <c r="AS425" s="53"/>
      <c r="AT425" s="38"/>
      <c r="AU425" s="39"/>
      <c r="AV425" s="39"/>
      <c r="AW425" s="34"/>
      <c r="AX425" s="38"/>
      <c r="AY425" s="38"/>
      <c r="AZ425" s="38"/>
      <c r="BA425" s="38"/>
      <c r="BB425" s="38"/>
      <c r="BC425" s="38"/>
      <c r="BD425" s="38"/>
      <c r="BE425" s="38"/>
      <c r="BF425" s="38"/>
      <c r="BG425" s="38"/>
      <c r="BH425" s="38"/>
      <c r="BI425" s="38"/>
      <c r="BJ425" s="38"/>
      <c r="BK425" s="38"/>
      <c r="BL425" s="38"/>
      <c r="BM425" s="38"/>
      <c r="BN425" s="38"/>
      <c r="BO425" s="38"/>
      <c r="BP425" s="38"/>
      <c r="BQ425" s="38"/>
      <c r="BR425" s="38"/>
    </row>
    <row r="426" ht="15.75" customHeight="1">
      <c r="A426" s="38"/>
      <c r="B426" s="36"/>
      <c r="C426" s="34"/>
      <c r="D426" s="36"/>
      <c r="E426" s="36"/>
      <c r="F426" s="36"/>
      <c r="G426" s="36"/>
      <c r="H426" s="36"/>
      <c r="I426" s="36"/>
      <c r="J426" s="38"/>
      <c r="K426" s="38"/>
      <c r="L426" s="39"/>
      <c r="M426" s="46"/>
      <c r="N426" s="264"/>
      <c r="O426" s="46"/>
      <c r="P426" s="46"/>
      <c r="Q426" s="34"/>
      <c r="R426" s="36"/>
      <c r="S426" s="46"/>
      <c r="T426" s="36"/>
      <c r="U426" s="46"/>
      <c r="V426" s="46"/>
      <c r="W426" s="38"/>
      <c r="X426" s="38"/>
      <c r="Y426" s="36"/>
      <c r="Z426" s="34"/>
      <c r="AA426" s="48"/>
      <c r="AB426" s="20"/>
      <c r="AC426" s="46"/>
      <c r="AD426" s="46"/>
      <c r="AE426" s="38"/>
      <c r="AF426" s="34"/>
      <c r="AG426" s="38"/>
      <c r="AH426" s="38"/>
      <c r="AI426" s="38"/>
      <c r="AJ426" s="38"/>
      <c r="AK426" s="38"/>
      <c r="AL426" s="38"/>
      <c r="AM426" s="38"/>
      <c r="AN426" s="38"/>
      <c r="AO426" s="34"/>
      <c r="AP426" s="34"/>
      <c r="AQ426" s="34"/>
      <c r="AR426" s="53"/>
      <c r="AS426" s="53"/>
      <c r="AT426" s="38"/>
      <c r="AU426" s="39"/>
      <c r="AV426" s="39"/>
      <c r="AW426" s="34"/>
      <c r="AX426" s="38"/>
      <c r="AY426" s="38"/>
      <c r="AZ426" s="38"/>
      <c r="BA426" s="38"/>
      <c r="BB426" s="38"/>
      <c r="BC426" s="38"/>
      <c r="BD426" s="38"/>
      <c r="BE426" s="38"/>
      <c r="BF426" s="38"/>
      <c r="BG426" s="38"/>
      <c r="BH426" s="38"/>
      <c r="BI426" s="38"/>
      <c r="BJ426" s="38"/>
      <c r="BK426" s="38"/>
      <c r="BL426" s="38"/>
      <c r="BM426" s="38"/>
      <c r="BN426" s="38"/>
      <c r="BO426" s="38"/>
      <c r="BP426" s="38"/>
      <c r="BQ426" s="38"/>
      <c r="BR426" s="38"/>
    </row>
    <row r="427" ht="15.75" customHeight="1">
      <c r="A427" s="38"/>
      <c r="B427" s="36"/>
      <c r="C427" s="34"/>
      <c r="D427" s="36"/>
      <c r="E427" s="36"/>
      <c r="F427" s="36"/>
      <c r="G427" s="36"/>
      <c r="H427" s="36"/>
      <c r="I427" s="36"/>
      <c r="J427" s="38"/>
      <c r="K427" s="38"/>
      <c r="L427" s="39"/>
      <c r="M427" s="46"/>
      <c r="N427" s="264"/>
      <c r="O427" s="46"/>
      <c r="P427" s="46"/>
      <c r="Q427" s="34"/>
      <c r="R427" s="36"/>
      <c r="S427" s="46"/>
      <c r="T427" s="36"/>
      <c r="U427" s="46"/>
      <c r="V427" s="46"/>
      <c r="W427" s="38"/>
      <c r="X427" s="38"/>
      <c r="Y427" s="36"/>
      <c r="Z427" s="34"/>
      <c r="AA427" s="48"/>
      <c r="AB427" s="20"/>
      <c r="AC427" s="46"/>
      <c r="AD427" s="46"/>
      <c r="AE427" s="38"/>
      <c r="AF427" s="34"/>
      <c r="AG427" s="38"/>
      <c r="AH427" s="38"/>
      <c r="AI427" s="38"/>
      <c r="AJ427" s="38"/>
      <c r="AK427" s="38"/>
      <c r="AL427" s="38"/>
      <c r="AM427" s="38"/>
      <c r="AN427" s="38"/>
      <c r="AO427" s="34"/>
      <c r="AP427" s="34"/>
      <c r="AQ427" s="34"/>
      <c r="AR427" s="53"/>
      <c r="AS427" s="53"/>
      <c r="AT427" s="38"/>
      <c r="AU427" s="39"/>
      <c r="AV427" s="39"/>
      <c r="AW427" s="34"/>
      <c r="AX427" s="38"/>
      <c r="AY427" s="38"/>
      <c r="AZ427" s="38"/>
      <c r="BA427" s="38"/>
      <c r="BB427" s="38"/>
      <c r="BC427" s="38"/>
      <c r="BD427" s="38"/>
      <c r="BE427" s="38"/>
      <c r="BF427" s="38"/>
      <c r="BG427" s="38"/>
      <c r="BH427" s="38"/>
      <c r="BI427" s="38"/>
      <c r="BJ427" s="38"/>
      <c r="BK427" s="38"/>
      <c r="BL427" s="38"/>
      <c r="BM427" s="38"/>
      <c r="BN427" s="38"/>
      <c r="BO427" s="38"/>
      <c r="BP427" s="38"/>
      <c r="BQ427" s="38"/>
      <c r="BR427" s="38"/>
    </row>
    <row r="428" ht="15.75" customHeight="1">
      <c r="A428" s="38"/>
      <c r="B428" s="36"/>
      <c r="C428" s="34"/>
      <c r="D428" s="36"/>
      <c r="E428" s="36"/>
      <c r="F428" s="36"/>
      <c r="G428" s="36"/>
      <c r="H428" s="36"/>
      <c r="I428" s="36"/>
      <c r="J428" s="38"/>
      <c r="K428" s="38"/>
      <c r="L428" s="39"/>
      <c r="M428" s="46"/>
      <c r="N428" s="264"/>
      <c r="O428" s="46"/>
      <c r="P428" s="46"/>
      <c r="Q428" s="34"/>
      <c r="R428" s="36"/>
      <c r="S428" s="46"/>
      <c r="T428" s="36"/>
      <c r="U428" s="46"/>
      <c r="V428" s="46"/>
      <c r="W428" s="38"/>
      <c r="X428" s="38"/>
      <c r="Y428" s="36"/>
      <c r="Z428" s="34"/>
      <c r="AA428" s="48"/>
      <c r="AB428" s="20"/>
      <c r="AC428" s="46"/>
      <c r="AD428" s="46"/>
      <c r="AE428" s="38"/>
      <c r="AF428" s="34"/>
      <c r="AG428" s="38"/>
      <c r="AH428" s="38"/>
      <c r="AI428" s="38"/>
      <c r="AJ428" s="38"/>
      <c r="AK428" s="38"/>
      <c r="AL428" s="38"/>
      <c r="AM428" s="38"/>
      <c r="AN428" s="38"/>
      <c r="AO428" s="34"/>
      <c r="AP428" s="34"/>
      <c r="AQ428" s="34"/>
      <c r="AR428" s="53"/>
      <c r="AS428" s="53"/>
      <c r="AT428" s="38"/>
      <c r="AU428" s="39"/>
      <c r="AV428" s="39"/>
      <c r="AW428" s="34"/>
      <c r="AX428" s="38"/>
      <c r="AY428" s="38"/>
      <c r="AZ428" s="38"/>
      <c r="BA428" s="38"/>
      <c r="BB428" s="38"/>
      <c r="BC428" s="38"/>
      <c r="BD428" s="38"/>
      <c r="BE428" s="38"/>
      <c r="BF428" s="38"/>
      <c r="BG428" s="38"/>
      <c r="BH428" s="38"/>
      <c r="BI428" s="38"/>
      <c r="BJ428" s="38"/>
      <c r="BK428" s="38"/>
      <c r="BL428" s="38"/>
      <c r="BM428" s="38"/>
      <c r="BN428" s="38"/>
      <c r="BO428" s="38"/>
      <c r="BP428" s="38"/>
      <c r="BQ428" s="38"/>
      <c r="BR428" s="38"/>
    </row>
    <row r="429" ht="15.75" customHeight="1">
      <c r="A429" s="38"/>
      <c r="B429" s="36"/>
      <c r="C429" s="34"/>
      <c r="D429" s="36"/>
      <c r="E429" s="36"/>
      <c r="F429" s="36"/>
      <c r="G429" s="36"/>
      <c r="H429" s="36"/>
      <c r="I429" s="36"/>
      <c r="J429" s="38"/>
      <c r="K429" s="38"/>
      <c r="L429" s="39"/>
      <c r="M429" s="46"/>
      <c r="N429" s="264"/>
      <c r="O429" s="46"/>
      <c r="P429" s="46"/>
      <c r="Q429" s="34"/>
      <c r="R429" s="36"/>
      <c r="S429" s="46"/>
      <c r="T429" s="36"/>
      <c r="U429" s="46"/>
      <c r="V429" s="46"/>
      <c r="W429" s="38"/>
      <c r="X429" s="38"/>
      <c r="Y429" s="36"/>
      <c r="Z429" s="34"/>
      <c r="AA429" s="48"/>
      <c r="AB429" s="20"/>
      <c r="AC429" s="46"/>
      <c r="AD429" s="46"/>
      <c r="AE429" s="38"/>
      <c r="AF429" s="34"/>
      <c r="AG429" s="38"/>
      <c r="AH429" s="38"/>
      <c r="AI429" s="38"/>
      <c r="AJ429" s="38"/>
      <c r="AK429" s="38"/>
      <c r="AL429" s="38"/>
      <c r="AM429" s="38"/>
      <c r="AN429" s="38"/>
      <c r="AO429" s="34"/>
      <c r="AP429" s="34"/>
      <c r="AQ429" s="34"/>
      <c r="AR429" s="53"/>
      <c r="AS429" s="53"/>
      <c r="AT429" s="38"/>
      <c r="AU429" s="39"/>
      <c r="AV429" s="39"/>
      <c r="AW429" s="34"/>
      <c r="AX429" s="38"/>
      <c r="AY429" s="38"/>
      <c r="AZ429" s="38"/>
      <c r="BA429" s="38"/>
      <c r="BB429" s="38"/>
      <c r="BC429" s="38"/>
      <c r="BD429" s="38"/>
      <c r="BE429" s="38"/>
      <c r="BF429" s="38"/>
      <c r="BG429" s="38"/>
      <c r="BH429" s="38"/>
      <c r="BI429" s="38"/>
      <c r="BJ429" s="38"/>
      <c r="BK429" s="38"/>
      <c r="BL429" s="38"/>
      <c r="BM429" s="38"/>
      <c r="BN429" s="38"/>
      <c r="BO429" s="38"/>
      <c r="BP429" s="38"/>
      <c r="BQ429" s="38"/>
      <c r="BR429" s="38"/>
    </row>
    <row r="430" ht="15.75" customHeight="1">
      <c r="A430" s="38"/>
      <c r="B430" s="36"/>
      <c r="C430" s="34"/>
      <c r="D430" s="36"/>
      <c r="E430" s="36"/>
      <c r="F430" s="36"/>
      <c r="G430" s="36"/>
      <c r="H430" s="36"/>
      <c r="I430" s="36"/>
      <c r="J430" s="38"/>
      <c r="K430" s="38"/>
      <c r="L430" s="39"/>
      <c r="M430" s="46"/>
      <c r="N430" s="264"/>
      <c r="O430" s="46"/>
      <c r="P430" s="46"/>
      <c r="Q430" s="34"/>
      <c r="R430" s="36"/>
      <c r="S430" s="46"/>
      <c r="T430" s="36"/>
      <c r="U430" s="46"/>
      <c r="V430" s="46"/>
      <c r="W430" s="38"/>
      <c r="X430" s="38"/>
      <c r="Y430" s="36"/>
      <c r="Z430" s="34"/>
      <c r="AA430" s="48"/>
      <c r="AB430" s="20"/>
      <c r="AC430" s="46"/>
      <c r="AD430" s="46"/>
      <c r="AE430" s="38"/>
      <c r="AF430" s="34"/>
      <c r="AG430" s="38"/>
      <c r="AH430" s="38"/>
      <c r="AI430" s="38"/>
      <c r="AJ430" s="38"/>
      <c r="AK430" s="38"/>
      <c r="AL430" s="38"/>
      <c r="AM430" s="38"/>
      <c r="AN430" s="38"/>
      <c r="AO430" s="34"/>
      <c r="AP430" s="34"/>
      <c r="AQ430" s="34"/>
      <c r="AR430" s="53"/>
      <c r="AS430" s="53"/>
      <c r="AT430" s="38"/>
      <c r="AU430" s="39"/>
      <c r="AV430" s="39"/>
      <c r="AW430" s="34"/>
      <c r="AX430" s="38"/>
      <c r="AY430" s="38"/>
      <c r="AZ430" s="38"/>
      <c r="BA430" s="38"/>
      <c r="BB430" s="38"/>
      <c r="BC430" s="38"/>
      <c r="BD430" s="38"/>
      <c r="BE430" s="38"/>
      <c r="BF430" s="38"/>
      <c r="BG430" s="38"/>
      <c r="BH430" s="38"/>
      <c r="BI430" s="38"/>
      <c r="BJ430" s="38"/>
      <c r="BK430" s="38"/>
      <c r="BL430" s="38"/>
      <c r="BM430" s="38"/>
      <c r="BN430" s="38"/>
      <c r="BO430" s="38"/>
      <c r="BP430" s="38"/>
      <c r="BQ430" s="38"/>
      <c r="BR430" s="38"/>
    </row>
    <row r="431" ht="15.75" customHeight="1">
      <c r="A431" s="38"/>
      <c r="B431" s="36"/>
      <c r="C431" s="34"/>
      <c r="D431" s="36"/>
      <c r="E431" s="36"/>
      <c r="F431" s="36"/>
      <c r="G431" s="36"/>
      <c r="H431" s="36"/>
      <c r="I431" s="36"/>
      <c r="J431" s="38"/>
      <c r="K431" s="38"/>
      <c r="L431" s="39"/>
      <c r="M431" s="46"/>
      <c r="N431" s="264"/>
      <c r="O431" s="46"/>
      <c r="P431" s="46"/>
      <c r="Q431" s="34"/>
      <c r="R431" s="36"/>
      <c r="S431" s="46"/>
      <c r="T431" s="36"/>
      <c r="U431" s="46"/>
      <c r="V431" s="46"/>
      <c r="W431" s="38"/>
      <c r="X431" s="38"/>
      <c r="Y431" s="36"/>
      <c r="Z431" s="34"/>
      <c r="AA431" s="48"/>
      <c r="AB431" s="20"/>
      <c r="AC431" s="46"/>
      <c r="AD431" s="46"/>
      <c r="AE431" s="38"/>
      <c r="AF431" s="34"/>
      <c r="AG431" s="38"/>
      <c r="AH431" s="38"/>
      <c r="AI431" s="38"/>
      <c r="AJ431" s="38"/>
      <c r="AK431" s="38"/>
      <c r="AL431" s="38"/>
      <c r="AM431" s="38"/>
      <c r="AN431" s="38"/>
      <c r="AO431" s="34"/>
      <c r="AP431" s="34"/>
      <c r="AQ431" s="34"/>
      <c r="AR431" s="53"/>
      <c r="AS431" s="53"/>
      <c r="AT431" s="38"/>
      <c r="AU431" s="39"/>
      <c r="AV431" s="39"/>
      <c r="AW431" s="34"/>
      <c r="AX431" s="38"/>
      <c r="AY431" s="38"/>
      <c r="AZ431" s="38"/>
      <c r="BA431" s="38"/>
      <c r="BB431" s="38"/>
      <c r="BC431" s="38"/>
      <c r="BD431" s="38"/>
      <c r="BE431" s="38"/>
      <c r="BF431" s="38"/>
      <c r="BG431" s="38"/>
      <c r="BH431" s="38"/>
      <c r="BI431" s="38"/>
      <c r="BJ431" s="38"/>
      <c r="BK431" s="38"/>
      <c r="BL431" s="38"/>
      <c r="BM431" s="38"/>
      <c r="BN431" s="38"/>
      <c r="BO431" s="38"/>
      <c r="BP431" s="38"/>
      <c r="BQ431" s="38"/>
      <c r="BR431" s="38"/>
    </row>
    <row r="432" ht="15.75" customHeight="1">
      <c r="A432" s="38"/>
      <c r="B432" s="36"/>
      <c r="C432" s="34"/>
      <c r="D432" s="36"/>
      <c r="E432" s="36"/>
      <c r="F432" s="36"/>
      <c r="G432" s="36"/>
      <c r="H432" s="36"/>
      <c r="I432" s="36"/>
      <c r="J432" s="38"/>
      <c r="K432" s="38"/>
      <c r="L432" s="39"/>
      <c r="M432" s="46"/>
      <c r="N432" s="264"/>
      <c r="O432" s="46"/>
      <c r="P432" s="46"/>
      <c r="Q432" s="34"/>
      <c r="R432" s="36"/>
      <c r="S432" s="46"/>
      <c r="T432" s="36"/>
      <c r="U432" s="46"/>
      <c r="V432" s="46"/>
      <c r="W432" s="38"/>
      <c r="X432" s="38"/>
      <c r="Y432" s="36"/>
      <c r="Z432" s="34"/>
      <c r="AA432" s="48"/>
      <c r="AB432" s="20"/>
      <c r="AC432" s="46"/>
      <c r="AD432" s="46"/>
      <c r="AE432" s="38"/>
      <c r="AF432" s="34"/>
      <c r="AG432" s="38"/>
      <c r="AH432" s="38"/>
      <c r="AI432" s="38"/>
      <c r="AJ432" s="38"/>
      <c r="AK432" s="38"/>
      <c r="AL432" s="38"/>
      <c r="AM432" s="38"/>
      <c r="AN432" s="38"/>
      <c r="AO432" s="34"/>
      <c r="AP432" s="34"/>
      <c r="AQ432" s="34"/>
      <c r="AR432" s="53"/>
      <c r="AS432" s="53"/>
      <c r="AT432" s="38"/>
      <c r="AU432" s="39"/>
      <c r="AV432" s="39"/>
      <c r="AW432" s="34"/>
      <c r="AX432" s="38"/>
      <c r="AY432" s="38"/>
      <c r="AZ432" s="38"/>
      <c r="BA432" s="38"/>
      <c r="BB432" s="38"/>
      <c r="BC432" s="38"/>
      <c r="BD432" s="38"/>
      <c r="BE432" s="38"/>
      <c r="BF432" s="38"/>
      <c r="BG432" s="38"/>
      <c r="BH432" s="38"/>
      <c r="BI432" s="38"/>
      <c r="BJ432" s="38"/>
      <c r="BK432" s="38"/>
      <c r="BL432" s="38"/>
      <c r="BM432" s="38"/>
      <c r="BN432" s="38"/>
      <c r="BO432" s="38"/>
      <c r="BP432" s="38"/>
      <c r="BQ432" s="38"/>
      <c r="BR432" s="38"/>
    </row>
    <row r="433" ht="15.75" customHeight="1">
      <c r="A433" s="38"/>
      <c r="B433" s="36"/>
      <c r="C433" s="34"/>
      <c r="D433" s="36"/>
      <c r="E433" s="36"/>
      <c r="F433" s="36"/>
      <c r="G433" s="36"/>
      <c r="H433" s="36"/>
      <c r="I433" s="36"/>
      <c r="J433" s="38"/>
      <c r="K433" s="38"/>
      <c r="L433" s="39"/>
      <c r="M433" s="46"/>
      <c r="N433" s="264"/>
      <c r="O433" s="46"/>
      <c r="P433" s="46"/>
      <c r="Q433" s="34"/>
      <c r="R433" s="36"/>
      <c r="S433" s="46"/>
      <c r="T433" s="36"/>
      <c r="U433" s="46"/>
      <c r="V433" s="46"/>
      <c r="W433" s="38"/>
      <c r="X433" s="38"/>
      <c r="Y433" s="36"/>
      <c r="Z433" s="34"/>
      <c r="AA433" s="48"/>
      <c r="AB433" s="20"/>
      <c r="AC433" s="46"/>
      <c r="AD433" s="46"/>
      <c r="AE433" s="38"/>
      <c r="AF433" s="34"/>
      <c r="AG433" s="38"/>
      <c r="AH433" s="38"/>
      <c r="AI433" s="38"/>
      <c r="AJ433" s="38"/>
      <c r="AK433" s="38"/>
      <c r="AL433" s="38"/>
      <c r="AM433" s="38"/>
      <c r="AN433" s="38"/>
      <c r="AO433" s="34"/>
      <c r="AP433" s="34"/>
      <c r="AQ433" s="34"/>
      <c r="AR433" s="53"/>
      <c r="AS433" s="53"/>
      <c r="AT433" s="38"/>
      <c r="AU433" s="39"/>
      <c r="AV433" s="39"/>
      <c r="AW433" s="34"/>
      <c r="AX433" s="38"/>
      <c r="AY433" s="38"/>
      <c r="AZ433" s="38"/>
      <c r="BA433" s="38"/>
      <c r="BB433" s="38"/>
      <c r="BC433" s="38"/>
      <c r="BD433" s="38"/>
      <c r="BE433" s="38"/>
      <c r="BF433" s="38"/>
      <c r="BG433" s="38"/>
      <c r="BH433" s="38"/>
      <c r="BI433" s="38"/>
      <c r="BJ433" s="38"/>
      <c r="BK433" s="38"/>
      <c r="BL433" s="38"/>
      <c r="BM433" s="38"/>
      <c r="BN433" s="38"/>
      <c r="BO433" s="38"/>
      <c r="BP433" s="38"/>
      <c r="BQ433" s="38"/>
      <c r="BR433" s="38"/>
    </row>
    <row r="434" ht="15.75" customHeight="1">
      <c r="A434" s="38"/>
      <c r="B434" s="36"/>
      <c r="C434" s="34"/>
      <c r="D434" s="36"/>
      <c r="E434" s="36"/>
      <c r="F434" s="36"/>
      <c r="G434" s="36"/>
      <c r="H434" s="36"/>
      <c r="I434" s="36"/>
      <c r="J434" s="38"/>
      <c r="K434" s="38"/>
      <c r="L434" s="39"/>
      <c r="M434" s="46"/>
      <c r="N434" s="264"/>
      <c r="O434" s="46"/>
      <c r="P434" s="46"/>
      <c r="Q434" s="34"/>
      <c r="R434" s="36"/>
      <c r="S434" s="46"/>
      <c r="T434" s="36"/>
      <c r="U434" s="46"/>
      <c r="V434" s="46"/>
      <c r="W434" s="38"/>
      <c r="X434" s="38"/>
      <c r="Y434" s="36"/>
      <c r="Z434" s="34"/>
      <c r="AA434" s="48"/>
      <c r="AB434" s="20"/>
      <c r="AC434" s="46"/>
      <c r="AD434" s="46"/>
      <c r="AE434" s="38"/>
      <c r="AF434" s="34"/>
      <c r="AG434" s="38"/>
      <c r="AH434" s="38"/>
      <c r="AI434" s="38"/>
      <c r="AJ434" s="38"/>
      <c r="AK434" s="38"/>
      <c r="AL434" s="38"/>
      <c r="AM434" s="38"/>
      <c r="AN434" s="38"/>
      <c r="AO434" s="34"/>
      <c r="AP434" s="34"/>
      <c r="AQ434" s="34"/>
      <c r="AR434" s="53"/>
      <c r="AS434" s="53"/>
      <c r="AT434" s="38"/>
      <c r="AU434" s="39"/>
      <c r="AV434" s="39"/>
      <c r="AW434" s="34"/>
      <c r="AX434" s="38"/>
      <c r="AY434" s="38"/>
      <c r="AZ434" s="38"/>
      <c r="BA434" s="38"/>
      <c r="BB434" s="38"/>
      <c r="BC434" s="38"/>
      <c r="BD434" s="38"/>
      <c r="BE434" s="38"/>
      <c r="BF434" s="38"/>
      <c r="BG434" s="38"/>
      <c r="BH434" s="38"/>
      <c r="BI434" s="38"/>
      <c r="BJ434" s="38"/>
      <c r="BK434" s="38"/>
      <c r="BL434" s="38"/>
      <c r="BM434" s="38"/>
      <c r="BN434" s="38"/>
      <c r="BO434" s="38"/>
      <c r="BP434" s="38"/>
      <c r="BQ434" s="38"/>
      <c r="BR434" s="38"/>
    </row>
    <row r="435" ht="15.75" customHeight="1">
      <c r="A435" s="38"/>
      <c r="B435" s="36"/>
      <c r="C435" s="34"/>
      <c r="D435" s="36"/>
      <c r="E435" s="36"/>
      <c r="F435" s="36"/>
      <c r="G435" s="36"/>
      <c r="H435" s="36"/>
      <c r="I435" s="36"/>
      <c r="J435" s="38"/>
      <c r="K435" s="38"/>
      <c r="L435" s="39"/>
      <c r="M435" s="46"/>
      <c r="N435" s="264"/>
      <c r="O435" s="46"/>
      <c r="P435" s="46"/>
      <c r="Q435" s="34"/>
      <c r="R435" s="36"/>
      <c r="S435" s="46"/>
      <c r="T435" s="36"/>
      <c r="U435" s="46"/>
      <c r="V435" s="46"/>
      <c r="W435" s="38"/>
      <c r="X435" s="38"/>
      <c r="Y435" s="36"/>
      <c r="Z435" s="34"/>
      <c r="AA435" s="48"/>
      <c r="AB435" s="20"/>
      <c r="AC435" s="46"/>
      <c r="AD435" s="46"/>
      <c r="AE435" s="38"/>
      <c r="AF435" s="34"/>
      <c r="AG435" s="38"/>
      <c r="AH435" s="38"/>
      <c r="AI435" s="38"/>
      <c r="AJ435" s="38"/>
      <c r="AK435" s="38"/>
      <c r="AL435" s="38"/>
      <c r="AM435" s="38"/>
      <c r="AN435" s="38"/>
      <c r="AO435" s="34"/>
      <c r="AP435" s="34"/>
      <c r="AQ435" s="34"/>
      <c r="AR435" s="53"/>
      <c r="AS435" s="53"/>
      <c r="AT435" s="38"/>
      <c r="AU435" s="39"/>
      <c r="AV435" s="39"/>
      <c r="AW435" s="34"/>
      <c r="AX435" s="38"/>
      <c r="AY435" s="38"/>
      <c r="AZ435" s="38"/>
      <c r="BA435" s="38"/>
      <c r="BB435" s="38"/>
      <c r="BC435" s="38"/>
      <c r="BD435" s="38"/>
      <c r="BE435" s="38"/>
      <c r="BF435" s="38"/>
      <c r="BG435" s="38"/>
      <c r="BH435" s="38"/>
      <c r="BI435" s="38"/>
      <c r="BJ435" s="38"/>
      <c r="BK435" s="38"/>
      <c r="BL435" s="38"/>
      <c r="BM435" s="38"/>
      <c r="BN435" s="38"/>
      <c r="BO435" s="38"/>
      <c r="BP435" s="38"/>
      <c r="BQ435" s="38"/>
      <c r="BR435" s="38"/>
    </row>
    <row r="436" ht="15.75" customHeight="1">
      <c r="A436" s="38"/>
      <c r="B436" s="36"/>
      <c r="C436" s="34"/>
      <c r="D436" s="36"/>
      <c r="E436" s="36"/>
      <c r="F436" s="36"/>
      <c r="G436" s="36"/>
      <c r="H436" s="36"/>
      <c r="I436" s="36"/>
      <c r="J436" s="38"/>
      <c r="K436" s="38"/>
      <c r="L436" s="39"/>
      <c r="M436" s="46"/>
      <c r="N436" s="264"/>
      <c r="O436" s="46"/>
      <c r="P436" s="46"/>
      <c r="Q436" s="34"/>
      <c r="R436" s="36"/>
      <c r="S436" s="46"/>
      <c r="T436" s="36"/>
      <c r="U436" s="46"/>
      <c r="V436" s="46"/>
      <c r="W436" s="38"/>
      <c r="X436" s="38"/>
      <c r="Y436" s="36"/>
      <c r="Z436" s="34"/>
      <c r="AA436" s="48"/>
      <c r="AB436" s="20"/>
      <c r="AC436" s="46"/>
      <c r="AD436" s="46"/>
      <c r="AE436" s="38"/>
      <c r="AF436" s="34"/>
      <c r="AG436" s="38"/>
      <c r="AH436" s="38"/>
      <c r="AI436" s="38"/>
      <c r="AJ436" s="38"/>
      <c r="AK436" s="38"/>
      <c r="AL436" s="38"/>
      <c r="AM436" s="38"/>
      <c r="AN436" s="38"/>
      <c r="AO436" s="34"/>
      <c r="AP436" s="34"/>
      <c r="AQ436" s="34"/>
      <c r="AR436" s="53"/>
      <c r="AS436" s="53"/>
      <c r="AT436" s="38"/>
      <c r="AU436" s="39"/>
      <c r="AV436" s="39"/>
      <c r="AW436" s="34"/>
      <c r="AX436" s="38"/>
      <c r="AY436" s="38"/>
      <c r="AZ436" s="38"/>
      <c r="BA436" s="38"/>
      <c r="BB436" s="38"/>
      <c r="BC436" s="38"/>
      <c r="BD436" s="38"/>
      <c r="BE436" s="38"/>
      <c r="BF436" s="38"/>
      <c r="BG436" s="38"/>
      <c r="BH436" s="38"/>
      <c r="BI436" s="38"/>
      <c r="BJ436" s="38"/>
      <c r="BK436" s="38"/>
      <c r="BL436" s="38"/>
      <c r="BM436" s="38"/>
      <c r="BN436" s="38"/>
      <c r="BO436" s="38"/>
      <c r="BP436" s="38"/>
      <c r="BQ436" s="38"/>
      <c r="BR436" s="38"/>
    </row>
    <row r="437" ht="15.75" customHeight="1">
      <c r="A437" s="38"/>
      <c r="B437" s="36"/>
      <c r="C437" s="34"/>
      <c r="D437" s="36"/>
      <c r="E437" s="36"/>
      <c r="F437" s="36"/>
      <c r="G437" s="36"/>
      <c r="H437" s="36"/>
      <c r="I437" s="36"/>
      <c r="J437" s="38"/>
      <c r="K437" s="38"/>
      <c r="L437" s="39"/>
      <c r="M437" s="46"/>
      <c r="N437" s="264"/>
      <c r="O437" s="46"/>
      <c r="P437" s="46"/>
      <c r="Q437" s="34"/>
      <c r="R437" s="36"/>
      <c r="S437" s="46"/>
      <c r="T437" s="36"/>
      <c r="U437" s="46"/>
      <c r="V437" s="46"/>
      <c r="W437" s="38"/>
      <c r="X437" s="38"/>
      <c r="Y437" s="36"/>
      <c r="Z437" s="34"/>
      <c r="AA437" s="48"/>
      <c r="AB437" s="20"/>
      <c r="AC437" s="46"/>
      <c r="AD437" s="46"/>
      <c r="AE437" s="38"/>
      <c r="AF437" s="34"/>
      <c r="AG437" s="38"/>
      <c r="AH437" s="38"/>
      <c r="AI437" s="38"/>
      <c r="AJ437" s="38"/>
      <c r="AK437" s="38"/>
      <c r="AL437" s="38"/>
      <c r="AM437" s="38"/>
      <c r="AN437" s="38"/>
      <c r="AO437" s="34"/>
      <c r="AP437" s="34"/>
      <c r="AQ437" s="34"/>
      <c r="AR437" s="53"/>
      <c r="AS437" s="53"/>
      <c r="AT437" s="38"/>
      <c r="AU437" s="39"/>
      <c r="AV437" s="39"/>
      <c r="AW437" s="34"/>
      <c r="AX437" s="38"/>
      <c r="AY437" s="38"/>
      <c r="AZ437" s="38"/>
      <c r="BA437" s="38"/>
      <c r="BB437" s="38"/>
      <c r="BC437" s="38"/>
      <c r="BD437" s="38"/>
      <c r="BE437" s="38"/>
      <c r="BF437" s="38"/>
      <c r="BG437" s="38"/>
      <c r="BH437" s="38"/>
      <c r="BI437" s="38"/>
      <c r="BJ437" s="38"/>
      <c r="BK437" s="38"/>
      <c r="BL437" s="38"/>
      <c r="BM437" s="38"/>
      <c r="BN437" s="38"/>
      <c r="BO437" s="38"/>
      <c r="BP437" s="38"/>
      <c r="BQ437" s="38"/>
      <c r="BR437" s="38"/>
    </row>
    <row r="438" ht="15.75" customHeight="1">
      <c r="A438" s="38"/>
      <c r="B438" s="36"/>
      <c r="C438" s="34"/>
      <c r="D438" s="36"/>
      <c r="E438" s="36"/>
      <c r="F438" s="36"/>
      <c r="G438" s="36"/>
      <c r="H438" s="36"/>
      <c r="I438" s="36"/>
      <c r="J438" s="38"/>
      <c r="K438" s="38"/>
      <c r="L438" s="39"/>
      <c r="M438" s="46"/>
      <c r="N438" s="264"/>
      <c r="O438" s="46"/>
      <c r="P438" s="46"/>
      <c r="Q438" s="34"/>
      <c r="R438" s="36"/>
      <c r="S438" s="46"/>
      <c r="T438" s="36"/>
      <c r="U438" s="46"/>
      <c r="V438" s="46"/>
      <c r="W438" s="38"/>
      <c r="X438" s="38"/>
      <c r="Y438" s="36"/>
      <c r="Z438" s="34"/>
      <c r="AA438" s="48"/>
      <c r="AB438" s="20"/>
      <c r="AC438" s="46"/>
      <c r="AD438" s="46"/>
      <c r="AE438" s="38"/>
      <c r="AF438" s="34"/>
      <c r="AG438" s="38"/>
      <c r="AH438" s="38"/>
      <c r="AI438" s="38"/>
      <c r="AJ438" s="38"/>
      <c r="AK438" s="38"/>
      <c r="AL438" s="38"/>
      <c r="AM438" s="38"/>
      <c r="AN438" s="38"/>
      <c r="AO438" s="34"/>
      <c r="AP438" s="34"/>
      <c r="AQ438" s="34"/>
      <c r="AR438" s="53"/>
      <c r="AS438" s="53"/>
      <c r="AT438" s="38"/>
      <c r="AU438" s="39"/>
      <c r="AV438" s="39"/>
      <c r="AW438" s="34"/>
      <c r="AX438" s="38"/>
      <c r="AY438" s="38"/>
      <c r="AZ438" s="38"/>
      <c r="BA438" s="38"/>
      <c r="BB438" s="38"/>
      <c r="BC438" s="38"/>
      <c r="BD438" s="38"/>
      <c r="BE438" s="38"/>
      <c r="BF438" s="38"/>
      <c r="BG438" s="38"/>
      <c r="BH438" s="38"/>
      <c r="BI438" s="38"/>
      <c r="BJ438" s="38"/>
      <c r="BK438" s="38"/>
      <c r="BL438" s="38"/>
      <c r="BM438" s="38"/>
      <c r="BN438" s="38"/>
      <c r="BO438" s="38"/>
      <c r="BP438" s="38"/>
      <c r="BQ438" s="38"/>
      <c r="BR438" s="38"/>
    </row>
    <row r="439" ht="15.75" customHeight="1">
      <c r="A439" s="38"/>
      <c r="B439" s="36"/>
      <c r="C439" s="34"/>
      <c r="D439" s="36"/>
      <c r="E439" s="36"/>
      <c r="F439" s="36"/>
      <c r="G439" s="36"/>
      <c r="H439" s="36"/>
      <c r="I439" s="36"/>
      <c r="J439" s="38"/>
      <c r="K439" s="38"/>
      <c r="L439" s="39"/>
      <c r="M439" s="46"/>
      <c r="N439" s="264"/>
      <c r="O439" s="46"/>
      <c r="P439" s="46"/>
      <c r="Q439" s="34"/>
      <c r="R439" s="36"/>
      <c r="S439" s="46"/>
      <c r="T439" s="36"/>
      <c r="U439" s="46"/>
      <c r="V439" s="46"/>
      <c r="W439" s="38"/>
      <c r="X439" s="38"/>
      <c r="Y439" s="36"/>
      <c r="Z439" s="34"/>
      <c r="AA439" s="48"/>
      <c r="AB439" s="20"/>
      <c r="AC439" s="46"/>
      <c r="AD439" s="46"/>
      <c r="AE439" s="38"/>
      <c r="AF439" s="34"/>
      <c r="AG439" s="38"/>
      <c r="AH439" s="38"/>
      <c r="AI439" s="38"/>
      <c r="AJ439" s="38"/>
      <c r="AK439" s="38"/>
      <c r="AL439" s="38"/>
      <c r="AM439" s="38"/>
      <c r="AN439" s="38"/>
      <c r="AO439" s="34"/>
      <c r="AP439" s="34"/>
      <c r="AQ439" s="34"/>
      <c r="AR439" s="53"/>
      <c r="AS439" s="53"/>
      <c r="AT439" s="38"/>
      <c r="AU439" s="39"/>
      <c r="AV439" s="39"/>
      <c r="AW439" s="34"/>
      <c r="AX439" s="38"/>
      <c r="AY439" s="38"/>
      <c r="AZ439" s="38"/>
      <c r="BA439" s="38"/>
      <c r="BB439" s="38"/>
      <c r="BC439" s="38"/>
      <c r="BD439" s="38"/>
      <c r="BE439" s="38"/>
      <c r="BF439" s="38"/>
      <c r="BG439" s="38"/>
      <c r="BH439" s="38"/>
      <c r="BI439" s="38"/>
      <c r="BJ439" s="38"/>
      <c r="BK439" s="38"/>
      <c r="BL439" s="38"/>
      <c r="BM439" s="38"/>
      <c r="BN439" s="38"/>
      <c r="BO439" s="38"/>
      <c r="BP439" s="38"/>
      <c r="BQ439" s="38"/>
      <c r="BR439" s="38"/>
    </row>
    <row r="440" ht="15.75" customHeight="1">
      <c r="A440" s="38"/>
      <c r="B440" s="36"/>
      <c r="C440" s="34"/>
      <c r="D440" s="36"/>
      <c r="E440" s="36"/>
      <c r="F440" s="36"/>
      <c r="G440" s="36"/>
      <c r="H440" s="36"/>
      <c r="I440" s="36"/>
      <c r="J440" s="38"/>
      <c r="K440" s="38"/>
      <c r="L440" s="39"/>
      <c r="M440" s="46"/>
      <c r="N440" s="264"/>
      <c r="O440" s="46"/>
      <c r="P440" s="46"/>
      <c r="Q440" s="34"/>
      <c r="R440" s="36"/>
      <c r="S440" s="46"/>
      <c r="T440" s="36"/>
      <c r="U440" s="46"/>
      <c r="V440" s="46"/>
      <c r="W440" s="38"/>
      <c r="X440" s="38"/>
      <c r="Y440" s="36"/>
      <c r="Z440" s="34"/>
      <c r="AA440" s="48"/>
      <c r="AB440" s="20"/>
      <c r="AC440" s="46"/>
      <c r="AD440" s="46"/>
      <c r="AE440" s="38"/>
      <c r="AF440" s="34"/>
      <c r="AG440" s="38"/>
      <c r="AH440" s="38"/>
      <c r="AI440" s="38"/>
      <c r="AJ440" s="38"/>
      <c r="AK440" s="38"/>
      <c r="AL440" s="38"/>
      <c r="AM440" s="38"/>
      <c r="AN440" s="38"/>
      <c r="AO440" s="34"/>
      <c r="AP440" s="34"/>
      <c r="AQ440" s="34"/>
      <c r="AR440" s="53"/>
      <c r="AS440" s="53"/>
      <c r="AT440" s="38"/>
      <c r="AU440" s="39"/>
      <c r="AV440" s="39"/>
      <c r="AW440" s="34"/>
      <c r="AX440" s="38"/>
      <c r="AY440" s="38"/>
      <c r="AZ440" s="38"/>
      <c r="BA440" s="38"/>
      <c r="BB440" s="38"/>
      <c r="BC440" s="38"/>
      <c r="BD440" s="38"/>
      <c r="BE440" s="38"/>
      <c r="BF440" s="38"/>
      <c r="BG440" s="38"/>
      <c r="BH440" s="38"/>
      <c r="BI440" s="38"/>
      <c r="BJ440" s="38"/>
      <c r="BK440" s="38"/>
      <c r="BL440" s="38"/>
      <c r="BM440" s="38"/>
      <c r="BN440" s="38"/>
      <c r="BO440" s="38"/>
      <c r="BP440" s="38"/>
      <c r="BQ440" s="38"/>
      <c r="BR440" s="38"/>
    </row>
    <row r="441" ht="15.75" customHeight="1">
      <c r="A441" s="38"/>
      <c r="B441" s="36"/>
      <c r="C441" s="34"/>
      <c r="D441" s="36"/>
      <c r="E441" s="36"/>
      <c r="F441" s="36"/>
      <c r="G441" s="36"/>
      <c r="H441" s="36"/>
      <c r="I441" s="36"/>
      <c r="J441" s="38"/>
      <c r="K441" s="38"/>
      <c r="L441" s="39"/>
      <c r="M441" s="46"/>
      <c r="N441" s="264"/>
      <c r="O441" s="46"/>
      <c r="P441" s="46"/>
      <c r="Q441" s="34"/>
      <c r="R441" s="36"/>
      <c r="S441" s="46"/>
      <c r="T441" s="36"/>
      <c r="U441" s="46"/>
      <c r="V441" s="46"/>
      <c r="W441" s="38"/>
      <c r="X441" s="38"/>
      <c r="Y441" s="36"/>
      <c r="Z441" s="34"/>
      <c r="AA441" s="48"/>
      <c r="AB441" s="20"/>
      <c r="AC441" s="46"/>
      <c r="AD441" s="46"/>
      <c r="AE441" s="38"/>
      <c r="AF441" s="34"/>
      <c r="AG441" s="38"/>
      <c r="AH441" s="38"/>
      <c r="AI441" s="38"/>
      <c r="AJ441" s="38"/>
      <c r="AK441" s="38"/>
      <c r="AL441" s="38"/>
      <c r="AM441" s="38"/>
      <c r="AN441" s="38"/>
      <c r="AO441" s="34"/>
      <c r="AP441" s="34"/>
      <c r="AQ441" s="34"/>
      <c r="AR441" s="53"/>
      <c r="AS441" s="53"/>
      <c r="AT441" s="38"/>
      <c r="AU441" s="39"/>
      <c r="AV441" s="39"/>
      <c r="AW441" s="34"/>
      <c r="AX441" s="38"/>
      <c r="AY441" s="38"/>
      <c r="AZ441" s="38"/>
      <c r="BA441" s="38"/>
      <c r="BB441" s="38"/>
      <c r="BC441" s="38"/>
      <c r="BD441" s="38"/>
      <c r="BE441" s="38"/>
      <c r="BF441" s="38"/>
      <c r="BG441" s="38"/>
      <c r="BH441" s="38"/>
      <c r="BI441" s="38"/>
      <c r="BJ441" s="38"/>
      <c r="BK441" s="38"/>
      <c r="BL441" s="38"/>
      <c r="BM441" s="38"/>
      <c r="BN441" s="38"/>
      <c r="BO441" s="38"/>
      <c r="BP441" s="38"/>
      <c r="BQ441" s="38"/>
      <c r="BR441" s="38"/>
    </row>
    <row r="442" ht="15.75" customHeight="1">
      <c r="A442" s="38"/>
      <c r="B442" s="36"/>
      <c r="C442" s="34"/>
      <c r="D442" s="36"/>
      <c r="E442" s="36"/>
      <c r="F442" s="36"/>
      <c r="G442" s="36"/>
      <c r="H442" s="36"/>
      <c r="I442" s="36"/>
      <c r="J442" s="38"/>
      <c r="K442" s="38"/>
      <c r="L442" s="39"/>
      <c r="M442" s="46"/>
      <c r="N442" s="264"/>
      <c r="O442" s="46"/>
      <c r="P442" s="46"/>
      <c r="Q442" s="34"/>
      <c r="R442" s="36"/>
      <c r="S442" s="46"/>
      <c r="T442" s="36"/>
      <c r="U442" s="46"/>
      <c r="V442" s="46"/>
      <c r="W442" s="38"/>
      <c r="X442" s="38"/>
      <c r="Y442" s="36"/>
      <c r="Z442" s="34"/>
      <c r="AA442" s="48"/>
      <c r="AB442" s="20"/>
      <c r="AC442" s="46"/>
      <c r="AD442" s="46"/>
      <c r="AE442" s="38"/>
      <c r="AF442" s="34"/>
      <c r="AG442" s="38"/>
      <c r="AH442" s="38"/>
      <c r="AI442" s="38"/>
      <c r="AJ442" s="38"/>
      <c r="AK442" s="38"/>
      <c r="AL442" s="38"/>
      <c r="AM442" s="38"/>
      <c r="AN442" s="38"/>
      <c r="AO442" s="34"/>
      <c r="AP442" s="34"/>
      <c r="AQ442" s="34"/>
      <c r="AR442" s="53"/>
      <c r="AS442" s="53"/>
      <c r="AT442" s="38"/>
      <c r="AU442" s="39"/>
      <c r="AV442" s="39"/>
      <c r="AW442" s="34"/>
      <c r="AX442" s="38"/>
      <c r="AY442" s="38"/>
      <c r="AZ442" s="38"/>
      <c r="BA442" s="38"/>
      <c r="BB442" s="38"/>
      <c r="BC442" s="38"/>
      <c r="BD442" s="38"/>
      <c r="BE442" s="38"/>
      <c r="BF442" s="38"/>
      <c r="BG442" s="38"/>
      <c r="BH442" s="38"/>
      <c r="BI442" s="38"/>
      <c r="BJ442" s="38"/>
      <c r="BK442" s="38"/>
      <c r="BL442" s="38"/>
      <c r="BM442" s="38"/>
      <c r="BN442" s="38"/>
      <c r="BO442" s="38"/>
      <c r="BP442" s="38"/>
      <c r="BQ442" s="38"/>
      <c r="BR442" s="38"/>
    </row>
    <row r="443" ht="15.75" customHeight="1">
      <c r="A443" s="38"/>
      <c r="B443" s="36"/>
      <c r="C443" s="34"/>
      <c r="D443" s="36"/>
      <c r="E443" s="36"/>
      <c r="F443" s="36"/>
      <c r="G443" s="36"/>
      <c r="H443" s="36"/>
      <c r="I443" s="36"/>
      <c r="J443" s="38"/>
      <c r="K443" s="38"/>
      <c r="L443" s="39"/>
      <c r="M443" s="46"/>
      <c r="N443" s="264"/>
      <c r="O443" s="46"/>
      <c r="P443" s="46"/>
      <c r="Q443" s="34"/>
      <c r="R443" s="36"/>
      <c r="S443" s="46"/>
      <c r="T443" s="36"/>
      <c r="U443" s="46"/>
      <c r="V443" s="46"/>
      <c r="W443" s="38"/>
      <c r="X443" s="38"/>
      <c r="Y443" s="36"/>
      <c r="Z443" s="34"/>
      <c r="AA443" s="48"/>
      <c r="AB443" s="20"/>
      <c r="AC443" s="46"/>
      <c r="AD443" s="46"/>
      <c r="AE443" s="38"/>
      <c r="AF443" s="34"/>
      <c r="AG443" s="38"/>
      <c r="AH443" s="38"/>
      <c r="AI443" s="38"/>
      <c r="AJ443" s="38"/>
      <c r="AK443" s="38"/>
      <c r="AL443" s="38"/>
      <c r="AM443" s="38"/>
      <c r="AN443" s="38"/>
      <c r="AO443" s="34"/>
      <c r="AP443" s="34"/>
      <c r="AQ443" s="34"/>
      <c r="AR443" s="53"/>
      <c r="AS443" s="53"/>
      <c r="AT443" s="38"/>
      <c r="AU443" s="39"/>
      <c r="AV443" s="39"/>
      <c r="AW443" s="34"/>
      <c r="AX443" s="38"/>
      <c r="AY443" s="38"/>
      <c r="AZ443" s="38"/>
      <c r="BA443" s="38"/>
      <c r="BB443" s="38"/>
      <c r="BC443" s="38"/>
      <c r="BD443" s="38"/>
      <c r="BE443" s="38"/>
      <c r="BF443" s="38"/>
      <c r="BG443" s="38"/>
      <c r="BH443" s="38"/>
      <c r="BI443" s="38"/>
      <c r="BJ443" s="38"/>
      <c r="BK443" s="38"/>
      <c r="BL443" s="38"/>
      <c r="BM443" s="38"/>
      <c r="BN443" s="38"/>
      <c r="BO443" s="38"/>
      <c r="BP443" s="38"/>
      <c r="BQ443" s="38"/>
      <c r="BR443" s="38"/>
    </row>
    <row r="444" ht="15.75" customHeight="1">
      <c r="A444" s="38"/>
      <c r="B444" s="36"/>
      <c r="C444" s="34"/>
      <c r="D444" s="36"/>
      <c r="E444" s="36"/>
      <c r="F444" s="36"/>
      <c r="G444" s="36"/>
      <c r="H444" s="36"/>
      <c r="I444" s="36"/>
      <c r="J444" s="38"/>
      <c r="K444" s="38"/>
      <c r="L444" s="39"/>
      <c r="M444" s="46"/>
      <c r="N444" s="264"/>
      <c r="O444" s="46"/>
      <c r="P444" s="46"/>
      <c r="Q444" s="34"/>
      <c r="R444" s="36"/>
      <c r="S444" s="46"/>
      <c r="T444" s="36"/>
      <c r="U444" s="46"/>
      <c r="V444" s="46"/>
      <c r="W444" s="38"/>
      <c r="X444" s="38"/>
      <c r="Y444" s="36"/>
      <c r="Z444" s="34"/>
      <c r="AA444" s="48"/>
      <c r="AB444" s="20"/>
      <c r="AC444" s="46"/>
      <c r="AD444" s="46"/>
      <c r="AE444" s="38"/>
      <c r="AF444" s="34"/>
      <c r="AG444" s="38"/>
      <c r="AH444" s="38"/>
      <c r="AI444" s="38"/>
      <c r="AJ444" s="38"/>
      <c r="AK444" s="38"/>
      <c r="AL444" s="38"/>
      <c r="AM444" s="38"/>
      <c r="AN444" s="38"/>
      <c r="AO444" s="34"/>
      <c r="AP444" s="34"/>
      <c r="AQ444" s="34"/>
      <c r="AR444" s="53"/>
      <c r="AS444" s="53"/>
      <c r="AT444" s="38"/>
      <c r="AU444" s="39"/>
      <c r="AV444" s="39"/>
      <c r="AW444" s="34"/>
      <c r="AX444" s="38"/>
      <c r="AY444" s="38"/>
      <c r="AZ444" s="38"/>
      <c r="BA444" s="38"/>
      <c r="BB444" s="38"/>
      <c r="BC444" s="38"/>
      <c r="BD444" s="38"/>
      <c r="BE444" s="38"/>
      <c r="BF444" s="38"/>
      <c r="BG444" s="38"/>
      <c r="BH444" s="38"/>
      <c r="BI444" s="38"/>
      <c r="BJ444" s="38"/>
      <c r="BK444" s="38"/>
      <c r="BL444" s="38"/>
      <c r="BM444" s="38"/>
      <c r="BN444" s="38"/>
      <c r="BO444" s="38"/>
      <c r="BP444" s="38"/>
      <c r="BQ444" s="38"/>
      <c r="BR444" s="38"/>
    </row>
    <row r="445" ht="15.75" customHeight="1">
      <c r="A445" s="38"/>
      <c r="B445" s="36"/>
      <c r="C445" s="34"/>
      <c r="D445" s="36"/>
      <c r="E445" s="36"/>
      <c r="F445" s="36"/>
      <c r="G445" s="36"/>
      <c r="H445" s="36"/>
      <c r="I445" s="36"/>
      <c r="J445" s="38"/>
      <c r="K445" s="38"/>
      <c r="L445" s="39"/>
      <c r="M445" s="46"/>
      <c r="N445" s="264"/>
      <c r="O445" s="46"/>
      <c r="P445" s="46"/>
      <c r="Q445" s="34"/>
      <c r="R445" s="36"/>
      <c r="S445" s="46"/>
      <c r="T445" s="36"/>
      <c r="U445" s="46"/>
      <c r="V445" s="46"/>
      <c r="W445" s="38"/>
      <c r="X445" s="38"/>
      <c r="Y445" s="36"/>
      <c r="Z445" s="34"/>
      <c r="AA445" s="48"/>
      <c r="AB445" s="20"/>
      <c r="AC445" s="46"/>
      <c r="AD445" s="46"/>
      <c r="AE445" s="38"/>
      <c r="AF445" s="34"/>
      <c r="AG445" s="38"/>
      <c r="AH445" s="38"/>
      <c r="AI445" s="38"/>
      <c r="AJ445" s="38"/>
      <c r="AK445" s="38"/>
      <c r="AL445" s="38"/>
      <c r="AM445" s="38"/>
      <c r="AN445" s="38"/>
      <c r="AO445" s="34"/>
      <c r="AP445" s="34"/>
      <c r="AQ445" s="34"/>
      <c r="AR445" s="53"/>
      <c r="AS445" s="53"/>
      <c r="AT445" s="38"/>
      <c r="AU445" s="39"/>
      <c r="AV445" s="39"/>
      <c r="AW445" s="34"/>
      <c r="AX445" s="38"/>
      <c r="AY445" s="38"/>
      <c r="AZ445" s="38"/>
      <c r="BA445" s="38"/>
      <c r="BB445" s="38"/>
      <c r="BC445" s="38"/>
      <c r="BD445" s="38"/>
      <c r="BE445" s="38"/>
      <c r="BF445" s="38"/>
      <c r="BG445" s="38"/>
      <c r="BH445" s="38"/>
      <c r="BI445" s="38"/>
      <c r="BJ445" s="38"/>
      <c r="BK445" s="38"/>
      <c r="BL445" s="38"/>
      <c r="BM445" s="38"/>
      <c r="BN445" s="38"/>
      <c r="BO445" s="38"/>
      <c r="BP445" s="38"/>
      <c r="BQ445" s="38"/>
      <c r="BR445" s="38"/>
    </row>
    <row r="446" ht="15.75" customHeight="1">
      <c r="A446" s="38"/>
      <c r="B446" s="36"/>
      <c r="C446" s="34"/>
      <c r="D446" s="36"/>
      <c r="E446" s="36"/>
      <c r="F446" s="36"/>
      <c r="G446" s="36"/>
      <c r="H446" s="36"/>
      <c r="I446" s="36"/>
      <c r="J446" s="38"/>
      <c r="K446" s="38"/>
      <c r="L446" s="39"/>
      <c r="M446" s="46"/>
      <c r="N446" s="264"/>
      <c r="O446" s="46"/>
      <c r="P446" s="46"/>
      <c r="Q446" s="34"/>
      <c r="R446" s="36"/>
      <c r="S446" s="46"/>
      <c r="T446" s="36"/>
      <c r="U446" s="46"/>
      <c r="V446" s="46"/>
      <c r="W446" s="38"/>
      <c r="X446" s="38"/>
      <c r="Y446" s="36"/>
      <c r="Z446" s="34"/>
      <c r="AA446" s="48"/>
      <c r="AB446" s="20"/>
      <c r="AC446" s="46"/>
      <c r="AD446" s="46"/>
      <c r="AE446" s="38"/>
      <c r="AF446" s="34"/>
      <c r="AG446" s="38"/>
      <c r="AH446" s="38"/>
      <c r="AI446" s="38"/>
      <c r="AJ446" s="38"/>
      <c r="AK446" s="38"/>
      <c r="AL446" s="38"/>
      <c r="AM446" s="38"/>
      <c r="AN446" s="38"/>
      <c r="AO446" s="34"/>
      <c r="AP446" s="34"/>
      <c r="AQ446" s="34"/>
      <c r="AR446" s="53"/>
      <c r="AS446" s="53"/>
      <c r="AT446" s="38"/>
      <c r="AU446" s="39"/>
      <c r="AV446" s="39"/>
      <c r="AW446" s="34"/>
      <c r="AX446" s="38"/>
      <c r="AY446" s="38"/>
      <c r="AZ446" s="38"/>
      <c r="BA446" s="38"/>
      <c r="BB446" s="38"/>
      <c r="BC446" s="38"/>
      <c r="BD446" s="38"/>
      <c r="BE446" s="38"/>
      <c r="BF446" s="38"/>
      <c r="BG446" s="38"/>
      <c r="BH446" s="38"/>
      <c r="BI446" s="38"/>
      <c r="BJ446" s="38"/>
      <c r="BK446" s="38"/>
      <c r="BL446" s="38"/>
      <c r="BM446" s="38"/>
      <c r="BN446" s="38"/>
      <c r="BO446" s="38"/>
      <c r="BP446" s="38"/>
      <c r="BQ446" s="38"/>
      <c r="BR446" s="38"/>
    </row>
    <row r="447" ht="15.75" customHeight="1">
      <c r="A447" s="38"/>
      <c r="B447" s="36"/>
      <c r="C447" s="34"/>
      <c r="D447" s="36"/>
      <c r="E447" s="36"/>
      <c r="F447" s="36"/>
      <c r="G447" s="36"/>
      <c r="H447" s="36"/>
      <c r="I447" s="36"/>
      <c r="J447" s="38"/>
      <c r="K447" s="38"/>
      <c r="L447" s="39"/>
      <c r="M447" s="46"/>
      <c r="N447" s="264"/>
      <c r="O447" s="46"/>
      <c r="P447" s="46"/>
      <c r="Q447" s="34"/>
      <c r="R447" s="36"/>
      <c r="S447" s="46"/>
      <c r="T447" s="36"/>
      <c r="U447" s="46"/>
      <c r="V447" s="46"/>
      <c r="W447" s="38"/>
      <c r="X447" s="38"/>
      <c r="Y447" s="36"/>
      <c r="Z447" s="34"/>
      <c r="AA447" s="48"/>
      <c r="AB447" s="20"/>
      <c r="AC447" s="46"/>
      <c r="AD447" s="46"/>
      <c r="AE447" s="38"/>
      <c r="AF447" s="34"/>
      <c r="AG447" s="38"/>
      <c r="AH447" s="38"/>
      <c r="AI447" s="38"/>
      <c r="AJ447" s="38"/>
      <c r="AK447" s="38"/>
      <c r="AL447" s="38"/>
      <c r="AM447" s="38"/>
      <c r="AN447" s="38"/>
      <c r="AO447" s="34"/>
      <c r="AP447" s="34"/>
      <c r="AQ447" s="34"/>
      <c r="AR447" s="53"/>
      <c r="AS447" s="53"/>
      <c r="AT447" s="38"/>
      <c r="AU447" s="39"/>
      <c r="AV447" s="39"/>
      <c r="AW447" s="34"/>
      <c r="AX447" s="38"/>
      <c r="AY447" s="38"/>
      <c r="AZ447" s="38"/>
      <c r="BA447" s="38"/>
      <c r="BB447" s="38"/>
      <c r="BC447" s="38"/>
      <c r="BD447" s="38"/>
      <c r="BE447" s="38"/>
      <c r="BF447" s="38"/>
      <c r="BG447" s="38"/>
      <c r="BH447" s="38"/>
      <c r="BI447" s="38"/>
      <c r="BJ447" s="38"/>
      <c r="BK447" s="38"/>
      <c r="BL447" s="38"/>
      <c r="BM447" s="38"/>
      <c r="BN447" s="38"/>
      <c r="BO447" s="38"/>
      <c r="BP447" s="38"/>
      <c r="BQ447" s="38"/>
      <c r="BR447" s="38"/>
    </row>
    <row r="448" ht="15.75" customHeight="1">
      <c r="A448" s="38"/>
      <c r="B448" s="36"/>
      <c r="C448" s="34"/>
      <c r="D448" s="36"/>
      <c r="E448" s="36"/>
      <c r="F448" s="36"/>
      <c r="G448" s="36"/>
      <c r="H448" s="36"/>
      <c r="I448" s="36"/>
      <c r="J448" s="38"/>
      <c r="K448" s="38"/>
      <c r="L448" s="39"/>
      <c r="M448" s="46"/>
      <c r="N448" s="264"/>
      <c r="O448" s="46"/>
      <c r="P448" s="46"/>
      <c r="Q448" s="34"/>
      <c r="R448" s="36"/>
      <c r="S448" s="46"/>
      <c r="T448" s="36"/>
      <c r="U448" s="46"/>
      <c r="V448" s="46"/>
      <c r="W448" s="38"/>
      <c r="X448" s="38"/>
      <c r="Y448" s="36"/>
      <c r="Z448" s="34"/>
      <c r="AA448" s="48"/>
      <c r="AB448" s="20"/>
      <c r="AC448" s="46"/>
      <c r="AD448" s="46"/>
      <c r="AE448" s="38"/>
      <c r="AF448" s="34"/>
      <c r="AG448" s="38"/>
      <c r="AH448" s="38"/>
      <c r="AI448" s="38"/>
      <c r="AJ448" s="38"/>
      <c r="AK448" s="38"/>
      <c r="AL448" s="38"/>
      <c r="AM448" s="38"/>
      <c r="AN448" s="38"/>
      <c r="AO448" s="34"/>
      <c r="AP448" s="34"/>
      <c r="AQ448" s="34"/>
      <c r="AR448" s="53"/>
      <c r="AS448" s="53"/>
      <c r="AT448" s="38"/>
      <c r="AU448" s="39"/>
      <c r="AV448" s="39"/>
      <c r="AW448" s="34"/>
      <c r="AX448" s="38"/>
      <c r="AY448" s="38"/>
      <c r="AZ448" s="38"/>
      <c r="BA448" s="38"/>
      <c r="BB448" s="38"/>
      <c r="BC448" s="38"/>
      <c r="BD448" s="38"/>
      <c r="BE448" s="38"/>
      <c r="BF448" s="38"/>
      <c r="BG448" s="38"/>
      <c r="BH448" s="38"/>
      <c r="BI448" s="38"/>
      <c r="BJ448" s="38"/>
      <c r="BK448" s="38"/>
      <c r="BL448" s="38"/>
      <c r="BM448" s="38"/>
      <c r="BN448" s="38"/>
      <c r="BO448" s="38"/>
      <c r="BP448" s="38"/>
      <c r="BQ448" s="38"/>
      <c r="BR448" s="38"/>
    </row>
    <row r="449" ht="15.75" customHeight="1">
      <c r="A449" s="38"/>
      <c r="B449" s="36"/>
      <c r="C449" s="34"/>
      <c r="D449" s="36"/>
      <c r="E449" s="36"/>
      <c r="F449" s="36"/>
      <c r="G449" s="36"/>
      <c r="H449" s="36"/>
      <c r="I449" s="36"/>
      <c r="J449" s="38"/>
      <c r="K449" s="38"/>
      <c r="L449" s="39"/>
      <c r="M449" s="46"/>
      <c r="N449" s="264"/>
      <c r="O449" s="46"/>
      <c r="P449" s="46"/>
      <c r="Q449" s="34"/>
      <c r="R449" s="36"/>
      <c r="S449" s="46"/>
      <c r="T449" s="36"/>
      <c r="U449" s="46"/>
      <c r="V449" s="46"/>
      <c r="W449" s="38"/>
      <c r="X449" s="38"/>
      <c r="Y449" s="36"/>
      <c r="Z449" s="34"/>
      <c r="AA449" s="48"/>
      <c r="AB449" s="20"/>
      <c r="AC449" s="46"/>
      <c r="AD449" s="46"/>
      <c r="AE449" s="38"/>
      <c r="AF449" s="34"/>
      <c r="AG449" s="38"/>
      <c r="AH449" s="38"/>
      <c r="AI449" s="38"/>
      <c r="AJ449" s="38"/>
      <c r="AK449" s="38"/>
      <c r="AL449" s="38"/>
      <c r="AM449" s="38"/>
      <c r="AN449" s="38"/>
      <c r="AO449" s="34"/>
      <c r="AP449" s="34"/>
      <c r="AQ449" s="34"/>
      <c r="AR449" s="53"/>
      <c r="AS449" s="53"/>
      <c r="AT449" s="38"/>
      <c r="AU449" s="39"/>
      <c r="AV449" s="39"/>
      <c r="AW449" s="34"/>
      <c r="AX449" s="38"/>
      <c r="AY449" s="38"/>
      <c r="AZ449" s="38"/>
      <c r="BA449" s="38"/>
      <c r="BB449" s="38"/>
      <c r="BC449" s="38"/>
      <c r="BD449" s="38"/>
      <c r="BE449" s="38"/>
      <c r="BF449" s="38"/>
      <c r="BG449" s="38"/>
      <c r="BH449" s="38"/>
      <c r="BI449" s="38"/>
      <c r="BJ449" s="38"/>
      <c r="BK449" s="38"/>
      <c r="BL449" s="38"/>
      <c r="BM449" s="38"/>
      <c r="BN449" s="38"/>
      <c r="BO449" s="38"/>
      <c r="BP449" s="38"/>
      <c r="BQ449" s="38"/>
      <c r="BR449" s="38"/>
    </row>
    <row r="450" ht="15.75" customHeight="1">
      <c r="A450" s="38"/>
      <c r="B450" s="36"/>
      <c r="C450" s="34"/>
      <c r="D450" s="36"/>
      <c r="E450" s="36"/>
      <c r="F450" s="36"/>
      <c r="G450" s="36"/>
      <c r="H450" s="36"/>
      <c r="I450" s="36"/>
      <c r="J450" s="38"/>
      <c r="K450" s="38"/>
      <c r="L450" s="39"/>
      <c r="M450" s="46"/>
      <c r="N450" s="264"/>
      <c r="O450" s="46"/>
      <c r="P450" s="46"/>
      <c r="Q450" s="34"/>
      <c r="R450" s="36"/>
      <c r="S450" s="46"/>
      <c r="T450" s="36"/>
      <c r="U450" s="46"/>
      <c r="V450" s="46"/>
      <c r="W450" s="38"/>
      <c r="X450" s="38"/>
      <c r="Y450" s="36"/>
      <c r="Z450" s="34"/>
      <c r="AA450" s="48"/>
      <c r="AB450" s="20"/>
      <c r="AC450" s="46"/>
      <c r="AD450" s="46"/>
      <c r="AE450" s="38"/>
      <c r="AF450" s="34"/>
      <c r="AG450" s="38"/>
      <c r="AH450" s="38"/>
      <c r="AI450" s="38"/>
      <c r="AJ450" s="38"/>
      <c r="AK450" s="38"/>
      <c r="AL450" s="38"/>
      <c r="AM450" s="38"/>
      <c r="AN450" s="38"/>
      <c r="AO450" s="34"/>
      <c r="AP450" s="34"/>
      <c r="AQ450" s="34"/>
      <c r="AR450" s="53"/>
      <c r="AS450" s="53"/>
      <c r="AT450" s="38"/>
      <c r="AU450" s="39"/>
      <c r="AV450" s="39"/>
      <c r="AW450" s="34"/>
      <c r="AX450" s="38"/>
      <c r="AY450" s="38"/>
      <c r="AZ450" s="38"/>
      <c r="BA450" s="38"/>
      <c r="BB450" s="38"/>
      <c r="BC450" s="38"/>
      <c r="BD450" s="38"/>
      <c r="BE450" s="38"/>
      <c r="BF450" s="38"/>
      <c r="BG450" s="38"/>
      <c r="BH450" s="38"/>
      <c r="BI450" s="38"/>
      <c r="BJ450" s="38"/>
      <c r="BK450" s="38"/>
      <c r="BL450" s="38"/>
      <c r="BM450" s="38"/>
      <c r="BN450" s="38"/>
      <c r="BO450" s="38"/>
      <c r="BP450" s="38"/>
      <c r="BQ450" s="38"/>
      <c r="BR450" s="38"/>
    </row>
    <row r="451" ht="15.75" customHeight="1">
      <c r="A451" s="38"/>
      <c r="B451" s="36"/>
      <c r="C451" s="34"/>
      <c r="D451" s="36"/>
      <c r="E451" s="36"/>
      <c r="F451" s="36"/>
      <c r="G451" s="36"/>
      <c r="H451" s="36"/>
      <c r="I451" s="36"/>
      <c r="J451" s="38"/>
      <c r="K451" s="38"/>
      <c r="L451" s="39"/>
      <c r="M451" s="46"/>
      <c r="N451" s="264"/>
      <c r="O451" s="46"/>
      <c r="P451" s="46"/>
      <c r="Q451" s="34"/>
      <c r="R451" s="36"/>
      <c r="S451" s="46"/>
      <c r="T451" s="36"/>
      <c r="U451" s="46"/>
      <c r="V451" s="46"/>
      <c r="W451" s="38"/>
      <c r="X451" s="38"/>
      <c r="Y451" s="36"/>
      <c r="Z451" s="34"/>
      <c r="AA451" s="48"/>
      <c r="AB451" s="20"/>
      <c r="AC451" s="46"/>
      <c r="AD451" s="46"/>
      <c r="AE451" s="38"/>
      <c r="AF451" s="34"/>
      <c r="AG451" s="38"/>
      <c r="AH451" s="38"/>
      <c r="AI451" s="38"/>
      <c r="AJ451" s="38"/>
      <c r="AK451" s="38"/>
      <c r="AL451" s="38"/>
      <c r="AM451" s="38"/>
      <c r="AN451" s="38"/>
      <c r="AO451" s="34"/>
      <c r="AP451" s="34"/>
      <c r="AQ451" s="34"/>
      <c r="AR451" s="53"/>
      <c r="AS451" s="53"/>
      <c r="AT451" s="38"/>
      <c r="AU451" s="39"/>
      <c r="AV451" s="39"/>
      <c r="AW451" s="34"/>
      <c r="AX451" s="38"/>
      <c r="AY451" s="38"/>
      <c r="AZ451" s="38"/>
      <c r="BA451" s="38"/>
      <c r="BB451" s="38"/>
      <c r="BC451" s="38"/>
      <c r="BD451" s="38"/>
      <c r="BE451" s="38"/>
      <c r="BF451" s="38"/>
      <c r="BG451" s="38"/>
      <c r="BH451" s="38"/>
      <c r="BI451" s="38"/>
      <c r="BJ451" s="38"/>
      <c r="BK451" s="38"/>
      <c r="BL451" s="38"/>
      <c r="BM451" s="38"/>
      <c r="BN451" s="38"/>
      <c r="BO451" s="38"/>
      <c r="BP451" s="38"/>
      <c r="BQ451" s="38"/>
      <c r="BR451" s="38"/>
    </row>
    <row r="452" ht="15.75" customHeight="1">
      <c r="A452" s="38"/>
      <c r="B452" s="36"/>
      <c r="C452" s="34"/>
      <c r="D452" s="36"/>
      <c r="E452" s="36"/>
      <c r="F452" s="36"/>
      <c r="G452" s="36"/>
      <c r="H452" s="36"/>
      <c r="I452" s="36"/>
      <c r="J452" s="38"/>
      <c r="K452" s="38"/>
      <c r="L452" s="39"/>
      <c r="M452" s="46"/>
      <c r="N452" s="264"/>
      <c r="O452" s="46"/>
      <c r="P452" s="46"/>
      <c r="Q452" s="34"/>
      <c r="R452" s="36"/>
      <c r="S452" s="46"/>
      <c r="T452" s="36"/>
      <c r="U452" s="46"/>
      <c r="V452" s="46"/>
      <c r="W452" s="38"/>
      <c r="X452" s="38"/>
      <c r="Y452" s="36"/>
      <c r="Z452" s="34"/>
      <c r="AA452" s="48"/>
      <c r="AB452" s="20"/>
      <c r="AC452" s="46"/>
      <c r="AD452" s="46"/>
      <c r="AE452" s="38"/>
      <c r="AF452" s="34"/>
      <c r="AG452" s="38"/>
      <c r="AH452" s="38"/>
      <c r="AI452" s="38"/>
      <c r="AJ452" s="38"/>
      <c r="AK452" s="38"/>
      <c r="AL452" s="38"/>
      <c r="AM452" s="38"/>
      <c r="AN452" s="38"/>
      <c r="AO452" s="34"/>
      <c r="AP452" s="34"/>
      <c r="AQ452" s="34"/>
      <c r="AR452" s="53"/>
      <c r="AS452" s="53"/>
      <c r="AT452" s="38"/>
      <c r="AU452" s="39"/>
      <c r="AV452" s="39"/>
      <c r="AW452" s="34"/>
      <c r="AX452" s="38"/>
      <c r="AY452" s="38"/>
      <c r="AZ452" s="38"/>
      <c r="BA452" s="38"/>
      <c r="BB452" s="38"/>
      <c r="BC452" s="38"/>
      <c r="BD452" s="38"/>
      <c r="BE452" s="38"/>
      <c r="BF452" s="38"/>
      <c r="BG452" s="38"/>
      <c r="BH452" s="38"/>
      <c r="BI452" s="38"/>
      <c r="BJ452" s="38"/>
      <c r="BK452" s="38"/>
      <c r="BL452" s="38"/>
      <c r="BM452" s="38"/>
      <c r="BN452" s="38"/>
      <c r="BO452" s="38"/>
      <c r="BP452" s="38"/>
      <c r="BQ452" s="38"/>
      <c r="BR452" s="38"/>
    </row>
    <row r="453" ht="15.75" customHeight="1">
      <c r="A453" s="38"/>
      <c r="B453" s="36"/>
      <c r="C453" s="34"/>
      <c r="D453" s="36"/>
      <c r="E453" s="36"/>
      <c r="F453" s="36"/>
      <c r="G453" s="36"/>
      <c r="H453" s="36"/>
      <c r="I453" s="36"/>
      <c r="J453" s="38"/>
      <c r="K453" s="38"/>
      <c r="L453" s="39"/>
      <c r="M453" s="46"/>
      <c r="N453" s="264"/>
      <c r="O453" s="46"/>
      <c r="P453" s="46"/>
      <c r="Q453" s="34"/>
      <c r="R453" s="36"/>
      <c r="S453" s="46"/>
      <c r="T453" s="36"/>
      <c r="U453" s="46"/>
      <c r="V453" s="46"/>
      <c r="W453" s="38"/>
      <c r="X453" s="38"/>
      <c r="Y453" s="36"/>
      <c r="Z453" s="34"/>
      <c r="AA453" s="48"/>
      <c r="AB453" s="20"/>
      <c r="AC453" s="46"/>
      <c r="AD453" s="46"/>
      <c r="AE453" s="38"/>
      <c r="AF453" s="34"/>
      <c r="AG453" s="38"/>
      <c r="AH453" s="38"/>
      <c r="AI453" s="38"/>
      <c r="AJ453" s="38"/>
      <c r="AK453" s="38"/>
      <c r="AL453" s="38"/>
      <c r="AM453" s="38"/>
      <c r="AN453" s="38"/>
      <c r="AO453" s="34"/>
      <c r="AP453" s="34"/>
      <c r="AQ453" s="34"/>
      <c r="AR453" s="53"/>
      <c r="AS453" s="53"/>
      <c r="AT453" s="38"/>
      <c r="AU453" s="39"/>
      <c r="AV453" s="39"/>
      <c r="AW453" s="34"/>
      <c r="AX453" s="38"/>
      <c r="AY453" s="38"/>
      <c r="AZ453" s="38"/>
      <c r="BA453" s="38"/>
      <c r="BB453" s="38"/>
      <c r="BC453" s="38"/>
      <c r="BD453" s="38"/>
      <c r="BE453" s="38"/>
      <c r="BF453" s="38"/>
      <c r="BG453" s="38"/>
      <c r="BH453" s="38"/>
      <c r="BI453" s="38"/>
      <c r="BJ453" s="38"/>
      <c r="BK453" s="38"/>
      <c r="BL453" s="38"/>
      <c r="BM453" s="38"/>
      <c r="BN453" s="38"/>
      <c r="BO453" s="38"/>
      <c r="BP453" s="38"/>
      <c r="BQ453" s="38"/>
      <c r="BR453" s="38"/>
    </row>
    <row r="454" ht="15.75" customHeight="1">
      <c r="A454" s="38"/>
      <c r="B454" s="36"/>
      <c r="C454" s="34"/>
      <c r="D454" s="36"/>
      <c r="E454" s="36"/>
      <c r="F454" s="36"/>
      <c r="G454" s="36"/>
      <c r="H454" s="36"/>
      <c r="I454" s="36"/>
      <c r="J454" s="38"/>
      <c r="K454" s="38"/>
      <c r="L454" s="39"/>
      <c r="M454" s="46"/>
      <c r="N454" s="264"/>
      <c r="O454" s="46"/>
      <c r="P454" s="46"/>
      <c r="Q454" s="34"/>
      <c r="R454" s="36"/>
      <c r="S454" s="46"/>
      <c r="T454" s="36"/>
      <c r="U454" s="46"/>
      <c r="V454" s="46"/>
      <c r="W454" s="38"/>
      <c r="X454" s="38"/>
      <c r="Y454" s="36"/>
      <c r="Z454" s="34"/>
      <c r="AA454" s="48"/>
      <c r="AB454" s="20"/>
      <c r="AC454" s="46"/>
      <c r="AD454" s="46"/>
      <c r="AE454" s="38"/>
      <c r="AF454" s="34"/>
      <c r="AG454" s="38"/>
      <c r="AH454" s="38"/>
      <c r="AI454" s="38"/>
      <c r="AJ454" s="38"/>
      <c r="AK454" s="38"/>
      <c r="AL454" s="38"/>
      <c r="AM454" s="38"/>
      <c r="AN454" s="38"/>
      <c r="AO454" s="34"/>
      <c r="AP454" s="34"/>
      <c r="AQ454" s="34"/>
      <c r="AR454" s="53"/>
      <c r="AS454" s="53"/>
      <c r="AT454" s="38"/>
      <c r="AU454" s="39"/>
      <c r="AV454" s="39"/>
      <c r="AW454" s="34"/>
      <c r="AX454" s="38"/>
      <c r="AY454" s="38"/>
      <c r="AZ454" s="38"/>
      <c r="BA454" s="38"/>
      <c r="BB454" s="38"/>
      <c r="BC454" s="38"/>
      <c r="BD454" s="38"/>
      <c r="BE454" s="38"/>
      <c r="BF454" s="38"/>
      <c r="BG454" s="38"/>
      <c r="BH454" s="38"/>
      <c r="BI454" s="38"/>
      <c r="BJ454" s="38"/>
      <c r="BK454" s="38"/>
      <c r="BL454" s="38"/>
      <c r="BM454" s="38"/>
      <c r="BN454" s="38"/>
      <c r="BO454" s="38"/>
      <c r="BP454" s="38"/>
      <c r="BQ454" s="38"/>
      <c r="BR454" s="38"/>
    </row>
    <row r="455" ht="15.75" customHeight="1">
      <c r="A455" s="38"/>
      <c r="B455" s="36"/>
      <c r="C455" s="34"/>
      <c r="D455" s="36"/>
      <c r="E455" s="36"/>
      <c r="F455" s="36"/>
      <c r="G455" s="36"/>
      <c r="H455" s="36"/>
      <c r="I455" s="36"/>
      <c r="J455" s="38"/>
      <c r="K455" s="38"/>
      <c r="L455" s="39"/>
      <c r="M455" s="46"/>
      <c r="N455" s="264"/>
      <c r="O455" s="46"/>
      <c r="P455" s="46"/>
      <c r="Q455" s="34"/>
      <c r="R455" s="36"/>
      <c r="S455" s="46"/>
      <c r="T455" s="36"/>
      <c r="U455" s="46"/>
      <c r="V455" s="46"/>
      <c r="W455" s="38"/>
      <c r="X455" s="38"/>
      <c r="Y455" s="36"/>
      <c r="Z455" s="34"/>
      <c r="AA455" s="48"/>
      <c r="AB455" s="20"/>
      <c r="AC455" s="46"/>
      <c r="AD455" s="46"/>
      <c r="AE455" s="38"/>
      <c r="AF455" s="34"/>
      <c r="AG455" s="38"/>
      <c r="AH455" s="38"/>
      <c r="AI455" s="38"/>
      <c r="AJ455" s="38"/>
      <c r="AK455" s="38"/>
      <c r="AL455" s="38"/>
      <c r="AM455" s="38"/>
      <c r="AN455" s="38"/>
      <c r="AO455" s="34"/>
      <c r="AP455" s="34"/>
      <c r="AQ455" s="34"/>
      <c r="AR455" s="53"/>
      <c r="AS455" s="53"/>
      <c r="AT455" s="38"/>
      <c r="AU455" s="39"/>
      <c r="AV455" s="39"/>
      <c r="AW455" s="34"/>
      <c r="AX455" s="38"/>
      <c r="AY455" s="38"/>
      <c r="AZ455" s="38"/>
      <c r="BA455" s="38"/>
      <c r="BB455" s="38"/>
      <c r="BC455" s="38"/>
      <c r="BD455" s="38"/>
      <c r="BE455" s="38"/>
      <c r="BF455" s="38"/>
      <c r="BG455" s="38"/>
      <c r="BH455" s="38"/>
      <c r="BI455" s="38"/>
      <c r="BJ455" s="38"/>
      <c r="BK455" s="38"/>
      <c r="BL455" s="38"/>
      <c r="BM455" s="38"/>
      <c r="BN455" s="38"/>
      <c r="BO455" s="38"/>
      <c r="BP455" s="38"/>
      <c r="BQ455" s="38"/>
      <c r="BR455" s="38"/>
    </row>
    <row r="456" ht="15.75" customHeight="1">
      <c r="A456" s="38"/>
      <c r="B456" s="36"/>
      <c r="C456" s="34"/>
      <c r="D456" s="36"/>
      <c r="E456" s="36"/>
      <c r="F456" s="36"/>
      <c r="G456" s="36"/>
      <c r="H456" s="36"/>
      <c r="I456" s="36"/>
      <c r="J456" s="38"/>
      <c r="K456" s="38"/>
      <c r="L456" s="39"/>
      <c r="M456" s="46"/>
      <c r="N456" s="264"/>
      <c r="O456" s="46"/>
      <c r="P456" s="46"/>
      <c r="Q456" s="34"/>
      <c r="R456" s="36"/>
      <c r="S456" s="46"/>
      <c r="T456" s="36"/>
      <c r="U456" s="46"/>
      <c r="V456" s="46"/>
      <c r="W456" s="38"/>
      <c r="X456" s="38"/>
      <c r="Y456" s="36"/>
      <c r="Z456" s="34"/>
      <c r="AA456" s="48"/>
      <c r="AB456" s="20"/>
      <c r="AC456" s="46"/>
      <c r="AD456" s="46"/>
      <c r="AE456" s="38"/>
      <c r="AF456" s="34"/>
      <c r="AG456" s="38"/>
      <c r="AH456" s="38"/>
      <c r="AI456" s="38"/>
      <c r="AJ456" s="38"/>
      <c r="AK456" s="38"/>
      <c r="AL456" s="38"/>
      <c r="AM456" s="38"/>
      <c r="AN456" s="38"/>
      <c r="AO456" s="34"/>
      <c r="AP456" s="34"/>
      <c r="AQ456" s="34"/>
      <c r="AR456" s="53"/>
      <c r="AS456" s="53"/>
      <c r="AT456" s="38"/>
      <c r="AU456" s="39"/>
      <c r="AV456" s="39"/>
      <c r="AW456" s="34"/>
      <c r="AX456" s="38"/>
      <c r="AY456" s="38"/>
      <c r="AZ456" s="38"/>
      <c r="BA456" s="38"/>
      <c r="BB456" s="38"/>
      <c r="BC456" s="38"/>
      <c r="BD456" s="38"/>
      <c r="BE456" s="38"/>
      <c r="BF456" s="38"/>
      <c r="BG456" s="38"/>
      <c r="BH456" s="38"/>
      <c r="BI456" s="38"/>
      <c r="BJ456" s="38"/>
      <c r="BK456" s="38"/>
      <c r="BL456" s="38"/>
      <c r="BM456" s="38"/>
      <c r="BN456" s="38"/>
      <c r="BO456" s="38"/>
      <c r="BP456" s="38"/>
      <c r="BQ456" s="38"/>
      <c r="BR456" s="38"/>
    </row>
    <row r="457" ht="15.75" customHeight="1">
      <c r="A457" s="38"/>
      <c r="B457" s="36"/>
      <c r="C457" s="34"/>
      <c r="D457" s="36"/>
      <c r="E457" s="36"/>
      <c r="F457" s="36"/>
      <c r="G457" s="36"/>
      <c r="H457" s="36"/>
      <c r="I457" s="36"/>
      <c r="J457" s="38"/>
      <c r="K457" s="38"/>
      <c r="L457" s="39"/>
      <c r="M457" s="46"/>
      <c r="N457" s="264"/>
      <c r="O457" s="46"/>
      <c r="P457" s="46"/>
      <c r="Q457" s="34"/>
      <c r="R457" s="36"/>
      <c r="S457" s="46"/>
      <c r="T457" s="36"/>
      <c r="U457" s="46"/>
      <c r="V457" s="46"/>
      <c r="W457" s="38"/>
      <c r="X457" s="38"/>
      <c r="Y457" s="36"/>
      <c r="Z457" s="34"/>
      <c r="AA457" s="48"/>
      <c r="AB457" s="20"/>
      <c r="AC457" s="46"/>
      <c r="AD457" s="46"/>
      <c r="AE457" s="38"/>
      <c r="AF457" s="34"/>
      <c r="AG457" s="38"/>
      <c r="AH457" s="38"/>
      <c r="AI457" s="38"/>
      <c r="AJ457" s="38"/>
      <c r="AK457" s="38"/>
      <c r="AL457" s="38"/>
      <c r="AM457" s="38"/>
      <c r="AN457" s="38"/>
      <c r="AO457" s="34"/>
      <c r="AP457" s="34"/>
      <c r="AQ457" s="34"/>
      <c r="AR457" s="53"/>
      <c r="AS457" s="53"/>
      <c r="AT457" s="38"/>
      <c r="AU457" s="39"/>
      <c r="AV457" s="39"/>
      <c r="AW457" s="34"/>
      <c r="AX457" s="38"/>
      <c r="AY457" s="38"/>
      <c r="AZ457" s="38"/>
      <c r="BA457" s="38"/>
      <c r="BB457" s="38"/>
      <c r="BC457" s="38"/>
      <c r="BD457" s="38"/>
      <c r="BE457" s="38"/>
      <c r="BF457" s="38"/>
      <c r="BG457" s="38"/>
      <c r="BH457" s="38"/>
      <c r="BI457" s="38"/>
      <c r="BJ457" s="38"/>
      <c r="BK457" s="38"/>
      <c r="BL457" s="38"/>
      <c r="BM457" s="38"/>
      <c r="BN457" s="38"/>
      <c r="BO457" s="38"/>
      <c r="BP457" s="38"/>
      <c r="BQ457" s="38"/>
      <c r="BR457" s="38"/>
    </row>
    <row r="458" ht="15.75" customHeight="1">
      <c r="A458" s="38"/>
      <c r="B458" s="36"/>
      <c r="C458" s="34"/>
      <c r="D458" s="36"/>
      <c r="E458" s="36"/>
      <c r="F458" s="36"/>
      <c r="G458" s="36"/>
      <c r="H458" s="36"/>
      <c r="I458" s="36"/>
      <c r="J458" s="38"/>
      <c r="K458" s="38"/>
      <c r="L458" s="39"/>
      <c r="M458" s="46"/>
      <c r="N458" s="264"/>
      <c r="O458" s="46"/>
      <c r="P458" s="46"/>
      <c r="Q458" s="34"/>
      <c r="R458" s="36"/>
      <c r="S458" s="46"/>
      <c r="T458" s="36"/>
      <c r="U458" s="46"/>
      <c r="V458" s="46"/>
      <c r="W458" s="38"/>
      <c r="X458" s="38"/>
      <c r="Y458" s="36"/>
      <c r="Z458" s="34"/>
      <c r="AA458" s="48"/>
      <c r="AB458" s="20"/>
      <c r="AC458" s="46"/>
      <c r="AD458" s="46"/>
      <c r="AE458" s="38"/>
      <c r="AF458" s="34"/>
      <c r="AG458" s="38"/>
      <c r="AH458" s="38"/>
      <c r="AI458" s="38"/>
      <c r="AJ458" s="38"/>
      <c r="AK458" s="38"/>
      <c r="AL458" s="38"/>
      <c r="AM458" s="38"/>
      <c r="AN458" s="38"/>
      <c r="AO458" s="34"/>
      <c r="AP458" s="34"/>
      <c r="AQ458" s="34"/>
      <c r="AR458" s="53"/>
      <c r="AS458" s="53"/>
      <c r="AT458" s="38"/>
      <c r="AU458" s="39"/>
      <c r="AV458" s="39"/>
      <c r="AW458" s="34"/>
      <c r="AX458" s="38"/>
      <c r="AY458" s="38"/>
      <c r="AZ458" s="38"/>
      <c r="BA458" s="38"/>
      <c r="BB458" s="38"/>
      <c r="BC458" s="38"/>
      <c r="BD458" s="38"/>
      <c r="BE458" s="38"/>
      <c r="BF458" s="38"/>
      <c r="BG458" s="38"/>
      <c r="BH458" s="38"/>
      <c r="BI458" s="38"/>
      <c r="BJ458" s="38"/>
      <c r="BK458" s="38"/>
      <c r="BL458" s="38"/>
      <c r="BM458" s="38"/>
      <c r="BN458" s="38"/>
      <c r="BO458" s="38"/>
      <c r="BP458" s="38"/>
      <c r="BQ458" s="38"/>
      <c r="BR458" s="38"/>
    </row>
    <row r="459" ht="15.75" customHeight="1">
      <c r="A459" s="38"/>
      <c r="B459" s="36"/>
      <c r="C459" s="34"/>
      <c r="D459" s="36"/>
      <c r="E459" s="36"/>
      <c r="F459" s="36"/>
      <c r="G459" s="36"/>
      <c r="H459" s="36"/>
      <c r="I459" s="36"/>
      <c r="J459" s="38"/>
      <c r="K459" s="38"/>
      <c r="L459" s="39"/>
      <c r="M459" s="46"/>
      <c r="N459" s="264"/>
      <c r="O459" s="46"/>
      <c r="P459" s="46"/>
      <c r="Q459" s="34"/>
      <c r="R459" s="36"/>
      <c r="S459" s="46"/>
      <c r="T459" s="36"/>
      <c r="U459" s="46"/>
      <c r="V459" s="46"/>
      <c r="W459" s="38"/>
      <c r="X459" s="38"/>
      <c r="Y459" s="36"/>
      <c r="Z459" s="34"/>
      <c r="AA459" s="48"/>
      <c r="AB459" s="20"/>
      <c r="AC459" s="46"/>
      <c r="AD459" s="46"/>
      <c r="AE459" s="38"/>
      <c r="AF459" s="34"/>
      <c r="AG459" s="38"/>
      <c r="AH459" s="38"/>
      <c r="AI459" s="38"/>
      <c r="AJ459" s="38"/>
      <c r="AK459" s="38"/>
      <c r="AL459" s="38"/>
      <c r="AM459" s="38"/>
      <c r="AN459" s="38"/>
      <c r="AO459" s="34"/>
      <c r="AP459" s="34"/>
      <c r="AQ459" s="34"/>
      <c r="AR459" s="53"/>
      <c r="AS459" s="53"/>
      <c r="AT459" s="38"/>
      <c r="AU459" s="39"/>
      <c r="AV459" s="39"/>
      <c r="AW459" s="34"/>
      <c r="AX459" s="38"/>
      <c r="AY459" s="38"/>
      <c r="AZ459" s="38"/>
      <c r="BA459" s="38"/>
      <c r="BB459" s="38"/>
      <c r="BC459" s="38"/>
      <c r="BD459" s="38"/>
      <c r="BE459" s="38"/>
      <c r="BF459" s="38"/>
      <c r="BG459" s="38"/>
      <c r="BH459" s="38"/>
      <c r="BI459" s="38"/>
      <c r="BJ459" s="38"/>
      <c r="BK459" s="38"/>
      <c r="BL459" s="38"/>
      <c r="BM459" s="38"/>
      <c r="BN459" s="38"/>
      <c r="BO459" s="38"/>
      <c r="BP459" s="38"/>
      <c r="BQ459" s="38"/>
      <c r="BR459" s="38"/>
    </row>
    <row r="460" ht="15.75" customHeight="1">
      <c r="A460" s="38"/>
      <c r="B460" s="36"/>
      <c r="C460" s="34"/>
      <c r="D460" s="36"/>
      <c r="E460" s="36"/>
      <c r="F460" s="36"/>
      <c r="G460" s="36"/>
      <c r="H460" s="36"/>
      <c r="I460" s="36"/>
      <c r="J460" s="38"/>
      <c r="K460" s="38"/>
      <c r="L460" s="39"/>
      <c r="M460" s="46"/>
      <c r="N460" s="264"/>
      <c r="O460" s="46"/>
      <c r="P460" s="46"/>
      <c r="Q460" s="34"/>
      <c r="R460" s="36"/>
      <c r="S460" s="46"/>
      <c r="T460" s="36"/>
      <c r="U460" s="46"/>
      <c r="V460" s="46"/>
      <c r="W460" s="38"/>
      <c r="X460" s="38"/>
      <c r="Y460" s="36"/>
      <c r="Z460" s="34"/>
      <c r="AA460" s="48"/>
      <c r="AB460" s="20"/>
      <c r="AC460" s="46"/>
      <c r="AD460" s="46"/>
      <c r="AE460" s="38"/>
      <c r="AF460" s="34"/>
      <c r="AG460" s="38"/>
      <c r="AH460" s="38"/>
      <c r="AI460" s="38"/>
      <c r="AJ460" s="38"/>
      <c r="AK460" s="38"/>
      <c r="AL460" s="38"/>
      <c r="AM460" s="38"/>
      <c r="AN460" s="38"/>
      <c r="AO460" s="34"/>
      <c r="AP460" s="34"/>
      <c r="AQ460" s="34"/>
      <c r="AR460" s="53"/>
      <c r="AS460" s="53"/>
      <c r="AT460" s="38"/>
      <c r="AU460" s="39"/>
      <c r="AV460" s="39"/>
      <c r="AW460" s="34"/>
      <c r="AX460" s="38"/>
      <c r="AY460" s="38"/>
      <c r="AZ460" s="38"/>
      <c r="BA460" s="38"/>
      <c r="BB460" s="38"/>
      <c r="BC460" s="38"/>
      <c r="BD460" s="38"/>
      <c r="BE460" s="38"/>
      <c r="BF460" s="38"/>
      <c r="BG460" s="38"/>
      <c r="BH460" s="38"/>
      <c r="BI460" s="38"/>
      <c r="BJ460" s="38"/>
      <c r="BK460" s="38"/>
      <c r="BL460" s="38"/>
      <c r="BM460" s="38"/>
      <c r="BN460" s="38"/>
      <c r="BO460" s="38"/>
      <c r="BP460" s="38"/>
      <c r="BQ460" s="38"/>
      <c r="BR460" s="38"/>
    </row>
    <row r="461" ht="15.75" customHeight="1">
      <c r="A461" s="38"/>
      <c r="B461" s="36"/>
      <c r="C461" s="34"/>
      <c r="D461" s="36"/>
      <c r="E461" s="36"/>
      <c r="F461" s="36"/>
      <c r="G461" s="36"/>
      <c r="H461" s="36"/>
      <c r="I461" s="36"/>
      <c r="J461" s="38"/>
      <c r="K461" s="38"/>
      <c r="L461" s="39"/>
      <c r="M461" s="46"/>
      <c r="N461" s="264"/>
      <c r="O461" s="46"/>
      <c r="P461" s="46"/>
      <c r="Q461" s="34"/>
      <c r="R461" s="36"/>
      <c r="S461" s="46"/>
      <c r="T461" s="36"/>
      <c r="U461" s="46"/>
      <c r="V461" s="46"/>
      <c r="W461" s="38"/>
      <c r="X461" s="38"/>
      <c r="Y461" s="36"/>
      <c r="Z461" s="34"/>
      <c r="AA461" s="48"/>
      <c r="AB461" s="20"/>
      <c r="AC461" s="46"/>
      <c r="AD461" s="46"/>
      <c r="AE461" s="38"/>
      <c r="AF461" s="34"/>
      <c r="AG461" s="38"/>
      <c r="AH461" s="38"/>
      <c r="AI461" s="38"/>
      <c r="AJ461" s="38"/>
      <c r="AK461" s="38"/>
      <c r="AL461" s="38"/>
      <c r="AM461" s="38"/>
      <c r="AN461" s="38"/>
      <c r="AO461" s="34"/>
      <c r="AP461" s="34"/>
      <c r="AQ461" s="34"/>
      <c r="AR461" s="53"/>
      <c r="AS461" s="53"/>
      <c r="AT461" s="38"/>
      <c r="AU461" s="39"/>
      <c r="AV461" s="39"/>
      <c r="AW461" s="34"/>
      <c r="AX461" s="38"/>
      <c r="AY461" s="38"/>
      <c r="AZ461" s="38"/>
      <c r="BA461" s="38"/>
      <c r="BB461" s="38"/>
      <c r="BC461" s="38"/>
      <c r="BD461" s="38"/>
      <c r="BE461" s="38"/>
      <c r="BF461" s="38"/>
      <c r="BG461" s="38"/>
      <c r="BH461" s="38"/>
      <c r="BI461" s="38"/>
      <c r="BJ461" s="38"/>
      <c r="BK461" s="38"/>
      <c r="BL461" s="38"/>
      <c r="BM461" s="38"/>
      <c r="BN461" s="38"/>
      <c r="BO461" s="38"/>
      <c r="BP461" s="38"/>
      <c r="BQ461" s="38"/>
      <c r="BR461" s="38"/>
    </row>
    <row r="462" ht="15.75" customHeight="1">
      <c r="A462" s="38"/>
      <c r="B462" s="36"/>
      <c r="C462" s="34"/>
      <c r="D462" s="36"/>
      <c r="E462" s="36"/>
      <c r="F462" s="36"/>
      <c r="G462" s="36"/>
      <c r="H462" s="36"/>
      <c r="I462" s="36"/>
      <c r="J462" s="38"/>
      <c r="K462" s="38"/>
      <c r="L462" s="39"/>
      <c r="M462" s="46"/>
      <c r="N462" s="264"/>
      <c r="O462" s="46"/>
      <c r="P462" s="46"/>
      <c r="Q462" s="34"/>
      <c r="R462" s="36"/>
      <c r="S462" s="46"/>
      <c r="T462" s="36"/>
      <c r="U462" s="46"/>
      <c r="V462" s="46"/>
      <c r="W462" s="38"/>
      <c r="X462" s="38"/>
      <c r="Y462" s="36"/>
      <c r="Z462" s="34"/>
      <c r="AA462" s="48"/>
      <c r="AB462" s="20"/>
      <c r="AC462" s="46"/>
      <c r="AD462" s="46"/>
      <c r="AE462" s="38"/>
      <c r="AF462" s="34"/>
      <c r="AG462" s="38"/>
      <c r="AH462" s="38"/>
      <c r="AI462" s="38"/>
      <c r="AJ462" s="38"/>
      <c r="AK462" s="38"/>
      <c r="AL462" s="38"/>
      <c r="AM462" s="38"/>
      <c r="AN462" s="38"/>
      <c r="AO462" s="34"/>
      <c r="AP462" s="34"/>
      <c r="AQ462" s="34"/>
      <c r="AR462" s="53"/>
      <c r="AS462" s="53"/>
      <c r="AT462" s="38"/>
      <c r="AU462" s="39"/>
      <c r="AV462" s="39"/>
      <c r="AW462" s="34"/>
      <c r="AX462" s="38"/>
      <c r="AY462" s="38"/>
      <c r="AZ462" s="38"/>
      <c r="BA462" s="38"/>
      <c r="BB462" s="38"/>
      <c r="BC462" s="38"/>
      <c r="BD462" s="38"/>
      <c r="BE462" s="38"/>
      <c r="BF462" s="38"/>
      <c r="BG462" s="38"/>
      <c r="BH462" s="38"/>
      <c r="BI462" s="38"/>
      <c r="BJ462" s="38"/>
      <c r="BK462" s="38"/>
      <c r="BL462" s="38"/>
      <c r="BM462" s="38"/>
      <c r="BN462" s="38"/>
      <c r="BO462" s="38"/>
      <c r="BP462" s="38"/>
      <c r="BQ462" s="38"/>
      <c r="BR462" s="38"/>
    </row>
    <row r="463" ht="15.75" customHeight="1">
      <c r="A463" s="38"/>
      <c r="B463" s="36"/>
      <c r="C463" s="34"/>
      <c r="D463" s="36"/>
      <c r="E463" s="36"/>
      <c r="F463" s="36"/>
      <c r="G463" s="36"/>
      <c r="H463" s="36"/>
      <c r="I463" s="36"/>
      <c r="J463" s="38"/>
      <c r="K463" s="38"/>
      <c r="L463" s="39"/>
      <c r="M463" s="46"/>
      <c r="N463" s="264"/>
      <c r="O463" s="46"/>
      <c r="P463" s="46"/>
      <c r="Q463" s="34"/>
      <c r="R463" s="36"/>
      <c r="S463" s="46"/>
      <c r="T463" s="36"/>
      <c r="U463" s="46"/>
      <c r="V463" s="46"/>
      <c r="W463" s="38"/>
      <c r="X463" s="38"/>
      <c r="Y463" s="36"/>
      <c r="Z463" s="34"/>
      <c r="AA463" s="48"/>
      <c r="AB463" s="20"/>
      <c r="AC463" s="46"/>
      <c r="AD463" s="46"/>
      <c r="AE463" s="38"/>
      <c r="AF463" s="34"/>
      <c r="AG463" s="38"/>
      <c r="AH463" s="38"/>
      <c r="AI463" s="38"/>
      <c r="AJ463" s="38"/>
      <c r="AK463" s="38"/>
      <c r="AL463" s="38"/>
      <c r="AM463" s="38"/>
      <c r="AN463" s="38"/>
      <c r="AO463" s="34"/>
      <c r="AP463" s="34"/>
      <c r="AQ463" s="34"/>
      <c r="AR463" s="53"/>
      <c r="AS463" s="53"/>
      <c r="AT463" s="38"/>
      <c r="AU463" s="39"/>
      <c r="AV463" s="39"/>
      <c r="AW463" s="34"/>
      <c r="AX463" s="38"/>
      <c r="AY463" s="38"/>
      <c r="AZ463" s="38"/>
      <c r="BA463" s="38"/>
      <c r="BB463" s="38"/>
      <c r="BC463" s="38"/>
      <c r="BD463" s="38"/>
      <c r="BE463" s="38"/>
      <c r="BF463" s="38"/>
      <c r="BG463" s="38"/>
      <c r="BH463" s="38"/>
      <c r="BI463" s="38"/>
      <c r="BJ463" s="38"/>
      <c r="BK463" s="38"/>
      <c r="BL463" s="38"/>
      <c r="BM463" s="38"/>
      <c r="BN463" s="38"/>
      <c r="BO463" s="38"/>
      <c r="BP463" s="38"/>
      <c r="BQ463" s="38"/>
      <c r="BR463" s="38"/>
    </row>
    <row r="464" ht="15.75" customHeight="1">
      <c r="A464" s="38"/>
      <c r="B464" s="36"/>
      <c r="C464" s="34"/>
      <c r="D464" s="36"/>
      <c r="E464" s="36"/>
      <c r="F464" s="36"/>
      <c r="G464" s="36"/>
      <c r="H464" s="36"/>
      <c r="I464" s="36"/>
      <c r="J464" s="38"/>
      <c r="K464" s="38"/>
      <c r="L464" s="39"/>
      <c r="M464" s="46"/>
      <c r="N464" s="264"/>
      <c r="O464" s="46"/>
      <c r="P464" s="46"/>
      <c r="Q464" s="34"/>
      <c r="R464" s="36"/>
      <c r="S464" s="46"/>
      <c r="T464" s="36"/>
      <c r="U464" s="46"/>
      <c r="V464" s="46"/>
      <c r="W464" s="38"/>
      <c r="X464" s="38"/>
      <c r="Y464" s="36"/>
      <c r="Z464" s="34"/>
      <c r="AA464" s="48"/>
      <c r="AB464" s="20"/>
      <c r="AC464" s="46"/>
      <c r="AD464" s="46"/>
      <c r="AE464" s="38"/>
      <c r="AF464" s="34"/>
      <c r="AG464" s="38"/>
      <c r="AH464" s="38"/>
      <c r="AI464" s="38"/>
      <c r="AJ464" s="38"/>
      <c r="AK464" s="38"/>
      <c r="AL464" s="38"/>
      <c r="AM464" s="38"/>
      <c r="AN464" s="38"/>
      <c r="AO464" s="34"/>
      <c r="AP464" s="34"/>
      <c r="AQ464" s="34"/>
      <c r="AR464" s="53"/>
      <c r="AS464" s="53"/>
      <c r="AT464" s="38"/>
      <c r="AU464" s="39"/>
      <c r="AV464" s="39"/>
      <c r="AW464" s="34"/>
      <c r="AX464" s="38"/>
      <c r="AY464" s="38"/>
      <c r="AZ464" s="38"/>
      <c r="BA464" s="38"/>
      <c r="BB464" s="38"/>
      <c r="BC464" s="38"/>
      <c r="BD464" s="38"/>
      <c r="BE464" s="38"/>
      <c r="BF464" s="38"/>
      <c r="BG464" s="38"/>
      <c r="BH464" s="38"/>
      <c r="BI464" s="38"/>
      <c r="BJ464" s="38"/>
      <c r="BK464" s="38"/>
      <c r="BL464" s="38"/>
      <c r="BM464" s="38"/>
      <c r="BN464" s="38"/>
      <c r="BO464" s="38"/>
      <c r="BP464" s="38"/>
      <c r="BQ464" s="38"/>
      <c r="BR464" s="38"/>
    </row>
    <row r="465" ht="15.75" customHeight="1">
      <c r="A465" s="38"/>
      <c r="B465" s="36"/>
      <c r="C465" s="34"/>
      <c r="D465" s="36"/>
      <c r="E465" s="36"/>
      <c r="F465" s="36"/>
      <c r="G465" s="36"/>
      <c r="H465" s="36"/>
      <c r="I465" s="36"/>
      <c r="J465" s="38"/>
      <c r="K465" s="38"/>
      <c r="L465" s="39"/>
      <c r="M465" s="46"/>
      <c r="N465" s="264"/>
      <c r="O465" s="46"/>
      <c r="P465" s="46"/>
      <c r="Q465" s="34"/>
      <c r="R465" s="36"/>
      <c r="S465" s="46"/>
      <c r="T465" s="36"/>
      <c r="U465" s="46"/>
      <c r="V465" s="46"/>
      <c r="W465" s="38"/>
      <c r="X465" s="38"/>
      <c r="Y465" s="36"/>
      <c r="Z465" s="34"/>
      <c r="AA465" s="48"/>
      <c r="AB465" s="20"/>
      <c r="AC465" s="46"/>
      <c r="AD465" s="46"/>
      <c r="AE465" s="38"/>
      <c r="AF465" s="34"/>
      <c r="AG465" s="38"/>
      <c r="AH465" s="38"/>
      <c r="AI465" s="38"/>
      <c r="AJ465" s="38"/>
      <c r="AK465" s="38"/>
      <c r="AL465" s="38"/>
      <c r="AM465" s="38"/>
      <c r="AN465" s="38"/>
      <c r="AO465" s="34"/>
      <c r="AP465" s="34"/>
      <c r="AQ465" s="34"/>
      <c r="AR465" s="53"/>
      <c r="AS465" s="53"/>
      <c r="AT465" s="38"/>
      <c r="AU465" s="39"/>
      <c r="AV465" s="39"/>
      <c r="AW465" s="34"/>
      <c r="AX465" s="38"/>
      <c r="AY465" s="38"/>
      <c r="AZ465" s="38"/>
      <c r="BA465" s="38"/>
      <c r="BB465" s="38"/>
      <c r="BC465" s="38"/>
      <c r="BD465" s="38"/>
      <c r="BE465" s="38"/>
      <c r="BF465" s="38"/>
      <c r="BG465" s="38"/>
      <c r="BH465" s="38"/>
      <c r="BI465" s="38"/>
      <c r="BJ465" s="38"/>
      <c r="BK465" s="38"/>
      <c r="BL465" s="38"/>
      <c r="BM465" s="38"/>
      <c r="BN465" s="38"/>
      <c r="BO465" s="38"/>
      <c r="BP465" s="38"/>
      <c r="BQ465" s="38"/>
      <c r="BR465" s="38"/>
    </row>
    <row r="466" ht="15.75" customHeight="1">
      <c r="A466" s="38"/>
      <c r="B466" s="36"/>
      <c r="C466" s="34"/>
      <c r="D466" s="36"/>
      <c r="E466" s="36"/>
      <c r="F466" s="36"/>
      <c r="G466" s="36"/>
      <c r="H466" s="36"/>
      <c r="I466" s="36"/>
      <c r="J466" s="38"/>
      <c r="K466" s="38"/>
      <c r="L466" s="39"/>
      <c r="M466" s="46"/>
      <c r="N466" s="264"/>
      <c r="O466" s="46"/>
      <c r="P466" s="46"/>
      <c r="Q466" s="34"/>
      <c r="R466" s="36"/>
      <c r="S466" s="46"/>
      <c r="T466" s="36"/>
      <c r="U466" s="46"/>
      <c r="V466" s="46"/>
      <c r="W466" s="38"/>
      <c r="X466" s="38"/>
      <c r="Y466" s="36"/>
      <c r="Z466" s="34"/>
      <c r="AA466" s="48"/>
      <c r="AB466" s="20"/>
      <c r="AC466" s="46"/>
      <c r="AD466" s="46"/>
      <c r="AE466" s="38"/>
      <c r="AF466" s="34"/>
      <c r="AG466" s="38"/>
      <c r="AH466" s="38"/>
      <c r="AI466" s="38"/>
      <c r="AJ466" s="38"/>
      <c r="AK466" s="38"/>
      <c r="AL466" s="38"/>
      <c r="AM466" s="38"/>
      <c r="AN466" s="38"/>
      <c r="AO466" s="34"/>
      <c r="AP466" s="34"/>
      <c r="AQ466" s="34"/>
      <c r="AR466" s="53"/>
      <c r="AS466" s="53"/>
      <c r="AT466" s="38"/>
      <c r="AU466" s="39"/>
      <c r="AV466" s="39"/>
      <c r="AW466" s="34"/>
      <c r="AX466" s="38"/>
      <c r="AY466" s="38"/>
      <c r="AZ466" s="38"/>
      <c r="BA466" s="38"/>
      <c r="BB466" s="38"/>
      <c r="BC466" s="38"/>
      <c r="BD466" s="38"/>
      <c r="BE466" s="38"/>
      <c r="BF466" s="38"/>
      <c r="BG466" s="38"/>
      <c r="BH466" s="38"/>
      <c r="BI466" s="38"/>
      <c r="BJ466" s="38"/>
      <c r="BK466" s="38"/>
      <c r="BL466" s="38"/>
      <c r="BM466" s="38"/>
      <c r="BN466" s="38"/>
      <c r="BO466" s="38"/>
      <c r="BP466" s="38"/>
      <c r="BQ466" s="38"/>
      <c r="BR466" s="38"/>
    </row>
    <row r="467" ht="15.75" customHeight="1">
      <c r="A467" s="38"/>
      <c r="B467" s="36"/>
      <c r="C467" s="34"/>
      <c r="D467" s="36"/>
      <c r="E467" s="36"/>
      <c r="F467" s="36"/>
      <c r="G467" s="36"/>
      <c r="H467" s="36"/>
      <c r="I467" s="36"/>
      <c r="J467" s="38"/>
      <c r="K467" s="38"/>
      <c r="L467" s="39"/>
      <c r="M467" s="46"/>
      <c r="N467" s="264"/>
      <c r="O467" s="46"/>
      <c r="P467" s="46"/>
      <c r="Q467" s="34"/>
      <c r="R467" s="36"/>
      <c r="S467" s="46"/>
      <c r="T467" s="36"/>
      <c r="U467" s="46"/>
      <c r="V467" s="46"/>
      <c r="W467" s="38"/>
      <c r="X467" s="38"/>
      <c r="Y467" s="36"/>
      <c r="Z467" s="34"/>
      <c r="AA467" s="48"/>
      <c r="AB467" s="20"/>
      <c r="AC467" s="46"/>
      <c r="AD467" s="46"/>
      <c r="AE467" s="38"/>
      <c r="AF467" s="34"/>
      <c r="AG467" s="38"/>
      <c r="AH467" s="38"/>
      <c r="AI467" s="38"/>
      <c r="AJ467" s="38"/>
      <c r="AK467" s="38"/>
      <c r="AL467" s="38"/>
      <c r="AM467" s="38"/>
      <c r="AN467" s="38"/>
      <c r="AO467" s="34"/>
      <c r="AP467" s="34"/>
      <c r="AQ467" s="34"/>
      <c r="AR467" s="53"/>
      <c r="AS467" s="53"/>
      <c r="AT467" s="38"/>
      <c r="AU467" s="39"/>
      <c r="AV467" s="39"/>
      <c r="AW467" s="34"/>
      <c r="AX467" s="38"/>
      <c r="AY467" s="38"/>
      <c r="AZ467" s="38"/>
      <c r="BA467" s="38"/>
      <c r="BB467" s="38"/>
      <c r="BC467" s="38"/>
      <c r="BD467" s="38"/>
      <c r="BE467" s="38"/>
      <c r="BF467" s="38"/>
      <c r="BG467" s="38"/>
      <c r="BH467" s="38"/>
      <c r="BI467" s="38"/>
      <c r="BJ467" s="38"/>
      <c r="BK467" s="38"/>
      <c r="BL467" s="38"/>
      <c r="BM467" s="38"/>
      <c r="BN467" s="38"/>
      <c r="BO467" s="38"/>
      <c r="BP467" s="38"/>
      <c r="BQ467" s="38"/>
      <c r="BR467" s="38"/>
    </row>
    <row r="468" ht="15.75" customHeight="1">
      <c r="A468" s="38"/>
      <c r="B468" s="36"/>
      <c r="C468" s="34"/>
      <c r="D468" s="36"/>
      <c r="E468" s="36"/>
      <c r="F468" s="36"/>
      <c r="G468" s="36"/>
      <c r="H468" s="36"/>
      <c r="I468" s="36"/>
      <c r="J468" s="38"/>
      <c r="K468" s="38"/>
      <c r="L468" s="39"/>
      <c r="M468" s="46"/>
      <c r="N468" s="264"/>
      <c r="O468" s="46"/>
      <c r="P468" s="46"/>
      <c r="Q468" s="34"/>
      <c r="R468" s="36"/>
      <c r="S468" s="46"/>
      <c r="T468" s="36"/>
      <c r="U468" s="46"/>
      <c r="V468" s="46"/>
      <c r="W468" s="38"/>
      <c r="X468" s="38"/>
      <c r="Y468" s="36"/>
      <c r="Z468" s="34"/>
      <c r="AA468" s="48"/>
      <c r="AB468" s="20"/>
      <c r="AC468" s="46"/>
      <c r="AD468" s="46"/>
      <c r="AE468" s="38"/>
      <c r="AF468" s="34"/>
      <c r="AG468" s="38"/>
      <c r="AH468" s="38"/>
      <c r="AI468" s="38"/>
      <c r="AJ468" s="38"/>
      <c r="AK468" s="38"/>
      <c r="AL468" s="38"/>
      <c r="AM468" s="38"/>
      <c r="AN468" s="38"/>
      <c r="AO468" s="34"/>
      <c r="AP468" s="34"/>
      <c r="AQ468" s="34"/>
      <c r="AR468" s="53"/>
      <c r="AS468" s="53"/>
      <c r="AT468" s="38"/>
      <c r="AU468" s="39"/>
      <c r="AV468" s="39"/>
      <c r="AW468" s="34"/>
      <c r="AX468" s="38"/>
      <c r="AY468" s="38"/>
      <c r="AZ468" s="38"/>
      <c r="BA468" s="38"/>
      <c r="BB468" s="38"/>
      <c r="BC468" s="38"/>
      <c r="BD468" s="38"/>
      <c r="BE468" s="38"/>
      <c r="BF468" s="38"/>
      <c r="BG468" s="38"/>
      <c r="BH468" s="38"/>
      <c r="BI468" s="38"/>
      <c r="BJ468" s="38"/>
      <c r="BK468" s="38"/>
      <c r="BL468" s="38"/>
      <c r="BM468" s="38"/>
      <c r="BN468" s="38"/>
      <c r="BO468" s="38"/>
      <c r="BP468" s="38"/>
      <c r="BQ468" s="38"/>
      <c r="BR468" s="38"/>
    </row>
    <row r="469" ht="15.75" customHeight="1">
      <c r="A469" s="38"/>
      <c r="B469" s="36"/>
      <c r="C469" s="34"/>
      <c r="D469" s="36"/>
      <c r="E469" s="36"/>
      <c r="F469" s="36"/>
      <c r="G469" s="36"/>
      <c r="H469" s="36"/>
      <c r="I469" s="36"/>
      <c r="J469" s="38"/>
      <c r="K469" s="38"/>
      <c r="L469" s="39"/>
      <c r="M469" s="46"/>
      <c r="N469" s="264"/>
      <c r="O469" s="46"/>
      <c r="P469" s="46"/>
      <c r="Q469" s="34"/>
      <c r="R469" s="36"/>
      <c r="S469" s="46"/>
      <c r="T469" s="36"/>
      <c r="U469" s="46"/>
      <c r="V469" s="46"/>
      <c r="W469" s="38"/>
      <c r="X469" s="38"/>
      <c r="Y469" s="36"/>
      <c r="Z469" s="34"/>
      <c r="AA469" s="48"/>
      <c r="AB469" s="20"/>
      <c r="AC469" s="46"/>
      <c r="AD469" s="46"/>
      <c r="AE469" s="38"/>
      <c r="AF469" s="34"/>
      <c r="AG469" s="38"/>
      <c r="AH469" s="38"/>
      <c r="AI469" s="38"/>
      <c r="AJ469" s="38"/>
      <c r="AK469" s="38"/>
      <c r="AL469" s="38"/>
      <c r="AM469" s="38"/>
      <c r="AN469" s="38"/>
      <c r="AO469" s="34"/>
      <c r="AP469" s="34"/>
      <c r="AQ469" s="34"/>
      <c r="AR469" s="53"/>
      <c r="AS469" s="53"/>
      <c r="AT469" s="38"/>
      <c r="AU469" s="39"/>
      <c r="AV469" s="39"/>
      <c r="AW469" s="34"/>
      <c r="AX469" s="38"/>
      <c r="AY469" s="38"/>
      <c r="AZ469" s="38"/>
      <c r="BA469" s="38"/>
      <c r="BB469" s="38"/>
      <c r="BC469" s="38"/>
      <c r="BD469" s="38"/>
      <c r="BE469" s="38"/>
      <c r="BF469" s="38"/>
      <c r="BG469" s="38"/>
      <c r="BH469" s="38"/>
      <c r="BI469" s="38"/>
      <c r="BJ469" s="38"/>
      <c r="BK469" s="38"/>
      <c r="BL469" s="38"/>
      <c r="BM469" s="38"/>
      <c r="BN469" s="38"/>
      <c r="BO469" s="38"/>
      <c r="BP469" s="38"/>
      <c r="BQ469" s="38"/>
      <c r="BR469" s="38"/>
    </row>
    <row r="470" ht="15.75" customHeight="1">
      <c r="A470" s="38"/>
      <c r="B470" s="36"/>
      <c r="C470" s="34"/>
      <c r="D470" s="36"/>
      <c r="E470" s="36"/>
      <c r="F470" s="36"/>
      <c r="G470" s="36"/>
      <c r="H470" s="36"/>
      <c r="I470" s="36"/>
      <c r="J470" s="38"/>
      <c r="K470" s="38"/>
      <c r="L470" s="39"/>
      <c r="M470" s="46"/>
      <c r="N470" s="264"/>
      <c r="O470" s="46"/>
      <c r="P470" s="46"/>
      <c r="Q470" s="34"/>
      <c r="R470" s="36"/>
      <c r="S470" s="46"/>
      <c r="T470" s="36"/>
      <c r="U470" s="46"/>
      <c r="V470" s="46"/>
      <c r="W470" s="38"/>
      <c r="X470" s="38"/>
      <c r="Y470" s="36"/>
      <c r="Z470" s="34"/>
      <c r="AA470" s="48"/>
      <c r="AB470" s="20"/>
      <c r="AC470" s="46"/>
      <c r="AD470" s="46"/>
      <c r="AE470" s="38"/>
      <c r="AF470" s="34"/>
      <c r="AG470" s="38"/>
      <c r="AH470" s="38"/>
      <c r="AI470" s="38"/>
      <c r="AJ470" s="38"/>
      <c r="AK470" s="38"/>
      <c r="AL470" s="38"/>
      <c r="AM470" s="38"/>
      <c r="AN470" s="38"/>
      <c r="AO470" s="34"/>
      <c r="AP470" s="34"/>
      <c r="AQ470" s="34"/>
      <c r="AR470" s="53"/>
      <c r="AS470" s="53"/>
      <c r="AT470" s="38"/>
      <c r="AU470" s="39"/>
      <c r="AV470" s="39"/>
      <c r="AW470" s="34"/>
      <c r="AX470" s="38"/>
      <c r="AY470" s="38"/>
      <c r="AZ470" s="38"/>
      <c r="BA470" s="38"/>
      <c r="BB470" s="38"/>
      <c r="BC470" s="38"/>
      <c r="BD470" s="38"/>
      <c r="BE470" s="38"/>
      <c r="BF470" s="38"/>
      <c r="BG470" s="38"/>
      <c r="BH470" s="38"/>
      <c r="BI470" s="38"/>
      <c r="BJ470" s="38"/>
      <c r="BK470" s="38"/>
      <c r="BL470" s="38"/>
      <c r="BM470" s="38"/>
      <c r="BN470" s="38"/>
      <c r="BO470" s="38"/>
      <c r="BP470" s="38"/>
      <c r="BQ470" s="38"/>
      <c r="BR470" s="38"/>
    </row>
    <row r="471" ht="15.75" customHeight="1">
      <c r="A471" s="38"/>
      <c r="B471" s="36"/>
      <c r="C471" s="34"/>
      <c r="D471" s="36"/>
      <c r="E471" s="36"/>
      <c r="F471" s="36"/>
      <c r="G471" s="36"/>
      <c r="H471" s="36"/>
      <c r="I471" s="36"/>
      <c r="J471" s="38"/>
      <c r="K471" s="38"/>
      <c r="L471" s="39"/>
      <c r="M471" s="46"/>
      <c r="N471" s="264"/>
      <c r="O471" s="46"/>
      <c r="P471" s="46"/>
      <c r="Q471" s="34"/>
      <c r="R471" s="36"/>
      <c r="S471" s="46"/>
      <c r="T471" s="36"/>
      <c r="U471" s="46"/>
      <c r="V471" s="46"/>
      <c r="W471" s="38"/>
      <c r="X471" s="38"/>
      <c r="Y471" s="36"/>
      <c r="Z471" s="34"/>
      <c r="AA471" s="48"/>
      <c r="AB471" s="20"/>
      <c r="AC471" s="46"/>
      <c r="AD471" s="46"/>
      <c r="AE471" s="38"/>
      <c r="AF471" s="34"/>
      <c r="AG471" s="38"/>
      <c r="AH471" s="38"/>
      <c r="AI471" s="38"/>
      <c r="AJ471" s="38"/>
      <c r="AK471" s="38"/>
      <c r="AL471" s="38"/>
      <c r="AM471" s="38"/>
      <c r="AN471" s="38"/>
      <c r="AO471" s="34"/>
      <c r="AP471" s="34"/>
      <c r="AQ471" s="34"/>
      <c r="AR471" s="53"/>
      <c r="AS471" s="53"/>
      <c r="AT471" s="38"/>
      <c r="AU471" s="39"/>
      <c r="AV471" s="39"/>
      <c r="AW471" s="34"/>
      <c r="AX471" s="38"/>
      <c r="AY471" s="38"/>
      <c r="AZ471" s="38"/>
      <c r="BA471" s="38"/>
      <c r="BB471" s="38"/>
      <c r="BC471" s="38"/>
      <c r="BD471" s="38"/>
      <c r="BE471" s="38"/>
      <c r="BF471" s="38"/>
      <c r="BG471" s="38"/>
      <c r="BH471" s="38"/>
      <c r="BI471" s="38"/>
      <c r="BJ471" s="38"/>
      <c r="BK471" s="38"/>
      <c r="BL471" s="38"/>
      <c r="BM471" s="38"/>
      <c r="BN471" s="38"/>
      <c r="BO471" s="38"/>
      <c r="BP471" s="38"/>
      <c r="BQ471" s="38"/>
      <c r="BR471" s="38"/>
    </row>
    <row r="472" ht="15.75" customHeight="1">
      <c r="A472" s="38"/>
      <c r="B472" s="36"/>
      <c r="C472" s="34"/>
      <c r="D472" s="36"/>
      <c r="E472" s="36"/>
      <c r="F472" s="36"/>
      <c r="G472" s="36"/>
      <c r="H472" s="36"/>
      <c r="I472" s="36"/>
      <c r="J472" s="38"/>
      <c r="K472" s="38"/>
      <c r="L472" s="39"/>
      <c r="M472" s="46"/>
      <c r="N472" s="264"/>
      <c r="O472" s="46"/>
      <c r="P472" s="46"/>
      <c r="Q472" s="34"/>
      <c r="R472" s="36"/>
      <c r="S472" s="46"/>
      <c r="T472" s="36"/>
      <c r="U472" s="46"/>
      <c r="V472" s="46"/>
      <c r="W472" s="38"/>
      <c r="X472" s="38"/>
      <c r="Y472" s="36"/>
      <c r="Z472" s="34"/>
      <c r="AA472" s="48"/>
      <c r="AB472" s="20"/>
      <c r="AC472" s="46"/>
      <c r="AD472" s="46"/>
      <c r="AE472" s="38"/>
      <c r="AF472" s="34"/>
      <c r="AG472" s="38"/>
      <c r="AH472" s="38"/>
      <c r="AI472" s="38"/>
      <c r="AJ472" s="38"/>
      <c r="AK472" s="38"/>
      <c r="AL472" s="38"/>
      <c r="AM472" s="38"/>
      <c r="AN472" s="38"/>
      <c r="AO472" s="34"/>
      <c r="AP472" s="34"/>
      <c r="AQ472" s="34"/>
      <c r="AR472" s="53"/>
      <c r="AS472" s="53"/>
      <c r="AT472" s="38"/>
      <c r="AU472" s="39"/>
      <c r="AV472" s="39"/>
      <c r="AW472" s="34"/>
      <c r="AX472" s="38"/>
      <c r="AY472" s="38"/>
      <c r="AZ472" s="38"/>
      <c r="BA472" s="38"/>
      <c r="BB472" s="38"/>
      <c r="BC472" s="38"/>
      <c r="BD472" s="38"/>
      <c r="BE472" s="38"/>
      <c r="BF472" s="38"/>
      <c r="BG472" s="38"/>
      <c r="BH472" s="38"/>
      <c r="BI472" s="38"/>
      <c r="BJ472" s="38"/>
      <c r="BK472" s="38"/>
      <c r="BL472" s="38"/>
      <c r="BM472" s="38"/>
      <c r="BN472" s="38"/>
      <c r="BO472" s="38"/>
      <c r="BP472" s="38"/>
      <c r="BQ472" s="38"/>
      <c r="BR472" s="38"/>
    </row>
    <row r="473" ht="15.75" customHeight="1">
      <c r="A473" s="38"/>
      <c r="B473" s="36"/>
      <c r="C473" s="34"/>
      <c r="D473" s="36"/>
      <c r="E473" s="36"/>
      <c r="F473" s="36"/>
      <c r="G473" s="36"/>
      <c r="H473" s="36"/>
      <c r="I473" s="36"/>
      <c r="J473" s="38"/>
      <c r="K473" s="38"/>
      <c r="L473" s="39"/>
      <c r="M473" s="46"/>
      <c r="N473" s="264"/>
      <c r="O473" s="46"/>
      <c r="P473" s="46"/>
      <c r="Q473" s="34"/>
      <c r="R473" s="36"/>
      <c r="S473" s="46"/>
      <c r="T473" s="36"/>
      <c r="U473" s="46"/>
      <c r="V473" s="46"/>
      <c r="W473" s="38"/>
      <c r="X473" s="38"/>
      <c r="Y473" s="36"/>
      <c r="Z473" s="34"/>
      <c r="AA473" s="48"/>
      <c r="AB473" s="20"/>
      <c r="AC473" s="46"/>
      <c r="AD473" s="46"/>
      <c r="AE473" s="38"/>
      <c r="AF473" s="34"/>
      <c r="AG473" s="38"/>
      <c r="AH473" s="38"/>
      <c r="AI473" s="38"/>
      <c r="AJ473" s="38"/>
      <c r="AK473" s="38"/>
      <c r="AL473" s="38"/>
      <c r="AM473" s="38"/>
      <c r="AN473" s="38"/>
      <c r="AO473" s="34"/>
      <c r="AP473" s="34"/>
      <c r="AQ473" s="34"/>
      <c r="AR473" s="53"/>
      <c r="AS473" s="53"/>
      <c r="AT473" s="38"/>
      <c r="AU473" s="39"/>
      <c r="AV473" s="39"/>
      <c r="AW473" s="34"/>
      <c r="AX473" s="38"/>
      <c r="AY473" s="38"/>
      <c r="AZ473" s="38"/>
      <c r="BA473" s="38"/>
      <c r="BB473" s="38"/>
      <c r="BC473" s="38"/>
      <c r="BD473" s="38"/>
      <c r="BE473" s="38"/>
      <c r="BF473" s="38"/>
      <c r="BG473" s="38"/>
      <c r="BH473" s="38"/>
      <c r="BI473" s="38"/>
      <c r="BJ473" s="38"/>
      <c r="BK473" s="38"/>
      <c r="BL473" s="38"/>
      <c r="BM473" s="38"/>
      <c r="BN473" s="38"/>
      <c r="BO473" s="38"/>
      <c r="BP473" s="38"/>
      <c r="BQ473" s="38"/>
      <c r="BR473" s="38"/>
    </row>
    <row r="474" ht="15.75" customHeight="1">
      <c r="A474" s="38"/>
      <c r="B474" s="36"/>
      <c r="C474" s="34"/>
      <c r="D474" s="36"/>
      <c r="E474" s="36"/>
      <c r="F474" s="36"/>
      <c r="G474" s="36"/>
      <c r="H474" s="36"/>
      <c r="I474" s="36"/>
      <c r="J474" s="38"/>
      <c r="K474" s="38"/>
      <c r="L474" s="39"/>
      <c r="M474" s="46"/>
      <c r="N474" s="264"/>
      <c r="O474" s="46"/>
      <c r="P474" s="46"/>
      <c r="Q474" s="34"/>
      <c r="R474" s="36"/>
      <c r="S474" s="46"/>
      <c r="T474" s="36"/>
      <c r="U474" s="46"/>
      <c r="V474" s="46"/>
      <c r="W474" s="38"/>
      <c r="X474" s="38"/>
      <c r="Y474" s="36"/>
      <c r="Z474" s="34"/>
      <c r="AA474" s="48"/>
      <c r="AB474" s="20"/>
      <c r="AC474" s="46"/>
      <c r="AD474" s="46"/>
      <c r="AE474" s="38"/>
      <c r="AF474" s="34"/>
      <c r="AG474" s="38"/>
      <c r="AH474" s="38"/>
      <c r="AI474" s="38"/>
      <c r="AJ474" s="38"/>
      <c r="AK474" s="38"/>
      <c r="AL474" s="38"/>
      <c r="AM474" s="38"/>
      <c r="AN474" s="38"/>
      <c r="AO474" s="34"/>
      <c r="AP474" s="34"/>
      <c r="AQ474" s="34"/>
      <c r="AR474" s="53"/>
      <c r="AS474" s="53"/>
      <c r="AT474" s="38"/>
      <c r="AU474" s="39"/>
      <c r="AV474" s="39"/>
      <c r="AW474" s="34"/>
      <c r="AX474" s="38"/>
      <c r="AY474" s="38"/>
      <c r="AZ474" s="38"/>
      <c r="BA474" s="38"/>
      <c r="BB474" s="38"/>
      <c r="BC474" s="38"/>
      <c r="BD474" s="38"/>
      <c r="BE474" s="38"/>
      <c r="BF474" s="38"/>
      <c r="BG474" s="38"/>
      <c r="BH474" s="38"/>
      <c r="BI474" s="38"/>
      <c r="BJ474" s="38"/>
      <c r="BK474" s="38"/>
      <c r="BL474" s="38"/>
      <c r="BM474" s="38"/>
      <c r="BN474" s="38"/>
      <c r="BO474" s="38"/>
      <c r="BP474" s="38"/>
      <c r="BQ474" s="38"/>
      <c r="BR474" s="38"/>
    </row>
    <row r="475" ht="15.75" customHeight="1">
      <c r="A475" s="38"/>
      <c r="B475" s="36"/>
      <c r="C475" s="34"/>
      <c r="D475" s="36"/>
      <c r="E475" s="36"/>
      <c r="F475" s="36"/>
      <c r="G475" s="36"/>
      <c r="H475" s="36"/>
      <c r="I475" s="36"/>
      <c r="J475" s="38"/>
      <c r="K475" s="38"/>
      <c r="L475" s="39"/>
      <c r="M475" s="46"/>
      <c r="N475" s="264"/>
      <c r="O475" s="46"/>
      <c r="P475" s="46"/>
      <c r="Q475" s="34"/>
      <c r="R475" s="36"/>
      <c r="S475" s="46"/>
      <c r="T475" s="36"/>
      <c r="U475" s="46"/>
      <c r="V475" s="46"/>
      <c r="W475" s="38"/>
      <c r="X475" s="38"/>
      <c r="Y475" s="36"/>
      <c r="Z475" s="34"/>
      <c r="AA475" s="48"/>
      <c r="AB475" s="20"/>
      <c r="AC475" s="46"/>
      <c r="AD475" s="46"/>
      <c r="AE475" s="38"/>
      <c r="AF475" s="34"/>
      <c r="AG475" s="38"/>
      <c r="AH475" s="38"/>
      <c r="AI475" s="38"/>
      <c r="AJ475" s="38"/>
      <c r="AK475" s="38"/>
      <c r="AL475" s="38"/>
      <c r="AM475" s="38"/>
      <c r="AN475" s="38"/>
      <c r="AO475" s="34"/>
      <c r="AP475" s="34"/>
      <c r="AQ475" s="34"/>
      <c r="AR475" s="53"/>
      <c r="AS475" s="53"/>
      <c r="AT475" s="38"/>
      <c r="AU475" s="39"/>
      <c r="AV475" s="39"/>
      <c r="AW475" s="34"/>
      <c r="AX475" s="38"/>
      <c r="AY475" s="38"/>
      <c r="AZ475" s="38"/>
      <c r="BA475" s="38"/>
      <c r="BB475" s="38"/>
      <c r="BC475" s="38"/>
      <c r="BD475" s="38"/>
      <c r="BE475" s="38"/>
      <c r="BF475" s="38"/>
      <c r="BG475" s="38"/>
      <c r="BH475" s="38"/>
      <c r="BI475" s="38"/>
      <c r="BJ475" s="38"/>
      <c r="BK475" s="38"/>
      <c r="BL475" s="38"/>
      <c r="BM475" s="38"/>
      <c r="BN475" s="38"/>
      <c r="BO475" s="38"/>
      <c r="BP475" s="38"/>
      <c r="BQ475" s="38"/>
      <c r="BR475" s="38"/>
    </row>
    <row r="476" ht="15.75" customHeight="1">
      <c r="A476" s="38"/>
      <c r="B476" s="36"/>
      <c r="C476" s="34"/>
      <c r="D476" s="36"/>
      <c r="E476" s="36"/>
      <c r="F476" s="36"/>
      <c r="G476" s="36"/>
      <c r="H476" s="36"/>
      <c r="I476" s="36"/>
      <c r="J476" s="38"/>
      <c r="K476" s="38"/>
      <c r="L476" s="39"/>
      <c r="M476" s="46"/>
      <c r="N476" s="264"/>
      <c r="O476" s="46"/>
      <c r="P476" s="46"/>
      <c r="Q476" s="34"/>
      <c r="R476" s="36"/>
      <c r="S476" s="46"/>
      <c r="T476" s="36"/>
      <c r="U476" s="46"/>
      <c r="V476" s="46"/>
      <c r="W476" s="38"/>
      <c r="X476" s="38"/>
      <c r="Y476" s="36"/>
      <c r="Z476" s="34"/>
      <c r="AA476" s="48"/>
      <c r="AB476" s="20"/>
      <c r="AC476" s="46"/>
      <c r="AD476" s="46"/>
      <c r="AE476" s="38"/>
      <c r="AF476" s="34"/>
      <c r="AG476" s="38"/>
      <c r="AH476" s="38"/>
      <c r="AI476" s="38"/>
      <c r="AJ476" s="38"/>
      <c r="AK476" s="38"/>
      <c r="AL476" s="38"/>
      <c r="AM476" s="38"/>
      <c r="AN476" s="38"/>
      <c r="AO476" s="34"/>
      <c r="AP476" s="34"/>
      <c r="AQ476" s="34"/>
      <c r="AR476" s="53"/>
      <c r="AS476" s="53"/>
      <c r="AT476" s="38"/>
      <c r="AU476" s="39"/>
      <c r="AV476" s="39"/>
      <c r="AW476" s="34"/>
      <c r="AX476" s="38"/>
      <c r="AY476" s="38"/>
      <c r="AZ476" s="38"/>
      <c r="BA476" s="38"/>
      <c r="BB476" s="38"/>
      <c r="BC476" s="38"/>
      <c r="BD476" s="38"/>
      <c r="BE476" s="38"/>
      <c r="BF476" s="38"/>
      <c r="BG476" s="38"/>
      <c r="BH476" s="38"/>
      <c r="BI476" s="38"/>
      <c r="BJ476" s="38"/>
      <c r="BK476" s="38"/>
      <c r="BL476" s="38"/>
      <c r="BM476" s="38"/>
      <c r="BN476" s="38"/>
      <c r="BO476" s="38"/>
      <c r="BP476" s="38"/>
      <c r="BQ476" s="38"/>
      <c r="BR476" s="38"/>
    </row>
    <row r="477" ht="15.75" customHeight="1">
      <c r="A477" s="38"/>
      <c r="B477" s="36"/>
      <c r="C477" s="34"/>
      <c r="D477" s="36"/>
      <c r="E477" s="36"/>
      <c r="F477" s="36"/>
      <c r="G477" s="36"/>
      <c r="H477" s="36"/>
      <c r="I477" s="36"/>
      <c r="J477" s="38"/>
      <c r="K477" s="38"/>
      <c r="L477" s="39"/>
      <c r="M477" s="46"/>
      <c r="N477" s="264"/>
      <c r="O477" s="46"/>
      <c r="P477" s="46"/>
      <c r="Q477" s="34"/>
      <c r="R477" s="36"/>
      <c r="S477" s="46"/>
      <c r="T477" s="36"/>
      <c r="U477" s="46"/>
      <c r="V477" s="46"/>
      <c r="W477" s="38"/>
      <c r="X477" s="38"/>
      <c r="Y477" s="36"/>
      <c r="Z477" s="34"/>
      <c r="AA477" s="48"/>
      <c r="AB477" s="20"/>
      <c r="AC477" s="46"/>
      <c r="AD477" s="46"/>
      <c r="AE477" s="38"/>
      <c r="AF477" s="34"/>
      <c r="AG477" s="38"/>
      <c r="AH477" s="38"/>
      <c r="AI477" s="38"/>
      <c r="AJ477" s="38"/>
      <c r="AK477" s="38"/>
      <c r="AL477" s="38"/>
      <c r="AM477" s="38"/>
      <c r="AN477" s="38"/>
      <c r="AO477" s="34"/>
      <c r="AP477" s="34"/>
      <c r="AQ477" s="34"/>
      <c r="AR477" s="53"/>
      <c r="AS477" s="53"/>
      <c r="AT477" s="38"/>
      <c r="AU477" s="39"/>
      <c r="AV477" s="39"/>
      <c r="AW477" s="34"/>
      <c r="AX477" s="38"/>
      <c r="AY477" s="38"/>
      <c r="AZ477" s="38"/>
      <c r="BA477" s="38"/>
      <c r="BB477" s="38"/>
      <c r="BC477" s="38"/>
      <c r="BD477" s="38"/>
      <c r="BE477" s="38"/>
      <c r="BF477" s="38"/>
      <c r="BG477" s="38"/>
      <c r="BH477" s="38"/>
      <c r="BI477" s="38"/>
      <c r="BJ477" s="38"/>
      <c r="BK477" s="38"/>
      <c r="BL477" s="38"/>
      <c r="BM477" s="38"/>
      <c r="BN477" s="38"/>
      <c r="BO477" s="38"/>
      <c r="BP477" s="38"/>
      <c r="BQ477" s="38"/>
      <c r="BR477" s="38"/>
    </row>
    <row r="478" ht="15.75" customHeight="1">
      <c r="A478" s="38"/>
      <c r="B478" s="36"/>
      <c r="C478" s="34"/>
      <c r="D478" s="36"/>
      <c r="E478" s="36"/>
      <c r="F478" s="36"/>
      <c r="G478" s="36"/>
      <c r="H478" s="36"/>
      <c r="I478" s="36"/>
      <c r="J478" s="38"/>
      <c r="K478" s="38"/>
      <c r="L478" s="39"/>
      <c r="M478" s="46"/>
      <c r="N478" s="264"/>
      <c r="O478" s="46"/>
      <c r="P478" s="46"/>
      <c r="Q478" s="34"/>
      <c r="R478" s="36"/>
      <c r="S478" s="46"/>
      <c r="T478" s="36"/>
      <c r="U478" s="46"/>
      <c r="V478" s="46"/>
      <c r="W478" s="38"/>
      <c r="X478" s="38"/>
      <c r="Y478" s="36"/>
      <c r="Z478" s="34"/>
      <c r="AA478" s="48"/>
      <c r="AB478" s="20"/>
      <c r="AC478" s="46"/>
      <c r="AD478" s="46"/>
      <c r="AE478" s="38"/>
      <c r="AF478" s="34"/>
      <c r="AG478" s="38"/>
      <c r="AH478" s="38"/>
      <c r="AI478" s="38"/>
      <c r="AJ478" s="38"/>
      <c r="AK478" s="38"/>
      <c r="AL478" s="38"/>
      <c r="AM478" s="38"/>
      <c r="AN478" s="38"/>
      <c r="AO478" s="34"/>
      <c r="AP478" s="34"/>
      <c r="AQ478" s="34"/>
      <c r="AR478" s="53"/>
      <c r="AS478" s="53"/>
      <c r="AT478" s="38"/>
      <c r="AU478" s="39"/>
      <c r="AV478" s="39"/>
      <c r="AW478" s="34"/>
      <c r="AX478" s="38"/>
      <c r="AY478" s="38"/>
      <c r="AZ478" s="38"/>
      <c r="BA478" s="38"/>
      <c r="BB478" s="38"/>
      <c r="BC478" s="38"/>
      <c r="BD478" s="38"/>
      <c r="BE478" s="38"/>
      <c r="BF478" s="38"/>
      <c r="BG478" s="38"/>
      <c r="BH478" s="38"/>
      <c r="BI478" s="38"/>
      <c r="BJ478" s="38"/>
      <c r="BK478" s="38"/>
      <c r="BL478" s="38"/>
      <c r="BM478" s="38"/>
      <c r="BN478" s="38"/>
      <c r="BO478" s="38"/>
      <c r="BP478" s="38"/>
      <c r="BQ478" s="38"/>
      <c r="BR478" s="38"/>
    </row>
    <row r="479" ht="15.75" customHeight="1">
      <c r="A479" s="38"/>
      <c r="B479" s="36"/>
      <c r="C479" s="34"/>
      <c r="D479" s="36"/>
      <c r="E479" s="36"/>
      <c r="F479" s="36"/>
      <c r="G479" s="36"/>
      <c r="H479" s="36"/>
      <c r="I479" s="36"/>
      <c r="J479" s="38"/>
      <c r="K479" s="38"/>
      <c r="L479" s="39"/>
      <c r="M479" s="46"/>
      <c r="N479" s="264"/>
      <c r="O479" s="46"/>
      <c r="P479" s="46"/>
      <c r="Q479" s="34"/>
      <c r="R479" s="36"/>
      <c r="S479" s="46"/>
      <c r="T479" s="36"/>
      <c r="U479" s="46"/>
      <c r="V479" s="46"/>
      <c r="W479" s="38"/>
      <c r="X479" s="38"/>
      <c r="Y479" s="36"/>
      <c r="Z479" s="34"/>
      <c r="AA479" s="48"/>
      <c r="AB479" s="20"/>
      <c r="AC479" s="46"/>
      <c r="AD479" s="46"/>
      <c r="AE479" s="38"/>
      <c r="AF479" s="34"/>
      <c r="AG479" s="38"/>
      <c r="AH479" s="38"/>
      <c r="AI479" s="38"/>
      <c r="AJ479" s="38"/>
      <c r="AK479" s="38"/>
      <c r="AL479" s="38"/>
      <c r="AM479" s="38"/>
      <c r="AN479" s="38"/>
      <c r="AO479" s="34"/>
      <c r="AP479" s="34"/>
      <c r="AQ479" s="34"/>
      <c r="AR479" s="53"/>
      <c r="AS479" s="53"/>
      <c r="AT479" s="38"/>
      <c r="AU479" s="39"/>
      <c r="AV479" s="39"/>
      <c r="AW479" s="34"/>
      <c r="AX479" s="38"/>
      <c r="AY479" s="38"/>
      <c r="AZ479" s="38"/>
      <c r="BA479" s="38"/>
      <c r="BB479" s="38"/>
      <c r="BC479" s="38"/>
      <c r="BD479" s="38"/>
      <c r="BE479" s="38"/>
      <c r="BF479" s="38"/>
      <c r="BG479" s="38"/>
      <c r="BH479" s="38"/>
      <c r="BI479" s="38"/>
      <c r="BJ479" s="38"/>
      <c r="BK479" s="38"/>
      <c r="BL479" s="38"/>
      <c r="BM479" s="38"/>
      <c r="BN479" s="38"/>
      <c r="BO479" s="38"/>
      <c r="BP479" s="38"/>
      <c r="BQ479" s="38"/>
      <c r="BR479" s="38"/>
    </row>
    <row r="480" ht="15.75" customHeight="1">
      <c r="A480" s="38"/>
      <c r="B480" s="36"/>
      <c r="C480" s="34"/>
      <c r="D480" s="36"/>
      <c r="E480" s="36"/>
      <c r="F480" s="36"/>
      <c r="G480" s="36"/>
      <c r="H480" s="36"/>
      <c r="I480" s="36"/>
      <c r="J480" s="38"/>
      <c r="K480" s="38"/>
      <c r="L480" s="39"/>
      <c r="M480" s="46"/>
      <c r="N480" s="264"/>
      <c r="O480" s="46"/>
      <c r="P480" s="46"/>
      <c r="Q480" s="34"/>
      <c r="R480" s="36"/>
      <c r="S480" s="46"/>
      <c r="T480" s="36"/>
      <c r="U480" s="46"/>
      <c r="V480" s="46"/>
      <c r="W480" s="38"/>
      <c r="X480" s="38"/>
      <c r="Y480" s="36"/>
      <c r="Z480" s="34"/>
      <c r="AA480" s="48"/>
      <c r="AB480" s="20"/>
      <c r="AC480" s="46"/>
      <c r="AD480" s="46"/>
      <c r="AE480" s="38"/>
      <c r="AF480" s="34"/>
      <c r="AG480" s="38"/>
      <c r="AH480" s="38"/>
      <c r="AI480" s="38"/>
      <c r="AJ480" s="38"/>
      <c r="AK480" s="38"/>
      <c r="AL480" s="38"/>
      <c r="AM480" s="38"/>
      <c r="AN480" s="38"/>
      <c r="AO480" s="34"/>
      <c r="AP480" s="34"/>
      <c r="AQ480" s="34"/>
      <c r="AR480" s="53"/>
      <c r="AS480" s="53"/>
      <c r="AT480" s="38"/>
      <c r="AU480" s="39"/>
      <c r="AV480" s="39"/>
      <c r="AW480" s="34"/>
      <c r="AX480" s="38"/>
      <c r="AY480" s="38"/>
      <c r="AZ480" s="38"/>
      <c r="BA480" s="38"/>
      <c r="BB480" s="38"/>
      <c r="BC480" s="38"/>
      <c r="BD480" s="38"/>
      <c r="BE480" s="38"/>
      <c r="BF480" s="38"/>
      <c r="BG480" s="38"/>
      <c r="BH480" s="38"/>
      <c r="BI480" s="38"/>
      <c r="BJ480" s="38"/>
      <c r="BK480" s="38"/>
      <c r="BL480" s="38"/>
      <c r="BM480" s="38"/>
      <c r="BN480" s="38"/>
      <c r="BO480" s="38"/>
      <c r="BP480" s="38"/>
      <c r="BQ480" s="38"/>
      <c r="BR480" s="38"/>
    </row>
    <row r="481" ht="15.75" customHeight="1">
      <c r="A481" s="38"/>
      <c r="B481" s="36"/>
      <c r="C481" s="34"/>
      <c r="D481" s="36"/>
      <c r="E481" s="36"/>
      <c r="F481" s="36"/>
      <c r="G481" s="36"/>
      <c r="H481" s="36"/>
      <c r="I481" s="36"/>
      <c r="J481" s="38"/>
      <c r="K481" s="38"/>
      <c r="L481" s="39"/>
      <c r="M481" s="46"/>
      <c r="N481" s="264"/>
      <c r="O481" s="46"/>
      <c r="P481" s="46"/>
      <c r="Q481" s="34"/>
      <c r="R481" s="36"/>
      <c r="S481" s="46"/>
      <c r="T481" s="36"/>
      <c r="U481" s="46"/>
      <c r="V481" s="46"/>
      <c r="W481" s="38"/>
      <c r="X481" s="38"/>
      <c r="Y481" s="36"/>
      <c r="Z481" s="34"/>
      <c r="AA481" s="48"/>
      <c r="AB481" s="20"/>
      <c r="AC481" s="46"/>
      <c r="AD481" s="46"/>
      <c r="AE481" s="38"/>
      <c r="AF481" s="34"/>
      <c r="AG481" s="38"/>
      <c r="AH481" s="38"/>
      <c r="AI481" s="38"/>
      <c r="AJ481" s="38"/>
      <c r="AK481" s="38"/>
      <c r="AL481" s="38"/>
      <c r="AM481" s="38"/>
      <c r="AN481" s="38"/>
      <c r="AO481" s="34"/>
      <c r="AP481" s="34"/>
      <c r="AQ481" s="34"/>
      <c r="AR481" s="53"/>
      <c r="AS481" s="53"/>
      <c r="AT481" s="38"/>
      <c r="AU481" s="39"/>
      <c r="AV481" s="39"/>
      <c r="AW481" s="34"/>
      <c r="AX481" s="38"/>
      <c r="AY481" s="38"/>
      <c r="AZ481" s="38"/>
      <c r="BA481" s="38"/>
      <c r="BB481" s="38"/>
      <c r="BC481" s="38"/>
      <c r="BD481" s="38"/>
      <c r="BE481" s="38"/>
      <c r="BF481" s="38"/>
      <c r="BG481" s="38"/>
      <c r="BH481" s="38"/>
      <c r="BI481" s="38"/>
      <c r="BJ481" s="38"/>
      <c r="BK481" s="38"/>
      <c r="BL481" s="38"/>
      <c r="BM481" s="38"/>
      <c r="BN481" s="38"/>
      <c r="BO481" s="38"/>
      <c r="BP481" s="38"/>
      <c r="BQ481" s="38"/>
      <c r="BR481" s="38"/>
    </row>
    <row r="482" ht="15.75" customHeight="1">
      <c r="A482" s="38"/>
      <c r="B482" s="36"/>
      <c r="C482" s="34"/>
      <c r="D482" s="36"/>
      <c r="E482" s="36"/>
      <c r="F482" s="36"/>
      <c r="G482" s="36"/>
      <c r="H482" s="36"/>
      <c r="I482" s="36"/>
      <c r="J482" s="38"/>
      <c r="K482" s="38"/>
      <c r="L482" s="39"/>
      <c r="M482" s="46"/>
      <c r="N482" s="264"/>
      <c r="O482" s="46"/>
      <c r="P482" s="46"/>
      <c r="Q482" s="34"/>
      <c r="R482" s="36"/>
      <c r="S482" s="46"/>
      <c r="T482" s="36"/>
      <c r="U482" s="46"/>
      <c r="V482" s="46"/>
      <c r="W482" s="38"/>
      <c r="X482" s="38"/>
      <c r="Y482" s="36"/>
      <c r="Z482" s="34"/>
      <c r="AA482" s="48"/>
      <c r="AB482" s="20"/>
      <c r="AC482" s="46"/>
      <c r="AD482" s="46"/>
      <c r="AE482" s="38"/>
      <c r="AF482" s="34"/>
      <c r="AG482" s="38"/>
      <c r="AH482" s="38"/>
      <c r="AI482" s="38"/>
      <c r="AJ482" s="38"/>
      <c r="AK482" s="38"/>
      <c r="AL482" s="38"/>
      <c r="AM482" s="38"/>
      <c r="AN482" s="38"/>
      <c r="AO482" s="34"/>
      <c r="AP482" s="34"/>
      <c r="AQ482" s="34"/>
      <c r="AR482" s="53"/>
      <c r="AS482" s="53"/>
      <c r="AT482" s="38"/>
      <c r="AU482" s="39"/>
      <c r="AV482" s="39"/>
      <c r="AW482" s="34"/>
      <c r="AX482" s="38"/>
      <c r="AY482" s="38"/>
      <c r="AZ482" s="38"/>
      <c r="BA482" s="38"/>
      <c r="BB482" s="38"/>
      <c r="BC482" s="38"/>
      <c r="BD482" s="38"/>
      <c r="BE482" s="38"/>
      <c r="BF482" s="38"/>
      <c r="BG482" s="38"/>
      <c r="BH482" s="38"/>
      <c r="BI482" s="38"/>
      <c r="BJ482" s="38"/>
      <c r="BK482" s="38"/>
      <c r="BL482" s="38"/>
      <c r="BM482" s="38"/>
      <c r="BN482" s="38"/>
      <c r="BO482" s="38"/>
      <c r="BP482" s="38"/>
      <c r="BQ482" s="38"/>
      <c r="BR482" s="38"/>
    </row>
    <row r="483" ht="15.75" customHeight="1">
      <c r="A483" s="38"/>
      <c r="B483" s="36"/>
      <c r="C483" s="34"/>
      <c r="D483" s="36"/>
      <c r="E483" s="36"/>
      <c r="F483" s="36"/>
      <c r="G483" s="36"/>
      <c r="H483" s="36"/>
      <c r="I483" s="36"/>
      <c r="J483" s="38"/>
      <c r="K483" s="38"/>
      <c r="L483" s="39"/>
      <c r="M483" s="46"/>
      <c r="N483" s="264"/>
      <c r="O483" s="46"/>
      <c r="P483" s="46"/>
      <c r="Q483" s="34"/>
      <c r="R483" s="36"/>
      <c r="S483" s="46"/>
      <c r="T483" s="36"/>
      <c r="U483" s="46"/>
      <c r="V483" s="46"/>
      <c r="W483" s="38"/>
      <c r="X483" s="38"/>
      <c r="Y483" s="36"/>
      <c r="Z483" s="34"/>
      <c r="AA483" s="48"/>
      <c r="AB483" s="20"/>
      <c r="AC483" s="46"/>
      <c r="AD483" s="46"/>
      <c r="AE483" s="38"/>
      <c r="AF483" s="34"/>
      <c r="AG483" s="38"/>
      <c r="AH483" s="38"/>
      <c r="AI483" s="38"/>
      <c r="AJ483" s="38"/>
      <c r="AK483" s="38"/>
      <c r="AL483" s="38"/>
      <c r="AM483" s="38"/>
      <c r="AN483" s="38"/>
      <c r="AO483" s="34"/>
      <c r="AP483" s="34"/>
      <c r="AQ483" s="34"/>
      <c r="AR483" s="53"/>
      <c r="AS483" s="53"/>
      <c r="AT483" s="38"/>
      <c r="AU483" s="39"/>
      <c r="AV483" s="39"/>
      <c r="AW483" s="34"/>
      <c r="AX483" s="38"/>
      <c r="AY483" s="38"/>
      <c r="AZ483" s="38"/>
      <c r="BA483" s="38"/>
      <c r="BB483" s="38"/>
      <c r="BC483" s="38"/>
      <c r="BD483" s="38"/>
      <c r="BE483" s="38"/>
      <c r="BF483" s="38"/>
      <c r="BG483" s="38"/>
      <c r="BH483" s="38"/>
      <c r="BI483" s="38"/>
      <c r="BJ483" s="38"/>
      <c r="BK483" s="38"/>
      <c r="BL483" s="38"/>
      <c r="BM483" s="38"/>
      <c r="BN483" s="38"/>
      <c r="BO483" s="38"/>
      <c r="BP483" s="38"/>
      <c r="BQ483" s="38"/>
      <c r="BR483" s="38"/>
    </row>
    <row r="484" ht="15.75" customHeight="1">
      <c r="A484" s="38"/>
      <c r="B484" s="36"/>
      <c r="C484" s="34"/>
      <c r="D484" s="36"/>
      <c r="E484" s="36"/>
      <c r="F484" s="36"/>
      <c r="G484" s="36"/>
      <c r="H484" s="36"/>
      <c r="I484" s="36"/>
      <c r="J484" s="38"/>
      <c r="K484" s="38"/>
      <c r="L484" s="39"/>
      <c r="M484" s="46"/>
      <c r="N484" s="264"/>
      <c r="O484" s="46"/>
      <c r="P484" s="46"/>
      <c r="Q484" s="34"/>
      <c r="R484" s="36"/>
      <c r="S484" s="46"/>
      <c r="T484" s="36"/>
      <c r="U484" s="46"/>
      <c r="V484" s="46"/>
      <c r="W484" s="38"/>
      <c r="X484" s="38"/>
      <c r="Y484" s="36"/>
      <c r="Z484" s="34"/>
      <c r="AA484" s="48"/>
      <c r="AB484" s="20"/>
      <c r="AC484" s="46"/>
      <c r="AD484" s="46"/>
      <c r="AE484" s="38"/>
      <c r="AF484" s="34"/>
      <c r="AG484" s="38"/>
      <c r="AH484" s="38"/>
      <c r="AI484" s="38"/>
      <c r="AJ484" s="38"/>
      <c r="AK484" s="38"/>
      <c r="AL484" s="38"/>
      <c r="AM484" s="38"/>
      <c r="AN484" s="38"/>
      <c r="AO484" s="34"/>
      <c r="AP484" s="34"/>
      <c r="AQ484" s="34"/>
      <c r="AR484" s="53"/>
      <c r="AS484" s="53"/>
      <c r="AT484" s="38"/>
      <c r="AU484" s="39"/>
      <c r="AV484" s="39"/>
      <c r="AW484" s="34"/>
      <c r="AX484" s="38"/>
      <c r="AY484" s="38"/>
      <c r="AZ484" s="38"/>
      <c r="BA484" s="38"/>
      <c r="BB484" s="38"/>
      <c r="BC484" s="38"/>
      <c r="BD484" s="38"/>
      <c r="BE484" s="38"/>
      <c r="BF484" s="38"/>
      <c r="BG484" s="38"/>
      <c r="BH484" s="38"/>
      <c r="BI484" s="38"/>
      <c r="BJ484" s="38"/>
      <c r="BK484" s="38"/>
      <c r="BL484" s="38"/>
      <c r="BM484" s="38"/>
      <c r="BN484" s="38"/>
      <c r="BO484" s="38"/>
      <c r="BP484" s="38"/>
      <c r="BQ484" s="38"/>
      <c r="BR484" s="38"/>
    </row>
    <row r="485" ht="15.75" customHeight="1">
      <c r="A485" s="38"/>
      <c r="B485" s="36"/>
      <c r="C485" s="34"/>
      <c r="D485" s="36"/>
      <c r="E485" s="36"/>
      <c r="F485" s="36"/>
      <c r="G485" s="36"/>
      <c r="H485" s="36"/>
      <c r="I485" s="36"/>
      <c r="J485" s="38"/>
      <c r="K485" s="38"/>
      <c r="L485" s="39"/>
      <c r="M485" s="46"/>
      <c r="N485" s="264"/>
      <c r="O485" s="46"/>
      <c r="P485" s="46"/>
      <c r="Q485" s="34"/>
      <c r="R485" s="36"/>
      <c r="S485" s="46"/>
      <c r="T485" s="36"/>
      <c r="U485" s="46"/>
      <c r="V485" s="46"/>
      <c r="W485" s="38"/>
      <c r="X485" s="38"/>
      <c r="Y485" s="36"/>
      <c r="Z485" s="34"/>
      <c r="AA485" s="48"/>
      <c r="AB485" s="20"/>
      <c r="AC485" s="46"/>
      <c r="AD485" s="46"/>
      <c r="AE485" s="38"/>
      <c r="AF485" s="34"/>
      <c r="AG485" s="38"/>
      <c r="AH485" s="38"/>
      <c r="AI485" s="38"/>
      <c r="AJ485" s="38"/>
      <c r="AK485" s="38"/>
      <c r="AL485" s="38"/>
      <c r="AM485" s="38"/>
      <c r="AN485" s="38"/>
      <c r="AO485" s="34"/>
      <c r="AP485" s="34"/>
      <c r="AQ485" s="34"/>
      <c r="AR485" s="53"/>
      <c r="AS485" s="53"/>
      <c r="AT485" s="38"/>
      <c r="AU485" s="39"/>
      <c r="AV485" s="39"/>
      <c r="AW485" s="34"/>
      <c r="AX485" s="38"/>
      <c r="AY485" s="38"/>
      <c r="AZ485" s="38"/>
      <c r="BA485" s="38"/>
      <c r="BB485" s="38"/>
      <c r="BC485" s="38"/>
      <c r="BD485" s="38"/>
      <c r="BE485" s="38"/>
      <c r="BF485" s="38"/>
      <c r="BG485" s="38"/>
      <c r="BH485" s="38"/>
      <c r="BI485" s="38"/>
      <c r="BJ485" s="38"/>
      <c r="BK485" s="38"/>
      <c r="BL485" s="38"/>
      <c r="BM485" s="38"/>
      <c r="BN485" s="38"/>
      <c r="BO485" s="38"/>
      <c r="BP485" s="38"/>
      <c r="BQ485" s="38"/>
      <c r="BR485" s="38"/>
    </row>
    <row r="486" ht="15.75" customHeight="1">
      <c r="A486" s="38"/>
      <c r="B486" s="36"/>
      <c r="C486" s="34"/>
      <c r="D486" s="36"/>
      <c r="E486" s="36"/>
      <c r="F486" s="36"/>
      <c r="G486" s="36"/>
      <c r="H486" s="36"/>
      <c r="I486" s="36"/>
      <c r="J486" s="38"/>
      <c r="K486" s="38"/>
      <c r="L486" s="39"/>
      <c r="M486" s="46"/>
      <c r="N486" s="264"/>
      <c r="O486" s="46"/>
      <c r="P486" s="46"/>
      <c r="Q486" s="34"/>
      <c r="R486" s="36"/>
      <c r="S486" s="46"/>
      <c r="T486" s="36"/>
      <c r="U486" s="46"/>
      <c r="V486" s="46"/>
      <c r="W486" s="38"/>
      <c r="X486" s="38"/>
      <c r="Y486" s="36"/>
      <c r="Z486" s="34"/>
      <c r="AA486" s="48"/>
      <c r="AB486" s="20"/>
      <c r="AC486" s="46"/>
      <c r="AD486" s="46"/>
      <c r="AE486" s="38"/>
      <c r="AF486" s="34"/>
      <c r="AG486" s="38"/>
      <c r="AH486" s="38"/>
      <c r="AI486" s="38"/>
      <c r="AJ486" s="38"/>
      <c r="AK486" s="38"/>
      <c r="AL486" s="38"/>
      <c r="AM486" s="38"/>
      <c r="AN486" s="38"/>
      <c r="AO486" s="34"/>
      <c r="AP486" s="34"/>
      <c r="AQ486" s="34"/>
      <c r="AR486" s="53"/>
      <c r="AS486" s="53"/>
      <c r="AT486" s="38"/>
      <c r="AU486" s="39"/>
      <c r="AV486" s="39"/>
      <c r="AW486" s="34"/>
      <c r="AX486" s="38"/>
      <c r="AY486" s="38"/>
      <c r="AZ486" s="38"/>
      <c r="BA486" s="38"/>
      <c r="BB486" s="38"/>
      <c r="BC486" s="38"/>
      <c r="BD486" s="38"/>
      <c r="BE486" s="38"/>
      <c r="BF486" s="38"/>
      <c r="BG486" s="38"/>
      <c r="BH486" s="38"/>
      <c r="BI486" s="38"/>
      <c r="BJ486" s="38"/>
      <c r="BK486" s="38"/>
      <c r="BL486" s="38"/>
      <c r="BM486" s="38"/>
      <c r="BN486" s="38"/>
      <c r="BO486" s="38"/>
      <c r="BP486" s="38"/>
      <c r="BQ486" s="38"/>
      <c r="BR486" s="38"/>
    </row>
    <row r="487" ht="15.75" customHeight="1">
      <c r="A487" s="38"/>
      <c r="B487" s="36"/>
      <c r="C487" s="34"/>
      <c r="D487" s="36"/>
      <c r="E487" s="36"/>
      <c r="F487" s="36"/>
      <c r="G487" s="36"/>
      <c r="H487" s="36"/>
      <c r="I487" s="36"/>
      <c r="J487" s="38"/>
      <c r="K487" s="38"/>
      <c r="L487" s="39"/>
      <c r="M487" s="46"/>
      <c r="N487" s="264"/>
      <c r="O487" s="46"/>
      <c r="P487" s="46"/>
      <c r="Q487" s="34"/>
      <c r="R487" s="36"/>
      <c r="S487" s="46"/>
      <c r="T487" s="36"/>
      <c r="U487" s="46"/>
      <c r="V487" s="46"/>
      <c r="W487" s="38"/>
      <c r="X487" s="38"/>
      <c r="Y487" s="36"/>
      <c r="Z487" s="34"/>
      <c r="AA487" s="48"/>
      <c r="AB487" s="20"/>
      <c r="AC487" s="46"/>
      <c r="AD487" s="46"/>
      <c r="AE487" s="38"/>
      <c r="AF487" s="34"/>
      <c r="AG487" s="38"/>
      <c r="AH487" s="38"/>
      <c r="AI487" s="38"/>
      <c r="AJ487" s="38"/>
      <c r="AK487" s="38"/>
      <c r="AL487" s="38"/>
      <c r="AM487" s="38"/>
      <c r="AN487" s="38"/>
      <c r="AO487" s="34"/>
      <c r="AP487" s="34"/>
      <c r="AQ487" s="34"/>
      <c r="AR487" s="53"/>
      <c r="AS487" s="53"/>
      <c r="AT487" s="38"/>
      <c r="AU487" s="39"/>
      <c r="AV487" s="39"/>
      <c r="AW487" s="34"/>
      <c r="AX487" s="38"/>
      <c r="AY487" s="38"/>
      <c r="AZ487" s="38"/>
      <c r="BA487" s="38"/>
      <c r="BB487" s="38"/>
      <c r="BC487" s="38"/>
      <c r="BD487" s="38"/>
      <c r="BE487" s="38"/>
      <c r="BF487" s="38"/>
      <c r="BG487" s="38"/>
      <c r="BH487" s="38"/>
      <c r="BI487" s="38"/>
      <c r="BJ487" s="38"/>
      <c r="BK487" s="38"/>
      <c r="BL487" s="38"/>
      <c r="BM487" s="38"/>
      <c r="BN487" s="38"/>
      <c r="BO487" s="38"/>
      <c r="BP487" s="38"/>
      <c r="BQ487" s="38"/>
      <c r="BR487" s="38"/>
    </row>
    <row r="488" ht="15.75" customHeight="1">
      <c r="A488" s="38"/>
      <c r="B488" s="36"/>
      <c r="C488" s="34"/>
      <c r="D488" s="36"/>
      <c r="E488" s="36"/>
      <c r="F488" s="36"/>
      <c r="G488" s="36"/>
      <c r="H488" s="36"/>
      <c r="I488" s="36"/>
      <c r="J488" s="38"/>
      <c r="K488" s="38"/>
      <c r="L488" s="39"/>
      <c r="M488" s="46"/>
      <c r="N488" s="264"/>
      <c r="O488" s="46"/>
      <c r="P488" s="46"/>
      <c r="Q488" s="34"/>
      <c r="R488" s="36"/>
      <c r="S488" s="46"/>
      <c r="T488" s="36"/>
      <c r="U488" s="46"/>
      <c r="V488" s="46"/>
      <c r="W488" s="38"/>
      <c r="X488" s="38"/>
      <c r="Y488" s="36"/>
      <c r="Z488" s="34"/>
      <c r="AA488" s="48"/>
      <c r="AB488" s="20"/>
      <c r="AC488" s="46"/>
      <c r="AD488" s="46"/>
      <c r="AE488" s="38"/>
      <c r="AF488" s="34"/>
      <c r="AG488" s="38"/>
      <c r="AH488" s="38"/>
      <c r="AI488" s="38"/>
      <c r="AJ488" s="38"/>
      <c r="AK488" s="38"/>
      <c r="AL488" s="38"/>
      <c r="AM488" s="38"/>
      <c r="AN488" s="38"/>
      <c r="AO488" s="34"/>
      <c r="AP488" s="34"/>
      <c r="AQ488" s="34"/>
      <c r="AR488" s="53"/>
      <c r="AS488" s="53"/>
      <c r="AT488" s="38"/>
      <c r="AU488" s="39"/>
      <c r="AV488" s="39"/>
      <c r="AW488" s="34"/>
      <c r="AX488" s="38"/>
      <c r="AY488" s="38"/>
      <c r="AZ488" s="38"/>
      <c r="BA488" s="38"/>
      <c r="BB488" s="38"/>
      <c r="BC488" s="38"/>
      <c r="BD488" s="38"/>
      <c r="BE488" s="38"/>
      <c r="BF488" s="38"/>
      <c r="BG488" s="38"/>
      <c r="BH488" s="38"/>
      <c r="BI488" s="38"/>
      <c r="BJ488" s="38"/>
      <c r="BK488" s="38"/>
      <c r="BL488" s="38"/>
      <c r="BM488" s="38"/>
      <c r="BN488" s="38"/>
      <c r="BO488" s="38"/>
      <c r="BP488" s="38"/>
      <c r="BQ488" s="38"/>
      <c r="BR488" s="38"/>
    </row>
    <row r="489" ht="15.75" customHeight="1">
      <c r="A489" s="38"/>
      <c r="B489" s="36"/>
      <c r="C489" s="34"/>
      <c r="D489" s="36"/>
      <c r="E489" s="36"/>
      <c r="F489" s="36"/>
      <c r="G489" s="36"/>
      <c r="H489" s="36"/>
      <c r="I489" s="36"/>
      <c r="J489" s="38"/>
      <c r="K489" s="38"/>
      <c r="L489" s="39"/>
      <c r="M489" s="46"/>
      <c r="N489" s="264"/>
      <c r="O489" s="46"/>
      <c r="P489" s="46"/>
      <c r="Q489" s="34"/>
      <c r="R489" s="36"/>
      <c r="S489" s="46"/>
      <c r="T489" s="36"/>
      <c r="U489" s="46"/>
      <c r="V489" s="46"/>
      <c r="W489" s="38"/>
      <c r="X489" s="38"/>
      <c r="Y489" s="36"/>
      <c r="Z489" s="34"/>
      <c r="AA489" s="48"/>
      <c r="AB489" s="20"/>
      <c r="AC489" s="46"/>
      <c r="AD489" s="46"/>
      <c r="AE489" s="38"/>
      <c r="AF489" s="34"/>
      <c r="AG489" s="38"/>
      <c r="AH489" s="38"/>
      <c r="AI489" s="38"/>
      <c r="AJ489" s="38"/>
      <c r="AK489" s="38"/>
      <c r="AL489" s="38"/>
      <c r="AM489" s="38"/>
      <c r="AN489" s="38"/>
      <c r="AO489" s="34"/>
      <c r="AP489" s="34"/>
      <c r="AQ489" s="34"/>
      <c r="AR489" s="53"/>
      <c r="AS489" s="53"/>
      <c r="AT489" s="38"/>
      <c r="AU489" s="39"/>
      <c r="AV489" s="39"/>
      <c r="AW489" s="34"/>
      <c r="AX489" s="38"/>
      <c r="AY489" s="38"/>
      <c r="AZ489" s="38"/>
      <c r="BA489" s="38"/>
      <c r="BB489" s="38"/>
      <c r="BC489" s="38"/>
      <c r="BD489" s="38"/>
      <c r="BE489" s="38"/>
      <c r="BF489" s="38"/>
      <c r="BG489" s="38"/>
      <c r="BH489" s="38"/>
      <c r="BI489" s="38"/>
      <c r="BJ489" s="38"/>
      <c r="BK489" s="38"/>
      <c r="BL489" s="38"/>
      <c r="BM489" s="38"/>
      <c r="BN489" s="38"/>
      <c r="BO489" s="38"/>
      <c r="BP489" s="38"/>
      <c r="BQ489" s="38"/>
      <c r="BR489" s="38"/>
    </row>
    <row r="490" ht="15.75" customHeight="1">
      <c r="A490" s="38"/>
      <c r="B490" s="36"/>
      <c r="C490" s="34"/>
      <c r="D490" s="36"/>
      <c r="E490" s="36"/>
      <c r="F490" s="36"/>
      <c r="G490" s="36"/>
      <c r="H490" s="36"/>
      <c r="I490" s="36"/>
      <c r="J490" s="38"/>
      <c r="K490" s="38"/>
      <c r="L490" s="39"/>
      <c r="M490" s="46"/>
      <c r="N490" s="264"/>
      <c r="O490" s="46"/>
      <c r="P490" s="46"/>
      <c r="Q490" s="34"/>
      <c r="R490" s="36"/>
      <c r="S490" s="46"/>
      <c r="T490" s="36"/>
      <c r="U490" s="46"/>
      <c r="V490" s="46"/>
      <c r="W490" s="38"/>
      <c r="X490" s="38"/>
      <c r="Y490" s="36"/>
      <c r="Z490" s="34"/>
      <c r="AA490" s="48"/>
      <c r="AB490" s="20"/>
      <c r="AC490" s="46"/>
      <c r="AD490" s="46"/>
      <c r="AE490" s="38"/>
      <c r="AF490" s="34"/>
      <c r="AG490" s="38"/>
      <c r="AH490" s="38"/>
      <c r="AI490" s="38"/>
      <c r="AJ490" s="38"/>
      <c r="AK490" s="38"/>
      <c r="AL490" s="38"/>
      <c r="AM490" s="38"/>
      <c r="AN490" s="38"/>
      <c r="AO490" s="34"/>
      <c r="AP490" s="34"/>
      <c r="AQ490" s="34"/>
      <c r="AR490" s="53"/>
      <c r="AS490" s="53"/>
      <c r="AT490" s="38"/>
      <c r="AU490" s="39"/>
      <c r="AV490" s="39"/>
      <c r="AW490" s="34"/>
      <c r="AX490" s="38"/>
      <c r="AY490" s="38"/>
      <c r="AZ490" s="38"/>
      <c r="BA490" s="38"/>
      <c r="BB490" s="38"/>
      <c r="BC490" s="38"/>
      <c r="BD490" s="38"/>
      <c r="BE490" s="38"/>
      <c r="BF490" s="38"/>
      <c r="BG490" s="38"/>
      <c r="BH490" s="38"/>
      <c r="BI490" s="38"/>
      <c r="BJ490" s="38"/>
      <c r="BK490" s="38"/>
      <c r="BL490" s="38"/>
      <c r="BM490" s="38"/>
      <c r="BN490" s="38"/>
      <c r="BO490" s="38"/>
      <c r="BP490" s="38"/>
      <c r="BQ490" s="38"/>
      <c r="BR490" s="38"/>
    </row>
    <row r="491" ht="15.75" customHeight="1">
      <c r="A491" s="38"/>
      <c r="B491" s="36"/>
      <c r="C491" s="34"/>
      <c r="D491" s="36"/>
      <c r="E491" s="36"/>
      <c r="F491" s="36"/>
      <c r="G491" s="36"/>
      <c r="H491" s="36"/>
      <c r="I491" s="36"/>
      <c r="J491" s="38"/>
      <c r="K491" s="38"/>
      <c r="L491" s="39"/>
      <c r="M491" s="46"/>
      <c r="N491" s="264"/>
      <c r="O491" s="46"/>
      <c r="P491" s="46"/>
      <c r="Q491" s="34"/>
      <c r="R491" s="36"/>
      <c r="S491" s="46"/>
      <c r="T491" s="36"/>
      <c r="U491" s="46"/>
      <c r="V491" s="46"/>
      <c r="W491" s="38"/>
      <c r="X491" s="38"/>
      <c r="Y491" s="36"/>
      <c r="Z491" s="34"/>
      <c r="AA491" s="48"/>
      <c r="AB491" s="20"/>
      <c r="AC491" s="46"/>
      <c r="AD491" s="46"/>
      <c r="AE491" s="38"/>
      <c r="AF491" s="34"/>
      <c r="AG491" s="38"/>
      <c r="AH491" s="38"/>
      <c r="AI491" s="38"/>
      <c r="AJ491" s="38"/>
      <c r="AK491" s="38"/>
      <c r="AL491" s="38"/>
      <c r="AM491" s="38"/>
      <c r="AN491" s="38"/>
      <c r="AO491" s="34"/>
      <c r="AP491" s="34"/>
      <c r="AQ491" s="34"/>
      <c r="AR491" s="53"/>
      <c r="AS491" s="53"/>
      <c r="AT491" s="38"/>
      <c r="AU491" s="39"/>
      <c r="AV491" s="39"/>
      <c r="AW491" s="34"/>
      <c r="AX491" s="38"/>
      <c r="AY491" s="38"/>
      <c r="AZ491" s="38"/>
      <c r="BA491" s="38"/>
      <c r="BB491" s="38"/>
      <c r="BC491" s="38"/>
      <c r="BD491" s="38"/>
      <c r="BE491" s="38"/>
      <c r="BF491" s="38"/>
      <c r="BG491" s="38"/>
      <c r="BH491" s="38"/>
      <c r="BI491" s="38"/>
      <c r="BJ491" s="38"/>
      <c r="BK491" s="38"/>
      <c r="BL491" s="38"/>
      <c r="BM491" s="38"/>
      <c r="BN491" s="38"/>
      <c r="BO491" s="38"/>
      <c r="BP491" s="38"/>
      <c r="BQ491" s="38"/>
      <c r="BR491" s="38"/>
    </row>
    <row r="492" ht="15.75" customHeight="1">
      <c r="A492" s="38"/>
      <c r="B492" s="36"/>
      <c r="C492" s="34"/>
      <c r="D492" s="36"/>
      <c r="E492" s="36"/>
      <c r="F492" s="36"/>
      <c r="G492" s="36"/>
      <c r="H492" s="36"/>
      <c r="I492" s="36"/>
      <c r="J492" s="38"/>
      <c r="K492" s="38"/>
      <c r="L492" s="39"/>
      <c r="M492" s="46"/>
      <c r="N492" s="264"/>
      <c r="O492" s="46"/>
      <c r="P492" s="46"/>
      <c r="Q492" s="34"/>
      <c r="R492" s="36"/>
      <c r="S492" s="46"/>
      <c r="T492" s="36"/>
      <c r="U492" s="46"/>
      <c r="V492" s="46"/>
      <c r="W492" s="38"/>
      <c r="X492" s="38"/>
      <c r="Y492" s="36"/>
      <c r="Z492" s="34"/>
      <c r="AA492" s="48"/>
      <c r="AB492" s="20"/>
      <c r="AC492" s="46"/>
      <c r="AD492" s="46"/>
      <c r="AE492" s="38"/>
      <c r="AF492" s="34"/>
      <c r="AG492" s="38"/>
      <c r="AH492" s="38"/>
      <c r="AI492" s="38"/>
      <c r="AJ492" s="38"/>
      <c r="AK492" s="38"/>
      <c r="AL492" s="38"/>
      <c r="AM492" s="38"/>
      <c r="AN492" s="38"/>
      <c r="AO492" s="34"/>
      <c r="AP492" s="34"/>
      <c r="AQ492" s="34"/>
      <c r="AR492" s="53"/>
      <c r="AS492" s="53"/>
      <c r="AT492" s="38"/>
      <c r="AU492" s="39"/>
      <c r="AV492" s="39"/>
      <c r="AW492" s="34"/>
      <c r="AX492" s="38"/>
      <c r="AY492" s="38"/>
      <c r="AZ492" s="38"/>
      <c r="BA492" s="38"/>
      <c r="BB492" s="38"/>
      <c r="BC492" s="38"/>
      <c r="BD492" s="38"/>
      <c r="BE492" s="38"/>
      <c r="BF492" s="38"/>
      <c r="BG492" s="38"/>
      <c r="BH492" s="38"/>
      <c r="BI492" s="38"/>
      <c r="BJ492" s="38"/>
      <c r="BK492" s="38"/>
      <c r="BL492" s="38"/>
      <c r="BM492" s="38"/>
      <c r="BN492" s="38"/>
      <c r="BO492" s="38"/>
      <c r="BP492" s="38"/>
      <c r="BQ492" s="38"/>
      <c r="BR492" s="38"/>
    </row>
    <row r="493" ht="15.75" customHeight="1">
      <c r="A493" s="38"/>
      <c r="B493" s="36"/>
      <c r="C493" s="34"/>
      <c r="D493" s="36"/>
      <c r="E493" s="36"/>
      <c r="F493" s="36"/>
      <c r="G493" s="36"/>
      <c r="H493" s="36"/>
      <c r="I493" s="36"/>
      <c r="J493" s="38"/>
      <c r="K493" s="38"/>
      <c r="L493" s="39"/>
      <c r="M493" s="46"/>
      <c r="N493" s="264"/>
      <c r="O493" s="46"/>
      <c r="P493" s="46"/>
      <c r="Q493" s="34"/>
      <c r="R493" s="36"/>
      <c r="S493" s="46"/>
      <c r="T493" s="36"/>
      <c r="U493" s="46"/>
      <c r="V493" s="46"/>
      <c r="W493" s="38"/>
      <c r="X493" s="38"/>
      <c r="Y493" s="36"/>
      <c r="Z493" s="34"/>
      <c r="AA493" s="48"/>
      <c r="AB493" s="20"/>
      <c r="AC493" s="46"/>
      <c r="AD493" s="46"/>
      <c r="AE493" s="38"/>
      <c r="AF493" s="34"/>
      <c r="AG493" s="38"/>
      <c r="AH493" s="38"/>
      <c r="AI493" s="38"/>
      <c r="AJ493" s="38"/>
      <c r="AK493" s="38"/>
      <c r="AL493" s="38"/>
      <c r="AM493" s="38"/>
      <c r="AN493" s="38"/>
      <c r="AO493" s="34"/>
      <c r="AP493" s="34"/>
      <c r="AQ493" s="34"/>
      <c r="AR493" s="53"/>
      <c r="AS493" s="53"/>
      <c r="AT493" s="38"/>
      <c r="AU493" s="39"/>
      <c r="AV493" s="39"/>
      <c r="AW493" s="34"/>
      <c r="AX493" s="38"/>
      <c r="AY493" s="38"/>
      <c r="AZ493" s="38"/>
      <c r="BA493" s="38"/>
      <c r="BB493" s="38"/>
      <c r="BC493" s="38"/>
      <c r="BD493" s="38"/>
      <c r="BE493" s="38"/>
      <c r="BF493" s="38"/>
      <c r="BG493" s="38"/>
      <c r="BH493" s="38"/>
      <c r="BI493" s="38"/>
      <c r="BJ493" s="38"/>
      <c r="BK493" s="38"/>
      <c r="BL493" s="38"/>
      <c r="BM493" s="38"/>
      <c r="BN493" s="38"/>
      <c r="BO493" s="38"/>
      <c r="BP493" s="38"/>
      <c r="BQ493" s="38"/>
      <c r="BR493" s="38"/>
    </row>
    <row r="494" ht="15.75" customHeight="1">
      <c r="A494" s="38"/>
      <c r="B494" s="36"/>
      <c r="C494" s="34"/>
      <c r="D494" s="36"/>
      <c r="E494" s="36"/>
      <c r="F494" s="36"/>
      <c r="G494" s="36"/>
      <c r="H494" s="36"/>
      <c r="I494" s="36"/>
      <c r="J494" s="38"/>
      <c r="K494" s="38"/>
      <c r="L494" s="39"/>
      <c r="M494" s="46"/>
      <c r="N494" s="264"/>
      <c r="O494" s="46"/>
      <c r="P494" s="46"/>
      <c r="Q494" s="34"/>
      <c r="R494" s="36"/>
      <c r="S494" s="46"/>
      <c r="T494" s="36"/>
      <c r="U494" s="46"/>
      <c r="V494" s="46"/>
      <c r="W494" s="38"/>
      <c r="X494" s="38"/>
      <c r="Y494" s="36"/>
      <c r="Z494" s="34"/>
      <c r="AA494" s="48"/>
      <c r="AB494" s="20"/>
      <c r="AC494" s="46"/>
      <c r="AD494" s="46"/>
      <c r="AE494" s="38"/>
      <c r="AF494" s="34"/>
      <c r="AG494" s="38"/>
      <c r="AH494" s="38"/>
      <c r="AI494" s="38"/>
      <c r="AJ494" s="38"/>
      <c r="AK494" s="38"/>
      <c r="AL494" s="38"/>
      <c r="AM494" s="38"/>
      <c r="AN494" s="38"/>
      <c r="AO494" s="34"/>
      <c r="AP494" s="34"/>
      <c r="AQ494" s="34"/>
      <c r="AR494" s="53"/>
      <c r="AS494" s="53"/>
      <c r="AT494" s="38"/>
      <c r="AU494" s="39"/>
      <c r="AV494" s="39"/>
      <c r="AW494" s="34"/>
      <c r="AX494" s="38"/>
      <c r="AY494" s="38"/>
      <c r="AZ494" s="38"/>
      <c r="BA494" s="38"/>
      <c r="BB494" s="38"/>
      <c r="BC494" s="38"/>
      <c r="BD494" s="38"/>
      <c r="BE494" s="38"/>
      <c r="BF494" s="38"/>
      <c r="BG494" s="38"/>
      <c r="BH494" s="38"/>
      <c r="BI494" s="38"/>
      <c r="BJ494" s="38"/>
      <c r="BK494" s="38"/>
      <c r="BL494" s="38"/>
      <c r="BM494" s="38"/>
      <c r="BN494" s="38"/>
      <c r="BO494" s="38"/>
      <c r="BP494" s="38"/>
      <c r="BQ494" s="38"/>
      <c r="BR494" s="38"/>
    </row>
    <row r="495" ht="15.75" customHeight="1">
      <c r="A495" s="38"/>
      <c r="B495" s="36"/>
      <c r="C495" s="34"/>
      <c r="D495" s="36"/>
      <c r="E495" s="36"/>
      <c r="F495" s="36"/>
      <c r="G495" s="36"/>
      <c r="H495" s="36"/>
      <c r="I495" s="36"/>
      <c r="J495" s="38"/>
      <c r="K495" s="38"/>
      <c r="L495" s="39"/>
      <c r="M495" s="46"/>
      <c r="N495" s="264"/>
      <c r="O495" s="46"/>
      <c r="P495" s="46"/>
      <c r="Q495" s="34"/>
      <c r="R495" s="36"/>
      <c r="S495" s="46"/>
      <c r="T495" s="36"/>
      <c r="U495" s="46"/>
      <c r="V495" s="46"/>
      <c r="W495" s="38"/>
      <c r="X495" s="38"/>
      <c r="Y495" s="36"/>
      <c r="Z495" s="34"/>
      <c r="AA495" s="48"/>
      <c r="AB495" s="20"/>
      <c r="AC495" s="46"/>
      <c r="AD495" s="46"/>
      <c r="AE495" s="38"/>
      <c r="AF495" s="34"/>
      <c r="AG495" s="38"/>
      <c r="AH495" s="38"/>
      <c r="AI495" s="38"/>
      <c r="AJ495" s="38"/>
      <c r="AK495" s="38"/>
      <c r="AL495" s="38"/>
      <c r="AM495" s="38"/>
      <c r="AN495" s="38"/>
      <c r="AO495" s="34"/>
      <c r="AP495" s="34"/>
      <c r="AQ495" s="34"/>
      <c r="AR495" s="53"/>
      <c r="AS495" s="53"/>
      <c r="AT495" s="38"/>
      <c r="AU495" s="39"/>
      <c r="AV495" s="39"/>
      <c r="AW495" s="34"/>
      <c r="AX495" s="38"/>
      <c r="AY495" s="38"/>
      <c r="AZ495" s="38"/>
      <c r="BA495" s="38"/>
      <c r="BB495" s="38"/>
      <c r="BC495" s="38"/>
      <c r="BD495" s="38"/>
      <c r="BE495" s="38"/>
      <c r="BF495" s="38"/>
      <c r="BG495" s="38"/>
      <c r="BH495" s="38"/>
      <c r="BI495" s="38"/>
      <c r="BJ495" s="38"/>
      <c r="BK495" s="38"/>
      <c r="BL495" s="38"/>
      <c r="BM495" s="38"/>
      <c r="BN495" s="38"/>
      <c r="BO495" s="38"/>
      <c r="BP495" s="38"/>
      <c r="BQ495" s="38"/>
      <c r="BR495" s="38"/>
    </row>
    <row r="496" ht="15.75" customHeight="1">
      <c r="A496" s="38"/>
      <c r="B496" s="36"/>
      <c r="C496" s="34"/>
      <c r="D496" s="36"/>
      <c r="E496" s="36"/>
      <c r="F496" s="36"/>
      <c r="G496" s="36"/>
      <c r="H496" s="36"/>
      <c r="I496" s="36"/>
      <c r="J496" s="38"/>
      <c r="K496" s="38"/>
      <c r="L496" s="39"/>
      <c r="M496" s="46"/>
      <c r="N496" s="264"/>
      <c r="O496" s="46"/>
      <c r="P496" s="46"/>
      <c r="Q496" s="34"/>
      <c r="R496" s="36"/>
      <c r="S496" s="46"/>
      <c r="T496" s="36"/>
      <c r="U496" s="46"/>
      <c r="V496" s="46"/>
      <c r="W496" s="38"/>
      <c r="X496" s="38"/>
      <c r="Y496" s="36"/>
      <c r="Z496" s="34"/>
      <c r="AA496" s="48"/>
      <c r="AB496" s="20"/>
      <c r="AC496" s="46"/>
      <c r="AD496" s="46"/>
      <c r="AE496" s="38"/>
      <c r="AF496" s="34"/>
      <c r="AG496" s="38"/>
      <c r="AH496" s="38"/>
      <c r="AI496" s="38"/>
      <c r="AJ496" s="38"/>
      <c r="AK496" s="38"/>
      <c r="AL496" s="38"/>
      <c r="AM496" s="38"/>
      <c r="AN496" s="38"/>
      <c r="AO496" s="34"/>
      <c r="AP496" s="34"/>
      <c r="AQ496" s="34"/>
      <c r="AR496" s="53"/>
      <c r="AS496" s="53"/>
      <c r="AT496" s="38"/>
      <c r="AU496" s="39"/>
      <c r="AV496" s="39"/>
      <c r="AW496" s="34"/>
      <c r="AX496" s="38"/>
      <c r="AY496" s="38"/>
      <c r="AZ496" s="38"/>
      <c r="BA496" s="38"/>
      <c r="BB496" s="38"/>
      <c r="BC496" s="38"/>
      <c r="BD496" s="38"/>
      <c r="BE496" s="38"/>
      <c r="BF496" s="38"/>
      <c r="BG496" s="38"/>
      <c r="BH496" s="38"/>
      <c r="BI496" s="38"/>
      <c r="BJ496" s="38"/>
      <c r="BK496" s="38"/>
      <c r="BL496" s="38"/>
      <c r="BM496" s="38"/>
      <c r="BN496" s="38"/>
      <c r="BO496" s="38"/>
      <c r="BP496" s="38"/>
      <c r="BQ496" s="38"/>
      <c r="BR496" s="38"/>
    </row>
    <row r="497" ht="15.75" customHeight="1">
      <c r="A497" s="38"/>
      <c r="B497" s="36"/>
      <c r="C497" s="34"/>
      <c r="D497" s="36"/>
      <c r="E497" s="36"/>
      <c r="F497" s="36"/>
      <c r="G497" s="36"/>
      <c r="H497" s="36"/>
      <c r="I497" s="36"/>
      <c r="J497" s="38"/>
      <c r="K497" s="38"/>
      <c r="L497" s="39"/>
      <c r="M497" s="46"/>
      <c r="N497" s="264"/>
      <c r="O497" s="46"/>
      <c r="P497" s="46"/>
      <c r="Q497" s="34"/>
      <c r="R497" s="36"/>
      <c r="S497" s="46"/>
      <c r="T497" s="36"/>
      <c r="U497" s="46"/>
      <c r="V497" s="46"/>
      <c r="W497" s="38"/>
      <c r="X497" s="38"/>
      <c r="Y497" s="36"/>
      <c r="Z497" s="34"/>
      <c r="AA497" s="48"/>
      <c r="AB497" s="20"/>
      <c r="AC497" s="46"/>
      <c r="AD497" s="46"/>
      <c r="AE497" s="38"/>
      <c r="AF497" s="34"/>
      <c r="AG497" s="38"/>
      <c r="AH497" s="38"/>
      <c r="AI497" s="38"/>
      <c r="AJ497" s="38"/>
      <c r="AK497" s="38"/>
      <c r="AL497" s="38"/>
      <c r="AM497" s="38"/>
      <c r="AN497" s="38"/>
      <c r="AO497" s="34"/>
      <c r="AP497" s="34"/>
      <c r="AQ497" s="34"/>
      <c r="AR497" s="53"/>
      <c r="AS497" s="53"/>
      <c r="AT497" s="38"/>
      <c r="AU497" s="39"/>
      <c r="AV497" s="39"/>
      <c r="AW497" s="34"/>
      <c r="AX497" s="38"/>
      <c r="AY497" s="38"/>
      <c r="AZ497" s="38"/>
      <c r="BA497" s="38"/>
      <c r="BB497" s="38"/>
      <c r="BC497" s="38"/>
      <c r="BD497" s="38"/>
      <c r="BE497" s="38"/>
      <c r="BF497" s="38"/>
      <c r="BG497" s="38"/>
      <c r="BH497" s="38"/>
      <c r="BI497" s="38"/>
      <c r="BJ497" s="38"/>
      <c r="BK497" s="38"/>
      <c r="BL497" s="38"/>
      <c r="BM497" s="38"/>
      <c r="BN497" s="38"/>
      <c r="BO497" s="38"/>
      <c r="BP497" s="38"/>
      <c r="BQ497" s="38"/>
      <c r="BR497" s="38"/>
    </row>
    <row r="498" ht="15.75" customHeight="1">
      <c r="A498" s="38"/>
      <c r="B498" s="36"/>
      <c r="C498" s="34"/>
      <c r="D498" s="36"/>
      <c r="E498" s="36"/>
      <c r="F498" s="36"/>
      <c r="G498" s="36"/>
      <c r="H498" s="36"/>
      <c r="I498" s="36"/>
      <c r="J498" s="38"/>
      <c r="K498" s="38"/>
      <c r="L498" s="39"/>
      <c r="M498" s="46"/>
      <c r="N498" s="264"/>
      <c r="O498" s="46"/>
      <c r="P498" s="46"/>
      <c r="Q498" s="34"/>
      <c r="R498" s="36"/>
      <c r="S498" s="46"/>
      <c r="T498" s="36"/>
      <c r="U498" s="46"/>
      <c r="V498" s="46"/>
      <c r="W498" s="38"/>
      <c r="X498" s="38"/>
      <c r="Y498" s="36"/>
      <c r="Z498" s="34"/>
      <c r="AA498" s="48"/>
      <c r="AB498" s="20"/>
      <c r="AC498" s="46"/>
      <c r="AD498" s="46"/>
      <c r="AE498" s="38"/>
      <c r="AF498" s="34"/>
      <c r="AG498" s="38"/>
      <c r="AH498" s="38"/>
      <c r="AI498" s="38"/>
      <c r="AJ498" s="38"/>
      <c r="AK498" s="38"/>
      <c r="AL498" s="38"/>
      <c r="AM498" s="38"/>
      <c r="AN498" s="38"/>
      <c r="AO498" s="34"/>
      <c r="AP498" s="34"/>
      <c r="AQ498" s="34"/>
      <c r="AR498" s="53"/>
      <c r="AS498" s="53"/>
      <c r="AT498" s="38"/>
      <c r="AU498" s="39"/>
      <c r="AV498" s="39"/>
      <c r="AW498" s="34"/>
      <c r="AX498" s="38"/>
      <c r="AY498" s="38"/>
      <c r="AZ498" s="38"/>
      <c r="BA498" s="38"/>
      <c r="BB498" s="38"/>
      <c r="BC498" s="38"/>
      <c r="BD498" s="38"/>
      <c r="BE498" s="38"/>
      <c r="BF498" s="38"/>
      <c r="BG498" s="38"/>
      <c r="BH498" s="38"/>
      <c r="BI498" s="38"/>
      <c r="BJ498" s="38"/>
      <c r="BK498" s="38"/>
      <c r="BL498" s="38"/>
      <c r="BM498" s="38"/>
      <c r="BN498" s="38"/>
      <c r="BO498" s="38"/>
      <c r="BP498" s="38"/>
      <c r="BQ498" s="38"/>
      <c r="BR498" s="38"/>
    </row>
    <row r="499" ht="15.75" customHeight="1">
      <c r="A499" s="38"/>
      <c r="B499" s="36"/>
      <c r="C499" s="34"/>
      <c r="D499" s="36"/>
      <c r="E499" s="36"/>
      <c r="F499" s="36"/>
      <c r="G499" s="36"/>
      <c r="H499" s="36"/>
      <c r="I499" s="36"/>
      <c r="J499" s="38"/>
      <c r="K499" s="38"/>
      <c r="L499" s="39"/>
      <c r="M499" s="46"/>
      <c r="N499" s="264"/>
      <c r="O499" s="46"/>
      <c r="P499" s="46"/>
      <c r="Q499" s="34"/>
      <c r="R499" s="36"/>
      <c r="S499" s="46"/>
      <c r="T499" s="36"/>
      <c r="U499" s="46"/>
      <c r="V499" s="46"/>
      <c r="W499" s="38"/>
      <c r="X499" s="38"/>
      <c r="Y499" s="36"/>
      <c r="Z499" s="34"/>
      <c r="AA499" s="48"/>
      <c r="AB499" s="20"/>
      <c r="AC499" s="46"/>
      <c r="AD499" s="46"/>
      <c r="AE499" s="38"/>
      <c r="AF499" s="34"/>
      <c r="AG499" s="38"/>
      <c r="AH499" s="38"/>
      <c r="AI499" s="38"/>
      <c r="AJ499" s="38"/>
      <c r="AK499" s="38"/>
      <c r="AL499" s="38"/>
      <c r="AM499" s="38"/>
      <c r="AN499" s="38"/>
      <c r="AO499" s="34"/>
      <c r="AP499" s="34"/>
      <c r="AQ499" s="34"/>
      <c r="AR499" s="53"/>
      <c r="AS499" s="53"/>
      <c r="AT499" s="38"/>
      <c r="AU499" s="39"/>
      <c r="AV499" s="39"/>
      <c r="AW499" s="34"/>
      <c r="AX499" s="38"/>
      <c r="AY499" s="38"/>
      <c r="AZ499" s="38"/>
      <c r="BA499" s="38"/>
      <c r="BB499" s="38"/>
      <c r="BC499" s="38"/>
      <c r="BD499" s="38"/>
      <c r="BE499" s="38"/>
      <c r="BF499" s="38"/>
      <c r="BG499" s="38"/>
      <c r="BH499" s="38"/>
      <c r="BI499" s="38"/>
      <c r="BJ499" s="38"/>
      <c r="BK499" s="38"/>
      <c r="BL499" s="38"/>
      <c r="BM499" s="38"/>
      <c r="BN499" s="38"/>
      <c r="BO499" s="38"/>
      <c r="BP499" s="38"/>
      <c r="BQ499" s="38"/>
      <c r="BR499" s="38"/>
    </row>
    <row r="500" ht="15.75" customHeight="1">
      <c r="A500" s="38"/>
      <c r="B500" s="36"/>
      <c r="C500" s="34"/>
      <c r="D500" s="36"/>
      <c r="E500" s="36"/>
      <c r="F500" s="36"/>
      <c r="G500" s="36"/>
      <c r="H500" s="36"/>
      <c r="I500" s="36"/>
      <c r="J500" s="38"/>
      <c r="K500" s="38"/>
      <c r="L500" s="39"/>
      <c r="M500" s="46"/>
      <c r="N500" s="264"/>
      <c r="O500" s="46"/>
      <c r="P500" s="46"/>
      <c r="Q500" s="34"/>
      <c r="R500" s="36"/>
      <c r="S500" s="46"/>
      <c r="T500" s="36"/>
      <c r="U500" s="46"/>
      <c r="V500" s="46"/>
      <c r="W500" s="38"/>
      <c r="X500" s="38"/>
      <c r="Y500" s="36"/>
      <c r="Z500" s="34"/>
      <c r="AA500" s="48"/>
      <c r="AB500" s="20"/>
      <c r="AC500" s="46"/>
      <c r="AD500" s="46"/>
      <c r="AE500" s="38"/>
      <c r="AF500" s="34"/>
      <c r="AG500" s="38"/>
      <c r="AH500" s="38"/>
      <c r="AI500" s="38"/>
      <c r="AJ500" s="38"/>
      <c r="AK500" s="38"/>
      <c r="AL500" s="38"/>
      <c r="AM500" s="38"/>
      <c r="AN500" s="38"/>
      <c r="AO500" s="34"/>
      <c r="AP500" s="34"/>
      <c r="AQ500" s="34"/>
      <c r="AR500" s="53"/>
      <c r="AS500" s="53"/>
      <c r="AT500" s="38"/>
      <c r="AU500" s="39"/>
      <c r="AV500" s="39"/>
      <c r="AW500" s="34"/>
      <c r="AX500" s="38"/>
      <c r="AY500" s="38"/>
      <c r="AZ500" s="38"/>
      <c r="BA500" s="38"/>
      <c r="BB500" s="38"/>
      <c r="BC500" s="38"/>
      <c r="BD500" s="38"/>
      <c r="BE500" s="38"/>
      <c r="BF500" s="38"/>
      <c r="BG500" s="38"/>
      <c r="BH500" s="38"/>
      <c r="BI500" s="38"/>
      <c r="BJ500" s="38"/>
      <c r="BK500" s="38"/>
      <c r="BL500" s="38"/>
      <c r="BM500" s="38"/>
      <c r="BN500" s="38"/>
      <c r="BO500" s="38"/>
      <c r="BP500" s="38"/>
      <c r="BQ500" s="38"/>
      <c r="BR500" s="38"/>
    </row>
    <row r="501" ht="15.75" customHeight="1">
      <c r="A501" s="38"/>
      <c r="B501" s="36"/>
      <c r="C501" s="34"/>
      <c r="D501" s="36"/>
      <c r="E501" s="36"/>
      <c r="F501" s="36"/>
      <c r="G501" s="36"/>
      <c r="H501" s="36"/>
      <c r="I501" s="36"/>
      <c r="J501" s="38"/>
      <c r="K501" s="38"/>
      <c r="L501" s="39"/>
      <c r="M501" s="46"/>
      <c r="N501" s="264"/>
      <c r="O501" s="46"/>
      <c r="P501" s="46"/>
      <c r="Q501" s="34"/>
      <c r="R501" s="36"/>
      <c r="S501" s="46"/>
      <c r="T501" s="36"/>
      <c r="U501" s="46"/>
      <c r="V501" s="46"/>
      <c r="W501" s="38"/>
      <c r="X501" s="38"/>
      <c r="Y501" s="36"/>
      <c r="Z501" s="34"/>
      <c r="AA501" s="48"/>
      <c r="AB501" s="20"/>
      <c r="AC501" s="46"/>
      <c r="AD501" s="46"/>
      <c r="AE501" s="38"/>
      <c r="AF501" s="34"/>
      <c r="AG501" s="38"/>
      <c r="AH501" s="38"/>
      <c r="AI501" s="38"/>
      <c r="AJ501" s="38"/>
      <c r="AK501" s="38"/>
      <c r="AL501" s="38"/>
      <c r="AM501" s="38"/>
      <c r="AN501" s="38"/>
      <c r="AO501" s="34"/>
      <c r="AP501" s="34"/>
      <c r="AQ501" s="34"/>
      <c r="AR501" s="53"/>
      <c r="AS501" s="53"/>
      <c r="AT501" s="38"/>
      <c r="AU501" s="39"/>
      <c r="AV501" s="39"/>
      <c r="AW501" s="34"/>
      <c r="AX501" s="38"/>
      <c r="AY501" s="38"/>
      <c r="AZ501" s="38"/>
      <c r="BA501" s="38"/>
      <c r="BB501" s="38"/>
      <c r="BC501" s="38"/>
      <c r="BD501" s="38"/>
      <c r="BE501" s="38"/>
      <c r="BF501" s="38"/>
      <c r="BG501" s="38"/>
      <c r="BH501" s="38"/>
      <c r="BI501" s="38"/>
      <c r="BJ501" s="38"/>
      <c r="BK501" s="38"/>
      <c r="BL501" s="38"/>
      <c r="BM501" s="38"/>
      <c r="BN501" s="38"/>
      <c r="BO501" s="38"/>
      <c r="BP501" s="38"/>
      <c r="BQ501" s="38"/>
      <c r="BR501" s="38"/>
    </row>
    <row r="502" ht="15.75" customHeight="1">
      <c r="A502" s="38"/>
      <c r="B502" s="36"/>
      <c r="C502" s="34"/>
      <c r="D502" s="36"/>
      <c r="E502" s="36"/>
      <c r="F502" s="36"/>
      <c r="G502" s="36"/>
      <c r="H502" s="36"/>
      <c r="I502" s="36"/>
      <c r="J502" s="38"/>
      <c r="K502" s="38"/>
      <c r="L502" s="39"/>
      <c r="M502" s="46"/>
      <c r="N502" s="264"/>
      <c r="O502" s="46"/>
      <c r="P502" s="46"/>
      <c r="Q502" s="34"/>
      <c r="R502" s="36"/>
      <c r="S502" s="46"/>
      <c r="T502" s="36"/>
      <c r="U502" s="46"/>
      <c r="V502" s="46"/>
      <c r="W502" s="38"/>
      <c r="X502" s="38"/>
      <c r="Y502" s="36"/>
      <c r="Z502" s="34"/>
      <c r="AA502" s="48"/>
      <c r="AB502" s="20"/>
      <c r="AC502" s="46"/>
      <c r="AD502" s="46"/>
      <c r="AE502" s="38"/>
      <c r="AF502" s="34"/>
      <c r="AG502" s="38"/>
      <c r="AH502" s="38"/>
      <c r="AI502" s="38"/>
      <c r="AJ502" s="38"/>
      <c r="AK502" s="38"/>
      <c r="AL502" s="38"/>
      <c r="AM502" s="38"/>
      <c r="AN502" s="38"/>
      <c r="AO502" s="34"/>
      <c r="AP502" s="34"/>
      <c r="AQ502" s="34"/>
      <c r="AR502" s="53"/>
      <c r="AS502" s="53"/>
      <c r="AT502" s="38"/>
      <c r="AU502" s="39"/>
      <c r="AV502" s="39"/>
      <c r="AW502" s="34"/>
      <c r="AX502" s="38"/>
      <c r="AY502" s="38"/>
      <c r="AZ502" s="38"/>
      <c r="BA502" s="38"/>
      <c r="BB502" s="38"/>
      <c r="BC502" s="38"/>
      <c r="BD502" s="38"/>
      <c r="BE502" s="38"/>
      <c r="BF502" s="38"/>
      <c r="BG502" s="38"/>
      <c r="BH502" s="38"/>
      <c r="BI502" s="38"/>
      <c r="BJ502" s="38"/>
      <c r="BK502" s="38"/>
      <c r="BL502" s="38"/>
      <c r="BM502" s="38"/>
      <c r="BN502" s="38"/>
      <c r="BO502" s="38"/>
      <c r="BP502" s="38"/>
      <c r="BQ502" s="38"/>
      <c r="BR502" s="38"/>
    </row>
    <row r="503" ht="15.75" customHeight="1">
      <c r="A503" s="38"/>
      <c r="B503" s="36"/>
      <c r="C503" s="34"/>
      <c r="D503" s="36"/>
      <c r="E503" s="36"/>
      <c r="F503" s="36"/>
      <c r="G503" s="36"/>
      <c r="H503" s="36"/>
      <c r="I503" s="36"/>
      <c r="J503" s="38"/>
      <c r="K503" s="38"/>
      <c r="L503" s="39"/>
      <c r="M503" s="46"/>
      <c r="N503" s="264"/>
      <c r="O503" s="46"/>
      <c r="P503" s="46"/>
      <c r="Q503" s="34"/>
      <c r="R503" s="36"/>
      <c r="S503" s="46"/>
      <c r="T503" s="36"/>
      <c r="U503" s="46"/>
      <c r="V503" s="46"/>
      <c r="W503" s="38"/>
      <c r="X503" s="38"/>
      <c r="Y503" s="36"/>
      <c r="Z503" s="34"/>
      <c r="AA503" s="48"/>
      <c r="AB503" s="20"/>
      <c r="AC503" s="46"/>
      <c r="AD503" s="46"/>
      <c r="AE503" s="38"/>
      <c r="AF503" s="34"/>
      <c r="AG503" s="38"/>
      <c r="AH503" s="38"/>
      <c r="AI503" s="38"/>
      <c r="AJ503" s="38"/>
      <c r="AK503" s="38"/>
      <c r="AL503" s="38"/>
      <c r="AM503" s="38"/>
      <c r="AN503" s="38"/>
      <c r="AO503" s="34"/>
      <c r="AP503" s="34"/>
      <c r="AQ503" s="34"/>
      <c r="AR503" s="53"/>
      <c r="AS503" s="53"/>
      <c r="AT503" s="38"/>
      <c r="AU503" s="39"/>
      <c r="AV503" s="39"/>
      <c r="AW503" s="34"/>
      <c r="AX503" s="38"/>
      <c r="AY503" s="38"/>
      <c r="AZ503" s="38"/>
      <c r="BA503" s="38"/>
      <c r="BB503" s="38"/>
      <c r="BC503" s="38"/>
      <c r="BD503" s="38"/>
      <c r="BE503" s="38"/>
      <c r="BF503" s="38"/>
      <c r="BG503" s="38"/>
      <c r="BH503" s="38"/>
      <c r="BI503" s="38"/>
      <c r="BJ503" s="38"/>
      <c r="BK503" s="38"/>
      <c r="BL503" s="38"/>
      <c r="BM503" s="38"/>
      <c r="BN503" s="38"/>
      <c r="BO503" s="38"/>
      <c r="BP503" s="38"/>
      <c r="BQ503" s="38"/>
      <c r="BR503" s="38"/>
    </row>
    <row r="504" ht="15.75" customHeight="1">
      <c r="A504" s="38"/>
      <c r="B504" s="36"/>
      <c r="C504" s="34"/>
      <c r="D504" s="36"/>
      <c r="E504" s="36"/>
      <c r="F504" s="36"/>
      <c r="G504" s="36"/>
      <c r="H504" s="36"/>
      <c r="I504" s="36"/>
      <c r="J504" s="38"/>
      <c r="K504" s="38"/>
      <c r="L504" s="39"/>
      <c r="M504" s="46"/>
      <c r="N504" s="264"/>
      <c r="O504" s="46"/>
      <c r="P504" s="46"/>
      <c r="Q504" s="34"/>
      <c r="R504" s="36"/>
      <c r="S504" s="46"/>
      <c r="T504" s="36"/>
      <c r="U504" s="46"/>
      <c r="V504" s="46"/>
      <c r="W504" s="38"/>
      <c r="X504" s="38"/>
      <c r="Y504" s="36"/>
      <c r="Z504" s="34"/>
      <c r="AA504" s="48"/>
      <c r="AB504" s="20"/>
      <c r="AC504" s="46"/>
      <c r="AD504" s="46"/>
      <c r="AE504" s="38"/>
      <c r="AF504" s="34"/>
      <c r="AG504" s="38"/>
      <c r="AH504" s="38"/>
      <c r="AI504" s="38"/>
      <c r="AJ504" s="38"/>
      <c r="AK504" s="38"/>
      <c r="AL504" s="38"/>
      <c r="AM504" s="38"/>
      <c r="AN504" s="38"/>
      <c r="AO504" s="34"/>
      <c r="AP504" s="34"/>
      <c r="AQ504" s="34"/>
      <c r="AR504" s="53"/>
      <c r="AS504" s="53"/>
      <c r="AT504" s="38"/>
      <c r="AU504" s="39"/>
      <c r="AV504" s="39"/>
      <c r="AW504" s="34"/>
      <c r="AX504" s="38"/>
      <c r="AY504" s="38"/>
      <c r="AZ504" s="38"/>
      <c r="BA504" s="38"/>
      <c r="BB504" s="38"/>
      <c r="BC504" s="38"/>
      <c r="BD504" s="38"/>
      <c r="BE504" s="38"/>
      <c r="BF504" s="38"/>
      <c r="BG504" s="38"/>
      <c r="BH504" s="38"/>
      <c r="BI504" s="38"/>
      <c r="BJ504" s="38"/>
      <c r="BK504" s="38"/>
      <c r="BL504" s="38"/>
      <c r="BM504" s="38"/>
      <c r="BN504" s="38"/>
      <c r="BO504" s="38"/>
      <c r="BP504" s="38"/>
      <c r="BQ504" s="38"/>
      <c r="BR504" s="38"/>
    </row>
    <row r="505" ht="15.75" customHeight="1">
      <c r="A505" s="38"/>
      <c r="B505" s="36"/>
      <c r="C505" s="34"/>
      <c r="D505" s="36"/>
      <c r="E505" s="36"/>
      <c r="F505" s="36"/>
      <c r="G505" s="36"/>
      <c r="H505" s="36"/>
      <c r="I505" s="36"/>
      <c r="J505" s="38"/>
      <c r="K505" s="38"/>
      <c r="L505" s="39"/>
      <c r="M505" s="46"/>
      <c r="N505" s="264"/>
      <c r="O505" s="46"/>
      <c r="P505" s="46"/>
      <c r="Q505" s="34"/>
      <c r="R505" s="36"/>
      <c r="S505" s="46"/>
      <c r="T505" s="36"/>
      <c r="U505" s="46"/>
      <c r="V505" s="46"/>
      <c r="W505" s="38"/>
      <c r="X505" s="38"/>
      <c r="Y505" s="36"/>
      <c r="Z505" s="34"/>
      <c r="AA505" s="48"/>
      <c r="AB505" s="20"/>
      <c r="AC505" s="46"/>
      <c r="AD505" s="46"/>
      <c r="AE505" s="38"/>
      <c r="AF505" s="34"/>
      <c r="AG505" s="38"/>
      <c r="AH505" s="38"/>
      <c r="AI505" s="38"/>
      <c r="AJ505" s="38"/>
      <c r="AK505" s="38"/>
      <c r="AL505" s="38"/>
      <c r="AM505" s="38"/>
      <c r="AN505" s="38"/>
      <c r="AO505" s="34"/>
      <c r="AP505" s="34"/>
      <c r="AQ505" s="34"/>
      <c r="AR505" s="53"/>
      <c r="AS505" s="53"/>
      <c r="AT505" s="38"/>
      <c r="AU505" s="39"/>
      <c r="AV505" s="39"/>
      <c r="AW505" s="34"/>
      <c r="AX505" s="38"/>
      <c r="AY505" s="38"/>
      <c r="AZ505" s="38"/>
      <c r="BA505" s="38"/>
      <c r="BB505" s="38"/>
      <c r="BC505" s="38"/>
      <c r="BD505" s="38"/>
      <c r="BE505" s="38"/>
      <c r="BF505" s="38"/>
      <c r="BG505" s="38"/>
      <c r="BH505" s="38"/>
      <c r="BI505" s="38"/>
      <c r="BJ505" s="38"/>
      <c r="BK505" s="38"/>
      <c r="BL505" s="38"/>
      <c r="BM505" s="38"/>
      <c r="BN505" s="38"/>
      <c r="BO505" s="38"/>
      <c r="BP505" s="38"/>
      <c r="BQ505" s="38"/>
      <c r="BR505" s="38"/>
    </row>
    <row r="506" ht="15.75" customHeight="1">
      <c r="A506" s="38"/>
      <c r="B506" s="36"/>
      <c r="C506" s="34"/>
      <c r="D506" s="36"/>
      <c r="E506" s="36"/>
      <c r="F506" s="36"/>
      <c r="G506" s="36"/>
      <c r="H506" s="36"/>
      <c r="I506" s="36"/>
      <c r="J506" s="38"/>
      <c r="K506" s="38"/>
      <c r="L506" s="39"/>
      <c r="M506" s="46"/>
      <c r="N506" s="264"/>
      <c r="O506" s="46"/>
      <c r="P506" s="46"/>
      <c r="Q506" s="34"/>
      <c r="R506" s="36"/>
      <c r="S506" s="46"/>
      <c r="T506" s="36"/>
      <c r="U506" s="46"/>
      <c r="V506" s="46"/>
      <c r="W506" s="38"/>
      <c r="X506" s="38"/>
      <c r="Y506" s="36"/>
      <c r="Z506" s="34"/>
      <c r="AA506" s="48"/>
      <c r="AB506" s="20"/>
      <c r="AC506" s="46"/>
      <c r="AD506" s="46"/>
      <c r="AE506" s="38"/>
      <c r="AF506" s="34"/>
      <c r="AG506" s="38"/>
      <c r="AH506" s="38"/>
      <c r="AI506" s="38"/>
      <c r="AJ506" s="38"/>
      <c r="AK506" s="38"/>
      <c r="AL506" s="38"/>
      <c r="AM506" s="38"/>
      <c r="AN506" s="38"/>
      <c r="AO506" s="34"/>
      <c r="AP506" s="34"/>
      <c r="AQ506" s="34"/>
      <c r="AR506" s="53"/>
      <c r="AS506" s="53"/>
      <c r="AT506" s="38"/>
      <c r="AU506" s="39"/>
      <c r="AV506" s="39"/>
      <c r="AW506" s="34"/>
      <c r="AX506" s="38"/>
      <c r="AY506" s="38"/>
      <c r="AZ506" s="38"/>
      <c r="BA506" s="38"/>
      <c r="BB506" s="38"/>
      <c r="BC506" s="38"/>
      <c r="BD506" s="38"/>
      <c r="BE506" s="38"/>
      <c r="BF506" s="38"/>
      <c r="BG506" s="38"/>
      <c r="BH506" s="38"/>
      <c r="BI506" s="38"/>
      <c r="BJ506" s="38"/>
      <c r="BK506" s="38"/>
      <c r="BL506" s="38"/>
      <c r="BM506" s="38"/>
      <c r="BN506" s="38"/>
      <c r="BO506" s="38"/>
      <c r="BP506" s="38"/>
      <c r="BQ506" s="38"/>
      <c r="BR506" s="38"/>
    </row>
    <row r="507" ht="15.75" customHeight="1">
      <c r="A507" s="38"/>
      <c r="B507" s="36"/>
      <c r="C507" s="34"/>
      <c r="D507" s="36"/>
      <c r="E507" s="36"/>
      <c r="F507" s="36"/>
      <c r="G507" s="36"/>
      <c r="H507" s="36"/>
      <c r="I507" s="36"/>
      <c r="J507" s="38"/>
      <c r="K507" s="38"/>
      <c r="L507" s="39"/>
      <c r="M507" s="46"/>
      <c r="N507" s="264"/>
      <c r="O507" s="46"/>
      <c r="P507" s="46"/>
      <c r="Q507" s="34"/>
      <c r="R507" s="36"/>
      <c r="S507" s="46"/>
      <c r="T507" s="36"/>
      <c r="U507" s="46"/>
      <c r="V507" s="46"/>
      <c r="W507" s="38"/>
      <c r="X507" s="38"/>
      <c r="Y507" s="36"/>
      <c r="Z507" s="34"/>
      <c r="AA507" s="48"/>
      <c r="AB507" s="20"/>
      <c r="AC507" s="46"/>
      <c r="AD507" s="46"/>
      <c r="AE507" s="38"/>
      <c r="AF507" s="34"/>
      <c r="AG507" s="38"/>
      <c r="AH507" s="38"/>
      <c r="AI507" s="38"/>
      <c r="AJ507" s="38"/>
      <c r="AK507" s="38"/>
      <c r="AL507" s="38"/>
      <c r="AM507" s="38"/>
      <c r="AN507" s="38"/>
      <c r="AO507" s="34"/>
      <c r="AP507" s="34"/>
      <c r="AQ507" s="34"/>
      <c r="AR507" s="53"/>
      <c r="AS507" s="53"/>
      <c r="AT507" s="38"/>
      <c r="AU507" s="39"/>
      <c r="AV507" s="39"/>
      <c r="AW507" s="34"/>
      <c r="AX507" s="38"/>
      <c r="AY507" s="38"/>
      <c r="AZ507" s="38"/>
      <c r="BA507" s="38"/>
      <c r="BB507" s="38"/>
      <c r="BC507" s="38"/>
      <c r="BD507" s="38"/>
      <c r="BE507" s="38"/>
      <c r="BF507" s="38"/>
      <c r="BG507" s="38"/>
      <c r="BH507" s="38"/>
      <c r="BI507" s="38"/>
      <c r="BJ507" s="38"/>
      <c r="BK507" s="38"/>
      <c r="BL507" s="38"/>
      <c r="BM507" s="38"/>
      <c r="BN507" s="38"/>
      <c r="BO507" s="38"/>
      <c r="BP507" s="38"/>
      <c r="BQ507" s="38"/>
      <c r="BR507" s="38"/>
    </row>
    <row r="508" ht="15.75" customHeight="1">
      <c r="A508" s="38"/>
      <c r="B508" s="36"/>
      <c r="C508" s="34"/>
      <c r="D508" s="36"/>
      <c r="E508" s="36"/>
      <c r="F508" s="36"/>
      <c r="G508" s="36"/>
      <c r="H508" s="36"/>
      <c r="I508" s="36"/>
      <c r="J508" s="38"/>
      <c r="K508" s="38"/>
      <c r="L508" s="39"/>
      <c r="M508" s="46"/>
      <c r="N508" s="264"/>
      <c r="O508" s="46"/>
      <c r="P508" s="46"/>
      <c r="Q508" s="34"/>
      <c r="R508" s="36"/>
      <c r="S508" s="46"/>
      <c r="T508" s="36"/>
      <c r="U508" s="46"/>
      <c r="V508" s="46"/>
      <c r="W508" s="38"/>
      <c r="X508" s="38"/>
      <c r="Y508" s="36"/>
      <c r="Z508" s="34"/>
      <c r="AA508" s="48"/>
      <c r="AB508" s="20"/>
      <c r="AC508" s="46"/>
      <c r="AD508" s="46"/>
      <c r="AE508" s="38"/>
      <c r="AF508" s="34"/>
      <c r="AG508" s="38"/>
      <c r="AH508" s="38"/>
      <c r="AI508" s="38"/>
      <c r="AJ508" s="38"/>
      <c r="AK508" s="38"/>
      <c r="AL508" s="38"/>
      <c r="AM508" s="38"/>
      <c r="AN508" s="38"/>
      <c r="AO508" s="34"/>
      <c r="AP508" s="34"/>
      <c r="AQ508" s="34"/>
      <c r="AR508" s="53"/>
      <c r="AS508" s="53"/>
      <c r="AT508" s="38"/>
      <c r="AU508" s="39"/>
      <c r="AV508" s="39"/>
      <c r="AW508" s="34"/>
      <c r="AX508" s="38"/>
      <c r="AY508" s="38"/>
      <c r="AZ508" s="38"/>
      <c r="BA508" s="38"/>
      <c r="BB508" s="38"/>
      <c r="BC508" s="38"/>
      <c r="BD508" s="38"/>
      <c r="BE508" s="38"/>
      <c r="BF508" s="38"/>
      <c r="BG508" s="38"/>
      <c r="BH508" s="38"/>
      <c r="BI508" s="38"/>
      <c r="BJ508" s="38"/>
      <c r="BK508" s="38"/>
      <c r="BL508" s="38"/>
      <c r="BM508" s="38"/>
      <c r="BN508" s="38"/>
      <c r="BO508" s="38"/>
      <c r="BP508" s="38"/>
      <c r="BQ508" s="38"/>
      <c r="BR508" s="38"/>
    </row>
    <row r="509" ht="15.75" customHeight="1">
      <c r="A509" s="38"/>
      <c r="B509" s="36"/>
      <c r="C509" s="34"/>
      <c r="D509" s="36"/>
      <c r="E509" s="36"/>
      <c r="F509" s="36"/>
      <c r="G509" s="36"/>
      <c r="H509" s="36"/>
      <c r="I509" s="36"/>
      <c r="J509" s="38"/>
      <c r="K509" s="38"/>
      <c r="L509" s="39"/>
      <c r="M509" s="46"/>
      <c r="N509" s="264"/>
      <c r="O509" s="46"/>
      <c r="P509" s="46"/>
      <c r="Q509" s="34"/>
      <c r="R509" s="36"/>
      <c r="S509" s="46"/>
      <c r="T509" s="36"/>
      <c r="U509" s="46"/>
      <c r="V509" s="46"/>
      <c r="W509" s="38"/>
      <c r="X509" s="38"/>
      <c r="Y509" s="36"/>
      <c r="Z509" s="34"/>
      <c r="AA509" s="48"/>
      <c r="AB509" s="20"/>
      <c r="AC509" s="46"/>
      <c r="AD509" s="46"/>
      <c r="AE509" s="38"/>
      <c r="AF509" s="34"/>
      <c r="AG509" s="38"/>
      <c r="AH509" s="38"/>
      <c r="AI509" s="38"/>
      <c r="AJ509" s="38"/>
      <c r="AK509" s="38"/>
      <c r="AL509" s="38"/>
      <c r="AM509" s="38"/>
      <c r="AN509" s="38"/>
      <c r="AO509" s="34"/>
      <c r="AP509" s="34"/>
      <c r="AQ509" s="34"/>
      <c r="AR509" s="53"/>
      <c r="AS509" s="53"/>
      <c r="AT509" s="38"/>
      <c r="AU509" s="39"/>
      <c r="AV509" s="39"/>
      <c r="AW509" s="34"/>
      <c r="AX509" s="38"/>
      <c r="AY509" s="38"/>
      <c r="AZ509" s="38"/>
      <c r="BA509" s="38"/>
      <c r="BB509" s="38"/>
      <c r="BC509" s="38"/>
      <c r="BD509" s="38"/>
      <c r="BE509" s="38"/>
      <c r="BF509" s="38"/>
      <c r="BG509" s="38"/>
      <c r="BH509" s="38"/>
      <c r="BI509" s="38"/>
      <c r="BJ509" s="38"/>
      <c r="BK509" s="38"/>
      <c r="BL509" s="38"/>
      <c r="BM509" s="38"/>
      <c r="BN509" s="38"/>
      <c r="BO509" s="38"/>
      <c r="BP509" s="38"/>
      <c r="BQ509" s="38"/>
      <c r="BR509" s="38"/>
    </row>
    <row r="510" ht="15.75" customHeight="1">
      <c r="A510" s="38"/>
      <c r="B510" s="36"/>
      <c r="C510" s="34"/>
      <c r="D510" s="36"/>
      <c r="E510" s="36"/>
      <c r="F510" s="36"/>
      <c r="G510" s="36"/>
      <c r="H510" s="36"/>
      <c r="I510" s="36"/>
      <c r="J510" s="38"/>
      <c r="K510" s="38"/>
      <c r="L510" s="39"/>
      <c r="M510" s="46"/>
      <c r="N510" s="264"/>
      <c r="O510" s="46"/>
      <c r="P510" s="46"/>
      <c r="Q510" s="34"/>
      <c r="R510" s="36"/>
      <c r="S510" s="46"/>
      <c r="T510" s="36"/>
      <c r="U510" s="46"/>
      <c r="V510" s="46"/>
      <c r="W510" s="38"/>
      <c r="X510" s="38"/>
      <c r="Y510" s="36"/>
      <c r="Z510" s="34"/>
      <c r="AA510" s="48"/>
      <c r="AB510" s="20"/>
      <c r="AC510" s="46"/>
      <c r="AD510" s="46"/>
      <c r="AE510" s="38"/>
      <c r="AF510" s="34"/>
      <c r="AG510" s="38"/>
      <c r="AH510" s="38"/>
      <c r="AI510" s="38"/>
      <c r="AJ510" s="38"/>
      <c r="AK510" s="38"/>
      <c r="AL510" s="38"/>
      <c r="AM510" s="38"/>
      <c r="AN510" s="38"/>
      <c r="AO510" s="34"/>
      <c r="AP510" s="34"/>
      <c r="AQ510" s="34"/>
      <c r="AR510" s="53"/>
      <c r="AS510" s="53"/>
      <c r="AT510" s="38"/>
      <c r="AU510" s="39"/>
      <c r="AV510" s="39"/>
      <c r="AW510" s="34"/>
      <c r="AX510" s="38"/>
      <c r="AY510" s="38"/>
      <c r="AZ510" s="38"/>
      <c r="BA510" s="38"/>
      <c r="BB510" s="38"/>
      <c r="BC510" s="38"/>
      <c r="BD510" s="38"/>
      <c r="BE510" s="38"/>
      <c r="BF510" s="38"/>
      <c r="BG510" s="38"/>
      <c r="BH510" s="38"/>
      <c r="BI510" s="38"/>
      <c r="BJ510" s="38"/>
      <c r="BK510" s="38"/>
      <c r="BL510" s="38"/>
      <c r="BM510" s="38"/>
      <c r="BN510" s="38"/>
      <c r="BO510" s="38"/>
      <c r="BP510" s="38"/>
      <c r="BQ510" s="38"/>
      <c r="BR510" s="38"/>
    </row>
    <row r="511" ht="15.75" customHeight="1">
      <c r="A511" s="38"/>
      <c r="B511" s="36"/>
      <c r="C511" s="34"/>
      <c r="D511" s="36"/>
      <c r="E511" s="36"/>
      <c r="F511" s="36"/>
      <c r="G511" s="36"/>
      <c r="H511" s="36"/>
      <c r="I511" s="36"/>
      <c r="J511" s="38"/>
      <c r="K511" s="38"/>
      <c r="L511" s="39"/>
      <c r="M511" s="46"/>
      <c r="N511" s="264"/>
      <c r="O511" s="46"/>
      <c r="P511" s="46"/>
      <c r="Q511" s="34"/>
      <c r="R511" s="36"/>
      <c r="S511" s="46"/>
      <c r="T511" s="36"/>
      <c r="U511" s="46"/>
      <c r="V511" s="46"/>
      <c r="W511" s="38"/>
      <c r="X511" s="38"/>
      <c r="Y511" s="36"/>
      <c r="Z511" s="34"/>
      <c r="AA511" s="48"/>
      <c r="AB511" s="20"/>
      <c r="AC511" s="46"/>
      <c r="AD511" s="46"/>
      <c r="AE511" s="38"/>
      <c r="AF511" s="34"/>
      <c r="AG511" s="38"/>
      <c r="AH511" s="38"/>
      <c r="AI511" s="38"/>
      <c r="AJ511" s="38"/>
      <c r="AK511" s="38"/>
      <c r="AL511" s="38"/>
      <c r="AM511" s="38"/>
      <c r="AN511" s="38"/>
      <c r="AO511" s="34"/>
      <c r="AP511" s="34"/>
      <c r="AQ511" s="34"/>
      <c r="AR511" s="53"/>
      <c r="AS511" s="53"/>
      <c r="AT511" s="38"/>
      <c r="AU511" s="39"/>
      <c r="AV511" s="39"/>
      <c r="AW511" s="34"/>
      <c r="AX511" s="38"/>
      <c r="AY511" s="38"/>
      <c r="AZ511" s="38"/>
      <c r="BA511" s="38"/>
      <c r="BB511" s="38"/>
      <c r="BC511" s="38"/>
      <c r="BD511" s="38"/>
      <c r="BE511" s="38"/>
      <c r="BF511" s="38"/>
      <c r="BG511" s="38"/>
      <c r="BH511" s="38"/>
      <c r="BI511" s="38"/>
      <c r="BJ511" s="38"/>
      <c r="BK511" s="38"/>
      <c r="BL511" s="38"/>
      <c r="BM511" s="38"/>
      <c r="BN511" s="38"/>
      <c r="BO511" s="38"/>
      <c r="BP511" s="38"/>
      <c r="BQ511" s="38"/>
      <c r="BR511" s="38"/>
    </row>
    <row r="512" ht="15.75" customHeight="1">
      <c r="A512" s="38"/>
      <c r="B512" s="36"/>
      <c r="C512" s="34"/>
      <c r="D512" s="36"/>
      <c r="E512" s="36"/>
      <c r="F512" s="36"/>
      <c r="G512" s="36"/>
      <c r="H512" s="36"/>
      <c r="I512" s="36"/>
      <c r="J512" s="38"/>
      <c r="K512" s="38"/>
      <c r="L512" s="39"/>
      <c r="M512" s="46"/>
      <c r="N512" s="264"/>
      <c r="O512" s="46"/>
      <c r="P512" s="46"/>
      <c r="Q512" s="34"/>
      <c r="R512" s="36"/>
      <c r="S512" s="46"/>
      <c r="T512" s="36"/>
      <c r="U512" s="46"/>
      <c r="V512" s="46"/>
      <c r="W512" s="38"/>
      <c r="X512" s="38"/>
      <c r="Y512" s="36"/>
      <c r="Z512" s="34"/>
      <c r="AA512" s="48"/>
      <c r="AB512" s="20"/>
      <c r="AC512" s="46"/>
      <c r="AD512" s="46"/>
      <c r="AE512" s="38"/>
      <c r="AF512" s="34"/>
      <c r="AG512" s="38"/>
      <c r="AH512" s="38"/>
      <c r="AI512" s="38"/>
      <c r="AJ512" s="38"/>
      <c r="AK512" s="38"/>
      <c r="AL512" s="38"/>
      <c r="AM512" s="38"/>
      <c r="AN512" s="38"/>
      <c r="AO512" s="34"/>
      <c r="AP512" s="34"/>
      <c r="AQ512" s="34"/>
      <c r="AR512" s="53"/>
      <c r="AS512" s="53"/>
      <c r="AT512" s="38"/>
      <c r="AU512" s="39"/>
      <c r="AV512" s="39"/>
      <c r="AW512" s="34"/>
      <c r="AX512" s="38"/>
      <c r="AY512" s="38"/>
      <c r="AZ512" s="38"/>
      <c r="BA512" s="38"/>
      <c r="BB512" s="38"/>
      <c r="BC512" s="38"/>
      <c r="BD512" s="38"/>
      <c r="BE512" s="38"/>
      <c r="BF512" s="38"/>
      <c r="BG512" s="38"/>
      <c r="BH512" s="38"/>
      <c r="BI512" s="38"/>
      <c r="BJ512" s="38"/>
      <c r="BK512" s="38"/>
      <c r="BL512" s="38"/>
      <c r="BM512" s="38"/>
      <c r="BN512" s="38"/>
      <c r="BO512" s="38"/>
      <c r="BP512" s="38"/>
      <c r="BQ512" s="38"/>
      <c r="BR512" s="38"/>
    </row>
    <row r="513" ht="15.75" customHeight="1">
      <c r="A513" s="38"/>
      <c r="B513" s="36"/>
      <c r="C513" s="34"/>
      <c r="D513" s="36"/>
      <c r="E513" s="36"/>
      <c r="F513" s="36"/>
      <c r="G513" s="36"/>
      <c r="H513" s="36"/>
      <c r="I513" s="36"/>
      <c r="J513" s="38"/>
      <c r="K513" s="38"/>
      <c r="L513" s="39"/>
      <c r="M513" s="46"/>
      <c r="N513" s="264"/>
      <c r="O513" s="46"/>
      <c r="P513" s="46"/>
      <c r="Q513" s="34"/>
      <c r="R513" s="36"/>
      <c r="S513" s="46"/>
      <c r="T513" s="36"/>
      <c r="U513" s="46"/>
      <c r="V513" s="46"/>
      <c r="W513" s="38"/>
      <c r="X513" s="38"/>
      <c r="Y513" s="36"/>
      <c r="Z513" s="34"/>
      <c r="AA513" s="48"/>
      <c r="AB513" s="20"/>
      <c r="AC513" s="46"/>
      <c r="AD513" s="46"/>
      <c r="AE513" s="38"/>
      <c r="AF513" s="34"/>
      <c r="AG513" s="38"/>
      <c r="AH513" s="38"/>
      <c r="AI513" s="38"/>
      <c r="AJ513" s="38"/>
      <c r="AK513" s="38"/>
      <c r="AL513" s="38"/>
      <c r="AM513" s="38"/>
      <c r="AN513" s="38"/>
      <c r="AO513" s="34"/>
      <c r="AP513" s="34"/>
      <c r="AQ513" s="34"/>
      <c r="AR513" s="53"/>
      <c r="AS513" s="53"/>
      <c r="AT513" s="38"/>
      <c r="AU513" s="39"/>
      <c r="AV513" s="39"/>
      <c r="AW513" s="34"/>
      <c r="AX513" s="38"/>
      <c r="AY513" s="38"/>
      <c r="AZ513" s="38"/>
      <c r="BA513" s="38"/>
      <c r="BB513" s="38"/>
      <c r="BC513" s="38"/>
      <c r="BD513" s="38"/>
      <c r="BE513" s="38"/>
      <c r="BF513" s="38"/>
      <c r="BG513" s="38"/>
      <c r="BH513" s="38"/>
      <c r="BI513" s="38"/>
      <c r="BJ513" s="38"/>
      <c r="BK513" s="38"/>
      <c r="BL513" s="38"/>
      <c r="BM513" s="38"/>
      <c r="BN513" s="38"/>
      <c r="BO513" s="38"/>
      <c r="BP513" s="38"/>
      <c r="BQ513" s="38"/>
      <c r="BR513" s="38"/>
    </row>
    <row r="514" ht="15.75" customHeight="1">
      <c r="A514" s="38"/>
      <c r="B514" s="36"/>
      <c r="C514" s="34"/>
      <c r="D514" s="36"/>
      <c r="E514" s="36"/>
      <c r="F514" s="36"/>
      <c r="G514" s="36"/>
      <c r="H514" s="36"/>
      <c r="I514" s="36"/>
      <c r="J514" s="38"/>
      <c r="K514" s="38"/>
      <c r="L514" s="39"/>
      <c r="M514" s="46"/>
      <c r="N514" s="264"/>
      <c r="O514" s="46"/>
      <c r="P514" s="46"/>
      <c r="Q514" s="34"/>
      <c r="R514" s="36"/>
      <c r="S514" s="46"/>
      <c r="T514" s="36"/>
      <c r="U514" s="46"/>
      <c r="V514" s="46"/>
      <c r="W514" s="38"/>
      <c r="X514" s="38"/>
      <c r="Y514" s="36"/>
      <c r="Z514" s="34"/>
      <c r="AA514" s="48"/>
      <c r="AB514" s="20"/>
      <c r="AC514" s="46"/>
      <c r="AD514" s="46"/>
      <c r="AE514" s="38"/>
      <c r="AF514" s="34"/>
      <c r="AG514" s="38"/>
      <c r="AH514" s="38"/>
      <c r="AI514" s="38"/>
      <c r="AJ514" s="38"/>
      <c r="AK514" s="38"/>
      <c r="AL514" s="38"/>
      <c r="AM514" s="38"/>
      <c r="AN514" s="38"/>
      <c r="AO514" s="34"/>
      <c r="AP514" s="34"/>
      <c r="AQ514" s="34"/>
      <c r="AR514" s="53"/>
      <c r="AS514" s="53"/>
      <c r="AT514" s="38"/>
      <c r="AU514" s="39"/>
      <c r="AV514" s="39"/>
      <c r="AW514" s="34"/>
      <c r="AX514" s="38"/>
      <c r="AY514" s="38"/>
      <c r="AZ514" s="38"/>
      <c r="BA514" s="38"/>
      <c r="BB514" s="38"/>
      <c r="BC514" s="38"/>
      <c r="BD514" s="38"/>
      <c r="BE514" s="38"/>
      <c r="BF514" s="38"/>
      <c r="BG514" s="38"/>
      <c r="BH514" s="38"/>
      <c r="BI514" s="38"/>
      <c r="BJ514" s="38"/>
      <c r="BK514" s="38"/>
      <c r="BL514" s="38"/>
      <c r="BM514" s="38"/>
      <c r="BN514" s="38"/>
      <c r="BO514" s="38"/>
      <c r="BP514" s="38"/>
      <c r="BQ514" s="38"/>
      <c r="BR514" s="38"/>
    </row>
    <row r="515" ht="15.75" customHeight="1">
      <c r="A515" s="38"/>
      <c r="B515" s="36"/>
      <c r="C515" s="34"/>
      <c r="D515" s="36"/>
      <c r="E515" s="36"/>
      <c r="F515" s="36"/>
      <c r="G515" s="36"/>
      <c r="H515" s="36"/>
      <c r="I515" s="36"/>
      <c r="J515" s="38"/>
      <c r="K515" s="38"/>
      <c r="L515" s="39"/>
      <c r="M515" s="46"/>
      <c r="N515" s="264"/>
      <c r="O515" s="46"/>
      <c r="P515" s="46"/>
      <c r="Q515" s="34"/>
      <c r="R515" s="36"/>
      <c r="S515" s="46"/>
      <c r="T515" s="36"/>
      <c r="U515" s="46"/>
      <c r="V515" s="46"/>
      <c r="W515" s="38"/>
      <c r="X515" s="38"/>
      <c r="Y515" s="36"/>
      <c r="Z515" s="34"/>
      <c r="AA515" s="48"/>
      <c r="AB515" s="20"/>
      <c r="AC515" s="46"/>
      <c r="AD515" s="46"/>
      <c r="AE515" s="38"/>
      <c r="AF515" s="34"/>
      <c r="AG515" s="38"/>
      <c r="AH515" s="38"/>
      <c r="AI515" s="38"/>
      <c r="AJ515" s="38"/>
      <c r="AK515" s="38"/>
      <c r="AL515" s="38"/>
      <c r="AM515" s="38"/>
      <c r="AN515" s="38"/>
      <c r="AO515" s="34"/>
      <c r="AP515" s="34"/>
      <c r="AQ515" s="34"/>
      <c r="AR515" s="53"/>
      <c r="AS515" s="53"/>
      <c r="AT515" s="38"/>
      <c r="AU515" s="39"/>
      <c r="AV515" s="39"/>
      <c r="AW515" s="34"/>
      <c r="AX515" s="38"/>
      <c r="AY515" s="38"/>
      <c r="AZ515" s="38"/>
      <c r="BA515" s="38"/>
      <c r="BB515" s="38"/>
      <c r="BC515" s="38"/>
      <c r="BD515" s="38"/>
      <c r="BE515" s="38"/>
      <c r="BF515" s="38"/>
      <c r="BG515" s="38"/>
      <c r="BH515" s="38"/>
      <c r="BI515" s="38"/>
      <c r="BJ515" s="38"/>
      <c r="BK515" s="38"/>
      <c r="BL515" s="38"/>
      <c r="BM515" s="38"/>
      <c r="BN515" s="38"/>
      <c r="BO515" s="38"/>
      <c r="BP515" s="38"/>
      <c r="BQ515" s="38"/>
      <c r="BR515" s="38"/>
    </row>
    <row r="516" ht="15.75" customHeight="1">
      <c r="A516" s="38"/>
      <c r="B516" s="36"/>
      <c r="C516" s="34"/>
      <c r="D516" s="36"/>
      <c r="E516" s="36"/>
      <c r="F516" s="36"/>
      <c r="G516" s="36"/>
      <c r="H516" s="36"/>
      <c r="I516" s="36"/>
      <c r="J516" s="38"/>
      <c r="K516" s="38"/>
      <c r="L516" s="39"/>
      <c r="M516" s="46"/>
      <c r="N516" s="264"/>
      <c r="O516" s="46"/>
      <c r="P516" s="46"/>
      <c r="Q516" s="34"/>
      <c r="R516" s="36"/>
      <c r="S516" s="46"/>
      <c r="T516" s="36"/>
      <c r="U516" s="46"/>
      <c r="V516" s="46"/>
      <c r="W516" s="38"/>
      <c r="X516" s="38"/>
      <c r="Y516" s="36"/>
      <c r="Z516" s="34"/>
      <c r="AA516" s="48"/>
      <c r="AB516" s="20"/>
      <c r="AC516" s="46"/>
      <c r="AD516" s="46"/>
      <c r="AE516" s="38"/>
      <c r="AF516" s="34"/>
      <c r="AG516" s="38"/>
      <c r="AH516" s="38"/>
      <c r="AI516" s="38"/>
      <c r="AJ516" s="38"/>
      <c r="AK516" s="38"/>
      <c r="AL516" s="38"/>
      <c r="AM516" s="38"/>
      <c r="AN516" s="38"/>
      <c r="AO516" s="34"/>
      <c r="AP516" s="34"/>
      <c r="AQ516" s="34"/>
      <c r="AR516" s="53"/>
      <c r="AS516" s="53"/>
      <c r="AT516" s="38"/>
      <c r="AU516" s="39"/>
      <c r="AV516" s="39"/>
      <c r="AW516" s="34"/>
      <c r="AX516" s="38"/>
      <c r="AY516" s="38"/>
      <c r="AZ516" s="38"/>
      <c r="BA516" s="38"/>
      <c r="BB516" s="38"/>
      <c r="BC516" s="38"/>
      <c r="BD516" s="38"/>
      <c r="BE516" s="38"/>
      <c r="BF516" s="38"/>
      <c r="BG516" s="38"/>
      <c r="BH516" s="38"/>
      <c r="BI516" s="38"/>
      <c r="BJ516" s="38"/>
      <c r="BK516" s="38"/>
      <c r="BL516" s="38"/>
      <c r="BM516" s="38"/>
      <c r="BN516" s="38"/>
      <c r="BO516" s="38"/>
      <c r="BP516" s="38"/>
      <c r="BQ516" s="38"/>
      <c r="BR516" s="38"/>
    </row>
    <row r="517" ht="15.75" customHeight="1">
      <c r="A517" s="38"/>
      <c r="B517" s="36"/>
      <c r="C517" s="34"/>
      <c r="D517" s="36"/>
      <c r="E517" s="36"/>
      <c r="F517" s="36"/>
      <c r="G517" s="36"/>
      <c r="H517" s="36"/>
      <c r="I517" s="36"/>
      <c r="J517" s="38"/>
      <c r="K517" s="38"/>
      <c r="L517" s="39"/>
      <c r="M517" s="46"/>
      <c r="N517" s="264"/>
      <c r="O517" s="46"/>
      <c r="P517" s="46"/>
      <c r="Q517" s="34"/>
      <c r="R517" s="36"/>
      <c r="S517" s="46"/>
      <c r="T517" s="36"/>
      <c r="U517" s="46"/>
      <c r="V517" s="46"/>
      <c r="W517" s="38"/>
      <c r="X517" s="38"/>
      <c r="Y517" s="36"/>
      <c r="Z517" s="34"/>
      <c r="AA517" s="48"/>
      <c r="AB517" s="20"/>
      <c r="AC517" s="46"/>
      <c r="AD517" s="46"/>
      <c r="AE517" s="38"/>
      <c r="AF517" s="34"/>
      <c r="AG517" s="38"/>
      <c r="AH517" s="38"/>
      <c r="AI517" s="38"/>
      <c r="AJ517" s="38"/>
      <c r="AK517" s="38"/>
      <c r="AL517" s="38"/>
      <c r="AM517" s="38"/>
      <c r="AN517" s="38"/>
      <c r="AO517" s="34"/>
      <c r="AP517" s="34"/>
      <c r="AQ517" s="34"/>
      <c r="AR517" s="53"/>
      <c r="AS517" s="53"/>
      <c r="AT517" s="38"/>
      <c r="AU517" s="39"/>
      <c r="AV517" s="39"/>
      <c r="AW517" s="34"/>
      <c r="AX517" s="38"/>
      <c r="AY517" s="38"/>
      <c r="AZ517" s="38"/>
      <c r="BA517" s="38"/>
      <c r="BB517" s="38"/>
      <c r="BC517" s="38"/>
      <c r="BD517" s="38"/>
      <c r="BE517" s="38"/>
      <c r="BF517" s="38"/>
      <c r="BG517" s="38"/>
      <c r="BH517" s="38"/>
      <c r="BI517" s="38"/>
      <c r="BJ517" s="38"/>
      <c r="BK517" s="38"/>
      <c r="BL517" s="38"/>
      <c r="BM517" s="38"/>
      <c r="BN517" s="38"/>
      <c r="BO517" s="38"/>
      <c r="BP517" s="38"/>
      <c r="BQ517" s="38"/>
      <c r="BR517" s="38"/>
    </row>
    <row r="518" ht="15.75" customHeight="1">
      <c r="A518" s="38"/>
      <c r="B518" s="36"/>
      <c r="C518" s="34"/>
      <c r="D518" s="36"/>
      <c r="E518" s="36"/>
      <c r="F518" s="36"/>
      <c r="G518" s="36"/>
      <c r="H518" s="36"/>
      <c r="I518" s="36"/>
      <c r="J518" s="38"/>
      <c r="K518" s="38"/>
      <c r="L518" s="39"/>
      <c r="M518" s="46"/>
      <c r="N518" s="264"/>
      <c r="O518" s="46"/>
      <c r="P518" s="46"/>
      <c r="Q518" s="34"/>
      <c r="R518" s="36"/>
      <c r="S518" s="46"/>
      <c r="T518" s="36"/>
      <c r="U518" s="46"/>
      <c r="V518" s="46"/>
      <c r="W518" s="38"/>
      <c r="X518" s="38"/>
      <c r="Y518" s="36"/>
      <c r="Z518" s="34"/>
      <c r="AA518" s="48"/>
      <c r="AB518" s="20"/>
      <c r="AC518" s="46"/>
      <c r="AD518" s="46"/>
      <c r="AE518" s="38"/>
      <c r="AF518" s="34"/>
      <c r="AG518" s="38"/>
      <c r="AH518" s="38"/>
      <c r="AI518" s="38"/>
      <c r="AJ518" s="38"/>
      <c r="AK518" s="38"/>
      <c r="AL518" s="38"/>
      <c r="AM518" s="38"/>
      <c r="AN518" s="38"/>
      <c r="AO518" s="34"/>
      <c r="AP518" s="34"/>
      <c r="AQ518" s="34"/>
      <c r="AR518" s="53"/>
      <c r="AS518" s="53"/>
      <c r="AT518" s="38"/>
      <c r="AU518" s="39"/>
      <c r="AV518" s="39"/>
      <c r="AW518" s="34"/>
      <c r="AX518" s="38"/>
      <c r="AY518" s="38"/>
      <c r="AZ518" s="38"/>
      <c r="BA518" s="38"/>
      <c r="BB518" s="38"/>
      <c r="BC518" s="38"/>
      <c r="BD518" s="38"/>
      <c r="BE518" s="38"/>
      <c r="BF518" s="38"/>
      <c r="BG518" s="38"/>
      <c r="BH518" s="38"/>
      <c r="BI518" s="38"/>
      <c r="BJ518" s="38"/>
      <c r="BK518" s="38"/>
      <c r="BL518" s="38"/>
      <c r="BM518" s="38"/>
      <c r="BN518" s="38"/>
      <c r="BO518" s="38"/>
      <c r="BP518" s="38"/>
      <c r="BQ518" s="38"/>
      <c r="BR518" s="38"/>
    </row>
    <row r="519" ht="15.75" customHeight="1">
      <c r="A519" s="38"/>
      <c r="B519" s="36"/>
      <c r="C519" s="34"/>
      <c r="D519" s="36"/>
      <c r="E519" s="36"/>
      <c r="F519" s="36"/>
      <c r="G519" s="36"/>
      <c r="H519" s="36"/>
      <c r="I519" s="36"/>
      <c r="J519" s="38"/>
      <c r="K519" s="38"/>
      <c r="L519" s="39"/>
      <c r="M519" s="46"/>
      <c r="N519" s="264"/>
      <c r="O519" s="46"/>
      <c r="P519" s="46"/>
      <c r="Q519" s="34"/>
      <c r="R519" s="36"/>
      <c r="S519" s="46"/>
      <c r="T519" s="36"/>
      <c r="U519" s="46"/>
      <c r="V519" s="46"/>
      <c r="W519" s="38"/>
      <c r="X519" s="38"/>
      <c r="Y519" s="36"/>
      <c r="Z519" s="34"/>
      <c r="AA519" s="48"/>
      <c r="AB519" s="20"/>
      <c r="AC519" s="46"/>
      <c r="AD519" s="46"/>
      <c r="AE519" s="38"/>
      <c r="AF519" s="34"/>
      <c r="AG519" s="38"/>
      <c r="AH519" s="38"/>
      <c r="AI519" s="38"/>
      <c r="AJ519" s="38"/>
      <c r="AK519" s="38"/>
      <c r="AL519" s="38"/>
      <c r="AM519" s="38"/>
      <c r="AN519" s="38"/>
      <c r="AO519" s="34"/>
      <c r="AP519" s="34"/>
      <c r="AQ519" s="34"/>
      <c r="AR519" s="53"/>
      <c r="AS519" s="53"/>
      <c r="AT519" s="38"/>
      <c r="AU519" s="39"/>
      <c r="AV519" s="39"/>
      <c r="AW519" s="34"/>
      <c r="AX519" s="38"/>
      <c r="AY519" s="38"/>
      <c r="AZ519" s="38"/>
      <c r="BA519" s="38"/>
      <c r="BB519" s="38"/>
      <c r="BC519" s="38"/>
      <c r="BD519" s="38"/>
      <c r="BE519" s="38"/>
      <c r="BF519" s="38"/>
      <c r="BG519" s="38"/>
      <c r="BH519" s="38"/>
      <c r="BI519" s="38"/>
      <c r="BJ519" s="38"/>
      <c r="BK519" s="38"/>
      <c r="BL519" s="38"/>
      <c r="BM519" s="38"/>
      <c r="BN519" s="38"/>
      <c r="BO519" s="38"/>
      <c r="BP519" s="38"/>
      <c r="BQ519" s="38"/>
      <c r="BR519" s="38"/>
    </row>
    <row r="520" ht="15.75" customHeight="1">
      <c r="A520" s="38"/>
      <c r="B520" s="36"/>
      <c r="C520" s="34"/>
      <c r="D520" s="36"/>
      <c r="E520" s="36"/>
      <c r="F520" s="36"/>
      <c r="G520" s="36"/>
      <c r="H520" s="36"/>
      <c r="I520" s="36"/>
      <c r="J520" s="38"/>
      <c r="K520" s="38"/>
      <c r="L520" s="39"/>
      <c r="M520" s="46"/>
      <c r="N520" s="264"/>
      <c r="O520" s="46"/>
      <c r="P520" s="46"/>
      <c r="Q520" s="34"/>
      <c r="R520" s="36"/>
      <c r="S520" s="46"/>
      <c r="T520" s="36"/>
      <c r="U520" s="46"/>
      <c r="V520" s="46"/>
      <c r="W520" s="38"/>
      <c r="X520" s="38"/>
      <c r="Y520" s="36"/>
      <c r="Z520" s="34"/>
      <c r="AA520" s="48"/>
      <c r="AB520" s="20"/>
      <c r="AC520" s="46"/>
      <c r="AD520" s="46"/>
      <c r="AE520" s="38"/>
      <c r="AF520" s="34"/>
      <c r="AG520" s="38"/>
      <c r="AH520" s="38"/>
      <c r="AI520" s="38"/>
      <c r="AJ520" s="38"/>
      <c r="AK520" s="38"/>
      <c r="AL520" s="38"/>
      <c r="AM520" s="38"/>
      <c r="AN520" s="38"/>
      <c r="AO520" s="34"/>
      <c r="AP520" s="34"/>
      <c r="AQ520" s="34"/>
      <c r="AR520" s="53"/>
      <c r="AS520" s="53"/>
      <c r="AT520" s="38"/>
      <c r="AU520" s="39"/>
      <c r="AV520" s="39"/>
      <c r="AW520" s="34"/>
      <c r="AX520" s="38"/>
      <c r="AY520" s="38"/>
      <c r="AZ520" s="38"/>
      <c r="BA520" s="38"/>
      <c r="BB520" s="38"/>
      <c r="BC520" s="38"/>
      <c r="BD520" s="38"/>
      <c r="BE520" s="38"/>
      <c r="BF520" s="38"/>
      <c r="BG520" s="38"/>
      <c r="BH520" s="38"/>
      <c r="BI520" s="38"/>
      <c r="BJ520" s="38"/>
      <c r="BK520" s="38"/>
      <c r="BL520" s="38"/>
      <c r="BM520" s="38"/>
      <c r="BN520" s="38"/>
      <c r="BO520" s="38"/>
      <c r="BP520" s="38"/>
      <c r="BQ520" s="38"/>
      <c r="BR520" s="38"/>
    </row>
    <row r="521" ht="15.75" customHeight="1">
      <c r="A521" s="38"/>
      <c r="B521" s="36"/>
      <c r="C521" s="34"/>
      <c r="D521" s="36"/>
      <c r="E521" s="36"/>
      <c r="F521" s="36"/>
      <c r="G521" s="36"/>
      <c r="H521" s="36"/>
      <c r="I521" s="36"/>
      <c r="J521" s="38"/>
      <c r="K521" s="38"/>
      <c r="L521" s="39"/>
      <c r="M521" s="46"/>
      <c r="N521" s="264"/>
      <c r="O521" s="46"/>
      <c r="P521" s="46"/>
      <c r="Q521" s="34"/>
      <c r="R521" s="36"/>
      <c r="S521" s="46"/>
      <c r="T521" s="36"/>
      <c r="U521" s="46"/>
      <c r="V521" s="46"/>
      <c r="W521" s="38"/>
      <c r="X521" s="38"/>
      <c r="Y521" s="36"/>
      <c r="Z521" s="34"/>
      <c r="AA521" s="48"/>
      <c r="AB521" s="20"/>
      <c r="AC521" s="46"/>
      <c r="AD521" s="46"/>
      <c r="AE521" s="38"/>
      <c r="AF521" s="34"/>
      <c r="AG521" s="38"/>
      <c r="AH521" s="38"/>
      <c r="AI521" s="38"/>
      <c r="AJ521" s="38"/>
      <c r="AK521" s="38"/>
      <c r="AL521" s="38"/>
      <c r="AM521" s="38"/>
      <c r="AN521" s="38"/>
      <c r="AO521" s="34"/>
      <c r="AP521" s="34"/>
      <c r="AQ521" s="34"/>
      <c r="AR521" s="53"/>
      <c r="AS521" s="53"/>
      <c r="AT521" s="38"/>
      <c r="AU521" s="39"/>
      <c r="AV521" s="39"/>
      <c r="AW521" s="34"/>
      <c r="AX521" s="38"/>
      <c r="AY521" s="38"/>
      <c r="AZ521" s="38"/>
      <c r="BA521" s="38"/>
      <c r="BB521" s="38"/>
      <c r="BC521" s="38"/>
      <c r="BD521" s="38"/>
      <c r="BE521" s="38"/>
      <c r="BF521" s="38"/>
      <c r="BG521" s="38"/>
      <c r="BH521" s="38"/>
      <c r="BI521" s="38"/>
      <c r="BJ521" s="38"/>
      <c r="BK521" s="38"/>
      <c r="BL521" s="38"/>
      <c r="BM521" s="38"/>
      <c r="BN521" s="38"/>
      <c r="BO521" s="38"/>
      <c r="BP521" s="38"/>
      <c r="BQ521" s="38"/>
      <c r="BR521" s="38"/>
    </row>
    <row r="522" ht="15.75" customHeight="1">
      <c r="A522" s="38"/>
      <c r="B522" s="36"/>
      <c r="C522" s="34"/>
      <c r="D522" s="36"/>
      <c r="E522" s="36"/>
      <c r="F522" s="36"/>
      <c r="G522" s="36"/>
      <c r="H522" s="36"/>
      <c r="I522" s="36"/>
      <c r="J522" s="38"/>
      <c r="K522" s="38"/>
      <c r="L522" s="39"/>
      <c r="M522" s="46"/>
      <c r="N522" s="264"/>
      <c r="O522" s="46"/>
      <c r="P522" s="46"/>
      <c r="Q522" s="34"/>
      <c r="R522" s="36"/>
      <c r="S522" s="46"/>
      <c r="T522" s="36"/>
      <c r="U522" s="46"/>
      <c r="V522" s="46"/>
      <c r="W522" s="38"/>
      <c r="X522" s="38"/>
      <c r="Y522" s="36"/>
      <c r="Z522" s="34"/>
      <c r="AA522" s="48"/>
      <c r="AB522" s="20"/>
      <c r="AC522" s="46"/>
      <c r="AD522" s="46"/>
      <c r="AE522" s="38"/>
      <c r="AF522" s="34"/>
      <c r="AG522" s="38"/>
      <c r="AH522" s="38"/>
      <c r="AI522" s="38"/>
      <c r="AJ522" s="38"/>
      <c r="AK522" s="38"/>
      <c r="AL522" s="38"/>
      <c r="AM522" s="38"/>
      <c r="AN522" s="38"/>
      <c r="AO522" s="34"/>
      <c r="AP522" s="34"/>
      <c r="AQ522" s="34"/>
      <c r="AR522" s="53"/>
      <c r="AS522" s="53"/>
      <c r="AT522" s="38"/>
      <c r="AU522" s="39"/>
      <c r="AV522" s="39"/>
      <c r="AW522" s="34"/>
      <c r="AX522" s="38"/>
      <c r="AY522" s="38"/>
      <c r="AZ522" s="38"/>
      <c r="BA522" s="38"/>
      <c r="BB522" s="38"/>
      <c r="BC522" s="38"/>
      <c r="BD522" s="38"/>
      <c r="BE522" s="38"/>
      <c r="BF522" s="38"/>
      <c r="BG522" s="38"/>
      <c r="BH522" s="38"/>
      <c r="BI522" s="38"/>
      <c r="BJ522" s="38"/>
      <c r="BK522" s="38"/>
      <c r="BL522" s="38"/>
      <c r="BM522" s="38"/>
      <c r="BN522" s="38"/>
      <c r="BO522" s="38"/>
      <c r="BP522" s="38"/>
      <c r="BQ522" s="38"/>
      <c r="BR522" s="38"/>
    </row>
    <row r="523" ht="15.75" customHeight="1">
      <c r="A523" s="38"/>
      <c r="B523" s="36"/>
      <c r="C523" s="34"/>
      <c r="D523" s="36"/>
      <c r="E523" s="36"/>
      <c r="F523" s="36"/>
      <c r="G523" s="36"/>
      <c r="H523" s="36"/>
      <c r="I523" s="36"/>
      <c r="J523" s="38"/>
      <c r="K523" s="38"/>
      <c r="L523" s="39"/>
      <c r="M523" s="46"/>
      <c r="N523" s="264"/>
      <c r="O523" s="46"/>
      <c r="P523" s="46"/>
      <c r="Q523" s="34"/>
      <c r="R523" s="36"/>
      <c r="S523" s="46"/>
      <c r="T523" s="36"/>
      <c r="U523" s="46"/>
      <c r="V523" s="46"/>
      <c r="W523" s="38"/>
      <c r="X523" s="38"/>
      <c r="Y523" s="36"/>
      <c r="Z523" s="34"/>
      <c r="AA523" s="48"/>
      <c r="AB523" s="20"/>
      <c r="AC523" s="46"/>
      <c r="AD523" s="46"/>
      <c r="AE523" s="38"/>
      <c r="AF523" s="34"/>
      <c r="AG523" s="38"/>
      <c r="AH523" s="38"/>
      <c r="AI523" s="38"/>
      <c r="AJ523" s="38"/>
      <c r="AK523" s="38"/>
      <c r="AL523" s="38"/>
      <c r="AM523" s="38"/>
      <c r="AN523" s="38"/>
      <c r="AO523" s="34"/>
      <c r="AP523" s="34"/>
      <c r="AQ523" s="34"/>
      <c r="AR523" s="53"/>
      <c r="AS523" s="53"/>
      <c r="AT523" s="38"/>
      <c r="AU523" s="39"/>
      <c r="AV523" s="39"/>
      <c r="AW523" s="34"/>
      <c r="AX523" s="38"/>
      <c r="AY523" s="38"/>
      <c r="AZ523" s="38"/>
      <c r="BA523" s="38"/>
      <c r="BB523" s="38"/>
      <c r="BC523" s="38"/>
      <c r="BD523" s="38"/>
      <c r="BE523" s="38"/>
      <c r="BF523" s="38"/>
      <c r="BG523" s="38"/>
      <c r="BH523" s="38"/>
      <c r="BI523" s="38"/>
      <c r="BJ523" s="38"/>
      <c r="BK523" s="38"/>
      <c r="BL523" s="38"/>
      <c r="BM523" s="38"/>
      <c r="BN523" s="38"/>
      <c r="BO523" s="38"/>
      <c r="BP523" s="38"/>
      <c r="BQ523" s="38"/>
      <c r="BR523" s="38"/>
    </row>
    <row r="524" ht="15.75" customHeight="1">
      <c r="A524" s="38"/>
      <c r="B524" s="36"/>
      <c r="C524" s="34"/>
      <c r="D524" s="36"/>
      <c r="E524" s="36"/>
      <c r="F524" s="36"/>
      <c r="G524" s="36"/>
      <c r="H524" s="36"/>
      <c r="I524" s="36"/>
      <c r="J524" s="38"/>
      <c r="K524" s="38"/>
      <c r="L524" s="39"/>
      <c r="M524" s="46"/>
      <c r="N524" s="264"/>
      <c r="O524" s="46"/>
      <c r="P524" s="46"/>
      <c r="Q524" s="34"/>
      <c r="R524" s="36"/>
      <c r="S524" s="46"/>
      <c r="T524" s="36"/>
      <c r="U524" s="46"/>
      <c r="V524" s="46"/>
      <c r="W524" s="38"/>
      <c r="X524" s="38"/>
      <c r="Y524" s="36"/>
      <c r="Z524" s="34"/>
      <c r="AA524" s="48"/>
      <c r="AB524" s="20"/>
      <c r="AC524" s="46"/>
      <c r="AD524" s="46"/>
      <c r="AE524" s="38"/>
      <c r="AF524" s="34"/>
      <c r="AG524" s="38"/>
      <c r="AH524" s="38"/>
      <c r="AI524" s="38"/>
      <c r="AJ524" s="38"/>
      <c r="AK524" s="38"/>
      <c r="AL524" s="38"/>
      <c r="AM524" s="38"/>
      <c r="AN524" s="38"/>
      <c r="AO524" s="34"/>
      <c r="AP524" s="34"/>
      <c r="AQ524" s="34"/>
      <c r="AR524" s="53"/>
      <c r="AS524" s="53"/>
      <c r="AT524" s="38"/>
      <c r="AU524" s="39"/>
      <c r="AV524" s="39"/>
      <c r="AW524" s="34"/>
      <c r="AX524" s="38"/>
      <c r="AY524" s="38"/>
      <c r="AZ524" s="38"/>
      <c r="BA524" s="38"/>
      <c r="BB524" s="38"/>
      <c r="BC524" s="38"/>
      <c r="BD524" s="38"/>
      <c r="BE524" s="38"/>
      <c r="BF524" s="38"/>
      <c r="BG524" s="38"/>
      <c r="BH524" s="38"/>
      <c r="BI524" s="38"/>
      <c r="BJ524" s="38"/>
      <c r="BK524" s="38"/>
      <c r="BL524" s="38"/>
      <c r="BM524" s="38"/>
      <c r="BN524" s="38"/>
      <c r="BO524" s="38"/>
      <c r="BP524" s="38"/>
      <c r="BQ524" s="38"/>
      <c r="BR524" s="38"/>
    </row>
    <row r="525" ht="15.75" customHeight="1">
      <c r="A525" s="38"/>
      <c r="B525" s="36"/>
      <c r="C525" s="34"/>
      <c r="D525" s="36"/>
      <c r="E525" s="36"/>
      <c r="F525" s="36"/>
      <c r="G525" s="36"/>
      <c r="H525" s="36"/>
      <c r="I525" s="36"/>
      <c r="J525" s="38"/>
      <c r="K525" s="38"/>
      <c r="L525" s="39"/>
      <c r="M525" s="46"/>
      <c r="N525" s="264"/>
      <c r="O525" s="46"/>
      <c r="P525" s="46"/>
      <c r="Q525" s="34"/>
      <c r="R525" s="36"/>
      <c r="S525" s="46"/>
      <c r="T525" s="36"/>
      <c r="U525" s="46"/>
      <c r="V525" s="46"/>
      <c r="W525" s="38"/>
      <c r="X525" s="38"/>
      <c r="Y525" s="36"/>
      <c r="Z525" s="34"/>
      <c r="AA525" s="48"/>
      <c r="AB525" s="20"/>
      <c r="AC525" s="46"/>
      <c r="AD525" s="46"/>
      <c r="AE525" s="38"/>
      <c r="AF525" s="34"/>
      <c r="AG525" s="38"/>
      <c r="AH525" s="38"/>
      <c r="AI525" s="38"/>
      <c r="AJ525" s="38"/>
      <c r="AK525" s="38"/>
      <c r="AL525" s="38"/>
      <c r="AM525" s="38"/>
      <c r="AN525" s="38"/>
      <c r="AO525" s="34"/>
      <c r="AP525" s="34"/>
      <c r="AQ525" s="34"/>
      <c r="AR525" s="53"/>
      <c r="AS525" s="53"/>
      <c r="AT525" s="38"/>
      <c r="AU525" s="39"/>
      <c r="AV525" s="39"/>
      <c r="AW525" s="34"/>
      <c r="AX525" s="38"/>
      <c r="AY525" s="38"/>
      <c r="AZ525" s="38"/>
      <c r="BA525" s="38"/>
      <c r="BB525" s="38"/>
      <c r="BC525" s="38"/>
      <c r="BD525" s="38"/>
      <c r="BE525" s="38"/>
      <c r="BF525" s="38"/>
      <c r="BG525" s="38"/>
      <c r="BH525" s="38"/>
      <c r="BI525" s="38"/>
      <c r="BJ525" s="38"/>
      <c r="BK525" s="38"/>
      <c r="BL525" s="38"/>
      <c r="BM525" s="38"/>
      <c r="BN525" s="38"/>
      <c r="BO525" s="38"/>
      <c r="BP525" s="38"/>
      <c r="BQ525" s="38"/>
      <c r="BR525" s="38"/>
    </row>
    <row r="526" ht="15.75" customHeight="1">
      <c r="A526" s="38"/>
      <c r="B526" s="36"/>
      <c r="C526" s="34"/>
      <c r="D526" s="36"/>
      <c r="E526" s="36"/>
      <c r="F526" s="36"/>
      <c r="G526" s="36"/>
      <c r="H526" s="36"/>
      <c r="I526" s="36"/>
      <c r="J526" s="38"/>
      <c r="K526" s="38"/>
      <c r="L526" s="39"/>
      <c r="M526" s="46"/>
      <c r="N526" s="264"/>
      <c r="O526" s="46"/>
      <c r="P526" s="46"/>
      <c r="Q526" s="34"/>
      <c r="R526" s="36"/>
      <c r="S526" s="46"/>
      <c r="T526" s="36"/>
      <c r="U526" s="46"/>
      <c r="V526" s="46"/>
      <c r="W526" s="38"/>
      <c r="X526" s="38"/>
      <c r="Y526" s="36"/>
      <c r="Z526" s="34"/>
      <c r="AA526" s="48"/>
      <c r="AB526" s="20"/>
      <c r="AC526" s="46"/>
      <c r="AD526" s="46"/>
      <c r="AE526" s="38"/>
      <c r="AF526" s="34"/>
      <c r="AG526" s="38"/>
      <c r="AH526" s="38"/>
      <c r="AI526" s="38"/>
      <c r="AJ526" s="38"/>
      <c r="AK526" s="38"/>
      <c r="AL526" s="38"/>
      <c r="AM526" s="38"/>
      <c r="AN526" s="38"/>
      <c r="AO526" s="34"/>
      <c r="AP526" s="34"/>
      <c r="AQ526" s="34"/>
      <c r="AR526" s="53"/>
      <c r="AS526" s="53"/>
      <c r="AT526" s="38"/>
      <c r="AU526" s="39"/>
      <c r="AV526" s="39"/>
      <c r="AW526" s="34"/>
      <c r="AX526" s="38"/>
      <c r="AY526" s="38"/>
      <c r="AZ526" s="38"/>
      <c r="BA526" s="38"/>
      <c r="BB526" s="38"/>
      <c r="BC526" s="38"/>
      <c r="BD526" s="38"/>
      <c r="BE526" s="38"/>
      <c r="BF526" s="38"/>
      <c r="BG526" s="38"/>
      <c r="BH526" s="38"/>
      <c r="BI526" s="38"/>
      <c r="BJ526" s="38"/>
      <c r="BK526" s="38"/>
      <c r="BL526" s="38"/>
      <c r="BM526" s="38"/>
      <c r="BN526" s="38"/>
      <c r="BO526" s="38"/>
      <c r="BP526" s="38"/>
      <c r="BQ526" s="38"/>
      <c r="BR526" s="38"/>
    </row>
    <row r="527" ht="15.75" customHeight="1">
      <c r="A527" s="38"/>
      <c r="B527" s="36"/>
      <c r="C527" s="34"/>
      <c r="D527" s="36"/>
      <c r="E527" s="36"/>
      <c r="F527" s="36"/>
      <c r="G527" s="36"/>
      <c r="H527" s="36"/>
      <c r="I527" s="36"/>
      <c r="J527" s="38"/>
      <c r="K527" s="38"/>
      <c r="L527" s="39"/>
      <c r="M527" s="46"/>
      <c r="N527" s="264"/>
      <c r="O527" s="46"/>
      <c r="P527" s="46"/>
      <c r="Q527" s="34"/>
      <c r="R527" s="36"/>
      <c r="S527" s="46"/>
      <c r="T527" s="36"/>
      <c r="U527" s="46"/>
      <c r="V527" s="46"/>
      <c r="W527" s="38"/>
      <c r="X527" s="38"/>
      <c r="Y527" s="36"/>
      <c r="Z527" s="34"/>
      <c r="AA527" s="48"/>
      <c r="AB527" s="20"/>
      <c r="AC527" s="46"/>
      <c r="AD527" s="46"/>
      <c r="AE527" s="38"/>
      <c r="AF527" s="34"/>
      <c r="AG527" s="38"/>
      <c r="AH527" s="38"/>
      <c r="AI527" s="38"/>
      <c r="AJ527" s="38"/>
      <c r="AK527" s="38"/>
      <c r="AL527" s="38"/>
      <c r="AM527" s="38"/>
      <c r="AN527" s="38"/>
      <c r="AO527" s="34"/>
      <c r="AP527" s="34"/>
      <c r="AQ527" s="34"/>
      <c r="AR527" s="53"/>
      <c r="AS527" s="53"/>
      <c r="AT527" s="38"/>
      <c r="AU527" s="39"/>
      <c r="AV527" s="39"/>
      <c r="AW527" s="34"/>
      <c r="AX527" s="38"/>
      <c r="AY527" s="38"/>
      <c r="AZ527" s="38"/>
      <c r="BA527" s="38"/>
      <c r="BB527" s="38"/>
      <c r="BC527" s="38"/>
      <c r="BD527" s="38"/>
      <c r="BE527" s="38"/>
      <c r="BF527" s="38"/>
      <c r="BG527" s="38"/>
      <c r="BH527" s="38"/>
      <c r="BI527" s="38"/>
      <c r="BJ527" s="38"/>
      <c r="BK527" s="38"/>
      <c r="BL527" s="38"/>
      <c r="BM527" s="38"/>
      <c r="BN527" s="38"/>
      <c r="BO527" s="38"/>
      <c r="BP527" s="38"/>
      <c r="BQ527" s="38"/>
      <c r="BR527" s="38"/>
    </row>
    <row r="528" ht="15.75" customHeight="1">
      <c r="A528" s="38"/>
      <c r="B528" s="36"/>
      <c r="C528" s="34"/>
      <c r="D528" s="36"/>
      <c r="E528" s="36"/>
      <c r="F528" s="36"/>
      <c r="G528" s="36"/>
      <c r="H528" s="36"/>
      <c r="I528" s="36"/>
      <c r="J528" s="38"/>
      <c r="K528" s="38"/>
      <c r="L528" s="39"/>
      <c r="M528" s="46"/>
      <c r="N528" s="264"/>
      <c r="O528" s="46"/>
      <c r="P528" s="46"/>
      <c r="Q528" s="34"/>
      <c r="R528" s="36"/>
      <c r="S528" s="46"/>
      <c r="T528" s="36"/>
      <c r="U528" s="46"/>
      <c r="V528" s="46"/>
      <c r="W528" s="38"/>
      <c r="X528" s="38"/>
      <c r="Y528" s="36"/>
      <c r="Z528" s="34"/>
      <c r="AA528" s="48"/>
      <c r="AB528" s="20"/>
      <c r="AC528" s="46"/>
      <c r="AD528" s="46"/>
      <c r="AE528" s="38"/>
      <c r="AF528" s="34"/>
      <c r="AG528" s="38"/>
      <c r="AH528" s="38"/>
      <c r="AI528" s="38"/>
      <c r="AJ528" s="38"/>
      <c r="AK528" s="38"/>
      <c r="AL528" s="38"/>
      <c r="AM528" s="38"/>
      <c r="AN528" s="38"/>
      <c r="AO528" s="34"/>
      <c r="AP528" s="34"/>
      <c r="AQ528" s="34"/>
      <c r="AR528" s="53"/>
      <c r="AS528" s="53"/>
      <c r="AT528" s="38"/>
      <c r="AU528" s="39"/>
      <c r="AV528" s="39"/>
      <c r="AW528" s="34"/>
      <c r="AX528" s="38"/>
      <c r="AY528" s="38"/>
      <c r="AZ528" s="38"/>
      <c r="BA528" s="38"/>
      <c r="BB528" s="38"/>
      <c r="BC528" s="38"/>
      <c r="BD528" s="38"/>
      <c r="BE528" s="38"/>
      <c r="BF528" s="38"/>
      <c r="BG528" s="38"/>
      <c r="BH528" s="38"/>
      <c r="BI528" s="38"/>
      <c r="BJ528" s="38"/>
      <c r="BK528" s="38"/>
      <c r="BL528" s="38"/>
      <c r="BM528" s="38"/>
      <c r="BN528" s="38"/>
      <c r="BO528" s="38"/>
      <c r="BP528" s="38"/>
      <c r="BQ528" s="38"/>
      <c r="BR528" s="38"/>
    </row>
    <row r="529" ht="15.75" customHeight="1">
      <c r="A529" s="38"/>
      <c r="B529" s="36"/>
      <c r="C529" s="34"/>
      <c r="D529" s="36"/>
      <c r="E529" s="36"/>
      <c r="F529" s="36"/>
      <c r="G529" s="36"/>
      <c r="H529" s="36"/>
      <c r="I529" s="36"/>
      <c r="J529" s="38"/>
      <c r="K529" s="38"/>
      <c r="L529" s="39"/>
      <c r="M529" s="46"/>
      <c r="N529" s="264"/>
      <c r="O529" s="46"/>
      <c r="P529" s="46"/>
      <c r="Q529" s="34"/>
      <c r="R529" s="36"/>
      <c r="S529" s="46"/>
      <c r="T529" s="36"/>
      <c r="U529" s="46"/>
      <c r="V529" s="46"/>
      <c r="W529" s="38"/>
      <c r="X529" s="38"/>
      <c r="Y529" s="36"/>
      <c r="Z529" s="34"/>
      <c r="AA529" s="48"/>
      <c r="AB529" s="20"/>
      <c r="AC529" s="46"/>
      <c r="AD529" s="46"/>
      <c r="AE529" s="38"/>
      <c r="AF529" s="34"/>
      <c r="AG529" s="38"/>
      <c r="AH529" s="38"/>
      <c r="AI529" s="38"/>
      <c r="AJ529" s="38"/>
      <c r="AK529" s="38"/>
      <c r="AL529" s="38"/>
      <c r="AM529" s="38"/>
      <c r="AN529" s="38"/>
      <c r="AO529" s="34"/>
      <c r="AP529" s="34"/>
      <c r="AQ529" s="34"/>
      <c r="AR529" s="53"/>
      <c r="AS529" s="53"/>
      <c r="AT529" s="38"/>
      <c r="AU529" s="39"/>
      <c r="AV529" s="39"/>
      <c r="AW529" s="34"/>
      <c r="AX529" s="38"/>
      <c r="AY529" s="38"/>
      <c r="AZ529" s="38"/>
      <c r="BA529" s="38"/>
      <c r="BB529" s="38"/>
      <c r="BC529" s="38"/>
      <c r="BD529" s="38"/>
      <c r="BE529" s="38"/>
      <c r="BF529" s="38"/>
      <c r="BG529" s="38"/>
      <c r="BH529" s="38"/>
      <c r="BI529" s="38"/>
      <c r="BJ529" s="38"/>
      <c r="BK529" s="38"/>
      <c r="BL529" s="38"/>
      <c r="BM529" s="38"/>
      <c r="BN529" s="38"/>
      <c r="BO529" s="38"/>
      <c r="BP529" s="38"/>
      <c r="BQ529" s="38"/>
      <c r="BR529" s="38"/>
    </row>
    <row r="530" ht="15.75" customHeight="1">
      <c r="A530" s="38"/>
      <c r="B530" s="36"/>
      <c r="C530" s="34"/>
      <c r="D530" s="36"/>
      <c r="E530" s="36"/>
      <c r="F530" s="36"/>
      <c r="G530" s="36"/>
      <c r="H530" s="36"/>
      <c r="I530" s="36"/>
      <c r="J530" s="38"/>
      <c r="K530" s="38"/>
      <c r="L530" s="39"/>
      <c r="M530" s="46"/>
      <c r="N530" s="264"/>
      <c r="O530" s="46"/>
      <c r="P530" s="46"/>
      <c r="Q530" s="34"/>
      <c r="R530" s="36"/>
      <c r="S530" s="46"/>
      <c r="T530" s="36"/>
      <c r="U530" s="46"/>
      <c r="V530" s="46"/>
      <c r="W530" s="38"/>
      <c r="X530" s="38"/>
      <c r="Y530" s="36"/>
      <c r="Z530" s="34"/>
      <c r="AA530" s="48"/>
      <c r="AB530" s="20"/>
      <c r="AC530" s="46"/>
      <c r="AD530" s="46"/>
      <c r="AE530" s="38"/>
      <c r="AF530" s="34"/>
      <c r="AG530" s="38"/>
      <c r="AH530" s="38"/>
      <c r="AI530" s="38"/>
      <c r="AJ530" s="38"/>
      <c r="AK530" s="38"/>
      <c r="AL530" s="38"/>
      <c r="AM530" s="38"/>
      <c r="AN530" s="38"/>
      <c r="AO530" s="34"/>
      <c r="AP530" s="34"/>
      <c r="AQ530" s="34"/>
      <c r="AR530" s="53"/>
      <c r="AS530" s="53"/>
      <c r="AT530" s="38"/>
      <c r="AU530" s="39"/>
      <c r="AV530" s="39"/>
      <c r="AW530" s="34"/>
      <c r="AX530" s="38"/>
      <c r="AY530" s="38"/>
      <c r="AZ530" s="38"/>
      <c r="BA530" s="38"/>
      <c r="BB530" s="38"/>
      <c r="BC530" s="38"/>
      <c r="BD530" s="38"/>
      <c r="BE530" s="38"/>
      <c r="BF530" s="38"/>
      <c r="BG530" s="38"/>
      <c r="BH530" s="38"/>
      <c r="BI530" s="38"/>
      <c r="BJ530" s="38"/>
      <c r="BK530" s="38"/>
      <c r="BL530" s="38"/>
      <c r="BM530" s="38"/>
      <c r="BN530" s="38"/>
      <c r="BO530" s="38"/>
      <c r="BP530" s="38"/>
      <c r="BQ530" s="38"/>
      <c r="BR530" s="38"/>
    </row>
    <row r="531" ht="15.75" customHeight="1">
      <c r="A531" s="38"/>
      <c r="B531" s="36"/>
      <c r="C531" s="34"/>
      <c r="D531" s="36"/>
      <c r="E531" s="36"/>
      <c r="F531" s="36"/>
      <c r="G531" s="36"/>
      <c r="H531" s="36"/>
      <c r="I531" s="36"/>
      <c r="J531" s="38"/>
      <c r="K531" s="38"/>
      <c r="L531" s="39"/>
      <c r="M531" s="46"/>
      <c r="N531" s="264"/>
      <c r="O531" s="46"/>
      <c r="P531" s="46"/>
      <c r="Q531" s="34"/>
      <c r="R531" s="36"/>
      <c r="S531" s="46"/>
      <c r="T531" s="36"/>
      <c r="U531" s="46"/>
      <c r="V531" s="46"/>
      <c r="W531" s="38"/>
      <c r="X531" s="38"/>
      <c r="Y531" s="36"/>
      <c r="Z531" s="34"/>
      <c r="AA531" s="48"/>
      <c r="AB531" s="20"/>
      <c r="AC531" s="46"/>
      <c r="AD531" s="46"/>
      <c r="AE531" s="38"/>
      <c r="AF531" s="34"/>
      <c r="AG531" s="38"/>
      <c r="AH531" s="38"/>
      <c r="AI531" s="38"/>
      <c r="AJ531" s="38"/>
      <c r="AK531" s="38"/>
      <c r="AL531" s="38"/>
      <c r="AM531" s="38"/>
      <c r="AN531" s="38"/>
      <c r="AO531" s="34"/>
      <c r="AP531" s="34"/>
      <c r="AQ531" s="34"/>
      <c r="AR531" s="53"/>
      <c r="AS531" s="53"/>
      <c r="AT531" s="38"/>
      <c r="AU531" s="39"/>
      <c r="AV531" s="39"/>
      <c r="AW531" s="34"/>
      <c r="AX531" s="38"/>
      <c r="AY531" s="38"/>
      <c r="AZ531" s="38"/>
      <c r="BA531" s="38"/>
      <c r="BB531" s="38"/>
      <c r="BC531" s="38"/>
      <c r="BD531" s="38"/>
      <c r="BE531" s="38"/>
      <c r="BF531" s="38"/>
      <c r="BG531" s="38"/>
      <c r="BH531" s="38"/>
      <c r="BI531" s="38"/>
      <c r="BJ531" s="38"/>
      <c r="BK531" s="38"/>
      <c r="BL531" s="38"/>
      <c r="BM531" s="38"/>
      <c r="BN531" s="38"/>
      <c r="BO531" s="38"/>
      <c r="BP531" s="38"/>
      <c r="BQ531" s="38"/>
      <c r="BR531" s="38"/>
    </row>
    <row r="532" ht="15.75" customHeight="1">
      <c r="A532" s="38"/>
      <c r="B532" s="36"/>
      <c r="C532" s="34"/>
      <c r="D532" s="36"/>
      <c r="E532" s="36"/>
      <c r="F532" s="36"/>
      <c r="G532" s="36"/>
      <c r="H532" s="36"/>
      <c r="I532" s="36"/>
      <c r="J532" s="38"/>
      <c r="K532" s="38"/>
      <c r="L532" s="39"/>
      <c r="M532" s="46"/>
      <c r="N532" s="264"/>
      <c r="O532" s="46"/>
      <c r="P532" s="46"/>
      <c r="Q532" s="34"/>
      <c r="R532" s="36"/>
      <c r="S532" s="46"/>
      <c r="T532" s="36"/>
      <c r="U532" s="46"/>
      <c r="V532" s="46"/>
      <c r="W532" s="38"/>
      <c r="X532" s="38"/>
      <c r="Y532" s="36"/>
      <c r="Z532" s="34"/>
      <c r="AA532" s="48"/>
      <c r="AB532" s="20"/>
      <c r="AC532" s="46"/>
      <c r="AD532" s="46"/>
      <c r="AE532" s="38"/>
      <c r="AF532" s="34"/>
      <c r="AG532" s="38"/>
      <c r="AH532" s="38"/>
      <c r="AI532" s="38"/>
      <c r="AJ532" s="38"/>
      <c r="AK532" s="38"/>
      <c r="AL532" s="38"/>
      <c r="AM532" s="38"/>
      <c r="AN532" s="38"/>
      <c r="AO532" s="34"/>
      <c r="AP532" s="34"/>
      <c r="AQ532" s="34"/>
      <c r="AR532" s="53"/>
      <c r="AS532" s="53"/>
      <c r="AT532" s="38"/>
      <c r="AU532" s="39"/>
      <c r="AV532" s="39"/>
      <c r="AW532" s="34"/>
      <c r="AX532" s="38"/>
      <c r="AY532" s="38"/>
      <c r="AZ532" s="38"/>
      <c r="BA532" s="38"/>
      <c r="BB532" s="38"/>
      <c r="BC532" s="38"/>
      <c r="BD532" s="38"/>
      <c r="BE532" s="38"/>
      <c r="BF532" s="38"/>
      <c r="BG532" s="38"/>
      <c r="BH532" s="38"/>
      <c r="BI532" s="38"/>
      <c r="BJ532" s="38"/>
      <c r="BK532" s="38"/>
      <c r="BL532" s="38"/>
      <c r="BM532" s="38"/>
      <c r="BN532" s="38"/>
      <c r="BO532" s="38"/>
      <c r="BP532" s="38"/>
      <c r="BQ532" s="38"/>
      <c r="BR532" s="38"/>
    </row>
    <row r="533" ht="15.75" customHeight="1">
      <c r="A533" s="38"/>
      <c r="B533" s="36"/>
      <c r="C533" s="34"/>
      <c r="D533" s="36"/>
      <c r="E533" s="36"/>
      <c r="F533" s="36"/>
      <c r="G533" s="36"/>
      <c r="H533" s="36"/>
      <c r="I533" s="36"/>
      <c r="J533" s="38"/>
      <c r="K533" s="38"/>
      <c r="L533" s="39"/>
      <c r="M533" s="46"/>
      <c r="N533" s="264"/>
      <c r="O533" s="46"/>
      <c r="P533" s="46"/>
      <c r="Q533" s="34"/>
      <c r="R533" s="36"/>
      <c r="S533" s="46"/>
      <c r="T533" s="36"/>
      <c r="U533" s="46"/>
      <c r="V533" s="46"/>
      <c r="W533" s="38"/>
      <c r="X533" s="38"/>
      <c r="Y533" s="36"/>
      <c r="Z533" s="34"/>
      <c r="AA533" s="48"/>
      <c r="AB533" s="20"/>
      <c r="AC533" s="46"/>
      <c r="AD533" s="46"/>
      <c r="AE533" s="38"/>
      <c r="AF533" s="34"/>
      <c r="AG533" s="38"/>
      <c r="AH533" s="38"/>
      <c r="AI533" s="38"/>
      <c r="AJ533" s="38"/>
      <c r="AK533" s="38"/>
      <c r="AL533" s="38"/>
      <c r="AM533" s="38"/>
      <c r="AN533" s="38"/>
      <c r="AO533" s="34"/>
      <c r="AP533" s="34"/>
      <c r="AQ533" s="34"/>
      <c r="AR533" s="53"/>
      <c r="AS533" s="53"/>
      <c r="AT533" s="38"/>
      <c r="AU533" s="39"/>
      <c r="AV533" s="39"/>
      <c r="AW533" s="34"/>
      <c r="AX533" s="38"/>
      <c r="AY533" s="38"/>
      <c r="AZ533" s="38"/>
      <c r="BA533" s="38"/>
      <c r="BB533" s="38"/>
      <c r="BC533" s="38"/>
      <c r="BD533" s="38"/>
      <c r="BE533" s="38"/>
      <c r="BF533" s="38"/>
      <c r="BG533" s="38"/>
      <c r="BH533" s="38"/>
      <c r="BI533" s="38"/>
      <c r="BJ533" s="38"/>
      <c r="BK533" s="38"/>
      <c r="BL533" s="38"/>
      <c r="BM533" s="38"/>
      <c r="BN533" s="38"/>
      <c r="BO533" s="38"/>
      <c r="BP533" s="38"/>
      <c r="BQ533" s="38"/>
      <c r="BR533" s="38"/>
    </row>
    <row r="534" ht="15.75" customHeight="1">
      <c r="A534" s="38"/>
      <c r="B534" s="36"/>
      <c r="C534" s="34"/>
      <c r="D534" s="36"/>
      <c r="E534" s="36"/>
      <c r="F534" s="36"/>
      <c r="G534" s="36"/>
      <c r="H534" s="36"/>
      <c r="I534" s="36"/>
      <c r="J534" s="38"/>
      <c r="K534" s="38"/>
      <c r="L534" s="39"/>
      <c r="M534" s="46"/>
      <c r="N534" s="264"/>
      <c r="O534" s="46"/>
      <c r="P534" s="46"/>
      <c r="Q534" s="34"/>
      <c r="R534" s="36"/>
      <c r="S534" s="46"/>
      <c r="T534" s="36"/>
      <c r="U534" s="46"/>
      <c r="V534" s="46"/>
      <c r="W534" s="38"/>
      <c r="X534" s="38"/>
      <c r="Y534" s="36"/>
      <c r="Z534" s="34"/>
      <c r="AA534" s="48"/>
      <c r="AB534" s="20"/>
      <c r="AC534" s="46"/>
      <c r="AD534" s="46"/>
      <c r="AE534" s="38"/>
      <c r="AF534" s="34"/>
      <c r="AG534" s="38"/>
      <c r="AH534" s="38"/>
      <c r="AI534" s="38"/>
      <c r="AJ534" s="38"/>
      <c r="AK534" s="38"/>
      <c r="AL534" s="38"/>
      <c r="AM534" s="38"/>
      <c r="AN534" s="38"/>
      <c r="AO534" s="34"/>
      <c r="AP534" s="34"/>
      <c r="AQ534" s="34"/>
      <c r="AR534" s="53"/>
      <c r="AS534" s="53"/>
      <c r="AT534" s="38"/>
      <c r="AU534" s="39"/>
      <c r="AV534" s="39"/>
      <c r="AW534" s="34"/>
      <c r="AX534" s="38"/>
      <c r="AY534" s="38"/>
      <c r="AZ534" s="38"/>
      <c r="BA534" s="38"/>
      <c r="BB534" s="38"/>
      <c r="BC534" s="38"/>
      <c r="BD534" s="38"/>
      <c r="BE534" s="38"/>
      <c r="BF534" s="38"/>
      <c r="BG534" s="38"/>
      <c r="BH534" s="38"/>
      <c r="BI534" s="38"/>
      <c r="BJ534" s="38"/>
      <c r="BK534" s="38"/>
      <c r="BL534" s="38"/>
      <c r="BM534" s="38"/>
      <c r="BN534" s="38"/>
      <c r="BO534" s="38"/>
      <c r="BP534" s="38"/>
      <c r="BQ534" s="38"/>
      <c r="BR534" s="38"/>
    </row>
    <row r="535" ht="15.75" customHeight="1">
      <c r="A535" s="38"/>
      <c r="B535" s="36"/>
      <c r="C535" s="34"/>
      <c r="D535" s="36"/>
      <c r="E535" s="36"/>
      <c r="F535" s="36"/>
      <c r="G535" s="36"/>
      <c r="H535" s="36"/>
      <c r="I535" s="36"/>
      <c r="J535" s="38"/>
      <c r="K535" s="38"/>
      <c r="L535" s="39"/>
      <c r="M535" s="46"/>
      <c r="N535" s="264"/>
      <c r="O535" s="46"/>
      <c r="P535" s="46"/>
      <c r="Q535" s="34"/>
      <c r="R535" s="36"/>
      <c r="S535" s="46"/>
      <c r="T535" s="36"/>
      <c r="U535" s="46"/>
      <c r="V535" s="46"/>
      <c r="W535" s="38"/>
      <c r="X535" s="38"/>
      <c r="Y535" s="36"/>
      <c r="Z535" s="34"/>
      <c r="AA535" s="48"/>
      <c r="AB535" s="20"/>
      <c r="AC535" s="46"/>
      <c r="AD535" s="46"/>
      <c r="AE535" s="38"/>
      <c r="AF535" s="34"/>
      <c r="AG535" s="38"/>
      <c r="AH535" s="38"/>
      <c r="AI535" s="38"/>
      <c r="AJ535" s="38"/>
      <c r="AK535" s="38"/>
      <c r="AL535" s="38"/>
      <c r="AM535" s="38"/>
      <c r="AN535" s="38"/>
      <c r="AO535" s="34"/>
      <c r="AP535" s="34"/>
      <c r="AQ535" s="34"/>
      <c r="AR535" s="53"/>
      <c r="AS535" s="53"/>
      <c r="AT535" s="38"/>
      <c r="AU535" s="39"/>
      <c r="AV535" s="39"/>
      <c r="AW535" s="34"/>
      <c r="AX535" s="38"/>
      <c r="AY535" s="38"/>
      <c r="AZ535" s="38"/>
      <c r="BA535" s="38"/>
      <c r="BB535" s="38"/>
      <c r="BC535" s="38"/>
      <c r="BD535" s="38"/>
      <c r="BE535" s="38"/>
      <c r="BF535" s="38"/>
      <c r="BG535" s="38"/>
      <c r="BH535" s="38"/>
      <c r="BI535" s="38"/>
      <c r="BJ535" s="38"/>
      <c r="BK535" s="38"/>
      <c r="BL535" s="38"/>
      <c r="BM535" s="38"/>
      <c r="BN535" s="38"/>
      <c r="BO535" s="38"/>
      <c r="BP535" s="38"/>
      <c r="BQ535" s="38"/>
      <c r="BR535" s="38"/>
    </row>
    <row r="536" ht="15.75" customHeight="1">
      <c r="A536" s="38"/>
      <c r="B536" s="36"/>
      <c r="C536" s="34"/>
      <c r="D536" s="36"/>
      <c r="E536" s="36"/>
      <c r="F536" s="36"/>
      <c r="G536" s="36"/>
      <c r="H536" s="36"/>
      <c r="I536" s="36"/>
      <c r="J536" s="38"/>
      <c r="K536" s="38"/>
      <c r="L536" s="39"/>
      <c r="M536" s="46"/>
      <c r="N536" s="264"/>
      <c r="O536" s="46"/>
      <c r="P536" s="46"/>
      <c r="Q536" s="34"/>
      <c r="R536" s="36"/>
      <c r="S536" s="46"/>
      <c r="T536" s="36"/>
      <c r="U536" s="46"/>
      <c r="V536" s="46"/>
      <c r="W536" s="38"/>
      <c r="X536" s="38"/>
      <c r="Y536" s="36"/>
      <c r="Z536" s="34"/>
      <c r="AA536" s="48"/>
      <c r="AB536" s="20"/>
      <c r="AC536" s="46"/>
      <c r="AD536" s="46"/>
      <c r="AE536" s="38"/>
      <c r="AF536" s="34"/>
      <c r="AG536" s="38"/>
      <c r="AH536" s="38"/>
      <c r="AI536" s="38"/>
      <c r="AJ536" s="38"/>
      <c r="AK536" s="38"/>
      <c r="AL536" s="38"/>
      <c r="AM536" s="38"/>
      <c r="AN536" s="38"/>
      <c r="AO536" s="34"/>
      <c r="AP536" s="34"/>
      <c r="AQ536" s="34"/>
      <c r="AR536" s="53"/>
      <c r="AS536" s="53"/>
      <c r="AT536" s="38"/>
      <c r="AU536" s="39"/>
      <c r="AV536" s="39"/>
      <c r="AW536" s="34"/>
      <c r="AX536" s="38"/>
      <c r="AY536" s="38"/>
      <c r="AZ536" s="38"/>
      <c r="BA536" s="38"/>
      <c r="BB536" s="38"/>
      <c r="BC536" s="38"/>
      <c r="BD536" s="38"/>
      <c r="BE536" s="38"/>
      <c r="BF536" s="38"/>
      <c r="BG536" s="38"/>
      <c r="BH536" s="38"/>
      <c r="BI536" s="38"/>
      <c r="BJ536" s="38"/>
      <c r="BK536" s="38"/>
      <c r="BL536" s="38"/>
      <c r="BM536" s="38"/>
      <c r="BN536" s="38"/>
      <c r="BO536" s="38"/>
      <c r="BP536" s="38"/>
      <c r="BQ536" s="38"/>
      <c r="BR536" s="38"/>
    </row>
    <row r="537" ht="15.75" customHeight="1">
      <c r="A537" s="38"/>
      <c r="B537" s="36"/>
      <c r="C537" s="34"/>
      <c r="D537" s="36"/>
      <c r="E537" s="36"/>
      <c r="F537" s="36"/>
      <c r="G537" s="36"/>
      <c r="H537" s="36"/>
      <c r="I537" s="36"/>
      <c r="J537" s="38"/>
      <c r="K537" s="38"/>
      <c r="L537" s="39"/>
      <c r="M537" s="46"/>
      <c r="N537" s="264"/>
      <c r="O537" s="46"/>
      <c r="P537" s="46"/>
      <c r="Q537" s="34"/>
      <c r="R537" s="36"/>
      <c r="S537" s="46"/>
      <c r="T537" s="36"/>
      <c r="U537" s="46"/>
      <c r="V537" s="46"/>
      <c r="W537" s="38"/>
      <c r="X537" s="38"/>
      <c r="Y537" s="36"/>
      <c r="Z537" s="34"/>
      <c r="AA537" s="48"/>
      <c r="AB537" s="20"/>
      <c r="AC537" s="46"/>
      <c r="AD537" s="46"/>
      <c r="AE537" s="38"/>
      <c r="AF537" s="34"/>
      <c r="AG537" s="38"/>
      <c r="AH537" s="38"/>
      <c r="AI537" s="38"/>
      <c r="AJ537" s="38"/>
      <c r="AK537" s="38"/>
      <c r="AL537" s="38"/>
      <c r="AM537" s="38"/>
      <c r="AN537" s="38"/>
      <c r="AO537" s="34"/>
      <c r="AP537" s="34"/>
      <c r="AQ537" s="34"/>
      <c r="AR537" s="53"/>
      <c r="AS537" s="53"/>
      <c r="AT537" s="38"/>
      <c r="AU537" s="39"/>
      <c r="AV537" s="39"/>
      <c r="AW537" s="34"/>
      <c r="AX537" s="38"/>
      <c r="AY537" s="38"/>
      <c r="AZ537" s="38"/>
      <c r="BA537" s="38"/>
      <c r="BB537" s="38"/>
      <c r="BC537" s="38"/>
      <c r="BD537" s="38"/>
      <c r="BE537" s="38"/>
      <c r="BF537" s="38"/>
      <c r="BG537" s="38"/>
      <c r="BH537" s="38"/>
      <c r="BI537" s="38"/>
      <c r="BJ537" s="38"/>
      <c r="BK537" s="38"/>
      <c r="BL537" s="38"/>
      <c r="BM537" s="38"/>
      <c r="BN537" s="38"/>
      <c r="BO537" s="38"/>
      <c r="BP537" s="38"/>
      <c r="BQ537" s="38"/>
      <c r="BR537" s="38"/>
    </row>
    <row r="538" ht="15.75" customHeight="1">
      <c r="A538" s="38"/>
      <c r="B538" s="36"/>
      <c r="C538" s="34"/>
      <c r="D538" s="36"/>
      <c r="E538" s="36"/>
      <c r="F538" s="36"/>
      <c r="G538" s="36"/>
      <c r="H538" s="36"/>
      <c r="I538" s="36"/>
      <c r="J538" s="38"/>
      <c r="K538" s="38"/>
      <c r="L538" s="39"/>
      <c r="M538" s="46"/>
      <c r="N538" s="264"/>
      <c r="O538" s="46"/>
      <c r="P538" s="46"/>
      <c r="Q538" s="34"/>
      <c r="R538" s="36"/>
      <c r="S538" s="46"/>
      <c r="T538" s="36"/>
      <c r="U538" s="46"/>
      <c r="V538" s="46"/>
      <c r="W538" s="38"/>
      <c r="X538" s="38"/>
      <c r="Y538" s="36"/>
      <c r="Z538" s="34"/>
      <c r="AA538" s="48"/>
      <c r="AB538" s="20"/>
      <c r="AC538" s="46"/>
      <c r="AD538" s="46"/>
      <c r="AE538" s="38"/>
      <c r="AF538" s="34"/>
      <c r="AG538" s="38"/>
      <c r="AH538" s="38"/>
      <c r="AI538" s="38"/>
      <c r="AJ538" s="38"/>
      <c r="AK538" s="38"/>
      <c r="AL538" s="38"/>
      <c r="AM538" s="38"/>
      <c r="AN538" s="38"/>
      <c r="AO538" s="34"/>
      <c r="AP538" s="34"/>
      <c r="AQ538" s="34"/>
      <c r="AR538" s="53"/>
      <c r="AS538" s="53"/>
      <c r="AT538" s="38"/>
      <c r="AU538" s="39"/>
      <c r="AV538" s="39"/>
      <c r="AW538" s="34"/>
      <c r="AX538" s="38"/>
      <c r="AY538" s="38"/>
      <c r="AZ538" s="38"/>
      <c r="BA538" s="38"/>
      <c r="BB538" s="38"/>
      <c r="BC538" s="38"/>
      <c r="BD538" s="38"/>
      <c r="BE538" s="38"/>
      <c r="BF538" s="38"/>
      <c r="BG538" s="38"/>
      <c r="BH538" s="38"/>
      <c r="BI538" s="38"/>
      <c r="BJ538" s="38"/>
      <c r="BK538" s="38"/>
      <c r="BL538" s="38"/>
      <c r="BM538" s="38"/>
      <c r="BN538" s="38"/>
      <c r="BO538" s="38"/>
      <c r="BP538" s="38"/>
      <c r="BQ538" s="38"/>
      <c r="BR538" s="38"/>
    </row>
    <row r="539" ht="15.75" customHeight="1">
      <c r="A539" s="38"/>
      <c r="B539" s="36"/>
      <c r="C539" s="34"/>
      <c r="D539" s="36"/>
      <c r="E539" s="36"/>
      <c r="F539" s="36"/>
      <c r="G539" s="36"/>
      <c r="H539" s="36"/>
      <c r="I539" s="36"/>
      <c r="J539" s="38"/>
      <c r="K539" s="38"/>
      <c r="L539" s="39"/>
      <c r="M539" s="46"/>
      <c r="N539" s="264"/>
      <c r="O539" s="46"/>
      <c r="P539" s="46"/>
      <c r="Q539" s="34"/>
      <c r="R539" s="36"/>
      <c r="S539" s="46"/>
      <c r="T539" s="36"/>
      <c r="U539" s="46"/>
      <c r="V539" s="46"/>
      <c r="W539" s="38"/>
      <c r="X539" s="38"/>
      <c r="Y539" s="36"/>
      <c r="Z539" s="34"/>
      <c r="AA539" s="48"/>
      <c r="AB539" s="20"/>
      <c r="AC539" s="46"/>
      <c r="AD539" s="46"/>
      <c r="AE539" s="38"/>
      <c r="AF539" s="34"/>
      <c r="AG539" s="38"/>
      <c r="AH539" s="38"/>
      <c r="AI539" s="38"/>
      <c r="AJ539" s="38"/>
      <c r="AK539" s="38"/>
      <c r="AL539" s="38"/>
      <c r="AM539" s="38"/>
      <c r="AN539" s="38"/>
      <c r="AO539" s="34"/>
      <c r="AP539" s="34"/>
      <c r="AQ539" s="34"/>
      <c r="AR539" s="53"/>
      <c r="AS539" s="53"/>
      <c r="AT539" s="38"/>
      <c r="AU539" s="39"/>
      <c r="AV539" s="39"/>
      <c r="AW539" s="34"/>
      <c r="AX539" s="38"/>
      <c r="AY539" s="38"/>
      <c r="AZ539" s="38"/>
      <c r="BA539" s="38"/>
      <c r="BB539" s="38"/>
      <c r="BC539" s="38"/>
      <c r="BD539" s="38"/>
      <c r="BE539" s="38"/>
      <c r="BF539" s="38"/>
      <c r="BG539" s="38"/>
      <c r="BH539" s="38"/>
      <c r="BI539" s="38"/>
      <c r="BJ539" s="38"/>
      <c r="BK539" s="38"/>
      <c r="BL539" s="38"/>
      <c r="BM539" s="38"/>
      <c r="BN539" s="38"/>
      <c r="BO539" s="38"/>
      <c r="BP539" s="38"/>
      <c r="BQ539" s="38"/>
      <c r="BR539" s="38"/>
    </row>
    <row r="540" ht="15.75" customHeight="1">
      <c r="A540" s="38"/>
      <c r="B540" s="36"/>
      <c r="C540" s="34"/>
      <c r="D540" s="36"/>
      <c r="E540" s="36"/>
      <c r="F540" s="36"/>
      <c r="G540" s="36"/>
      <c r="H540" s="36"/>
      <c r="I540" s="36"/>
      <c r="J540" s="38"/>
      <c r="K540" s="38"/>
      <c r="L540" s="39"/>
      <c r="M540" s="46"/>
      <c r="N540" s="264"/>
      <c r="O540" s="46"/>
      <c r="P540" s="46"/>
      <c r="Q540" s="34"/>
      <c r="R540" s="36"/>
      <c r="S540" s="46"/>
      <c r="T540" s="36"/>
      <c r="U540" s="46"/>
      <c r="V540" s="46"/>
      <c r="W540" s="38"/>
      <c r="X540" s="38"/>
      <c r="Y540" s="36"/>
      <c r="Z540" s="34"/>
      <c r="AA540" s="48"/>
      <c r="AB540" s="20"/>
      <c r="AC540" s="46"/>
      <c r="AD540" s="46"/>
      <c r="AE540" s="38"/>
      <c r="AF540" s="34"/>
      <c r="AG540" s="38"/>
      <c r="AH540" s="38"/>
      <c r="AI540" s="38"/>
      <c r="AJ540" s="38"/>
      <c r="AK540" s="38"/>
      <c r="AL540" s="38"/>
      <c r="AM540" s="38"/>
      <c r="AN540" s="38"/>
      <c r="AO540" s="34"/>
      <c r="AP540" s="34"/>
      <c r="AQ540" s="34"/>
      <c r="AR540" s="53"/>
      <c r="AS540" s="53"/>
      <c r="AT540" s="38"/>
      <c r="AU540" s="39"/>
      <c r="AV540" s="39"/>
      <c r="AW540" s="34"/>
      <c r="AX540" s="38"/>
      <c r="AY540" s="38"/>
      <c r="AZ540" s="38"/>
      <c r="BA540" s="38"/>
      <c r="BB540" s="38"/>
      <c r="BC540" s="38"/>
      <c r="BD540" s="38"/>
      <c r="BE540" s="38"/>
      <c r="BF540" s="38"/>
      <c r="BG540" s="38"/>
      <c r="BH540" s="38"/>
      <c r="BI540" s="38"/>
      <c r="BJ540" s="38"/>
      <c r="BK540" s="38"/>
      <c r="BL540" s="38"/>
      <c r="BM540" s="38"/>
      <c r="BN540" s="38"/>
      <c r="BO540" s="38"/>
      <c r="BP540" s="38"/>
      <c r="BQ540" s="38"/>
      <c r="BR540" s="38"/>
    </row>
    <row r="541" ht="15.75" customHeight="1">
      <c r="A541" s="38"/>
      <c r="B541" s="36"/>
      <c r="C541" s="34"/>
      <c r="D541" s="36"/>
      <c r="E541" s="36"/>
      <c r="F541" s="36"/>
      <c r="G541" s="36"/>
      <c r="H541" s="36"/>
      <c r="I541" s="36"/>
      <c r="J541" s="38"/>
      <c r="K541" s="38"/>
      <c r="L541" s="39"/>
      <c r="M541" s="46"/>
      <c r="N541" s="264"/>
      <c r="O541" s="46"/>
      <c r="P541" s="46"/>
      <c r="Q541" s="34"/>
      <c r="R541" s="36"/>
      <c r="S541" s="46"/>
      <c r="T541" s="36"/>
      <c r="U541" s="46"/>
      <c r="V541" s="46"/>
      <c r="W541" s="38"/>
      <c r="X541" s="38"/>
      <c r="Y541" s="36"/>
      <c r="Z541" s="34"/>
      <c r="AA541" s="48"/>
      <c r="AB541" s="20"/>
      <c r="AC541" s="46"/>
      <c r="AD541" s="46"/>
      <c r="AE541" s="38"/>
      <c r="AF541" s="34"/>
      <c r="AG541" s="38"/>
      <c r="AH541" s="38"/>
      <c r="AI541" s="38"/>
      <c r="AJ541" s="38"/>
      <c r="AK541" s="38"/>
      <c r="AL541" s="38"/>
      <c r="AM541" s="38"/>
      <c r="AN541" s="38"/>
      <c r="AO541" s="34"/>
      <c r="AP541" s="34"/>
      <c r="AQ541" s="34"/>
      <c r="AR541" s="53"/>
      <c r="AS541" s="53"/>
      <c r="AT541" s="38"/>
      <c r="AU541" s="39"/>
      <c r="AV541" s="39"/>
      <c r="AW541" s="34"/>
      <c r="AX541" s="38"/>
      <c r="AY541" s="38"/>
      <c r="AZ541" s="38"/>
      <c r="BA541" s="38"/>
      <c r="BB541" s="38"/>
      <c r="BC541" s="38"/>
      <c r="BD541" s="38"/>
      <c r="BE541" s="38"/>
      <c r="BF541" s="38"/>
      <c r="BG541" s="38"/>
      <c r="BH541" s="38"/>
      <c r="BI541" s="38"/>
      <c r="BJ541" s="38"/>
      <c r="BK541" s="38"/>
      <c r="BL541" s="38"/>
      <c r="BM541" s="38"/>
      <c r="BN541" s="38"/>
      <c r="BO541" s="38"/>
      <c r="BP541" s="38"/>
      <c r="BQ541" s="38"/>
      <c r="BR541" s="38"/>
    </row>
    <row r="542" ht="15.75" customHeight="1">
      <c r="A542" s="38"/>
      <c r="B542" s="36"/>
      <c r="C542" s="34"/>
      <c r="D542" s="36"/>
      <c r="E542" s="36"/>
      <c r="F542" s="36"/>
      <c r="G542" s="36"/>
      <c r="H542" s="36"/>
      <c r="I542" s="36"/>
      <c r="J542" s="38"/>
      <c r="K542" s="38"/>
      <c r="L542" s="39"/>
      <c r="M542" s="46"/>
      <c r="N542" s="264"/>
      <c r="O542" s="46"/>
      <c r="P542" s="46"/>
      <c r="Q542" s="34"/>
      <c r="R542" s="36"/>
      <c r="S542" s="46"/>
      <c r="T542" s="36"/>
      <c r="U542" s="46"/>
      <c r="V542" s="46"/>
      <c r="W542" s="38"/>
      <c r="X542" s="38"/>
      <c r="Y542" s="36"/>
      <c r="Z542" s="34"/>
      <c r="AA542" s="48"/>
      <c r="AB542" s="20"/>
      <c r="AC542" s="46"/>
      <c r="AD542" s="46"/>
      <c r="AE542" s="38"/>
      <c r="AF542" s="34"/>
      <c r="AG542" s="38"/>
      <c r="AH542" s="38"/>
      <c r="AI542" s="38"/>
      <c r="AJ542" s="38"/>
      <c r="AK542" s="38"/>
      <c r="AL542" s="38"/>
      <c r="AM542" s="38"/>
      <c r="AN542" s="38"/>
      <c r="AO542" s="34"/>
      <c r="AP542" s="34"/>
      <c r="AQ542" s="34"/>
      <c r="AR542" s="53"/>
      <c r="AS542" s="53"/>
      <c r="AT542" s="38"/>
      <c r="AU542" s="39"/>
      <c r="AV542" s="39"/>
      <c r="AW542" s="34"/>
      <c r="AX542" s="38"/>
      <c r="AY542" s="38"/>
      <c r="AZ542" s="38"/>
      <c r="BA542" s="38"/>
      <c r="BB542" s="38"/>
      <c r="BC542" s="38"/>
      <c r="BD542" s="38"/>
      <c r="BE542" s="38"/>
      <c r="BF542" s="38"/>
      <c r="BG542" s="38"/>
      <c r="BH542" s="38"/>
      <c r="BI542" s="38"/>
      <c r="BJ542" s="38"/>
      <c r="BK542" s="38"/>
      <c r="BL542" s="38"/>
      <c r="BM542" s="38"/>
      <c r="BN542" s="38"/>
      <c r="BO542" s="38"/>
      <c r="BP542" s="38"/>
      <c r="BQ542" s="38"/>
      <c r="BR542" s="38"/>
    </row>
    <row r="543" ht="15.75" customHeight="1">
      <c r="A543" s="38"/>
      <c r="B543" s="36"/>
      <c r="C543" s="34"/>
      <c r="D543" s="36"/>
      <c r="E543" s="36"/>
      <c r="F543" s="36"/>
      <c r="G543" s="36"/>
      <c r="H543" s="36"/>
      <c r="I543" s="36"/>
      <c r="J543" s="38"/>
      <c r="K543" s="38"/>
      <c r="L543" s="39"/>
      <c r="M543" s="46"/>
      <c r="N543" s="264"/>
      <c r="O543" s="46"/>
      <c r="P543" s="46"/>
      <c r="Q543" s="34"/>
      <c r="R543" s="36"/>
      <c r="S543" s="46"/>
      <c r="T543" s="36"/>
      <c r="U543" s="46"/>
      <c r="V543" s="46"/>
      <c r="W543" s="38"/>
      <c r="X543" s="38"/>
      <c r="Y543" s="36"/>
      <c r="Z543" s="34"/>
      <c r="AA543" s="48"/>
      <c r="AB543" s="20"/>
      <c r="AC543" s="46"/>
      <c r="AD543" s="46"/>
      <c r="AE543" s="38"/>
      <c r="AF543" s="34"/>
      <c r="AG543" s="38"/>
      <c r="AH543" s="38"/>
      <c r="AI543" s="38"/>
      <c r="AJ543" s="38"/>
      <c r="AK543" s="38"/>
      <c r="AL543" s="38"/>
      <c r="AM543" s="38"/>
      <c r="AN543" s="38"/>
      <c r="AO543" s="34"/>
      <c r="AP543" s="34"/>
      <c r="AQ543" s="34"/>
      <c r="AR543" s="53"/>
      <c r="AS543" s="53"/>
      <c r="AT543" s="38"/>
      <c r="AU543" s="39"/>
      <c r="AV543" s="39"/>
      <c r="AW543" s="34"/>
      <c r="AX543" s="38"/>
      <c r="AY543" s="38"/>
      <c r="AZ543" s="38"/>
      <c r="BA543" s="38"/>
      <c r="BB543" s="38"/>
      <c r="BC543" s="38"/>
      <c r="BD543" s="38"/>
      <c r="BE543" s="38"/>
      <c r="BF543" s="38"/>
      <c r="BG543" s="38"/>
      <c r="BH543" s="38"/>
      <c r="BI543" s="38"/>
      <c r="BJ543" s="38"/>
      <c r="BK543" s="38"/>
      <c r="BL543" s="38"/>
      <c r="BM543" s="38"/>
      <c r="BN543" s="38"/>
      <c r="BO543" s="38"/>
      <c r="BP543" s="38"/>
      <c r="BQ543" s="38"/>
      <c r="BR543" s="38"/>
    </row>
    <row r="544" ht="15.75" customHeight="1">
      <c r="A544" s="38"/>
      <c r="B544" s="36"/>
      <c r="C544" s="34"/>
      <c r="D544" s="36"/>
      <c r="E544" s="36"/>
      <c r="F544" s="36"/>
      <c r="G544" s="36"/>
      <c r="H544" s="36"/>
      <c r="I544" s="36"/>
      <c r="J544" s="38"/>
      <c r="K544" s="38"/>
      <c r="L544" s="39"/>
      <c r="M544" s="46"/>
      <c r="N544" s="264"/>
      <c r="O544" s="46"/>
      <c r="P544" s="46"/>
      <c r="Q544" s="34"/>
      <c r="R544" s="36"/>
      <c r="S544" s="46"/>
      <c r="T544" s="36"/>
      <c r="U544" s="46"/>
      <c r="V544" s="46"/>
      <c r="W544" s="38"/>
      <c r="X544" s="38"/>
      <c r="Y544" s="36"/>
      <c r="Z544" s="34"/>
      <c r="AA544" s="48"/>
      <c r="AB544" s="20"/>
      <c r="AC544" s="46"/>
      <c r="AD544" s="46"/>
      <c r="AE544" s="38"/>
      <c r="AF544" s="34"/>
      <c r="AG544" s="38"/>
      <c r="AH544" s="38"/>
      <c r="AI544" s="38"/>
      <c r="AJ544" s="38"/>
      <c r="AK544" s="38"/>
      <c r="AL544" s="38"/>
      <c r="AM544" s="38"/>
      <c r="AN544" s="38"/>
      <c r="AO544" s="34"/>
      <c r="AP544" s="34"/>
      <c r="AQ544" s="34"/>
      <c r="AR544" s="53"/>
      <c r="AS544" s="53"/>
      <c r="AT544" s="38"/>
      <c r="AU544" s="39"/>
      <c r="AV544" s="39"/>
      <c r="AW544" s="34"/>
      <c r="AX544" s="38"/>
      <c r="AY544" s="38"/>
      <c r="AZ544" s="38"/>
      <c r="BA544" s="38"/>
      <c r="BB544" s="38"/>
      <c r="BC544" s="38"/>
      <c r="BD544" s="38"/>
      <c r="BE544" s="38"/>
      <c r="BF544" s="38"/>
      <c r="BG544" s="38"/>
      <c r="BH544" s="38"/>
      <c r="BI544" s="38"/>
      <c r="BJ544" s="38"/>
      <c r="BK544" s="38"/>
      <c r="BL544" s="38"/>
      <c r="BM544" s="38"/>
      <c r="BN544" s="38"/>
      <c r="BO544" s="38"/>
      <c r="BP544" s="38"/>
      <c r="BQ544" s="38"/>
      <c r="BR544" s="38"/>
    </row>
    <row r="545" ht="15.75" customHeight="1">
      <c r="A545" s="38"/>
      <c r="B545" s="36"/>
      <c r="C545" s="34"/>
      <c r="D545" s="36"/>
      <c r="E545" s="36"/>
      <c r="F545" s="36"/>
      <c r="G545" s="36"/>
      <c r="H545" s="36"/>
      <c r="I545" s="36"/>
      <c r="J545" s="38"/>
      <c r="K545" s="38"/>
      <c r="L545" s="39"/>
      <c r="M545" s="46"/>
      <c r="N545" s="264"/>
      <c r="O545" s="46"/>
      <c r="P545" s="46"/>
      <c r="Q545" s="34"/>
      <c r="R545" s="36"/>
      <c r="S545" s="46"/>
      <c r="T545" s="36"/>
      <c r="U545" s="46"/>
      <c r="V545" s="46"/>
      <c r="W545" s="38"/>
      <c r="X545" s="38"/>
      <c r="Y545" s="36"/>
      <c r="Z545" s="34"/>
      <c r="AA545" s="48"/>
      <c r="AB545" s="20"/>
      <c r="AC545" s="46"/>
      <c r="AD545" s="46"/>
      <c r="AE545" s="38"/>
      <c r="AF545" s="34"/>
      <c r="AG545" s="38"/>
      <c r="AH545" s="38"/>
      <c r="AI545" s="38"/>
      <c r="AJ545" s="38"/>
      <c r="AK545" s="38"/>
      <c r="AL545" s="38"/>
      <c r="AM545" s="38"/>
      <c r="AN545" s="38"/>
      <c r="AO545" s="34"/>
      <c r="AP545" s="34"/>
      <c r="AQ545" s="34"/>
      <c r="AR545" s="53"/>
      <c r="AS545" s="53"/>
      <c r="AT545" s="38"/>
      <c r="AU545" s="39"/>
      <c r="AV545" s="39"/>
      <c r="AW545" s="34"/>
      <c r="AX545" s="38"/>
      <c r="AY545" s="38"/>
      <c r="AZ545" s="38"/>
      <c r="BA545" s="38"/>
      <c r="BB545" s="38"/>
      <c r="BC545" s="38"/>
      <c r="BD545" s="38"/>
      <c r="BE545" s="38"/>
      <c r="BF545" s="38"/>
      <c r="BG545" s="38"/>
      <c r="BH545" s="38"/>
      <c r="BI545" s="38"/>
      <c r="BJ545" s="38"/>
      <c r="BK545" s="38"/>
      <c r="BL545" s="38"/>
      <c r="BM545" s="38"/>
      <c r="BN545" s="38"/>
      <c r="BO545" s="38"/>
      <c r="BP545" s="38"/>
      <c r="BQ545" s="38"/>
      <c r="BR545" s="38"/>
    </row>
    <row r="546" ht="15.75" customHeight="1">
      <c r="A546" s="38"/>
      <c r="B546" s="36"/>
      <c r="C546" s="34"/>
      <c r="D546" s="36"/>
      <c r="E546" s="36"/>
      <c r="F546" s="36"/>
      <c r="G546" s="36"/>
      <c r="H546" s="36"/>
      <c r="I546" s="36"/>
      <c r="J546" s="38"/>
      <c r="K546" s="38"/>
      <c r="L546" s="39"/>
      <c r="M546" s="46"/>
      <c r="N546" s="264"/>
      <c r="O546" s="46"/>
      <c r="P546" s="46"/>
      <c r="Q546" s="34"/>
      <c r="R546" s="36"/>
      <c r="S546" s="46"/>
      <c r="T546" s="36"/>
      <c r="U546" s="46"/>
      <c r="V546" s="46"/>
      <c r="W546" s="38"/>
      <c r="X546" s="38"/>
      <c r="Y546" s="36"/>
      <c r="Z546" s="34"/>
      <c r="AA546" s="48"/>
      <c r="AB546" s="20"/>
      <c r="AC546" s="46"/>
      <c r="AD546" s="46"/>
      <c r="AE546" s="38"/>
      <c r="AF546" s="34"/>
      <c r="AG546" s="38"/>
      <c r="AH546" s="38"/>
      <c r="AI546" s="38"/>
      <c r="AJ546" s="38"/>
      <c r="AK546" s="38"/>
      <c r="AL546" s="38"/>
      <c r="AM546" s="38"/>
      <c r="AN546" s="38"/>
      <c r="AO546" s="34"/>
      <c r="AP546" s="34"/>
      <c r="AQ546" s="34"/>
      <c r="AR546" s="53"/>
      <c r="AS546" s="53"/>
      <c r="AT546" s="38"/>
      <c r="AU546" s="39"/>
      <c r="AV546" s="39"/>
      <c r="AW546" s="34"/>
      <c r="AX546" s="38"/>
      <c r="AY546" s="38"/>
      <c r="AZ546" s="38"/>
      <c r="BA546" s="38"/>
      <c r="BB546" s="38"/>
      <c r="BC546" s="38"/>
      <c r="BD546" s="38"/>
      <c r="BE546" s="38"/>
      <c r="BF546" s="38"/>
      <c r="BG546" s="38"/>
      <c r="BH546" s="38"/>
      <c r="BI546" s="38"/>
      <c r="BJ546" s="38"/>
      <c r="BK546" s="38"/>
      <c r="BL546" s="38"/>
      <c r="BM546" s="38"/>
      <c r="BN546" s="38"/>
      <c r="BO546" s="38"/>
      <c r="BP546" s="38"/>
      <c r="BQ546" s="38"/>
      <c r="BR546" s="38"/>
    </row>
    <row r="547" ht="15.75" customHeight="1">
      <c r="A547" s="38"/>
      <c r="B547" s="36"/>
      <c r="C547" s="34"/>
      <c r="D547" s="36"/>
      <c r="E547" s="36"/>
      <c r="F547" s="36"/>
      <c r="G547" s="36"/>
      <c r="H547" s="36"/>
      <c r="I547" s="36"/>
      <c r="J547" s="38"/>
      <c r="K547" s="38"/>
      <c r="L547" s="39"/>
      <c r="M547" s="46"/>
      <c r="N547" s="264"/>
      <c r="O547" s="46"/>
      <c r="P547" s="46"/>
      <c r="Q547" s="34"/>
      <c r="R547" s="36"/>
      <c r="S547" s="46"/>
      <c r="T547" s="36"/>
      <c r="U547" s="46"/>
      <c r="V547" s="46"/>
      <c r="W547" s="38"/>
      <c r="X547" s="38"/>
      <c r="Y547" s="36"/>
      <c r="Z547" s="34"/>
      <c r="AA547" s="48"/>
      <c r="AB547" s="20"/>
      <c r="AC547" s="46"/>
      <c r="AD547" s="46"/>
      <c r="AE547" s="38"/>
      <c r="AF547" s="34"/>
      <c r="AG547" s="38"/>
      <c r="AH547" s="38"/>
      <c r="AI547" s="38"/>
      <c r="AJ547" s="38"/>
      <c r="AK547" s="38"/>
      <c r="AL547" s="38"/>
      <c r="AM547" s="38"/>
      <c r="AN547" s="38"/>
      <c r="AO547" s="34"/>
      <c r="AP547" s="34"/>
      <c r="AQ547" s="34"/>
      <c r="AR547" s="53"/>
      <c r="AS547" s="53"/>
      <c r="AT547" s="38"/>
      <c r="AU547" s="39"/>
      <c r="AV547" s="39"/>
      <c r="AW547" s="34"/>
      <c r="AX547" s="38"/>
      <c r="AY547" s="38"/>
      <c r="AZ547" s="38"/>
      <c r="BA547" s="38"/>
      <c r="BB547" s="38"/>
      <c r="BC547" s="38"/>
      <c r="BD547" s="38"/>
      <c r="BE547" s="38"/>
      <c r="BF547" s="38"/>
      <c r="BG547" s="38"/>
      <c r="BH547" s="38"/>
      <c r="BI547" s="38"/>
      <c r="BJ547" s="38"/>
      <c r="BK547" s="38"/>
      <c r="BL547" s="38"/>
      <c r="BM547" s="38"/>
      <c r="BN547" s="38"/>
      <c r="BO547" s="38"/>
      <c r="BP547" s="38"/>
      <c r="BQ547" s="38"/>
      <c r="BR547" s="38"/>
    </row>
    <row r="548" ht="15.75" customHeight="1">
      <c r="A548" s="38"/>
      <c r="B548" s="36"/>
      <c r="C548" s="34"/>
      <c r="D548" s="36"/>
      <c r="E548" s="36"/>
      <c r="F548" s="36"/>
      <c r="G548" s="36"/>
      <c r="H548" s="36"/>
      <c r="I548" s="36"/>
      <c r="J548" s="38"/>
      <c r="K548" s="38"/>
      <c r="L548" s="39"/>
      <c r="M548" s="46"/>
      <c r="N548" s="264"/>
      <c r="O548" s="46"/>
      <c r="P548" s="46"/>
      <c r="Q548" s="34"/>
      <c r="R548" s="36"/>
      <c r="S548" s="46"/>
      <c r="T548" s="36"/>
      <c r="U548" s="46"/>
      <c r="V548" s="46"/>
      <c r="W548" s="38"/>
      <c r="X548" s="38"/>
      <c r="Y548" s="36"/>
      <c r="Z548" s="34"/>
      <c r="AA548" s="48"/>
      <c r="AB548" s="20"/>
      <c r="AC548" s="46"/>
      <c r="AD548" s="46"/>
      <c r="AE548" s="38"/>
      <c r="AF548" s="34"/>
      <c r="AG548" s="38"/>
      <c r="AH548" s="38"/>
      <c r="AI548" s="38"/>
      <c r="AJ548" s="38"/>
      <c r="AK548" s="38"/>
      <c r="AL548" s="38"/>
      <c r="AM548" s="38"/>
      <c r="AN548" s="38"/>
      <c r="AO548" s="34"/>
      <c r="AP548" s="34"/>
      <c r="AQ548" s="34"/>
      <c r="AR548" s="53"/>
      <c r="AS548" s="53"/>
      <c r="AT548" s="38"/>
      <c r="AU548" s="39"/>
      <c r="AV548" s="39"/>
      <c r="AW548" s="34"/>
      <c r="AX548" s="38"/>
      <c r="AY548" s="38"/>
      <c r="AZ548" s="38"/>
      <c r="BA548" s="38"/>
      <c r="BB548" s="38"/>
      <c r="BC548" s="38"/>
      <c r="BD548" s="38"/>
      <c r="BE548" s="38"/>
      <c r="BF548" s="38"/>
      <c r="BG548" s="38"/>
      <c r="BH548" s="38"/>
      <c r="BI548" s="38"/>
      <c r="BJ548" s="38"/>
      <c r="BK548" s="38"/>
      <c r="BL548" s="38"/>
      <c r="BM548" s="38"/>
      <c r="BN548" s="38"/>
      <c r="BO548" s="38"/>
      <c r="BP548" s="38"/>
      <c r="BQ548" s="38"/>
      <c r="BR548" s="38"/>
    </row>
    <row r="549" ht="15.75" customHeight="1">
      <c r="A549" s="38"/>
      <c r="B549" s="36"/>
      <c r="C549" s="34"/>
      <c r="D549" s="36"/>
      <c r="E549" s="36"/>
      <c r="F549" s="36"/>
      <c r="G549" s="36"/>
      <c r="H549" s="36"/>
      <c r="I549" s="36"/>
      <c r="J549" s="38"/>
      <c r="K549" s="38"/>
      <c r="L549" s="39"/>
      <c r="M549" s="46"/>
      <c r="N549" s="264"/>
      <c r="O549" s="46"/>
      <c r="P549" s="46"/>
      <c r="Q549" s="34"/>
      <c r="R549" s="36"/>
      <c r="S549" s="46"/>
      <c r="T549" s="36"/>
      <c r="U549" s="46"/>
      <c r="V549" s="46"/>
      <c r="W549" s="38"/>
      <c r="X549" s="38"/>
      <c r="Y549" s="36"/>
      <c r="Z549" s="34"/>
      <c r="AA549" s="48"/>
      <c r="AB549" s="20"/>
      <c r="AC549" s="46"/>
      <c r="AD549" s="46"/>
      <c r="AE549" s="38"/>
      <c r="AF549" s="34"/>
      <c r="AG549" s="38"/>
      <c r="AH549" s="38"/>
      <c r="AI549" s="38"/>
      <c r="AJ549" s="38"/>
      <c r="AK549" s="38"/>
      <c r="AL549" s="38"/>
      <c r="AM549" s="38"/>
      <c r="AN549" s="38"/>
      <c r="AO549" s="34"/>
      <c r="AP549" s="34"/>
      <c r="AQ549" s="34"/>
      <c r="AR549" s="53"/>
      <c r="AS549" s="53"/>
      <c r="AT549" s="38"/>
      <c r="AU549" s="39"/>
      <c r="AV549" s="39"/>
      <c r="AW549" s="34"/>
      <c r="AX549" s="38"/>
      <c r="AY549" s="38"/>
      <c r="AZ549" s="38"/>
      <c r="BA549" s="38"/>
      <c r="BB549" s="38"/>
      <c r="BC549" s="38"/>
      <c r="BD549" s="38"/>
      <c r="BE549" s="38"/>
      <c r="BF549" s="38"/>
      <c r="BG549" s="38"/>
      <c r="BH549" s="38"/>
      <c r="BI549" s="38"/>
      <c r="BJ549" s="38"/>
      <c r="BK549" s="38"/>
      <c r="BL549" s="38"/>
      <c r="BM549" s="38"/>
      <c r="BN549" s="38"/>
      <c r="BO549" s="38"/>
      <c r="BP549" s="38"/>
      <c r="BQ549" s="38"/>
      <c r="BR549" s="38"/>
    </row>
    <row r="550" ht="15.75" customHeight="1">
      <c r="A550" s="38"/>
      <c r="B550" s="36"/>
      <c r="C550" s="34"/>
      <c r="D550" s="36"/>
      <c r="E550" s="36"/>
      <c r="F550" s="36"/>
      <c r="G550" s="36"/>
      <c r="H550" s="36"/>
      <c r="I550" s="36"/>
      <c r="J550" s="38"/>
      <c r="K550" s="38"/>
      <c r="L550" s="39"/>
      <c r="M550" s="46"/>
      <c r="N550" s="264"/>
      <c r="O550" s="46"/>
      <c r="P550" s="46"/>
      <c r="Q550" s="34"/>
      <c r="R550" s="36"/>
      <c r="S550" s="46"/>
      <c r="T550" s="36"/>
      <c r="U550" s="46"/>
      <c r="V550" s="46"/>
      <c r="W550" s="38"/>
      <c r="X550" s="38"/>
      <c r="Y550" s="36"/>
      <c r="Z550" s="34"/>
      <c r="AA550" s="48"/>
      <c r="AB550" s="20"/>
      <c r="AC550" s="46"/>
      <c r="AD550" s="46"/>
      <c r="AE550" s="38"/>
      <c r="AF550" s="34"/>
      <c r="AG550" s="38"/>
      <c r="AH550" s="38"/>
      <c r="AI550" s="38"/>
      <c r="AJ550" s="38"/>
      <c r="AK550" s="38"/>
      <c r="AL550" s="38"/>
      <c r="AM550" s="38"/>
      <c r="AN550" s="38"/>
      <c r="AO550" s="34"/>
      <c r="AP550" s="34"/>
      <c r="AQ550" s="34"/>
      <c r="AR550" s="53"/>
      <c r="AS550" s="53"/>
      <c r="AT550" s="38"/>
      <c r="AU550" s="39"/>
      <c r="AV550" s="39"/>
      <c r="AW550" s="34"/>
      <c r="AX550" s="38"/>
      <c r="AY550" s="38"/>
      <c r="AZ550" s="38"/>
      <c r="BA550" s="38"/>
      <c r="BB550" s="38"/>
      <c r="BC550" s="38"/>
      <c r="BD550" s="38"/>
      <c r="BE550" s="38"/>
      <c r="BF550" s="38"/>
      <c r="BG550" s="38"/>
      <c r="BH550" s="38"/>
      <c r="BI550" s="38"/>
      <c r="BJ550" s="38"/>
      <c r="BK550" s="38"/>
      <c r="BL550" s="38"/>
      <c r="BM550" s="38"/>
      <c r="BN550" s="38"/>
      <c r="BO550" s="38"/>
      <c r="BP550" s="38"/>
      <c r="BQ550" s="38"/>
      <c r="BR550" s="38"/>
    </row>
    <row r="551" ht="15.75" customHeight="1">
      <c r="A551" s="38"/>
      <c r="B551" s="36"/>
      <c r="C551" s="34"/>
      <c r="D551" s="36"/>
      <c r="E551" s="36"/>
      <c r="F551" s="36"/>
      <c r="G551" s="36"/>
      <c r="H551" s="36"/>
      <c r="I551" s="36"/>
      <c r="J551" s="38"/>
      <c r="K551" s="38"/>
      <c r="L551" s="39"/>
      <c r="M551" s="46"/>
      <c r="N551" s="264"/>
      <c r="O551" s="46"/>
      <c r="P551" s="46"/>
      <c r="Q551" s="34"/>
      <c r="R551" s="36"/>
      <c r="S551" s="46"/>
      <c r="T551" s="36"/>
      <c r="U551" s="46"/>
      <c r="V551" s="46"/>
      <c r="W551" s="38"/>
      <c r="X551" s="38"/>
      <c r="Y551" s="36"/>
      <c r="Z551" s="34"/>
      <c r="AA551" s="48"/>
      <c r="AB551" s="20"/>
      <c r="AC551" s="46"/>
      <c r="AD551" s="46"/>
      <c r="AE551" s="38"/>
      <c r="AF551" s="34"/>
      <c r="AG551" s="38"/>
      <c r="AH551" s="38"/>
      <c r="AI551" s="38"/>
      <c r="AJ551" s="38"/>
      <c r="AK551" s="38"/>
      <c r="AL551" s="38"/>
      <c r="AM551" s="38"/>
      <c r="AN551" s="38"/>
      <c r="AO551" s="34"/>
      <c r="AP551" s="34"/>
      <c r="AQ551" s="34"/>
      <c r="AR551" s="53"/>
      <c r="AS551" s="53"/>
      <c r="AT551" s="38"/>
      <c r="AU551" s="39"/>
      <c r="AV551" s="39"/>
      <c r="AW551" s="34"/>
      <c r="AX551" s="38"/>
      <c r="AY551" s="38"/>
      <c r="AZ551" s="38"/>
      <c r="BA551" s="38"/>
      <c r="BB551" s="38"/>
      <c r="BC551" s="38"/>
      <c r="BD551" s="38"/>
      <c r="BE551" s="38"/>
      <c r="BF551" s="38"/>
      <c r="BG551" s="38"/>
      <c r="BH551" s="38"/>
      <c r="BI551" s="38"/>
      <c r="BJ551" s="38"/>
      <c r="BK551" s="38"/>
      <c r="BL551" s="38"/>
      <c r="BM551" s="38"/>
      <c r="BN551" s="38"/>
      <c r="BO551" s="38"/>
      <c r="BP551" s="38"/>
      <c r="BQ551" s="38"/>
      <c r="BR551" s="38"/>
    </row>
    <row r="552" ht="15.75" customHeight="1">
      <c r="A552" s="38"/>
      <c r="B552" s="36"/>
      <c r="C552" s="34"/>
      <c r="D552" s="36"/>
      <c r="E552" s="36"/>
      <c r="F552" s="36"/>
      <c r="G552" s="36"/>
      <c r="H552" s="36"/>
      <c r="I552" s="36"/>
      <c r="J552" s="38"/>
      <c r="K552" s="38"/>
      <c r="L552" s="39"/>
      <c r="M552" s="46"/>
      <c r="N552" s="264"/>
      <c r="O552" s="46"/>
      <c r="P552" s="46"/>
      <c r="Q552" s="34"/>
      <c r="R552" s="36"/>
      <c r="S552" s="46"/>
      <c r="T552" s="36"/>
      <c r="U552" s="46"/>
      <c r="V552" s="46"/>
      <c r="W552" s="38"/>
      <c r="X552" s="38"/>
      <c r="Y552" s="36"/>
      <c r="Z552" s="34"/>
      <c r="AA552" s="48"/>
      <c r="AB552" s="20"/>
      <c r="AC552" s="46"/>
      <c r="AD552" s="46"/>
      <c r="AE552" s="38"/>
      <c r="AF552" s="34"/>
      <c r="AG552" s="38"/>
      <c r="AH552" s="38"/>
      <c r="AI552" s="38"/>
      <c r="AJ552" s="38"/>
      <c r="AK552" s="38"/>
      <c r="AL552" s="38"/>
      <c r="AM552" s="38"/>
      <c r="AN552" s="38"/>
      <c r="AO552" s="34"/>
      <c r="AP552" s="34"/>
      <c r="AQ552" s="34"/>
      <c r="AR552" s="53"/>
      <c r="AS552" s="53"/>
      <c r="AT552" s="38"/>
      <c r="AU552" s="39"/>
      <c r="AV552" s="39"/>
      <c r="AW552" s="34"/>
      <c r="AX552" s="38"/>
      <c r="AY552" s="38"/>
      <c r="AZ552" s="38"/>
      <c r="BA552" s="38"/>
      <c r="BB552" s="38"/>
      <c r="BC552" s="38"/>
      <c r="BD552" s="38"/>
      <c r="BE552" s="38"/>
      <c r="BF552" s="38"/>
      <c r="BG552" s="38"/>
      <c r="BH552" s="38"/>
      <c r="BI552" s="38"/>
      <c r="BJ552" s="38"/>
      <c r="BK552" s="38"/>
      <c r="BL552" s="38"/>
      <c r="BM552" s="38"/>
      <c r="BN552" s="38"/>
      <c r="BO552" s="38"/>
      <c r="BP552" s="38"/>
      <c r="BQ552" s="38"/>
      <c r="BR552" s="38"/>
    </row>
    <row r="553" ht="15.75" customHeight="1">
      <c r="A553" s="38"/>
      <c r="B553" s="36"/>
      <c r="C553" s="34"/>
      <c r="D553" s="36"/>
      <c r="E553" s="36"/>
      <c r="F553" s="36"/>
      <c r="G553" s="36"/>
      <c r="H553" s="36"/>
      <c r="I553" s="36"/>
      <c r="J553" s="38"/>
      <c r="K553" s="38"/>
      <c r="L553" s="39"/>
      <c r="M553" s="46"/>
      <c r="N553" s="264"/>
      <c r="O553" s="46"/>
      <c r="P553" s="46"/>
      <c r="Q553" s="34"/>
      <c r="R553" s="36"/>
      <c r="S553" s="46"/>
      <c r="T553" s="36"/>
      <c r="U553" s="46"/>
      <c r="V553" s="46"/>
      <c r="W553" s="38"/>
      <c r="X553" s="38"/>
      <c r="Y553" s="36"/>
      <c r="Z553" s="34"/>
      <c r="AA553" s="48"/>
      <c r="AB553" s="20"/>
      <c r="AC553" s="46"/>
      <c r="AD553" s="46"/>
      <c r="AE553" s="38"/>
      <c r="AF553" s="34"/>
      <c r="AG553" s="38"/>
      <c r="AH553" s="38"/>
      <c r="AI553" s="38"/>
      <c r="AJ553" s="38"/>
      <c r="AK553" s="38"/>
      <c r="AL553" s="38"/>
      <c r="AM553" s="38"/>
      <c r="AN553" s="38"/>
      <c r="AO553" s="34"/>
      <c r="AP553" s="34"/>
      <c r="AQ553" s="34"/>
      <c r="AR553" s="53"/>
      <c r="AS553" s="53"/>
      <c r="AT553" s="38"/>
      <c r="AU553" s="39"/>
      <c r="AV553" s="39"/>
      <c r="AW553" s="34"/>
      <c r="AX553" s="38"/>
      <c r="AY553" s="38"/>
      <c r="AZ553" s="38"/>
      <c r="BA553" s="38"/>
      <c r="BB553" s="38"/>
      <c r="BC553" s="38"/>
      <c r="BD553" s="38"/>
      <c r="BE553" s="38"/>
      <c r="BF553" s="38"/>
      <c r="BG553" s="38"/>
      <c r="BH553" s="38"/>
      <c r="BI553" s="38"/>
      <c r="BJ553" s="38"/>
      <c r="BK553" s="38"/>
      <c r="BL553" s="38"/>
      <c r="BM553" s="38"/>
      <c r="BN553" s="38"/>
      <c r="BO553" s="38"/>
      <c r="BP553" s="38"/>
      <c r="BQ553" s="38"/>
      <c r="BR553" s="38"/>
    </row>
    <row r="554" ht="15.75" customHeight="1">
      <c r="A554" s="38"/>
      <c r="B554" s="36"/>
      <c r="C554" s="34"/>
      <c r="D554" s="36"/>
      <c r="E554" s="36"/>
      <c r="F554" s="36"/>
      <c r="G554" s="36"/>
      <c r="H554" s="36"/>
      <c r="I554" s="36"/>
      <c r="J554" s="38"/>
      <c r="K554" s="38"/>
      <c r="L554" s="39"/>
      <c r="M554" s="46"/>
      <c r="N554" s="264"/>
      <c r="O554" s="46"/>
      <c r="P554" s="46"/>
      <c r="Q554" s="34"/>
      <c r="R554" s="36"/>
      <c r="S554" s="46"/>
      <c r="T554" s="36"/>
      <c r="U554" s="46"/>
      <c r="V554" s="46"/>
      <c r="W554" s="38"/>
      <c r="X554" s="38"/>
      <c r="Y554" s="36"/>
      <c r="Z554" s="34"/>
      <c r="AA554" s="48"/>
      <c r="AB554" s="20"/>
      <c r="AC554" s="46"/>
      <c r="AD554" s="46"/>
      <c r="AE554" s="38"/>
      <c r="AF554" s="34"/>
      <c r="AG554" s="38"/>
      <c r="AH554" s="38"/>
      <c r="AI554" s="38"/>
      <c r="AJ554" s="38"/>
      <c r="AK554" s="38"/>
      <c r="AL554" s="38"/>
      <c r="AM554" s="38"/>
      <c r="AN554" s="38"/>
      <c r="AO554" s="34"/>
      <c r="AP554" s="34"/>
      <c r="AQ554" s="34"/>
      <c r="AR554" s="53"/>
      <c r="AS554" s="53"/>
      <c r="AT554" s="38"/>
      <c r="AU554" s="39"/>
      <c r="AV554" s="39"/>
      <c r="AW554" s="34"/>
      <c r="AX554" s="38"/>
      <c r="AY554" s="38"/>
      <c r="AZ554" s="38"/>
      <c r="BA554" s="38"/>
      <c r="BB554" s="38"/>
      <c r="BC554" s="38"/>
      <c r="BD554" s="38"/>
      <c r="BE554" s="38"/>
      <c r="BF554" s="38"/>
      <c r="BG554" s="38"/>
      <c r="BH554" s="38"/>
      <c r="BI554" s="38"/>
      <c r="BJ554" s="38"/>
      <c r="BK554" s="38"/>
      <c r="BL554" s="38"/>
      <c r="BM554" s="38"/>
      <c r="BN554" s="38"/>
      <c r="BO554" s="38"/>
      <c r="BP554" s="38"/>
      <c r="BQ554" s="38"/>
      <c r="BR554" s="38"/>
    </row>
    <row r="555" ht="15.75" customHeight="1">
      <c r="A555" s="38"/>
      <c r="B555" s="36"/>
      <c r="C555" s="34"/>
      <c r="D555" s="36"/>
      <c r="E555" s="36"/>
      <c r="F555" s="36"/>
      <c r="G555" s="36"/>
      <c r="H555" s="36"/>
      <c r="I555" s="36"/>
      <c r="J555" s="38"/>
      <c r="K555" s="38"/>
      <c r="L555" s="39"/>
      <c r="M555" s="46"/>
      <c r="N555" s="264"/>
      <c r="O555" s="46"/>
      <c r="P555" s="46"/>
      <c r="Q555" s="34"/>
      <c r="R555" s="36"/>
      <c r="S555" s="46"/>
      <c r="T555" s="36"/>
      <c r="U555" s="46"/>
      <c r="V555" s="46"/>
      <c r="W555" s="38"/>
      <c r="X555" s="38"/>
      <c r="Y555" s="36"/>
      <c r="Z555" s="34"/>
      <c r="AA555" s="48"/>
      <c r="AB555" s="20"/>
      <c r="AC555" s="46"/>
      <c r="AD555" s="46"/>
      <c r="AE555" s="38"/>
      <c r="AF555" s="34"/>
      <c r="AG555" s="38"/>
      <c r="AH555" s="38"/>
      <c r="AI555" s="38"/>
      <c r="AJ555" s="38"/>
      <c r="AK555" s="38"/>
      <c r="AL555" s="38"/>
      <c r="AM555" s="38"/>
      <c r="AN555" s="38"/>
      <c r="AO555" s="34"/>
      <c r="AP555" s="34"/>
      <c r="AQ555" s="34"/>
      <c r="AR555" s="53"/>
      <c r="AS555" s="53"/>
      <c r="AT555" s="38"/>
      <c r="AU555" s="39"/>
      <c r="AV555" s="39"/>
      <c r="AW555" s="34"/>
      <c r="AX555" s="38"/>
      <c r="AY555" s="38"/>
      <c r="AZ555" s="38"/>
      <c r="BA555" s="38"/>
      <c r="BB555" s="38"/>
      <c r="BC555" s="38"/>
      <c r="BD555" s="38"/>
      <c r="BE555" s="38"/>
      <c r="BF555" s="38"/>
      <c r="BG555" s="38"/>
      <c r="BH555" s="38"/>
      <c r="BI555" s="38"/>
      <c r="BJ555" s="38"/>
      <c r="BK555" s="38"/>
      <c r="BL555" s="38"/>
      <c r="BM555" s="38"/>
      <c r="BN555" s="38"/>
      <c r="BO555" s="38"/>
      <c r="BP555" s="38"/>
      <c r="BQ555" s="38"/>
      <c r="BR555" s="38"/>
    </row>
    <row r="556" ht="15.75" customHeight="1">
      <c r="A556" s="38"/>
      <c r="B556" s="36"/>
      <c r="C556" s="34"/>
      <c r="D556" s="36"/>
      <c r="E556" s="36"/>
      <c r="F556" s="36"/>
      <c r="G556" s="36"/>
      <c r="H556" s="36"/>
      <c r="I556" s="36"/>
      <c r="J556" s="38"/>
      <c r="K556" s="38"/>
      <c r="L556" s="39"/>
      <c r="M556" s="46"/>
      <c r="N556" s="264"/>
      <c r="O556" s="46"/>
      <c r="P556" s="46"/>
      <c r="Q556" s="34"/>
      <c r="R556" s="36"/>
      <c r="S556" s="46"/>
      <c r="T556" s="36"/>
      <c r="U556" s="46"/>
      <c r="V556" s="46"/>
      <c r="W556" s="38"/>
      <c r="X556" s="38"/>
      <c r="Y556" s="36"/>
      <c r="Z556" s="34"/>
      <c r="AA556" s="48"/>
      <c r="AB556" s="20"/>
      <c r="AC556" s="46"/>
      <c r="AD556" s="46"/>
      <c r="AE556" s="38"/>
      <c r="AF556" s="34"/>
      <c r="AG556" s="38"/>
      <c r="AH556" s="38"/>
      <c r="AI556" s="38"/>
      <c r="AJ556" s="38"/>
      <c r="AK556" s="38"/>
      <c r="AL556" s="38"/>
      <c r="AM556" s="38"/>
      <c r="AN556" s="38"/>
      <c r="AO556" s="34"/>
      <c r="AP556" s="34"/>
      <c r="AQ556" s="34"/>
      <c r="AR556" s="53"/>
      <c r="AS556" s="53"/>
      <c r="AT556" s="38"/>
      <c r="AU556" s="39"/>
      <c r="AV556" s="39"/>
      <c r="AW556" s="34"/>
      <c r="AX556" s="38"/>
      <c r="AY556" s="38"/>
      <c r="AZ556" s="38"/>
      <c r="BA556" s="38"/>
      <c r="BB556" s="38"/>
      <c r="BC556" s="38"/>
      <c r="BD556" s="38"/>
      <c r="BE556" s="38"/>
      <c r="BF556" s="38"/>
      <c r="BG556" s="38"/>
      <c r="BH556" s="38"/>
      <c r="BI556" s="38"/>
      <c r="BJ556" s="38"/>
      <c r="BK556" s="38"/>
      <c r="BL556" s="38"/>
      <c r="BM556" s="38"/>
      <c r="BN556" s="38"/>
      <c r="BO556" s="38"/>
      <c r="BP556" s="38"/>
      <c r="BQ556" s="38"/>
      <c r="BR556" s="38"/>
    </row>
    <row r="557" ht="15.75" customHeight="1">
      <c r="A557" s="38"/>
      <c r="B557" s="36"/>
      <c r="C557" s="34"/>
      <c r="D557" s="36"/>
      <c r="E557" s="36"/>
      <c r="F557" s="36"/>
      <c r="G557" s="36"/>
      <c r="H557" s="36"/>
      <c r="I557" s="36"/>
      <c r="J557" s="38"/>
      <c r="K557" s="38"/>
      <c r="L557" s="39"/>
      <c r="M557" s="46"/>
      <c r="N557" s="264"/>
      <c r="O557" s="46"/>
      <c r="P557" s="46"/>
      <c r="Q557" s="34"/>
      <c r="R557" s="36"/>
      <c r="S557" s="46"/>
      <c r="T557" s="36"/>
      <c r="U557" s="46"/>
      <c r="V557" s="46"/>
      <c r="W557" s="38"/>
      <c r="X557" s="38"/>
      <c r="Y557" s="36"/>
      <c r="Z557" s="34"/>
      <c r="AA557" s="48"/>
      <c r="AB557" s="20"/>
      <c r="AC557" s="46"/>
      <c r="AD557" s="46"/>
      <c r="AE557" s="38"/>
      <c r="AF557" s="34"/>
      <c r="AG557" s="38"/>
      <c r="AH557" s="38"/>
      <c r="AI557" s="38"/>
      <c r="AJ557" s="38"/>
      <c r="AK557" s="38"/>
      <c r="AL557" s="38"/>
      <c r="AM557" s="38"/>
      <c r="AN557" s="38"/>
      <c r="AO557" s="34"/>
      <c r="AP557" s="34"/>
      <c r="AQ557" s="34"/>
      <c r="AR557" s="53"/>
      <c r="AS557" s="53"/>
      <c r="AT557" s="38"/>
      <c r="AU557" s="39"/>
      <c r="AV557" s="39"/>
      <c r="AW557" s="34"/>
      <c r="AX557" s="38"/>
      <c r="AY557" s="38"/>
      <c r="AZ557" s="38"/>
      <c r="BA557" s="38"/>
      <c r="BB557" s="38"/>
      <c r="BC557" s="38"/>
      <c r="BD557" s="38"/>
      <c r="BE557" s="38"/>
      <c r="BF557" s="38"/>
      <c r="BG557" s="38"/>
      <c r="BH557" s="38"/>
      <c r="BI557" s="38"/>
      <c r="BJ557" s="38"/>
      <c r="BK557" s="38"/>
      <c r="BL557" s="38"/>
      <c r="BM557" s="38"/>
      <c r="BN557" s="38"/>
      <c r="BO557" s="38"/>
      <c r="BP557" s="38"/>
      <c r="BQ557" s="38"/>
      <c r="BR557" s="38"/>
    </row>
    <row r="558" ht="15.75" customHeight="1">
      <c r="A558" s="38"/>
      <c r="B558" s="36"/>
      <c r="C558" s="34"/>
      <c r="D558" s="36"/>
      <c r="E558" s="36"/>
      <c r="F558" s="36"/>
      <c r="G558" s="36"/>
      <c r="H558" s="36"/>
      <c r="I558" s="36"/>
      <c r="J558" s="38"/>
      <c r="K558" s="38"/>
      <c r="L558" s="39"/>
      <c r="M558" s="46"/>
      <c r="N558" s="264"/>
      <c r="O558" s="46"/>
      <c r="P558" s="46"/>
      <c r="Q558" s="34"/>
      <c r="R558" s="36"/>
      <c r="S558" s="46"/>
      <c r="T558" s="36"/>
      <c r="U558" s="46"/>
      <c r="V558" s="46"/>
      <c r="W558" s="38"/>
      <c r="X558" s="38"/>
      <c r="Y558" s="36"/>
      <c r="Z558" s="34"/>
      <c r="AA558" s="48"/>
      <c r="AB558" s="20"/>
      <c r="AC558" s="46"/>
      <c r="AD558" s="46"/>
      <c r="AE558" s="38"/>
      <c r="AF558" s="34"/>
      <c r="AG558" s="38"/>
      <c r="AH558" s="38"/>
      <c r="AI558" s="38"/>
      <c r="AJ558" s="38"/>
      <c r="AK558" s="38"/>
      <c r="AL558" s="38"/>
      <c r="AM558" s="38"/>
      <c r="AN558" s="38"/>
      <c r="AO558" s="34"/>
      <c r="AP558" s="34"/>
      <c r="AQ558" s="34"/>
      <c r="AR558" s="53"/>
      <c r="AS558" s="53"/>
      <c r="AT558" s="38"/>
      <c r="AU558" s="39"/>
      <c r="AV558" s="39"/>
      <c r="AW558" s="34"/>
      <c r="AX558" s="38"/>
      <c r="AY558" s="38"/>
      <c r="AZ558" s="38"/>
      <c r="BA558" s="38"/>
      <c r="BB558" s="38"/>
      <c r="BC558" s="38"/>
      <c r="BD558" s="38"/>
      <c r="BE558" s="38"/>
      <c r="BF558" s="38"/>
      <c r="BG558" s="38"/>
      <c r="BH558" s="38"/>
      <c r="BI558" s="38"/>
      <c r="BJ558" s="38"/>
      <c r="BK558" s="38"/>
      <c r="BL558" s="38"/>
      <c r="BM558" s="38"/>
      <c r="BN558" s="38"/>
      <c r="BO558" s="38"/>
      <c r="BP558" s="38"/>
      <c r="BQ558" s="38"/>
      <c r="BR558" s="38"/>
    </row>
    <row r="559" ht="15.75" customHeight="1">
      <c r="A559" s="38"/>
      <c r="B559" s="36"/>
      <c r="C559" s="34"/>
      <c r="D559" s="36"/>
      <c r="E559" s="36"/>
      <c r="F559" s="36"/>
      <c r="G559" s="36"/>
      <c r="H559" s="36"/>
      <c r="I559" s="36"/>
      <c r="J559" s="38"/>
      <c r="K559" s="38"/>
      <c r="L559" s="39"/>
      <c r="M559" s="46"/>
      <c r="N559" s="264"/>
      <c r="O559" s="46"/>
      <c r="P559" s="46"/>
      <c r="Q559" s="34"/>
      <c r="R559" s="36"/>
      <c r="S559" s="46"/>
      <c r="T559" s="36"/>
      <c r="U559" s="46"/>
      <c r="V559" s="46"/>
      <c r="W559" s="38"/>
      <c r="X559" s="38"/>
      <c r="Y559" s="36"/>
      <c r="Z559" s="34"/>
      <c r="AA559" s="48"/>
      <c r="AB559" s="20"/>
      <c r="AC559" s="46"/>
      <c r="AD559" s="46"/>
      <c r="AE559" s="38"/>
      <c r="AF559" s="34"/>
      <c r="AG559" s="38"/>
      <c r="AH559" s="38"/>
      <c r="AI559" s="38"/>
      <c r="AJ559" s="38"/>
      <c r="AK559" s="38"/>
      <c r="AL559" s="38"/>
      <c r="AM559" s="38"/>
      <c r="AN559" s="38"/>
      <c r="AO559" s="34"/>
      <c r="AP559" s="34"/>
      <c r="AQ559" s="34"/>
      <c r="AR559" s="53"/>
      <c r="AS559" s="53"/>
      <c r="AT559" s="38"/>
      <c r="AU559" s="39"/>
      <c r="AV559" s="39"/>
      <c r="AW559" s="34"/>
      <c r="AX559" s="38"/>
      <c r="AY559" s="38"/>
      <c r="AZ559" s="38"/>
      <c r="BA559" s="38"/>
      <c r="BB559" s="38"/>
      <c r="BC559" s="38"/>
      <c r="BD559" s="38"/>
      <c r="BE559" s="38"/>
      <c r="BF559" s="38"/>
      <c r="BG559" s="38"/>
      <c r="BH559" s="38"/>
      <c r="BI559" s="38"/>
      <c r="BJ559" s="38"/>
      <c r="BK559" s="38"/>
      <c r="BL559" s="38"/>
      <c r="BM559" s="38"/>
      <c r="BN559" s="38"/>
      <c r="BO559" s="38"/>
      <c r="BP559" s="38"/>
      <c r="BQ559" s="38"/>
      <c r="BR559" s="38"/>
    </row>
    <row r="560" ht="15.75" customHeight="1">
      <c r="A560" s="38"/>
      <c r="B560" s="36"/>
      <c r="C560" s="34"/>
      <c r="D560" s="36"/>
      <c r="E560" s="36"/>
      <c r="F560" s="36"/>
      <c r="G560" s="36"/>
      <c r="H560" s="36"/>
      <c r="I560" s="36"/>
      <c r="J560" s="38"/>
      <c r="K560" s="38"/>
      <c r="L560" s="39"/>
      <c r="M560" s="46"/>
      <c r="N560" s="264"/>
      <c r="O560" s="46"/>
      <c r="P560" s="46"/>
      <c r="Q560" s="34"/>
      <c r="R560" s="36"/>
      <c r="S560" s="46"/>
      <c r="T560" s="36"/>
      <c r="U560" s="46"/>
      <c r="V560" s="46"/>
      <c r="W560" s="38"/>
      <c r="X560" s="38"/>
      <c r="Y560" s="36"/>
      <c r="Z560" s="34"/>
      <c r="AA560" s="48"/>
      <c r="AB560" s="20"/>
      <c r="AC560" s="46"/>
      <c r="AD560" s="46"/>
      <c r="AE560" s="38"/>
      <c r="AF560" s="34"/>
      <c r="AG560" s="38"/>
      <c r="AH560" s="38"/>
      <c r="AI560" s="38"/>
      <c r="AJ560" s="38"/>
      <c r="AK560" s="38"/>
      <c r="AL560" s="38"/>
      <c r="AM560" s="38"/>
      <c r="AN560" s="38"/>
      <c r="AO560" s="34"/>
      <c r="AP560" s="34"/>
      <c r="AQ560" s="34"/>
      <c r="AR560" s="53"/>
      <c r="AS560" s="53"/>
      <c r="AT560" s="38"/>
      <c r="AU560" s="39"/>
      <c r="AV560" s="39"/>
      <c r="AW560" s="34"/>
      <c r="AX560" s="38"/>
      <c r="AY560" s="38"/>
      <c r="AZ560" s="38"/>
      <c r="BA560" s="38"/>
      <c r="BB560" s="38"/>
      <c r="BC560" s="38"/>
      <c r="BD560" s="38"/>
      <c r="BE560" s="38"/>
      <c r="BF560" s="38"/>
      <c r="BG560" s="38"/>
      <c r="BH560" s="38"/>
      <c r="BI560" s="38"/>
      <c r="BJ560" s="38"/>
      <c r="BK560" s="38"/>
      <c r="BL560" s="38"/>
      <c r="BM560" s="38"/>
      <c r="BN560" s="38"/>
      <c r="BO560" s="38"/>
      <c r="BP560" s="38"/>
      <c r="BQ560" s="38"/>
      <c r="BR560" s="38"/>
    </row>
    <row r="561" ht="15.75" customHeight="1">
      <c r="A561" s="38"/>
      <c r="B561" s="36"/>
      <c r="C561" s="34"/>
      <c r="D561" s="36"/>
      <c r="E561" s="36"/>
      <c r="F561" s="36"/>
      <c r="G561" s="36"/>
      <c r="H561" s="36"/>
      <c r="I561" s="36"/>
      <c r="J561" s="38"/>
      <c r="K561" s="38"/>
      <c r="L561" s="39"/>
      <c r="M561" s="46"/>
      <c r="N561" s="264"/>
      <c r="O561" s="46"/>
      <c r="P561" s="46"/>
      <c r="Q561" s="34"/>
      <c r="R561" s="36"/>
      <c r="S561" s="46"/>
      <c r="T561" s="36"/>
      <c r="U561" s="46"/>
      <c r="V561" s="46"/>
      <c r="W561" s="38"/>
      <c r="X561" s="38"/>
      <c r="Y561" s="36"/>
      <c r="Z561" s="34"/>
      <c r="AA561" s="48"/>
      <c r="AB561" s="20"/>
      <c r="AC561" s="46"/>
      <c r="AD561" s="46"/>
      <c r="AE561" s="38"/>
      <c r="AF561" s="34"/>
      <c r="AG561" s="38"/>
      <c r="AH561" s="38"/>
      <c r="AI561" s="38"/>
      <c r="AJ561" s="38"/>
      <c r="AK561" s="38"/>
      <c r="AL561" s="38"/>
      <c r="AM561" s="38"/>
      <c r="AN561" s="38"/>
      <c r="AO561" s="34"/>
      <c r="AP561" s="34"/>
      <c r="AQ561" s="34"/>
      <c r="AR561" s="53"/>
      <c r="AS561" s="53"/>
      <c r="AT561" s="38"/>
      <c r="AU561" s="39"/>
      <c r="AV561" s="39"/>
      <c r="AW561" s="34"/>
      <c r="AX561" s="38"/>
      <c r="AY561" s="38"/>
      <c r="AZ561" s="38"/>
      <c r="BA561" s="38"/>
      <c r="BB561" s="38"/>
      <c r="BC561" s="38"/>
      <c r="BD561" s="38"/>
      <c r="BE561" s="38"/>
      <c r="BF561" s="38"/>
      <c r="BG561" s="38"/>
      <c r="BH561" s="38"/>
      <c r="BI561" s="38"/>
      <c r="BJ561" s="38"/>
      <c r="BK561" s="38"/>
      <c r="BL561" s="38"/>
      <c r="BM561" s="38"/>
      <c r="BN561" s="38"/>
      <c r="BO561" s="38"/>
      <c r="BP561" s="38"/>
      <c r="BQ561" s="38"/>
      <c r="BR561" s="38"/>
    </row>
    <row r="562" ht="15.75" customHeight="1">
      <c r="A562" s="38"/>
      <c r="B562" s="36"/>
      <c r="C562" s="34"/>
      <c r="D562" s="36"/>
      <c r="E562" s="36"/>
      <c r="F562" s="36"/>
      <c r="G562" s="36"/>
      <c r="H562" s="36"/>
      <c r="I562" s="36"/>
      <c r="J562" s="38"/>
      <c r="K562" s="38"/>
      <c r="L562" s="39"/>
      <c r="M562" s="46"/>
      <c r="N562" s="264"/>
      <c r="O562" s="46"/>
      <c r="P562" s="46"/>
      <c r="Q562" s="34"/>
      <c r="R562" s="36"/>
      <c r="S562" s="46"/>
      <c r="T562" s="36"/>
      <c r="U562" s="46"/>
      <c r="V562" s="46"/>
      <c r="W562" s="38"/>
      <c r="X562" s="38"/>
      <c r="Y562" s="36"/>
      <c r="Z562" s="34"/>
      <c r="AA562" s="48"/>
      <c r="AB562" s="20"/>
      <c r="AC562" s="46"/>
      <c r="AD562" s="46"/>
      <c r="AE562" s="38"/>
      <c r="AF562" s="34"/>
      <c r="AG562" s="38"/>
      <c r="AH562" s="38"/>
      <c r="AI562" s="38"/>
      <c r="AJ562" s="38"/>
      <c r="AK562" s="38"/>
      <c r="AL562" s="38"/>
      <c r="AM562" s="38"/>
      <c r="AN562" s="38"/>
      <c r="AO562" s="34"/>
      <c r="AP562" s="34"/>
      <c r="AQ562" s="34"/>
      <c r="AR562" s="53"/>
      <c r="AS562" s="53"/>
      <c r="AT562" s="38"/>
      <c r="AU562" s="39"/>
      <c r="AV562" s="39"/>
      <c r="AW562" s="34"/>
      <c r="AX562" s="38"/>
      <c r="AY562" s="38"/>
      <c r="AZ562" s="38"/>
      <c r="BA562" s="38"/>
      <c r="BB562" s="38"/>
      <c r="BC562" s="38"/>
      <c r="BD562" s="38"/>
      <c r="BE562" s="38"/>
      <c r="BF562" s="38"/>
      <c r="BG562" s="38"/>
      <c r="BH562" s="38"/>
      <c r="BI562" s="38"/>
      <c r="BJ562" s="38"/>
      <c r="BK562" s="38"/>
      <c r="BL562" s="38"/>
      <c r="BM562" s="38"/>
      <c r="BN562" s="38"/>
      <c r="BO562" s="38"/>
      <c r="BP562" s="38"/>
      <c r="BQ562" s="38"/>
      <c r="BR562" s="38"/>
    </row>
    <row r="563" ht="15.75" customHeight="1">
      <c r="A563" s="38"/>
      <c r="B563" s="36"/>
      <c r="C563" s="34"/>
      <c r="D563" s="36"/>
      <c r="E563" s="36"/>
      <c r="F563" s="36"/>
      <c r="G563" s="36"/>
      <c r="H563" s="36"/>
      <c r="I563" s="36"/>
      <c r="J563" s="38"/>
      <c r="K563" s="38"/>
      <c r="L563" s="39"/>
      <c r="M563" s="46"/>
      <c r="N563" s="264"/>
      <c r="O563" s="46"/>
      <c r="P563" s="46"/>
      <c r="Q563" s="34"/>
      <c r="R563" s="36"/>
      <c r="S563" s="46"/>
      <c r="T563" s="36"/>
      <c r="U563" s="46"/>
      <c r="V563" s="46"/>
      <c r="W563" s="38"/>
      <c r="X563" s="38"/>
      <c r="Y563" s="36"/>
      <c r="Z563" s="34"/>
      <c r="AA563" s="48"/>
      <c r="AB563" s="20"/>
      <c r="AC563" s="46"/>
      <c r="AD563" s="46"/>
      <c r="AE563" s="38"/>
      <c r="AF563" s="34"/>
      <c r="AG563" s="38"/>
      <c r="AH563" s="38"/>
      <c r="AI563" s="38"/>
      <c r="AJ563" s="38"/>
      <c r="AK563" s="38"/>
      <c r="AL563" s="38"/>
      <c r="AM563" s="38"/>
      <c r="AN563" s="38"/>
      <c r="AO563" s="34"/>
      <c r="AP563" s="34"/>
      <c r="AQ563" s="34"/>
      <c r="AR563" s="53"/>
      <c r="AS563" s="53"/>
      <c r="AT563" s="38"/>
      <c r="AU563" s="39"/>
      <c r="AV563" s="39"/>
      <c r="AW563" s="34"/>
      <c r="AX563" s="38"/>
      <c r="AY563" s="38"/>
      <c r="AZ563" s="38"/>
      <c r="BA563" s="38"/>
      <c r="BB563" s="38"/>
      <c r="BC563" s="38"/>
      <c r="BD563" s="38"/>
      <c r="BE563" s="38"/>
      <c r="BF563" s="38"/>
      <c r="BG563" s="38"/>
      <c r="BH563" s="38"/>
      <c r="BI563" s="38"/>
      <c r="BJ563" s="38"/>
      <c r="BK563" s="38"/>
      <c r="BL563" s="38"/>
      <c r="BM563" s="38"/>
      <c r="BN563" s="38"/>
      <c r="BO563" s="38"/>
      <c r="BP563" s="38"/>
      <c r="BQ563" s="38"/>
      <c r="BR563" s="38"/>
    </row>
    <row r="564" ht="15.75" customHeight="1">
      <c r="A564" s="38"/>
      <c r="B564" s="36"/>
      <c r="C564" s="34"/>
      <c r="D564" s="36"/>
      <c r="E564" s="36"/>
      <c r="F564" s="36"/>
      <c r="G564" s="36"/>
      <c r="H564" s="36"/>
      <c r="I564" s="36"/>
      <c r="J564" s="38"/>
      <c r="K564" s="38"/>
      <c r="L564" s="39"/>
      <c r="M564" s="46"/>
      <c r="N564" s="264"/>
      <c r="O564" s="46"/>
      <c r="P564" s="46"/>
      <c r="Q564" s="34"/>
      <c r="R564" s="36"/>
      <c r="S564" s="46"/>
      <c r="T564" s="36"/>
      <c r="U564" s="46"/>
      <c r="V564" s="46"/>
      <c r="W564" s="38"/>
      <c r="X564" s="38"/>
      <c r="Y564" s="36"/>
      <c r="Z564" s="34"/>
      <c r="AA564" s="48"/>
      <c r="AB564" s="20"/>
      <c r="AC564" s="46"/>
      <c r="AD564" s="46"/>
      <c r="AE564" s="38"/>
      <c r="AF564" s="34"/>
      <c r="AG564" s="38"/>
      <c r="AH564" s="38"/>
      <c r="AI564" s="38"/>
      <c r="AJ564" s="38"/>
      <c r="AK564" s="38"/>
      <c r="AL564" s="38"/>
      <c r="AM564" s="38"/>
      <c r="AN564" s="38"/>
      <c r="AO564" s="34"/>
      <c r="AP564" s="34"/>
      <c r="AQ564" s="34"/>
      <c r="AR564" s="53"/>
      <c r="AS564" s="53"/>
      <c r="AT564" s="38"/>
      <c r="AU564" s="39"/>
      <c r="AV564" s="39"/>
      <c r="AW564" s="34"/>
      <c r="AX564" s="38"/>
      <c r="AY564" s="38"/>
      <c r="AZ564" s="38"/>
      <c r="BA564" s="38"/>
      <c r="BB564" s="38"/>
      <c r="BC564" s="38"/>
      <c r="BD564" s="38"/>
      <c r="BE564" s="38"/>
      <c r="BF564" s="38"/>
      <c r="BG564" s="38"/>
      <c r="BH564" s="38"/>
      <c r="BI564" s="38"/>
      <c r="BJ564" s="38"/>
      <c r="BK564" s="38"/>
      <c r="BL564" s="38"/>
      <c r="BM564" s="38"/>
      <c r="BN564" s="38"/>
      <c r="BO564" s="38"/>
      <c r="BP564" s="38"/>
      <c r="BQ564" s="38"/>
      <c r="BR564" s="38"/>
    </row>
    <row r="565" ht="15.75" customHeight="1">
      <c r="A565" s="38"/>
      <c r="B565" s="36"/>
      <c r="C565" s="34"/>
      <c r="D565" s="36"/>
      <c r="E565" s="36"/>
      <c r="F565" s="36"/>
      <c r="G565" s="36"/>
      <c r="H565" s="36"/>
      <c r="I565" s="36"/>
      <c r="J565" s="38"/>
      <c r="K565" s="38"/>
      <c r="L565" s="39"/>
      <c r="M565" s="46"/>
      <c r="N565" s="264"/>
      <c r="O565" s="46"/>
      <c r="P565" s="46"/>
      <c r="Q565" s="34"/>
      <c r="R565" s="36"/>
      <c r="S565" s="46"/>
      <c r="T565" s="36"/>
      <c r="U565" s="46"/>
      <c r="V565" s="46"/>
      <c r="W565" s="38"/>
      <c r="X565" s="38"/>
      <c r="Y565" s="36"/>
      <c r="Z565" s="34"/>
      <c r="AA565" s="48"/>
      <c r="AB565" s="20"/>
      <c r="AC565" s="46"/>
      <c r="AD565" s="46"/>
      <c r="AE565" s="38"/>
      <c r="AF565" s="34"/>
      <c r="AG565" s="38"/>
      <c r="AH565" s="38"/>
      <c r="AI565" s="38"/>
      <c r="AJ565" s="38"/>
      <c r="AK565" s="38"/>
      <c r="AL565" s="38"/>
      <c r="AM565" s="38"/>
      <c r="AN565" s="38"/>
      <c r="AO565" s="34"/>
      <c r="AP565" s="34"/>
      <c r="AQ565" s="34"/>
      <c r="AR565" s="53"/>
      <c r="AS565" s="53"/>
      <c r="AT565" s="38"/>
      <c r="AU565" s="39"/>
      <c r="AV565" s="39"/>
      <c r="AW565" s="34"/>
      <c r="AX565" s="38"/>
      <c r="AY565" s="38"/>
      <c r="AZ565" s="38"/>
      <c r="BA565" s="38"/>
      <c r="BB565" s="38"/>
      <c r="BC565" s="38"/>
      <c r="BD565" s="38"/>
      <c r="BE565" s="38"/>
      <c r="BF565" s="38"/>
      <c r="BG565" s="38"/>
      <c r="BH565" s="38"/>
      <c r="BI565" s="38"/>
      <c r="BJ565" s="38"/>
      <c r="BK565" s="38"/>
      <c r="BL565" s="38"/>
      <c r="BM565" s="38"/>
      <c r="BN565" s="38"/>
      <c r="BO565" s="38"/>
      <c r="BP565" s="38"/>
      <c r="BQ565" s="38"/>
      <c r="BR565" s="38"/>
    </row>
    <row r="566" ht="15.75" customHeight="1">
      <c r="A566" s="38"/>
      <c r="B566" s="36"/>
      <c r="C566" s="34"/>
      <c r="D566" s="36"/>
      <c r="E566" s="36"/>
      <c r="F566" s="36"/>
      <c r="G566" s="36"/>
      <c r="H566" s="36"/>
      <c r="I566" s="36"/>
      <c r="J566" s="38"/>
      <c r="K566" s="38"/>
      <c r="L566" s="39"/>
      <c r="M566" s="46"/>
      <c r="N566" s="264"/>
      <c r="O566" s="46"/>
      <c r="P566" s="46"/>
      <c r="Q566" s="34"/>
      <c r="R566" s="36"/>
      <c r="S566" s="46"/>
      <c r="T566" s="36"/>
      <c r="U566" s="46"/>
      <c r="V566" s="46"/>
      <c r="W566" s="38"/>
      <c r="X566" s="38"/>
      <c r="Y566" s="36"/>
      <c r="Z566" s="34"/>
      <c r="AA566" s="48"/>
      <c r="AB566" s="20"/>
      <c r="AC566" s="46"/>
      <c r="AD566" s="46"/>
      <c r="AE566" s="38"/>
      <c r="AF566" s="34"/>
      <c r="AG566" s="38"/>
      <c r="AH566" s="38"/>
      <c r="AI566" s="38"/>
      <c r="AJ566" s="38"/>
      <c r="AK566" s="38"/>
      <c r="AL566" s="38"/>
      <c r="AM566" s="38"/>
      <c r="AN566" s="38"/>
      <c r="AO566" s="34"/>
      <c r="AP566" s="34"/>
      <c r="AQ566" s="34"/>
      <c r="AR566" s="53"/>
      <c r="AS566" s="53"/>
      <c r="AT566" s="38"/>
      <c r="AU566" s="39"/>
      <c r="AV566" s="39"/>
      <c r="AW566" s="34"/>
      <c r="AX566" s="38"/>
      <c r="AY566" s="38"/>
      <c r="AZ566" s="38"/>
      <c r="BA566" s="38"/>
      <c r="BB566" s="38"/>
      <c r="BC566" s="38"/>
      <c r="BD566" s="38"/>
      <c r="BE566" s="38"/>
      <c r="BF566" s="38"/>
      <c r="BG566" s="38"/>
      <c r="BH566" s="38"/>
      <c r="BI566" s="38"/>
      <c r="BJ566" s="38"/>
      <c r="BK566" s="38"/>
      <c r="BL566" s="38"/>
      <c r="BM566" s="38"/>
      <c r="BN566" s="38"/>
      <c r="BO566" s="38"/>
      <c r="BP566" s="38"/>
      <c r="BQ566" s="38"/>
      <c r="BR566" s="38"/>
    </row>
    <row r="567" ht="15.75" customHeight="1">
      <c r="A567" s="38"/>
      <c r="B567" s="36"/>
      <c r="C567" s="34"/>
      <c r="D567" s="36"/>
      <c r="E567" s="36"/>
      <c r="F567" s="36"/>
      <c r="G567" s="36"/>
      <c r="H567" s="36"/>
      <c r="I567" s="36"/>
      <c r="J567" s="38"/>
      <c r="K567" s="38"/>
      <c r="L567" s="39"/>
      <c r="M567" s="46"/>
      <c r="N567" s="264"/>
      <c r="O567" s="46"/>
      <c r="P567" s="46"/>
      <c r="Q567" s="34"/>
      <c r="R567" s="36"/>
      <c r="S567" s="46"/>
      <c r="T567" s="36"/>
      <c r="U567" s="46"/>
      <c r="V567" s="46"/>
      <c r="W567" s="38"/>
      <c r="X567" s="38"/>
      <c r="Y567" s="36"/>
      <c r="Z567" s="34"/>
      <c r="AA567" s="48"/>
      <c r="AB567" s="20"/>
      <c r="AC567" s="46"/>
      <c r="AD567" s="46"/>
      <c r="AE567" s="38"/>
      <c r="AF567" s="34"/>
      <c r="AG567" s="38"/>
      <c r="AH567" s="38"/>
      <c r="AI567" s="38"/>
      <c r="AJ567" s="38"/>
      <c r="AK567" s="38"/>
      <c r="AL567" s="38"/>
      <c r="AM567" s="38"/>
      <c r="AN567" s="38"/>
      <c r="AO567" s="34"/>
      <c r="AP567" s="34"/>
      <c r="AQ567" s="34"/>
      <c r="AR567" s="53"/>
      <c r="AS567" s="53"/>
      <c r="AT567" s="38"/>
      <c r="AU567" s="39"/>
      <c r="AV567" s="39"/>
      <c r="AW567" s="34"/>
      <c r="AX567" s="38"/>
      <c r="AY567" s="38"/>
      <c r="AZ567" s="38"/>
      <c r="BA567" s="38"/>
      <c r="BB567" s="38"/>
      <c r="BC567" s="38"/>
      <c r="BD567" s="38"/>
      <c r="BE567" s="38"/>
      <c r="BF567" s="38"/>
      <c r="BG567" s="38"/>
      <c r="BH567" s="38"/>
      <c r="BI567" s="38"/>
      <c r="BJ567" s="38"/>
      <c r="BK567" s="38"/>
      <c r="BL567" s="38"/>
      <c r="BM567" s="38"/>
      <c r="BN567" s="38"/>
      <c r="BO567" s="38"/>
      <c r="BP567" s="38"/>
      <c r="BQ567" s="38"/>
      <c r="BR567" s="38"/>
    </row>
    <row r="568" ht="15.75" customHeight="1">
      <c r="A568" s="38"/>
      <c r="B568" s="36"/>
      <c r="C568" s="34"/>
      <c r="D568" s="36"/>
      <c r="E568" s="36"/>
      <c r="F568" s="36"/>
      <c r="G568" s="36"/>
      <c r="H568" s="36"/>
      <c r="I568" s="36"/>
      <c r="J568" s="38"/>
      <c r="K568" s="38"/>
      <c r="L568" s="39"/>
      <c r="M568" s="46"/>
      <c r="N568" s="264"/>
      <c r="O568" s="46"/>
      <c r="P568" s="46"/>
      <c r="Q568" s="34"/>
      <c r="R568" s="36"/>
      <c r="S568" s="46"/>
      <c r="T568" s="36"/>
      <c r="U568" s="46"/>
      <c r="V568" s="46"/>
      <c r="W568" s="38"/>
      <c r="X568" s="38"/>
      <c r="Y568" s="36"/>
      <c r="Z568" s="34"/>
      <c r="AA568" s="48"/>
      <c r="AB568" s="20"/>
      <c r="AC568" s="46"/>
      <c r="AD568" s="46"/>
      <c r="AE568" s="38"/>
      <c r="AF568" s="34"/>
      <c r="AG568" s="38"/>
      <c r="AH568" s="38"/>
      <c r="AI568" s="38"/>
      <c r="AJ568" s="38"/>
      <c r="AK568" s="38"/>
      <c r="AL568" s="38"/>
      <c r="AM568" s="38"/>
      <c r="AN568" s="38"/>
      <c r="AO568" s="34"/>
      <c r="AP568" s="34"/>
      <c r="AQ568" s="34"/>
      <c r="AR568" s="53"/>
      <c r="AS568" s="53"/>
      <c r="AT568" s="38"/>
      <c r="AU568" s="39"/>
      <c r="AV568" s="39"/>
      <c r="AW568" s="34"/>
      <c r="AX568" s="38"/>
      <c r="AY568" s="38"/>
      <c r="AZ568" s="38"/>
      <c r="BA568" s="38"/>
      <c r="BB568" s="38"/>
      <c r="BC568" s="38"/>
      <c r="BD568" s="38"/>
      <c r="BE568" s="38"/>
      <c r="BF568" s="38"/>
      <c r="BG568" s="38"/>
      <c r="BH568" s="38"/>
      <c r="BI568" s="38"/>
      <c r="BJ568" s="38"/>
      <c r="BK568" s="38"/>
      <c r="BL568" s="38"/>
      <c r="BM568" s="38"/>
      <c r="BN568" s="38"/>
      <c r="BO568" s="38"/>
      <c r="BP568" s="38"/>
      <c r="BQ568" s="38"/>
      <c r="BR568" s="38"/>
    </row>
    <row r="569" ht="15.75" customHeight="1">
      <c r="A569" s="38"/>
      <c r="B569" s="36"/>
      <c r="C569" s="34"/>
      <c r="D569" s="36"/>
      <c r="E569" s="36"/>
      <c r="F569" s="36"/>
      <c r="G569" s="36"/>
      <c r="H569" s="36"/>
      <c r="I569" s="36"/>
      <c r="J569" s="38"/>
      <c r="K569" s="38"/>
      <c r="L569" s="39"/>
      <c r="M569" s="46"/>
      <c r="N569" s="264"/>
      <c r="O569" s="46"/>
      <c r="P569" s="46"/>
      <c r="Q569" s="34"/>
      <c r="R569" s="36"/>
      <c r="S569" s="46"/>
      <c r="T569" s="36"/>
      <c r="U569" s="46"/>
      <c r="V569" s="46"/>
      <c r="W569" s="38"/>
      <c r="X569" s="38"/>
      <c r="Y569" s="36"/>
      <c r="Z569" s="34"/>
      <c r="AA569" s="48"/>
      <c r="AB569" s="20"/>
      <c r="AC569" s="46"/>
      <c r="AD569" s="46"/>
      <c r="AE569" s="38"/>
      <c r="AF569" s="34"/>
      <c r="AG569" s="38"/>
      <c r="AH569" s="38"/>
      <c r="AI569" s="38"/>
      <c r="AJ569" s="38"/>
      <c r="AK569" s="38"/>
      <c r="AL569" s="38"/>
      <c r="AM569" s="38"/>
      <c r="AN569" s="38"/>
      <c r="AO569" s="34"/>
      <c r="AP569" s="34"/>
      <c r="AQ569" s="34"/>
      <c r="AR569" s="53"/>
      <c r="AS569" s="53"/>
      <c r="AT569" s="38"/>
      <c r="AU569" s="39"/>
      <c r="AV569" s="39"/>
      <c r="AW569" s="34"/>
      <c r="AX569" s="38"/>
      <c r="AY569" s="38"/>
      <c r="AZ569" s="38"/>
      <c r="BA569" s="38"/>
      <c r="BB569" s="38"/>
      <c r="BC569" s="38"/>
      <c r="BD569" s="38"/>
      <c r="BE569" s="38"/>
      <c r="BF569" s="38"/>
      <c r="BG569" s="38"/>
      <c r="BH569" s="38"/>
      <c r="BI569" s="38"/>
      <c r="BJ569" s="38"/>
      <c r="BK569" s="38"/>
      <c r="BL569" s="38"/>
      <c r="BM569" s="38"/>
      <c r="BN569" s="38"/>
      <c r="BO569" s="38"/>
      <c r="BP569" s="38"/>
      <c r="BQ569" s="38"/>
      <c r="BR569" s="38"/>
    </row>
    <row r="570" ht="15.75" customHeight="1">
      <c r="A570" s="38"/>
      <c r="B570" s="36"/>
      <c r="C570" s="34"/>
      <c r="D570" s="36"/>
      <c r="E570" s="36"/>
      <c r="F570" s="36"/>
      <c r="G570" s="36"/>
      <c r="H570" s="36"/>
      <c r="I570" s="36"/>
      <c r="J570" s="38"/>
      <c r="K570" s="38"/>
      <c r="L570" s="39"/>
      <c r="M570" s="46"/>
      <c r="N570" s="264"/>
      <c r="O570" s="46"/>
      <c r="P570" s="46"/>
      <c r="Q570" s="34"/>
      <c r="R570" s="36"/>
      <c r="S570" s="46"/>
      <c r="T570" s="36"/>
      <c r="U570" s="46"/>
      <c r="V570" s="46"/>
      <c r="W570" s="38"/>
      <c r="X570" s="38"/>
      <c r="Y570" s="36"/>
      <c r="Z570" s="34"/>
      <c r="AA570" s="48"/>
      <c r="AB570" s="20"/>
      <c r="AC570" s="46"/>
      <c r="AD570" s="46"/>
      <c r="AE570" s="38"/>
      <c r="AF570" s="34"/>
      <c r="AG570" s="38"/>
      <c r="AH570" s="38"/>
      <c r="AI570" s="38"/>
      <c r="AJ570" s="38"/>
      <c r="AK570" s="38"/>
      <c r="AL570" s="38"/>
      <c r="AM570" s="38"/>
      <c r="AN570" s="38"/>
      <c r="AO570" s="34"/>
      <c r="AP570" s="34"/>
      <c r="AQ570" s="34"/>
      <c r="AR570" s="53"/>
      <c r="AS570" s="53"/>
      <c r="AT570" s="38"/>
      <c r="AU570" s="39"/>
      <c r="AV570" s="39"/>
      <c r="AW570" s="34"/>
      <c r="AX570" s="38"/>
      <c r="AY570" s="38"/>
      <c r="AZ570" s="38"/>
      <c r="BA570" s="38"/>
      <c r="BB570" s="38"/>
      <c r="BC570" s="38"/>
      <c r="BD570" s="38"/>
      <c r="BE570" s="38"/>
      <c r="BF570" s="38"/>
      <c r="BG570" s="38"/>
      <c r="BH570" s="38"/>
      <c r="BI570" s="38"/>
      <c r="BJ570" s="38"/>
      <c r="BK570" s="38"/>
      <c r="BL570" s="38"/>
      <c r="BM570" s="38"/>
      <c r="BN570" s="38"/>
      <c r="BO570" s="38"/>
      <c r="BP570" s="38"/>
      <c r="BQ570" s="38"/>
      <c r="BR570" s="38"/>
    </row>
    <row r="571" ht="15.75" customHeight="1">
      <c r="A571" s="38"/>
      <c r="B571" s="36"/>
      <c r="C571" s="34"/>
      <c r="D571" s="36"/>
      <c r="E571" s="36"/>
      <c r="F571" s="36"/>
      <c r="G571" s="36"/>
      <c r="H571" s="36"/>
      <c r="I571" s="36"/>
      <c r="J571" s="38"/>
      <c r="K571" s="38"/>
      <c r="L571" s="39"/>
      <c r="M571" s="46"/>
      <c r="N571" s="264"/>
      <c r="O571" s="46"/>
      <c r="P571" s="46"/>
      <c r="Q571" s="34"/>
      <c r="R571" s="36"/>
      <c r="S571" s="46"/>
      <c r="T571" s="36"/>
      <c r="U571" s="46"/>
      <c r="V571" s="46"/>
      <c r="W571" s="38"/>
      <c r="X571" s="38"/>
      <c r="Y571" s="36"/>
      <c r="Z571" s="34"/>
      <c r="AA571" s="48"/>
      <c r="AB571" s="20"/>
      <c r="AC571" s="46"/>
      <c r="AD571" s="46"/>
      <c r="AE571" s="38"/>
      <c r="AF571" s="34"/>
      <c r="AG571" s="38"/>
      <c r="AH571" s="38"/>
      <c r="AI571" s="38"/>
      <c r="AJ571" s="38"/>
      <c r="AK571" s="38"/>
      <c r="AL571" s="38"/>
      <c r="AM571" s="38"/>
      <c r="AN571" s="38"/>
      <c r="AO571" s="34"/>
      <c r="AP571" s="34"/>
      <c r="AQ571" s="34"/>
      <c r="AR571" s="53"/>
      <c r="AS571" s="53"/>
      <c r="AT571" s="38"/>
      <c r="AU571" s="39"/>
      <c r="AV571" s="39"/>
      <c r="AW571" s="34"/>
      <c r="AX571" s="38"/>
      <c r="AY571" s="38"/>
      <c r="AZ571" s="38"/>
      <c r="BA571" s="38"/>
      <c r="BB571" s="38"/>
      <c r="BC571" s="38"/>
      <c r="BD571" s="38"/>
      <c r="BE571" s="38"/>
      <c r="BF571" s="38"/>
      <c r="BG571" s="38"/>
      <c r="BH571" s="38"/>
      <c r="BI571" s="38"/>
      <c r="BJ571" s="38"/>
      <c r="BK571" s="38"/>
      <c r="BL571" s="38"/>
      <c r="BM571" s="38"/>
      <c r="BN571" s="38"/>
      <c r="BO571" s="38"/>
      <c r="BP571" s="38"/>
      <c r="BQ571" s="38"/>
      <c r="BR571" s="38"/>
    </row>
    <row r="572" ht="15.75" customHeight="1">
      <c r="A572" s="38"/>
      <c r="B572" s="36"/>
      <c r="C572" s="34"/>
      <c r="D572" s="36"/>
      <c r="E572" s="36"/>
      <c r="F572" s="36"/>
      <c r="G572" s="36"/>
      <c r="H572" s="36"/>
      <c r="I572" s="36"/>
      <c r="J572" s="38"/>
      <c r="K572" s="38"/>
      <c r="L572" s="39"/>
      <c r="M572" s="46"/>
      <c r="N572" s="264"/>
      <c r="O572" s="46"/>
      <c r="P572" s="46"/>
      <c r="Q572" s="34"/>
      <c r="R572" s="36"/>
      <c r="S572" s="46"/>
      <c r="T572" s="36"/>
      <c r="U572" s="46"/>
      <c r="V572" s="46"/>
      <c r="W572" s="38"/>
      <c r="X572" s="38"/>
      <c r="Y572" s="36"/>
      <c r="Z572" s="34"/>
      <c r="AA572" s="48"/>
      <c r="AB572" s="20"/>
      <c r="AC572" s="46"/>
      <c r="AD572" s="46"/>
      <c r="AE572" s="38"/>
      <c r="AF572" s="34"/>
      <c r="AG572" s="38"/>
      <c r="AH572" s="38"/>
      <c r="AI572" s="38"/>
      <c r="AJ572" s="38"/>
      <c r="AK572" s="38"/>
      <c r="AL572" s="38"/>
      <c r="AM572" s="38"/>
      <c r="AN572" s="38"/>
      <c r="AO572" s="34"/>
      <c r="AP572" s="34"/>
      <c r="AQ572" s="34"/>
      <c r="AR572" s="53"/>
      <c r="AS572" s="53"/>
      <c r="AT572" s="38"/>
      <c r="AU572" s="39"/>
      <c r="AV572" s="39"/>
      <c r="AW572" s="34"/>
      <c r="AX572" s="38"/>
      <c r="AY572" s="38"/>
      <c r="AZ572" s="38"/>
      <c r="BA572" s="38"/>
      <c r="BB572" s="38"/>
      <c r="BC572" s="38"/>
      <c r="BD572" s="38"/>
      <c r="BE572" s="38"/>
      <c r="BF572" s="38"/>
      <c r="BG572" s="38"/>
      <c r="BH572" s="38"/>
      <c r="BI572" s="38"/>
      <c r="BJ572" s="38"/>
      <c r="BK572" s="38"/>
      <c r="BL572" s="38"/>
      <c r="BM572" s="38"/>
      <c r="BN572" s="38"/>
      <c r="BO572" s="38"/>
      <c r="BP572" s="38"/>
      <c r="BQ572" s="38"/>
      <c r="BR572" s="38"/>
    </row>
    <row r="573" ht="15.75" customHeight="1">
      <c r="A573" s="38"/>
      <c r="B573" s="36"/>
      <c r="C573" s="34"/>
      <c r="D573" s="36"/>
      <c r="E573" s="36"/>
      <c r="F573" s="36"/>
      <c r="G573" s="36"/>
      <c r="H573" s="36"/>
      <c r="I573" s="36"/>
      <c r="J573" s="38"/>
      <c r="K573" s="38"/>
      <c r="L573" s="39"/>
      <c r="M573" s="46"/>
      <c r="N573" s="264"/>
      <c r="O573" s="46"/>
      <c r="P573" s="46"/>
      <c r="Q573" s="34"/>
      <c r="R573" s="36"/>
      <c r="S573" s="46"/>
      <c r="T573" s="36"/>
      <c r="U573" s="46"/>
      <c r="V573" s="46"/>
      <c r="W573" s="38"/>
      <c r="X573" s="38"/>
      <c r="Y573" s="36"/>
      <c r="Z573" s="34"/>
      <c r="AA573" s="48"/>
      <c r="AB573" s="20"/>
      <c r="AC573" s="46"/>
      <c r="AD573" s="46"/>
      <c r="AE573" s="38"/>
      <c r="AF573" s="34"/>
      <c r="AG573" s="38"/>
      <c r="AH573" s="38"/>
      <c r="AI573" s="38"/>
      <c r="AJ573" s="38"/>
      <c r="AK573" s="38"/>
      <c r="AL573" s="38"/>
      <c r="AM573" s="38"/>
      <c r="AN573" s="38"/>
      <c r="AO573" s="34"/>
      <c r="AP573" s="34"/>
      <c r="AQ573" s="34"/>
      <c r="AR573" s="53"/>
      <c r="AS573" s="53"/>
      <c r="AT573" s="38"/>
      <c r="AU573" s="39"/>
      <c r="AV573" s="39"/>
      <c r="AW573" s="34"/>
      <c r="AX573" s="38"/>
      <c r="AY573" s="38"/>
      <c r="AZ573" s="38"/>
      <c r="BA573" s="38"/>
      <c r="BB573" s="38"/>
      <c r="BC573" s="38"/>
      <c r="BD573" s="38"/>
      <c r="BE573" s="38"/>
      <c r="BF573" s="38"/>
      <c r="BG573" s="38"/>
      <c r="BH573" s="38"/>
      <c r="BI573" s="38"/>
      <c r="BJ573" s="38"/>
      <c r="BK573" s="38"/>
      <c r="BL573" s="38"/>
      <c r="BM573" s="38"/>
      <c r="BN573" s="38"/>
      <c r="BO573" s="38"/>
      <c r="BP573" s="38"/>
      <c r="BQ573" s="38"/>
      <c r="BR573" s="38"/>
    </row>
    <row r="574" ht="15.75" customHeight="1">
      <c r="A574" s="38"/>
      <c r="B574" s="36"/>
      <c r="C574" s="34"/>
      <c r="D574" s="36"/>
      <c r="E574" s="36"/>
      <c r="F574" s="36"/>
      <c r="G574" s="36"/>
      <c r="H574" s="36"/>
      <c r="I574" s="36"/>
      <c r="J574" s="38"/>
      <c r="K574" s="38"/>
      <c r="L574" s="39"/>
      <c r="M574" s="46"/>
      <c r="N574" s="264"/>
      <c r="O574" s="46"/>
      <c r="P574" s="46"/>
      <c r="Q574" s="34"/>
      <c r="R574" s="36"/>
      <c r="S574" s="46"/>
      <c r="T574" s="36"/>
      <c r="U574" s="46"/>
      <c r="V574" s="46"/>
      <c r="W574" s="38"/>
      <c r="X574" s="38"/>
      <c r="Y574" s="36"/>
      <c r="Z574" s="34"/>
      <c r="AA574" s="48"/>
      <c r="AB574" s="20"/>
      <c r="AC574" s="46"/>
      <c r="AD574" s="46"/>
      <c r="AE574" s="38"/>
      <c r="AF574" s="34"/>
      <c r="AG574" s="38"/>
      <c r="AH574" s="38"/>
      <c r="AI574" s="38"/>
      <c r="AJ574" s="38"/>
      <c r="AK574" s="38"/>
      <c r="AL574" s="38"/>
      <c r="AM574" s="38"/>
      <c r="AN574" s="38"/>
      <c r="AO574" s="34"/>
      <c r="AP574" s="34"/>
      <c r="AQ574" s="34"/>
      <c r="AR574" s="53"/>
      <c r="AS574" s="53"/>
      <c r="AT574" s="38"/>
      <c r="AU574" s="39"/>
      <c r="AV574" s="39"/>
      <c r="AW574" s="34"/>
      <c r="AX574" s="38"/>
      <c r="AY574" s="38"/>
      <c r="AZ574" s="38"/>
      <c r="BA574" s="38"/>
      <c r="BB574" s="38"/>
      <c r="BC574" s="38"/>
      <c r="BD574" s="38"/>
      <c r="BE574" s="38"/>
      <c r="BF574" s="38"/>
      <c r="BG574" s="38"/>
      <c r="BH574" s="38"/>
      <c r="BI574" s="38"/>
      <c r="BJ574" s="38"/>
      <c r="BK574" s="38"/>
      <c r="BL574" s="38"/>
      <c r="BM574" s="38"/>
      <c r="BN574" s="38"/>
      <c r="BO574" s="38"/>
      <c r="BP574" s="38"/>
      <c r="BQ574" s="38"/>
      <c r="BR574" s="38"/>
    </row>
    <row r="575" ht="15.75" customHeight="1">
      <c r="A575" s="38"/>
      <c r="B575" s="36"/>
      <c r="C575" s="34"/>
      <c r="D575" s="36"/>
      <c r="E575" s="36"/>
      <c r="F575" s="36"/>
      <c r="G575" s="36"/>
      <c r="H575" s="36"/>
      <c r="I575" s="36"/>
      <c r="J575" s="38"/>
      <c r="K575" s="38"/>
      <c r="L575" s="39"/>
      <c r="M575" s="46"/>
      <c r="N575" s="264"/>
      <c r="O575" s="46"/>
      <c r="P575" s="46"/>
      <c r="Q575" s="34"/>
      <c r="R575" s="36"/>
      <c r="S575" s="46"/>
      <c r="T575" s="36"/>
      <c r="U575" s="46"/>
      <c r="V575" s="46"/>
      <c r="W575" s="38"/>
      <c r="X575" s="38"/>
      <c r="Y575" s="36"/>
      <c r="Z575" s="34"/>
      <c r="AA575" s="48"/>
      <c r="AB575" s="20"/>
      <c r="AC575" s="46"/>
      <c r="AD575" s="46"/>
      <c r="AE575" s="38"/>
      <c r="AF575" s="34"/>
      <c r="AG575" s="38"/>
      <c r="AH575" s="38"/>
      <c r="AI575" s="38"/>
      <c r="AJ575" s="38"/>
      <c r="AK575" s="38"/>
      <c r="AL575" s="38"/>
      <c r="AM575" s="38"/>
      <c r="AN575" s="38"/>
      <c r="AO575" s="34"/>
      <c r="AP575" s="34"/>
      <c r="AQ575" s="34"/>
      <c r="AR575" s="53"/>
      <c r="AS575" s="53"/>
      <c r="AT575" s="38"/>
      <c r="AU575" s="39"/>
      <c r="AV575" s="39"/>
      <c r="AW575" s="34"/>
      <c r="AX575" s="38"/>
      <c r="AY575" s="38"/>
      <c r="AZ575" s="38"/>
      <c r="BA575" s="38"/>
      <c r="BB575" s="38"/>
      <c r="BC575" s="38"/>
      <c r="BD575" s="38"/>
      <c r="BE575" s="38"/>
      <c r="BF575" s="38"/>
      <c r="BG575" s="38"/>
      <c r="BH575" s="38"/>
      <c r="BI575" s="38"/>
      <c r="BJ575" s="38"/>
      <c r="BK575" s="38"/>
      <c r="BL575" s="38"/>
      <c r="BM575" s="38"/>
      <c r="BN575" s="38"/>
      <c r="BO575" s="38"/>
      <c r="BP575" s="38"/>
      <c r="BQ575" s="38"/>
      <c r="BR575" s="38"/>
    </row>
    <row r="576" ht="15.75" customHeight="1">
      <c r="A576" s="38"/>
      <c r="B576" s="36"/>
      <c r="C576" s="34"/>
      <c r="D576" s="36"/>
      <c r="E576" s="36"/>
      <c r="F576" s="36"/>
      <c r="G576" s="36"/>
      <c r="H576" s="36"/>
      <c r="I576" s="36"/>
      <c r="J576" s="38"/>
      <c r="K576" s="38"/>
      <c r="L576" s="39"/>
      <c r="M576" s="46"/>
      <c r="N576" s="264"/>
      <c r="O576" s="46"/>
      <c r="P576" s="46"/>
      <c r="Q576" s="34"/>
      <c r="R576" s="36"/>
      <c r="S576" s="46"/>
      <c r="T576" s="36"/>
      <c r="U576" s="46"/>
      <c r="V576" s="46"/>
      <c r="W576" s="38"/>
      <c r="X576" s="38"/>
      <c r="Y576" s="36"/>
      <c r="Z576" s="34"/>
      <c r="AA576" s="48"/>
      <c r="AB576" s="20"/>
      <c r="AC576" s="46"/>
      <c r="AD576" s="46"/>
      <c r="AE576" s="38"/>
      <c r="AF576" s="34"/>
      <c r="AG576" s="38"/>
      <c r="AH576" s="38"/>
      <c r="AI576" s="38"/>
      <c r="AJ576" s="38"/>
      <c r="AK576" s="38"/>
      <c r="AL576" s="38"/>
      <c r="AM576" s="38"/>
      <c r="AN576" s="38"/>
      <c r="AO576" s="34"/>
      <c r="AP576" s="34"/>
      <c r="AQ576" s="34"/>
      <c r="AR576" s="53"/>
      <c r="AS576" s="53"/>
      <c r="AT576" s="38"/>
      <c r="AU576" s="39"/>
      <c r="AV576" s="39"/>
      <c r="AW576" s="34"/>
      <c r="AX576" s="38"/>
      <c r="AY576" s="38"/>
      <c r="AZ576" s="38"/>
      <c r="BA576" s="38"/>
      <c r="BB576" s="38"/>
      <c r="BC576" s="38"/>
      <c r="BD576" s="38"/>
      <c r="BE576" s="38"/>
      <c r="BF576" s="38"/>
      <c r="BG576" s="38"/>
      <c r="BH576" s="38"/>
      <c r="BI576" s="38"/>
      <c r="BJ576" s="38"/>
      <c r="BK576" s="38"/>
      <c r="BL576" s="38"/>
      <c r="BM576" s="38"/>
      <c r="BN576" s="38"/>
      <c r="BO576" s="38"/>
      <c r="BP576" s="38"/>
      <c r="BQ576" s="38"/>
      <c r="BR576" s="38"/>
    </row>
    <row r="577" ht="15.75" customHeight="1">
      <c r="A577" s="38"/>
      <c r="B577" s="36"/>
      <c r="C577" s="34"/>
      <c r="D577" s="36"/>
      <c r="E577" s="36"/>
      <c r="F577" s="36"/>
      <c r="G577" s="36"/>
      <c r="H577" s="36"/>
      <c r="I577" s="36"/>
      <c r="J577" s="38"/>
      <c r="K577" s="38"/>
      <c r="L577" s="39"/>
      <c r="M577" s="46"/>
      <c r="N577" s="264"/>
      <c r="O577" s="46"/>
      <c r="P577" s="46"/>
      <c r="Q577" s="34"/>
      <c r="R577" s="36"/>
      <c r="S577" s="46"/>
      <c r="T577" s="36"/>
      <c r="U577" s="46"/>
      <c r="V577" s="46"/>
      <c r="W577" s="38"/>
      <c r="X577" s="38"/>
      <c r="Y577" s="36"/>
      <c r="Z577" s="34"/>
      <c r="AA577" s="48"/>
      <c r="AB577" s="20"/>
      <c r="AC577" s="46"/>
      <c r="AD577" s="46"/>
      <c r="AE577" s="38"/>
      <c r="AF577" s="34"/>
      <c r="AG577" s="38"/>
      <c r="AH577" s="38"/>
      <c r="AI577" s="38"/>
      <c r="AJ577" s="38"/>
      <c r="AK577" s="38"/>
      <c r="AL577" s="38"/>
      <c r="AM577" s="38"/>
      <c r="AN577" s="38"/>
      <c r="AO577" s="34"/>
      <c r="AP577" s="34"/>
      <c r="AQ577" s="34"/>
      <c r="AR577" s="53"/>
      <c r="AS577" s="53"/>
      <c r="AT577" s="38"/>
      <c r="AU577" s="39"/>
      <c r="AV577" s="39"/>
      <c r="AW577" s="34"/>
      <c r="AX577" s="38"/>
      <c r="AY577" s="38"/>
      <c r="AZ577" s="38"/>
      <c r="BA577" s="38"/>
      <c r="BB577" s="38"/>
      <c r="BC577" s="38"/>
      <c r="BD577" s="38"/>
      <c r="BE577" s="38"/>
      <c r="BF577" s="38"/>
      <c r="BG577" s="38"/>
      <c r="BH577" s="38"/>
      <c r="BI577" s="38"/>
      <c r="BJ577" s="38"/>
      <c r="BK577" s="38"/>
      <c r="BL577" s="38"/>
      <c r="BM577" s="38"/>
      <c r="BN577" s="38"/>
      <c r="BO577" s="38"/>
      <c r="BP577" s="38"/>
      <c r="BQ577" s="38"/>
      <c r="BR577" s="38"/>
    </row>
    <row r="578" ht="15.75" customHeight="1">
      <c r="A578" s="38"/>
      <c r="B578" s="36"/>
      <c r="C578" s="34"/>
      <c r="D578" s="36"/>
      <c r="E578" s="36"/>
      <c r="F578" s="36"/>
      <c r="G578" s="36"/>
      <c r="H578" s="36"/>
      <c r="I578" s="36"/>
      <c r="J578" s="38"/>
      <c r="K578" s="38"/>
      <c r="L578" s="39"/>
      <c r="M578" s="46"/>
      <c r="N578" s="264"/>
      <c r="O578" s="46"/>
      <c r="P578" s="46"/>
      <c r="Q578" s="34"/>
      <c r="R578" s="36"/>
      <c r="S578" s="46"/>
      <c r="T578" s="36"/>
      <c r="U578" s="46"/>
      <c r="V578" s="46"/>
      <c r="W578" s="38"/>
      <c r="X578" s="38"/>
      <c r="Y578" s="36"/>
      <c r="Z578" s="34"/>
      <c r="AA578" s="48"/>
      <c r="AB578" s="20"/>
      <c r="AC578" s="46"/>
      <c r="AD578" s="46"/>
      <c r="AE578" s="38"/>
      <c r="AF578" s="34"/>
      <c r="AG578" s="38"/>
      <c r="AH578" s="38"/>
      <c r="AI578" s="38"/>
      <c r="AJ578" s="38"/>
      <c r="AK578" s="38"/>
      <c r="AL578" s="38"/>
      <c r="AM578" s="38"/>
      <c r="AN578" s="38"/>
      <c r="AO578" s="34"/>
      <c r="AP578" s="34"/>
      <c r="AQ578" s="34"/>
      <c r="AR578" s="53"/>
      <c r="AS578" s="53"/>
      <c r="AT578" s="38"/>
      <c r="AU578" s="39"/>
      <c r="AV578" s="39"/>
      <c r="AW578" s="34"/>
      <c r="AX578" s="38"/>
      <c r="AY578" s="38"/>
      <c r="AZ578" s="38"/>
      <c r="BA578" s="38"/>
      <c r="BB578" s="38"/>
      <c r="BC578" s="38"/>
      <c r="BD578" s="38"/>
      <c r="BE578" s="38"/>
      <c r="BF578" s="38"/>
      <c r="BG578" s="38"/>
      <c r="BH578" s="38"/>
      <c r="BI578" s="38"/>
      <c r="BJ578" s="38"/>
      <c r="BK578" s="38"/>
      <c r="BL578" s="38"/>
      <c r="BM578" s="38"/>
      <c r="BN578" s="38"/>
      <c r="BO578" s="38"/>
      <c r="BP578" s="38"/>
      <c r="BQ578" s="38"/>
      <c r="BR578" s="38"/>
    </row>
    <row r="579" ht="15.75" customHeight="1">
      <c r="A579" s="38"/>
      <c r="B579" s="36"/>
      <c r="C579" s="34"/>
      <c r="D579" s="36"/>
      <c r="E579" s="36"/>
      <c r="F579" s="36"/>
      <c r="G579" s="36"/>
      <c r="H579" s="36"/>
      <c r="I579" s="36"/>
      <c r="J579" s="38"/>
      <c r="K579" s="38"/>
      <c r="L579" s="39"/>
      <c r="M579" s="46"/>
      <c r="N579" s="264"/>
      <c r="O579" s="46"/>
      <c r="P579" s="46"/>
      <c r="Q579" s="34"/>
      <c r="R579" s="36"/>
      <c r="S579" s="46"/>
      <c r="T579" s="36"/>
      <c r="U579" s="46"/>
      <c r="V579" s="46"/>
      <c r="W579" s="38"/>
      <c r="X579" s="38"/>
      <c r="Y579" s="36"/>
      <c r="Z579" s="34"/>
      <c r="AA579" s="48"/>
      <c r="AB579" s="20"/>
      <c r="AC579" s="46"/>
      <c r="AD579" s="46"/>
      <c r="AE579" s="38"/>
      <c r="AF579" s="34"/>
      <c r="AG579" s="38"/>
      <c r="AH579" s="38"/>
      <c r="AI579" s="38"/>
      <c r="AJ579" s="38"/>
      <c r="AK579" s="38"/>
      <c r="AL579" s="38"/>
      <c r="AM579" s="38"/>
      <c r="AN579" s="38"/>
      <c r="AO579" s="34"/>
      <c r="AP579" s="34"/>
      <c r="AQ579" s="34"/>
      <c r="AR579" s="53"/>
      <c r="AS579" s="53"/>
      <c r="AT579" s="38"/>
      <c r="AU579" s="39"/>
      <c r="AV579" s="39"/>
      <c r="AW579" s="34"/>
      <c r="AX579" s="38"/>
      <c r="AY579" s="38"/>
      <c r="AZ579" s="38"/>
      <c r="BA579" s="38"/>
      <c r="BB579" s="38"/>
      <c r="BC579" s="38"/>
      <c r="BD579" s="38"/>
      <c r="BE579" s="38"/>
      <c r="BF579" s="38"/>
      <c r="BG579" s="38"/>
      <c r="BH579" s="38"/>
      <c r="BI579" s="38"/>
      <c r="BJ579" s="38"/>
      <c r="BK579" s="38"/>
      <c r="BL579" s="38"/>
      <c r="BM579" s="38"/>
      <c r="BN579" s="38"/>
      <c r="BO579" s="38"/>
      <c r="BP579" s="38"/>
      <c r="BQ579" s="38"/>
      <c r="BR579" s="38"/>
    </row>
    <row r="580" ht="15.75" customHeight="1">
      <c r="A580" s="38"/>
      <c r="B580" s="36"/>
      <c r="C580" s="34"/>
      <c r="D580" s="36"/>
      <c r="E580" s="36"/>
      <c r="F580" s="36"/>
      <c r="G580" s="36"/>
      <c r="H580" s="36"/>
      <c r="I580" s="36"/>
      <c r="J580" s="38"/>
      <c r="K580" s="38"/>
      <c r="L580" s="39"/>
      <c r="M580" s="46"/>
      <c r="N580" s="264"/>
      <c r="O580" s="46"/>
      <c r="P580" s="46"/>
      <c r="Q580" s="34"/>
      <c r="R580" s="36"/>
      <c r="S580" s="46"/>
      <c r="T580" s="36"/>
      <c r="U580" s="46"/>
      <c r="V580" s="46"/>
      <c r="W580" s="38"/>
      <c r="X580" s="38"/>
      <c r="Y580" s="36"/>
      <c r="Z580" s="34"/>
      <c r="AA580" s="48"/>
      <c r="AB580" s="20"/>
      <c r="AC580" s="46"/>
      <c r="AD580" s="46"/>
      <c r="AE580" s="38"/>
      <c r="AF580" s="34"/>
      <c r="AG580" s="38"/>
      <c r="AH580" s="38"/>
      <c r="AI580" s="38"/>
      <c r="AJ580" s="38"/>
      <c r="AK580" s="38"/>
      <c r="AL580" s="38"/>
      <c r="AM580" s="38"/>
      <c r="AN580" s="38"/>
      <c r="AO580" s="34"/>
      <c r="AP580" s="34"/>
      <c r="AQ580" s="34"/>
      <c r="AR580" s="53"/>
      <c r="AS580" s="53"/>
      <c r="AT580" s="38"/>
      <c r="AU580" s="39"/>
      <c r="AV580" s="39"/>
      <c r="AW580" s="34"/>
      <c r="AX580" s="38"/>
      <c r="AY580" s="38"/>
      <c r="AZ580" s="38"/>
      <c r="BA580" s="38"/>
      <c r="BB580" s="38"/>
      <c r="BC580" s="38"/>
      <c r="BD580" s="38"/>
      <c r="BE580" s="38"/>
      <c r="BF580" s="38"/>
      <c r="BG580" s="38"/>
      <c r="BH580" s="38"/>
      <c r="BI580" s="38"/>
      <c r="BJ580" s="38"/>
      <c r="BK580" s="38"/>
      <c r="BL580" s="38"/>
      <c r="BM580" s="38"/>
      <c r="BN580" s="38"/>
      <c r="BO580" s="38"/>
      <c r="BP580" s="38"/>
      <c r="BQ580" s="38"/>
      <c r="BR580" s="38"/>
    </row>
    <row r="581" ht="15.75" customHeight="1">
      <c r="A581" s="38"/>
      <c r="B581" s="36"/>
      <c r="C581" s="34"/>
      <c r="D581" s="36"/>
      <c r="E581" s="36"/>
      <c r="F581" s="36"/>
      <c r="G581" s="36"/>
      <c r="H581" s="36"/>
      <c r="I581" s="36"/>
      <c r="J581" s="38"/>
      <c r="K581" s="38"/>
      <c r="L581" s="39"/>
      <c r="M581" s="46"/>
      <c r="N581" s="264"/>
      <c r="O581" s="46"/>
      <c r="P581" s="46"/>
      <c r="Q581" s="34"/>
      <c r="R581" s="36"/>
      <c r="S581" s="46"/>
      <c r="T581" s="36"/>
      <c r="U581" s="46"/>
      <c r="V581" s="46"/>
      <c r="W581" s="38"/>
      <c r="X581" s="38"/>
      <c r="Y581" s="36"/>
      <c r="Z581" s="34"/>
      <c r="AA581" s="48"/>
      <c r="AB581" s="20"/>
      <c r="AC581" s="46"/>
      <c r="AD581" s="46"/>
      <c r="AE581" s="38"/>
      <c r="AF581" s="34"/>
      <c r="AG581" s="38"/>
      <c r="AH581" s="38"/>
      <c r="AI581" s="38"/>
      <c r="AJ581" s="38"/>
      <c r="AK581" s="38"/>
      <c r="AL581" s="38"/>
      <c r="AM581" s="38"/>
      <c r="AN581" s="38"/>
      <c r="AO581" s="34"/>
      <c r="AP581" s="34"/>
      <c r="AQ581" s="34"/>
      <c r="AR581" s="53"/>
      <c r="AS581" s="53"/>
      <c r="AT581" s="38"/>
      <c r="AU581" s="39"/>
      <c r="AV581" s="39"/>
      <c r="AW581" s="34"/>
      <c r="AX581" s="38"/>
      <c r="AY581" s="38"/>
      <c r="AZ581" s="38"/>
      <c r="BA581" s="38"/>
      <c r="BB581" s="38"/>
      <c r="BC581" s="38"/>
      <c r="BD581" s="38"/>
      <c r="BE581" s="38"/>
      <c r="BF581" s="38"/>
      <c r="BG581" s="38"/>
      <c r="BH581" s="38"/>
      <c r="BI581" s="38"/>
      <c r="BJ581" s="38"/>
      <c r="BK581" s="38"/>
      <c r="BL581" s="38"/>
      <c r="BM581" s="38"/>
      <c r="BN581" s="38"/>
      <c r="BO581" s="38"/>
      <c r="BP581" s="38"/>
      <c r="BQ581" s="38"/>
      <c r="BR581" s="38"/>
    </row>
    <row r="582" ht="15.75" customHeight="1">
      <c r="A582" s="38"/>
      <c r="B582" s="36"/>
      <c r="C582" s="34"/>
      <c r="D582" s="36"/>
      <c r="E582" s="36"/>
      <c r="F582" s="36"/>
      <c r="G582" s="36"/>
      <c r="H582" s="36"/>
      <c r="I582" s="36"/>
      <c r="J582" s="38"/>
      <c r="K582" s="38"/>
      <c r="L582" s="39"/>
      <c r="M582" s="46"/>
      <c r="N582" s="264"/>
      <c r="O582" s="46"/>
      <c r="P582" s="46"/>
      <c r="Q582" s="34"/>
      <c r="R582" s="36"/>
      <c r="S582" s="46"/>
      <c r="T582" s="36"/>
      <c r="U582" s="46"/>
      <c r="V582" s="46"/>
      <c r="W582" s="38"/>
      <c r="X582" s="38"/>
      <c r="Y582" s="36"/>
      <c r="Z582" s="34"/>
      <c r="AA582" s="48"/>
      <c r="AB582" s="20"/>
      <c r="AC582" s="46"/>
      <c r="AD582" s="46"/>
      <c r="AE582" s="38"/>
      <c r="AF582" s="34"/>
      <c r="AG582" s="38"/>
      <c r="AH582" s="38"/>
      <c r="AI582" s="38"/>
      <c r="AJ582" s="38"/>
      <c r="AK582" s="38"/>
      <c r="AL582" s="38"/>
      <c r="AM582" s="38"/>
      <c r="AN582" s="38"/>
      <c r="AO582" s="34"/>
      <c r="AP582" s="34"/>
      <c r="AQ582" s="34"/>
      <c r="AR582" s="53"/>
      <c r="AS582" s="53"/>
      <c r="AT582" s="38"/>
      <c r="AU582" s="39"/>
      <c r="AV582" s="39"/>
      <c r="AW582" s="34"/>
      <c r="AX582" s="38"/>
      <c r="AY582" s="38"/>
      <c r="AZ582" s="38"/>
      <c r="BA582" s="38"/>
      <c r="BB582" s="38"/>
      <c r="BC582" s="38"/>
      <c r="BD582" s="38"/>
      <c r="BE582" s="38"/>
      <c r="BF582" s="38"/>
      <c r="BG582" s="38"/>
      <c r="BH582" s="38"/>
      <c r="BI582" s="38"/>
      <c r="BJ582" s="38"/>
      <c r="BK582" s="38"/>
      <c r="BL582" s="38"/>
      <c r="BM582" s="38"/>
      <c r="BN582" s="38"/>
      <c r="BO582" s="38"/>
      <c r="BP582" s="38"/>
      <c r="BQ582" s="38"/>
      <c r="BR582" s="38"/>
    </row>
    <row r="583" ht="15.75" customHeight="1">
      <c r="A583" s="38"/>
      <c r="B583" s="36"/>
      <c r="C583" s="34"/>
      <c r="D583" s="36"/>
      <c r="E583" s="36"/>
      <c r="F583" s="36"/>
      <c r="G583" s="36"/>
      <c r="H583" s="36"/>
      <c r="I583" s="36"/>
      <c r="J583" s="38"/>
      <c r="K583" s="38"/>
      <c r="L583" s="39"/>
      <c r="M583" s="46"/>
      <c r="N583" s="264"/>
      <c r="O583" s="46"/>
      <c r="P583" s="46"/>
      <c r="Q583" s="34"/>
      <c r="R583" s="36"/>
      <c r="S583" s="46"/>
      <c r="T583" s="36"/>
      <c r="U583" s="46"/>
      <c r="V583" s="46"/>
      <c r="W583" s="38"/>
      <c r="X583" s="38"/>
      <c r="Y583" s="36"/>
      <c r="Z583" s="34"/>
      <c r="AA583" s="48"/>
      <c r="AB583" s="20"/>
      <c r="AC583" s="46"/>
      <c r="AD583" s="46"/>
      <c r="AE583" s="38"/>
      <c r="AF583" s="34"/>
      <c r="AG583" s="38"/>
      <c r="AH583" s="38"/>
      <c r="AI583" s="38"/>
      <c r="AJ583" s="38"/>
      <c r="AK583" s="38"/>
      <c r="AL583" s="38"/>
      <c r="AM583" s="38"/>
      <c r="AN583" s="38"/>
      <c r="AO583" s="34"/>
      <c r="AP583" s="34"/>
      <c r="AQ583" s="34"/>
      <c r="AR583" s="53"/>
      <c r="AS583" s="53"/>
      <c r="AT583" s="38"/>
      <c r="AU583" s="39"/>
      <c r="AV583" s="39"/>
      <c r="AW583" s="34"/>
      <c r="AX583" s="38"/>
      <c r="AY583" s="38"/>
      <c r="AZ583" s="38"/>
      <c r="BA583" s="38"/>
      <c r="BB583" s="38"/>
      <c r="BC583" s="38"/>
      <c r="BD583" s="38"/>
      <c r="BE583" s="38"/>
      <c r="BF583" s="38"/>
      <c r="BG583" s="38"/>
      <c r="BH583" s="38"/>
      <c r="BI583" s="38"/>
      <c r="BJ583" s="38"/>
      <c r="BK583" s="38"/>
      <c r="BL583" s="38"/>
      <c r="BM583" s="38"/>
      <c r="BN583" s="38"/>
      <c r="BO583" s="38"/>
      <c r="BP583" s="38"/>
      <c r="BQ583" s="38"/>
      <c r="BR583" s="38"/>
    </row>
    <row r="584" ht="15.75" customHeight="1">
      <c r="A584" s="38"/>
      <c r="B584" s="36"/>
      <c r="C584" s="34"/>
      <c r="D584" s="36"/>
      <c r="E584" s="36"/>
      <c r="F584" s="36"/>
      <c r="G584" s="36"/>
      <c r="H584" s="36"/>
      <c r="I584" s="36"/>
      <c r="J584" s="38"/>
      <c r="K584" s="38"/>
      <c r="L584" s="39"/>
      <c r="M584" s="46"/>
      <c r="N584" s="264"/>
      <c r="O584" s="46"/>
      <c r="P584" s="46"/>
      <c r="Q584" s="34"/>
      <c r="R584" s="36"/>
      <c r="S584" s="46"/>
      <c r="T584" s="36"/>
      <c r="U584" s="46"/>
      <c r="V584" s="46"/>
      <c r="W584" s="38"/>
      <c r="X584" s="38"/>
      <c r="Y584" s="36"/>
      <c r="Z584" s="34"/>
      <c r="AA584" s="48"/>
      <c r="AB584" s="20"/>
      <c r="AC584" s="46"/>
      <c r="AD584" s="46"/>
      <c r="AE584" s="38"/>
      <c r="AF584" s="34"/>
      <c r="AG584" s="38"/>
      <c r="AH584" s="38"/>
      <c r="AI584" s="38"/>
      <c r="AJ584" s="38"/>
      <c r="AK584" s="38"/>
      <c r="AL584" s="38"/>
      <c r="AM584" s="38"/>
      <c r="AN584" s="38"/>
      <c r="AO584" s="34"/>
      <c r="AP584" s="34"/>
      <c r="AQ584" s="34"/>
      <c r="AR584" s="53"/>
      <c r="AS584" s="53"/>
      <c r="AT584" s="38"/>
      <c r="AU584" s="39"/>
      <c r="AV584" s="39"/>
      <c r="AW584" s="34"/>
      <c r="AX584" s="38"/>
      <c r="AY584" s="38"/>
      <c r="AZ584" s="38"/>
      <c r="BA584" s="38"/>
      <c r="BB584" s="38"/>
      <c r="BC584" s="38"/>
      <c r="BD584" s="38"/>
      <c r="BE584" s="38"/>
      <c r="BF584" s="38"/>
      <c r="BG584" s="38"/>
      <c r="BH584" s="38"/>
      <c r="BI584" s="38"/>
      <c r="BJ584" s="38"/>
      <c r="BK584" s="38"/>
      <c r="BL584" s="38"/>
      <c r="BM584" s="38"/>
      <c r="BN584" s="38"/>
      <c r="BO584" s="38"/>
      <c r="BP584" s="38"/>
      <c r="BQ584" s="38"/>
      <c r="BR584" s="38"/>
    </row>
    <row r="585" ht="15.75" customHeight="1">
      <c r="A585" s="38"/>
      <c r="B585" s="36"/>
      <c r="C585" s="34"/>
      <c r="D585" s="36"/>
      <c r="E585" s="36"/>
      <c r="F585" s="36"/>
      <c r="G585" s="36"/>
      <c r="H585" s="36"/>
      <c r="I585" s="36"/>
      <c r="J585" s="38"/>
      <c r="K585" s="38"/>
      <c r="L585" s="39"/>
      <c r="M585" s="46"/>
      <c r="N585" s="264"/>
      <c r="O585" s="46"/>
      <c r="P585" s="46"/>
      <c r="Q585" s="34"/>
      <c r="R585" s="36"/>
      <c r="S585" s="46"/>
      <c r="T585" s="36"/>
      <c r="U585" s="46"/>
      <c r="V585" s="46"/>
      <c r="W585" s="38"/>
      <c r="X585" s="38"/>
      <c r="Y585" s="36"/>
      <c r="Z585" s="34"/>
      <c r="AA585" s="48"/>
      <c r="AB585" s="20"/>
      <c r="AC585" s="46"/>
      <c r="AD585" s="46"/>
      <c r="AE585" s="38"/>
      <c r="AF585" s="34"/>
      <c r="AG585" s="38"/>
      <c r="AH585" s="38"/>
      <c r="AI585" s="38"/>
      <c r="AJ585" s="38"/>
      <c r="AK585" s="38"/>
      <c r="AL585" s="38"/>
      <c r="AM585" s="38"/>
      <c r="AN585" s="38"/>
      <c r="AO585" s="34"/>
      <c r="AP585" s="34"/>
      <c r="AQ585" s="34"/>
      <c r="AR585" s="53"/>
      <c r="AS585" s="53"/>
      <c r="AT585" s="38"/>
      <c r="AU585" s="39"/>
      <c r="AV585" s="39"/>
      <c r="AW585" s="34"/>
      <c r="AX585" s="38"/>
      <c r="AY585" s="38"/>
      <c r="AZ585" s="38"/>
      <c r="BA585" s="38"/>
      <c r="BB585" s="38"/>
      <c r="BC585" s="38"/>
      <c r="BD585" s="38"/>
      <c r="BE585" s="38"/>
      <c r="BF585" s="38"/>
      <c r="BG585" s="38"/>
      <c r="BH585" s="38"/>
      <c r="BI585" s="38"/>
      <c r="BJ585" s="38"/>
      <c r="BK585" s="38"/>
      <c r="BL585" s="38"/>
      <c r="BM585" s="38"/>
      <c r="BN585" s="38"/>
      <c r="BO585" s="38"/>
      <c r="BP585" s="38"/>
      <c r="BQ585" s="38"/>
      <c r="BR585" s="38"/>
    </row>
    <row r="586" ht="15.75" customHeight="1">
      <c r="A586" s="38"/>
      <c r="B586" s="36"/>
      <c r="C586" s="34"/>
      <c r="D586" s="36"/>
      <c r="E586" s="36"/>
      <c r="F586" s="36"/>
      <c r="G586" s="36"/>
      <c r="H586" s="36"/>
      <c r="I586" s="36"/>
      <c r="J586" s="38"/>
      <c r="K586" s="38"/>
      <c r="L586" s="39"/>
      <c r="M586" s="46"/>
      <c r="N586" s="264"/>
      <c r="O586" s="46"/>
      <c r="P586" s="46"/>
      <c r="Q586" s="34"/>
      <c r="R586" s="36"/>
      <c r="S586" s="46"/>
      <c r="T586" s="36"/>
      <c r="U586" s="46"/>
      <c r="V586" s="46"/>
      <c r="W586" s="38"/>
      <c r="X586" s="38"/>
      <c r="Y586" s="36"/>
      <c r="Z586" s="34"/>
      <c r="AA586" s="48"/>
      <c r="AB586" s="20"/>
      <c r="AC586" s="46"/>
      <c r="AD586" s="46"/>
      <c r="AE586" s="38"/>
      <c r="AF586" s="34"/>
      <c r="AG586" s="38"/>
      <c r="AH586" s="38"/>
      <c r="AI586" s="38"/>
      <c r="AJ586" s="38"/>
      <c r="AK586" s="38"/>
      <c r="AL586" s="38"/>
      <c r="AM586" s="38"/>
      <c r="AN586" s="38"/>
      <c r="AO586" s="34"/>
      <c r="AP586" s="34"/>
      <c r="AQ586" s="34"/>
      <c r="AR586" s="53"/>
      <c r="AS586" s="53"/>
      <c r="AT586" s="38"/>
      <c r="AU586" s="39"/>
      <c r="AV586" s="39"/>
      <c r="AW586" s="34"/>
      <c r="AX586" s="38"/>
      <c r="AY586" s="38"/>
      <c r="AZ586" s="38"/>
      <c r="BA586" s="38"/>
      <c r="BB586" s="38"/>
      <c r="BC586" s="38"/>
      <c r="BD586" s="38"/>
      <c r="BE586" s="38"/>
      <c r="BF586" s="38"/>
      <c r="BG586" s="38"/>
      <c r="BH586" s="38"/>
      <c r="BI586" s="38"/>
      <c r="BJ586" s="38"/>
      <c r="BK586" s="38"/>
      <c r="BL586" s="38"/>
      <c r="BM586" s="38"/>
      <c r="BN586" s="38"/>
      <c r="BO586" s="38"/>
      <c r="BP586" s="38"/>
      <c r="BQ586" s="38"/>
      <c r="BR586" s="38"/>
    </row>
    <row r="587" ht="15.75" customHeight="1">
      <c r="A587" s="38"/>
      <c r="B587" s="36"/>
      <c r="C587" s="34"/>
      <c r="D587" s="36"/>
      <c r="E587" s="36"/>
      <c r="F587" s="36"/>
      <c r="G587" s="36"/>
      <c r="H587" s="36"/>
      <c r="I587" s="36"/>
      <c r="J587" s="38"/>
      <c r="K587" s="38"/>
      <c r="L587" s="39"/>
      <c r="M587" s="46"/>
      <c r="N587" s="264"/>
      <c r="O587" s="46"/>
      <c r="P587" s="46"/>
      <c r="Q587" s="34"/>
      <c r="R587" s="36"/>
      <c r="S587" s="46"/>
      <c r="T587" s="36"/>
      <c r="U587" s="46"/>
      <c r="V587" s="46"/>
      <c r="W587" s="38"/>
      <c r="X587" s="38"/>
      <c r="Y587" s="36"/>
      <c r="Z587" s="34"/>
      <c r="AA587" s="48"/>
      <c r="AB587" s="20"/>
      <c r="AC587" s="46"/>
      <c r="AD587" s="46"/>
      <c r="AE587" s="38"/>
      <c r="AF587" s="34"/>
      <c r="AG587" s="38"/>
      <c r="AH587" s="38"/>
      <c r="AI587" s="38"/>
      <c r="AJ587" s="38"/>
      <c r="AK587" s="38"/>
      <c r="AL587" s="38"/>
      <c r="AM587" s="38"/>
      <c r="AN587" s="38"/>
      <c r="AO587" s="34"/>
      <c r="AP587" s="34"/>
      <c r="AQ587" s="34"/>
      <c r="AR587" s="53"/>
      <c r="AS587" s="53"/>
      <c r="AT587" s="38"/>
      <c r="AU587" s="39"/>
      <c r="AV587" s="39"/>
      <c r="AW587" s="34"/>
      <c r="AX587" s="38"/>
      <c r="AY587" s="38"/>
      <c r="AZ587" s="38"/>
      <c r="BA587" s="38"/>
      <c r="BB587" s="38"/>
      <c r="BC587" s="38"/>
      <c r="BD587" s="38"/>
      <c r="BE587" s="38"/>
      <c r="BF587" s="38"/>
      <c r="BG587" s="38"/>
      <c r="BH587" s="38"/>
      <c r="BI587" s="38"/>
      <c r="BJ587" s="38"/>
      <c r="BK587" s="38"/>
      <c r="BL587" s="38"/>
      <c r="BM587" s="38"/>
      <c r="BN587" s="38"/>
      <c r="BO587" s="38"/>
      <c r="BP587" s="38"/>
      <c r="BQ587" s="38"/>
      <c r="BR587" s="38"/>
    </row>
    <row r="588" ht="15.75" customHeight="1">
      <c r="A588" s="38"/>
      <c r="B588" s="36"/>
      <c r="C588" s="34"/>
      <c r="D588" s="36"/>
      <c r="E588" s="36"/>
      <c r="F588" s="36"/>
      <c r="G588" s="36"/>
      <c r="H588" s="36"/>
      <c r="I588" s="36"/>
      <c r="J588" s="38"/>
      <c r="K588" s="38"/>
      <c r="L588" s="39"/>
      <c r="M588" s="46"/>
      <c r="N588" s="264"/>
      <c r="O588" s="46"/>
      <c r="P588" s="46"/>
      <c r="Q588" s="34"/>
      <c r="R588" s="36"/>
      <c r="S588" s="46"/>
      <c r="T588" s="36"/>
      <c r="U588" s="46"/>
      <c r="V588" s="46"/>
      <c r="W588" s="38"/>
      <c r="X588" s="38"/>
      <c r="Y588" s="36"/>
      <c r="Z588" s="34"/>
      <c r="AA588" s="48"/>
      <c r="AB588" s="20"/>
      <c r="AC588" s="46"/>
      <c r="AD588" s="46"/>
      <c r="AE588" s="38"/>
      <c r="AF588" s="34"/>
      <c r="AG588" s="38"/>
      <c r="AH588" s="38"/>
      <c r="AI588" s="38"/>
      <c r="AJ588" s="38"/>
      <c r="AK588" s="38"/>
      <c r="AL588" s="38"/>
      <c r="AM588" s="38"/>
      <c r="AN588" s="38"/>
      <c r="AO588" s="34"/>
      <c r="AP588" s="34"/>
      <c r="AQ588" s="34"/>
      <c r="AR588" s="53"/>
      <c r="AS588" s="53"/>
      <c r="AT588" s="38"/>
      <c r="AU588" s="39"/>
      <c r="AV588" s="39"/>
      <c r="AW588" s="34"/>
      <c r="AX588" s="38"/>
      <c r="AY588" s="38"/>
      <c r="AZ588" s="38"/>
      <c r="BA588" s="38"/>
      <c r="BB588" s="38"/>
      <c r="BC588" s="38"/>
      <c r="BD588" s="38"/>
      <c r="BE588" s="38"/>
      <c r="BF588" s="38"/>
      <c r="BG588" s="38"/>
      <c r="BH588" s="38"/>
      <c r="BI588" s="38"/>
      <c r="BJ588" s="38"/>
      <c r="BK588" s="38"/>
      <c r="BL588" s="38"/>
      <c r="BM588" s="38"/>
      <c r="BN588" s="38"/>
      <c r="BO588" s="38"/>
      <c r="BP588" s="38"/>
      <c r="BQ588" s="38"/>
      <c r="BR588" s="38"/>
    </row>
    <row r="589" ht="15.75" customHeight="1">
      <c r="A589" s="38"/>
      <c r="B589" s="36"/>
      <c r="C589" s="34"/>
      <c r="D589" s="36"/>
      <c r="E589" s="36"/>
      <c r="F589" s="36"/>
      <c r="G589" s="36"/>
      <c r="H589" s="36"/>
      <c r="I589" s="36"/>
      <c r="J589" s="38"/>
      <c r="K589" s="38"/>
      <c r="L589" s="39"/>
      <c r="M589" s="46"/>
      <c r="N589" s="264"/>
      <c r="O589" s="46"/>
      <c r="P589" s="46"/>
      <c r="Q589" s="34"/>
      <c r="R589" s="36"/>
      <c r="S589" s="46"/>
      <c r="T589" s="36"/>
      <c r="U589" s="46"/>
      <c r="V589" s="46"/>
      <c r="W589" s="38"/>
      <c r="X589" s="38"/>
      <c r="Y589" s="36"/>
      <c r="Z589" s="34"/>
      <c r="AA589" s="48"/>
      <c r="AB589" s="20"/>
      <c r="AC589" s="46"/>
      <c r="AD589" s="46"/>
      <c r="AE589" s="38"/>
      <c r="AF589" s="34"/>
      <c r="AG589" s="38"/>
      <c r="AH589" s="38"/>
      <c r="AI589" s="38"/>
      <c r="AJ589" s="38"/>
      <c r="AK589" s="38"/>
      <c r="AL589" s="38"/>
      <c r="AM589" s="38"/>
      <c r="AN589" s="38"/>
      <c r="AO589" s="34"/>
      <c r="AP589" s="34"/>
      <c r="AQ589" s="34"/>
      <c r="AR589" s="53"/>
      <c r="AS589" s="53"/>
      <c r="AT589" s="38"/>
      <c r="AU589" s="39"/>
      <c r="AV589" s="39"/>
      <c r="AW589" s="34"/>
      <c r="AX589" s="38"/>
      <c r="AY589" s="38"/>
      <c r="AZ589" s="38"/>
      <c r="BA589" s="38"/>
      <c r="BB589" s="38"/>
      <c r="BC589" s="38"/>
      <c r="BD589" s="38"/>
      <c r="BE589" s="38"/>
      <c r="BF589" s="38"/>
      <c r="BG589" s="38"/>
      <c r="BH589" s="38"/>
      <c r="BI589" s="38"/>
      <c r="BJ589" s="38"/>
      <c r="BK589" s="38"/>
      <c r="BL589" s="38"/>
      <c r="BM589" s="38"/>
      <c r="BN589" s="38"/>
      <c r="BO589" s="38"/>
      <c r="BP589" s="38"/>
      <c r="BQ589" s="38"/>
      <c r="BR589" s="38"/>
    </row>
    <row r="590" ht="15.75" customHeight="1">
      <c r="A590" s="38"/>
      <c r="B590" s="36"/>
      <c r="C590" s="34"/>
      <c r="D590" s="36"/>
      <c r="E590" s="36"/>
      <c r="F590" s="36"/>
      <c r="G590" s="36"/>
      <c r="H590" s="36"/>
      <c r="I590" s="36"/>
      <c r="J590" s="38"/>
      <c r="K590" s="38"/>
      <c r="L590" s="39"/>
      <c r="M590" s="46"/>
      <c r="N590" s="264"/>
      <c r="O590" s="46"/>
      <c r="P590" s="46"/>
      <c r="Q590" s="34"/>
      <c r="R590" s="36"/>
      <c r="S590" s="46"/>
      <c r="T590" s="36"/>
      <c r="U590" s="46"/>
      <c r="V590" s="46"/>
      <c r="W590" s="38"/>
      <c r="X590" s="38"/>
      <c r="Y590" s="36"/>
      <c r="Z590" s="34"/>
      <c r="AA590" s="48"/>
      <c r="AB590" s="20"/>
      <c r="AC590" s="46"/>
      <c r="AD590" s="46"/>
      <c r="AE590" s="38"/>
      <c r="AF590" s="34"/>
      <c r="AG590" s="38"/>
      <c r="AH590" s="38"/>
      <c r="AI590" s="38"/>
      <c r="AJ590" s="38"/>
      <c r="AK590" s="38"/>
      <c r="AL590" s="38"/>
      <c r="AM590" s="38"/>
      <c r="AN590" s="38"/>
      <c r="AO590" s="34"/>
      <c r="AP590" s="34"/>
      <c r="AQ590" s="34"/>
      <c r="AR590" s="53"/>
      <c r="AS590" s="53"/>
      <c r="AT590" s="38"/>
      <c r="AU590" s="39"/>
      <c r="AV590" s="39"/>
      <c r="AW590" s="34"/>
      <c r="AX590" s="38"/>
      <c r="AY590" s="38"/>
      <c r="AZ590" s="38"/>
      <c r="BA590" s="38"/>
      <c r="BB590" s="38"/>
      <c r="BC590" s="38"/>
      <c r="BD590" s="38"/>
      <c r="BE590" s="38"/>
      <c r="BF590" s="38"/>
      <c r="BG590" s="38"/>
      <c r="BH590" s="38"/>
      <c r="BI590" s="38"/>
      <c r="BJ590" s="38"/>
      <c r="BK590" s="38"/>
      <c r="BL590" s="38"/>
      <c r="BM590" s="38"/>
      <c r="BN590" s="38"/>
      <c r="BO590" s="38"/>
      <c r="BP590" s="38"/>
      <c r="BQ590" s="38"/>
      <c r="BR590" s="38"/>
    </row>
    <row r="591" ht="15.75" customHeight="1">
      <c r="A591" s="38"/>
      <c r="B591" s="36"/>
      <c r="C591" s="34"/>
      <c r="D591" s="36"/>
      <c r="E591" s="36"/>
      <c r="F591" s="36"/>
      <c r="G591" s="36"/>
      <c r="H591" s="36"/>
      <c r="I591" s="36"/>
      <c r="J591" s="38"/>
      <c r="K591" s="38"/>
      <c r="L591" s="39"/>
      <c r="M591" s="46"/>
      <c r="N591" s="264"/>
      <c r="O591" s="46"/>
      <c r="P591" s="46"/>
      <c r="Q591" s="34"/>
      <c r="R591" s="36"/>
      <c r="S591" s="46"/>
      <c r="T591" s="36"/>
      <c r="U591" s="46"/>
      <c r="V591" s="46"/>
      <c r="W591" s="38"/>
      <c r="X591" s="38"/>
      <c r="Y591" s="36"/>
      <c r="Z591" s="34"/>
      <c r="AA591" s="48"/>
      <c r="AB591" s="20"/>
      <c r="AC591" s="46"/>
      <c r="AD591" s="46"/>
      <c r="AE591" s="38"/>
      <c r="AF591" s="34"/>
      <c r="AG591" s="38"/>
      <c r="AH591" s="38"/>
      <c r="AI591" s="38"/>
      <c r="AJ591" s="38"/>
      <c r="AK591" s="38"/>
      <c r="AL591" s="38"/>
      <c r="AM591" s="38"/>
      <c r="AN591" s="38"/>
      <c r="AO591" s="34"/>
      <c r="AP591" s="34"/>
      <c r="AQ591" s="34"/>
      <c r="AR591" s="53"/>
      <c r="AS591" s="53"/>
      <c r="AT591" s="38"/>
      <c r="AU591" s="39"/>
      <c r="AV591" s="39"/>
      <c r="AW591" s="34"/>
      <c r="AX591" s="38"/>
      <c r="AY591" s="38"/>
      <c r="AZ591" s="38"/>
      <c r="BA591" s="38"/>
      <c r="BB591" s="38"/>
      <c r="BC591" s="38"/>
      <c r="BD591" s="38"/>
      <c r="BE591" s="38"/>
      <c r="BF591" s="38"/>
      <c r="BG591" s="38"/>
      <c r="BH591" s="38"/>
      <c r="BI591" s="38"/>
      <c r="BJ591" s="38"/>
      <c r="BK591" s="38"/>
      <c r="BL591" s="38"/>
      <c r="BM591" s="38"/>
      <c r="BN591" s="38"/>
      <c r="BO591" s="38"/>
      <c r="BP591" s="38"/>
      <c r="BQ591" s="38"/>
      <c r="BR591" s="38"/>
    </row>
    <row r="592" ht="15.75" customHeight="1">
      <c r="A592" s="38"/>
      <c r="B592" s="36"/>
      <c r="C592" s="34"/>
      <c r="D592" s="36"/>
      <c r="E592" s="36"/>
      <c r="F592" s="36"/>
      <c r="G592" s="36"/>
      <c r="H592" s="36"/>
      <c r="I592" s="36"/>
      <c r="J592" s="38"/>
      <c r="K592" s="38"/>
      <c r="L592" s="39"/>
      <c r="M592" s="46"/>
      <c r="N592" s="264"/>
      <c r="O592" s="46"/>
      <c r="P592" s="46"/>
      <c r="Q592" s="34"/>
      <c r="R592" s="36"/>
      <c r="S592" s="46"/>
      <c r="T592" s="36"/>
      <c r="U592" s="46"/>
      <c r="V592" s="46"/>
      <c r="W592" s="38"/>
      <c r="X592" s="38"/>
      <c r="Y592" s="36"/>
      <c r="Z592" s="34"/>
      <c r="AA592" s="48"/>
      <c r="AB592" s="20"/>
      <c r="AC592" s="46"/>
      <c r="AD592" s="46"/>
      <c r="AE592" s="38"/>
      <c r="AF592" s="34"/>
      <c r="AG592" s="38"/>
      <c r="AH592" s="38"/>
      <c r="AI592" s="38"/>
      <c r="AJ592" s="38"/>
      <c r="AK592" s="38"/>
      <c r="AL592" s="38"/>
      <c r="AM592" s="38"/>
      <c r="AN592" s="38"/>
      <c r="AO592" s="34"/>
      <c r="AP592" s="34"/>
      <c r="AQ592" s="34"/>
      <c r="AR592" s="53"/>
      <c r="AS592" s="53"/>
      <c r="AT592" s="38"/>
      <c r="AU592" s="39"/>
      <c r="AV592" s="39"/>
      <c r="AW592" s="34"/>
      <c r="AX592" s="38"/>
      <c r="AY592" s="38"/>
      <c r="AZ592" s="38"/>
      <c r="BA592" s="38"/>
      <c r="BB592" s="38"/>
      <c r="BC592" s="38"/>
      <c r="BD592" s="38"/>
      <c r="BE592" s="38"/>
      <c r="BF592" s="38"/>
      <c r="BG592" s="38"/>
      <c r="BH592" s="38"/>
      <c r="BI592" s="38"/>
      <c r="BJ592" s="38"/>
      <c r="BK592" s="38"/>
      <c r="BL592" s="38"/>
      <c r="BM592" s="38"/>
      <c r="BN592" s="38"/>
      <c r="BO592" s="38"/>
      <c r="BP592" s="38"/>
      <c r="BQ592" s="38"/>
      <c r="BR592" s="38"/>
    </row>
    <row r="593" ht="15.75" customHeight="1">
      <c r="A593" s="38"/>
      <c r="B593" s="36"/>
      <c r="C593" s="34"/>
      <c r="D593" s="36"/>
      <c r="E593" s="36"/>
      <c r="F593" s="36"/>
      <c r="G593" s="36"/>
      <c r="H593" s="36"/>
      <c r="I593" s="36"/>
      <c r="J593" s="38"/>
      <c r="K593" s="38"/>
      <c r="L593" s="39"/>
      <c r="M593" s="46"/>
      <c r="N593" s="264"/>
      <c r="O593" s="46"/>
      <c r="P593" s="46"/>
      <c r="Q593" s="34"/>
      <c r="R593" s="36"/>
      <c r="S593" s="46"/>
      <c r="T593" s="36"/>
      <c r="U593" s="46"/>
      <c r="V593" s="46"/>
      <c r="W593" s="38"/>
      <c r="X593" s="38"/>
      <c r="Y593" s="36"/>
      <c r="Z593" s="34"/>
      <c r="AA593" s="48"/>
      <c r="AB593" s="20"/>
      <c r="AC593" s="46"/>
      <c r="AD593" s="46"/>
      <c r="AE593" s="38"/>
      <c r="AF593" s="34"/>
      <c r="AG593" s="38"/>
      <c r="AH593" s="38"/>
      <c r="AI593" s="38"/>
      <c r="AJ593" s="38"/>
      <c r="AK593" s="38"/>
      <c r="AL593" s="38"/>
      <c r="AM593" s="38"/>
      <c r="AN593" s="38"/>
      <c r="AO593" s="34"/>
      <c r="AP593" s="34"/>
      <c r="AQ593" s="34"/>
      <c r="AR593" s="53"/>
      <c r="AS593" s="53"/>
      <c r="AT593" s="38"/>
      <c r="AU593" s="39"/>
      <c r="AV593" s="39"/>
      <c r="AW593" s="34"/>
      <c r="AX593" s="38"/>
      <c r="AY593" s="38"/>
      <c r="AZ593" s="38"/>
      <c r="BA593" s="38"/>
      <c r="BB593" s="38"/>
      <c r="BC593" s="38"/>
      <c r="BD593" s="38"/>
      <c r="BE593" s="38"/>
      <c r="BF593" s="38"/>
      <c r="BG593" s="38"/>
      <c r="BH593" s="38"/>
      <c r="BI593" s="38"/>
      <c r="BJ593" s="38"/>
      <c r="BK593" s="38"/>
      <c r="BL593" s="38"/>
      <c r="BM593" s="38"/>
      <c r="BN593" s="38"/>
      <c r="BO593" s="38"/>
      <c r="BP593" s="38"/>
      <c r="BQ593" s="38"/>
      <c r="BR593" s="38"/>
    </row>
    <row r="594" ht="15.75" customHeight="1">
      <c r="A594" s="38"/>
      <c r="B594" s="36"/>
      <c r="C594" s="34"/>
      <c r="D594" s="36"/>
      <c r="E594" s="36"/>
      <c r="F594" s="36"/>
      <c r="G594" s="36"/>
      <c r="H594" s="36"/>
      <c r="I594" s="36"/>
      <c r="J594" s="38"/>
      <c r="K594" s="38"/>
      <c r="L594" s="39"/>
      <c r="M594" s="46"/>
      <c r="N594" s="264"/>
      <c r="O594" s="46"/>
      <c r="P594" s="46"/>
      <c r="Q594" s="34"/>
      <c r="R594" s="36"/>
      <c r="S594" s="46"/>
      <c r="T594" s="36"/>
      <c r="U594" s="46"/>
      <c r="V594" s="46"/>
      <c r="W594" s="38"/>
      <c r="X594" s="38"/>
      <c r="Y594" s="36"/>
      <c r="Z594" s="34"/>
      <c r="AA594" s="48"/>
      <c r="AB594" s="20"/>
      <c r="AC594" s="46"/>
      <c r="AD594" s="46"/>
      <c r="AE594" s="38"/>
      <c r="AF594" s="34"/>
      <c r="AG594" s="38"/>
      <c r="AH594" s="38"/>
      <c r="AI594" s="38"/>
      <c r="AJ594" s="38"/>
      <c r="AK594" s="38"/>
      <c r="AL594" s="38"/>
      <c r="AM594" s="38"/>
      <c r="AN594" s="38"/>
      <c r="AO594" s="34"/>
      <c r="AP594" s="34"/>
      <c r="AQ594" s="34"/>
      <c r="AR594" s="53"/>
      <c r="AS594" s="53"/>
      <c r="AT594" s="38"/>
      <c r="AU594" s="39"/>
      <c r="AV594" s="39"/>
      <c r="AW594" s="34"/>
      <c r="AX594" s="38"/>
      <c r="AY594" s="38"/>
      <c r="AZ594" s="38"/>
      <c r="BA594" s="38"/>
      <c r="BB594" s="38"/>
      <c r="BC594" s="38"/>
      <c r="BD594" s="38"/>
      <c r="BE594" s="38"/>
      <c r="BF594" s="38"/>
      <c r="BG594" s="38"/>
      <c r="BH594" s="38"/>
      <c r="BI594" s="38"/>
      <c r="BJ594" s="38"/>
      <c r="BK594" s="38"/>
      <c r="BL594" s="38"/>
      <c r="BM594" s="38"/>
      <c r="BN594" s="38"/>
      <c r="BO594" s="38"/>
      <c r="BP594" s="38"/>
      <c r="BQ594" s="38"/>
      <c r="BR594" s="38"/>
    </row>
    <row r="595" ht="15.75" customHeight="1">
      <c r="A595" s="38"/>
      <c r="B595" s="36"/>
      <c r="C595" s="34"/>
      <c r="D595" s="36"/>
      <c r="E595" s="36"/>
      <c r="F595" s="36"/>
      <c r="G595" s="36"/>
      <c r="H595" s="36"/>
      <c r="I595" s="36"/>
      <c r="J595" s="38"/>
      <c r="K595" s="38"/>
      <c r="L595" s="39"/>
      <c r="M595" s="46"/>
      <c r="N595" s="264"/>
      <c r="O595" s="46"/>
      <c r="P595" s="46"/>
      <c r="Q595" s="34"/>
      <c r="R595" s="36"/>
      <c r="S595" s="46"/>
      <c r="T595" s="36"/>
      <c r="U595" s="46"/>
      <c r="V595" s="46"/>
      <c r="W595" s="38"/>
      <c r="X595" s="38"/>
      <c r="Y595" s="36"/>
      <c r="Z595" s="34"/>
      <c r="AA595" s="48"/>
      <c r="AB595" s="20"/>
      <c r="AC595" s="46"/>
      <c r="AD595" s="46"/>
      <c r="AE595" s="38"/>
      <c r="AF595" s="34"/>
      <c r="AG595" s="38"/>
      <c r="AH595" s="38"/>
      <c r="AI595" s="38"/>
      <c r="AJ595" s="38"/>
      <c r="AK595" s="38"/>
      <c r="AL595" s="38"/>
      <c r="AM595" s="38"/>
      <c r="AN595" s="38"/>
      <c r="AO595" s="34"/>
      <c r="AP595" s="34"/>
      <c r="AQ595" s="34"/>
      <c r="AR595" s="53"/>
      <c r="AS595" s="53"/>
      <c r="AT595" s="38"/>
      <c r="AU595" s="39"/>
      <c r="AV595" s="39"/>
      <c r="AW595" s="34"/>
      <c r="AX595" s="38"/>
      <c r="AY595" s="38"/>
      <c r="AZ595" s="38"/>
      <c r="BA595" s="38"/>
      <c r="BB595" s="38"/>
      <c r="BC595" s="38"/>
      <c r="BD595" s="38"/>
      <c r="BE595" s="38"/>
      <c r="BF595" s="38"/>
      <c r="BG595" s="38"/>
      <c r="BH595" s="38"/>
      <c r="BI595" s="38"/>
      <c r="BJ595" s="38"/>
      <c r="BK595" s="38"/>
      <c r="BL595" s="38"/>
      <c r="BM595" s="38"/>
      <c r="BN595" s="38"/>
      <c r="BO595" s="38"/>
      <c r="BP595" s="38"/>
      <c r="BQ595" s="38"/>
      <c r="BR595" s="38"/>
    </row>
    <row r="596" ht="15.75" customHeight="1">
      <c r="A596" s="38"/>
      <c r="B596" s="36"/>
      <c r="C596" s="34"/>
      <c r="D596" s="36"/>
      <c r="E596" s="36"/>
      <c r="F596" s="36"/>
      <c r="G596" s="36"/>
      <c r="H596" s="36"/>
      <c r="I596" s="36"/>
      <c r="J596" s="38"/>
      <c r="K596" s="38"/>
      <c r="L596" s="39"/>
      <c r="M596" s="46"/>
      <c r="N596" s="264"/>
      <c r="O596" s="46"/>
      <c r="P596" s="46"/>
      <c r="Q596" s="34"/>
      <c r="R596" s="36"/>
      <c r="S596" s="46"/>
      <c r="T596" s="36"/>
      <c r="U596" s="46"/>
      <c r="V596" s="46"/>
      <c r="W596" s="38"/>
      <c r="X596" s="38"/>
      <c r="Y596" s="36"/>
      <c r="Z596" s="34"/>
      <c r="AA596" s="48"/>
      <c r="AB596" s="20"/>
      <c r="AC596" s="46"/>
      <c r="AD596" s="46"/>
      <c r="AE596" s="38"/>
      <c r="AF596" s="34"/>
      <c r="AG596" s="38"/>
      <c r="AH596" s="38"/>
      <c r="AI596" s="38"/>
      <c r="AJ596" s="38"/>
      <c r="AK596" s="38"/>
      <c r="AL596" s="38"/>
      <c r="AM596" s="38"/>
      <c r="AN596" s="38"/>
      <c r="AO596" s="34"/>
      <c r="AP596" s="34"/>
      <c r="AQ596" s="34"/>
      <c r="AR596" s="53"/>
      <c r="AS596" s="53"/>
      <c r="AT596" s="38"/>
      <c r="AU596" s="39"/>
      <c r="AV596" s="39"/>
      <c r="AW596" s="34"/>
      <c r="AX596" s="38"/>
      <c r="AY596" s="38"/>
      <c r="AZ596" s="38"/>
      <c r="BA596" s="38"/>
      <c r="BB596" s="38"/>
      <c r="BC596" s="38"/>
      <c r="BD596" s="38"/>
      <c r="BE596" s="38"/>
      <c r="BF596" s="38"/>
      <c r="BG596" s="38"/>
      <c r="BH596" s="38"/>
      <c r="BI596" s="38"/>
      <c r="BJ596" s="38"/>
      <c r="BK596" s="38"/>
      <c r="BL596" s="38"/>
      <c r="BM596" s="38"/>
      <c r="BN596" s="38"/>
      <c r="BO596" s="38"/>
      <c r="BP596" s="38"/>
      <c r="BQ596" s="38"/>
      <c r="BR596" s="38"/>
    </row>
    <row r="597" ht="15.75" customHeight="1">
      <c r="A597" s="38"/>
      <c r="B597" s="36"/>
      <c r="C597" s="34"/>
      <c r="D597" s="36"/>
      <c r="E597" s="36"/>
      <c r="F597" s="36"/>
      <c r="G597" s="36"/>
      <c r="H597" s="36"/>
      <c r="I597" s="36"/>
      <c r="J597" s="38"/>
      <c r="K597" s="38"/>
      <c r="L597" s="39"/>
      <c r="M597" s="46"/>
      <c r="N597" s="264"/>
      <c r="O597" s="46"/>
      <c r="P597" s="46"/>
      <c r="Q597" s="34"/>
      <c r="R597" s="36"/>
      <c r="S597" s="46"/>
      <c r="T597" s="36"/>
      <c r="U597" s="46"/>
      <c r="V597" s="46"/>
      <c r="W597" s="38"/>
      <c r="X597" s="38"/>
      <c r="Y597" s="36"/>
      <c r="Z597" s="34"/>
      <c r="AA597" s="48"/>
      <c r="AB597" s="20"/>
      <c r="AC597" s="46"/>
      <c r="AD597" s="46"/>
      <c r="AE597" s="38"/>
      <c r="AF597" s="34"/>
      <c r="AG597" s="38"/>
      <c r="AH597" s="38"/>
      <c r="AI597" s="38"/>
      <c r="AJ597" s="38"/>
      <c r="AK597" s="38"/>
      <c r="AL597" s="38"/>
      <c r="AM597" s="38"/>
      <c r="AN597" s="38"/>
      <c r="AO597" s="34"/>
      <c r="AP597" s="34"/>
      <c r="AQ597" s="34"/>
      <c r="AR597" s="53"/>
      <c r="AS597" s="53"/>
      <c r="AT597" s="38"/>
      <c r="AU597" s="39"/>
      <c r="AV597" s="39"/>
      <c r="AW597" s="34"/>
      <c r="AX597" s="38"/>
      <c r="AY597" s="38"/>
      <c r="AZ597" s="38"/>
      <c r="BA597" s="38"/>
      <c r="BB597" s="38"/>
      <c r="BC597" s="38"/>
      <c r="BD597" s="38"/>
      <c r="BE597" s="38"/>
      <c r="BF597" s="38"/>
      <c r="BG597" s="38"/>
      <c r="BH597" s="38"/>
      <c r="BI597" s="38"/>
      <c r="BJ597" s="38"/>
      <c r="BK597" s="38"/>
      <c r="BL597" s="38"/>
      <c r="BM597" s="38"/>
      <c r="BN597" s="38"/>
      <c r="BO597" s="38"/>
      <c r="BP597" s="38"/>
      <c r="BQ597" s="38"/>
      <c r="BR597" s="38"/>
    </row>
    <row r="598" ht="15.75" customHeight="1">
      <c r="A598" s="38"/>
      <c r="B598" s="36"/>
      <c r="C598" s="34"/>
      <c r="D598" s="36"/>
      <c r="E598" s="36"/>
      <c r="F598" s="36"/>
      <c r="G598" s="36"/>
      <c r="H598" s="36"/>
      <c r="I598" s="36"/>
      <c r="J598" s="38"/>
      <c r="K598" s="38"/>
      <c r="L598" s="39"/>
      <c r="M598" s="46"/>
      <c r="N598" s="264"/>
      <c r="O598" s="46"/>
      <c r="P598" s="46"/>
      <c r="Q598" s="34"/>
      <c r="R598" s="36"/>
      <c r="S598" s="46"/>
      <c r="T598" s="36"/>
      <c r="U598" s="46"/>
      <c r="V598" s="46"/>
      <c r="W598" s="38"/>
      <c r="X598" s="38"/>
      <c r="Y598" s="36"/>
      <c r="Z598" s="34"/>
      <c r="AA598" s="48"/>
      <c r="AB598" s="20"/>
      <c r="AC598" s="46"/>
      <c r="AD598" s="46"/>
      <c r="AE598" s="38"/>
      <c r="AF598" s="34"/>
      <c r="AG598" s="38"/>
      <c r="AH598" s="38"/>
      <c r="AI598" s="38"/>
      <c r="AJ598" s="38"/>
      <c r="AK598" s="38"/>
      <c r="AL598" s="38"/>
      <c r="AM598" s="38"/>
      <c r="AN598" s="38"/>
      <c r="AO598" s="34"/>
      <c r="AP598" s="34"/>
      <c r="AQ598" s="34"/>
      <c r="AR598" s="53"/>
      <c r="AS598" s="53"/>
      <c r="AT598" s="38"/>
      <c r="AU598" s="39"/>
      <c r="AV598" s="39"/>
      <c r="AW598" s="34"/>
      <c r="AX598" s="38"/>
      <c r="AY598" s="38"/>
      <c r="AZ598" s="38"/>
      <c r="BA598" s="38"/>
      <c r="BB598" s="38"/>
      <c r="BC598" s="38"/>
      <c r="BD598" s="38"/>
      <c r="BE598" s="38"/>
      <c r="BF598" s="38"/>
      <c r="BG598" s="38"/>
      <c r="BH598" s="38"/>
      <c r="BI598" s="38"/>
      <c r="BJ598" s="38"/>
      <c r="BK598" s="38"/>
      <c r="BL598" s="38"/>
      <c r="BM598" s="38"/>
      <c r="BN598" s="38"/>
      <c r="BO598" s="38"/>
      <c r="BP598" s="38"/>
      <c r="BQ598" s="38"/>
      <c r="BR598" s="38"/>
    </row>
    <row r="599" ht="15.75" customHeight="1">
      <c r="A599" s="38"/>
      <c r="B599" s="36"/>
      <c r="C599" s="34"/>
      <c r="D599" s="36"/>
      <c r="E599" s="36"/>
      <c r="F599" s="36"/>
      <c r="G599" s="36"/>
      <c r="H599" s="36"/>
      <c r="I599" s="36"/>
      <c r="J599" s="38"/>
      <c r="K599" s="38"/>
      <c r="L599" s="39"/>
      <c r="M599" s="46"/>
      <c r="N599" s="264"/>
      <c r="O599" s="46"/>
      <c r="P599" s="46"/>
      <c r="Q599" s="34"/>
      <c r="R599" s="36"/>
      <c r="S599" s="46"/>
      <c r="T599" s="36"/>
      <c r="U599" s="46"/>
      <c r="V599" s="46"/>
      <c r="W599" s="38"/>
      <c r="X599" s="38"/>
      <c r="Y599" s="36"/>
      <c r="Z599" s="34"/>
      <c r="AA599" s="48"/>
      <c r="AB599" s="20"/>
      <c r="AC599" s="46"/>
      <c r="AD599" s="46"/>
      <c r="AE599" s="38"/>
      <c r="AF599" s="34"/>
      <c r="AG599" s="38"/>
      <c r="AH599" s="38"/>
      <c r="AI599" s="38"/>
      <c r="AJ599" s="38"/>
      <c r="AK599" s="38"/>
      <c r="AL599" s="38"/>
      <c r="AM599" s="38"/>
      <c r="AN599" s="38"/>
      <c r="AO599" s="34"/>
      <c r="AP599" s="34"/>
      <c r="AQ599" s="34"/>
      <c r="AR599" s="53"/>
      <c r="AS599" s="53"/>
      <c r="AT599" s="38"/>
      <c r="AU599" s="39"/>
      <c r="AV599" s="39"/>
      <c r="AW599" s="34"/>
      <c r="AX599" s="38"/>
      <c r="AY599" s="38"/>
      <c r="AZ599" s="38"/>
      <c r="BA599" s="38"/>
      <c r="BB599" s="38"/>
      <c r="BC599" s="38"/>
      <c r="BD599" s="38"/>
      <c r="BE599" s="38"/>
      <c r="BF599" s="38"/>
      <c r="BG599" s="38"/>
      <c r="BH599" s="38"/>
      <c r="BI599" s="38"/>
      <c r="BJ599" s="38"/>
      <c r="BK599" s="38"/>
      <c r="BL599" s="38"/>
      <c r="BM599" s="38"/>
      <c r="BN599" s="38"/>
      <c r="BO599" s="38"/>
      <c r="BP599" s="38"/>
      <c r="BQ599" s="38"/>
      <c r="BR599" s="38"/>
    </row>
    <row r="600" ht="15.75" customHeight="1">
      <c r="A600" s="38"/>
      <c r="B600" s="36"/>
      <c r="C600" s="34"/>
      <c r="D600" s="36"/>
      <c r="E600" s="36"/>
      <c r="F600" s="36"/>
      <c r="G600" s="36"/>
      <c r="H600" s="36"/>
      <c r="I600" s="36"/>
      <c r="J600" s="38"/>
      <c r="K600" s="38"/>
      <c r="L600" s="39"/>
      <c r="M600" s="46"/>
      <c r="N600" s="264"/>
      <c r="O600" s="46"/>
      <c r="P600" s="46"/>
      <c r="Q600" s="34"/>
      <c r="R600" s="36"/>
      <c r="S600" s="46"/>
      <c r="T600" s="36"/>
      <c r="U600" s="46"/>
      <c r="V600" s="46"/>
      <c r="W600" s="38"/>
      <c r="X600" s="38"/>
      <c r="Y600" s="36"/>
      <c r="Z600" s="34"/>
      <c r="AA600" s="48"/>
      <c r="AB600" s="20"/>
      <c r="AC600" s="46"/>
      <c r="AD600" s="46"/>
      <c r="AE600" s="38"/>
      <c r="AF600" s="34"/>
      <c r="AG600" s="38"/>
      <c r="AH600" s="38"/>
      <c r="AI600" s="38"/>
      <c r="AJ600" s="38"/>
      <c r="AK600" s="38"/>
      <c r="AL600" s="38"/>
      <c r="AM600" s="38"/>
      <c r="AN600" s="38"/>
      <c r="AO600" s="34"/>
      <c r="AP600" s="34"/>
      <c r="AQ600" s="34"/>
      <c r="AR600" s="53"/>
      <c r="AS600" s="53"/>
      <c r="AT600" s="38"/>
      <c r="AU600" s="39"/>
      <c r="AV600" s="39"/>
      <c r="AW600" s="34"/>
      <c r="AX600" s="38"/>
      <c r="AY600" s="38"/>
      <c r="AZ600" s="38"/>
      <c r="BA600" s="38"/>
      <c r="BB600" s="38"/>
      <c r="BC600" s="38"/>
      <c r="BD600" s="38"/>
      <c r="BE600" s="38"/>
      <c r="BF600" s="38"/>
      <c r="BG600" s="38"/>
      <c r="BH600" s="38"/>
      <c r="BI600" s="38"/>
      <c r="BJ600" s="38"/>
      <c r="BK600" s="38"/>
      <c r="BL600" s="38"/>
      <c r="BM600" s="38"/>
      <c r="BN600" s="38"/>
      <c r="BO600" s="38"/>
      <c r="BP600" s="38"/>
      <c r="BQ600" s="38"/>
      <c r="BR600" s="38"/>
    </row>
    <row r="601" ht="15.75" customHeight="1">
      <c r="A601" s="38"/>
      <c r="B601" s="36"/>
      <c r="C601" s="34"/>
      <c r="D601" s="36"/>
      <c r="E601" s="36"/>
      <c r="F601" s="36"/>
      <c r="G601" s="36"/>
      <c r="H601" s="36"/>
      <c r="I601" s="36"/>
      <c r="J601" s="38"/>
      <c r="K601" s="38"/>
      <c r="L601" s="39"/>
      <c r="M601" s="46"/>
      <c r="N601" s="264"/>
      <c r="O601" s="46"/>
      <c r="P601" s="46"/>
      <c r="Q601" s="34"/>
      <c r="R601" s="36"/>
      <c r="S601" s="46"/>
      <c r="T601" s="36"/>
      <c r="U601" s="46"/>
      <c r="V601" s="46"/>
      <c r="W601" s="38"/>
      <c r="X601" s="38"/>
      <c r="Y601" s="36"/>
      <c r="Z601" s="34"/>
      <c r="AA601" s="48"/>
      <c r="AB601" s="20"/>
      <c r="AC601" s="46"/>
      <c r="AD601" s="46"/>
      <c r="AE601" s="38"/>
      <c r="AF601" s="34"/>
      <c r="AG601" s="38"/>
      <c r="AH601" s="38"/>
      <c r="AI601" s="38"/>
      <c r="AJ601" s="38"/>
      <c r="AK601" s="38"/>
      <c r="AL601" s="38"/>
      <c r="AM601" s="38"/>
      <c r="AN601" s="38"/>
      <c r="AO601" s="34"/>
      <c r="AP601" s="34"/>
      <c r="AQ601" s="34"/>
      <c r="AR601" s="53"/>
      <c r="AS601" s="53"/>
      <c r="AT601" s="38"/>
      <c r="AU601" s="39"/>
      <c r="AV601" s="39"/>
      <c r="AW601" s="34"/>
      <c r="AX601" s="38"/>
      <c r="AY601" s="38"/>
      <c r="AZ601" s="38"/>
      <c r="BA601" s="38"/>
      <c r="BB601" s="38"/>
      <c r="BC601" s="38"/>
      <c r="BD601" s="38"/>
      <c r="BE601" s="38"/>
      <c r="BF601" s="38"/>
      <c r="BG601" s="38"/>
      <c r="BH601" s="38"/>
      <c r="BI601" s="38"/>
      <c r="BJ601" s="38"/>
      <c r="BK601" s="38"/>
      <c r="BL601" s="38"/>
      <c r="BM601" s="38"/>
      <c r="BN601" s="38"/>
      <c r="BO601" s="38"/>
      <c r="BP601" s="38"/>
      <c r="BQ601" s="38"/>
      <c r="BR601" s="38"/>
    </row>
    <row r="602" ht="15.75" customHeight="1">
      <c r="A602" s="38"/>
      <c r="B602" s="36"/>
      <c r="C602" s="34"/>
      <c r="D602" s="36"/>
      <c r="E602" s="36"/>
      <c r="F602" s="36"/>
      <c r="G602" s="36"/>
      <c r="H602" s="36"/>
      <c r="I602" s="36"/>
      <c r="J602" s="38"/>
      <c r="K602" s="38"/>
      <c r="L602" s="39"/>
      <c r="M602" s="46"/>
      <c r="N602" s="264"/>
      <c r="O602" s="46"/>
      <c r="P602" s="46"/>
      <c r="Q602" s="34"/>
      <c r="R602" s="36"/>
      <c r="S602" s="46"/>
      <c r="T602" s="36"/>
      <c r="U602" s="46"/>
      <c r="V602" s="46"/>
      <c r="W602" s="38"/>
      <c r="X602" s="38"/>
      <c r="Y602" s="36"/>
      <c r="Z602" s="34"/>
      <c r="AA602" s="48"/>
      <c r="AB602" s="20"/>
      <c r="AC602" s="46"/>
      <c r="AD602" s="46"/>
      <c r="AE602" s="38"/>
      <c r="AF602" s="34"/>
      <c r="AG602" s="38"/>
      <c r="AH602" s="38"/>
      <c r="AI602" s="38"/>
      <c r="AJ602" s="38"/>
      <c r="AK602" s="38"/>
      <c r="AL602" s="38"/>
      <c r="AM602" s="38"/>
      <c r="AN602" s="38"/>
      <c r="AO602" s="34"/>
      <c r="AP602" s="34"/>
      <c r="AQ602" s="34"/>
      <c r="AR602" s="53"/>
      <c r="AS602" s="53"/>
      <c r="AT602" s="38"/>
      <c r="AU602" s="39"/>
      <c r="AV602" s="39"/>
      <c r="AW602" s="34"/>
      <c r="AX602" s="38"/>
      <c r="AY602" s="38"/>
      <c r="AZ602" s="38"/>
      <c r="BA602" s="38"/>
      <c r="BB602" s="38"/>
      <c r="BC602" s="38"/>
      <c r="BD602" s="38"/>
      <c r="BE602" s="38"/>
      <c r="BF602" s="38"/>
      <c r="BG602" s="38"/>
      <c r="BH602" s="38"/>
      <c r="BI602" s="38"/>
      <c r="BJ602" s="38"/>
      <c r="BK602" s="38"/>
      <c r="BL602" s="38"/>
      <c r="BM602" s="38"/>
      <c r="BN602" s="38"/>
      <c r="BO602" s="38"/>
      <c r="BP602" s="38"/>
      <c r="BQ602" s="38"/>
      <c r="BR602" s="38"/>
    </row>
    <row r="603" ht="15.75" customHeight="1">
      <c r="A603" s="38"/>
      <c r="B603" s="36"/>
      <c r="C603" s="34"/>
      <c r="D603" s="36"/>
      <c r="E603" s="36"/>
      <c r="F603" s="36"/>
      <c r="G603" s="36"/>
      <c r="H603" s="36"/>
      <c r="I603" s="36"/>
      <c r="J603" s="38"/>
      <c r="K603" s="38"/>
      <c r="L603" s="39"/>
      <c r="M603" s="46"/>
      <c r="N603" s="264"/>
      <c r="O603" s="46"/>
      <c r="P603" s="46"/>
      <c r="Q603" s="34"/>
      <c r="R603" s="36"/>
      <c r="S603" s="46"/>
      <c r="T603" s="36"/>
      <c r="U603" s="46"/>
      <c r="V603" s="46"/>
      <c r="W603" s="38"/>
      <c r="X603" s="38"/>
      <c r="Y603" s="36"/>
      <c r="Z603" s="34"/>
      <c r="AA603" s="48"/>
      <c r="AB603" s="20"/>
      <c r="AC603" s="46"/>
      <c r="AD603" s="46"/>
      <c r="AE603" s="38"/>
      <c r="AF603" s="34"/>
      <c r="AG603" s="38"/>
      <c r="AH603" s="38"/>
      <c r="AI603" s="38"/>
      <c r="AJ603" s="38"/>
      <c r="AK603" s="38"/>
      <c r="AL603" s="38"/>
      <c r="AM603" s="38"/>
      <c r="AN603" s="38"/>
      <c r="AO603" s="34"/>
      <c r="AP603" s="34"/>
      <c r="AQ603" s="34"/>
      <c r="AR603" s="53"/>
      <c r="AS603" s="53"/>
      <c r="AT603" s="38"/>
      <c r="AU603" s="39"/>
      <c r="AV603" s="39"/>
      <c r="AW603" s="34"/>
      <c r="AX603" s="38"/>
      <c r="AY603" s="38"/>
      <c r="AZ603" s="38"/>
      <c r="BA603" s="38"/>
      <c r="BB603" s="38"/>
      <c r="BC603" s="38"/>
      <c r="BD603" s="38"/>
      <c r="BE603" s="38"/>
      <c r="BF603" s="38"/>
      <c r="BG603" s="38"/>
      <c r="BH603" s="38"/>
      <c r="BI603" s="38"/>
      <c r="BJ603" s="38"/>
      <c r="BK603" s="38"/>
      <c r="BL603" s="38"/>
      <c r="BM603" s="38"/>
      <c r="BN603" s="38"/>
      <c r="BO603" s="38"/>
      <c r="BP603" s="38"/>
      <c r="BQ603" s="38"/>
      <c r="BR603" s="38"/>
    </row>
    <row r="604" ht="15.75" customHeight="1">
      <c r="A604" s="38"/>
      <c r="B604" s="36"/>
      <c r="C604" s="34"/>
      <c r="D604" s="36"/>
      <c r="E604" s="36"/>
      <c r="F604" s="36"/>
      <c r="G604" s="36"/>
      <c r="H604" s="36"/>
      <c r="I604" s="36"/>
      <c r="J604" s="38"/>
      <c r="K604" s="38"/>
      <c r="L604" s="39"/>
      <c r="M604" s="46"/>
      <c r="N604" s="264"/>
      <c r="O604" s="46"/>
      <c r="P604" s="46"/>
      <c r="Q604" s="34"/>
      <c r="R604" s="36"/>
      <c r="S604" s="46"/>
      <c r="T604" s="36"/>
      <c r="U604" s="46"/>
      <c r="V604" s="46"/>
      <c r="W604" s="38"/>
      <c r="X604" s="38"/>
      <c r="Y604" s="36"/>
      <c r="Z604" s="34"/>
      <c r="AA604" s="48"/>
      <c r="AB604" s="20"/>
      <c r="AC604" s="46"/>
      <c r="AD604" s="46"/>
      <c r="AE604" s="38"/>
      <c r="AF604" s="34"/>
      <c r="AG604" s="38"/>
      <c r="AH604" s="38"/>
      <c r="AI604" s="38"/>
      <c r="AJ604" s="38"/>
      <c r="AK604" s="38"/>
      <c r="AL604" s="38"/>
      <c r="AM604" s="38"/>
      <c r="AN604" s="38"/>
      <c r="AO604" s="34"/>
      <c r="AP604" s="34"/>
      <c r="AQ604" s="34"/>
      <c r="AR604" s="53"/>
      <c r="AS604" s="53"/>
      <c r="AT604" s="38"/>
      <c r="AU604" s="39"/>
      <c r="AV604" s="39"/>
      <c r="AW604" s="34"/>
      <c r="AX604" s="38"/>
      <c r="AY604" s="38"/>
      <c r="AZ604" s="38"/>
      <c r="BA604" s="38"/>
      <c r="BB604" s="38"/>
      <c r="BC604" s="38"/>
      <c r="BD604" s="38"/>
      <c r="BE604" s="38"/>
      <c r="BF604" s="38"/>
      <c r="BG604" s="38"/>
      <c r="BH604" s="38"/>
      <c r="BI604" s="38"/>
      <c r="BJ604" s="38"/>
      <c r="BK604" s="38"/>
      <c r="BL604" s="38"/>
      <c r="BM604" s="38"/>
      <c r="BN604" s="38"/>
      <c r="BO604" s="38"/>
      <c r="BP604" s="38"/>
      <c r="BQ604" s="38"/>
      <c r="BR604" s="38"/>
    </row>
    <row r="605" ht="15.75" customHeight="1">
      <c r="A605" s="38"/>
      <c r="B605" s="36"/>
      <c r="C605" s="34"/>
      <c r="D605" s="36"/>
      <c r="E605" s="36"/>
      <c r="F605" s="36"/>
      <c r="G605" s="36"/>
      <c r="H605" s="36"/>
      <c r="I605" s="36"/>
      <c r="J605" s="38"/>
      <c r="K605" s="38"/>
      <c r="L605" s="39"/>
      <c r="M605" s="46"/>
      <c r="N605" s="264"/>
      <c r="O605" s="46"/>
      <c r="P605" s="46"/>
      <c r="Q605" s="34"/>
      <c r="R605" s="36"/>
      <c r="S605" s="46"/>
      <c r="T605" s="36"/>
      <c r="U605" s="46"/>
      <c r="V605" s="46"/>
      <c r="W605" s="38"/>
      <c r="X605" s="38"/>
      <c r="Y605" s="36"/>
      <c r="Z605" s="34"/>
      <c r="AA605" s="48"/>
      <c r="AB605" s="20"/>
      <c r="AC605" s="46"/>
      <c r="AD605" s="46"/>
      <c r="AE605" s="38"/>
      <c r="AF605" s="34"/>
      <c r="AG605" s="38"/>
      <c r="AH605" s="38"/>
      <c r="AI605" s="38"/>
      <c r="AJ605" s="38"/>
      <c r="AK605" s="38"/>
      <c r="AL605" s="38"/>
      <c r="AM605" s="38"/>
      <c r="AN605" s="38"/>
      <c r="AO605" s="34"/>
      <c r="AP605" s="34"/>
      <c r="AQ605" s="34"/>
      <c r="AR605" s="53"/>
      <c r="AS605" s="53"/>
      <c r="AT605" s="38"/>
      <c r="AU605" s="39"/>
      <c r="AV605" s="39"/>
      <c r="AW605" s="34"/>
      <c r="AX605" s="38"/>
      <c r="AY605" s="38"/>
      <c r="AZ605" s="38"/>
      <c r="BA605" s="38"/>
      <c r="BB605" s="38"/>
      <c r="BC605" s="38"/>
      <c r="BD605" s="38"/>
      <c r="BE605" s="38"/>
      <c r="BF605" s="38"/>
      <c r="BG605" s="38"/>
      <c r="BH605" s="38"/>
      <c r="BI605" s="38"/>
      <c r="BJ605" s="38"/>
      <c r="BK605" s="38"/>
      <c r="BL605" s="38"/>
      <c r="BM605" s="38"/>
      <c r="BN605" s="38"/>
      <c r="BO605" s="38"/>
      <c r="BP605" s="38"/>
      <c r="BQ605" s="38"/>
      <c r="BR605" s="38"/>
    </row>
    <row r="606" ht="15.75" customHeight="1">
      <c r="A606" s="38"/>
      <c r="B606" s="36"/>
      <c r="C606" s="34"/>
      <c r="D606" s="36"/>
      <c r="E606" s="36"/>
      <c r="F606" s="36"/>
      <c r="G606" s="36"/>
      <c r="H606" s="36"/>
      <c r="I606" s="36"/>
      <c r="J606" s="38"/>
      <c r="K606" s="38"/>
      <c r="L606" s="39"/>
      <c r="M606" s="46"/>
      <c r="N606" s="264"/>
      <c r="O606" s="46"/>
      <c r="P606" s="46"/>
      <c r="Q606" s="34"/>
      <c r="R606" s="36"/>
      <c r="S606" s="46"/>
      <c r="T606" s="36"/>
      <c r="U606" s="46"/>
      <c r="V606" s="46"/>
      <c r="W606" s="38"/>
      <c r="X606" s="38"/>
      <c r="Y606" s="36"/>
      <c r="Z606" s="34"/>
      <c r="AA606" s="48"/>
      <c r="AB606" s="20"/>
      <c r="AC606" s="46"/>
      <c r="AD606" s="46"/>
      <c r="AE606" s="38"/>
      <c r="AF606" s="34"/>
      <c r="AG606" s="38"/>
      <c r="AH606" s="38"/>
      <c r="AI606" s="38"/>
      <c r="AJ606" s="38"/>
      <c r="AK606" s="38"/>
      <c r="AL606" s="38"/>
      <c r="AM606" s="38"/>
      <c r="AN606" s="38"/>
      <c r="AO606" s="34"/>
      <c r="AP606" s="34"/>
      <c r="AQ606" s="34"/>
      <c r="AR606" s="53"/>
      <c r="AS606" s="53"/>
      <c r="AT606" s="38"/>
      <c r="AU606" s="39"/>
      <c r="AV606" s="39"/>
      <c r="AW606" s="34"/>
      <c r="AX606" s="38"/>
      <c r="AY606" s="38"/>
      <c r="AZ606" s="38"/>
      <c r="BA606" s="38"/>
      <c r="BB606" s="38"/>
      <c r="BC606" s="38"/>
      <c r="BD606" s="38"/>
      <c r="BE606" s="38"/>
      <c r="BF606" s="38"/>
      <c r="BG606" s="38"/>
      <c r="BH606" s="38"/>
      <c r="BI606" s="38"/>
      <c r="BJ606" s="38"/>
      <c r="BK606" s="38"/>
      <c r="BL606" s="38"/>
      <c r="BM606" s="38"/>
      <c r="BN606" s="38"/>
      <c r="BO606" s="38"/>
      <c r="BP606" s="38"/>
      <c r="BQ606" s="38"/>
      <c r="BR606" s="38"/>
    </row>
    <row r="607" ht="15.75" customHeight="1">
      <c r="A607" s="38"/>
      <c r="B607" s="36"/>
      <c r="C607" s="34"/>
      <c r="D607" s="36"/>
      <c r="E607" s="36"/>
      <c r="F607" s="36"/>
      <c r="G607" s="36"/>
      <c r="H607" s="36"/>
      <c r="I607" s="36"/>
      <c r="J607" s="38"/>
      <c r="K607" s="38"/>
      <c r="L607" s="39"/>
      <c r="M607" s="46"/>
      <c r="N607" s="264"/>
      <c r="O607" s="46"/>
      <c r="P607" s="46"/>
      <c r="Q607" s="34"/>
      <c r="R607" s="36"/>
      <c r="S607" s="46"/>
      <c r="T607" s="36"/>
      <c r="U607" s="46"/>
      <c r="V607" s="46"/>
      <c r="W607" s="38"/>
      <c r="X607" s="38"/>
      <c r="Y607" s="36"/>
      <c r="Z607" s="34"/>
      <c r="AA607" s="48"/>
      <c r="AB607" s="20"/>
      <c r="AC607" s="46"/>
      <c r="AD607" s="46"/>
      <c r="AE607" s="38"/>
      <c r="AF607" s="34"/>
      <c r="AG607" s="38"/>
      <c r="AH607" s="38"/>
      <c r="AI607" s="38"/>
      <c r="AJ607" s="38"/>
      <c r="AK607" s="38"/>
      <c r="AL607" s="38"/>
      <c r="AM607" s="38"/>
      <c r="AN607" s="38"/>
      <c r="AO607" s="34"/>
      <c r="AP607" s="34"/>
      <c r="AQ607" s="34"/>
      <c r="AR607" s="53"/>
      <c r="AS607" s="53"/>
      <c r="AT607" s="38"/>
      <c r="AU607" s="39"/>
      <c r="AV607" s="39"/>
      <c r="AW607" s="34"/>
      <c r="AX607" s="38"/>
      <c r="AY607" s="38"/>
      <c r="AZ607" s="38"/>
      <c r="BA607" s="38"/>
      <c r="BB607" s="38"/>
      <c r="BC607" s="38"/>
      <c r="BD607" s="38"/>
      <c r="BE607" s="38"/>
      <c r="BF607" s="38"/>
      <c r="BG607" s="38"/>
      <c r="BH607" s="38"/>
      <c r="BI607" s="38"/>
      <c r="BJ607" s="38"/>
      <c r="BK607" s="38"/>
      <c r="BL607" s="38"/>
      <c r="BM607" s="38"/>
      <c r="BN607" s="38"/>
      <c r="BO607" s="38"/>
      <c r="BP607" s="38"/>
      <c r="BQ607" s="38"/>
      <c r="BR607" s="38"/>
    </row>
    <row r="608" ht="15.75" customHeight="1">
      <c r="A608" s="38"/>
      <c r="B608" s="36"/>
      <c r="C608" s="34"/>
      <c r="D608" s="36"/>
      <c r="E608" s="36"/>
      <c r="F608" s="36"/>
      <c r="G608" s="36"/>
      <c r="H608" s="36"/>
      <c r="I608" s="36"/>
      <c r="J608" s="38"/>
      <c r="K608" s="38"/>
      <c r="L608" s="39"/>
      <c r="M608" s="46"/>
      <c r="N608" s="264"/>
      <c r="O608" s="46"/>
      <c r="P608" s="46"/>
      <c r="Q608" s="34"/>
      <c r="R608" s="36"/>
      <c r="S608" s="46"/>
      <c r="T608" s="36"/>
      <c r="U608" s="46"/>
      <c r="V608" s="46"/>
      <c r="W608" s="38"/>
      <c r="X608" s="38"/>
      <c r="Y608" s="36"/>
      <c r="Z608" s="34"/>
      <c r="AA608" s="48"/>
      <c r="AB608" s="20"/>
      <c r="AC608" s="46"/>
      <c r="AD608" s="46"/>
      <c r="AE608" s="38"/>
      <c r="AF608" s="34"/>
      <c r="AG608" s="38"/>
      <c r="AH608" s="38"/>
      <c r="AI608" s="38"/>
      <c r="AJ608" s="38"/>
      <c r="AK608" s="38"/>
      <c r="AL608" s="38"/>
      <c r="AM608" s="38"/>
      <c r="AN608" s="38"/>
      <c r="AO608" s="34"/>
      <c r="AP608" s="34"/>
      <c r="AQ608" s="34"/>
      <c r="AR608" s="53"/>
      <c r="AS608" s="53"/>
      <c r="AT608" s="38"/>
      <c r="AU608" s="39"/>
      <c r="AV608" s="39"/>
      <c r="AW608" s="34"/>
      <c r="AX608" s="38"/>
      <c r="AY608" s="38"/>
      <c r="AZ608" s="38"/>
      <c r="BA608" s="38"/>
      <c r="BB608" s="38"/>
      <c r="BC608" s="38"/>
      <c r="BD608" s="38"/>
      <c r="BE608" s="38"/>
      <c r="BF608" s="38"/>
      <c r="BG608" s="38"/>
      <c r="BH608" s="38"/>
      <c r="BI608" s="38"/>
      <c r="BJ608" s="38"/>
      <c r="BK608" s="38"/>
      <c r="BL608" s="38"/>
      <c r="BM608" s="38"/>
      <c r="BN608" s="38"/>
      <c r="BO608" s="38"/>
      <c r="BP608" s="38"/>
      <c r="BQ608" s="38"/>
      <c r="BR608" s="38"/>
    </row>
    <row r="609" ht="15.75" customHeight="1">
      <c r="A609" s="38"/>
      <c r="B609" s="36"/>
      <c r="C609" s="34"/>
      <c r="D609" s="36"/>
      <c r="E609" s="36"/>
      <c r="F609" s="36"/>
      <c r="G609" s="36"/>
      <c r="H609" s="36"/>
      <c r="I609" s="36"/>
      <c r="J609" s="38"/>
      <c r="K609" s="38"/>
      <c r="L609" s="39"/>
      <c r="M609" s="46"/>
      <c r="N609" s="264"/>
      <c r="O609" s="46"/>
      <c r="P609" s="46"/>
      <c r="Q609" s="34"/>
      <c r="R609" s="36"/>
      <c r="S609" s="46"/>
      <c r="T609" s="36"/>
      <c r="U609" s="46"/>
      <c r="V609" s="46"/>
      <c r="W609" s="38"/>
      <c r="X609" s="38"/>
      <c r="Y609" s="36"/>
      <c r="Z609" s="34"/>
      <c r="AA609" s="48"/>
      <c r="AB609" s="20"/>
      <c r="AC609" s="46"/>
      <c r="AD609" s="46"/>
      <c r="AE609" s="38"/>
      <c r="AF609" s="34"/>
      <c r="AG609" s="38"/>
      <c r="AH609" s="38"/>
      <c r="AI609" s="38"/>
      <c r="AJ609" s="38"/>
      <c r="AK609" s="38"/>
      <c r="AL609" s="38"/>
      <c r="AM609" s="38"/>
      <c r="AN609" s="38"/>
      <c r="AO609" s="34"/>
      <c r="AP609" s="34"/>
      <c r="AQ609" s="34"/>
      <c r="AR609" s="53"/>
      <c r="AS609" s="53"/>
      <c r="AT609" s="38"/>
      <c r="AU609" s="39"/>
      <c r="AV609" s="39"/>
      <c r="AW609" s="34"/>
      <c r="AX609" s="38"/>
      <c r="AY609" s="38"/>
      <c r="AZ609" s="38"/>
      <c r="BA609" s="38"/>
      <c r="BB609" s="38"/>
      <c r="BC609" s="38"/>
      <c r="BD609" s="38"/>
      <c r="BE609" s="38"/>
      <c r="BF609" s="38"/>
      <c r="BG609" s="38"/>
      <c r="BH609" s="38"/>
      <c r="BI609" s="38"/>
      <c r="BJ609" s="38"/>
      <c r="BK609" s="38"/>
      <c r="BL609" s="38"/>
      <c r="BM609" s="38"/>
      <c r="BN609" s="38"/>
      <c r="BO609" s="38"/>
      <c r="BP609" s="38"/>
      <c r="BQ609" s="38"/>
      <c r="BR609" s="38"/>
    </row>
    <row r="610" ht="15.75" customHeight="1">
      <c r="A610" s="38"/>
      <c r="B610" s="36"/>
      <c r="C610" s="34"/>
      <c r="D610" s="36"/>
      <c r="E610" s="36"/>
      <c r="F610" s="36"/>
      <c r="G610" s="36"/>
      <c r="H610" s="36"/>
      <c r="I610" s="36"/>
      <c r="J610" s="38"/>
      <c r="K610" s="38"/>
      <c r="L610" s="39"/>
      <c r="M610" s="46"/>
      <c r="N610" s="264"/>
      <c r="O610" s="46"/>
      <c r="P610" s="46"/>
      <c r="Q610" s="34"/>
      <c r="R610" s="36"/>
      <c r="S610" s="46"/>
      <c r="T610" s="36"/>
      <c r="U610" s="46"/>
      <c r="V610" s="46"/>
      <c r="W610" s="38"/>
      <c r="X610" s="38"/>
      <c r="Y610" s="36"/>
      <c r="Z610" s="34"/>
      <c r="AA610" s="48"/>
      <c r="AB610" s="20"/>
      <c r="AC610" s="46"/>
      <c r="AD610" s="46"/>
      <c r="AE610" s="38"/>
      <c r="AF610" s="34"/>
      <c r="AG610" s="38"/>
      <c r="AH610" s="38"/>
      <c r="AI610" s="38"/>
      <c r="AJ610" s="38"/>
      <c r="AK610" s="38"/>
      <c r="AL610" s="38"/>
      <c r="AM610" s="38"/>
      <c r="AN610" s="38"/>
      <c r="AO610" s="34"/>
      <c r="AP610" s="34"/>
      <c r="AQ610" s="34"/>
      <c r="AR610" s="53"/>
      <c r="AS610" s="53"/>
      <c r="AT610" s="38"/>
      <c r="AU610" s="39"/>
      <c r="AV610" s="39"/>
      <c r="AW610" s="34"/>
      <c r="AX610" s="38"/>
      <c r="AY610" s="38"/>
      <c r="AZ610" s="38"/>
      <c r="BA610" s="38"/>
      <c r="BB610" s="38"/>
      <c r="BC610" s="38"/>
      <c r="BD610" s="38"/>
      <c r="BE610" s="38"/>
      <c r="BF610" s="38"/>
      <c r="BG610" s="38"/>
      <c r="BH610" s="38"/>
      <c r="BI610" s="38"/>
      <c r="BJ610" s="38"/>
      <c r="BK610" s="38"/>
      <c r="BL610" s="38"/>
      <c r="BM610" s="38"/>
      <c r="BN610" s="38"/>
      <c r="BO610" s="38"/>
      <c r="BP610" s="38"/>
      <c r="BQ610" s="38"/>
      <c r="BR610" s="38"/>
    </row>
    <row r="611" ht="15.75" customHeight="1">
      <c r="A611" s="38"/>
      <c r="B611" s="36"/>
      <c r="C611" s="34"/>
      <c r="D611" s="36"/>
      <c r="E611" s="36"/>
      <c r="F611" s="36"/>
      <c r="G611" s="36"/>
      <c r="H611" s="36"/>
      <c r="I611" s="36"/>
      <c r="J611" s="38"/>
      <c r="K611" s="38"/>
      <c r="L611" s="39"/>
      <c r="M611" s="46"/>
      <c r="N611" s="264"/>
      <c r="O611" s="46"/>
      <c r="P611" s="46"/>
      <c r="Q611" s="34"/>
      <c r="R611" s="36"/>
      <c r="S611" s="46"/>
      <c r="T611" s="36"/>
      <c r="U611" s="46"/>
      <c r="V611" s="46"/>
      <c r="W611" s="38"/>
      <c r="X611" s="38"/>
      <c r="Y611" s="36"/>
      <c r="Z611" s="34"/>
      <c r="AA611" s="48"/>
      <c r="AB611" s="20"/>
      <c r="AC611" s="46"/>
      <c r="AD611" s="46"/>
      <c r="AE611" s="38"/>
      <c r="AF611" s="34"/>
      <c r="AG611" s="38"/>
      <c r="AH611" s="38"/>
      <c r="AI611" s="38"/>
      <c r="AJ611" s="38"/>
      <c r="AK611" s="38"/>
      <c r="AL611" s="38"/>
      <c r="AM611" s="38"/>
      <c r="AN611" s="38"/>
      <c r="AO611" s="34"/>
      <c r="AP611" s="34"/>
      <c r="AQ611" s="34"/>
      <c r="AR611" s="53"/>
      <c r="AS611" s="53"/>
      <c r="AT611" s="38"/>
      <c r="AU611" s="39"/>
      <c r="AV611" s="39"/>
      <c r="AW611" s="34"/>
      <c r="AX611" s="38"/>
      <c r="AY611" s="38"/>
      <c r="AZ611" s="38"/>
      <c r="BA611" s="38"/>
      <c r="BB611" s="38"/>
      <c r="BC611" s="38"/>
      <c r="BD611" s="38"/>
      <c r="BE611" s="38"/>
      <c r="BF611" s="38"/>
      <c r="BG611" s="38"/>
      <c r="BH611" s="38"/>
      <c r="BI611" s="38"/>
      <c r="BJ611" s="38"/>
      <c r="BK611" s="38"/>
      <c r="BL611" s="38"/>
      <c r="BM611" s="38"/>
      <c r="BN611" s="38"/>
      <c r="BO611" s="38"/>
      <c r="BP611" s="38"/>
      <c r="BQ611" s="38"/>
      <c r="BR611" s="38"/>
    </row>
    <row r="612" ht="15.75" customHeight="1">
      <c r="A612" s="38"/>
      <c r="B612" s="36"/>
      <c r="C612" s="34"/>
      <c r="D612" s="36"/>
      <c r="E612" s="36"/>
      <c r="F612" s="36"/>
      <c r="G612" s="36"/>
      <c r="H612" s="36"/>
      <c r="I612" s="36"/>
      <c r="J612" s="38"/>
      <c r="K612" s="38"/>
      <c r="L612" s="39"/>
      <c r="M612" s="46"/>
      <c r="N612" s="264"/>
      <c r="O612" s="46"/>
      <c r="P612" s="46"/>
      <c r="Q612" s="34"/>
      <c r="R612" s="36"/>
      <c r="S612" s="46"/>
      <c r="T612" s="36"/>
      <c r="U612" s="46"/>
      <c r="V612" s="46"/>
      <c r="W612" s="38"/>
      <c r="X612" s="38"/>
      <c r="Y612" s="36"/>
      <c r="Z612" s="34"/>
      <c r="AA612" s="48"/>
      <c r="AB612" s="20"/>
      <c r="AC612" s="46"/>
      <c r="AD612" s="46"/>
      <c r="AE612" s="38"/>
      <c r="AF612" s="34"/>
      <c r="AG612" s="38"/>
      <c r="AH612" s="38"/>
      <c r="AI612" s="38"/>
      <c r="AJ612" s="38"/>
      <c r="AK612" s="38"/>
      <c r="AL612" s="38"/>
      <c r="AM612" s="38"/>
      <c r="AN612" s="38"/>
      <c r="AO612" s="34"/>
      <c r="AP612" s="34"/>
      <c r="AQ612" s="34"/>
      <c r="AR612" s="53"/>
      <c r="AS612" s="53"/>
      <c r="AT612" s="38"/>
      <c r="AU612" s="39"/>
      <c r="AV612" s="39"/>
      <c r="AW612" s="34"/>
      <c r="AX612" s="38"/>
      <c r="AY612" s="38"/>
      <c r="AZ612" s="38"/>
      <c r="BA612" s="38"/>
      <c r="BB612" s="38"/>
      <c r="BC612" s="38"/>
      <c r="BD612" s="38"/>
      <c r="BE612" s="38"/>
      <c r="BF612" s="38"/>
      <c r="BG612" s="38"/>
      <c r="BH612" s="38"/>
      <c r="BI612" s="38"/>
      <c r="BJ612" s="38"/>
      <c r="BK612" s="38"/>
      <c r="BL612" s="38"/>
      <c r="BM612" s="38"/>
      <c r="BN612" s="38"/>
      <c r="BO612" s="38"/>
      <c r="BP612" s="38"/>
      <c r="BQ612" s="38"/>
      <c r="BR612" s="38"/>
    </row>
    <row r="613" ht="15.75" customHeight="1">
      <c r="A613" s="38"/>
      <c r="B613" s="36"/>
      <c r="C613" s="34"/>
      <c r="D613" s="36"/>
      <c r="E613" s="36"/>
      <c r="F613" s="36"/>
      <c r="G613" s="36"/>
      <c r="H613" s="36"/>
      <c r="I613" s="36"/>
      <c r="J613" s="38"/>
      <c r="K613" s="38"/>
      <c r="L613" s="39"/>
      <c r="M613" s="46"/>
      <c r="N613" s="264"/>
      <c r="O613" s="46"/>
      <c r="P613" s="46"/>
      <c r="Q613" s="34"/>
      <c r="R613" s="36"/>
      <c r="S613" s="46"/>
      <c r="T613" s="36"/>
      <c r="U613" s="46"/>
      <c r="V613" s="46"/>
      <c r="W613" s="38"/>
      <c r="X613" s="38"/>
      <c r="Y613" s="36"/>
      <c r="Z613" s="34"/>
      <c r="AA613" s="48"/>
      <c r="AB613" s="20"/>
      <c r="AC613" s="46"/>
      <c r="AD613" s="46"/>
      <c r="AE613" s="38"/>
      <c r="AF613" s="34"/>
      <c r="AG613" s="38"/>
      <c r="AH613" s="38"/>
      <c r="AI613" s="38"/>
      <c r="AJ613" s="38"/>
      <c r="AK613" s="38"/>
      <c r="AL613" s="38"/>
      <c r="AM613" s="38"/>
      <c r="AN613" s="38"/>
      <c r="AO613" s="34"/>
      <c r="AP613" s="34"/>
      <c r="AQ613" s="34"/>
      <c r="AR613" s="53"/>
      <c r="AS613" s="53"/>
      <c r="AT613" s="38"/>
      <c r="AU613" s="39"/>
      <c r="AV613" s="39"/>
      <c r="AW613" s="34"/>
      <c r="AX613" s="38"/>
      <c r="AY613" s="38"/>
      <c r="AZ613" s="38"/>
      <c r="BA613" s="38"/>
      <c r="BB613" s="38"/>
      <c r="BC613" s="38"/>
      <c r="BD613" s="38"/>
      <c r="BE613" s="38"/>
      <c r="BF613" s="38"/>
      <c r="BG613" s="38"/>
      <c r="BH613" s="38"/>
      <c r="BI613" s="38"/>
      <c r="BJ613" s="38"/>
      <c r="BK613" s="38"/>
      <c r="BL613" s="38"/>
      <c r="BM613" s="38"/>
      <c r="BN613" s="38"/>
      <c r="BO613" s="38"/>
      <c r="BP613" s="38"/>
      <c r="BQ613" s="38"/>
      <c r="BR613" s="38"/>
    </row>
    <row r="614" ht="15.75" customHeight="1">
      <c r="A614" s="38"/>
      <c r="B614" s="36"/>
      <c r="C614" s="34"/>
      <c r="D614" s="36"/>
      <c r="E614" s="36"/>
      <c r="F614" s="36"/>
      <c r="G614" s="36"/>
      <c r="H614" s="36"/>
      <c r="I614" s="36"/>
      <c r="J614" s="38"/>
      <c r="K614" s="38"/>
      <c r="L614" s="39"/>
      <c r="M614" s="46"/>
      <c r="N614" s="264"/>
      <c r="O614" s="46"/>
      <c r="P614" s="46"/>
      <c r="Q614" s="34"/>
      <c r="R614" s="36"/>
      <c r="S614" s="46"/>
      <c r="T614" s="36"/>
      <c r="U614" s="46"/>
      <c r="V614" s="46"/>
      <c r="W614" s="38"/>
      <c r="X614" s="38"/>
      <c r="Y614" s="36"/>
      <c r="Z614" s="34"/>
      <c r="AA614" s="48"/>
      <c r="AB614" s="20"/>
      <c r="AC614" s="46"/>
      <c r="AD614" s="46"/>
      <c r="AE614" s="38"/>
      <c r="AF614" s="34"/>
      <c r="AG614" s="38"/>
      <c r="AH614" s="38"/>
      <c r="AI614" s="38"/>
      <c r="AJ614" s="38"/>
      <c r="AK614" s="38"/>
      <c r="AL614" s="38"/>
      <c r="AM614" s="38"/>
      <c r="AN614" s="38"/>
      <c r="AO614" s="34"/>
      <c r="AP614" s="34"/>
      <c r="AQ614" s="34"/>
      <c r="AR614" s="53"/>
      <c r="AS614" s="53"/>
      <c r="AT614" s="38"/>
      <c r="AU614" s="39"/>
      <c r="AV614" s="39"/>
      <c r="AW614" s="34"/>
      <c r="AX614" s="38"/>
      <c r="AY614" s="38"/>
      <c r="AZ614" s="38"/>
      <c r="BA614" s="38"/>
      <c r="BB614" s="38"/>
      <c r="BC614" s="38"/>
      <c r="BD614" s="38"/>
      <c r="BE614" s="38"/>
      <c r="BF614" s="38"/>
      <c r="BG614" s="38"/>
      <c r="BH614" s="38"/>
      <c r="BI614" s="38"/>
      <c r="BJ614" s="38"/>
      <c r="BK614" s="38"/>
      <c r="BL614" s="38"/>
      <c r="BM614" s="38"/>
      <c r="BN614" s="38"/>
      <c r="BO614" s="38"/>
      <c r="BP614" s="38"/>
      <c r="BQ614" s="38"/>
      <c r="BR614" s="38"/>
    </row>
    <row r="615" ht="15.75" customHeight="1">
      <c r="A615" s="38"/>
      <c r="B615" s="36"/>
      <c r="C615" s="34"/>
      <c r="D615" s="36"/>
      <c r="E615" s="36"/>
      <c r="F615" s="36"/>
      <c r="G615" s="36"/>
      <c r="H615" s="36"/>
      <c r="I615" s="36"/>
      <c r="J615" s="38"/>
      <c r="K615" s="38"/>
      <c r="L615" s="39"/>
      <c r="M615" s="46"/>
      <c r="N615" s="264"/>
      <c r="O615" s="46"/>
      <c r="P615" s="46"/>
      <c r="Q615" s="34"/>
      <c r="R615" s="36"/>
      <c r="S615" s="46"/>
      <c r="T615" s="36"/>
      <c r="U615" s="46"/>
      <c r="V615" s="46"/>
      <c r="W615" s="38"/>
      <c r="X615" s="38"/>
      <c r="Y615" s="36"/>
      <c r="Z615" s="34"/>
      <c r="AA615" s="48"/>
      <c r="AB615" s="20"/>
      <c r="AC615" s="46"/>
      <c r="AD615" s="46"/>
      <c r="AE615" s="38"/>
      <c r="AF615" s="34"/>
      <c r="AG615" s="38"/>
      <c r="AH615" s="38"/>
      <c r="AI615" s="38"/>
      <c r="AJ615" s="38"/>
      <c r="AK615" s="38"/>
      <c r="AL615" s="38"/>
      <c r="AM615" s="38"/>
      <c r="AN615" s="38"/>
      <c r="AO615" s="34"/>
      <c r="AP615" s="34"/>
      <c r="AQ615" s="34"/>
      <c r="AR615" s="53"/>
      <c r="AS615" s="53"/>
      <c r="AT615" s="38"/>
      <c r="AU615" s="39"/>
      <c r="AV615" s="39"/>
      <c r="AW615" s="34"/>
      <c r="AX615" s="38"/>
      <c r="AY615" s="38"/>
      <c r="AZ615" s="38"/>
      <c r="BA615" s="38"/>
      <c r="BB615" s="38"/>
      <c r="BC615" s="38"/>
      <c r="BD615" s="38"/>
      <c r="BE615" s="38"/>
      <c r="BF615" s="38"/>
      <c r="BG615" s="38"/>
      <c r="BH615" s="38"/>
      <c r="BI615" s="38"/>
      <c r="BJ615" s="38"/>
      <c r="BK615" s="38"/>
      <c r="BL615" s="38"/>
      <c r="BM615" s="38"/>
      <c r="BN615" s="38"/>
      <c r="BO615" s="38"/>
      <c r="BP615" s="38"/>
      <c r="BQ615" s="38"/>
      <c r="BR615" s="38"/>
    </row>
    <row r="616" ht="15.75" customHeight="1">
      <c r="A616" s="38"/>
      <c r="B616" s="36"/>
      <c r="C616" s="34"/>
      <c r="D616" s="36"/>
      <c r="E616" s="36"/>
      <c r="F616" s="36"/>
      <c r="G616" s="36"/>
      <c r="H616" s="36"/>
      <c r="I616" s="36"/>
      <c r="J616" s="38"/>
      <c r="K616" s="38"/>
      <c r="L616" s="39"/>
      <c r="M616" s="46"/>
      <c r="N616" s="264"/>
      <c r="O616" s="46"/>
      <c r="P616" s="46"/>
      <c r="Q616" s="34"/>
      <c r="R616" s="36"/>
      <c r="S616" s="46"/>
      <c r="T616" s="36"/>
      <c r="U616" s="46"/>
      <c r="V616" s="46"/>
      <c r="W616" s="38"/>
      <c r="X616" s="38"/>
      <c r="Y616" s="36"/>
      <c r="Z616" s="34"/>
      <c r="AA616" s="48"/>
      <c r="AB616" s="20"/>
      <c r="AC616" s="46"/>
      <c r="AD616" s="46"/>
      <c r="AE616" s="38"/>
      <c r="AF616" s="34"/>
      <c r="AG616" s="38"/>
      <c r="AH616" s="38"/>
      <c r="AI616" s="38"/>
      <c r="AJ616" s="38"/>
      <c r="AK616" s="38"/>
      <c r="AL616" s="38"/>
      <c r="AM616" s="38"/>
      <c r="AN616" s="38"/>
      <c r="AO616" s="34"/>
      <c r="AP616" s="34"/>
      <c r="AQ616" s="34"/>
      <c r="AR616" s="53"/>
      <c r="AS616" s="53"/>
      <c r="AT616" s="38"/>
      <c r="AU616" s="39"/>
      <c r="AV616" s="39"/>
      <c r="AW616" s="34"/>
      <c r="AX616" s="38"/>
      <c r="AY616" s="38"/>
      <c r="AZ616" s="38"/>
      <c r="BA616" s="38"/>
      <c r="BB616" s="38"/>
      <c r="BC616" s="38"/>
      <c r="BD616" s="38"/>
      <c r="BE616" s="38"/>
      <c r="BF616" s="38"/>
      <c r="BG616" s="38"/>
      <c r="BH616" s="38"/>
      <c r="BI616" s="38"/>
      <c r="BJ616" s="38"/>
      <c r="BK616" s="38"/>
      <c r="BL616" s="38"/>
      <c r="BM616" s="38"/>
      <c r="BN616" s="38"/>
      <c r="BO616" s="38"/>
      <c r="BP616" s="38"/>
      <c r="BQ616" s="38"/>
      <c r="BR616" s="38"/>
    </row>
    <row r="617" ht="15.75" customHeight="1">
      <c r="A617" s="38"/>
      <c r="B617" s="36"/>
      <c r="C617" s="34"/>
      <c r="D617" s="36"/>
      <c r="E617" s="36"/>
      <c r="F617" s="36"/>
      <c r="G617" s="36"/>
      <c r="H617" s="36"/>
      <c r="I617" s="36"/>
      <c r="J617" s="38"/>
      <c r="K617" s="38"/>
      <c r="L617" s="39"/>
      <c r="M617" s="46"/>
      <c r="N617" s="264"/>
      <c r="O617" s="46"/>
      <c r="P617" s="46"/>
      <c r="Q617" s="34"/>
      <c r="R617" s="36"/>
      <c r="S617" s="46"/>
      <c r="T617" s="36"/>
      <c r="U617" s="46"/>
      <c r="V617" s="46"/>
      <c r="W617" s="38"/>
      <c r="X617" s="38"/>
      <c r="Y617" s="36"/>
      <c r="Z617" s="34"/>
      <c r="AA617" s="48"/>
      <c r="AB617" s="20"/>
      <c r="AC617" s="46"/>
      <c r="AD617" s="46"/>
      <c r="AE617" s="38"/>
      <c r="AF617" s="34"/>
      <c r="AG617" s="38"/>
      <c r="AH617" s="38"/>
      <c r="AI617" s="38"/>
      <c r="AJ617" s="38"/>
      <c r="AK617" s="38"/>
      <c r="AL617" s="38"/>
      <c r="AM617" s="38"/>
      <c r="AN617" s="38"/>
      <c r="AO617" s="34"/>
      <c r="AP617" s="34"/>
      <c r="AQ617" s="34"/>
      <c r="AR617" s="53"/>
      <c r="AS617" s="53"/>
      <c r="AT617" s="38"/>
      <c r="AU617" s="39"/>
      <c r="AV617" s="39"/>
      <c r="AW617" s="34"/>
      <c r="AX617" s="38"/>
      <c r="AY617" s="38"/>
      <c r="AZ617" s="38"/>
      <c r="BA617" s="38"/>
      <c r="BB617" s="38"/>
      <c r="BC617" s="38"/>
      <c r="BD617" s="38"/>
      <c r="BE617" s="38"/>
      <c r="BF617" s="38"/>
      <c r="BG617" s="38"/>
      <c r="BH617" s="38"/>
      <c r="BI617" s="38"/>
      <c r="BJ617" s="38"/>
      <c r="BK617" s="38"/>
      <c r="BL617" s="38"/>
      <c r="BM617" s="38"/>
      <c r="BN617" s="38"/>
      <c r="BO617" s="38"/>
      <c r="BP617" s="38"/>
      <c r="BQ617" s="38"/>
      <c r="BR617" s="38"/>
    </row>
    <row r="618" ht="15.75" customHeight="1">
      <c r="A618" s="38"/>
      <c r="B618" s="36"/>
      <c r="C618" s="34"/>
      <c r="D618" s="36"/>
      <c r="E618" s="36"/>
      <c r="F618" s="36"/>
      <c r="G618" s="36"/>
      <c r="H618" s="36"/>
      <c r="I618" s="36"/>
      <c r="J618" s="38"/>
      <c r="K618" s="38"/>
      <c r="L618" s="39"/>
      <c r="M618" s="46"/>
      <c r="N618" s="264"/>
      <c r="O618" s="46"/>
      <c r="P618" s="46"/>
      <c r="Q618" s="34"/>
      <c r="R618" s="36"/>
      <c r="S618" s="46"/>
      <c r="T618" s="36"/>
      <c r="U618" s="46"/>
      <c r="V618" s="46"/>
      <c r="W618" s="38"/>
      <c r="X618" s="38"/>
      <c r="Y618" s="36"/>
      <c r="Z618" s="34"/>
      <c r="AA618" s="48"/>
      <c r="AB618" s="20"/>
      <c r="AC618" s="46"/>
      <c r="AD618" s="46"/>
      <c r="AE618" s="38"/>
      <c r="AF618" s="34"/>
      <c r="AG618" s="38"/>
      <c r="AH618" s="38"/>
      <c r="AI618" s="38"/>
      <c r="AJ618" s="38"/>
      <c r="AK618" s="38"/>
      <c r="AL618" s="38"/>
      <c r="AM618" s="38"/>
      <c r="AN618" s="38"/>
      <c r="AO618" s="34"/>
      <c r="AP618" s="34"/>
      <c r="AQ618" s="34"/>
      <c r="AR618" s="53"/>
      <c r="AS618" s="53"/>
      <c r="AT618" s="38"/>
      <c r="AU618" s="39"/>
      <c r="AV618" s="39"/>
      <c r="AW618" s="34"/>
      <c r="AX618" s="38"/>
      <c r="AY618" s="38"/>
      <c r="AZ618" s="38"/>
      <c r="BA618" s="38"/>
      <c r="BB618" s="38"/>
      <c r="BC618" s="38"/>
      <c r="BD618" s="38"/>
      <c r="BE618" s="38"/>
      <c r="BF618" s="38"/>
      <c r="BG618" s="38"/>
      <c r="BH618" s="38"/>
      <c r="BI618" s="38"/>
      <c r="BJ618" s="38"/>
      <c r="BK618" s="38"/>
      <c r="BL618" s="38"/>
      <c r="BM618" s="38"/>
      <c r="BN618" s="38"/>
      <c r="BO618" s="38"/>
      <c r="BP618" s="38"/>
      <c r="BQ618" s="38"/>
      <c r="BR618" s="38"/>
    </row>
    <row r="619" ht="15.75" customHeight="1">
      <c r="A619" s="38"/>
      <c r="B619" s="36"/>
      <c r="C619" s="34"/>
      <c r="D619" s="36"/>
      <c r="E619" s="36"/>
      <c r="F619" s="36"/>
      <c r="G619" s="36"/>
      <c r="H619" s="36"/>
      <c r="I619" s="36"/>
      <c r="J619" s="38"/>
      <c r="K619" s="38"/>
      <c r="L619" s="39"/>
      <c r="M619" s="46"/>
      <c r="N619" s="264"/>
      <c r="O619" s="46"/>
      <c r="P619" s="46"/>
      <c r="Q619" s="34"/>
      <c r="R619" s="36"/>
      <c r="S619" s="46"/>
      <c r="T619" s="36"/>
      <c r="U619" s="46"/>
      <c r="V619" s="46"/>
      <c r="W619" s="38"/>
      <c r="X619" s="38"/>
      <c r="Y619" s="36"/>
      <c r="Z619" s="34"/>
      <c r="AA619" s="48"/>
      <c r="AB619" s="20"/>
      <c r="AC619" s="46"/>
      <c r="AD619" s="46"/>
      <c r="AE619" s="38"/>
      <c r="AF619" s="34"/>
      <c r="AG619" s="38"/>
      <c r="AH619" s="38"/>
      <c r="AI619" s="38"/>
      <c r="AJ619" s="38"/>
      <c r="AK619" s="38"/>
      <c r="AL619" s="38"/>
      <c r="AM619" s="38"/>
      <c r="AN619" s="38"/>
      <c r="AO619" s="34"/>
      <c r="AP619" s="34"/>
      <c r="AQ619" s="34"/>
      <c r="AR619" s="53"/>
      <c r="AS619" s="53"/>
      <c r="AT619" s="38"/>
      <c r="AU619" s="39"/>
      <c r="AV619" s="39"/>
      <c r="AW619" s="34"/>
      <c r="AX619" s="38"/>
      <c r="AY619" s="38"/>
      <c r="AZ619" s="38"/>
      <c r="BA619" s="38"/>
      <c r="BB619" s="38"/>
      <c r="BC619" s="38"/>
      <c r="BD619" s="38"/>
      <c r="BE619" s="38"/>
      <c r="BF619" s="38"/>
      <c r="BG619" s="38"/>
      <c r="BH619" s="38"/>
      <c r="BI619" s="38"/>
      <c r="BJ619" s="38"/>
      <c r="BK619" s="38"/>
      <c r="BL619" s="38"/>
      <c r="BM619" s="38"/>
      <c r="BN619" s="38"/>
      <c r="BO619" s="38"/>
      <c r="BP619" s="38"/>
      <c r="BQ619" s="38"/>
      <c r="BR619" s="38"/>
    </row>
    <row r="620" ht="15.75" customHeight="1">
      <c r="A620" s="38"/>
      <c r="B620" s="36"/>
      <c r="C620" s="34"/>
      <c r="D620" s="36"/>
      <c r="E620" s="36"/>
      <c r="F620" s="36"/>
      <c r="G620" s="36"/>
      <c r="H620" s="36"/>
      <c r="I620" s="36"/>
      <c r="J620" s="38"/>
      <c r="K620" s="38"/>
      <c r="L620" s="39"/>
      <c r="M620" s="46"/>
      <c r="N620" s="264"/>
      <c r="O620" s="46"/>
      <c r="P620" s="46"/>
      <c r="Q620" s="34"/>
      <c r="R620" s="36"/>
      <c r="S620" s="46"/>
      <c r="T620" s="36"/>
      <c r="U620" s="46"/>
      <c r="V620" s="46"/>
      <c r="W620" s="38"/>
      <c r="X620" s="38"/>
      <c r="Y620" s="36"/>
      <c r="Z620" s="34"/>
      <c r="AA620" s="48"/>
      <c r="AB620" s="20"/>
      <c r="AC620" s="46"/>
      <c r="AD620" s="46"/>
      <c r="AE620" s="38"/>
      <c r="AF620" s="34"/>
      <c r="AG620" s="38"/>
      <c r="AH620" s="38"/>
      <c r="AI620" s="38"/>
      <c r="AJ620" s="38"/>
      <c r="AK620" s="38"/>
      <c r="AL620" s="38"/>
      <c r="AM620" s="38"/>
      <c r="AN620" s="38"/>
      <c r="AO620" s="34"/>
      <c r="AP620" s="34"/>
      <c r="AQ620" s="34"/>
      <c r="AR620" s="53"/>
      <c r="AS620" s="53"/>
      <c r="AT620" s="38"/>
      <c r="AU620" s="39"/>
      <c r="AV620" s="39"/>
      <c r="AW620" s="34"/>
      <c r="AX620" s="38"/>
      <c r="AY620" s="38"/>
      <c r="AZ620" s="38"/>
      <c r="BA620" s="38"/>
      <c r="BB620" s="38"/>
      <c r="BC620" s="38"/>
      <c r="BD620" s="38"/>
      <c r="BE620" s="38"/>
      <c r="BF620" s="38"/>
      <c r="BG620" s="38"/>
      <c r="BH620" s="38"/>
      <c r="BI620" s="38"/>
      <c r="BJ620" s="38"/>
      <c r="BK620" s="38"/>
      <c r="BL620" s="38"/>
      <c r="BM620" s="38"/>
      <c r="BN620" s="38"/>
      <c r="BO620" s="38"/>
      <c r="BP620" s="38"/>
      <c r="BQ620" s="38"/>
      <c r="BR620" s="38"/>
    </row>
    <row r="621" ht="15.75" customHeight="1">
      <c r="A621" s="38"/>
      <c r="B621" s="36"/>
      <c r="C621" s="34"/>
      <c r="D621" s="36"/>
      <c r="E621" s="36"/>
      <c r="F621" s="36"/>
      <c r="G621" s="36"/>
      <c r="H621" s="36"/>
      <c r="I621" s="36"/>
      <c r="J621" s="38"/>
      <c r="K621" s="38"/>
      <c r="L621" s="39"/>
      <c r="M621" s="46"/>
      <c r="N621" s="264"/>
      <c r="O621" s="46"/>
      <c r="P621" s="46"/>
      <c r="Q621" s="34"/>
      <c r="R621" s="36"/>
      <c r="S621" s="46"/>
      <c r="T621" s="36"/>
      <c r="U621" s="46"/>
      <c r="V621" s="46"/>
      <c r="W621" s="38"/>
      <c r="X621" s="38"/>
      <c r="Y621" s="36"/>
      <c r="Z621" s="34"/>
      <c r="AA621" s="48"/>
      <c r="AB621" s="20"/>
      <c r="AC621" s="46"/>
      <c r="AD621" s="46"/>
      <c r="AE621" s="38"/>
      <c r="AF621" s="34"/>
      <c r="AG621" s="38"/>
      <c r="AH621" s="38"/>
      <c r="AI621" s="38"/>
      <c r="AJ621" s="38"/>
      <c r="AK621" s="38"/>
      <c r="AL621" s="38"/>
      <c r="AM621" s="38"/>
      <c r="AN621" s="38"/>
      <c r="AO621" s="34"/>
      <c r="AP621" s="34"/>
      <c r="AQ621" s="34"/>
      <c r="AR621" s="53"/>
      <c r="AS621" s="53"/>
      <c r="AT621" s="38"/>
      <c r="AU621" s="39"/>
      <c r="AV621" s="39"/>
      <c r="AW621" s="34"/>
      <c r="AX621" s="38"/>
      <c r="AY621" s="38"/>
      <c r="AZ621" s="38"/>
      <c r="BA621" s="38"/>
      <c r="BB621" s="38"/>
      <c r="BC621" s="38"/>
      <c r="BD621" s="38"/>
      <c r="BE621" s="38"/>
      <c r="BF621" s="38"/>
      <c r="BG621" s="38"/>
      <c r="BH621" s="38"/>
      <c r="BI621" s="38"/>
      <c r="BJ621" s="38"/>
      <c r="BK621" s="38"/>
      <c r="BL621" s="38"/>
      <c r="BM621" s="38"/>
      <c r="BN621" s="38"/>
      <c r="BO621" s="38"/>
      <c r="BP621" s="38"/>
      <c r="BQ621" s="38"/>
      <c r="BR621" s="38"/>
    </row>
    <row r="622" ht="15.75" customHeight="1">
      <c r="A622" s="38"/>
      <c r="B622" s="36"/>
      <c r="C622" s="34"/>
      <c r="D622" s="36"/>
      <c r="E622" s="36"/>
      <c r="F622" s="36"/>
      <c r="G622" s="36"/>
      <c r="H622" s="36"/>
      <c r="I622" s="36"/>
      <c r="J622" s="38"/>
      <c r="K622" s="38"/>
      <c r="L622" s="39"/>
      <c r="M622" s="46"/>
      <c r="N622" s="264"/>
      <c r="O622" s="46"/>
      <c r="P622" s="46"/>
      <c r="Q622" s="34"/>
      <c r="R622" s="36"/>
      <c r="S622" s="46"/>
      <c r="T622" s="36"/>
      <c r="U622" s="46"/>
      <c r="V622" s="46"/>
      <c r="W622" s="38"/>
      <c r="X622" s="38"/>
      <c r="Y622" s="36"/>
      <c r="Z622" s="34"/>
      <c r="AA622" s="48"/>
      <c r="AB622" s="20"/>
      <c r="AC622" s="46"/>
      <c r="AD622" s="46"/>
      <c r="AE622" s="38"/>
      <c r="AF622" s="34"/>
      <c r="AG622" s="38"/>
      <c r="AH622" s="38"/>
      <c r="AI622" s="38"/>
      <c r="AJ622" s="38"/>
      <c r="AK622" s="38"/>
      <c r="AL622" s="38"/>
      <c r="AM622" s="38"/>
      <c r="AN622" s="38"/>
      <c r="AO622" s="34"/>
      <c r="AP622" s="34"/>
      <c r="AQ622" s="34"/>
      <c r="AR622" s="53"/>
      <c r="AS622" s="53"/>
      <c r="AT622" s="38"/>
      <c r="AU622" s="39"/>
      <c r="AV622" s="39"/>
      <c r="AW622" s="34"/>
      <c r="AX622" s="38"/>
      <c r="AY622" s="38"/>
      <c r="AZ622" s="38"/>
      <c r="BA622" s="38"/>
      <c r="BB622" s="38"/>
      <c r="BC622" s="38"/>
      <c r="BD622" s="38"/>
      <c r="BE622" s="38"/>
      <c r="BF622" s="38"/>
      <c r="BG622" s="38"/>
      <c r="BH622" s="38"/>
      <c r="BI622" s="38"/>
      <c r="BJ622" s="38"/>
      <c r="BK622" s="38"/>
      <c r="BL622" s="38"/>
      <c r="BM622" s="38"/>
      <c r="BN622" s="38"/>
      <c r="BO622" s="38"/>
      <c r="BP622" s="38"/>
      <c r="BQ622" s="38"/>
      <c r="BR622" s="38"/>
    </row>
    <row r="623" ht="15.75" customHeight="1">
      <c r="A623" s="38"/>
      <c r="B623" s="36"/>
      <c r="C623" s="34"/>
      <c r="D623" s="36"/>
      <c r="E623" s="36"/>
      <c r="F623" s="36"/>
      <c r="G623" s="36"/>
      <c r="H623" s="36"/>
      <c r="I623" s="36"/>
      <c r="J623" s="38"/>
      <c r="K623" s="38"/>
      <c r="L623" s="39"/>
      <c r="M623" s="46"/>
      <c r="N623" s="264"/>
      <c r="O623" s="46"/>
      <c r="P623" s="46"/>
      <c r="Q623" s="34"/>
      <c r="R623" s="36"/>
      <c r="S623" s="46"/>
      <c r="T623" s="36"/>
      <c r="U623" s="46"/>
      <c r="V623" s="46"/>
      <c r="W623" s="38"/>
      <c r="X623" s="38"/>
      <c r="Y623" s="36"/>
      <c r="Z623" s="34"/>
      <c r="AA623" s="48"/>
      <c r="AB623" s="20"/>
      <c r="AC623" s="46"/>
      <c r="AD623" s="46"/>
      <c r="AE623" s="38"/>
      <c r="AF623" s="34"/>
      <c r="AG623" s="38"/>
      <c r="AH623" s="38"/>
      <c r="AI623" s="38"/>
      <c r="AJ623" s="38"/>
      <c r="AK623" s="38"/>
      <c r="AL623" s="38"/>
      <c r="AM623" s="38"/>
      <c r="AN623" s="38"/>
      <c r="AO623" s="34"/>
      <c r="AP623" s="34"/>
      <c r="AQ623" s="34"/>
      <c r="AR623" s="53"/>
      <c r="AS623" s="53"/>
      <c r="AT623" s="38"/>
      <c r="AU623" s="39"/>
      <c r="AV623" s="39"/>
      <c r="AW623" s="34"/>
      <c r="AX623" s="38"/>
      <c r="AY623" s="38"/>
      <c r="AZ623" s="38"/>
      <c r="BA623" s="38"/>
      <c r="BB623" s="38"/>
      <c r="BC623" s="38"/>
      <c r="BD623" s="38"/>
      <c r="BE623" s="38"/>
      <c r="BF623" s="38"/>
      <c r="BG623" s="38"/>
      <c r="BH623" s="38"/>
      <c r="BI623" s="38"/>
      <c r="BJ623" s="38"/>
      <c r="BK623" s="38"/>
      <c r="BL623" s="38"/>
      <c r="BM623" s="38"/>
      <c r="BN623" s="38"/>
      <c r="BO623" s="38"/>
      <c r="BP623" s="38"/>
      <c r="BQ623" s="38"/>
      <c r="BR623" s="38"/>
    </row>
    <row r="624" ht="15.75" customHeight="1">
      <c r="A624" s="38"/>
      <c r="B624" s="36"/>
      <c r="C624" s="34"/>
      <c r="D624" s="36"/>
      <c r="E624" s="36"/>
      <c r="F624" s="36"/>
      <c r="G624" s="36"/>
      <c r="H624" s="36"/>
      <c r="I624" s="36"/>
      <c r="J624" s="38"/>
      <c r="K624" s="38"/>
      <c r="L624" s="39"/>
      <c r="M624" s="46"/>
      <c r="N624" s="264"/>
      <c r="O624" s="46"/>
      <c r="P624" s="46"/>
      <c r="Q624" s="34"/>
      <c r="R624" s="36"/>
      <c r="S624" s="46"/>
      <c r="T624" s="36"/>
      <c r="U624" s="46"/>
      <c r="V624" s="46"/>
      <c r="W624" s="38"/>
      <c r="X624" s="38"/>
      <c r="Y624" s="36"/>
      <c r="Z624" s="34"/>
      <c r="AA624" s="48"/>
      <c r="AB624" s="20"/>
      <c r="AC624" s="46"/>
      <c r="AD624" s="46"/>
      <c r="AE624" s="38"/>
      <c r="AF624" s="34"/>
      <c r="AG624" s="38"/>
      <c r="AH624" s="38"/>
      <c r="AI624" s="38"/>
      <c r="AJ624" s="38"/>
      <c r="AK624" s="38"/>
      <c r="AL624" s="38"/>
      <c r="AM624" s="38"/>
      <c r="AN624" s="38"/>
      <c r="AO624" s="34"/>
      <c r="AP624" s="34"/>
      <c r="AQ624" s="34"/>
      <c r="AR624" s="53"/>
      <c r="AS624" s="53"/>
      <c r="AT624" s="38"/>
      <c r="AU624" s="39"/>
      <c r="AV624" s="39"/>
      <c r="AW624" s="34"/>
      <c r="AX624" s="38"/>
      <c r="AY624" s="38"/>
      <c r="AZ624" s="38"/>
      <c r="BA624" s="38"/>
      <c r="BB624" s="38"/>
      <c r="BC624" s="38"/>
      <c r="BD624" s="38"/>
      <c r="BE624" s="38"/>
      <c r="BF624" s="38"/>
      <c r="BG624" s="38"/>
      <c r="BH624" s="38"/>
      <c r="BI624" s="38"/>
      <c r="BJ624" s="38"/>
      <c r="BK624" s="38"/>
      <c r="BL624" s="38"/>
      <c r="BM624" s="38"/>
      <c r="BN624" s="38"/>
      <c r="BO624" s="38"/>
      <c r="BP624" s="38"/>
      <c r="BQ624" s="38"/>
      <c r="BR624" s="38"/>
    </row>
    <row r="625" ht="15.75" customHeight="1">
      <c r="A625" s="38"/>
      <c r="B625" s="36"/>
      <c r="C625" s="34"/>
      <c r="D625" s="36"/>
      <c r="E625" s="36"/>
      <c r="F625" s="36"/>
      <c r="G625" s="36"/>
      <c r="H625" s="36"/>
      <c r="I625" s="36"/>
      <c r="J625" s="38"/>
      <c r="K625" s="38"/>
      <c r="L625" s="39"/>
      <c r="M625" s="46"/>
      <c r="N625" s="264"/>
      <c r="O625" s="46"/>
      <c r="P625" s="46"/>
      <c r="Q625" s="34"/>
      <c r="R625" s="36"/>
      <c r="S625" s="46"/>
      <c r="T625" s="36"/>
      <c r="U625" s="46"/>
      <c r="V625" s="46"/>
      <c r="W625" s="38"/>
      <c r="X625" s="38"/>
      <c r="Y625" s="36"/>
      <c r="Z625" s="34"/>
      <c r="AA625" s="48"/>
      <c r="AB625" s="20"/>
      <c r="AC625" s="46"/>
      <c r="AD625" s="46"/>
      <c r="AE625" s="38"/>
      <c r="AF625" s="34"/>
      <c r="AG625" s="38"/>
      <c r="AH625" s="38"/>
      <c r="AI625" s="38"/>
      <c r="AJ625" s="38"/>
      <c r="AK625" s="38"/>
      <c r="AL625" s="38"/>
      <c r="AM625" s="38"/>
      <c r="AN625" s="38"/>
      <c r="AO625" s="34"/>
      <c r="AP625" s="34"/>
      <c r="AQ625" s="34"/>
      <c r="AR625" s="53"/>
      <c r="AS625" s="53"/>
      <c r="AT625" s="38"/>
      <c r="AU625" s="39"/>
      <c r="AV625" s="39"/>
      <c r="AW625" s="34"/>
      <c r="AX625" s="38"/>
      <c r="AY625" s="38"/>
      <c r="AZ625" s="38"/>
      <c r="BA625" s="38"/>
      <c r="BB625" s="38"/>
      <c r="BC625" s="38"/>
      <c r="BD625" s="38"/>
      <c r="BE625" s="38"/>
      <c r="BF625" s="38"/>
      <c r="BG625" s="38"/>
      <c r="BH625" s="38"/>
      <c r="BI625" s="38"/>
      <c r="BJ625" s="38"/>
      <c r="BK625" s="38"/>
      <c r="BL625" s="38"/>
      <c r="BM625" s="38"/>
      <c r="BN625" s="38"/>
      <c r="BO625" s="38"/>
      <c r="BP625" s="38"/>
      <c r="BQ625" s="38"/>
      <c r="BR625" s="38"/>
    </row>
    <row r="626" ht="15.75" customHeight="1">
      <c r="A626" s="38"/>
      <c r="B626" s="36"/>
      <c r="C626" s="34"/>
      <c r="D626" s="36"/>
      <c r="E626" s="36"/>
      <c r="F626" s="36"/>
      <c r="G626" s="36"/>
      <c r="H626" s="36"/>
      <c r="I626" s="36"/>
      <c r="J626" s="38"/>
      <c r="K626" s="38"/>
      <c r="L626" s="39"/>
      <c r="M626" s="46"/>
      <c r="N626" s="264"/>
      <c r="O626" s="46"/>
      <c r="P626" s="46"/>
      <c r="Q626" s="34"/>
      <c r="R626" s="36"/>
      <c r="S626" s="46"/>
      <c r="T626" s="36"/>
      <c r="U626" s="46"/>
      <c r="V626" s="46"/>
      <c r="W626" s="38"/>
      <c r="X626" s="38"/>
      <c r="Y626" s="36"/>
      <c r="Z626" s="34"/>
      <c r="AA626" s="48"/>
      <c r="AB626" s="20"/>
      <c r="AC626" s="46"/>
      <c r="AD626" s="46"/>
      <c r="AE626" s="38"/>
      <c r="AF626" s="34"/>
      <c r="AG626" s="38"/>
      <c r="AH626" s="38"/>
      <c r="AI626" s="38"/>
      <c r="AJ626" s="38"/>
      <c r="AK626" s="38"/>
      <c r="AL626" s="38"/>
      <c r="AM626" s="38"/>
      <c r="AN626" s="38"/>
      <c r="AO626" s="34"/>
      <c r="AP626" s="34"/>
      <c r="AQ626" s="34"/>
      <c r="AR626" s="53"/>
      <c r="AS626" s="53"/>
      <c r="AT626" s="38"/>
      <c r="AU626" s="39"/>
      <c r="AV626" s="39"/>
      <c r="AW626" s="34"/>
      <c r="AX626" s="38"/>
      <c r="AY626" s="38"/>
      <c r="AZ626" s="38"/>
      <c r="BA626" s="38"/>
      <c r="BB626" s="38"/>
      <c r="BC626" s="38"/>
      <c r="BD626" s="38"/>
      <c r="BE626" s="38"/>
      <c r="BF626" s="38"/>
      <c r="BG626" s="38"/>
      <c r="BH626" s="38"/>
      <c r="BI626" s="38"/>
      <c r="BJ626" s="38"/>
      <c r="BK626" s="38"/>
      <c r="BL626" s="38"/>
      <c r="BM626" s="38"/>
      <c r="BN626" s="38"/>
      <c r="BO626" s="38"/>
      <c r="BP626" s="38"/>
      <c r="BQ626" s="38"/>
      <c r="BR626" s="38"/>
    </row>
    <row r="627" ht="15.75" customHeight="1">
      <c r="A627" s="38"/>
      <c r="B627" s="36"/>
      <c r="C627" s="34"/>
      <c r="D627" s="36"/>
      <c r="E627" s="36"/>
      <c r="F627" s="36"/>
      <c r="G627" s="36"/>
      <c r="H627" s="36"/>
      <c r="I627" s="36"/>
      <c r="J627" s="38"/>
      <c r="K627" s="38"/>
      <c r="L627" s="39"/>
      <c r="M627" s="46"/>
      <c r="N627" s="264"/>
      <c r="O627" s="46"/>
      <c r="P627" s="46"/>
      <c r="Q627" s="34"/>
      <c r="R627" s="36"/>
      <c r="S627" s="46"/>
      <c r="T627" s="36"/>
      <c r="U627" s="46"/>
      <c r="V627" s="46"/>
      <c r="W627" s="38"/>
      <c r="X627" s="38"/>
      <c r="Y627" s="36"/>
      <c r="Z627" s="34"/>
      <c r="AA627" s="48"/>
      <c r="AB627" s="20"/>
      <c r="AC627" s="46"/>
      <c r="AD627" s="46"/>
      <c r="AE627" s="38"/>
      <c r="AF627" s="34"/>
      <c r="AG627" s="38"/>
      <c r="AH627" s="38"/>
      <c r="AI627" s="38"/>
      <c r="AJ627" s="38"/>
      <c r="AK627" s="38"/>
      <c r="AL627" s="38"/>
      <c r="AM627" s="38"/>
      <c r="AN627" s="38"/>
      <c r="AO627" s="34"/>
      <c r="AP627" s="34"/>
      <c r="AQ627" s="34"/>
      <c r="AR627" s="53"/>
      <c r="AS627" s="53"/>
      <c r="AT627" s="38"/>
      <c r="AU627" s="39"/>
      <c r="AV627" s="39"/>
      <c r="AW627" s="34"/>
      <c r="AX627" s="38"/>
      <c r="AY627" s="38"/>
      <c r="AZ627" s="38"/>
      <c r="BA627" s="38"/>
      <c r="BB627" s="38"/>
      <c r="BC627" s="38"/>
      <c r="BD627" s="38"/>
      <c r="BE627" s="38"/>
      <c r="BF627" s="38"/>
      <c r="BG627" s="38"/>
      <c r="BH627" s="38"/>
      <c r="BI627" s="38"/>
      <c r="BJ627" s="38"/>
      <c r="BK627" s="38"/>
      <c r="BL627" s="38"/>
      <c r="BM627" s="38"/>
      <c r="BN627" s="38"/>
      <c r="BO627" s="38"/>
      <c r="BP627" s="38"/>
      <c r="BQ627" s="38"/>
      <c r="BR627" s="38"/>
    </row>
    <row r="628" ht="15.75" customHeight="1">
      <c r="A628" s="38"/>
      <c r="B628" s="36"/>
      <c r="C628" s="34"/>
      <c r="D628" s="36"/>
      <c r="E628" s="36"/>
      <c r="F628" s="36"/>
      <c r="G628" s="36"/>
      <c r="H628" s="36"/>
      <c r="I628" s="36"/>
      <c r="J628" s="38"/>
      <c r="K628" s="38"/>
      <c r="L628" s="39"/>
      <c r="M628" s="46"/>
      <c r="N628" s="264"/>
      <c r="O628" s="46"/>
      <c r="P628" s="46"/>
      <c r="Q628" s="34"/>
      <c r="R628" s="36"/>
      <c r="S628" s="46"/>
      <c r="T628" s="36"/>
      <c r="U628" s="46"/>
      <c r="V628" s="46"/>
      <c r="W628" s="38"/>
      <c r="X628" s="38"/>
      <c r="Y628" s="36"/>
      <c r="Z628" s="34"/>
      <c r="AA628" s="48"/>
      <c r="AB628" s="20"/>
      <c r="AC628" s="46"/>
      <c r="AD628" s="46"/>
      <c r="AE628" s="38"/>
      <c r="AF628" s="34"/>
      <c r="AG628" s="38"/>
      <c r="AH628" s="38"/>
      <c r="AI628" s="38"/>
      <c r="AJ628" s="38"/>
      <c r="AK628" s="38"/>
      <c r="AL628" s="38"/>
      <c r="AM628" s="38"/>
      <c r="AN628" s="38"/>
      <c r="AO628" s="34"/>
      <c r="AP628" s="34"/>
      <c r="AQ628" s="34"/>
      <c r="AR628" s="53"/>
      <c r="AS628" s="53"/>
      <c r="AT628" s="38"/>
      <c r="AU628" s="39"/>
      <c r="AV628" s="39"/>
      <c r="AW628" s="34"/>
      <c r="AX628" s="38"/>
      <c r="AY628" s="38"/>
      <c r="AZ628" s="38"/>
      <c r="BA628" s="38"/>
      <c r="BB628" s="38"/>
      <c r="BC628" s="38"/>
      <c r="BD628" s="38"/>
      <c r="BE628" s="38"/>
      <c r="BF628" s="38"/>
      <c r="BG628" s="38"/>
      <c r="BH628" s="38"/>
      <c r="BI628" s="38"/>
      <c r="BJ628" s="38"/>
      <c r="BK628" s="38"/>
      <c r="BL628" s="38"/>
      <c r="BM628" s="38"/>
      <c r="BN628" s="38"/>
      <c r="BO628" s="38"/>
      <c r="BP628" s="38"/>
      <c r="BQ628" s="38"/>
      <c r="BR628" s="38"/>
    </row>
    <row r="629" ht="15.75" customHeight="1">
      <c r="A629" s="38"/>
      <c r="B629" s="36"/>
      <c r="C629" s="34"/>
      <c r="D629" s="36"/>
      <c r="E629" s="36"/>
      <c r="F629" s="36"/>
      <c r="G629" s="36"/>
      <c r="H629" s="36"/>
      <c r="I629" s="36"/>
      <c r="J629" s="38"/>
      <c r="K629" s="38"/>
      <c r="L629" s="39"/>
      <c r="M629" s="46"/>
      <c r="N629" s="264"/>
      <c r="O629" s="46"/>
      <c r="P629" s="46"/>
      <c r="Q629" s="34"/>
      <c r="R629" s="36"/>
      <c r="S629" s="46"/>
      <c r="T629" s="36"/>
      <c r="U629" s="46"/>
      <c r="V629" s="46"/>
      <c r="W629" s="38"/>
      <c r="X629" s="38"/>
      <c r="Y629" s="36"/>
      <c r="Z629" s="34"/>
      <c r="AA629" s="48"/>
      <c r="AB629" s="20"/>
      <c r="AC629" s="46"/>
      <c r="AD629" s="46"/>
      <c r="AE629" s="38"/>
      <c r="AF629" s="34"/>
      <c r="AG629" s="38"/>
      <c r="AH629" s="38"/>
      <c r="AI629" s="38"/>
      <c r="AJ629" s="38"/>
      <c r="AK629" s="38"/>
      <c r="AL629" s="38"/>
      <c r="AM629" s="38"/>
      <c r="AN629" s="38"/>
      <c r="AO629" s="34"/>
      <c r="AP629" s="34"/>
      <c r="AQ629" s="34"/>
      <c r="AR629" s="53"/>
      <c r="AS629" s="53"/>
      <c r="AT629" s="38"/>
      <c r="AU629" s="39"/>
      <c r="AV629" s="39"/>
      <c r="AW629" s="34"/>
      <c r="AX629" s="38"/>
      <c r="AY629" s="38"/>
      <c r="AZ629" s="38"/>
      <c r="BA629" s="38"/>
      <c r="BB629" s="38"/>
      <c r="BC629" s="38"/>
      <c r="BD629" s="38"/>
      <c r="BE629" s="38"/>
      <c r="BF629" s="38"/>
      <c r="BG629" s="38"/>
      <c r="BH629" s="38"/>
      <c r="BI629" s="38"/>
      <c r="BJ629" s="38"/>
      <c r="BK629" s="38"/>
      <c r="BL629" s="38"/>
      <c r="BM629" s="38"/>
      <c r="BN629" s="38"/>
      <c r="BO629" s="38"/>
      <c r="BP629" s="38"/>
      <c r="BQ629" s="38"/>
      <c r="BR629" s="38"/>
    </row>
    <row r="630" ht="15.75" customHeight="1">
      <c r="A630" s="38"/>
      <c r="B630" s="36"/>
      <c r="C630" s="34"/>
      <c r="D630" s="36"/>
      <c r="E630" s="36"/>
      <c r="F630" s="36"/>
      <c r="G630" s="36"/>
      <c r="H630" s="36"/>
      <c r="I630" s="36"/>
      <c r="J630" s="38"/>
      <c r="K630" s="38"/>
      <c r="L630" s="39"/>
      <c r="M630" s="46"/>
      <c r="N630" s="264"/>
      <c r="O630" s="46"/>
      <c r="P630" s="46"/>
      <c r="Q630" s="34"/>
      <c r="R630" s="36"/>
      <c r="S630" s="46"/>
      <c r="T630" s="36"/>
      <c r="U630" s="46"/>
      <c r="V630" s="46"/>
      <c r="W630" s="38"/>
      <c r="X630" s="38"/>
      <c r="Y630" s="36"/>
      <c r="Z630" s="34"/>
      <c r="AA630" s="48"/>
      <c r="AB630" s="20"/>
      <c r="AC630" s="46"/>
      <c r="AD630" s="46"/>
      <c r="AE630" s="38"/>
      <c r="AF630" s="34"/>
      <c r="AG630" s="38"/>
      <c r="AH630" s="38"/>
      <c r="AI630" s="38"/>
      <c r="AJ630" s="38"/>
      <c r="AK630" s="38"/>
      <c r="AL630" s="38"/>
      <c r="AM630" s="38"/>
      <c r="AN630" s="38"/>
      <c r="AO630" s="34"/>
      <c r="AP630" s="34"/>
      <c r="AQ630" s="34"/>
      <c r="AR630" s="53"/>
      <c r="AS630" s="53"/>
      <c r="AT630" s="38"/>
      <c r="AU630" s="39"/>
      <c r="AV630" s="39"/>
      <c r="AW630" s="34"/>
      <c r="AX630" s="38"/>
      <c r="AY630" s="38"/>
      <c r="AZ630" s="38"/>
      <c r="BA630" s="38"/>
      <c r="BB630" s="38"/>
      <c r="BC630" s="38"/>
      <c r="BD630" s="38"/>
      <c r="BE630" s="38"/>
      <c r="BF630" s="38"/>
      <c r="BG630" s="38"/>
      <c r="BH630" s="38"/>
      <c r="BI630" s="38"/>
      <c r="BJ630" s="38"/>
      <c r="BK630" s="38"/>
      <c r="BL630" s="38"/>
      <c r="BM630" s="38"/>
      <c r="BN630" s="38"/>
      <c r="BO630" s="38"/>
      <c r="BP630" s="38"/>
      <c r="BQ630" s="38"/>
      <c r="BR630" s="38"/>
    </row>
    <row r="631" ht="15.75" customHeight="1">
      <c r="A631" s="38"/>
      <c r="B631" s="36"/>
      <c r="C631" s="34"/>
      <c r="D631" s="36"/>
      <c r="E631" s="36"/>
      <c r="F631" s="36"/>
      <c r="G631" s="36"/>
      <c r="H631" s="36"/>
      <c r="I631" s="36"/>
      <c r="J631" s="38"/>
      <c r="K631" s="38"/>
      <c r="L631" s="39"/>
      <c r="M631" s="46"/>
      <c r="N631" s="264"/>
      <c r="O631" s="46"/>
      <c r="P631" s="46"/>
      <c r="Q631" s="34"/>
      <c r="R631" s="36"/>
      <c r="S631" s="46"/>
      <c r="T631" s="36"/>
      <c r="U631" s="46"/>
      <c r="V631" s="46"/>
      <c r="W631" s="38"/>
      <c r="X631" s="38"/>
      <c r="Y631" s="36"/>
      <c r="Z631" s="34"/>
      <c r="AA631" s="48"/>
      <c r="AB631" s="20"/>
      <c r="AC631" s="46"/>
      <c r="AD631" s="46"/>
      <c r="AE631" s="38"/>
      <c r="AF631" s="34"/>
      <c r="AG631" s="38"/>
      <c r="AH631" s="38"/>
      <c r="AI631" s="38"/>
      <c r="AJ631" s="38"/>
      <c r="AK631" s="38"/>
      <c r="AL631" s="38"/>
      <c r="AM631" s="38"/>
      <c r="AN631" s="38"/>
      <c r="AO631" s="34"/>
      <c r="AP631" s="34"/>
      <c r="AQ631" s="34"/>
      <c r="AR631" s="53"/>
      <c r="AS631" s="53"/>
      <c r="AT631" s="38"/>
      <c r="AU631" s="39"/>
      <c r="AV631" s="39"/>
      <c r="AW631" s="34"/>
      <c r="AX631" s="38"/>
      <c r="AY631" s="38"/>
      <c r="AZ631" s="38"/>
      <c r="BA631" s="38"/>
      <c r="BB631" s="38"/>
      <c r="BC631" s="38"/>
      <c r="BD631" s="38"/>
      <c r="BE631" s="38"/>
      <c r="BF631" s="38"/>
      <c r="BG631" s="38"/>
      <c r="BH631" s="38"/>
      <c r="BI631" s="38"/>
      <c r="BJ631" s="38"/>
      <c r="BK631" s="38"/>
      <c r="BL631" s="38"/>
      <c r="BM631" s="38"/>
      <c r="BN631" s="38"/>
      <c r="BO631" s="38"/>
      <c r="BP631" s="38"/>
      <c r="BQ631" s="38"/>
      <c r="BR631" s="38"/>
    </row>
    <row r="632" ht="15.75" customHeight="1">
      <c r="A632" s="38"/>
      <c r="B632" s="36"/>
      <c r="C632" s="34"/>
      <c r="D632" s="36"/>
      <c r="E632" s="36"/>
      <c r="F632" s="36"/>
      <c r="G632" s="36"/>
      <c r="H632" s="36"/>
      <c r="I632" s="36"/>
      <c r="J632" s="38"/>
      <c r="K632" s="38"/>
      <c r="L632" s="39"/>
      <c r="M632" s="46"/>
      <c r="N632" s="264"/>
      <c r="O632" s="46"/>
      <c r="P632" s="46"/>
      <c r="Q632" s="34"/>
      <c r="R632" s="36"/>
      <c r="S632" s="46"/>
      <c r="T632" s="36"/>
      <c r="U632" s="46"/>
      <c r="V632" s="46"/>
      <c r="W632" s="38"/>
      <c r="X632" s="38"/>
      <c r="Y632" s="36"/>
      <c r="Z632" s="34"/>
      <c r="AA632" s="48"/>
      <c r="AB632" s="20"/>
      <c r="AC632" s="46"/>
      <c r="AD632" s="46"/>
      <c r="AE632" s="38"/>
      <c r="AF632" s="34"/>
      <c r="AG632" s="38"/>
      <c r="AH632" s="38"/>
      <c r="AI632" s="38"/>
      <c r="AJ632" s="38"/>
      <c r="AK632" s="38"/>
      <c r="AL632" s="38"/>
      <c r="AM632" s="38"/>
      <c r="AN632" s="38"/>
      <c r="AO632" s="34"/>
      <c r="AP632" s="34"/>
      <c r="AQ632" s="34"/>
      <c r="AR632" s="53"/>
      <c r="AS632" s="53"/>
      <c r="AT632" s="38"/>
      <c r="AU632" s="39"/>
      <c r="AV632" s="39"/>
      <c r="AW632" s="34"/>
      <c r="AX632" s="38"/>
      <c r="AY632" s="38"/>
      <c r="AZ632" s="38"/>
      <c r="BA632" s="38"/>
      <c r="BB632" s="38"/>
      <c r="BC632" s="38"/>
      <c r="BD632" s="38"/>
      <c r="BE632" s="38"/>
      <c r="BF632" s="38"/>
      <c r="BG632" s="38"/>
      <c r="BH632" s="38"/>
      <c r="BI632" s="38"/>
      <c r="BJ632" s="38"/>
      <c r="BK632" s="38"/>
      <c r="BL632" s="38"/>
      <c r="BM632" s="38"/>
      <c r="BN632" s="38"/>
      <c r="BO632" s="38"/>
      <c r="BP632" s="38"/>
      <c r="BQ632" s="38"/>
      <c r="BR632" s="38"/>
    </row>
    <row r="633" ht="15.75" customHeight="1">
      <c r="A633" s="38"/>
      <c r="B633" s="36"/>
      <c r="C633" s="34"/>
      <c r="D633" s="36"/>
      <c r="E633" s="36"/>
      <c r="F633" s="36"/>
      <c r="G633" s="36"/>
      <c r="H633" s="36"/>
      <c r="I633" s="36"/>
      <c r="J633" s="38"/>
      <c r="K633" s="38"/>
      <c r="L633" s="39"/>
      <c r="M633" s="46"/>
      <c r="N633" s="264"/>
      <c r="O633" s="46"/>
      <c r="P633" s="46"/>
      <c r="Q633" s="34"/>
      <c r="R633" s="36"/>
      <c r="S633" s="46"/>
      <c r="T633" s="36"/>
      <c r="U633" s="46"/>
      <c r="V633" s="46"/>
      <c r="W633" s="38"/>
      <c r="X633" s="38"/>
      <c r="Y633" s="36"/>
      <c r="Z633" s="34"/>
      <c r="AA633" s="48"/>
      <c r="AB633" s="20"/>
      <c r="AC633" s="46"/>
      <c r="AD633" s="46"/>
      <c r="AE633" s="38"/>
      <c r="AF633" s="34"/>
      <c r="AG633" s="38"/>
      <c r="AH633" s="38"/>
      <c r="AI633" s="38"/>
      <c r="AJ633" s="38"/>
      <c r="AK633" s="38"/>
      <c r="AL633" s="38"/>
      <c r="AM633" s="38"/>
      <c r="AN633" s="38"/>
      <c r="AO633" s="34"/>
      <c r="AP633" s="34"/>
      <c r="AQ633" s="34"/>
      <c r="AR633" s="53"/>
      <c r="AS633" s="53"/>
      <c r="AT633" s="38"/>
      <c r="AU633" s="39"/>
      <c r="AV633" s="39"/>
      <c r="AW633" s="34"/>
      <c r="AX633" s="38"/>
      <c r="AY633" s="38"/>
      <c r="AZ633" s="38"/>
      <c r="BA633" s="38"/>
      <c r="BB633" s="38"/>
      <c r="BC633" s="38"/>
      <c r="BD633" s="38"/>
      <c r="BE633" s="38"/>
      <c r="BF633" s="38"/>
      <c r="BG633" s="38"/>
      <c r="BH633" s="38"/>
      <c r="BI633" s="38"/>
      <c r="BJ633" s="38"/>
      <c r="BK633" s="38"/>
      <c r="BL633" s="38"/>
      <c r="BM633" s="38"/>
      <c r="BN633" s="38"/>
      <c r="BO633" s="38"/>
      <c r="BP633" s="38"/>
      <c r="BQ633" s="38"/>
      <c r="BR633" s="38"/>
    </row>
    <row r="634" ht="15.75" customHeight="1">
      <c r="A634" s="38"/>
      <c r="B634" s="36"/>
      <c r="C634" s="34"/>
      <c r="D634" s="36"/>
      <c r="E634" s="36"/>
      <c r="F634" s="36"/>
      <c r="G634" s="36"/>
      <c r="H634" s="36"/>
      <c r="I634" s="36"/>
      <c r="J634" s="38"/>
      <c r="K634" s="38"/>
      <c r="L634" s="39"/>
      <c r="M634" s="46"/>
      <c r="N634" s="264"/>
      <c r="O634" s="46"/>
      <c r="P634" s="46"/>
      <c r="Q634" s="34"/>
      <c r="R634" s="36"/>
      <c r="S634" s="46"/>
      <c r="T634" s="36"/>
      <c r="U634" s="46"/>
      <c r="V634" s="46"/>
      <c r="W634" s="38"/>
      <c r="X634" s="38"/>
      <c r="Y634" s="36"/>
      <c r="Z634" s="34"/>
      <c r="AA634" s="48"/>
      <c r="AB634" s="20"/>
      <c r="AC634" s="46"/>
      <c r="AD634" s="46"/>
      <c r="AE634" s="38"/>
      <c r="AF634" s="34"/>
      <c r="AG634" s="38"/>
      <c r="AH634" s="38"/>
      <c r="AI634" s="38"/>
      <c r="AJ634" s="38"/>
      <c r="AK634" s="38"/>
      <c r="AL634" s="38"/>
      <c r="AM634" s="38"/>
      <c r="AN634" s="38"/>
      <c r="AO634" s="34"/>
      <c r="AP634" s="34"/>
      <c r="AQ634" s="34"/>
      <c r="AR634" s="53"/>
      <c r="AS634" s="53"/>
      <c r="AT634" s="38"/>
      <c r="AU634" s="39"/>
      <c r="AV634" s="39"/>
      <c r="AW634" s="34"/>
      <c r="AX634" s="38"/>
      <c r="AY634" s="38"/>
      <c r="AZ634" s="38"/>
      <c r="BA634" s="38"/>
      <c r="BB634" s="38"/>
      <c r="BC634" s="38"/>
      <c r="BD634" s="38"/>
      <c r="BE634" s="38"/>
      <c r="BF634" s="38"/>
      <c r="BG634" s="38"/>
      <c r="BH634" s="38"/>
      <c r="BI634" s="38"/>
      <c r="BJ634" s="38"/>
      <c r="BK634" s="38"/>
      <c r="BL634" s="38"/>
      <c r="BM634" s="38"/>
      <c r="BN634" s="38"/>
      <c r="BO634" s="38"/>
      <c r="BP634" s="38"/>
      <c r="BQ634" s="38"/>
      <c r="BR634" s="38"/>
    </row>
    <row r="635" ht="15.75" customHeight="1">
      <c r="A635" s="38"/>
      <c r="B635" s="36"/>
      <c r="C635" s="34"/>
      <c r="D635" s="36"/>
      <c r="E635" s="36"/>
      <c r="F635" s="36"/>
      <c r="G635" s="36"/>
      <c r="H635" s="36"/>
      <c r="I635" s="36"/>
      <c r="J635" s="38"/>
      <c r="K635" s="38"/>
      <c r="L635" s="39"/>
      <c r="M635" s="46"/>
      <c r="N635" s="264"/>
      <c r="O635" s="46"/>
      <c r="P635" s="46"/>
      <c r="Q635" s="34"/>
      <c r="R635" s="36"/>
      <c r="S635" s="46"/>
      <c r="T635" s="36"/>
      <c r="U635" s="46"/>
      <c r="V635" s="46"/>
      <c r="W635" s="38"/>
      <c r="X635" s="38"/>
      <c r="Y635" s="36"/>
      <c r="Z635" s="34"/>
      <c r="AA635" s="48"/>
      <c r="AB635" s="20"/>
      <c r="AC635" s="46"/>
      <c r="AD635" s="46"/>
      <c r="AE635" s="38"/>
      <c r="AF635" s="34"/>
      <c r="AG635" s="38"/>
      <c r="AH635" s="38"/>
      <c r="AI635" s="38"/>
      <c r="AJ635" s="38"/>
      <c r="AK635" s="38"/>
      <c r="AL635" s="38"/>
      <c r="AM635" s="38"/>
      <c r="AN635" s="38"/>
      <c r="AO635" s="34"/>
      <c r="AP635" s="34"/>
      <c r="AQ635" s="34"/>
      <c r="AR635" s="53"/>
      <c r="AS635" s="53"/>
      <c r="AT635" s="38"/>
      <c r="AU635" s="39"/>
      <c r="AV635" s="39"/>
      <c r="AW635" s="34"/>
      <c r="AX635" s="38"/>
      <c r="AY635" s="38"/>
      <c r="AZ635" s="38"/>
      <c r="BA635" s="38"/>
      <c r="BB635" s="38"/>
      <c r="BC635" s="38"/>
      <c r="BD635" s="38"/>
      <c r="BE635" s="38"/>
      <c r="BF635" s="38"/>
      <c r="BG635" s="38"/>
      <c r="BH635" s="38"/>
      <c r="BI635" s="38"/>
      <c r="BJ635" s="38"/>
      <c r="BK635" s="38"/>
      <c r="BL635" s="38"/>
      <c r="BM635" s="38"/>
      <c r="BN635" s="38"/>
      <c r="BO635" s="38"/>
      <c r="BP635" s="38"/>
      <c r="BQ635" s="38"/>
      <c r="BR635" s="38"/>
    </row>
    <row r="636" ht="15.75" customHeight="1">
      <c r="A636" s="38"/>
      <c r="B636" s="36"/>
      <c r="C636" s="34"/>
      <c r="D636" s="36"/>
      <c r="E636" s="36"/>
      <c r="F636" s="36"/>
      <c r="G636" s="36"/>
      <c r="H636" s="36"/>
      <c r="I636" s="36"/>
      <c r="J636" s="38"/>
      <c r="K636" s="38"/>
      <c r="L636" s="39"/>
      <c r="M636" s="46"/>
      <c r="N636" s="264"/>
      <c r="O636" s="46"/>
      <c r="P636" s="46"/>
      <c r="Q636" s="34"/>
      <c r="R636" s="36"/>
      <c r="S636" s="46"/>
      <c r="T636" s="36"/>
      <c r="U636" s="46"/>
      <c r="V636" s="46"/>
      <c r="W636" s="38"/>
      <c r="X636" s="38"/>
      <c r="Y636" s="36"/>
      <c r="Z636" s="34"/>
      <c r="AA636" s="48"/>
      <c r="AB636" s="20"/>
      <c r="AC636" s="46"/>
      <c r="AD636" s="46"/>
      <c r="AE636" s="38"/>
      <c r="AF636" s="34"/>
      <c r="AG636" s="38"/>
      <c r="AH636" s="38"/>
      <c r="AI636" s="38"/>
      <c r="AJ636" s="38"/>
      <c r="AK636" s="38"/>
      <c r="AL636" s="38"/>
      <c r="AM636" s="38"/>
      <c r="AN636" s="38"/>
      <c r="AO636" s="34"/>
      <c r="AP636" s="34"/>
      <c r="AQ636" s="34"/>
      <c r="AR636" s="53"/>
      <c r="AS636" s="53"/>
      <c r="AT636" s="38"/>
      <c r="AU636" s="39"/>
      <c r="AV636" s="39"/>
      <c r="AW636" s="34"/>
      <c r="AX636" s="38"/>
      <c r="AY636" s="38"/>
      <c r="AZ636" s="38"/>
      <c r="BA636" s="38"/>
      <c r="BB636" s="38"/>
      <c r="BC636" s="38"/>
      <c r="BD636" s="38"/>
      <c r="BE636" s="38"/>
      <c r="BF636" s="38"/>
      <c r="BG636" s="38"/>
      <c r="BH636" s="38"/>
      <c r="BI636" s="38"/>
      <c r="BJ636" s="38"/>
      <c r="BK636" s="38"/>
      <c r="BL636" s="38"/>
      <c r="BM636" s="38"/>
      <c r="BN636" s="38"/>
      <c r="BO636" s="38"/>
      <c r="BP636" s="38"/>
      <c r="BQ636" s="38"/>
      <c r="BR636" s="38"/>
    </row>
    <row r="637" ht="15.75" customHeight="1">
      <c r="A637" s="38"/>
      <c r="B637" s="36"/>
      <c r="C637" s="34"/>
      <c r="D637" s="36"/>
      <c r="E637" s="36"/>
      <c r="F637" s="36"/>
      <c r="G637" s="36"/>
      <c r="H637" s="36"/>
      <c r="I637" s="36"/>
      <c r="J637" s="38"/>
      <c r="K637" s="38"/>
      <c r="L637" s="39"/>
      <c r="M637" s="46"/>
      <c r="N637" s="264"/>
      <c r="O637" s="46"/>
      <c r="P637" s="46"/>
      <c r="Q637" s="34"/>
      <c r="R637" s="36"/>
      <c r="S637" s="46"/>
      <c r="T637" s="36"/>
      <c r="U637" s="46"/>
      <c r="V637" s="46"/>
      <c r="W637" s="38"/>
      <c r="X637" s="38"/>
      <c r="Y637" s="36"/>
      <c r="Z637" s="34"/>
      <c r="AA637" s="48"/>
      <c r="AB637" s="20"/>
      <c r="AC637" s="46"/>
      <c r="AD637" s="46"/>
      <c r="AE637" s="38"/>
      <c r="AF637" s="34"/>
      <c r="AG637" s="38"/>
      <c r="AH637" s="38"/>
      <c r="AI637" s="38"/>
      <c r="AJ637" s="38"/>
      <c r="AK637" s="38"/>
      <c r="AL637" s="38"/>
      <c r="AM637" s="38"/>
      <c r="AN637" s="38"/>
      <c r="AO637" s="34"/>
      <c r="AP637" s="34"/>
      <c r="AQ637" s="34"/>
      <c r="AR637" s="53"/>
      <c r="AS637" s="53"/>
      <c r="AT637" s="38"/>
      <c r="AU637" s="39"/>
      <c r="AV637" s="39"/>
      <c r="AW637" s="34"/>
      <c r="AX637" s="38"/>
      <c r="AY637" s="38"/>
      <c r="AZ637" s="38"/>
      <c r="BA637" s="38"/>
      <c r="BB637" s="38"/>
      <c r="BC637" s="38"/>
      <c r="BD637" s="38"/>
      <c r="BE637" s="38"/>
      <c r="BF637" s="38"/>
      <c r="BG637" s="38"/>
      <c r="BH637" s="38"/>
      <c r="BI637" s="38"/>
      <c r="BJ637" s="38"/>
      <c r="BK637" s="38"/>
      <c r="BL637" s="38"/>
      <c r="BM637" s="38"/>
      <c r="BN637" s="38"/>
      <c r="BO637" s="38"/>
      <c r="BP637" s="38"/>
      <c r="BQ637" s="38"/>
      <c r="BR637" s="38"/>
    </row>
    <row r="638" ht="15.75" customHeight="1">
      <c r="A638" s="38"/>
      <c r="B638" s="36"/>
      <c r="C638" s="34"/>
      <c r="D638" s="36"/>
      <c r="E638" s="36"/>
      <c r="F638" s="36"/>
      <c r="G638" s="36"/>
      <c r="H638" s="36"/>
      <c r="I638" s="36"/>
      <c r="J638" s="38"/>
      <c r="K638" s="38"/>
      <c r="L638" s="39"/>
      <c r="M638" s="46"/>
      <c r="N638" s="264"/>
      <c r="O638" s="46"/>
      <c r="P638" s="46"/>
      <c r="Q638" s="34"/>
      <c r="R638" s="36"/>
      <c r="S638" s="46"/>
      <c r="T638" s="36"/>
      <c r="U638" s="46"/>
      <c r="V638" s="46"/>
      <c r="W638" s="38"/>
      <c r="X638" s="38"/>
      <c r="Y638" s="36"/>
      <c r="Z638" s="34"/>
      <c r="AA638" s="48"/>
      <c r="AB638" s="20"/>
      <c r="AC638" s="46"/>
      <c r="AD638" s="46"/>
      <c r="AE638" s="38"/>
      <c r="AF638" s="34"/>
      <c r="AG638" s="38"/>
      <c r="AH638" s="38"/>
      <c r="AI638" s="38"/>
      <c r="AJ638" s="38"/>
      <c r="AK638" s="38"/>
      <c r="AL638" s="38"/>
      <c r="AM638" s="38"/>
      <c r="AN638" s="38"/>
      <c r="AO638" s="34"/>
      <c r="AP638" s="34"/>
      <c r="AQ638" s="34"/>
      <c r="AR638" s="53"/>
      <c r="AS638" s="53"/>
      <c r="AT638" s="38"/>
      <c r="AU638" s="39"/>
      <c r="AV638" s="39"/>
      <c r="AW638" s="34"/>
      <c r="AX638" s="38"/>
      <c r="AY638" s="38"/>
      <c r="AZ638" s="38"/>
      <c r="BA638" s="38"/>
      <c r="BB638" s="38"/>
      <c r="BC638" s="38"/>
      <c r="BD638" s="38"/>
      <c r="BE638" s="38"/>
      <c r="BF638" s="38"/>
      <c r="BG638" s="38"/>
      <c r="BH638" s="38"/>
      <c r="BI638" s="38"/>
      <c r="BJ638" s="38"/>
      <c r="BK638" s="38"/>
      <c r="BL638" s="38"/>
      <c r="BM638" s="38"/>
      <c r="BN638" s="38"/>
      <c r="BO638" s="38"/>
      <c r="BP638" s="38"/>
      <c r="BQ638" s="38"/>
      <c r="BR638" s="38"/>
    </row>
    <row r="639" ht="15.75" customHeight="1">
      <c r="A639" s="38"/>
      <c r="B639" s="36"/>
      <c r="C639" s="34"/>
      <c r="D639" s="36"/>
      <c r="E639" s="36"/>
      <c r="F639" s="36"/>
      <c r="G639" s="36"/>
      <c r="H639" s="36"/>
      <c r="I639" s="36"/>
      <c r="J639" s="38"/>
      <c r="K639" s="38"/>
      <c r="L639" s="39"/>
      <c r="M639" s="46"/>
      <c r="N639" s="264"/>
      <c r="O639" s="46"/>
      <c r="P639" s="46"/>
      <c r="Q639" s="34"/>
      <c r="R639" s="36"/>
      <c r="S639" s="46"/>
      <c r="T639" s="36"/>
      <c r="U639" s="46"/>
      <c r="V639" s="46"/>
      <c r="W639" s="38"/>
      <c r="X639" s="38"/>
      <c r="Y639" s="36"/>
      <c r="Z639" s="34"/>
      <c r="AA639" s="48"/>
      <c r="AB639" s="20"/>
      <c r="AC639" s="46"/>
      <c r="AD639" s="46"/>
      <c r="AE639" s="38"/>
      <c r="AF639" s="34"/>
      <c r="AG639" s="38"/>
      <c r="AH639" s="38"/>
      <c r="AI639" s="38"/>
      <c r="AJ639" s="38"/>
      <c r="AK639" s="38"/>
      <c r="AL639" s="38"/>
      <c r="AM639" s="38"/>
      <c r="AN639" s="38"/>
      <c r="AO639" s="34"/>
      <c r="AP639" s="34"/>
      <c r="AQ639" s="34"/>
      <c r="AR639" s="53"/>
      <c r="AS639" s="53"/>
      <c r="AT639" s="38"/>
      <c r="AU639" s="39"/>
      <c r="AV639" s="39"/>
      <c r="AW639" s="34"/>
      <c r="AX639" s="38"/>
      <c r="AY639" s="38"/>
      <c r="AZ639" s="38"/>
      <c r="BA639" s="38"/>
      <c r="BB639" s="38"/>
      <c r="BC639" s="38"/>
      <c r="BD639" s="38"/>
      <c r="BE639" s="38"/>
      <c r="BF639" s="38"/>
      <c r="BG639" s="38"/>
      <c r="BH639" s="38"/>
      <c r="BI639" s="38"/>
      <c r="BJ639" s="38"/>
      <c r="BK639" s="38"/>
      <c r="BL639" s="38"/>
      <c r="BM639" s="38"/>
      <c r="BN639" s="38"/>
      <c r="BO639" s="38"/>
      <c r="BP639" s="38"/>
      <c r="BQ639" s="38"/>
      <c r="BR639" s="38"/>
    </row>
    <row r="640" ht="15.75" customHeight="1">
      <c r="A640" s="38"/>
      <c r="B640" s="36"/>
      <c r="C640" s="34"/>
      <c r="D640" s="36"/>
      <c r="E640" s="36"/>
      <c r="F640" s="36"/>
      <c r="G640" s="36"/>
      <c r="H640" s="36"/>
      <c r="I640" s="36"/>
      <c r="J640" s="38"/>
      <c r="K640" s="38"/>
      <c r="L640" s="39"/>
      <c r="M640" s="46"/>
      <c r="N640" s="264"/>
      <c r="O640" s="46"/>
      <c r="P640" s="46"/>
      <c r="Q640" s="34"/>
      <c r="R640" s="36"/>
      <c r="S640" s="46"/>
      <c r="T640" s="36"/>
      <c r="U640" s="46"/>
      <c r="V640" s="46"/>
      <c r="W640" s="38"/>
      <c r="X640" s="38"/>
      <c r="Y640" s="36"/>
      <c r="Z640" s="34"/>
      <c r="AA640" s="48"/>
      <c r="AB640" s="20"/>
      <c r="AC640" s="46"/>
      <c r="AD640" s="46"/>
      <c r="AE640" s="38"/>
      <c r="AF640" s="34"/>
      <c r="AG640" s="38"/>
      <c r="AH640" s="38"/>
      <c r="AI640" s="38"/>
      <c r="AJ640" s="38"/>
      <c r="AK640" s="38"/>
      <c r="AL640" s="38"/>
      <c r="AM640" s="38"/>
      <c r="AN640" s="38"/>
      <c r="AO640" s="34"/>
      <c r="AP640" s="34"/>
      <c r="AQ640" s="34"/>
      <c r="AR640" s="53"/>
      <c r="AS640" s="53"/>
      <c r="AT640" s="38"/>
      <c r="AU640" s="39"/>
      <c r="AV640" s="39"/>
      <c r="AW640" s="34"/>
      <c r="AX640" s="38"/>
      <c r="AY640" s="38"/>
      <c r="AZ640" s="38"/>
      <c r="BA640" s="38"/>
      <c r="BB640" s="38"/>
      <c r="BC640" s="38"/>
      <c r="BD640" s="38"/>
      <c r="BE640" s="38"/>
      <c r="BF640" s="38"/>
      <c r="BG640" s="38"/>
      <c r="BH640" s="38"/>
      <c r="BI640" s="38"/>
      <c r="BJ640" s="38"/>
      <c r="BK640" s="38"/>
      <c r="BL640" s="38"/>
      <c r="BM640" s="38"/>
      <c r="BN640" s="38"/>
      <c r="BO640" s="38"/>
      <c r="BP640" s="38"/>
      <c r="BQ640" s="38"/>
      <c r="BR640" s="38"/>
    </row>
    <row r="641" ht="15.75" customHeight="1">
      <c r="A641" s="38"/>
      <c r="B641" s="36"/>
      <c r="C641" s="34"/>
      <c r="D641" s="36"/>
      <c r="E641" s="36"/>
      <c r="F641" s="36"/>
      <c r="G641" s="36"/>
      <c r="H641" s="36"/>
      <c r="I641" s="36"/>
      <c r="J641" s="38"/>
      <c r="K641" s="38"/>
      <c r="L641" s="39"/>
      <c r="M641" s="46"/>
      <c r="N641" s="264"/>
      <c r="O641" s="46"/>
      <c r="P641" s="46"/>
      <c r="Q641" s="34"/>
      <c r="R641" s="36"/>
      <c r="S641" s="46"/>
      <c r="T641" s="36"/>
      <c r="U641" s="46"/>
      <c r="V641" s="46"/>
      <c r="W641" s="38"/>
      <c r="X641" s="38"/>
      <c r="Y641" s="36"/>
      <c r="Z641" s="34"/>
      <c r="AA641" s="48"/>
      <c r="AB641" s="20"/>
      <c r="AC641" s="46"/>
      <c r="AD641" s="46"/>
      <c r="AE641" s="38"/>
      <c r="AF641" s="34"/>
      <c r="AG641" s="38"/>
      <c r="AH641" s="38"/>
      <c r="AI641" s="38"/>
      <c r="AJ641" s="38"/>
      <c r="AK641" s="38"/>
      <c r="AL641" s="38"/>
      <c r="AM641" s="38"/>
      <c r="AN641" s="38"/>
      <c r="AO641" s="34"/>
      <c r="AP641" s="34"/>
      <c r="AQ641" s="34"/>
      <c r="AR641" s="53"/>
      <c r="AS641" s="53"/>
      <c r="AT641" s="38"/>
      <c r="AU641" s="39"/>
      <c r="AV641" s="39"/>
      <c r="AW641" s="34"/>
      <c r="AX641" s="38"/>
      <c r="AY641" s="38"/>
      <c r="AZ641" s="38"/>
      <c r="BA641" s="38"/>
      <c r="BB641" s="38"/>
      <c r="BC641" s="38"/>
      <c r="BD641" s="38"/>
      <c r="BE641" s="38"/>
      <c r="BF641" s="38"/>
      <c r="BG641" s="38"/>
      <c r="BH641" s="38"/>
      <c r="BI641" s="38"/>
      <c r="BJ641" s="38"/>
      <c r="BK641" s="38"/>
      <c r="BL641" s="38"/>
      <c r="BM641" s="38"/>
      <c r="BN641" s="38"/>
      <c r="BO641" s="38"/>
      <c r="BP641" s="38"/>
      <c r="BQ641" s="38"/>
      <c r="BR641" s="38"/>
    </row>
    <row r="642" ht="15.75" customHeight="1">
      <c r="A642" s="38"/>
      <c r="B642" s="36"/>
      <c r="C642" s="34"/>
      <c r="D642" s="36"/>
      <c r="E642" s="36"/>
      <c r="F642" s="36"/>
      <c r="G642" s="36"/>
      <c r="H642" s="36"/>
      <c r="I642" s="36"/>
      <c r="J642" s="38"/>
      <c r="K642" s="38"/>
      <c r="L642" s="39"/>
      <c r="M642" s="46"/>
      <c r="N642" s="264"/>
      <c r="O642" s="46"/>
      <c r="P642" s="46"/>
      <c r="Q642" s="34"/>
      <c r="R642" s="36"/>
      <c r="S642" s="46"/>
      <c r="T642" s="36"/>
      <c r="U642" s="46"/>
      <c r="V642" s="46"/>
      <c r="W642" s="38"/>
      <c r="X642" s="38"/>
      <c r="Y642" s="36"/>
      <c r="Z642" s="34"/>
      <c r="AA642" s="48"/>
      <c r="AB642" s="20"/>
      <c r="AC642" s="46"/>
      <c r="AD642" s="46"/>
      <c r="AE642" s="38"/>
      <c r="AF642" s="34"/>
      <c r="AG642" s="38"/>
      <c r="AH642" s="38"/>
      <c r="AI642" s="38"/>
      <c r="AJ642" s="38"/>
      <c r="AK642" s="38"/>
      <c r="AL642" s="38"/>
      <c r="AM642" s="38"/>
      <c r="AN642" s="38"/>
      <c r="AO642" s="34"/>
      <c r="AP642" s="34"/>
      <c r="AQ642" s="34"/>
      <c r="AR642" s="53"/>
      <c r="AS642" s="53"/>
      <c r="AT642" s="38"/>
      <c r="AU642" s="39"/>
      <c r="AV642" s="39"/>
      <c r="AW642" s="34"/>
      <c r="AX642" s="38"/>
      <c r="AY642" s="38"/>
      <c r="AZ642" s="38"/>
      <c r="BA642" s="38"/>
      <c r="BB642" s="38"/>
      <c r="BC642" s="38"/>
      <c r="BD642" s="38"/>
      <c r="BE642" s="38"/>
      <c r="BF642" s="38"/>
      <c r="BG642" s="38"/>
      <c r="BH642" s="38"/>
      <c r="BI642" s="38"/>
      <c r="BJ642" s="38"/>
      <c r="BK642" s="38"/>
      <c r="BL642" s="38"/>
      <c r="BM642" s="38"/>
      <c r="BN642" s="38"/>
      <c r="BO642" s="38"/>
      <c r="BP642" s="38"/>
      <c r="BQ642" s="38"/>
      <c r="BR642" s="38"/>
    </row>
    <row r="643" ht="15.75" customHeight="1">
      <c r="A643" s="38"/>
      <c r="B643" s="36"/>
      <c r="C643" s="34"/>
      <c r="D643" s="36"/>
      <c r="E643" s="36"/>
      <c r="F643" s="36"/>
      <c r="G643" s="36"/>
      <c r="H643" s="36"/>
      <c r="I643" s="36"/>
      <c r="J643" s="38"/>
      <c r="K643" s="38"/>
      <c r="L643" s="39"/>
      <c r="M643" s="46"/>
      <c r="N643" s="264"/>
      <c r="O643" s="46"/>
      <c r="P643" s="46"/>
      <c r="Q643" s="34"/>
      <c r="R643" s="36"/>
      <c r="S643" s="46"/>
      <c r="T643" s="36"/>
      <c r="U643" s="46"/>
      <c r="V643" s="46"/>
      <c r="W643" s="38"/>
      <c r="X643" s="38"/>
      <c r="Y643" s="36"/>
      <c r="Z643" s="34"/>
      <c r="AA643" s="48"/>
      <c r="AB643" s="20"/>
      <c r="AC643" s="46"/>
      <c r="AD643" s="46"/>
      <c r="AE643" s="38"/>
      <c r="AF643" s="34"/>
      <c r="AG643" s="38"/>
      <c r="AH643" s="38"/>
      <c r="AI643" s="38"/>
      <c r="AJ643" s="38"/>
      <c r="AK643" s="38"/>
      <c r="AL643" s="38"/>
      <c r="AM643" s="38"/>
      <c r="AN643" s="38"/>
      <c r="AO643" s="34"/>
      <c r="AP643" s="34"/>
      <c r="AQ643" s="34"/>
      <c r="AR643" s="53"/>
      <c r="AS643" s="53"/>
      <c r="AT643" s="38"/>
      <c r="AU643" s="39"/>
      <c r="AV643" s="39"/>
      <c r="AW643" s="34"/>
      <c r="AX643" s="38"/>
      <c r="AY643" s="38"/>
      <c r="AZ643" s="38"/>
      <c r="BA643" s="38"/>
      <c r="BB643" s="38"/>
      <c r="BC643" s="38"/>
      <c r="BD643" s="38"/>
      <c r="BE643" s="38"/>
      <c r="BF643" s="38"/>
      <c r="BG643" s="38"/>
      <c r="BH643" s="38"/>
      <c r="BI643" s="38"/>
      <c r="BJ643" s="38"/>
      <c r="BK643" s="38"/>
      <c r="BL643" s="38"/>
      <c r="BM643" s="38"/>
      <c r="BN643" s="38"/>
      <c r="BO643" s="38"/>
      <c r="BP643" s="38"/>
      <c r="BQ643" s="38"/>
      <c r="BR643" s="38"/>
    </row>
    <row r="644" ht="15.75" customHeight="1">
      <c r="A644" s="38"/>
      <c r="B644" s="36"/>
      <c r="C644" s="34"/>
      <c r="D644" s="36"/>
      <c r="E644" s="36"/>
      <c r="F644" s="36"/>
      <c r="G644" s="36"/>
      <c r="H644" s="36"/>
      <c r="I644" s="36"/>
      <c r="J644" s="38"/>
      <c r="K644" s="38"/>
      <c r="L644" s="39"/>
      <c r="M644" s="46"/>
      <c r="N644" s="264"/>
      <c r="O644" s="46"/>
      <c r="P644" s="46"/>
      <c r="Q644" s="34"/>
      <c r="R644" s="36"/>
      <c r="S644" s="46"/>
      <c r="T644" s="36"/>
      <c r="U644" s="46"/>
      <c r="V644" s="46"/>
      <c r="W644" s="38"/>
      <c r="X644" s="38"/>
      <c r="Y644" s="36"/>
      <c r="Z644" s="34"/>
      <c r="AA644" s="48"/>
      <c r="AB644" s="20"/>
      <c r="AC644" s="46"/>
      <c r="AD644" s="46"/>
      <c r="AE644" s="38"/>
      <c r="AF644" s="34"/>
      <c r="AG644" s="38"/>
      <c r="AH644" s="38"/>
      <c r="AI644" s="38"/>
      <c r="AJ644" s="38"/>
      <c r="AK644" s="38"/>
      <c r="AL644" s="38"/>
      <c r="AM644" s="38"/>
      <c r="AN644" s="38"/>
      <c r="AO644" s="34"/>
      <c r="AP644" s="34"/>
      <c r="AQ644" s="34"/>
      <c r="AR644" s="53"/>
      <c r="AS644" s="53"/>
      <c r="AT644" s="38"/>
      <c r="AU644" s="39"/>
      <c r="AV644" s="39"/>
      <c r="AW644" s="34"/>
      <c r="AX644" s="38"/>
      <c r="AY644" s="38"/>
      <c r="AZ644" s="38"/>
      <c r="BA644" s="38"/>
      <c r="BB644" s="38"/>
      <c r="BC644" s="38"/>
      <c r="BD644" s="38"/>
      <c r="BE644" s="38"/>
      <c r="BF644" s="38"/>
      <c r="BG644" s="38"/>
      <c r="BH644" s="38"/>
      <c r="BI644" s="38"/>
      <c r="BJ644" s="38"/>
      <c r="BK644" s="38"/>
      <c r="BL644" s="38"/>
      <c r="BM644" s="38"/>
      <c r="BN644" s="38"/>
      <c r="BO644" s="38"/>
      <c r="BP644" s="38"/>
      <c r="BQ644" s="38"/>
      <c r="BR644" s="38"/>
    </row>
    <row r="645" ht="15.75" customHeight="1">
      <c r="A645" s="38"/>
      <c r="B645" s="36"/>
      <c r="C645" s="34"/>
      <c r="D645" s="36"/>
      <c r="E645" s="36"/>
      <c r="F645" s="36"/>
      <c r="G645" s="36"/>
      <c r="H645" s="36"/>
      <c r="I645" s="36"/>
      <c r="J645" s="38"/>
      <c r="K645" s="38"/>
      <c r="L645" s="39"/>
      <c r="M645" s="46"/>
      <c r="N645" s="264"/>
      <c r="O645" s="46"/>
      <c r="P645" s="46"/>
      <c r="Q645" s="34"/>
      <c r="R645" s="36"/>
      <c r="S645" s="46"/>
      <c r="T645" s="36"/>
      <c r="U645" s="46"/>
      <c r="V645" s="46"/>
      <c r="W645" s="38"/>
      <c r="X645" s="38"/>
      <c r="Y645" s="36"/>
      <c r="Z645" s="34"/>
      <c r="AA645" s="48"/>
      <c r="AB645" s="20"/>
      <c r="AC645" s="46"/>
      <c r="AD645" s="46"/>
      <c r="AE645" s="38"/>
      <c r="AF645" s="34"/>
      <c r="AG645" s="38"/>
      <c r="AH645" s="38"/>
      <c r="AI645" s="38"/>
      <c r="AJ645" s="38"/>
      <c r="AK645" s="38"/>
      <c r="AL645" s="38"/>
      <c r="AM645" s="38"/>
      <c r="AN645" s="38"/>
      <c r="AO645" s="34"/>
      <c r="AP645" s="34"/>
      <c r="AQ645" s="34"/>
      <c r="AR645" s="53"/>
      <c r="AS645" s="53"/>
      <c r="AT645" s="38"/>
      <c r="AU645" s="39"/>
      <c r="AV645" s="39"/>
      <c r="AW645" s="34"/>
      <c r="AX645" s="38"/>
      <c r="AY645" s="38"/>
      <c r="AZ645" s="38"/>
      <c r="BA645" s="38"/>
      <c r="BB645" s="38"/>
      <c r="BC645" s="38"/>
      <c r="BD645" s="38"/>
      <c r="BE645" s="38"/>
      <c r="BF645" s="38"/>
      <c r="BG645" s="38"/>
      <c r="BH645" s="38"/>
      <c r="BI645" s="38"/>
      <c r="BJ645" s="38"/>
      <c r="BK645" s="38"/>
      <c r="BL645" s="38"/>
      <c r="BM645" s="38"/>
      <c r="BN645" s="38"/>
      <c r="BO645" s="38"/>
      <c r="BP645" s="38"/>
      <c r="BQ645" s="38"/>
      <c r="BR645" s="38"/>
    </row>
    <row r="646" ht="15.75" customHeight="1">
      <c r="A646" s="38"/>
      <c r="B646" s="36"/>
      <c r="C646" s="34"/>
      <c r="D646" s="36"/>
      <c r="E646" s="36"/>
      <c r="F646" s="36"/>
      <c r="G646" s="36"/>
      <c r="H646" s="36"/>
      <c r="I646" s="36"/>
      <c r="J646" s="38"/>
      <c r="K646" s="38"/>
      <c r="L646" s="39"/>
      <c r="M646" s="46"/>
      <c r="N646" s="264"/>
      <c r="O646" s="46"/>
      <c r="P646" s="46"/>
      <c r="Q646" s="34"/>
      <c r="R646" s="36"/>
      <c r="S646" s="46"/>
      <c r="T646" s="36"/>
      <c r="U646" s="46"/>
      <c r="V646" s="46"/>
      <c r="W646" s="38"/>
      <c r="X646" s="38"/>
      <c r="Y646" s="36"/>
      <c r="Z646" s="34"/>
      <c r="AA646" s="48"/>
      <c r="AB646" s="20"/>
      <c r="AC646" s="46"/>
      <c r="AD646" s="46"/>
      <c r="AE646" s="38"/>
      <c r="AF646" s="34"/>
      <c r="AG646" s="38"/>
      <c r="AH646" s="38"/>
      <c r="AI646" s="38"/>
      <c r="AJ646" s="38"/>
      <c r="AK646" s="38"/>
      <c r="AL646" s="38"/>
      <c r="AM646" s="38"/>
      <c r="AN646" s="38"/>
      <c r="AO646" s="34"/>
      <c r="AP646" s="34"/>
      <c r="AQ646" s="34"/>
      <c r="AR646" s="53"/>
      <c r="AS646" s="53"/>
      <c r="AT646" s="38"/>
      <c r="AU646" s="39"/>
      <c r="AV646" s="39"/>
      <c r="AW646" s="34"/>
      <c r="AX646" s="38"/>
      <c r="AY646" s="38"/>
      <c r="AZ646" s="38"/>
      <c r="BA646" s="38"/>
      <c r="BB646" s="38"/>
      <c r="BC646" s="38"/>
      <c r="BD646" s="38"/>
      <c r="BE646" s="38"/>
      <c r="BF646" s="38"/>
      <c r="BG646" s="38"/>
      <c r="BH646" s="38"/>
      <c r="BI646" s="38"/>
      <c r="BJ646" s="38"/>
      <c r="BK646" s="38"/>
      <c r="BL646" s="38"/>
      <c r="BM646" s="38"/>
      <c r="BN646" s="38"/>
      <c r="BO646" s="38"/>
      <c r="BP646" s="38"/>
      <c r="BQ646" s="38"/>
      <c r="BR646" s="38"/>
    </row>
    <row r="647" ht="15.75" customHeight="1">
      <c r="A647" s="38"/>
      <c r="B647" s="36"/>
      <c r="C647" s="34"/>
      <c r="D647" s="36"/>
      <c r="E647" s="36"/>
      <c r="F647" s="36"/>
      <c r="G647" s="36"/>
      <c r="H647" s="36"/>
      <c r="I647" s="36"/>
      <c r="J647" s="38"/>
      <c r="K647" s="38"/>
      <c r="L647" s="39"/>
      <c r="M647" s="46"/>
      <c r="N647" s="264"/>
      <c r="O647" s="46"/>
      <c r="P647" s="46"/>
      <c r="Q647" s="34"/>
      <c r="R647" s="36"/>
      <c r="S647" s="46"/>
      <c r="T647" s="36"/>
      <c r="U647" s="46"/>
      <c r="V647" s="46"/>
      <c r="W647" s="38"/>
      <c r="X647" s="38"/>
      <c r="Y647" s="36"/>
      <c r="Z647" s="34"/>
      <c r="AA647" s="48"/>
      <c r="AB647" s="20"/>
      <c r="AC647" s="46"/>
      <c r="AD647" s="46"/>
      <c r="AE647" s="38"/>
      <c r="AF647" s="34"/>
      <c r="AG647" s="38"/>
      <c r="AH647" s="38"/>
      <c r="AI647" s="38"/>
      <c r="AJ647" s="38"/>
      <c r="AK647" s="38"/>
      <c r="AL647" s="38"/>
      <c r="AM647" s="38"/>
      <c r="AN647" s="38"/>
      <c r="AO647" s="34"/>
      <c r="AP647" s="34"/>
      <c r="AQ647" s="34"/>
      <c r="AR647" s="53"/>
      <c r="AS647" s="53"/>
      <c r="AT647" s="38"/>
      <c r="AU647" s="39"/>
      <c r="AV647" s="39"/>
      <c r="AW647" s="34"/>
      <c r="AX647" s="38"/>
      <c r="AY647" s="38"/>
      <c r="AZ647" s="38"/>
      <c r="BA647" s="38"/>
      <c r="BB647" s="38"/>
      <c r="BC647" s="38"/>
      <c r="BD647" s="38"/>
      <c r="BE647" s="38"/>
      <c r="BF647" s="38"/>
      <c r="BG647" s="38"/>
      <c r="BH647" s="38"/>
      <c r="BI647" s="38"/>
      <c r="BJ647" s="38"/>
      <c r="BK647" s="38"/>
      <c r="BL647" s="38"/>
      <c r="BM647" s="38"/>
      <c r="BN647" s="38"/>
      <c r="BO647" s="38"/>
      <c r="BP647" s="38"/>
      <c r="BQ647" s="38"/>
      <c r="BR647" s="38"/>
    </row>
    <row r="648" ht="15.75" customHeight="1">
      <c r="A648" s="38"/>
      <c r="B648" s="36"/>
      <c r="C648" s="34"/>
      <c r="D648" s="36"/>
      <c r="E648" s="36"/>
      <c r="F648" s="36"/>
      <c r="G648" s="36"/>
      <c r="H648" s="36"/>
      <c r="I648" s="36"/>
      <c r="J648" s="38"/>
      <c r="K648" s="38"/>
      <c r="L648" s="39"/>
      <c r="M648" s="46"/>
      <c r="N648" s="264"/>
      <c r="O648" s="46"/>
      <c r="P648" s="46"/>
      <c r="Q648" s="34"/>
      <c r="R648" s="36"/>
      <c r="S648" s="46"/>
      <c r="T648" s="36"/>
      <c r="U648" s="46"/>
      <c r="V648" s="46"/>
      <c r="W648" s="38"/>
      <c r="X648" s="38"/>
      <c r="Y648" s="36"/>
      <c r="Z648" s="34"/>
      <c r="AA648" s="48"/>
      <c r="AB648" s="20"/>
      <c r="AC648" s="46"/>
      <c r="AD648" s="46"/>
      <c r="AE648" s="38"/>
      <c r="AF648" s="34"/>
      <c r="AG648" s="38"/>
      <c r="AH648" s="38"/>
      <c r="AI648" s="38"/>
      <c r="AJ648" s="38"/>
      <c r="AK648" s="38"/>
      <c r="AL648" s="38"/>
      <c r="AM648" s="38"/>
      <c r="AN648" s="38"/>
      <c r="AO648" s="34"/>
      <c r="AP648" s="34"/>
      <c r="AQ648" s="34"/>
      <c r="AR648" s="53"/>
      <c r="AS648" s="53"/>
      <c r="AT648" s="38"/>
      <c r="AU648" s="39"/>
      <c r="AV648" s="39"/>
      <c r="AW648" s="34"/>
      <c r="AX648" s="38"/>
      <c r="AY648" s="38"/>
      <c r="AZ648" s="38"/>
      <c r="BA648" s="38"/>
      <c r="BB648" s="38"/>
      <c r="BC648" s="38"/>
      <c r="BD648" s="38"/>
      <c r="BE648" s="38"/>
      <c r="BF648" s="38"/>
      <c r="BG648" s="38"/>
      <c r="BH648" s="38"/>
      <c r="BI648" s="38"/>
      <c r="BJ648" s="38"/>
      <c r="BK648" s="38"/>
      <c r="BL648" s="38"/>
      <c r="BM648" s="38"/>
      <c r="BN648" s="38"/>
      <c r="BO648" s="38"/>
      <c r="BP648" s="38"/>
      <c r="BQ648" s="38"/>
      <c r="BR648" s="38"/>
    </row>
    <row r="649" ht="15.75" customHeight="1">
      <c r="A649" s="38"/>
      <c r="B649" s="36"/>
      <c r="C649" s="34"/>
      <c r="D649" s="36"/>
      <c r="E649" s="36"/>
      <c r="F649" s="36"/>
      <c r="G649" s="36"/>
      <c r="H649" s="36"/>
      <c r="I649" s="36"/>
      <c r="J649" s="38"/>
      <c r="K649" s="38"/>
      <c r="L649" s="39"/>
      <c r="M649" s="46"/>
      <c r="N649" s="264"/>
      <c r="O649" s="46"/>
      <c r="P649" s="46"/>
      <c r="Q649" s="34"/>
      <c r="R649" s="36"/>
      <c r="S649" s="46"/>
      <c r="T649" s="36"/>
      <c r="U649" s="46"/>
      <c r="V649" s="46"/>
      <c r="W649" s="38"/>
      <c r="X649" s="38"/>
      <c r="Y649" s="36"/>
      <c r="Z649" s="34"/>
      <c r="AA649" s="48"/>
      <c r="AB649" s="20"/>
      <c r="AC649" s="46"/>
      <c r="AD649" s="46"/>
      <c r="AE649" s="38"/>
      <c r="AF649" s="34"/>
      <c r="AG649" s="38"/>
      <c r="AH649" s="38"/>
      <c r="AI649" s="38"/>
      <c r="AJ649" s="38"/>
      <c r="AK649" s="38"/>
      <c r="AL649" s="38"/>
      <c r="AM649" s="38"/>
      <c r="AN649" s="38"/>
      <c r="AO649" s="34"/>
      <c r="AP649" s="34"/>
      <c r="AQ649" s="34"/>
      <c r="AR649" s="53"/>
      <c r="AS649" s="53"/>
      <c r="AT649" s="38"/>
      <c r="AU649" s="39"/>
      <c r="AV649" s="39"/>
      <c r="AW649" s="34"/>
      <c r="AX649" s="38"/>
      <c r="AY649" s="38"/>
      <c r="AZ649" s="38"/>
      <c r="BA649" s="38"/>
      <c r="BB649" s="38"/>
      <c r="BC649" s="38"/>
      <c r="BD649" s="38"/>
      <c r="BE649" s="38"/>
      <c r="BF649" s="38"/>
      <c r="BG649" s="38"/>
      <c r="BH649" s="38"/>
      <c r="BI649" s="38"/>
      <c r="BJ649" s="38"/>
      <c r="BK649" s="38"/>
      <c r="BL649" s="38"/>
      <c r="BM649" s="38"/>
      <c r="BN649" s="38"/>
      <c r="BO649" s="38"/>
      <c r="BP649" s="38"/>
      <c r="BQ649" s="38"/>
      <c r="BR649" s="38"/>
    </row>
    <row r="650" ht="15.75" customHeight="1">
      <c r="A650" s="38"/>
      <c r="B650" s="36"/>
      <c r="C650" s="34"/>
      <c r="D650" s="36"/>
      <c r="E650" s="36"/>
      <c r="F650" s="36"/>
      <c r="G650" s="36"/>
      <c r="H650" s="36"/>
      <c r="I650" s="36"/>
      <c r="J650" s="38"/>
      <c r="K650" s="38"/>
      <c r="L650" s="39"/>
      <c r="M650" s="46"/>
      <c r="N650" s="264"/>
      <c r="O650" s="46"/>
      <c r="P650" s="46"/>
      <c r="Q650" s="34"/>
      <c r="R650" s="36"/>
      <c r="S650" s="46"/>
      <c r="T650" s="36"/>
      <c r="U650" s="46"/>
      <c r="V650" s="46"/>
      <c r="W650" s="38"/>
      <c r="X650" s="38"/>
      <c r="Y650" s="36"/>
      <c r="Z650" s="34"/>
      <c r="AA650" s="48"/>
      <c r="AB650" s="20"/>
      <c r="AC650" s="46"/>
      <c r="AD650" s="46"/>
      <c r="AE650" s="38"/>
      <c r="AF650" s="34"/>
      <c r="AG650" s="38"/>
      <c r="AH650" s="38"/>
      <c r="AI650" s="38"/>
      <c r="AJ650" s="38"/>
      <c r="AK650" s="38"/>
      <c r="AL650" s="38"/>
      <c r="AM650" s="38"/>
      <c r="AN650" s="38"/>
      <c r="AO650" s="34"/>
      <c r="AP650" s="34"/>
      <c r="AQ650" s="34"/>
      <c r="AR650" s="53"/>
      <c r="AS650" s="53"/>
      <c r="AT650" s="38"/>
      <c r="AU650" s="39"/>
      <c r="AV650" s="39"/>
      <c r="AW650" s="34"/>
      <c r="AX650" s="38"/>
      <c r="AY650" s="38"/>
      <c r="AZ650" s="38"/>
      <c r="BA650" s="38"/>
      <c r="BB650" s="38"/>
      <c r="BC650" s="38"/>
      <c r="BD650" s="38"/>
      <c r="BE650" s="38"/>
      <c r="BF650" s="38"/>
      <c r="BG650" s="38"/>
      <c r="BH650" s="38"/>
      <c r="BI650" s="38"/>
      <c r="BJ650" s="38"/>
      <c r="BK650" s="38"/>
      <c r="BL650" s="38"/>
      <c r="BM650" s="38"/>
      <c r="BN650" s="38"/>
      <c r="BO650" s="38"/>
      <c r="BP650" s="38"/>
      <c r="BQ650" s="38"/>
      <c r="BR650" s="38"/>
    </row>
    <row r="651" ht="15.75" customHeight="1">
      <c r="A651" s="38"/>
      <c r="B651" s="36"/>
      <c r="C651" s="34"/>
      <c r="D651" s="36"/>
      <c r="E651" s="36"/>
      <c r="F651" s="36"/>
      <c r="G651" s="36"/>
      <c r="H651" s="36"/>
      <c r="I651" s="36"/>
      <c r="J651" s="38"/>
      <c r="K651" s="38"/>
      <c r="L651" s="39"/>
      <c r="M651" s="46"/>
      <c r="N651" s="264"/>
      <c r="O651" s="46"/>
      <c r="P651" s="46"/>
      <c r="Q651" s="34"/>
      <c r="R651" s="36"/>
      <c r="S651" s="46"/>
      <c r="T651" s="36"/>
      <c r="U651" s="46"/>
      <c r="V651" s="46"/>
      <c r="W651" s="38"/>
      <c r="X651" s="38"/>
      <c r="Y651" s="36"/>
      <c r="Z651" s="34"/>
      <c r="AA651" s="48"/>
      <c r="AB651" s="20"/>
      <c r="AC651" s="46"/>
      <c r="AD651" s="46"/>
      <c r="AE651" s="38"/>
      <c r="AF651" s="34"/>
      <c r="AG651" s="38"/>
      <c r="AH651" s="38"/>
      <c r="AI651" s="38"/>
      <c r="AJ651" s="38"/>
      <c r="AK651" s="38"/>
      <c r="AL651" s="38"/>
      <c r="AM651" s="38"/>
      <c r="AN651" s="38"/>
      <c r="AO651" s="34"/>
      <c r="AP651" s="34"/>
      <c r="AQ651" s="34"/>
      <c r="AR651" s="53"/>
      <c r="AS651" s="53"/>
      <c r="AT651" s="38"/>
      <c r="AU651" s="39"/>
      <c r="AV651" s="39"/>
      <c r="AW651" s="34"/>
      <c r="AX651" s="38"/>
      <c r="AY651" s="38"/>
      <c r="AZ651" s="38"/>
      <c r="BA651" s="38"/>
      <c r="BB651" s="38"/>
      <c r="BC651" s="38"/>
      <c r="BD651" s="38"/>
      <c r="BE651" s="38"/>
      <c r="BF651" s="38"/>
      <c r="BG651" s="38"/>
      <c r="BH651" s="38"/>
      <c r="BI651" s="38"/>
      <c r="BJ651" s="38"/>
      <c r="BK651" s="38"/>
      <c r="BL651" s="38"/>
      <c r="BM651" s="38"/>
      <c r="BN651" s="38"/>
      <c r="BO651" s="38"/>
      <c r="BP651" s="38"/>
      <c r="BQ651" s="38"/>
      <c r="BR651" s="38"/>
    </row>
    <row r="652" ht="15.75" customHeight="1">
      <c r="A652" s="38"/>
      <c r="B652" s="36"/>
      <c r="C652" s="34"/>
      <c r="D652" s="36"/>
      <c r="E652" s="36"/>
      <c r="F652" s="36"/>
      <c r="G652" s="36"/>
      <c r="H652" s="36"/>
      <c r="I652" s="36"/>
      <c r="J652" s="38"/>
      <c r="K652" s="38"/>
      <c r="L652" s="39"/>
      <c r="M652" s="46"/>
      <c r="N652" s="264"/>
      <c r="O652" s="46"/>
      <c r="P652" s="46"/>
      <c r="Q652" s="34"/>
      <c r="R652" s="36"/>
      <c r="S652" s="46"/>
      <c r="T652" s="36"/>
      <c r="U652" s="46"/>
      <c r="V652" s="46"/>
      <c r="W652" s="38"/>
      <c r="X652" s="38"/>
      <c r="Y652" s="36"/>
      <c r="Z652" s="34"/>
      <c r="AA652" s="48"/>
      <c r="AB652" s="20"/>
      <c r="AC652" s="46"/>
      <c r="AD652" s="46"/>
      <c r="AE652" s="38"/>
      <c r="AF652" s="34"/>
      <c r="AG652" s="38"/>
      <c r="AH652" s="38"/>
      <c r="AI652" s="38"/>
      <c r="AJ652" s="38"/>
      <c r="AK652" s="38"/>
      <c r="AL652" s="38"/>
      <c r="AM652" s="38"/>
      <c r="AN652" s="38"/>
      <c r="AO652" s="34"/>
      <c r="AP652" s="34"/>
      <c r="AQ652" s="34"/>
      <c r="AR652" s="53"/>
      <c r="AS652" s="53"/>
      <c r="AT652" s="38"/>
      <c r="AU652" s="39"/>
      <c r="AV652" s="39"/>
      <c r="AW652" s="34"/>
      <c r="AX652" s="38"/>
      <c r="AY652" s="38"/>
      <c r="AZ652" s="38"/>
      <c r="BA652" s="38"/>
      <c r="BB652" s="38"/>
      <c r="BC652" s="38"/>
      <c r="BD652" s="38"/>
      <c r="BE652" s="38"/>
      <c r="BF652" s="38"/>
      <c r="BG652" s="38"/>
      <c r="BH652" s="38"/>
      <c r="BI652" s="38"/>
      <c r="BJ652" s="38"/>
      <c r="BK652" s="38"/>
      <c r="BL652" s="38"/>
      <c r="BM652" s="38"/>
      <c r="BN652" s="38"/>
      <c r="BO652" s="38"/>
      <c r="BP652" s="38"/>
      <c r="BQ652" s="38"/>
      <c r="BR652" s="38"/>
    </row>
    <row r="653" ht="15.75" customHeight="1">
      <c r="A653" s="38"/>
      <c r="B653" s="36"/>
      <c r="C653" s="34"/>
      <c r="D653" s="36"/>
      <c r="E653" s="36"/>
      <c r="F653" s="36"/>
      <c r="G653" s="36"/>
      <c r="H653" s="36"/>
      <c r="I653" s="36"/>
      <c r="J653" s="38"/>
      <c r="K653" s="38"/>
      <c r="L653" s="39"/>
      <c r="M653" s="46"/>
      <c r="N653" s="264"/>
      <c r="O653" s="46"/>
      <c r="P653" s="46"/>
      <c r="Q653" s="34"/>
      <c r="R653" s="36"/>
      <c r="S653" s="46"/>
      <c r="T653" s="36"/>
      <c r="U653" s="46"/>
      <c r="V653" s="46"/>
      <c r="W653" s="38"/>
      <c r="X653" s="38"/>
      <c r="Y653" s="36"/>
      <c r="Z653" s="34"/>
      <c r="AA653" s="48"/>
      <c r="AB653" s="20"/>
      <c r="AC653" s="46"/>
      <c r="AD653" s="46"/>
      <c r="AE653" s="38"/>
      <c r="AF653" s="34"/>
      <c r="AG653" s="38"/>
      <c r="AH653" s="38"/>
      <c r="AI653" s="38"/>
      <c r="AJ653" s="38"/>
      <c r="AK653" s="38"/>
      <c r="AL653" s="38"/>
      <c r="AM653" s="38"/>
      <c r="AN653" s="38"/>
      <c r="AO653" s="34"/>
      <c r="AP653" s="34"/>
      <c r="AQ653" s="34"/>
      <c r="AR653" s="53"/>
      <c r="AS653" s="53"/>
      <c r="AT653" s="38"/>
      <c r="AU653" s="39"/>
      <c r="AV653" s="39"/>
      <c r="AW653" s="34"/>
      <c r="AX653" s="38"/>
      <c r="AY653" s="38"/>
      <c r="AZ653" s="38"/>
      <c r="BA653" s="38"/>
      <c r="BB653" s="38"/>
      <c r="BC653" s="38"/>
      <c r="BD653" s="38"/>
      <c r="BE653" s="38"/>
      <c r="BF653" s="38"/>
      <c r="BG653" s="38"/>
      <c r="BH653" s="38"/>
      <c r="BI653" s="38"/>
      <c r="BJ653" s="38"/>
      <c r="BK653" s="38"/>
      <c r="BL653" s="38"/>
      <c r="BM653" s="38"/>
      <c r="BN653" s="38"/>
      <c r="BO653" s="38"/>
      <c r="BP653" s="38"/>
      <c r="BQ653" s="38"/>
      <c r="BR653" s="38"/>
    </row>
    <row r="654" ht="15.75" customHeight="1">
      <c r="A654" s="38"/>
      <c r="B654" s="36"/>
      <c r="C654" s="34"/>
      <c r="D654" s="36"/>
      <c r="E654" s="36"/>
      <c r="F654" s="36"/>
      <c r="G654" s="36"/>
      <c r="H654" s="36"/>
      <c r="I654" s="36"/>
      <c r="J654" s="38"/>
      <c r="K654" s="38"/>
      <c r="L654" s="39"/>
      <c r="M654" s="46"/>
      <c r="N654" s="264"/>
      <c r="O654" s="46"/>
      <c r="P654" s="46"/>
      <c r="Q654" s="34"/>
      <c r="R654" s="36"/>
      <c r="S654" s="46"/>
      <c r="T654" s="36"/>
      <c r="U654" s="46"/>
      <c r="V654" s="46"/>
      <c r="W654" s="38"/>
      <c r="X654" s="38"/>
      <c r="Y654" s="36"/>
      <c r="Z654" s="34"/>
      <c r="AA654" s="48"/>
      <c r="AB654" s="20"/>
      <c r="AC654" s="46"/>
      <c r="AD654" s="46"/>
      <c r="AE654" s="38"/>
      <c r="AF654" s="34"/>
      <c r="AG654" s="38"/>
      <c r="AH654" s="38"/>
      <c r="AI654" s="38"/>
      <c r="AJ654" s="38"/>
      <c r="AK654" s="38"/>
      <c r="AL654" s="38"/>
      <c r="AM654" s="38"/>
      <c r="AN654" s="38"/>
      <c r="AO654" s="34"/>
      <c r="AP654" s="34"/>
      <c r="AQ654" s="34"/>
      <c r="AR654" s="53"/>
      <c r="AS654" s="53"/>
      <c r="AT654" s="38"/>
      <c r="AU654" s="39"/>
      <c r="AV654" s="39"/>
      <c r="AW654" s="34"/>
      <c r="AX654" s="38"/>
      <c r="AY654" s="38"/>
      <c r="AZ654" s="38"/>
      <c r="BA654" s="38"/>
      <c r="BB654" s="38"/>
      <c r="BC654" s="38"/>
      <c r="BD654" s="38"/>
      <c r="BE654" s="38"/>
      <c r="BF654" s="38"/>
      <c r="BG654" s="38"/>
      <c r="BH654" s="38"/>
      <c r="BI654" s="38"/>
      <c r="BJ654" s="38"/>
      <c r="BK654" s="38"/>
      <c r="BL654" s="38"/>
      <c r="BM654" s="38"/>
      <c r="BN654" s="38"/>
      <c r="BO654" s="38"/>
      <c r="BP654" s="38"/>
      <c r="BQ654" s="38"/>
      <c r="BR654" s="38"/>
    </row>
    <row r="655" ht="15.75" customHeight="1">
      <c r="A655" s="38"/>
      <c r="B655" s="36"/>
      <c r="C655" s="34"/>
      <c r="D655" s="36"/>
      <c r="E655" s="36"/>
      <c r="F655" s="36"/>
      <c r="G655" s="36"/>
      <c r="H655" s="36"/>
      <c r="I655" s="36"/>
      <c r="J655" s="38"/>
      <c r="K655" s="38"/>
      <c r="L655" s="39"/>
      <c r="M655" s="46"/>
      <c r="N655" s="264"/>
      <c r="O655" s="46"/>
      <c r="P655" s="46"/>
      <c r="Q655" s="34"/>
      <c r="R655" s="36"/>
      <c r="S655" s="46"/>
      <c r="T655" s="36"/>
      <c r="U655" s="46"/>
      <c r="V655" s="46"/>
      <c r="W655" s="38"/>
      <c r="X655" s="38"/>
      <c r="Y655" s="36"/>
      <c r="Z655" s="34"/>
      <c r="AA655" s="48"/>
      <c r="AB655" s="20"/>
      <c r="AC655" s="46"/>
      <c r="AD655" s="46"/>
      <c r="AE655" s="38"/>
      <c r="AF655" s="34"/>
      <c r="AG655" s="38"/>
      <c r="AH655" s="38"/>
      <c r="AI655" s="38"/>
      <c r="AJ655" s="38"/>
      <c r="AK655" s="38"/>
      <c r="AL655" s="38"/>
      <c r="AM655" s="38"/>
      <c r="AN655" s="38"/>
      <c r="AO655" s="34"/>
      <c r="AP655" s="34"/>
      <c r="AQ655" s="34"/>
      <c r="AR655" s="53"/>
      <c r="AS655" s="53"/>
      <c r="AT655" s="38"/>
      <c r="AU655" s="39"/>
      <c r="AV655" s="39"/>
      <c r="AW655" s="34"/>
      <c r="AX655" s="38"/>
      <c r="AY655" s="38"/>
      <c r="AZ655" s="38"/>
      <c r="BA655" s="38"/>
      <c r="BB655" s="38"/>
      <c r="BC655" s="38"/>
      <c r="BD655" s="38"/>
      <c r="BE655" s="38"/>
      <c r="BF655" s="38"/>
      <c r="BG655" s="38"/>
      <c r="BH655" s="38"/>
      <c r="BI655" s="38"/>
      <c r="BJ655" s="38"/>
      <c r="BK655" s="38"/>
      <c r="BL655" s="38"/>
      <c r="BM655" s="38"/>
      <c r="BN655" s="38"/>
      <c r="BO655" s="38"/>
      <c r="BP655" s="38"/>
      <c r="BQ655" s="38"/>
      <c r="BR655" s="38"/>
    </row>
    <row r="656" ht="15.75" customHeight="1">
      <c r="A656" s="38"/>
      <c r="B656" s="36"/>
      <c r="C656" s="34"/>
      <c r="D656" s="36"/>
      <c r="E656" s="36"/>
      <c r="F656" s="36"/>
      <c r="G656" s="36"/>
      <c r="H656" s="36"/>
      <c r="I656" s="36"/>
      <c r="J656" s="38"/>
      <c r="K656" s="38"/>
      <c r="L656" s="39"/>
      <c r="M656" s="46"/>
      <c r="N656" s="264"/>
      <c r="O656" s="46"/>
      <c r="P656" s="46"/>
      <c r="Q656" s="34"/>
      <c r="R656" s="36"/>
      <c r="S656" s="46"/>
      <c r="T656" s="36"/>
      <c r="U656" s="46"/>
      <c r="V656" s="46"/>
      <c r="W656" s="38"/>
      <c r="X656" s="38"/>
      <c r="Y656" s="36"/>
      <c r="Z656" s="34"/>
      <c r="AA656" s="48"/>
      <c r="AB656" s="20"/>
      <c r="AC656" s="46"/>
      <c r="AD656" s="46"/>
      <c r="AE656" s="38"/>
      <c r="AF656" s="34"/>
      <c r="AG656" s="38"/>
      <c r="AH656" s="38"/>
      <c r="AI656" s="38"/>
      <c r="AJ656" s="38"/>
      <c r="AK656" s="38"/>
      <c r="AL656" s="38"/>
      <c r="AM656" s="38"/>
      <c r="AN656" s="38"/>
      <c r="AO656" s="34"/>
      <c r="AP656" s="34"/>
      <c r="AQ656" s="34"/>
      <c r="AR656" s="53"/>
      <c r="AS656" s="53"/>
      <c r="AT656" s="38"/>
      <c r="AU656" s="39"/>
      <c r="AV656" s="39"/>
      <c r="AW656" s="34"/>
      <c r="AX656" s="38"/>
      <c r="AY656" s="38"/>
      <c r="AZ656" s="38"/>
      <c r="BA656" s="38"/>
      <c r="BB656" s="38"/>
      <c r="BC656" s="38"/>
      <c r="BD656" s="38"/>
      <c r="BE656" s="38"/>
      <c r="BF656" s="38"/>
      <c r="BG656" s="38"/>
      <c r="BH656" s="38"/>
      <c r="BI656" s="38"/>
      <c r="BJ656" s="38"/>
      <c r="BK656" s="38"/>
      <c r="BL656" s="38"/>
      <c r="BM656" s="38"/>
      <c r="BN656" s="38"/>
      <c r="BO656" s="38"/>
      <c r="BP656" s="38"/>
      <c r="BQ656" s="38"/>
      <c r="BR656" s="38"/>
    </row>
    <row r="657" ht="15.75" customHeight="1">
      <c r="A657" s="38"/>
      <c r="B657" s="36"/>
      <c r="C657" s="34"/>
      <c r="D657" s="36"/>
      <c r="E657" s="36"/>
      <c r="F657" s="36"/>
      <c r="G657" s="36"/>
      <c r="H657" s="36"/>
      <c r="I657" s="36"/>
      <c r="J657" s="38"/>
      <c r="K657" s="38"/>
      <c r="L657" s="39"/>
      <c r="M657" s="46"/>
      <c r="N657" s="264"/>
      <c r="O657" s="46"/>
      <c r="P657" s="46"/>
      <c r="Q657" s="34"/>
      <c r="R657" s="36"/>
      <c r="S657" s="46"/>
      <c r="T657" s="36"/>
      <c r="U657" s="46"/>
      <c r="V657" s="46"/>
      <c r="W657" s="38"/>
      <c r="X657" s="38"/>
      <c r="Y657" s="36"/>
      <c r="Z657" s="34"/>
      <c r="AA657" s="48"/>
      <c r="AB657" s="20"/>
      <c r="AC657" s="46"/>
      <c r="AD657" s="46"/>
      <c r="AE657" s="38"/>
      <c r="AF657" s="34"/>
      <c r="AG657" s="38"/>
      <c r="AH657" s="38"/>
      <c r="AI657" s="38"/>
      <c r="AJ657" s="38"/>
      <c r="AK657" s="38"/>
      <c r="AL657" s="38"/>
      <c r="AM657" s="38"/>
      <c r="AN657" s="38"/>
      <c r="AO657" s="34"/>
      <c r="AP657" s="34"/>
      <c r="AQ657" s="34"/>
      <c r="AR657" s="53"/>
      <c r="AS657" s="53"/>
      <c r="AT657" s="38"/>
      <c r="AU657" s="39"/>
      <c r="AV657" s="39"/>
      <c r="AW657" s="34"/>
      <c r="AX657" s="38"/>
      <c r="AY657" s="38"/>
      <c r="AZ657" s="38"/>
      <c r="BA657" s="38"/>
      <c r="BB657" s="38"/>
      <c r="BC657" s="38"/>
      <c r="BD657" s="38"/>
      <c r="BE657" s="38"/>
      <c r="BF657" s="38"/>
      <c r="BG657" s="38"/>
      <c r="BH657" s="38"/>
      <c r="BI657" s="38"/>
      <c r="BJ657" s="38"/>
      <c r="BK657" s="38"/>
      <c r="BL657" s="38"/>
      <c r="BM657" s="38"/>
      <c r="BN657" s="38"/>
      <c r="BO657" s="38"/>
      <c r="BP657" s="38"/>
      <c r="BQ657" s="38"/>
      <c r="BR657" s="38"/>
    </row>
    <row r="658" ht="15.75" customHeight="1">
      <c r="A658" s="38"/>
      <c r="B658" s="36"/>
      <c r="C658" s="34"/>
      <c r="D658" s="36"/>
      <c r="E658" s="36"/>
      <c r="F658" s="36"/>
      <c r="G658" s="36"/>
      <c r="H658" s="36"/>
      <c r="I658" s="36"/>
      <c r="J658" s="38"/>
      <c r="K658" s="38"/>
      <c r="L658" s="39"/>
      <c r="M658" s="46"/>
      <c r="N658" s="264"/>
      <c r="O658" s="46"/>
      <c r="P658" s="46"/>
      <c r="Q658" s="34"/>
      <c r="R658" s="36"/>
      <c r="S658" s="46"/>
      <c r="T658" s="36"/>
      <c r="U658" s="46"/>
      <c r="V658" s="46"/>
      <c r="W658" s="38"/>
      <c r="X658" s="38"/>
      <c r="Y658" s="36"/>
      <c r="Z658" s="34"/>
      <c r="AA658" s="48"/>
      <c r="AB658" s="20"/>
      <c r="AC658" s="46"/>
      <c r="AD658" s="46"/>
      <c r="AE658" s="38"/>
      <c r="AF658" s="34"/>
      <c r="AG658" s="38"/>
      <c r="AH658" s="38"/>
      <c r="AI658" s="38"/>
      <c r="AJ658" s="38"/>
      <c r="AK658" s="38"/>
      <c r="AL658" s="38"/>
      <c r="AM658" s="38"/>
      <c r="AN658" s="38"/>
      <c r="AO658" s="34"/>
      <c r="AP658" s="34"/>
      <c r="AQ658" s="34"/>
      <c r="AR658" s="53"/>
      <c r="AS658" s="53"/>
      <c r="AT658" s="38"/>
      <c r="AU658" s="39"/>
      <c r="AV658" s="39"/>
      <c r="AW658" s="34"/>
      <c r="AX658" s="38"/>
      <c r="AY658" s="38"/>
      <c r="AZ658" s="38"/>
      <c r="BA658" s="38"/>
      <c r="BB658" s="38"/>
      <c r="BC658" s="38"/>
      <c r="BD658" s="38"/>
      <c r="BE658" s="38"/>
      <c r="BF658" s="38"/>
      <c r="BG658" s="38"/>
      <c r="BH658" s="38"/>
      <c r="BI658" s="38"/>
      <c r="BJ658" s="38"/>
      <c r="BK658" s="38"/>
      <c r="BL658" s="38"/>
      <c r="BM658" s="38"/>
      <c r="BN658" s="38"/>
      <c r="BO658" s="38"/>
      <c r="BP658" s="38"/>
      <c r="BQ658" s="38"/>
      <c r="BR658" s="38"/>
    </row>
    <row r="659" ht="15.75" customHeight="1">
      <c r="A659" s="38"/>
      <c r="B659" s="36"/>
      <c r="C659" s="34"/>
      <c r="D659" s="36"/>
      <c r="E659" s="36"/>
      <c r="F659" s="36"/>
      <c r="G659" s="36"/>
      <c r="H659" s="36"/>
      <c r="I659" s="36"/>
      <c r="J659" s="38"/>
      <c r="K659" s="38"/>
      <c r="L659" s="39"/>
      <c r="M659" s="46"/>
      <c r="N659" s="264"/>
      <c r="O659" s="46"/>
      <c r="P659" s="46"/>
      <c r="Q659" s="34"/>
      <c r="R659" s="36"/>
      <c r="S659" s="46"/>
      <c r="T659" s="36"/>
      <c r="U659" s="46"/>
      <c r="V659" s="46"/>
      <c r="W659" s="38"/>
      <c r="X659" s="38"/>
      <c r="Y659" s="36"/>
      <c r="Z659" s="34"/>
      <c r="AA659" s="48"/>
      <c r="AB659" s="20"/>
      <c r="AC659" s="46"/>
      <c r="AD659" s="46"/>
      <c r="AE659" s="38"/>
      <c r="AF659" s="34"/>
      <c r="AG659" s="38"/>
      <c r="AH659" s="38"/>
      <c r="AI659" s="38"/>
      <c r="AJ659" s="38"/>
      <c r="AK659" s="38"/>
      <c r="AL659" s="38"/>
      <c r="AM659" s="38"/>
      <c r="AN659" s="38"/>
      <c r="AO659" s="34"/>
      <c r="AP659" s="34"/>
      <c r="AQ659" s="34"/>
      <c r="AR659" s="53"/>
      <c r="AS659" s="53"/>
      <c r="AT659" s="38"/>
      <c r="AU659" s="39"/>
      <c r="AV659" s="39"/>
      <c r="AW659" s="34"/>
      <c r="AX659" s="38"/>
      <c r="AY659" s="38"/>
      <c r="AZ659" s="38"/>
      <c r="BA659" s="38"/>
      <c r="BB659" s="38"/>
      <c r="BC659" s="38"/>
      <c r="BD659" s="38"/>
      <c r="BE659" s="38"/>
      <c r="BF659" s="38"/>
      <c r="BG659" s="38"/>
      <c r="BH659" s="38"/>
      <c r="BI659" s="38"/>
      <c r="BJ659" s="38"/>
      <c r="BK659" s="38"/>
      <c r="BL659" s="38"/>
      <c r="BM659" s="38"/>
      <c r="BN659" s="38"/>
      <c r="BO659" s="38"/>
      <c r="BP659" s="38"/>
      <c r="BQ659" s="38"/>
      <c r="BR659" s="38"/>
    </row>
    <row r="660" ht="15.75" customHeight="1">
      <c r="A660" s="38"/>
      <c r="B660" s="36"/>
      <c r="C660" s="34"/>
      <c r="D660" s="36"/>
      <c r="E660" s="36"/>
      <c r="F660" s="36"/>
      <c r="G660" s="36"/>
      <c r="H660" s="36"/>
      <c r="I660" s="36"/>
      <c r="J660" s="38"/>
      <c r="K660" s="38"/>
      <c r="L660" s="39"/>
      <c r="M660" s="46"/>
      <c r="N660" s="264"/>
      <c r="O660" s="46"/>
      <c r="P660" s="46"/>
      <c r="Q660" s="34"/>
      <c r="R660" s="36"/>
      <c r="S660" s="46"/>
      <c r="T660" s="36"/>
      <c r="U660" s="46"/>
      <c r="V660" s="46"/>
      <c r="W660" s="38"/>
      <c r="X660" s="38"/>
      <c r="Y660" s="36"/>
      <c r="Z660" s="34"/>
      <c r="AA660" s="48"/>
      <c r="AB660" s="20"/>
      <c r="AC660" s="46"/>
      <c r="AD660" s="46"/>
      <c r="AE660" s="38"/>
      <c r="AF660" s="34"/>
      <c r="AG660" s="38"/>
      <c r="AH660" s="38"/>
      <c r="AI660" s="38"/>
      <c r="AJ660" s="38"/>
      <c r="AK660" s="38"/>
      <c r="AL660" s="38"/>
      <c r="AM660" s="38"/>
      <c r="AN660" s="38"/>
      <c r="AO660" s="34"/>
      <c r="AP660" s="34"/>
      <c r="AQ660" s="34"/>
      <c r="AR660" s="53"/>
      <c r="AS660" s="53"/>
      <c r="AT660" s="38"/>
      <c r="AU660" s="39"/>
      <c r="AV660" s="39"/>
      <c r="AW660" s="34"/>
      <c r="AX660" s="38"/>
      <c r="AY660" s="38"/>
      <c r="AZ660" s="38"/>
      <c r="BA660" s="38"/>
      <c r="BB660" s="38"/>
      <c r="BC660" s="38"/>
      <c r="BD660" s="38"/>
      <c r="BE660" s="38"/>
      <c r="BF660" s="38"/>
      <c r="BG660" s="38"/>
      <c r="BH660" s="38"/>
      <c r="BI660" s="38"/>
      <c r="BJ660" s="38"/>
      <c r="BK660" s="38"/>
      <c r="BL660" s="38"/>
      <c r="BM660" s="38"/>
      <c r="BN660" s="38"/>
      <c r="BO660" s="38"/>
      <c r="BP660" s="38"/>
      <c r="BQ660" s="38"/>
      <c r="BR660" s="38"/>
    </row>
    <row r="661" ht="15.75" customHeight="1">
      <c r="A661" s="38"/>
      <c r="B661" s="36"/>
      <c r="C661" s="34"/>
      <c r="D661" s="36"/>
      <c r="E661" s="36"/>
      <c r="F661" s="36"/>
      <c r="G661" s="36"/>
      <c r="H661" s="36"/>
      <c r="I661" s="36"/>
      <c r="J661" s="38"/>
      <c r="K661" s="38"/>
      <c r="L661" s="39"/>
      <c r="M661" s="46"/>
      <c r="N661" s="264"/>
      <c r="O661" s="46"/>
      <c r="P661" s="46"/>
      <c r="Q661" s="34"/>
      <c r="R661" s="36"/>
      <c r="S661" s="46"/>
      <c r="T661" s="36"/>
      <c r="U661" s="46"/>
      <c r="V661" s="46"/>
      <c r="W661" s="38"/>
      <c r="X661" s="38"/>
      <c r="Y661" s="36"/>
      <c r="Z661" s="34"/>
      <c r="AA661" s="48"/>
      <c r="AB661" s="20"/>
      <c r="AC661" s="46"/>
      <c r="AD661" s="46"/>
      <c r="AE661" s="38"/>
      <c r="AF661" s="34"/>
      <c r="AG661" s="38"/>
      <c r="AH661" s="38"/>
      <c r="AI661" s="38"/>
      <c r="AJ661" s="38"/>
      <c r="AK661" s="38"/>
      <c r="AL661" s="38"/>
      <c r="AM661" s="38"/>
      <c r="AN661" s="38"/>
      <c r="AO661" s="34"/>
      <c r="AP661" s="34"/>
      <c r="AQ661" s="34"/>
      <c r="AR661" s="53"/>
      <c r="AS661" s="53"/>
      <c r="AT661" s="38"/>
      <c r="AU661" s="39"/>
      <c r="AV661" s="39"/>
      <c r="AW661" s="34"/>
      <c r="AX661" s="38"/>
      <c r="AY661" s="38"/>
      <c r="AZ661" s="38"/>
      <c r="BA661" s="38"/>
      <c r="BB661" s="38"/>
      <c r="BC661" s="38"/>
      <c r="BD661" s="38"/>
      <c r="BE661" s="38"/>
      <c r="BF661" s="38"/>
      <c r="BG661" s="38"/>
      <c r="BH661" s="38"/>
      <c r="BI661" s="38"/>
      <c r="BJ661" s="38"/>
      <c r="BK661" s="38"/>
      <c r="BL661" s="38"/>
      <c r="BM661" s="38"/>
      <c r="BN661" s="38"/>
      <c r="BO661" s="38"/>
      <c r="BP661" s="38"/>
      <c r="BQ661" s="38"/>
      <c r="BR661" s="38"/>
    </row>
    <row r="662" ht="15.75" customHeight="1">
      <c r="A662" s="38"/>
      <c r="B662" s="36"/>
      <c r="C662" s="34"/>
      <c r="D662" s="36"/>
      <c r="E662" s="36"/>
      <c r="F662" s="36"/>
      <c r="G662" s="36"/>
      <c r="H662" s="36"/>
      <c r="I662" s="36"/>
      <c r="J662" s="38"/>
      <c r="K662" s="38"/>
      <c r="L662" s="39"/>
      <c r="M662" s="46"/>
      <c r="N662" s="264"/>
      <c r="O662" s="46"/>
      <c r="P662" s="46"/>
      <c r="Q662" s="34"/>
      <c r="R662" s="36"/>
      <c r="S662" s="46"/>
      <c r="T662" s="36"/>
      <c r="U662" s="46"/>
      <c r="V662" s="46"/>
      <c r="W662" s="38"/>
      <c r="X662" s="38"/>
      <c r="Y662" s="36"/>
      <c r="Z662" s="34"/>
      <c r="AA662" s="48"/>
      <c r="AB662" s="20"/>
      <c r="AC662" s="46"/>
      <c r="AD662" s="46"/>
      <c r="AE662" s="38"/>
      <c r="AF662" s="34"/>
      <c r="AG662" s="38"/>
      <c r="AH662" s="38"/>
      <c r="AI662" s="38"/>
      <c r="AJ662" s="38"/>
      <c r="AK662" s="38"/>
      <c r="AL662" s="38"/>
      <c r="AM662" s="38"/>
      <c r="AN662" s="38"/>
      <c r="AO662" s="34"/>
      <c r="AP662" s="34"/>
      <c r="AQ662" s="34"/>
      <c r="AR662" s="53"/>
      <c r="AS662" s="53"/>
      <c r="AT662" s="38"/>
      <c r="AU662" s="39"/>
      <c r="AV662" s="39"/>
      <c r="AW662" s="34"/>
      <c r="AX662" s="38"/>
      <c r="AY662" s="38"/>
      <c r="AZ662" s="38"/>
      <c r="BA662" s="38"/>
      <c r="BB662" s="38"/>
      <c r="BC662" s="38"/>
      <c r="BD662" s="38"/>
      <c r="BE662" s="38"/>
      <c r="BF662" s="38"/>
      <c r="BG662" s="38"/>
      <c r="BH662" s="38"/>
      <c r="BI662" s="38"/>
      <c r="BJ662" s="38"/>
      <c r="BK662" s="38"/>
      <c r="BL662" s="38"/>
      <c r="BM662" s="38"/>
      <c r="BN662" s="38"/>
      <c r="BO662" s="38"/>
      <c r="BP662" s="38"/>
      <c r="BQ662" s="38"/>
      <c r="BR662" s="38"/>
    </row>
    <row r="663" ht="15.75" customHeight="1">
      <c r="A663" s="38"/>
      <c r="B663" s="36"/>
      <c r="C663" s="34"/>
      <c r="D663" s="36"/>
      <c r="E663" s="36"/>
      <c r="F663" s="36"/>
      <c r="G663" s="36"/>
      <c r="H663" s="36"/>
      <c r="I663" s="36"/>
      <c r="J663" s="38"/>
      <c r="K663" s="38"/>
      <c r="L663" s="39"/>
      <c r="M663" s="46"/>
      <c r="N663" s="264"/>
      <c r="O663" s="46"/>
      <c r="P663" s="46"/>
      <c r="Q663" s="34"/>
      <c r="R663" s="36"/>
      <c r="S663" s="46"/>
      <c r="T663" s="36"/>
      <c r="U663" s="46"/>
      <c r="V663" s="46"/>
      <c r="W663" s="38"/>
      <c r="X663" s="38"/>
      <c r="Y663" s="36"/>
      <c r="Z663" s="34"/>
      <c r="AA663" s="48"/>
      <c r="AB663" s="20"/>
      <c r="AC663" s="46"/>
      <c r="AD663" s="46"/>
      <c r="AE663" s="38"/>
      <c r="AF663" s="34"/>
      <c r="AG663" s="38"/>
      <c r="AH663" s="38"/>
      <c r="AI663" s="38"/>
      <c r="AJ663" s="38"/>
      <c r="AK663" s="38"/>
      <c r="AL663" s="38"/>
      <c r="AM663" s="38"/>
      <c r="AN663" s="38"/>
      <c r="AO663" s="34"/>
      <c r="AP663" s="34"/>
      <c r="AQ663" s="34"/>
      <c r="AR663" s="53"/>
      <c r="AS663" s="53"/>
      <c r="AT663" s="38"/>
      <c r="AU663" s="39"/>
      <c r="AV663" s="39"/>
      <c r="AW663" s="34"/>
      <c r="AX663" s="38"/>
      <c r="AY663" s="38"/>
      <c r="AZ663" s="38"/>
      <c r="BA663" s="38"/>
      <c r="BB663" s="38"/>
      <c r="BC663" s="38"/>
      <c r="BD663" s="38"/>
      <c r="BE663" s="38"/>
      <c r="BF663" s="38"/>
      <c r="BG663" s="38"/>
      <c r="BH663" s="38"/>
      <c r="BI663" s="38"/>
      <c r="BJ663" s="38"/>
      <c r="BK663" s="38"/>
      <c r="BL663" s="38"/>
      <c r="BM663" s="38"/>
      <c r="BN663" s="38"/>
      <c r="BO663" s="38"/>
      <c r="BP663" s="38"/>
      <c r="BQ663" s="38"/>
      <c r="BR663" s="38"/>
    </row>
    <row r="664" ht="15.75" customHeight="1">
      <c r="A664" s="38"/>
      <c r="B664" s="36"/>
      <c r="C664" s="34"/>
      <c r="D664" s="36"/>
      <c r="E664" s="36"/>
      <c r="F664" s="36"/>
      <c r="G664" s="36"/>
      <c r="H664" s="36"/>
      <c r="I664" s="36"/>
      <c r="J664" s="38"/>
      <c r="K664" s="38"/>
      <c r="L664" s="39"/>
      <c r="M664" s="46"/>
      <c r="N664" s="264"/>
      <c r="O664" s="46"/>
      <c r="P664" s="46"/>
      <c r="Q664" s="34"/>
      <c r="R664" s="36"/>
      <c r="S664" s="46"/>
      <c r="T664" s="36"/>
      <c r="U664" s="46"/>
      <c r="V664" s="46"/>
      <c r="W664" s="38"/>
      <c r="X664" s="38"/>
      <c r="Y664" s="36"/>
      <c r="Z664" s="34"/>
      <c r="AA664" s="48"/>
      <c r="AB664" s="20"/>
      <c r="AC664" s="46"/>
      <c r="AD664" s="46"/>
      <c r="AE664" s="38"/>
      <c r="AF664" s="34"/>
      <c r="AG664" s="38"/>
      <c r="AH664" s="38"/>
      <c r="AI664" s="38"/>
      <c r="AJ664" s="38"/>
      <c r="AK664" s="38"/>
      <c r="AL664" s="38"/>
      <c r="AM664" s="38"/>
      <c r="AN664" s="38"/>
      <c r="AO664" s="34"/>
      <c r="AP664" s="34"/>
      <c r="AQ664" s="34"/>
      <c r="AR664" s="53"/>
      <c r="AS664" s="53"/>
      <c r="AT664" s="38"/>
      <c r="AU664" s="39"/>
      <c r="AV664" s="39"/>
      <c r="AW664" s="34"/>
      <c r="AX664" s="38"/>
      <c r="AY664" s="38"/>
      <c r="AZ664" s="38"/>
      <c r="BA664" s="38"/>
      <c r="BB664" s="38"/>
      <c r="BC664" s="38"/>
      <c r="BD664" s="38"/>
      <c r="BE664" s="38"/>
      <c r="BF664" s="38"/>
      <c r="BG664" s="38"/>
      <c r="BH664" s="38"/>
      <c r="BI664" s="38"/>
      <c r="BJ664" s="38"/>
      <c r="BK664" s="38"/>
      <c r="BL664" s="38"/>
      <c r="BM664" s="38"/>
      <c r="BN664" s="38"/>
      <c r="BO664" s="38"/>
      <c r="BP664" s="38"/>
      <c r="BQ664" s="38"/>
      <c r="BR664" s="38"/>
    </row>
    <row r="665" ht="15.75" customHeight="1">
      <c r="A665" s="38"/>
      <c r="B665" s="36"/>
      <c r="C665" s="34"/>
      <c r="D665" s="36"/>
      <c r="E665" s="36"/>
      <c r="F665" s="36"/>
      <c r="G665" s="36"/>
      <c r="H665" s="36"/>
      <c r="I665" s="36"/>
      <c r="J665" s="38"/>
      <c r="K665" s="38"/>
      <c r="L665" s="39"/>
      <c r="M665" s="46"/>
      <c r="N665" s="264"/>
      <c r="O665" s="46"/>
      <c r="P665" s="46"/>
      <c r="Q665" s="34"/>
      <c r="R665" s="36"/>
      <c r="S665" s="46"/>
      <c r="T665" s="36"/>
      <c r="U665" s="46"/>
      <c r="V665" s="46"/>
      <c r="W665" s="38"/>
      <c r="X665" s="38"/>
      <c r="Y665" s="36"/>
      <c r="Z665" s="34"/>
      <c r="AA665" s="48"/>
      <c r="AB665" s="20"/>
      <c r="AC665" s="46"/>
      <c r="AD665" s="46"/>
      <c r="AE665" s="38"/>
      <c r="AF665" s="34"/>
      <c r="AG665" s="38"/>
      <c r="AH665" s="38"/>
      <c r="AI665" s="38"/>
      <c r="AJ665" s="38"/>
      <c r="AK665" s="38"/>
      <c r="AL665" s="38"/>
      <c r="AM665" s="38"/>
      <c r="AN665" s="38"/>
      <c r="AO665" s="34"/>
      <c r="AP665" s="34"/>
      <c r="AQ665" s="34"/>
      <c r="AR665" s="53"/>
      <c r="AS665" s="53"/>
      <c r="AT665" s="38"/>
      <c r="AU665" s="39"/>
      <c r="AV665" s="39"/>
      <c r="AW665" s="34"/>
      <c r="AX665" s="38"/>
      <c r="AY665" s="38"/>
      <c r="AZ665" s="38"/>
      <c r="BA665" s="38"/>
      <c r="BB665" s="38"/>
      <c r="BC665" s="38"/>
      <c r="BD665" s="38"/>
      <c r="BE665" s="38"/>
      <c r="BF665" s="38"/>
      <c r="BG665" s="38"/>
      <c r="BH665" s="38"/>
      <c r="BI665" s="38"/>
      <c r="BJ665" s="38"/>
      <c r="BK665" s="38"/>
      <c r="BL665" s="38"/>
      <c r="BM665" s="38"/>
      <c r="BN665" s="38"/>
      <c r="BO665" s="38"/>
      <c r="BP665" s="38"/>
      <c r="BQ665" s="38"/>
      <c r="BR665" s="38"/>
    </row>
    <row r="666" ht="15.75" customHeight="1">
      <c r="A666" s="38"/>
      <c r="B666" s="36"/>
      <c r="C666" s="34"/>
      <c r="D666" s="36"/>
      <c r="E666" s="36"/>
      <c r="F666" s="36"/>
      <c r="G666" s="36"/>
      <c r="H666" s="36"/>
      <c r="I666" s="36"/>
      <c r="J666" s="38"/>
      <c r="K666" s="38"/>
      <c r="L666" s="39"/>
      <c r="M666" s="46"/>
      <c r="N666" s="264"/>
      <c r="O666" s="46"/>
      <c r="P666" s="46"/>
      <c r="Q666" s="34"/>
      <c r="R666" s="36"/>
      <c r="S666" s="46"/>
      <c r="T666" s="36"/>
      <c r="U666" s="46"/>
      <c r="V666" s="46"/>
      <c r="W666" s="38"/>
      <c r="X666" s="38"/>
      <c r="Y666" s="36"/>
      <c r="Z666" s="34"/>
      <c r="AA666" s="48"/>
      <c r="AB666" s="20"/>
      <c r="AC666" s="46"/>
      <c r="AD666" s="46"/>
      <c r="AE666" s="38"/>
      <c r="AF666" s="34"/>
      <c r="AG666" s="38"/>
      <c r="AH666" s="38"/>
      <c r="AI666" s="38"/>
      <c r="AJ666" s="38"/>
      <c r="AK666" s="38"/>
      <c r="AL666" s="38"/>
      <c r="AM666" s="38"/>
      <c r="AN666" s="38"/>
      <c r="AO666" s="34"/>
      <c r="AP666" s="34"/>
      <c r="AQ666" s="34"/>
      <c r="AR666" s="53"/>
      <c r="AS666" s="53"/>
      <c r="AT666" s="38"/>
      <c r="AU666" s="39"/>
      <c r="AV666" s="39"/>
      <c r="AW666" s="34"/>
      <c r="AX666" s="38"/>
      <c r="AY666" s="38"/>
      <c r="AZ666" s="38"/>
      <c r="BA666" s="38"/>
      <c r="BB666" s="38"/>
      <c r="BC666" s="38"/>
      <c r="BD666" s="38"/>
      <c r="BE666" s="38"/>
      <c r="BF666" s="38"/>
      <c r="BG666" s="38"/>
      <c r="BH666" s="38"/>
      <c r="BI666" s="38"/>
      <c r="BJ666" s="38"/>
      <c r="BK666" s="38"/>
      <c r="BL666" s="38"/>
      <c r="BM666" s="38"/>
      <c r="BN666" s="38"/>
      <c r="BO666" s="38"/>
      <c r="BP666" s="38"/>
      <c r="BQ666" s="38"/>
      <c r="BR666" s="38"/>
    </row>
    <row r="667" ht="15.75" customHeight="1">
      <c r="A667" s="38"/>
      <c r="B667" s="36"/>
      <c r="C667" s="34"/>
      <c r="D667" s="36"/>
      <c r="E667" s="36"/>
      <c r="F667" s="36"/>
      <c r="G667" s="36"/>
      <c r="H667" s="36"/>
      <c r="I667" s="36"/>
      <c r="J667" s="38"/>
      <c r="K667" s="38"/>
      <c r="L667" s="39"/>
      <c r="M667" s="46"/>
      <c r="N667" s="264"/>
      <c r="O667" s="46"/>
      <c r="P667" s="46"/>
      <c r="Q667" s="34"/>
      <c r="R667" s="36"/>
      <c r="S667" s="46"/>
      <c r="T667" s="36"/>
      <c r="U667" s="46"/>
      <c r="V667" s="46"/>
      <c r="W667" s="38"/>
      <c r="X667" s="38"/>
      <c r="Y667" s="36"/>
      <c r="Z667" s="34"/>
      <c r="AA667" s="48"/>
      <c r="AB667" s="20"/>
      <c r="AC667" s="46"/>
      <c r="AD667" s="46"/>
      <c r="AE667" s="38"/>
      <c r="AF667" s="34"/>
      <c r="AG667" s="38"/>
      <c r="AH667" s="38"/>
      <c r="AI667" s="38"/>
      <c r="AJ667" s="38"/>
      <c r="AK667" s="38"/>
      <c r="AL667" s="38"/>
      <c r="AM667" s="38"/>
      <c r="AN667" s="38"/>
      <c r="AO667" s="34"/>
      <c r="AP667" s="34"/>
      <c r="AQ667" s="34"/>
      <c r="AR667" s="53"/>
      <c r="AS667" s="53"/>
      <c r="AT667" s="38"/>
      <c r="AU667" s="39"/>
      <c r="AV667" s="39"/>
      <c r="AW667" s="34"/>
      <c r="AX667" s="38"/>
      <c r="AY667" s="38"/>
      <c r="AZ667" s="38"/>
      <c r="BA667" s="38"/>
      <c r="BB667" s="38"/>
      <c r="BC667" s="38"/>
      <c r="BD667" s="38"/>
      <c r="BE667" s="38"/>
      <c r="BF667" s="38"/>
      <c r="BG667" s="38"/>
      <c r="BH667" s="38"/>
      <c r="BI667" s="38"/>
      <c r="BJ667" s="38"/>
      <c r="BK667" s="38"/>
      <c r="BL667" s="38"/>
      <c r="BM667" s="38"/>
      <c r="BN667" s="38"/>
      <c r="BO667" s="38"/>
      <c r="BP667" s="38"/>
      <c r="BQ667" s="38"/>
      <c r="BR667" s="38"/>
    </row>
    <row r="668" ht="15.75" customHeight="1">
      <c r="A668" s="38"/>
      <c r="B668" s="36"/>
      <c r="C668" s="34"/>
      <c r="D668" s="36"/>
      <c r="E668" s="36"/>
      <c r="F668" s="36"/>
      <c r="G668" s="36"/>
      <c r="H668" s="36"/>
      <c r="I668" s="36"/>
      <c r="J668" s="38"/>
      <c r="K668" s="38"/>
      <c r="L668" s="39"/>
      <c r="M668" s="46"/>
      <c r="N668" s="264"/>
      <c r="O668" s="46"/>
      <c r="P668" s="46"/>
      <c r="Q668" s="34"/>
      <c r="R668" s="36"/>
      <c r="S668" s="46"/>
      <c r="T668" s="36"/>
      <c r="U668" s="46"/>
      <c r="V668" s="46"/>
      <c r="W668" s="38"/>
      <c r="X668" s="38"/>
      <c r="Y668" s="36"/>
      <c r="Z668" s="34"/>
      <c r="AA668" s="48"/>
      <c r="AB668" s="20"/>
      <c r="AC668" s="46"/>
      <c r="AD668" s="46"/>
      <c r="AE668" s="38"/>
      <c r="AF668" s="34"/>
      <c r="AG668" s="38"/>
      <c r="AH668" s="38"/>
      <c r="AI668" s="38"/>
      <c r="AJ668" s="38"/>
      <c r="AK668" s="38"/>
      <c r="AL668" s="38"/>
      <c r="AM668" s="38"/>
      <c r="AN668" s="38"/>
      <c r="AO668" s="34"/>
      <c r="AP668" s="34"/>
      <c r="AQ668" s="34"/>
      <c r="AR668" s="53"/>
      <c r="AS668" s="53"/>
      <c r="AT668" s="38"/>
      <c r="AU668" s="39"/>
      <c r="AV668" s="39"/>
      <c r="AW668" s="34"/>
      <c r="AX668" s="38"/>
      <c r="AY668" s="38"/>
      <c r="AZ668" s="38"/>
      <c r="BA668" s="38"/>
      <c r="BB668" s="38"/>
      <c r="BC668" s="38"/>
      <c r="BD668" s="38"/>
      <c r="BE668" s="38"/>
      <c r="BF668" s="38"/>
      <c r="BG668" s="38"/>
      <c r="BH668" s="38"/>
      <c r="BI668" s="38"/>
      <c r="BJ668" s="38"/>
      <c r="BK668" s="38"/>
      <c r="BL668" s="38"/>
      <c r="BM668" s="38"/>
      <c r="BN668" s="38"/>
      <c r="BO668" s="38"/>
      <c r="BP668" s="38"/>
      <c r="BQ668" s="38"/>
      <c r="BR668" s="38"/>
    </row>
    <row r="669" ht="15.75" customHeight="1">
      <c r="A669" s="38"/>
      <c r="B669" s="36"/>
      <c r="C669" s="34"/>
      <c r="D669" s="36"/>
      <c r="E669" s="36"/>
      <c r="F669" s="36"/>
      <c r="G669" s="36"/>
      <c r="H669" s="36"/>
      <c r="I669" s="36"/>
      <c r="J669" s="38"/>
      <c r="K669" s="38"/>
      <c r="L669" s="39"/>
      <c r="M669" s="46"/>
      <c r="N669" s="264"/>
      <c r="O669" s="46"/>
      <c r="P669" s="46"/>
      <c r="Q669" s="34"/>
      <c r="R669" s="36"/>
      <c r="S669" s="46"/>
      <c r="T669" s="36"/>
      <c r="U669" s="46"/>
      <c r="V669" s="46"/>
      <c r="W669" s="38"/>
      <c r="X669" s="38"/>
      <c r="Y669" s="36"/>
      <c r="Z669" s="34"/>
      <c r="AA669" s="48"/>
      <c r="AB669" s="20"/>
      <c r="AC669" s="46"/>
      <c r="AD669" s="46"/>
      <c r="AE669" s="38"/>
      <c r="AF669" s="34"/>
      <c r="AG669" s="38"/>
      <c r="AH669" s="38"/>
      <c r="AI669" s="38"/>
      <c r="AJ669" s="38"/>
      <c r="AK669" s="38"/>
      <c r="AL669" s="38"/>
      <c r="AM669" s="38"/>
      <c r="AN669" s="38"/>
      <c r="AO669" s="34"/>
      <c r="AP669" s="34"/>
      <c r="AQ669" s="34"/>
      <c r="AR669" s="53"/>
      <c r="AS669" s="53"/>
      <c r="AT669" s="38"/>
      <c r="AU669" s="39"/>
      <c r="AV669" s="39"/>
      <c r="AW669" s="34"/>
      <c r="AX669" s="38"/>
      <c r="AY669" s="38"/>
      <c r="AZ669" s="38"/>
      <c r="BA669" s="38"/>
      <c r="BB669" s="38"/>
      <c r="BC669" s="38"/>
      <c r="BD669" s="38"/>
      <c r="BE669" s="38"/>
      <c r="BF669" s="38"/>
      <c r="BG669" s="38"/>
      <c r="BH669" s="38"/>
      <c r="BI669" s="38"/>
      <c r="BJ669" s="38"/>
      <c r="BK669" s="38"/>
      <c r="BL669" s="38"/>
      <c r="BM669" s="38"/>
      <c r="BN669" s="38"/>
      <c r="BO669" s="38"/>
      <c r="BP669" s="38"/>
      <c r="BQ669" s="38"/>
      <c r="BR669" s="38"/>
    </row>
    <row r="670" ht="15.75" customHeight="1">
      <c r="A670" s="38"/>
      <c r="B670" s="36"/>
      <c r="C670" s="34"/>
      <c r="D670" s="36"/>
      <c r="E670" s="36"/>
      <c r="F670" s="36"/>
      <c r="G670" s="36"/>
      <c r="H670" s="36"/>
      <c r="I670" s="36"/>
      <c r="J670" s="38"/>
      <c r="K670" s="38"/>
      <c r="L670" s="39"/>
      <c r="M670" s="46"/>
      <c r="N670" s="264"/>
      <c r="O670" s="46"/>
      <c r="P670" s="46"/>
      <c r="Q670" s="34"/>
      <c r="R670" s="36"/>
      <c r="S670" s="46"/>
      <c r="T670" s="36"/>
      <c r="U670" s="46"/>
      <c r="V670" s="46"/>
      <c r="W670" s="38"/>
      <c r="X670" s="38"/>
      <c r="Y670" s="36"/>
      <c r="Z670" s="34"/>
      <c r="AA670" s="48"/>
      <c r="AB670" s="20"/>
      <c r="AC670" s="46"/>
      <c r="AD670" s="46"/>
      <c r="AE670" s="38"/>
      <c r="AF670" s="34"/>
      <c r="AG670" s="38"/>
      <c r="AH670" s="38"/>
      <c r="AI670" s="38"/>
      <c r="AJ670" s="38"/>
      <c r="AK670" s="38"/>
      <c r="AL670" s="38"/>
      <c r="AM670" s="38"/>
      <c r="AN670" s="38"/>
      <c r="AO670" s="34"/>
      <c r="AP670" s="34"/>
      <c r="AQ670" s="34"/>
      <c r="AR670" s="53"/>
      <c r="AS670" s="53"/>
      <c r="AT670" s="38"/>
      <c r="AU670" s="39"/>
      <c r="AV670" s="39"/>
      <c r="AW670" s="34"/>
      <c r="AX670" s="38"/>
      <c r="AY670" s="38"/>
      <c r="AZ670" s="38"/>
      <c r="BA670" s="38"/>
      <c r="BB670" s="38"/>
      <c r="BC670" s="38"/>
      <c r="BD670" s="38"/>
      <c r="BE670" s="38"/>
      <c r="BF670" s="38"/>
      <c r="BG670" s="38"/>
      <c r="BH670" s="38"/>
      <c r="BI670" s="38"/>
      <c r="BJ670" s="38"/>
      <c r="BK670" s="38"/>
      <c r="BL670" s="38"/>
      <c r="BM670" s="38"/>
      <c r="BN670" s="38"/>
      <c r="BO670" s="38"/>
      <c r="BP670" s="38"/>
      <c r="BQ670" s="38"/>
      <c r="BR670" s="38"/>
    </row>
    <row r="671" ht="15.75" customHeight="1">
      <c r="A671" s="38"/>
      <c r="B671" s="36"/>
      <c r="C671" s="34"/>
      <c r="D671" s="36"/>
      <c r="E671" s="36"/>
      <c r="F671" s="36"/>
      <c r="G671" s="36"/>
      <c r="H671" s="36"/>
      <c r="I671" s="36"/>
      <c r="J671" s="38"/>
      <c r="K671" s="38"/>
      <c r="L671" s="39"/>
      <c r="M671" s="46"/>
      <c r="N671" s="264"/>
      <c r="O671" s="46"/>
      <c r="P671" s="46"/>
      <c r="Q671" s="34"/>
      <c r="R671" s="36"/>
      <c r="S671" s="46"/>
      <c r="T671" s="36"/>
      <c r="U671" s="46"/>
      <c r="V671" s="46"/>
      <c r="W671" s="38"/>
      <c r="X671" s="38"/>
      <c r="Y671" s="36"/>
      <c r="Z671" s="34"/>
      <c r="AA671" s="48"/>
      <c r="AB671" s="20"/>
      <c r="AC671" s="46"/>
      <c r="AD671" s="46"/>
      <c r="AE671" s="38"/>
      <c r="AF671" s="34"/>
      <c r="AG671" s="38"/>
      <c r="AH671" s="38"/>
      <c r="AI671" s="38"/>
      <c r="AJ671" s="38"/>
      <c r="AK671" s="38"/>
      <c r="AL671" s="38"/>
      <c r="AM671" s="38"/>
      <c r="AN671" s="38"/>
      <c r="AO671" s="34"/>
      <c r="AP671" s="34"/>
      <c r="AQ671" s="34"/>
      <c r="AR671" s="53"/>
      <c r="AS671" s="53"/>
      <c r="AT671" s="38"/>
      <c r="AU671" s="39"/>
      <c r="AV671" s="39"/>
      <c r="AW671" s="34"/>
      <c r="AX671" s="38"/>
      <c r="AY671" s="38"/>
      <c r="AZ671" s="38"/>
      <c r="BA671" s="38"/>
      <c r="BB671" s="38"/>
      <c r="BC671" s="38"/>
      <c r="BD671" s="38"/>
      <c r="BE671" s="38"/>
      <c r="BF671" s="38"/>
      <c r="BG671" s="38"/>
      <c r="BH671" s="38"/>
      <c r="BI671" s="38"/>
      <c r="BJ671" s="38"/>
      <c r="BK671" s="38"/>
      <c r="BL671" s="38"/>
      <c r="BM671" s="38"/>
      <c r="BN671" s="38"/>
      <c r="BO671" s="38"/>
      <c r="BP671" s="38"/>
      <c r="BQ671" s="38"/>
      <c r="BR671" s="38"/>
    </row>
    <row r="672" ht="15.75" customHeight="1">
      <c r="A672" s="38"/>
      <c r="B672" s="36"/>
      <c r="C672" s="34"/>
      <c r="D672" s="36"/>
      <c r="E672" s="36"/>
      <c r="F672" s="36"/>
      <c r="G672" s="36"/>
      <c r="H672" s="36"/>
      <c r="I672" s="36"/>
      <c r="J672" s="38"/>
      <c r="K672" s="38"/>
      <c r="L672" s="39"/>
      <c r="M672" s="46"/>
      <c r="N672" s="264"/>
      <c r="O672" s="46"/>
      <c r="P672" s="46"/>
      <c r="Q672" s="34"/>
      <c r="R672" s="36"/>
      <c r="S672" s="46"/>
      <c r="T672" s="36"/>
      <c r="U672" s="46"/>
      <c r="V672" s="46"/>
      <c r="W672" s="38"/>
      <c r="X672" s="38"/>
      <c r="Y672" s="36"/>
      <c r="Z672" s="34"/>
      <c r="AA672" s="48"/>
      <c r="AB672" s="20"/>
      <c r="AC672" s="46"/>
      <c r="AD672" s="46"/>
      <c r="AE672" s="38"/>
      <c r="AF672" s="34"/>
      <c r="AG672" s="38"/>
      <c r="AH672" s="38"/>
      <c r="AI672" s="38"/>
      <c r="AJ672" s="38"/>
      <c r="AK672" s="38"/>
      <c r="AL672" s="38"/>
      <c r="AM672" s="38"/>
      <c r="AN672" s="38"/>
      <c r="AO672" s="34"/>
      <c r="AP672" s="34"/>
      <c r="AQ672" s="34"/>
      <c r="AR672" s="53"/>
      <c r="AS672" s="53"/>
      <c r="AT672" s="38"/>
      <c r="AU672" s="39"/>
      <c r="AV672" s="39"/>
      <c r="AW672" s="34"/>
      <c r="AX672" s="38"/>
      <c r="AY672" s="38"/>
      <c r="AZ672" s="38"/>
      <c r="BA672" s="38"/>
      <c r="BB672" s="38"/>
      <c r="BC672" s="38"/>
      <c r="BD672" s="38"/>
      <c r="BE672" s="38"/>
      <c r="BF672" s="38"/>
      <c r="BG672" s="38"/>
      <c r="BH672" s="38"/>
      <c r="BI672" s="38"/>
      <c r="BJ672" s="38"/>
      <c r="BK672" s="38"/>
      <c r="BL672" s="38"/>
      <c r="BM672" s="38"/>
      <c r="BN672" s="38"/>
      <c r="BO672" s="38"/>
      <c r="BP672" s="38"/>
      <c r="BQ672" s="38"/>
      <c r="BR672" s="38"/>
    </row>
    <row r="673" ht="15.75" customHeight="1">
      <c r="A673" s="38"/>
      <c r="B673" s="36"/>
      <c r="C673" s="34"/>
      <c r="D673" s="36"/>
      <c r="E673" s="36"/>
      <c r="F673" s="36"/>
      <c r="G673" s="36"/>
      <c r="H673" s="36"/>
      <c r="I673" s="36"/>
      <c r="J673" s="38"/>
      <c r="K673" s="38"/>
      <c r="L673" s="39"/>
      <c r="M673" s="46"/>
      <c r="N673" s="264"/>
      <c r="O673" s="46"/>
      <c r="P673" s="46"/>
      <c r="Q673" s="34"/>
      <c r="R673" s="36"/>
      <c r="S673" s="46"/>
      <c r="T673" s="36"/>
      <c r="U673" s="46"/>
      <c r="V673" s="46"/>
      <c r="W673" s="38"/>
      <c r="X673" s="38"/>
      <c r="Y673" s="36"/>
      <c r="Z673" s="34"/>
      <c r="AA673" s="48"/>
      <c r="AB673" s="20"/>
      <c r="AC673" s="46"/>
      <c r="AD673" s="46"/>
      <c r="AE673" s="38"/>
      <c r="AF673" s="34"/>
      <c r="AG673" s="38"/>
      <c r="AH673" s="38"/>
      <c r="AI673" s="38"/>
      <c r="AJ673" s="38"/>
      <c r="AK673" s="38"/>
      <c r="AL673" s="38"/>
      <c r="AM673" s="38"/>
      <c r="AN673" s="38"/>
      <c r="AO673" s="34"/>
      <c r="AP673" s="34"/>
      <c r="AQ673" s="34"/>
      <c r="AR673" s="53"/>
      <c r="AS673" s="53"/>
      <c r="AT673" s="38"/>
      <c r="AU673" s="39"/>
      <c r="AV673" s="39"/>
      <c r="AW673" s="34"/>
      <c r="AX673" s="38"/>
      <c r="AY673" s="38"/>
      <c r="AZ673" s="38"/>
      <c r="BA673" s="38"/>
      <c r="BB673" s="38"/>
      <c r="BC673" s="38"/>
      <c r="BD673" s="38"/>
      <c r="BE673" s="38"/>
      <c r="BF673" s="38"/>
      <c r="BG673" s="38"/>
      <c r="BH673" s="38"/>
      <c r="BI673" s="38"/>
      <c r="BJ673" s="38"/>
      <c r="BK673" s="38"/>
      <c r="BL673" s="38"/>
      <c r="BM673" s="38"/>
      <c r="BN673" s="38"/>
      <c r="BO673" s="38"/>
      <c r="BP673" s="38"/>
      <c r="BQ673" s="38"/>
      <c r="BR673" s="38"/>
    </row>
    <row r="674" ht="15.75" customHeight="1">
      <c r="A674" s="38"/>
      <c r="B674" s="36"/>
      <c r="C674" s="34"/>
      <c r="D674" s="36"/>
      <c r="E674" s="36"/>
      <c r="F674" s="36"/>
      <c r="G674" s="36"/>
      <c r="H674" s="36"/>
      <c r="I674" s="36"/>
      <c r="J674" s="38"/>
      <c r="K674" s="38"/>
      <c r="L674" s="39"/>
      <c r="M674" s="46"/>
      <c r="N674" s="264"/>
      <c r="O674" s="46"/>
      <c r="P674" s="46"/>
      <c r="Q674" s="34"/>
      <c r="R674" s="36"/>
      <c r="S674" s="46"/>
      <c r="T674" s="36"/>
      <c r="U674" s="46"/>
      <c r="V674" s="46"/>
      <c r="W674" s="38"/>
      <c r="X674" s="38"/>
      <c r="Y674" s="36"/>
      <c r="Z674" s="34"/>
      <c r="AA674" s="48"/>
      <c r="AB674" s="20"/>
      <c r="AC674" s="46"/>
      <c r="AD674" s="46"/>
      <c r="AE674" s="38"/>
      <c r="AF674" s="34"/>
      <c r="AG674" s="38"/>
      <c r="AH674" s="38"/>
      <c r="AI674" s="38"/>
      <c r="AJ674" s="38"/>
      <c r="AK674" s="38"/>
      <c r="AL674" s="38"/>
      <c r="AM674" s="38"/>
      <c r="AN674" s="38"/>
      <c r="AO674" s="34"/>
      <c r="AP674" s="34"/>
      <c r="AQ674" s="34"/>
      <c r="AR674" s="53"/>
      <c r="AS674" s="53"/>
      <c r="AT674" s="38"/>
      <c r="AU674" s="39"/>
      <c r="AV674" s="39"/>
      <c r="AW674" s="34"/>
      <c r="AX674" s="38"/>
      <c r="AY674" s="38"/>
      <c r="AZ674" s="38"/>
      <c r="BA674" s="38"/>
      <c r="BB674" s="38"/>
      <c r="BC674" s="38"/>
      <c r="BD674" s="38"/>
      <c r="BE674" s="38"/>
      <c r="BF674" s="38"/>
      <c r="BG674" s="38"/>
      <c r="BH674" s="38"/>
      <c r="BI674" s="38"/>
      <c r="BJ674" s="38"/>
      <c r="BK674" s="38"/>
      <c r="BL674" s="38"/>
      <c r="BM674" s="38"/>
      <c r="BN674" s="38"/>
      <c r="BO674" s="38"/>
      <c r="BP674" s="38"/>
      <c r="BQ674" s="38"/>
      <c r="BR674" s="38"/>
    </row>
    <row r="675" ht="15.75" customHeight="1">
      <c r="A675" s="38"/>
      <c r="B675" s="36"/>
      <c r="C675" s="34"/>
      <c r="D675" s="36"/>
      <c r="E675" s="36"/>
      <c r="F675" s="36"/>
      <c r="G675" s="36"/>
      <c r="H675" s="36"/>
      <c r="I675" s="36"/>
      <c r="J675" s="38"/>
      <c r="K675" s="38"/>
      <c r="L675" s="39"/>
      <c r="M675" s="46"/>
      <c r="N675" s="264"/>
      <c r="O675" s="46"/>
      <c r="P675" s="46"/>
      <c r="Q675" s="34"/>
      <c r="R675" s="36"/>
      <c r="S675" s="46"/>
      <c r="T675" s="36"/>
      <c r="U675" s="46"/>
      <c r="V675" s="46"/>
      <c r="W675" s="38"/>
      <c r="X675" s="38"/>
      <c r="Y675" s="36"/>
      <c r="Z675" s="34"/>
      <c r="AA675" s="48"/>
      <c r="AB675" s="20"/>
      <c r="AC675" s="46"/>
      <c r="AD675" s="46"/>
      <c r="AE675" s="38"/>
      <c r="AF675" s="34"/>
      <c r="AG675" s="38"/>
      <c r="AH675" s="38"/>
      <c r="AI675" s="38"/>
      <c r="AJ675" s="38"/>
      <c r="AK675" s="38"/>
      <c r="AL675" s="38"/>
      <c r="AM675" s="38"/>
      <c r="AN675" s="38"/>
      <c r="AO675" s="34"/>
      <c r="AP675" s="34"/>
      <c r="AQ675" s="34"/>
      <c r="AR675" s="53"/>
      <c r="AS675" s="53"/>
      <c r="AT675" s="38"/>
      <c r="AU675" s="39"/>
      <c r="AV675" s="39"/>
      <c r="AW675" s="34"/>
      <c r="AX675" s="38"/>
      <c r="AY675" s="38"/>
      <c r="AZ675" s="38"/>
      <c r="BA675" s="38"/>
      <c r="BB675" s="38"/>
      <c r="BC675" s="38"/>
      <c r="BD675" s="38"/>
      <c r="BE675" s="38"/>
      <c r="BF675" s="38"/>
      <c r="BG675" s="38"/>
      <c r="BH675" s="38"/>
      <c r="BI675" s="38"/>
      <c r="BJ675" s="38"/>
      <c r="BK675" s="38"/>
      <c r="BL675" s="38"/>
      <c r="BM675" s="38"/>
      <c r="BN675" s="38"/>
      <c r="BO675" s="38"/>
      <c r="BP675" s="38"/>
      <c r="BQ675" s="38"/>
      <c r="BR675" s="38"/>
    </row>
    <row r="676" ht="15.75" customHeight="1">
      <c r="A676" s="38"/>
      <c r="B676" s="36"/>
      <c r="C676" s="34"/>
      <c r="D676" s="36"/>
      <c r="E676" s="36"/>
      <c r="F676" s="36"/>
      <c r="G676" s="36"/>
      <c r="H676" s="36"/>
      <c r="I676" s="36"/>
      <c r="J676" s="38"/>
      <c r="K676" s="38"/>
      <c r="L676" s="39"/>
      <c r="M676" s="46"/>
      <c r="N676" s="264"/>
      <c r="O676" s="46"/>
      <c r="P676" s="46"/>
      <c r="Q676" s="34"/>
      <c r="R676" s="36"/>
      <c r="S676" s="46"/>
      <c r="T676" s="36"/>
      <c r="U676" s="46"/>
      <c r="V676" s="46"/>
      <c r="W676" s="38"/>
      <c r="X676" s="38"/>
      <c r="Y676" s="36"/>
      <c r="Z676" s="34"/>
      <c r="AA676" s="48"/>
      <c r="AB676" s="20"/>
      <c r="AC676" s="46"/>
      <c r="AD676" s="46"/>
      <c r="AE676" s="38"/>
      <c r="AF676" s="34"/>
      <c r="AG676" s="38"/>
      <c r="AH676" s="38"/>
      <c r="AI676" s="38"/>
      <c r="AJ676" s="38"/>
      <c r="AK676" s="38"/>
      <c r="AL676" s="38"/>
      <c r="AM676" s="38"/>
      <c r="AN676" s="38"/>
      <c r="AO676" s="34"/>
      <c r="AP676" s="34"/>
      <c r="AQ676" s="34"/>
      <c r="AR676" s="53"/>
      <c r="AS676" s="53"/>
      <c r="AT676" s="38"/>
      <c r="AU676" s="39"/>
      <c r="AV676" s="39"/>
      <c r="AW676" s="34"/>
      <c r="AX676" s="38"/>
      <c r="AY676" s="38"/>
      <c r="AZ676" s="38"/>
      <c r="BA676" s="38"/>
      <c r="BB676" s="38"/>
      <c r="BC676" s="38"/>
      <c r="BD676" s="38"/>
      <c r="BE676" s="38"/>
      <c r="BF676" s="38"/>
      <c r="BG676" s="38"/>
      <c r="BH676" s="38"/>
      <c r="BI676" s="38"/>
      <c r="BJ676" s="38"/>
      <c r="BK676" s="38"/>
      <c r="BL676" s="38"/>
      <c r="BM676" s="38"/>
      <c r="BN676" s="38"/>
      <c r="BO676" s="38"/>
      <c r="BP676" s="38"/>
      <c r="BQ676" s="38"/>
      <c r="BR676" s="38"/>
    </row>
    <row r="677" ht="15.75" customHeight="1">
      <c r="A677" s="38"/>
      <c r="B677" s="36"/>
      <c r="C677" s="34"/>
      <c r="D677" s="36"/>
      <c r="E677" s="36"/>
      <c r="F677" s="36"/>
      <c r="G677" s="36"/>
      <c r="H677" s="36"/>
      <c r="I677" s="36"/>
      <c r="J677" s="38"/>
      <c r="K677" s="38"/>
      <c r="L677" s="39"/>
      <c r="M677" s="46"/>
      <c r="N677" s="264"/>
      <c r="O677" s="46"/>
      <c r="P677" s="46"/>
      <c r="Q677" s="34"/>
      <c r="R677" s="36"/>
      <c r="S677" s="46"/>
      <c r="T677" s="36"/>
      <c r="U677" s="46"/>
      <c r="V677" s="46"/>
      <c r="W677" s="38"/>
      <c r="X677" s="38"/>
      <c r="Y677" s="36"/>
      <c r="Z677" s="34"/>
      <c r="AA677" s="48"/>
      <c r="AB677" s="20"/>
      <c r="AC677" s="46"/>
      <c r="AD677" s="46"/>
      <c r="AE677" s="38"/>
      <c r="AF677" s="34"/>
      <c r="AG677" s="38"/>
      <c r="AH677" s="38"/>
      <c r="AI677" s="38"/>
      <c r="AJ677" s="38"/>
      <c r="AK677" s="38"/>
      <c r="AL677" s="38"/>
      <c r="AM677" s="38"/>
      <c r="AN677" s="38"/>
      <c r="AO677" s="34"/>
      <c r="AP677" s="34"/>
      <c r="AQ677" s="34"/>
      <c r="AR677" s="53"/>
      <c r="AS677" s="53"/>
      <c r="AT677" s="38"/>
      <c r="AU677" s="39"/>
      <c r="AV677" s="39"/>
      <c r="AW677" s="34"/>
      <c r="AX677" s="38"/>
      <c r="AY677" s="38"/>
      <c r="AZ677" s="38"/>
      <c r="BA677" s="38"/>
      <c r="BB677" s="38"/>
      <c r="BC677" s="38"/>
      <c r="BD677" s="38"/>
      <c r="BE677" s="38"/>
      <c r="BF677" s="38"/>
      <c r="BG677" s="38"/>
      <c r="BH677" s="38"/>
      <c r="BI677" s="38"/>
      <c r="BJ677" s="38"/>
      <c r="BK677" s="38"/>
      <c r="BL677" s="38"/>
      <c r="BM677" s="38"/>
      <c r="BN677" s="38"/>
      <c r="BO677" s="38"/>
      <c r="BP677" s="38"/>
      <c r="BQ677" s="38"/>
      <c r="BR677" s="38"/>
    </row>
    <row r="678" ht="15.75" customHeight="1">
      <c r="A678" s="38"/>
      <c r="B678" s="36"/>
      <c r="C678" s="34"/>
      <c r="D678" s="36"/>
      <c r="E678" s="36"/>
      <c r="F678" s="36"/>
      <c r="G678" s="36"/>
      <c r="H678" s="36"/>
      <c r="I678" s="36"/>
      <c r="J678" s="38"/>
      <c r="K678" s="38"/>
      <c r="L678" s="39"/>
      <c r="M678" s="46"/>
      <c r="N678" s="264"/>
      <c r="O678" s="46"/>
      <c r="P678" s="46"/>
      <c r="Q678" s="34"/>
      <c r="R678" s="36"/>
      <c r="S678" s="46"/>
      <c r="T678" s="36"/>
      <c r="U678" s="46"/>
      <c r="V678" s="46"/>
      <c r="W678" s="38"/>
      <c r="X678" s="38"/>
      <c r="Y678" s="36"/>
      <c r="Z678" s="34"/>
      <c r="AA678" s="48"/>
      <c r="AB678" s="20"/>
      <c r="AC678" s="46"/>
      <c r="AD678" s="46"/>
      <c r="AE678" s="38"/>
      <c r="AF678" s="34"/>
      <c r="AG678" s="38"/>
      <c r="AH678" s="38"/>
      <c r="AI678" s="38"/>
      <c r="AJ678" s="38"/>
      <c r="AK678" s="38"/>
      <c r="AL678" s="38"/>
      <c r="AM678" s="38"/>
      <c r="AN678" s="38"/>
      <c r="AO678" s="34"/>
      <c r="AP678" s="34"/>
      <c r="AQ678" s="34"/>
      <c r="AR678" s="53"/>
      <c r="AS678" s="53"/>
      <c r="AT678" s="38"/>
      <c r="AU678" s="39"/>
      <c r="AV678" s="39"/>
      <c r="AW678" s="34"/>
      <c r="AX678" s="38"/>
      <c r="AY678" s="38"/>
      <c r="AZ678" s="38"/>
      <c r="BA678" s="38"/>
      <c r="BB678" s="38"/>
      <c r="BC678" s="38"/>
      <c r="BD678" s="38"/>
      <c r="BE678" s="38"/>
      <c r="BF678" s="38"/>
      <c r="BG678" s="38"/>
      <c r="BH678" s="38"/>
      <c r="BI678" s="38"/>
      <c r="BJ678" s="38"/>
      <c r="BK678" s="38"/>
      <c r="BL678" s="38"/>
      <c r="BM678" s="38"/>
      <c r="BN678" s="38"/>
      <c r="BO678" s="38"/>
      <c r="BP678" s="38"/>
      <c r="BQ678" s="38"/>
      <c r="BR678" s="38"/>
    </row>
    <row r="679" ht="15.75" customHeight="1">
      <c r="A679" s="38"/>
      <c r="B679" s="36"/>
      <c r="C679" s="34"/>
      <c r="D679" s="36"/>
      <c r="E679" s="36"/>
      <c r="F679" s="36"/>
      <c r="G679" s="36"/>
      <c r="H679" s="36"/>
      <c r="I679" s="36"/>
      <c r="J679" s="38"/>
      <c r="K679" s="38"/>
      <c r="L679" s="39"/>
      <c r="M679" s="46"/>
      <c r="N679" s="264"/>
      <c r="O679" s="46"/>
      <c r="P679" s="46"/>
      <c r="Q679" s="34"/>
      <c r="R679" s="36"/>
      <c r="S679" s="46"/>
      <c r="T679" s="36"/>
      <c r="U679" s="46"/>
      <c r="V679" s="46"/>
      <c r="W679" s="38"/>
      <c r="X679" s="38"/>
      <c r="Y679" s="36"/>
      <c r="Z679" s="34"/>
      <c r="AA679" s="48"/>
      <c r="AB679" s="20"/>
      <c r="AC679" s="46"/>
      <c r="AD679" s="46"/>
      <c r="AE679" s="38"/>
      <c r="AF679" s="34"/>
      <c r="AG679" s="38"/>
      <c r="AH679" s="38"/>
      <c r="AI679" s="38"/>
      <c r="AJ679" s="38"/>
      <c r="AK679" s="38"/>
      <c r="AL679" s="38"/>
      <c r="AM679" s="38"/>
      <c r="AN679" s="38"/>
      <c r="AO679" s="34"/>
      <c r="AP679" s="34"/>
      <c r="AQ679" s="34"/>
      <c r="AR679" s="53"/>
      <c r="AS679" s="53"/>
      <c r="AT679" s="38"/>
      <c r="AU679" s="39"/>
      <c r="AV679" s="39"/>
      <c r="AW679" s="34"/>
      <c r="AX679" s="38"/>
      <c r="AY679" s="38"/>
      <c r="AZ679" s="38"/>
      <c r="BA679" s="38"/>
      <c r="BB679" s="38"/>
      <c r="BC679" s="38"/>
      <c r="BD679" s="38"/>
      <c r="BE679" s="38"/>
      <c r="BF679" s="38"/>
      <c r="BG679" s="38"/>
      <c r="BH679" s="38"/>
      <c r="BI679" s="38"/>
      <c r="BJ679" s="38"/>
      <c r="BK679" s="38"/>
      <c r="BL679" s="38"/>
      <c r="BM679" s="38"/>
      <c r="BN679" s="38"/>
      <c r="BO679" s="38"/>
      <c r="BP679" s="38"/>
      <c r="BQ679" s="38"/>
      <c r="BR679" s="38"/>
    </row>
    <row r="680" ht="15.75" customHeight="1">
      <c r="A680" s="38"/>
      <c r="B680" s="36"/>
      <c r="C680" s="34"/>
      <c r="D680" s="36"/>
      <c r="E680" s="36"/>
      <c r="F680" s="36"/>
      <c r="G680" s="36"/>
      <c r="H680" s="36"/>
      <c r="I680" s="36"/>
      <c r="J680" s="38"/>
      <c r="K680" s="38"/>
      <c r="L680" s="39"/>
      <c r="M680" s="46"/>
      <c r="N680" s="264"/>
      <c r="O680" s="46"/>
      <c r="P680" s="46"/>
      <c r="Q680" s="34"/>
      <c r="R680" s="36"/>
      <c r="S680" s="46"/>
      <c r="T680" s="36"/>
      <c r="U680" s="46"/>
      <c r="V680" s="46"/>
      <c r="W680" s="38"/>
      <c r="X680" s="38"/>
      <c r="Y680" s="36"/>
      <c r="Z680" s="34"/>
      <c r="AA680" s="48"/>
      <c r="AB680" s="20"/>
      <c r="AC680" s="46"/>
      <c r="AD680" s="46"/>
      <c r="AE680" s="38"/>
      <c r="AF680" s="34"/>
      <c r="AG680" s="38"/>
      <c r="AH680" s="38"/>
      <c r="AI680" s="38"/>
      <c r="AJ680" s="38"/>
      <c r="AK680" s="38"/>
      <c r="AL680" s="38"/>
      <c r="AM680" s="38"/>
      <c r="AN680" s="38"/>
      <c r="AO680" s="34"/>
      <c r="AP680" s="34"/>
      <c r="AQ680" s="34"/>
      <c r="AR680" s="53"/>
      <c r="AS680" s="53"/>
      <c r="AT680" s="38"/>
      <c r="AU680" s="39"/>
      <c r="AV680" s="39"/>
      <c r="AW680" s="34"/>
      <c r="AX680" s="38"/>
      <c r="AY680" s="38"/>
      <c r="AZ680" s="38"/>
      <c r="BA680" s="38"/>
      <c r="BB680" s="38"/>
      <c r="BC680" s="38"/>
      <c r="BD680" s="38"/>
      <c r="BE680" s="38"/>
      <c r="BF680" s="38"/>
      <c r="BG680" s="38"/>
      <c r="BH680" s="38"/>
      <c r="BI680" s="38"/>
      <c r="BJ680" s="38"/>
      <c r="BK680" s="38"/>
      <c r="BL680" s="38"/>
      <c r="BM680" s="38"/>
      <c r="BN680" s="38"/>
      <c r="BO680" s="38"/>
      <c r="BP680" s="38"/>
      <c r="BQ680" s="38"/>
      <c r="BR680" s="38"/>
    </row>
    <row r="681" ht="15.75" customHeight="1">
      <c r="A681" s="38"/>
      <c r="B681" s="36"/>
      <c r="C681" s="34"/>
      <c r="D681" s="36"/>
      <c r="E681" s="36"/>
      <c r="F681" s="36"/>
      <c r="G681" s="36"/>
      <c r="H681" s="36"/>
      <c r="I681" s="36"/>
      <c r="J681" s="38"/>
      <c r="K681" s="38"/>
      <c r="L681" s="39"/>
      <c r="M681" s="46"/>
      <c r="N681" s="264"/>
      <c r="O681" s="46"/>
      <c r="P681" s="46"/>
      <c r="Q681" s="34"/>
      <c r="R681" s="36"/>
      <c r="S681" s="46"/>
      <c r="T681" s="36"/>
      <c r="U681" s="46"/>
      <c r="V681" s="46"/>
      <c r="W681" s="38"/>
      <c r="X681" s="38"/>
      <c r="Y681" s="36"/>
      <c r="Z681" s="34"/>
      <c r="AA681" s="48"/>
      <c r="AB681" s="20"/>
      <c r="AC681" s="46"/>
      <c r="AD681" s="46"/>
      <c r="AE681" s="38"/>
      <c r="AF681" s="34"/>
      <c r="AG681" s="38"/>
      <c r="AH681" s="38"/>
      <c r="AI681" s="38"/>
      <c r="AJ681" s="38"/>
      <c r="AK681" s="38"/>
      <c r="AL681" s="38"/>
      <c r="AM681" s="38"/>
      <c r="AN681" s="38"/>
      <c r="AO681" s="34"/>
      <c r="AP681" s="34"/>
      <c r="AQ681" s="34"/>
      <c r="AR681" s="53"/>
      <c r="AS681" s="53"/>
      <c r="AT681" s="38"/>
      <c r="AU681" s="39"/>
      <c r="AV681" s="39"/>
      <c r="AW681" s="34"/>
      <c r="AX681" s="38"/>
      <c r="AY681" s="38"/>
      <c r="AZ681" s="38"/>
      <c r="BA681" s="38"/>
      <c r="BB681" s="38"/>
      <c r="BC681" s="38"/>
      <c r="BD681" s="38"/>
      <c r="BE681" s="38"/>
      <c r="BF681" s="38"/>
      <c r="BG681" s="38"/>
      <c r="BH681" s="38"/>
      <c r="BI681" s="38"/>
      <c r="BJ681" s="38"/>
      <c r="BK681" s="38"/>
      <c r="BL681" s="38"/>
      <c r="BM681" s="38"/>
      <c r="BN681" s="38"/>
      <c r="BO681" s="38"/>
      <c r="BP681" s="38"/>
      <c r="BQ681" s="38"/>
      <c r="BR681" s="38"/>
    </row>
    <row r="682" ht="15.75" customHeight="1">
      <c r="A682" s="38"/>
      <c r="B682" s="36"/>
      <c r="C682" s="34"/>
      <c r="D682" s="36"/>
      <c r="E682" s="36"/>
      <c r="F682" s="36"/>
      <c r="G682" s="36"/>
      <c r="H682" s="36"/>
      <c r="I682" s="36"/>
      <c r="J682" s="38"/>
      <c r="K682" s="38"/>
      <c r="L682" s="39"/>
      <c r="M682" s="46"/>
      <c r="N682" s="264"/>
      <c r="O682" s="46"/>
      <c r="P682" s="46"/>
      <c r="Q682" s="34"/>
      <c r="R682" s="36"/>
      <c r="S682" s="46"/>
      <c r="T682" s="36"/>
      <c r="U682" s="46"/>
      <c r="V682" s="46"/>
      <c r="W682" s="38"/>
      <c r="X682" s="38"/>
      <c r="Y682" s="36"/>
      <c r="Z682" s="34"/>
      <c r="AA682" s="48"/>
      <c r="AB682" s="20"/>
      <c r="AC682" s="46"/>
      <c r="AD682" s="46"/>
      <c r="AE682" s="38"/>
      <c r="AF682" s="34"/>
      <c r="AG682" s="38"/>
      <c r="AH682" s="38"/>
      <c r="AI682" s="38"/>
      <c r="AJ682" s="38"/>
      <c r="AK682" s="38"/>
      <c r="AL682" s="38"/>
      <c r="AM682" s="38"/>
      <c r="AN682" s="38"/>
      <c r="AO682" s="34"/>
      <c r="AP682" s="34"/>
      <c r="AQ682" s="34"/>
      <c r="AR682" s="53"/>
      <c r="AS682" s="53"/>
      <c r="AT682" s="38"/>
      <c r="AU682" s="39"/>
      <c r="AV682" s="39"/>
      <c r="AW682" s="34"/>
      <c r="AX682" s="38"/>
      <c r="AY682" s="38"/>
      <c r="AZ682" s="38"/>
      <c r="BA682" s="38"/>
      <c r="BB682" s="38"/>
      <c r="BC682" s="38"/>
      <c r="BD682" s="38"/>
      <c r="BE682" s="38"/>
      <c r="BF682" s="38"/>
      <c r="BG682" s="38"/>
      <c r="BH682" s="38"/>
      <c r="BI682" s="38"/>
      <c r="BJ682" s="38"/>
      <c r="BK682" s="38"/>
      <c r="BL682" s="38"/>
      <c r="BM682" s="38"/>
      <c r="BN682" s="38"/>
      <c r="BO682" s="38"/>
      <c r="BP682" s="38"/>
      <c r="BQ682" s="38"/>
      <c r="BR682" s="38"/>
    </row>
    <row r="683" ht="15.75" customHeight="1">
      <c r="A683" s="38"/>
      <c r="B683" s="36"/>
      <c r="C683" s="34"/>
      <c r="D683" s="36"/>
      <c r="E683" s="36"/>
      <c r="F683" s="36"/>
      <c r="G683" s="36"/>
      <c r="H683" s="36"/>
      <c r="I683" s="36"/>
      <c r="J683" s="38"/>
      <c r="K683" s="38"/>
      <c r="L683" s="39"/>
      <c r="M683" s="46"/>
      <c r="N683" s="264"/>
      <c r="O683" s="46"/>
      <c r="P683" s="46"/>
      <c r="Q683" s="34"/>
      <c r="R683" s="36"/>
      <c r="S683" s="46"/>
      <c r="T683" s="36"/>
      <c r="U683" s="46"/>
      <c r="V683" s="46"/>
      <c r="W683" s="38"/>
      <c r="X683" s="38"/>
      <c r="Y683" s="36"/>
      <c r="Z683" s="34"/>
      <c r="AA683" s="48"/>
      <c r="AB683" s="20"/>
      <c r="AC683" s="46"/>
      <c r="AD683" s="46"/>
      <c r="AE683" s="38"/>
      <c r="AF683" s="34"/>
      <c r="AG683" s="38"/>
      <c r="AH683" s="38"/>
      <c r="AI683" s="38"/>
      <c r="AJ683" s="38"/>
      <c r="AK683" s="38"/>
      <c r="AL683" s="38"/>
      <c r="AM683" s="38"/>
      <c r="AN683" s="38"/>
      <c r="AO683" s="34"/>
      <c r="AP683" s="34"/>
      <c r="AQ683" s="34"/>
      <c r="AR683" s="53"/>
      <c r="AS683" s="53"/>
      <c r="AT683" s="38"/>
      <c r="AU683" s="39"/>
      <c r="AV683" s="39"/>
      <c r="AW683" s="34"/>
      <c r="AX683" s="38"/>
      <c r="AY683" s="38"/>
      <c r="AZ683" s="38"/>
      <c r="BA683" s="38"/>
      <c r="BB683" s="38"/>
      <c r="BC683" s="38"/>
      <c r="BD683" s="38"/>
      <c r="BE683" s="38"/>
      <c r="BF683" s="38"/>
      <c r="BG683" s="38"/>
      <c r="BH683" s="38"/>
      <c r="BI683" s="38"/>
      <c r="BJ683" s="38"/>
      <c r="BK683" s="38"/>
      <c r="BL683" s="38"/>
      <c r="BM683" s="38"/>
      <c r="BN683" s="38"/>
      <c r="BO683" s="38"/>
      <c r="BP683" s="38"/>
      <c r="BQ683" s="38"/>
      <c r="BR683" s="38"/>
    </row>
    <row r="684" ht="15.75" customHeight="1">
      <c r="A684" s="38"/>
      <c r="B684" s="36"/>
      <c r="C684" s="34"/>
      <c r="D684" s="36"/>
      <c r="E684" s="36"/>
      <c r="F684" s="36"/>
      <c r="G684" s="36"/>
      <c r="H684" s="36"/>
      <c r="I684" s="36"/>
      <c r="J684" s="38"/>
      <c r="K684" s="38"/>
      <c r="L684" s="39"/>
      <c r="M684" s="46"/>
      <c r="N684" s="264"/>
      <c r="O684" s="46"/>
      <c r="P684" s="46"/>
      <c r="Q684" s="34"/>
      <c r="R684" s="36"/>
      <c r="S684" s="46"/>
      <c r="T684" s="36"/>
      <c r="U684" s="46"/>
      <c r="V684" s="46"/>
      <c r="W684" s="38"/>
      <c r="X684" s="38"/>
      <c r="Y684" s="36"/>
      <c r="Z684" s="34"/>
      <c r="AA684" s="48"/>
      <c r="AB684" s="20"/>
      <c r="AC684" s="46"/>
      <c r="AD684" s="46"/>
      <c r="AE684" s="38"/>
      <c r="AF684" s="34"/>
      <c r="AG684" s="38"/>
      <c r="AH684" s="38"/>
      <c r="AI684" s="38"/>
      <c r="AJ684" s="38"/>
      <c r="AK684" s="38"/>
      <c r="AL684" s="38"/>
      <c r="AM684" s="38"/>
      <c r="AN684" s="38"/>
      <c r="AO684" s="34"/>
      <c r="AP684" s="34"/>
      <c r="AQ684" s="34"/>
      <c r="AR684" s="53"/>
      <c r="AS684" s="53"/>
      <c r="AT684" s="38"/>
      <c r="AU684" s="39"/>
      <c r="AV684" s="39"/>
      <c r="AW684" s="34"/>
      <c r="AX684" s="38"/>
      <c r="AY684" s="38"/>
      <c r="AZ684" s="38"/>
      <c r="BA684" s="38"/>
      <c r="BB684" s="38"/>
      <c r="BC684" s="38"/>
      <c r="BD684" s="38"/>
      <c r="BE684" s="38"/>
      <c r="BF684" s="38"/>
      <c r="BG684" s="38"/>
      <c r="BH684" s="38"/>
      <c r="BI684" s="38"/>
      <c r="BJ684" s="38"/>
      <c r="BK684" s="38"/>
      <c r="BL684" s="38"/>
      <c r="BM684" s="38"/>
      <c r="BN684" s="38"/>
      <c r="BO684" s="38"/>
      <c r="BP684" s="38"/>
      <c r="BQ684" s="38"/>
      <c r="BR684" s="38"/>
    </row>
    <row r="685" ht="15.75" customHeight="1">
      <c r="A685" s="38"/>
      <c r="B685" s="36"/>
      <c r="C685" s="34"/>
      <c r="D685" s="36"/>
      <c r="E685" s="36"/>
      <c r="F685" s="36"/>
      <c r="G685" s="36"/>
      <c r="H685" s="36"/>
      <c r="I685" s="36"/>
      <c r="J685" s="38"/>
      <c r="K685" s="38"/>
      <c r="L685" s="39"/>
      <c r="M685" s="46"/>
      <c r="N685" s="264"/>
      <c r="O685" s="46"/>
      <c r="P685" s="46"/>
      <c r="Q685" s="34"/>
      <c r="R685" s="36"/>
      <c r="S685" s="46"/>
      <c r="T685" s="36"/>
      <c r="U685" s="46"/>
      <c r="V685" s="46"/>
      <c r="W685" s="38"/>
      <c r="X685" s="38"/>
      <c r="Y685" s="36"/>
      <c r="Z685" s="34"/>
      <c r="AA685" s="48"/>
      <c r="AB685" s="20"/>
      <c r="AC685" s="46"/>
      <c r="AD685" s="46"/>
      <c r="AE685" s="38"/>
      <c r="AF685" s="34"/>
      <c r="AG685" s="38"/>
      <c r="AH685" s="38"/>
      <c r="AI685" s="38"/>
      <c r="AJ685" s="38"/>
      <c r="AK685" s="38"/>
      <c r="AL685" s="38"/>
      <c r="AM685" s="38"/>
      <c r="AN685" s="38"/>
      <c r="AO685" s="34"/>
      <c r="AP685" s="34"/>
      <c r="AQ685" s="34"/>
      <c r="AR685" s="53"/>
      <c r="AS685" s="53"/>
      <c r="AT685" s="38"/>
      <c r="AU685" s="39"/>
      <c r="AV685" s="39"/>
      <c r="AW685" s="34"/>
      <c r="AX685" s="38"/>
      <c r="AY685" s="38"/>
      <c r="AZ685" s="38"/>
      <c r="BA685" s="38"/>
      <c r="BB685" s="38"/>
      <c r="BC685" s="38"/>
      <c r="BD685" s="38"/>
      <c r="BE685" s="38"/>
      <c r="BF685" s="38"/>
      <c r="BG685" s="38"/>
      <c r="BH685" s="38"/>
      <c r="BI685" s="38"/>
      <c r="BJ685" s="38"/>
      <c r="BK685" s="38"/>
      <c r="BL685" s="38"/>
      <c r="BM685" s="38"/>
      <c r="BN685" s="38"/>
      <c r="BO685" s="38"/>
      <c r="BP685" s="38"/>
      <c r="BQ685" s="38"/>
      <c r="BR685" s="38"/>
    </row>
    <row r="686" ht="15.75" customHeight="1">
      <c r="A686" s="38"/>
      <c r="B686" s="36"/>
      <c r="C686" s="34"/>
      <c r="D686" s="36"/>
      <c r="E686" s="36"/>
      <c r="F686" s="36"/>
      <c r="G686" s="36"/>
      <c r="H686" s="36"/>
      <c r="I686" s="36"/>
      <c r="J686" s="38"/>
      <c r="K686" s="38"/>
      <c r="L686" s="39"/>
      <c r="M686" s="46"/>
      <c r="N686" s="264"/>
      <c r="O686" s="46"/>
      <c r="P686" s="46"/>
      <c r="Q686" s="34"/>
      <c r="R686" s="36"/>
      <c r="S686" s="46"/>
      <c r="T686" s="36"/>
      <c r="U686" s="46"/>
      <c r="V686" s="46"/>
      <c r="W686" s="38"/>
      <c r="X686" s="38"/>
      <c r="Y686" s="36"/>
      <c r="Z686" s="34"/>
      <c r="AA686" s="48"/>
      <c r="AB686" s="20"/>
      <c r="AC686" s="46"/>
      <c r="AD686" s="46"/>
      <c r="AE686" s="38"/>
      <c r="AF686" s="34"/>
      <c r="AG686" s="38"/>
      <c r="AH686" s="38"/>
      <c r="AI686" s="38"/>
      <c r="AJ686" s="38"/>
      <c r="AK686" s="38"/>
      <c r="AL686" s="38"/>
      <c r="AM686" s="38"/>
      <c r="AN686" s="38"/>
      <c r="AO686" s="34"/>
      <c r="AP686" s="34"/>
      <c r="AQ686" s="34"/>
      <c r="AR686" s="53"/>
      <c r="AS686" s="53"/>
      <c r="AT686" s="38"/>
      <c r="AU686" s="39"/>
      <c r="AV686" s="39"/>
      <c r="AW686" s="34"/>
      <c r="AX686" s="38"/>
      <c r="AY686" s="38"/>
      <c r="AZ686" s="38"/>
      <c r="BA686" s="38"/>
      <c r="BB686" s="38"/>
      <c r="BC686" s="38"/>
      <c r="BD686" s="38"/>
      <c r="BE686" s="38"/>
      <c r="BF686" s="38"/>
      <c r="BG686" s="38"/>
      <c r="BH686" s="38"/>
      <c r="BI686" s="38"/>
      <c r="BJ686" s="38"/>
      <c r="BK686" s="38"/>
      <c r="BL686" s="38"/>
      <c r="BM686" s="38"/>
      <c r="BN686" s="38"/>
      <c r="BO686" s="38"/>
      <c r="BP686" s="38"/>
      <c r="BQ686" s="38"/>
      <c r="BR686" s="38"/>
    </row>
    <row r="687" ht="15.75" customHeight="1">
      <c r="A687" s="38"/>
      <c r="B687" s="36"/>
      <c r="C687" s="34"/>
      <c r="D687" s="36"/>
      <c r="E687" s="36"/>
      <c r="F687" s="36"/>
      <c r="G687" s="36"/>
      <c r="H687" s="36"/>
      <c r="I687" s="36"/>
      <c r="J687" s="38"/>
      <c r="K687" s="38"/>
      <c r="L687" s="39"/>
      <c r="M687" s="46"/>
      <c r="N687" s="264"/>
      <c r="O687" s="46"/>
      <c r="P687" s="46"/>
      <c r="Q687" s="34"/>
      <c r="R687" s="36"/>
      <c r="S687" s="46"/>
      <c r="T687" s="36"/>
      <c r="U687" s="46"/>
      <c r="V687" s="46"/>
      <c r="W687" s="38"/>
      <c r="X687" s="38"/>
      <c r="Y687" s="36"/>
      <c r="Z687" s="34"/>
      <c r="AA687" s="48"/>
      <c r="AB687" s="20"/>
      <c r="AC687" s="46"/>
      <c r="AD687" s="46"/>
      <c r="AE687" s="38"/>
      <c r="AF687" s="34"/>
      <c r="AG687" s="38"/>
      <c r="AH687" s="38"/>
      <c r="AI687" s="38"/>
      <c r="AJ687" s="38"/>
      <c r="AK687" s="38"/>
      <c r="AL687" s="38"/>
      <c r="AM687" s="38"/>
      <c r="AN687" s="38"/>
      <c r="AO687" s="34"/>
      <c r="AP687" s="34"/>
      <c r="AQ687" s="34"/>
      <c r="AR687" s="53"/>
      <c r="AS687" s="53"/>
      <c r="AT687" s="38"/>
      <c r="AU687" s="39"/>
      <c r="AV687" s="39"/>
      <c r="AW687" s="34"/>
      <c r="AX687" s="38"/>
      <c r="AY687" s="38"/>
      <c r="AZ687" s="38"/>
      <c r="BA687" s="38"/>
      <c r="BB687" s="38"/>
      <c r="BC687" s="38"/>
      <c r="BD687" s="38"/>
      <c r="BE687" s="38"/>
      <c r="BF687" s="38"/>
      <c r="BG687" s="38"/>
      <c r="BH687" s="38"/>
      <c r="BI687" s="38"/>
      <c r="BJ687" s="38"/>
      <c r="BK687" s="38"/>
      <c r="BL687" s="38"/>
      <c r="BM687" s="38"/>
      <c r="BN687" s="38"/>
      <c r="BO687" s="38"/>
      <c r="BP687" s="38"/>
      <c r="BQ687" s="38"/>
      <c r="BR687" s="38"/>
    </row>
    <row r="688" ht="15.75" customHeight="1">
      <c r="A688" s="38"/>
      <c r="B688" s="36"/>
      <c r="C688" s="34"/>
      <c r="D688" s="36"/>
      <c r="E688" s="36"/>
      <c r="F688" s="36"/>
      <c r="G688" s="36"/>
      <c r="H688" s="36"/>
      <c r="I688" s="36"/>
      <c r="J688" s="38"/>
      <c r="K688" s="38"/>
      <c r="L688" s="39"/>
      <c r="M688" s="46"/>
      <c r="N688" s="264"/>
      <c r="O688" s="46"/>
      <c r="P688" s="46"/>
      <c r="Q688" s="34"/>
      <c r="R688" s="36"/>
      <c r="S688" s="46"/>
      <c r="T688" s="36"/>
      <c r="U688" s="46"/>
      <c r="V688" s="46"/>
      <c r="W688" s="38"/>
      <c r="X688" s="38"/>
      <c r="Y688" s="36"/>
      <c r="Z688" s="34"/>
      <c r="AA688" s="48"/>
      <c r="AB688" s="20"/>
      <c r="AC688" s="46"/>
      <c r="AD688" s="46"/>
      <c r="AE688" s="38"/>
      <c r="AF688" s="34"/>
      <c r="AG688" s="38"/>
      <c r="AH688" s="38"/>
      <c r="AI688" s="38"/>
      <c r="AJ688" s="38"/>
      <c r="AK688" s="38"/>
      <c r="AL688" s="38"/>
      <c r="AM688" s="38"/>
      <c r="AN688" s="38"/>
      <c r="AO688" s="34"/>
      <c r="AP688" s="34"/>
      <c r="AQ688" s="34"/>
      <c r="AR688" s="53"/>
      <c r="AS688" s="53"/>
      <c r="AT688" s="38"/>
      <c r="AU688" s="39"/>
      <c r="AV688" s="39"/>
      <c r="AW688" s="34"/>
      <c r="AX688" s="38"/>
      <c r="AY688" s="38"/>
      <c r="AZ688" s="38"/>
      <c r="BA688" s="38"/>
      <c r="BB688" s="38"/>
      <c r="BC688" s="38"/>
      <c r="BD688" s="38"/>
      <c r="BE688" s="38"/>
      <c r="BF688" s="38"/>
      <c r="BG688" s="38"/>
      <c r="BH688" s="38"/>
      <c r="BI688" s="38"/>
      <c r="BJ688" s="38"/>
      <c r="BK688" s="38"/>
      <c r="BL688" s="38"/>
      <c r="BM688" s="38"/>
      <c r="BN688" s="38"/>
      <c r="BO688" s="38"/>
      <c r="BP688" s="38"/>
      <c r="BQ688" s="38"/>
      <c r="BR688" s="38"/>
    </row>
    <row r="689" ht="15.75" customHeight="1">
      <c r="A689" s="38"/>
      <c r="B689" s="36"/>
      <c r="C689" s="34"/>
      <c r="D689" s="36"/>
      <c r="E689" s="36"/>
      <c r="F689" s="36"/>
      <c r="G689" s="36"/>
      <c r="H689" s="36"/>
      <c r="I689" s="36"/>
      <c r="J689" s="38"/>
      <c r="K689" s="38"/>
      <c r="L689" s="39"/>
      <c r="M689" s="46"/>
      <c r="N689" s="264"/>
      <c r="O689" s="46"/>
      <c r="P689" s="46"/>
      <c r="Q689" s="34"/>
      <c r="R689" s="36"/>
      <c r="S689" s="46"/>
      <c r="T689" s="36"/>
      <c r="U689" s="46"/>
      <c r="V689" s="46"/>
      <c r="W689" s="38"/>
      <c r="X689" s="38"/>
      <c r="Y689" s="36"/>
      <c r="Z689" s="34"/>
      <c r="AA689" s="48"/>
      <c r="AB689" s="20"/>
      <c r="AC689" s="46"/>
      <c r="AD689" s="46"/>
      <c r="AE689" s="38"/>
      <c r="AF689" s="34"/>
      <c r="AG689" s="38"/>
      <c r="AH689" s="38"/>
      <c r="AI689" s="38"/>
      <c r="AJ689" s="38"/>
      <c r="AK689" s="38"/>
      <c r="AL689" s="38"/>
      <c r="AM689" s="38"/>
      <c r="AN689" s="38"/>
      <c r="AO689" s="34"/>
      <c r="AP689" s="34"/>
      <c r="AQ689" s="34"/>
      <c r="AR689" s="53"/>
      <c r="AS689" s="53"/>
      <c r="AT689" s="38"/>
      <c r="AU689" s="39"/>
      <c r="AV689" s="39"/>
      <c r="AW689" s="34"/>
      <c r="AX689" s="38"/>
      <c r="AY689" s="38"/>
      <c r="AZ689" s="38"/>
      <c r="BA689" s="38"/>
      <c r="BB689" s="38"/>
      <c r="BC689" s="38"/>
      <c r="BD689" s="38"/>
      <c r="BE689" s="38"/>
      <c r="BF689" s="38"/>
      <c r="BG689" s="38"/>
      <c r="BH689" s="38"/>
      <c r="BI689" s="38"/>
      <c r="BJ689" s="38"/>
      <c r="BK689" s="38"/>
      <c r="BL689" s="38"/>
      <c r="BM689" s="38"/>
      <c r="BN689" s="38"/>
      <c r="BO689" s="38"/>
      <c r="BP689" s="38"/>
      <c r="BQ689" s="38"/>
      <c r="BR689" s="38"/>
    </row>
    <row r="690" ht="15.75" customHeight="1">
      <c r="A690" s="38"/>
      <c r="B690" s="36"/>
      <c r="C690" s="34"/>
      <c r="D690" s="36"/>
      <c r="E690" s="36"/>
      <c r="F690" s="36"/>
      <c r="G690" s="36"/>
      <c r="H690" s="36"/>
      <c r="I690" s="36"/>
      <c r="J690" s="38"/>
      <c r="K690" s="38"/>
      <c r="L690" s="39"/>
      <c r="M690" s="46"/>
      <c r="N690" s="264"/>
      <c r="O690" s="46"/>
      <c r="P690" s="46"/>
      <c r="Q690" s="34"/>
      <c r="R690" s="36"/>
      <c r="S690" s="46"/>
      <c r="T690" s="36"/>
      <c r="U690" s="46"/>
      <c r="V690" s="46"/>
      <c r="W690" s="38"/>
      <c r="X690" s="38"/>
      <c r="Y690" s="36"/>
      <c r="Z690" s="34"/>
      <c r="AA690" s="48"/>
      <c r="AB690" s="20"/>
      <c r="AC690" s="46"/>
      <c r="AD690" s="46"/>
      <c r="AE690" s="38"/>
      <c r="AF690" s="34"/>
      <c r="AG690" s="38"/>
      <c r="AH690" s="38"/>
      <c r="AI690" s="38"/>
      <c r="AJ690" s="38"/>
      <c r="AK690" s="38"/>
      <c r="AL690" s="38"/>
      <c r="AM690" s="38"/>
      <c r="AN690" s="38"/>
      <c r="AO690" s="34"/>
      <c r="AP690" s="34"/>
      <c r="AQ690" s="34"/>
      <c r="AR690" s="53"/>
      <c r="AS690" s="53"/>
      <c r="AT690" s="38"/>
      <c r="AU690" s="39"/>
      <c r="AV690" s="39"/>
      <c r="AW690" s="34"/>
      <c r="AX690" s="38"/>
      <c r="AY690" s="38"/>
      <c r="AZ690" s="38"/>
      <c r="BA690" s="38"/>
      <c r="BB690" s="38"/>
      <c r="BC690" s="38"/>
      <c r="BD690" s="38"/>
      <c r="BE690" s="38"/>
      <c r="BF690" s="38"/>
      <c r="BG690" s="38"/>
      <c r="BH690" s="38"/>
      <c r="BI690" s="38"/>
      <c r="BJ690" s="38"/>
      <c r="BK690" s="38"/>
      <c r="BL690" s="38"/>
      <c r="BM690" s="38"/>
      <c r="BN690" s="38"/>
      <c r="BO690" s="38"/>
      <c r="BP690" s="38"/>
      <c r="BQ690" s="38"/>
      <c r="BR690" s="38"/>
    </row>
    <row r="691" ht="15.75" customHeight="1">
      <c r="A691" s="38"/>
      <c r="B691" s="36"/>
      <c r="C691" s="34"/>
      <c r="D691" s="36"/>
      <c r="E691" s="36"/>
      <c r="F691" s="36"/>
      <c r="G691" s="36"/>
      <c r="H691" s="36"/>
      <c r="I691" s="36"/>
      <c r="J691" s="38"/>
      <c r="K691" s="38"/>
      <c r="L691" s="39"/>
      <c r="M691" s="46"/>
      <c r="N691" s="264"/>
      <c r="O691" s="46"/>
      <c r="P691" s="46"/>
      <c r="Q691" s="34"/>
      <c r="R691" s="36"/>
      <c r="S691" s="46"/>
      <c r="T691" s="36"/>
      <c r="U691" s="46"/>
      <c r="V691" s="46"/>
      <c r="W691" s="38"/>
      <c r="X691" s="38"/>
      <c r="Y691" s="36"/>
      <c r="Z691" s="34"/>
      <c r="AA691" s="48"/>
      <c r="AB691" s="20"/>
      <c r="AC691" s="46"/>
      <c r="AD691" s="46"/>
      <c r="AE691" s="38"/>
      <c r="AF691" s="34"/>
      <c r="AG691" s="38"/>
      <c r="AH691" s="38"/>
      <c r="AI691" s="38"/>
      <c r="AJ691" s="38"/>
      <c r="AK691" s="38"/>
      <c r="AL691" s="38"/>
      <c r="AM691" s="38"/>
      <c r="AN691" s="38"/>
      <c r="AO691" s="34"/>
      <c r="AP691" s="34"/>
      <c r="AQ691" s="34"/>
      <c r="AR691" s="53"/>
      <c r="AS691" s="53"/>
      <c r="AT691" s="38"/>
      <c r="AU691" s="39"/>
      <c r="AV691" s="39"/>
      <c r="AW691" s="34"/>
      <c r="AX691" s="38"/>
      <c r="AY691" s="38"/>
      <c r="AZ691" s="38"/>
      <c r="BA691" s="38"/>
      <c r="BB691" s="38"/>
      <c r="BC691" s="38"/>
      <c r="BD691" s="38"/>
      <c r="BE691" s="38"/>
      <c r="BF691" s="38"/>
      <c r="BG691" s="38"/>
      <c r="BH691" s="38"/>
      <c r="BI691" s="38"/>
      <c r="BJ691" s="38"/>
      <c r="BK691" s="38"/>
      <c r="BL691" s="38"/>
      <c r="BM691" s="38"/>
      <c r="BN691" s="38"/>
      <c r="BO691" s="38"/>
      <c r="BP691" s="38"/>
      <c r="BQ691" s="38"/>
      <c r="BR691" s="38"/>
    </row>
    <row r="692" ht="15.75" customHeight="1">
      <c r="A692" s="38"/>
      <c r="B692" s="36"/>
      <c r="C692" s="34"/>
      <c r="D692" s="36"/>
      <c r="E692" s="36"/>
      <c r="F692" s="36"/>
      <c r="G692" s="36"/>
      <c r="H692" s="36"/>
      <c r="I692" s="36"/>
      <c r="J692" s="38"/>
      <c r="K692" s="38"/>
      <c r="L692" s="39"/>
      <c r="M692" s="46"/>
      <c r="N692" s="264"/>
      <c r="O692" s="46"/>
      <c r="P692" s="46"/>
      <c r="Q692" s="34"/>
      <c r="R692" s="36"/>
      <c r="S692" s="46"/>
      <c r="T692" s="36"/>
      <c r="U692" s="46"/>
      <c r="V692" s="46"/>
      <c r="W692" s="38"/>
      <c r="X692" s="38"/>
      <c r="Y692" s="36"/>
      <c r="Z692" s="34"/>
      <c r="AA692" s="48"/>
      <c r="AB692" s="20"/>
      <c r="AC692" s="46"/>
      <c r="AD692" s="46"/>
      <c r="AE692" s="38"/>
      <c r="AF692" s="34"/>
      <c r="AG692" s="38"/>
      <c r="AH692" s="38"/>
      <c r="AI692" s="38"/>
      <c r="AJ692" s="38"/>
      <c r="AK692" s="38"/>
      <c r="AL692" s="38"/>
      <c r="AM692" s="38"/>
      <c r="AN692" s="38"/>
      <c r="AO692" s="34"/>
      <c r="AP692" s="34"/>
      <c r="AQ692" s="34"/>
      <c r="AR692" s="53"/>
      <c r="AS692" s="53"/>
      <c r="AT692" s="38"/>
      <c r="AU692" s="39"/>
      <c r="AV692" s="39"/>
      <c r="AW692" s="34"/>
      <c r="AX692" s="38"/>
      <c r="AY692" s="38"/>
      <c r="AZ692" s="38"/>
      <c r="BA692" s="38"/>
      <c r="BB692" s="38"/>
      <c r="BC692" s="38"/>
      <c r="BD692" s="38"/>
      <c r="BE692" s="38"/>
      <c r="BF692" s="38"/>
      <c r="BG692" s="38"/>
      <c r="BH692" s="38"/>
      <c r="BI692" s="38"/>
      <c r="BJ692" s="38"/>
      <c r="BK692" s="38"/>
      <c r="BL692" s="38"/>
      <c r="BM692" s="38"/>
      <c r="BN692" s="38"/>
      <c r="BO692" s="38"/>
      <c r="BP692" s="38"/>
      <c r="BQ692" s="38"/>
      <c r="BR692" s="38"/>
    </row>
    <row r="693" ht="15.75" customHeight="1">
      <c r="A693" s="38"/>
      <c r="B693" s="36"/>
      <c r="C693" s="34"/>
      <c r="D693" s="36"/>
      <c r="E693" s="36"/>
      <c r="F693" s="36"/>
      <c r="G693" s="36"/>
      <c r="H693" s="36"/>
      <c r="I693" s="36"/>
      <c r="J693" s="38"/>
      <c r="K693" s="38"/>
      <c r="L693" s="39"/>
      <c r="M693" s="46"/>
      <c r="N693" s="264"/>
      <c r="O693" s="46"/>
      <c r="P693" s="46"/>
      <c r="Q693" s="34"/>
      <c r="R693" s="36"/>
      <c r="S693" s="46"/>
      <c r="T693" s="36"/>
      <c r="U693" s="46"/>
      <c r="V693" s="46"/>
      <c r="W693" s="38"/>
      <c r="X693" s="38"/>
      <c r="Y693" s="36"/>
      <c r="Z693" s="34"/>
      <c r="AA693" s="48"/>
      <c r="AB693" s="20"/>
      <c r="AC693" s="46"/>
      <c r="AD693" s="46"/>
      <c r="AE693" s="38"/>
      <c r="AF693" s="34"/>
      <c r="AG693" s="38"/>
      <c r="AH693" s="38"/>
      <c r="AI693" s="38"/>
      <c r="AJ693" s="38"/>
      <c r="AK693" s="38"/>
      <c r="AL693" s="38"/>
      <c r="AM693" s="38"/>
      <c r="AN693" s="38"/>
      <c r="AO693" s="34"/>
      <c r="AP693" s="34"/>
      <c r="AQ693" s="34"/>
      <c r="AR693" s="53"/>
      <c r="AS693" s="53"/>
      <c r="AT693" s="38"/>
      <c r="AU693" s="39"/>
      <c r="AV693" s="39"/>
      <c r="AW693" s="34"/>
      <c r="AX693" s="38"/>
      <c r="AY693" s="38"/>
      <c r="AZ693" s="38"/>
      <c r="BA693" s="38"/>
      <c r="BB693" s="38"/>
      <c r="BC693" s="38"/>
      <c r="BD693" s="38"/>
      <c r="BE693" s="38"/>
      <c r="BF693" s="38"/>
      <c r="BG693" s="38"/>
      <c r="BH693" s="38"/>
      <c r="BI693" s="38"/>
      <c r="BJ693" s="38"/>
      <c r="BK693" s="38"/>
      <c r="BL693" s="38"/>
      <c r="BM693" s="38"/>
      <c r="BN693" s="38"/>
      <c r="BO693" s="38"/>
      <c r="BP693" s="38"/>
      <c r="BQ693" s="38"/>
      <c r="BR693" s="38"/>
    </row>
    <row r="694" ht="15.75" customHeight="1">
      <c r="A694" s="38"/>
      <c r="B694" s="36"/>
      <c r="C694" s="34"/>
      <c r="D694" s="36"/>
      <c r="E694" s="36"/>
      <c r="F694" s="36"/>
      <c r="G694" s="36"/>
      <c r="H694" s="36"/>
      <c r="I694" s="36"/>
      <c r="J694" s="38"/>
      <c r="K694" s="38"/>
      <c r="L694" s="39"/>
      <c r="M694" s="46"/>
      <c r="N694" s="264"/>
      <c r="O694" s="46"/>
      <c r="P694" s="46"/>
      <c r="Q694" s="34"/>
      <c r="R694" s="36"/>
      <c r="S694" s="46"/>
      <c r="T694" s="36"/>
      <c r="U694" s="46"/>
      <c r="V694" s="46"/>
      <c r="W694" s="38"/>
      <c r="X694" s="38"/>
      <c r="Y694" s="36"/>
      <c r="Z694" s="34"/>
      <c r="AA694" s="48"/>
      <c r="AB694" s="20"/>
      <c r="AC694" s="46"/>
      <c r="AD694" s="46"/>
      <c r="AE694" s="38"/>
      <c r="AF694" s="34"/>
      <c r="AG694" s="38"/>
      <c r="AH694" s="38"/>
      <c r="AI694" s="38"/>
      <c r="AJ694" s="38"/>
      <c r="AK694" s="38"/>
      <c r="AL694" s="38"/>
      <c r="AM694" s="38"/>
      <c r="AN694" s="38"/>
      <c r="AO694" s="34"/>
      <c r="AP694" s="34"/>
      <c r="AQ694" s="34"/>
      <c r="AR694" s="53"/>
      <c r="AS694" s="53"/>
      <c r="AT694" s="38"/>
      <c r="AU694" s="39"/>
      <c r="AV694" s="39"/>
      <c r="AW694" s="34"/>
      <c r="AX694" s="38"/>
      <c r="AY694" s="38"/>
      <c r="AZ694" s="38"/>
      <c r="BA694" s="38"/>
      <c r="BB694" s="38"/>
      <c r="BC694" s="38"/>
      <c r="BD694" s="38"/>
      <c r="BE694" s="38"/>
      <c r="BF694" s="38"/>
      <c r="BG694" s="38"/>
      <c r="BH694" s="38"/>
      <c r="BI694" s="38"/>
      <c r="BJ694" s="38"/>
      <c r="BK694" s="38"/>
      <c r="BL694" s="38"/>
      <c r="BM694" s="38"/>
      <c r="BN694" s="38"/>
      <c r="BO694" s="38"/>
      <c r="BP694" s="38"/>
      <c r="BQ694" s="38"/>
      <c r="BR694" s="38"/>
    </row>
    <row r="695" ht="15.75" customHeight="1">
      <c r="A695" s="38"/>
      <c r="B695" s="36"/>
      <c r="C695" s="34"/>
      <c r="D695" s="36"/>
      <c r="E695" s="36"/>
      <c r="F695" s="36"/>
      <c r="G695" s="36"/>
      <c r="H695" s="36"/>
      <c r="I695" s="36"/>
      <c r="J695" s="38"/>
      <c r="K695" s="38"/>
      <c r="L695" s="39"/>
      <c r="M695" s="46"/>
      <c r="N695" s="264"/>
      <c r="O695" s="46"/>
      <c r="P695" s="46"/>
      <c r="Q695" s="34"/>
      <c r="R695" s="36"/>
      <c r="S695" s="46"/>
      <c r="T695" s="36"/>
      <c r="U695" s="46"/>
      <c r="V695" s="46"/>
      <c r="W695" s="38"/>
      <c r="X695" s="38"/>
      <c r="Y695" s="36"/>
      <c r="Z695" s="34"/>
      <c r="AA695" s="48"/>
      <c r="AB695" s="20"/>
      <c r="AC695" s="46"/>
      <c r="AD695" s="46"/>
      <c r="AE695" s="38"/>
      <c r="AF695" s="34"/>
      <c r="AG695" s="38"/>
      <c r="AH695" s="38"/>
      <c r="AI695" s="38"/>
      <c r="AJ695" s="38"/>
      <c r="AK695" s="38"/>
      <c r="AL695" s="38"/>
      <c r="AM695" s="38"/>
      <c r="AN695" s="38"/>
      <c r="AO695" s="34"/>
      <c r="AP695" s="34"/>
      <c r="AQ695" s="34"/>
      <c r="AR695" s="53"/>
      <c r="AS695" s="53"/>
      <c r="AT695" s="38"/>
      <c r="AU695" s="39"/>
      <c r="AV695" s="39"/>
      <c r="AW695" s="34"/>
      <c r="AX695" s="38"/>
      <c r="AY695" s="38"/>
      <c r="AZ695" s="38"/>
      <c r="BA695" s="38"/>
      <c r="BB695" s="38"/>
      <c r="BC695" s="38"/>
      <c r="BD695" s="38"/>
      <c r="BE695" s="38"/>
      <c r="BF695" s="38"/>
      <c r="BG695" s="38"/>
      <c r="BH695" s="38"/>
      <c r="BI695" s="38"/>
      <c r="BJ695" s="38"/>
      <c r="BK695" s="38"/>
      <c r="BL695" s="38"/>
      <c r="BM695" s="38"/>
      <c r="BN695" s="38"/>
      <c r="BO695" s="38"/>
      <c r="BP695" s="38"/>
      <c r="BQ695" s="38"/>
      <c r="BR695" s="38"/>
    </row>
    <row r="696" ht="15.75" customHeight="1">
      <c r="A696" s="38"/>
      <c r="B696" s="36"/>
      <c r="C696" s="34"/>
      <c r="D696" s="36"/>
      <c r="E696" s="36"/>
      <c r="F696" s="36"/>
      <c r="G696" s="36"/>
      <c r="H696" s="36"/>
      <c r="I696" s="36"/>
      <c r="J696" s="38"/>
      <c r="K696" s="38"/>
      <c r="L696" s="39"/>
      <c r="M696" s="46"/>
      <c r="N696" s="264"/>
      <c r="O696" s="46"/>
      <c r="P696" s="46"/>
      <c r="Q696" s="34"/>
      <c r="R696" s="36"/>
      <c r="S696" s="46"/>
      <c r="T696" s="36"/>
      <c r="U696" s="46"/>
      <c r="V696" s="46"/>
      <c r="W696" s="38"/>
      <c r="X696" s="38"/>
      <c r="Y696" s="36"/>
      <c r="Z696" s="34"/>
      <c r="AA696" s="48"/>
      <c r="AB696" s="20"/>
      <c r="AC696" s="46"/>
      <c r="AD696" s="46"/>
      <c r="AE696" s="38"/>
      <c r="AF696" s="34"/>
      <c r="AG696" s="38"/>
      <c r="AH696" s="38"/>
      <c r="AI696" s="38"/>
      <c r="AJ696" s="38"/>
      <c r="AK696" s="38"/>
      <c r="AL696" s="38"/>
      <c r="AM696" s="38"/>
      <c r="AN696" s="38"/>
      <c r="AO696" s="34"/>
      <c r="AP696" s="34"/>
      <c r="AQ696" s="34"/>
      <c r="AR696" s="53"/>
      <c r="AS696" s="53"/>
      <c r="AT696" s="38"/>
      <c r="AU696" s="39"/>
      <c r="AV696" s="39"/>
      <c r="AW696" s="34"/>
      <c r="AX696" s="38"/>
      <c r="AY696" s="38"/>
      <c r="AZ696" s="38"/>
      <c r="BA696" s="38"/>
      <c r="BB696" s="38"/>
      <c r="BC696" s="38"/>
      <c r="BD696" s="38"/>
      <c r="BE696" s="38"/>
      <c r="BF696" s="38"/>
      <c r="BG696" s="38"/>
      <c r="BH696" s="38"/>
      <c r="BI696" s="38"/>
      <c r="BJ696" s="38"/>
      <c r="BK696" s="38"/>
      <c r="BL696" s="38"/>
      <c r="BM696" s="38"/>
      <c r="BN696" s="38"/>
      <c r="BO696" s="38"/>
      <c r="BP696" s="38"/>
      <c r="BQ696" s="38"/>
      <c r="BR696" s="38"/>
    </row>
    <row r="697" ht="15.75" customHeight="1">
      <c r="A697" s="38"/>
      <c r="B697" s="36"/>
      <c r="C697" s="34"/>
      <c r="D697" s="36"/>
      <c r="E697" s="36"/>
      <c r="F697" s="36"/>
      <c r="G697" s="36"/>
      <c r="H697" s="36"/>
      <c r="I697" s="36"/>
      <c r="J697" s="38"/>
      <c r="K697" s="38"/>
      <c r="L697" s="39"/>
      <c r="M697" s="46"/>
      <c r="N697" s="264"/>
      <c r="O697" s="46"/>
      <c r="P697" s="46"/>
      <c r="Q697" s="34"/>
      <c r="R697" s="36"/>
      <c r="S697" s="46"/>
      <c r="T697" s="36"/>
      <c r="U697" s="46"/>
      <c r="V697" s="46"/>
      <c r="W697" s="38"/>
      <c r="X697" s="38"/>
      <c r="Y697" s="36"/>
      <c r="Z697" s="34"/>
      <c r="AA697" s="48"/>
      <c r="AB697" s="20"/>
      <c r="AC697" s="46"/>
      <c r="AD697" s="46"/>
      <c r="AE697" s="38"/>
      <c r="AF697" s="34"/>
      <c r="AG697" s="38"/>
      <c r="AH697" s="38"/>
      <c r="AI697" s="38"/>
      <c r="AJ697" s="38"/>
      <c r="AK697" s="38"/>
      <c r="AL697" s="38"/>
      <c r="AM697" s="38"/>
      <c r="AN697" s="38"/>
      <c r="AO697" s="34"/>
      <c r="AP697" s="34"/>
      <c r="AQ697" s="34"/>
      <c r="AR697" s="53"/>
      <c r="AS697" s="53"/>
      <c r="AT697" s="38"/>
      <c r="AU697" s="39"/>
      <c r="AV697" s="39"/>
      <c r="AW697" s="34"/>
      <c r="AX697" s="38"/>
      <c r="AY697" s="38"/>
      <c r="AZ697" s="38"/>
      <c r="BA697" s="38"/>
      <c r="BB697" s="38"/>
      <c r="BC697" s="38"/>
      <c r="BD697" s="38"/>
      <c r="BE697" s="38"/>
      <c r="BF697" s="38"/>
      <c r="BG697" s="38"/>
      <c r="BH697" s="38"/>
      <c r="BI697" s="38"/>
      <c r="BJ697" s="38"/>
      <c r="BK697" s="38"/>
      <c r="BL697" s="38"/>
      <c r="BM697" s="38"/>
      <c r="BN697" s="38"/>
      <c r="BO697" s="38"/>
      <c r="BP697" s="38"/>
      <c r="BQ697" s="38"/>
      <c r="BR697" s="38"/>
    </row>
    <row r="698" ht="15.75" customHeight="1">
      <c r="A698" s="38"/>
      <c r="B698" s="36"/>
      <c r="C698" s="34"/>
      <c r="D698" s="36"/>
      <c r="E698" s="36"/>
      <c r="F698" s="36"/>
      <c r="G698" s="36"/>
      <c r="H698" s="36"/>
      <c r="I698" s="36"/>
      <c r="J698" s="38"/>
      <c r="K698" s="38"/>
      <c r="L698" s="39"/>
      <c r="M698" s="46"/>
      <c r="N698" s="264"/>
      <c r="O698" s="46"/>
      <c r="P698" s="46"/>
      <c r="Q698" s="34"/>
      <c r="R698" s="36"/>
      <c r="S698" s="46"/>
      <c r="T698" s="36"/>
      <c r="U698" s="46"/>
      <c r="V698" s="46"/>
      <c r="W698" s="38"/>
      <c r="X698" s="38"/>
      <c r="Y698" s="36"/>
      <c r="Z698" s="34"/>
      <c r="AA698" s="48"/>
      <c r="AB698" s="20"/>
      <c r="AC698" s="46"/>
      <c r="AD698" s="46"/>
      <c r="AE698" s="38"/>
      <c r="AF698" s="34"/>
      <c r="AG698" s="38"/>
      <c r="AH698" s="38"/>
      <c r="AI698" s="38"/>
      <c r="AJ698" s="38"/>
      <c r="AK698" s="38"/>
      <c r="AL698" s="38"/>
      <c r="AM698" s="38"/>
      <c r="AN698" s="38"/>
      <c r="AO698" s="34"/>
      <c r="AP698" s="34"/>
      <c r="AQ698" s="34"/>
      <c r="AR698" s="53"/>
      <c r="AS698" s="53"/>
      <c r="AT698" s="38"/>
      <c r="AU698" s="39"/>
      <c r="AV698" s="39"/>
      <c r="AW698" s="34"/>
      <c r="AX698" s="38"/>
      <c r="AY698" s="38"/>
      <c r="AZ698" s="38"/>
      <c r="BA698" s="38"/>
      <c r="BB698" s="38"/>
      <c r="BC698" s="38"/>
      <c r="BD698" s="38"/>
      <c r="BE698" s="38"/>
      <c r="BF698" s="38"/>
      <c r="BG698" s="38"/>
      <c r="BH698" s="38"/>
      <c r="BI698" s="38"/>
      <c r="BJ698" s="38"/>
      <c r="BK698" s="38"/>
      <c r="BL698" s="38"/>
      <c r="BM698" s="38"/>
      <c r="BN698" s="38"/>
      <c r="BO698" s="38"/>
      <c r="BP698" s="38"/>
      <c r="BQ698" s="38"/>
      <c r="BR698" s="38"/>
    </row>
    <row r="699" ht="15.75" customHeight="1">
      <c r="A699" s="38"/>
      <c r="B699" s="36"/>
      <c r="C699" s="34"/>
      <c r="D699" s="36"/>
      <c r="E699" s="36"/>
      <c r="F699" s="36"/>
      <c r="G699" s="36"/>
      <c r="H699" s="36"/>
      <c r="I699" s="36"/>
      <c r="J699" s="38"/>
      <c r="K699" s="38"/>
      <c r="L699" s="39"/>
      <c r="M699" s="46"/>
      <c r="N699" s="264"/>
      <c r="O699" s="46"/>
      <c r="P699" s="46"/>
      <c r="Q699" s="34"/>
      <c r="R699" s="36"/>
      <c r="S699" s="46"/>
      <c r="T699" s="36"/>
      <c r="U699" s="46"/>
      <c r="V699" s="46"/>
      <c r="W699" s="38"/>
      <c r="X699" s="38"/>
      <c r="Y699" s="36"/>
      <c r="Z699" s="34"/>
      <c r="AA699" s="48"/>
      <c r="AB699" s="20"/>
      <c r="AC699" s="46"/>
      <c r="AD699" s="46"/>
      <c r="AE699" s="38"/>
      <c r="AF699" s="34"/>
      <c r="AG699" s="38"/>
      <c r="AH699" s="38"/>
      <c r="AI699" s="38"/>
      <c r="AJ699" s="38"/>
      <c r="AK699" s="38"/>
      <c r="AL699" s="38"/>
      <c r="AM699" s="38"/>
      <c r="AN699" s="38"/>
      <c r="AO699" s="34"/>
      <c r="AP699" s="34"/>
      <c r="AQ699" s="34"/>
      <c r="AR699" s="53"/>
      <c r="AS699" s="53"/>
      <c r="AT699" s="38"/>
      <c r="AU699" s="39"/>
      <c r="AV699" s="39"/>
      <c r="AW699" s="34"/>
      <c r="AX699" s="38"/>
      <c r="AY699" s="38"/>
      <c r="AZ699" s="38"/>
      <c r="BA699" s="38"/>
      <c r="BB699" s="38"/>
      <c r="BC699" s="38"/>
      <c r="BD699" s="38"/>
      <c r="BE699" s="38"/>
      <c r="BF699" s="38"/>
      <c r="BG699" s="38"/>
      <c r="BH699" s="38"/>
      <c r="BI699" s="38"/>
      <c r="BJ699" s="38"/>
      <c r="BK699" s="38"/>
      <c r="BL699" s="38"/>
      <c r="BM699" s="38"/>
      <c r="BN699" s="38"/>
      <c r="BO699" s="38"/>
      <c r="BP699" s="38"/>
      <c r="BQ699" s="38"/>
      <c r="BR699" s="38"/>
    </row>
    <row r="700" ht="15.75" customHeight="1">
      <c r="A700" s="38"/>
      <c r="B700" s="36"/>
      <c r="C700" s="34"/>
      <c r="D700" s="36"/>
      <c r="E700" s="36"/>
      <c r="F700" s="36"/>
      <c r="G700" s="36"/>
      <c r="H700" s="36"/>
      <c r="I700" s="36"/>
      <c r="J700" s="38"/>
      <c r="K700" s="38"/>
      <c r="L700" s="39"/>
      <c r="M700" s="46"/>
      <c r="N700" s="264"/>
      <c r="O700" s="46"/>
      <c r="P700" s="46"/>
      <c r="Q700" s="34"/>
      <c r="R700" s="36"/>
      <c r="S700" s="46"/>
      <c r="T700" s="36"/>
      <c r="U700" s="46"/>
      <c r="V700" s="46"/>
      <c r="W700" s="38"/>
      <c r="X700" s="38"/>
      <c r="Y700" s="36"/>
      <c r="Z700" s="34"/>
      <c r="AA700" s="48"/>
      <c r="AB700" s="20"/>
      <c r="AC700" s="46"/>
      <c r="AD700" s="46"/>
      <c r="AE700" s="38"/>
      <c r="AF700" s="34"/>
      <c r="AG700" s="38"/>
      <c r="AH700" s="38"/>
      <c r="AI700" s="38"/>
      <c r="AJ700" s="38"/>
      <c r="AK700" s="38"/>
      <c r="AL700" s="38"/>
      <c r="AM700" s="38"/>
      <c r="AN700" s="38"/>
      <c r="AO700" s="34"/>
      <c r="AP700" s="34"/>
      <c r="AQ700" s="34"/>
      <c r="AR700" s="53"/>
      <c r="AS700" s="53"/>
      <c r="AT700" s="38"/>
      <c r="AU700" s="39"/>
      <c r="AV700" s="39"/>
      <c r="AW700" s="34"/>
      <c r="AX700" s="38"/>
      <c r="AY700" s="38"/>
      <c r="AZ700" s="38"/>
      <c r="BA700" s="38"/>
      <c r="BB700" s="38"/>
      <c r="BC700" s="38"/>
      <c r="BD700" s="38"/>
      <c r="BE700" s="38"/>
      <c r="BF700" s="38"/>
      <c r="BG700" s="38"/>
      <c r="BH700" s="38"/>
      <c r="BI700" s="38"/>
      <c r="BJ700" s="38"/>
      <c r="BK700" s="38"/>
      <c r="BL700" s="38"/>
      <c r="BM700" s="38"/>
      <c r="BN700" s="38"/>
      <c r="BO700" s="38"/>
      <c r="BP700" s="38"/>
      <c r="BQ700" s="38"/>
      <c r="BR700" s="38"/>
    </row>
    <row r="701" ht="15.75" customHeight="1">
      <c r="A701" s="38"/>
      <c r="B701" s="36"/>
      <c r="C701" s="34"/>
      <c r="D701" s="36"/>
      <c r="E701" s="36"/>
      <c r="F701" s="36"/>
      <c r="G701" s="36"/>
      <c r="H701" s="36"/>
      <c r="I701" s="36"/>
      <c r="J701" s="38"/>
      <c r="K701" s="38"/>
      <c r="L701" s="39"/>
      <c r="M701" s="46"/>
      <c r="N701" s="264"/>
      <c r="O701" s="46"/>
      <c r="P701" s="46"/>
      <c r="Q701" s="34"/>
      <c r="R701" s="36"/>
      <c r="S701" s="46"/>
      <c r="T701" s="36"/>
      <c r="U701" s="46"/>
      <c r="V701" s="46"/>
      <c r="W701" s="38"/>
      <c r="X701" s="38"/>
      <c r="Y701" s="36"/>
      <c r="Z701" s="34"/>
      <c r="AA701" s="48"/>
      <c r="AB701" s="20"/>
      <c r="AC701" s="46"/>
      <c r="AD701" s="46"/>
      <c r="AE701" s="38"/>
      <c r="AF701" s="34"/>
      <c r="AG701" s="38"/>
      <c r="AH701" s="38"/>
      <c r="AI701" s="38"/>
      <c r="AJ701" s="38"/>
      <c r="AK701" s="38"/>
      <c r="AL701" s="38"/>
      <c r="AM701" s="38"/>
      <c r="AN701" s="38"/>
      <c r="AO701" s="34"/>
      <c r="AP701" s="34"/>
      <c r="AQ701" s="34"/>
      <c r="AR701" s="53"/>
      <c r="AS701" s="53"/>
      <c r="AT701" s="38"/>
      <c r="AU701" s="39"/>
      <c r="AV701" s="39"/>
      <c r="AW701" s="34"/>
      <c r="AX701" s="38"/>
      <c r="AY701" s="38"/>
      <c r="AZ701" s="38"/>
      <c r="BA701" s="38"/>
      <c r="BB701" s="38"/>
      <c r="BC701" s="38"/>
      <c r="BD701" s="38"/>
      <c r="BE701" s="38"/>
      <c r="BF701" s="38"/>
      <c r="BG701" s="38"/>
      <c r="BH701" s="38"/>
      <c r="BI701" s="38"/>
      <c r="BJ701" s="38"/>
      <c r="BK701" s="38"/>
      <c r="BL701" s="38"/>
      <c r="BM701" s="38"/>
      <c r="BN701" s="38"/>
      <c r="BO701" s="38"/>
      <c r="BP701" s="38"/>
      <c r="BQ701" s="38"/>
      <c r="BR701" s="38"/>
    </row>
    <row r="702" ht="15.75" customHeight="1">
      <c r="A702" s="38"/>
      <c r="B702" s="36"/>
      <c r="C702" s="34"/>
      <c r="D702" s="36"/>
      <c r="E702" s="36"/>
      <c r="F702" s="36"/>
      <c r="G702" s="36"/>
      <c r="H702" s="36"/>
      <c r="I702" s="36"/>
      <c r="J702" s="38"/>
      <c r="K702" s="38"/>
      <c r="L702" s="39"/>
      <c r="M702" s="46"/>
      <c r="N702" s="264"/>
      <c r="O702" s="46"/>
      <c r="P702" s="46"/>
      <c r="Q702" s="34"/>
      <c r="R702" s="36"/>
      <c r="S702" s="46"/>
      <c r="T702" s="36"/>
      <c r="U702" s="46"/>
      <c r="V702" s="46"/>
      <c r="W702" s="38"/>
      <c r="X702" s="38"/>
      <c r="Y702" s="36"/>
      <c r="Z702" s="34"/>
      <c r="AA702" s="48"/>
      <c r="AB702" s="20"/>
      <c r="AC702" s="46"/>
      <c r="AD702" s="46"/>
      <c r="AE702" s="38"/>
      <c r="AF702" s="34"/>
      <c r="AG702" s="38"/>
      <c r="AH702" s="38"/>
      <c r="AI702" s="38"/>
      <c r="AJ702" s="38"/>
      <c r="AK702" s="38"/>
      <c r="AL702" s="38"/>
      <c r="AM702" s="38"/>
      <c r="AN702" s="38"/>
      <c r="AO702" s="34"/>
      <c r="AP702" s="34"/>
      <c r="AQ702" s="34"/>
      <c r="AR702" s="53"/>
      <c r="AS702" s="53"/>
      <c r="AT702" s="38"/>
      <c r="AU702" s="39"/>
      <c r="AV702" s="39"/>
      <c r="AW702" s="34"/>
      <c r="AX702" s="38"/>
      <c r="AY702" s="38"/>
      <c r="AZ702" s="38"/>
      <c r="BA702" s="38"/>
      <c r="BB702" s="38"/>
      <c r="BC702" s="38"/>
      <c r="BD702" s="38"/>
      <c r="BE702" s="38"/>
      <c r="BF702" s="38"/>
      <c r="BG702" s="38"/>
      <c r="BH702" s="38"/>
      <c r="BI702" s="38"/>
      <c r="BJ702" s="38"/>
      <c r="BK702" s="38"/>
      <c r="BL702" s="38"/>
      <c r="BM702" s="38"/>
      <c r="BN702" s="38"/>
      <c r="BO702" s="38"/>
      <c r="BP702" s="38"/>
      <c r="BQ702" s="38"/>
      <c r="BR702" s="38"/>
    </row>
    <row r="703" ht="15.75" customHeight="1">
      <c r="A703" s="38"/>
      <c r="B703" s="36"/>
      <c r="C703" s="34"/>
      <c r="D703" s="36"/>
      <c r="E703" s="36"/>
      <c r="F703" s="36"/>
      <c r="G703" s="36"/>
      <c r="H703" s="36"/>
      <c r="I703" s="36"/>
      <c r="J703" s="38"/>
      <c r="K703" s="38"/>
      <c r="L703" s="39"/>
      <c r="M703" s="46"/>
      <c r="N703" s="264"/>
      <c r="O703" s="46"/>
      <c r="P703" s="46"/>
      <c r="Q703" s="34"/>
      <c r="R703" s="36"/>
      <c r="S703" s="46"/>
      <c r="T703" s="36"/>
      <c r="U703" s="46"/>
      <c r="V703" s="46"/>
      <c r="W703" s="38"/>
      <c r="X703" s="38"/>
      <c r="Y703" s="36"/>
      <c r="Z703" s="34"/>
      <c r="AA703" s="48"/>
      <c r="AB703" s="20"/>
      <c r="AC703" s="46"/>
      <c r="AD703" s="46"/>
      <c r="AE703" s="38"/>
      <c r="AF703" s="34"/>
      <c r="AG703" s="38"/>
      <c r="AH703" s="38"/>
      <c r="AI703" s="38"/>
      <c r="AJ703" s="38"/>
      <c r="AK703" s="38"/>
      <c r="AL703" s="38"/>
      <c r="AM703" s="38"/>
      <c r="AN703" s="38"/>
      <c r="AO703" s="34"/>
      <c r="AP703" s="34"/>
      <c r="AQ703" s="34"/>
      <c r="AR703" s="53"/>
      <c r="AS703" s="53"/>
      <c r="AT703" s="38"/>
      <c r="AU703" s="39"/>
      <c r="AV703" s="39"/>
      <c r="AW703" s="34"/>
      <c r="AX703" s="38"/>
      <c r="AY703" s="38"/>
      <c r="AZ703" s="38"/>
      <c r="BA703" s="38"/>
      <c r="BB703" s="38"/>
      <c r="BC703" s="38"/>
      <c r="BD703" s="38"/>
      <c r="BE703" s="38"/>
      <c r="BF703" s="38"/>
      <c r="BG703" s="38"/>
      <c r="BH703" s="38"/>
      <c r="BI703" s="38"/>
      <c r="BJ703" s="38"/>
      <c r="BK703" s="38"/>
      <c r="BL703" s="38"/>
      <c r="BM703" s="38"/>
      <c r="BN703" s="38"/>
      <c r="BO703" s="38"/>
      <c r="BP703" s="38"/>
      <c r="BQ703" s="38"/>
      <c r="BR703" s="38"/>
    </row>
    <row r="704" ht="15.75" customHeight="1">
      <c r="A704" s="38"/>
      <c r="B704" s="36"/>
      <c r="C704" s="34"/>
      <c r="D704" s="36"/>
      <c r="E704" s="36"/>
      <c r="F704" s="36"/>
      <c r="G704" s="36"/>
      <c r="H704" s="36"/>
      <c r="I704" s="36"/>
      <c r="J704" s="38"/>
      <c r="K704" s="38"/>
      <c r="L704" s="39"/>
      <c r="M704" s="46"/>
      <c r="N704" s="264"/>
      <c r="O704" s="46"/>
      <c r="P704" s="46"/>
      <c r="Q704" s="34"/>
      <c r="R704" s="36"/>
      <c r="S704" s="46"/>
      <c r="T704" s="36"/>
      <c r="U704" s="46"/>
      <c r="V704" s="46"/>
      <c r="W704" s="38"/>
      <c r="X704" s="38"/>
      <c r="Y704" s="36"/>
      <c r="Z704" s="34"/>
      <c r="AA704" s="48"/>
      <c r="AB704" s="20"/>
      <c r="AC704" s="46"/>
      <c r="AD704" s="46"/>
      <c r="AE704" s="38"/>
      <c r="AF704" s="34"/>
      <c r="AG704" s="38"/>
      <c r="AH704" s="38"/>
      <c r="AI704" s="38"/>
      <c r="AJ704" s="38"/>
      <c r="AK704" s="38"/>
      <c r="AL704" s="38"/>
      <c r="AM704" s="38"/>
      <c r="AN704" s="38"/>
      <c r="AO704" s="34"/>
      <c r="AP704" s="34"/>
      <c r="AQ704" s="34"/>
      <c r="AR704" s="53"/>
      <c r="AS704" s="53"/>
      <c r="AT704" s="38"/>
      <c r="AU704" s="39"/>
      <c r="AV704" s="39"/>
      <c r="AW704" s="34"/>
      <c r="AX704" s="38"/>
      <c r="AY704" s="38"/>
      <c r="AZ704" s="38"/>
      <c r="BA704" s="38"/>
      <c r="BB704" s="38"/>
      <c r="BC704" s="38"/>
      <c r="BD704" s="38"/>
      <c r="BE704" s="38"/>
      <c r="BF704" s="38"/>
      <c r="BG704" s="38"/>
      <c r="BH704" s="38"/>
      <c r="BI704" s="38"/>
      <c r="BJ704" s="38"/>
      <c r="BK704" s="38"/>
      <c r="BL704" s="38"/>
      <c r="BM704" s="38"/>
      <c r="BN704" s="38"/>
      <c r="BO704" s="38"/>
      <c r="BP704" s="38"/>
      <c r="BQ704" s="38"/>
      <c r="BR704" s="38"/>
    </row>
    <row r="705" ht="15.75" customHeight="1">
      <c r="A705" s="38"/>
      <c r="B705" s="36"/>
      <c r="C705" s="34"/>
      <c r="D705" s="36"/>
      <c r="E705" s="36"/>
      <c r="F705" s="36"/>
      <c r="G705" s="36"/>
      <c r="H705" s="36"/>
      <c r="I705" s="36"/>
      <c r="J705" s="38"/>
      <c r="K705" s="38"/>
      <c r="L705" s="39"/>
      <c r="M705" s="46"/>
      <c r="N705" s="264"/>
      <c r="O705" s="46"/>
      <c r="P705" s="46"/>
      <c r="Q705" s="34"/>
      <c r="R705" s="36"/>
      <c r="S705" s="46"/>
      <c r="T705" s="36"/>
      <c r="U705" s="46"/>
      <c r="V705" s="46"/>
      <c r="W705" s="38"/>
      <c r="X705" s="38"/>
      <c r="Y705" s="36"/>
      <c r="Z705" s="34"/>
      <c r="AA705" s="48"/>
      <c r="AB705" s="20"/>
      <c r="AC705" s="46"/>
      <c r="AD705" s="46"/>
      <c r="AE705" s="38"/>
      <c r="AF705" s="34"/>
      <c r="AG705" s="38"/>
      <c r="AH705" s="38"/>
      <c r="AI705" s="38"/>
      <c r="AJ705" s="38"/>
      <c r="AK705" s="38"/>
      <c r="AL705" s="38"/>
      <c r="AM705" s="38"/>
      <c r="AN705" s="38"/>
      <c r="AO705" s="34"/>
      <c r="AP705" s="34"/>
      <c r="AQ705" s="34"/>
      <c r="AR705" s="53"/>
      <c r="AS705" s="53"/>
      <c r="AT705" s="38"/>
      <c r="AU705" s="39"/>
      <c r="AV705" s="39"/>
      <c r="AW705" s="34"/>
      <c r="AX705" s="38"/>
      <c r="AY705" s="38"/>
      <c r="AZ705" s="38"/>
      <c r="BA705" s="38"/>
      <c r="BB705" s="38"/>
      <c r="BC705" s="38"/>
      <c r="BD705" s="38"/>
      <c r="BE705" s="38"/>
      <c r="BF705" s="38"/>
      <c r="BG705" s="38"/>
      <c r="BH705" s="38"/>
      <c r="BI705" s="38"/>
      <c r="BJ705" s="38"/>
      <c r="BK705" s="38"/>
      <c r="BL705" s="38"/>
      <c r="BM705" s="38"/>
      <c r="BN705" s="38"/>
      <c r="BO705" s="38"/>
      <c r="BP705" s="38"/>
      <c r="BQ705" s="38"/>
      <c r="BR705" s="38"/>
    </row>
    <row r="706" ht="15.75" customHeight="1">
      <c r="A706" s="38"/>
      <c r="B706" s="36"/>
      <c r="C706" s="34"/>
      <c r="D706" s="36"/>
      <c r="E706" s="36"/>
      <c r="F706" s="36"/>
      <c r="G706" s="36"/>
      <c r="H706" s="36"/>
      <c r="I706" s="36"/>
      <c r="J706" s="38"/>
      <c r="K706" s="38"/>
      <c r="L706" s="39"/>
      <c r="M706" s="46"/>
      <c r="N706" s="264"/>
      <c r="O706" s="46"/>
      <c r="P706" s="46"/>
      <c r="Q706" s="34"/>
      <c r="R706" s="36"/>
      <c r="S706" s="46"/>
      <c r="T706" s="36"/>
      <c r="U706" s="46"/>
      <c r="V706" s="46"/>
      <c r="W706" s="38"/>
      <c r="X706" s="38"/>
      <c r="Y706" s="36"/>
      <c r="Z706" s="34"/>
      <c r="AA706" s="48"/>
      <c r="AB706" s="20"/>
      <c r="AC706" s="46"/>
      <c r="AD706" s="46"/>
      <c r="AE706" s="38"/>
      <c r="AF706" s="34"/>
      <c r="AG706" s="38"/>
      <c r="AH706" s="38"/>
      <c r="AI706" s="38"/>
      <c r="AJ706" s="38"/>
      <c r="AK706" s="38"/>
      <c r="AL706" s="38"/>
      <c r="AM706" s="38"/>
      <c r="AN706" s="38"/>
      <c r="AO706" s="34"/>
      <c r="AP706" s="34"/>
      <c r="AQ706" s="34"/>
      <c r="AR706" s="53"/>
      <c r="AS706" s="53"/>
      <c r="AT706" s="38"/>
      <c r="AU706" s="39"/>
      <c r="AV706" s="39"/>
      <c r="AW706" s="34"/>
      <c r="AX706" s="38"/>
      <c r="AY706" s="38"/>
      <c r="AZ706" s="38"/>
      <c r="BA706" s="38"/>
      <c r="BB706" s="38"/>
      <c r="BC706" s="38"/>
      <c r="BD706" s="38"/>
      <c r="BE706" s="38"/>
      <c r="BF706" s="38"/>
      <c r="BG706" s="38"/>
      <c r="BH706" s="38"/>
      <c r="BI706" s="38"/>
      <c r="BJ706" s="38"/>
      <c r="BK706" s="38"/>
      <c r="BL706" s="38"/>
      <c r="BM706" s="38"/>
      <c r="BN706" s="38"/>
      <c r="BO706" s="38"/>
      <c r="BP706" s="38"/>
      <c r="BQ706" s="38"/>
      <c r="BR706" s="38"/>
    </row>
    <row r="707" ht="15.75" customHeight="1">
      <c r="A707" s="38"/>
      <c r="B707" s="36"/>
      <c r="C707" s="34"/>
      <c r="D707" s="36"/>
      <c r="E707" s="36"/>
      <c r="F707" s="36"/>
      <c r="G707" s="36"/>
      <c r="H707" s="36"/>
      <c r="I707" s="36"/>
      <c r="J707" s="38"/>
      <c r="K707" s="38"/>
      <c r="L707" s="39"/>
      <c r="M707" s="46"/>
      <c r="N707" s="264"/>
      <c r="O707" s="46"/>
      <c r="P707" s="46"/>
      <c r="Q707" s="34"/>
      <c r="R707" s="36"/>
      <c r="S707" s="46"/>
      <c r="T707" s="36"/>
      <c r="U707" s="46"/>
      <c r="V707" s="46"/>
      <c r="W707" s="38"/>
      <c r="X707" s="38"/>
      <c r="Y707" s="36"/>
      <c r="Z707" s="34"/>
      <c r="AA707" s="48"/>
      <c r="AB707" s="20"/>
      <c r="AC707" s="46"/>
      <c r="AD707" s="46"/>
      <c r="AE707" s="38"/>
      <c r="AF707" s="34"/>
      <c r="AG707" s="38"/>
      <c r="AH707" s="38"/>
      <c r="AI707" s="38"/>
      <c r="AJ707" s="38"/>
      <c r="AK707" s="38"/>
      <c r="AL707" s="38"/>
      <c r="AM707" s="38"/>
      <c r="AN707" s="38"/>
      <c r="AO707" s="34"/>
      <c r="AP707" s="34"/>
      <c r="AQ707" s="34"/>
      <c r="AR707" s="53"/>
      <c r="AS707" s="53"/>
      <c r="AT707" s="38"/>
      <c r="AU707" s="39"/>
      <c r="AV707" s="39"/>
      <c r="AW707" s="34"/>
      <c r="AX707" s="38"/>
      <c r="AY707" s="38"/>
      <c r="AZ707" s="38"/>
      <c r="BA707" s="38"/>
      <c r="BB707" s="38"/>
      <c r="BC707" s="38"/>
      <c r="BD707" s="38"/>
      <c r="BE707" s="38"/>
      <c r="BF707" s="38"/>
      <c r="BG707" s="38"/>
      <c r="BH707" s="38"/>
      <c r="BI707" s="38"/>
      <c r="BJ707" s="38"/>
      <c r="BK707" s="38"/>
      <c r="BL707" s="38"/>
      <c r="BM707" s="38"/>
      <c r="BN707" s="38"/>
      <c r="BO707" s="38"/>
      <c r="BP707" s="38"/>
      <c r="BQ707" s="38"/>
      <c r="BR707" s="38"/>
    </row>
    <row r="708" ht="15.75" customHeight="1">
      <c r="A708" s="38"/>
      <c r="B708" s="36"/>
      <c r="C708" s="34"/>
      <c r="D708" s="36"/>
      <c r="E708" s="36"/>
      <c r="F708" s="36"/>
      <c r="G708" s="36"/>
      <c r="H708" s="36"/>
      <c r="I708" s="36"/>
      <c r="J708" s="38"/>
      <c r="K708" s="38"/>
      <c r="L708" s="39"/>
      <c r="M708" s="46"/>
      <c r="N708" s="264"/>
      <c r="O708" s="46"/>
      <c r="P708" s="46"/>
      <c r="Q708" s="34"/>
      <c r="R708" s="36"/>
      <c r="S708" s="46"/>
      <c r="T708" s="36"/>
      <c r="U708" s="46"/>
      <c r="V708" s="46"/>
      <c r="W708" s="38"/>
      <c r="X708" s="38"/>
      <c r="Y708" s="36"/>
      <c r="Z708" s="34"/>
      <c r="AA708" s="48"/>
      <c r="AB708" s="20"/>
      <c r="AC708" s="46"/>
      <c r="AD708" s="46"/>
      <c r="AE708" s="38"/>
      <c r="AF708" s="34"/>
      <c r="AG708" s="38"/>
      <c r="AH708" s="38"/>
      <c r="AI708" s="38"/>
      <c r="AJ708" s="38"/>
      <c r="AK708" s="38"/>
      <c r="AL708" s="38"/>
      <c r="AM708" s="38"/>
      <c r="AN708" s="38"/>
      <c r="AO708" s="34"/>
      <c r="AP708" s="34"/>
      <c r="AQ708" s="34"/>
      <c r="AR708" s="53"/>
      <c r="AS708" s="53"/>
      <c r="AT708" s="38"/>
      <c r="AU708" s="39"/>
      <c r="AV708" s="39"/>
      <c r="AW708" s="34"/>
      <c r="AX708" s="38"/>
      <c r="AY708" s="38"/>
      <c r="AZ708" s="38"/>
      <c r="BA708" s="38"/>
      <c r="BB708" s="38"/>
      <c r="BC708" s="38"/>
      <c r="BD708" s="38"/>
      <c r="BE708" s="38"/>
      <c r="BF708" s="38"/>
      <c r="BG708" s="38"/>
      <c r="BH708" s="38"/>
      <c r="BI708" s="38"/>
      <c r="BJ708" s="38"/>
      <c r="BK708" s="38"/>
      <c r="BL708" s="38"/>
      <c r="BM708" s="38"/>
      <c r="BN708" s="38"/>
      <c r="BO708" s="38"/>
      <c r="BP708" s="38"/>
      <c r="BQ708" s="38"/>
      <c r="BR708" s="38"/>
    </row>
    <row r="709" ht="15.75" customHeight="1">
      <c r="A709" s="38"/>
      <c r="B709" s="36"/>
      <c r="C709" s="34"/>
      <c r="D709" s="36"/>
      <c r="E709" s="36"/>
      <c r="F709" s="36"/>
      <c r="G709" s="36"/>
      <c r="H709" s="36"/>
      <c r="I709" s="36"/>
      <c r="J709" s="38"/>
      <c r="K709" s="38"/>
      <c r="L709" s="39"/>
      <c r="M709" s="46"/>
      <c r="N709" s="264"/>
      <c r="O709" s="46"/>
      <c r="P709" s="46"/>
      <c r="Q709" s="34"/>
      <c r="R709" s="36"/>
      <c r="S709" s="46"/>
      <c r="T709" s="36"/>
      <c r="U709" s="46"/>
      <c r="V709" s="46"/>
      <c r="W709" s="38"/>
      <c r="X709" s="38"/>
      <c r="Y709" s="36"/>
      <c r="Z709" s="34"/>
      <c r="AA709" s="48"/>
      <c r="AB709" s="20"/>
      <c r="AC709" s="46"/>
      <c r="AD709" s="46"/>
      <c r="AE709" s="38"/>
      <c r="AF709" s="34"/>
      <c r="AG709" s="38"/>
      <c r="AH709" s="38"/>
      <c r="AI709" s="38"/>
      <c r="AJ709" s="38"/>
      <c r="AK709" s="38"/>
      <c r="AL709" s="38"/>
      <c r="AM709" s="38"/>
      <c r="AN709" s="38"/>
      <c r="AO709" s="34"/>
      <c r="AP709" s="34"/>
      <c r="AQ709" s="34"/>
      <c r="AR709" s="53"/>
      <c r="AS709" s="53"/>
      <c r="AT709" s="38"/>
      <c r="AU709" s="39"/>
      <c r="AV709" s="39"/>
      <c r="AW709" s="34"/>
      <c r="AX709" s="38"/>
      <c r="AY709" s="38"/>
      <c r="AZ709" s="38"/>
      <c r="BA709" s="38"/>
      <c r="BB709" s="38"/>
      <c r="BC709" s="38"/>
      <c r="BD709" s="38"/>
      <c r="BE709" s="38"/>
      <c r="BF709" s="38"/>
      <c r="BG709" s="38"/>
      <c r="BH709" s="38"/>
      <c r="BI709" s="38"/>
      <c r="BJ709" s="38"/>
      <c r="BK709" s="38"/>
      <c r="BL709" s="38"/>
      <c r="BM709" s="38"/>
      <c r="BN709" s="38"/>
      <c r="BO709" s="38"/>
      <c r="BP709" s="38"/>
      <c r="BQ709" s="38"/>
      <c r="BR709" s="38"/>
    </row>
    <row r="710" ht="15.75" customHeight="1">
      <c r="A710" s="38"/>
      <c r="B710" s="36"/>
      <c r="C710" s="34"/>
      <c r="D710" s="36"/>
      <c r="E710" s="36"/>
      <c r="F710" s="36"/>
      <c r="G710" s="36"/>
      <c r="H710" s="36"/>
      <c r="I710" s="36"/>
      <c r="J710" s="38"/>
      <c r="K710" s="38"/>
      <c r="L710" s="39"/>
      <c r="M710" s="46"/>
      <c r="N710" s="264"/>
      <c r="O710" s="46"/>
      <c r="P710" s="46"/>
      <c r="Q710" s="34"/>
      <c r="R710" s="36"/>
      <c r="S710" s="46"/>
      <c r="T710" s="36"/>
      <c r="U710" s="46"/>
      <c r="V710" s="46"/>
      <c r="W710" s="38"/>
      <c r="X710" s="38"/>
      <c r="Y710" s="36"/>
      <c r="Z710" s="34"/>
      <c r="AA710" s="48"/>
      <c r="AB710" s="20"/>
      <c r="AC710" s="46"/>
      <c r="AD710" s="46"/>
      <c r="AE710" s="38"/>
      <c r="AF710" s="34"/>
      <c r="AG710" s="38"/>
      <c r="AH710" s="38"/>
      <c r="AI710" s="38"/>
      <c r="AJ710" s="38"/>
      <c r="AK710" s="38"/>
      <c r="AL710" s="38"/>
      <c r="AM710" s="38"/>
      <c r="AN710" s="38"/>
      <c r="AO710" s="34"/>
      <c r="AP710" s="34"/>
      <c r="AQ710" s="34"/>
      <c r="AR710" s="53"/>
      <c r="AS710" s="53"/>
      <c r="AT710" s="38"/>
      <c r="AU710" s="39"/>
      <c r="AV710" s="39"/>
      <c r="AW710" s="34"/>
      <c r="AX710" s="38"/>
      <c r="AY710" s="38"/>
      <c r="AZ710" s="38"/>
      <c r="BA710" s="38"/>
      <c r="BB710" s="38"/>
      <c r="BC710" s="38"/>
      <c r="BD710" s="38"/>
      <c r="BE710" s="38"/>
      <c r="BF710" s="38"/>
      <c r="BG710" s="38"/>
      <c r="BH710" s="38"/>
      <c r="BI710" s="38"/>
      <c r="BJ710" s="38"/>
      <c r="BK710" s="38"/>
      <c r="BL710" s="38"/>
      <c r="BM710" s="38"/>
      <c r="BN710" s="38"/>
      <c r="BO710" s="38"/>
      <c r="BP710" s="38"/>
      <c r="BQ710" s="38"/>
      <c r="BR710" s="38"/>
    </row>
    <row r="711" ht="15.75" customHeight="1">
      <c r="A711" s="38"/>
      <c r="B711" s="36"/>
      <c r="C711" s="34"/>
      <c r="D711" s="36"/>
      <c r="E711" s="36"/>
      <c r="F711" s="36"/>
      <c r="G711" s="36"/>
      <c r="H711" s="36"/>
      <c r="I711" s="36"/>
      <c r="J711" s="38"/>
      <c r="K711" s="38"/>
      <c r="L711" s="39"/>
      <c r="M711" s="46"/>
      <c r="N711" s="264"/>
      <c r="O711" s="46"/>
      <c r="P711" s="46"/>
      <c r="Q711" s="34"/>
      <c r="R711" s="36"/>
      <c r="S711" s="46"/>
      <c r="T711" s="36"/>
      <c r="U711" s="46"/>
      <c r="V711" s="46"/>
      <c r="W711" s="38"/>
      <c r="X711" s="38"/>
      <c r="Y711" s="36"/>
      <c r="Z711" s="34"/>
      <c r="AA711" s="48"/>
      <c r="AB711" s="20"/>
      <c r="AC711" s="46"/>
      <c r="AD711" s="46"/>
      <c r="AE711" s="38"/>
      <c r="AF711" s="34"/>
      <c r="AG711" s="38"/>
      <c r="AH711" s="38"/>
      <c r="AI711" s="38"/>
      <c r="AJ711" s="38"/>
      <c r="AK711" s="38"/>
      <c r="AL711" s="38"/>
      <c r="AM711" s="38"/>
      <c r="AN711" s="38"/>
      <c r="AO711" s="34"/>
      <c r="AP711" s="34"/>
      <c r="AQ711" s="34"/>
      <c r="AR711" s="53"/>
      <c r="AS711" s="53"/>
      <c r="AT711" s="38"/>
      <c r="AU711" s="39"/>
      <c r="AV711" s="39"/>
      <c r="AW711" s="34"/>
      <c r="AX711" s="38"/>
      <c r="AY711" s="38"/>
      <c r="AZ711" s="38"/>
      <c r="BA711" s="38"/>
      <c r="BB711" s="38"/>
      <c r="BC711" s="38"/>
      <c r="BD711" s="38"/>
      <c r="BE711" s="38"/>
      <c r="BF711" s="38"/>
      <c r="BG711" s="38"/>
      <c r="BH711" s="38"/>
      <c r="BI711" s="38"/>
      <c r="BJ711" s="38"/>
      <c r="BK711" s="38"/>
      <c r="BL711" s="38"/>
      <c r="BM711" s="38"/>
      <c r="BN711" s="38"/>
      <c r="BO711" s="38"/>
      <c r="BP711" s="38"/>
      <c r="BQ711" s="38"/>
      <c r="BR711" s="38"/>
    </row>
    <row r="712" ht="15.75" customHeight="1">
      <c r="A712" s="38"/>
      <c r="B712" s="36"/>
      <c r="C712" s="34"/>
      <c r="D712" s="36"/>
      <c r="E712" s="36"/>
      <c r="F712" s="36"/>
      <c r="G712" s="36"/>
      <c r="H712" s="36"/>
      <c r="I712" s="36"/>
      <c r="J712" s="38"/>
      <c r="K712" s="38"/>
      <c r="L712" s="39"/>
      <c r="M712" s="46"/>
      <c r="N712" s="264"/>
      <c r="O712" s="46"/>
      <c r="P712" s="46"/>
      <c r="Q712" s="34"/>
      <c r="R712" s="36"/>
      <c r="S712" s="46"/>
      <c r="T712" s="36"/>
      <c r="U712" s="46"/>
      <c r="V712" s="46"/>
      <c r="W712" s="38"/>
      <c r="X712" s="38"/>
      <c r="Y712" s="36"/>
      <c r="Z712" s="34"/>
      <c r="AA712" s="48"/>
      <c r="AB712" s="20"/>
      <c r="AC712" s="46"/>
      <c r="AD712" s="46"/>
      <c r="AE712" s="38"/>
      <c r="AF712" s="34"/>
      <c r="AG712" s="38"/>
      <c r="AH712" s="38"/>
      <c r="AI712" s="38"/>
      <c r="AJ712" s="38"/>
      <c r="AK712" s="38"/>
      <c r="AL712" s="38"/>
      <c r="AM712" s="38"/>
      <c r="AN712" s="38"/>
      <c r="AO712" s="34"/>
      <c r="AP712" s="34"/>
      <c r="AQ712" s="34"/>
      <c r="AR712" s="53"/>
      <c r="AS712" s="53"/>
      <c r="AT712" s="38"/>
      <c r="AU712" s="39"/>
      <c r="AV712" s="39"/>
      <c r="AW712" s="34"/>
      <c r="AX712" s="38"/>
      <c r="AY712" s="38"/>
      <c r="AZ712" s="38"/>
      <c r="BA712" s="38"/>
      <c r="BB712" s="38"/>
      <c r="BC712" s="38"/>
      <c r="BD712" s="38"/>
      <c r="BE712" s="38"/>
      <c r="BF712" s="38"/>
      <c r="BG712" s="38"/>
      <c r="BH712" s="38"/>
      <c r="BI712" s="38"/>
      <c r="BJ712" s="38"/>
      <c r="BK712" s="38"/>
      <c r="BL712" s="38"/>
      <c r="BM712" s="38"/>
      <c r="BN712" s="38"/>
      <c r="BO712" s="38"/>
      <c r="BP712" s="38"/>
      <c r="BQ712" s="38"/>
      <c r="BR712" s="38"/>
    </row>
    <row r="713" ht="15.75" customHeight="1">
      <c r="A713" s="38"/>
      <c r="B713" s="36"/>
      <c r="C713" s="34"/>
      <c r="D713" s="36"/>
      <c r="E713" s="36"/>
      <c r="F713" s="36"/>
      <c r="G713" s="36"/>
      <c r="H713" s="36"/>
      <c r="I713" s="36"/>
      <c r="J713" s="38"/>
      <c r="K713" s="38"/>
      <c r="L713" s="39"/>
      <c r="M713" s="46"/>
      <c r="N713" s="264"/>
      <c r="O713" s="46"/>
      <c r="P713" s="46"/>
      <c r="Q713" s="34"/>
      <c r="R713" s="36"/>
      <c r="S713" s="46"/>
      <c r="T713" s="36"/>
      <c r="U713" s="46"/>
      <c r="V713" s="46"/>
      <c r="W713" s="38"/>
      <c r="X713" s="38"/>
      <c r="Y713" s="36"/>
      <c r="Z713" s="34"/>
      <c r="AA713" s="48"/>
      <c r="AB713" s="20"/>
      <c r="AC713" s="46"/>
      <c r="AD713" s="46"/>
      <c r="AE713" s="38"/>
      <c r="AF713" s="34"/>
      <c r="AG713" s="38"/>
      <c r="AH713" s="38"/>
      <c r="AI713" s="38"/>
      <c r="AJ713" s="38"/>
      <c r="AK713" s="38"/>
      <c r="AL713" s="38"/>
      <c r="AM713" s="38"/>
      <c r="AN713" s="38"/>
      <c r="AO713" s="34"/>
      <c r="AP713" s="34"/>
      <c r="AQ713" s="34"/>
      <c r="AR713" s="53"/>
      <c r="AS713" s="53"/>
      <c r="AT713" s="38"/>
      <c r="AU713" s="39"/>
      <c r="AV713" s="39"/>
      <c r="AW713" s="34"/>
      <c r="AX713" s="38"/>
      <c r="AY713" s="38"/>
      <c r="AZ713" s="38"/>
      <c r="BA713" s="38"/>
      <c r="BB713" s="38"/>
      <c r="BC713" s="38"/>
      <c r="BD713" s="38"/>
      <c r="BE713" s="38"/>
      <c r="BF713" s="38"/>
      <c r="BG713" s="38"/>
      <c r="BH713" s="38"/>
      <c r="BI713" s="38"/>
      <c r="BJ713" s="38"/>
      <c r="BK713" s="38"/>
      <c r="BL713" s="38"/>
      <c r="BM713" s="38"/>
      <c r="BN713" s="38"/>
      <c r="BO713" s="38"/>
      <c r="BP713" s="38"/>
      <c r="BQ713" s="38"/>
      <c r="BR713" s="38"/>
    </row>
    <row r="714" ht="15.75" customHeight="1">
      <c r="A714" s="38"/>
      <c r="B714" s="36"/>
      <c r="C714" s="34"/>
      <c r="D714" s="36"/>
      <c r="E714" s="36"/>
      <c r="F714" s="36"/>
      <c r="G714" s="36"/>
      <c r="H714" s="36"/>
      <c r="I714" s="36"/>
      <c r="J714" s="38"/>
      <c r="K714" s="38"/>
      <c r="L714" s="39"/>
      <c r="M714" s="46"/>
      <c r="N714" s="264"/>
      <c r="O714" s="46"/>
      <c r="P714" s="46"/>
      <c r="Q714" s="34"/>
      <c r="R714" s="36"/>
      <c r="S714" s="46"/>
      <c r="T714" s="36"/>
      <c r="U714" s="46"/>
      <c r="V714" s="46"/>
      <c r="W714" s="38"/>
      <c r="X714" s="38"/>
      <c r="Y714" s="36"/>
      <c r="Z714" s="34"/>
      <c r="AA714" s="48"/>
      <c r="AB714" s="20"/>
      <c r="AC714" s="46"/>
      <c r="AD714" s="46"/>
      <c r="AE714" s="38"/>
      <c r="AF714" s="34"/>
      <c r="AG714" s="38"/>
      <c r="AH714" s="38"/>
      <c r="AI714" s="38"/>
      <c r="AJ714" s="38"/>
      <c r="AK714" s="38"/>
      <c r="AL714" s="38"/>
      <c r="AM714" s="38"/>
      <c r="AN714" s="38"/>
      <c r="AO714" s="34"/>
      <c r="AP714" s="34"/>
      <c r="AQ714" s="34"/>
      <c r="AR714" s="53"/>
      <c r="AS714" s="53"/>
      <c r="AT714" s="38"/>
      <c r="AU714" s="39"/>
      <c r="AV714" s="39"/>
      <c r="AW714" s="34"/>
      <c r="AX714" s="38"/>
      <c r="AY714" s="38"/>
      <c r="AZ714" s="38"/>
      <c r="BA714" s="38"/>
      <c r="BB714" s="38"/>
      <c r="BC714" s="38"/>
      <c r="BD714" s="38"/>
      <c r="BE714" s="38"/>
      <c r="BF714" s="38"/>
      <c r="BG714" s="38"/>
      <c r="BH714" s="38"/>
      <c r="BI714" s="38"/>
      <c r="BJ714" s="38"/>
      <c r="BK714" s="38"/>
      <c r="BL714" s="38"/>
      <c r="BM714" s="38"/>
      <c r="BN714" s="38"/>
      <c r="BO714" s="38"/>
      <c r="BP714" s="38"/>
      <c r="BQ714" s="38"/>
      <c r="BR714" s="38"/>
    </row>
    <row r="715" ht="15.75" customHeight="1">
      <c r="A715" s="38"/>
      <c r="B715" s="36"/>
      <c r="C715" s="34"/>
      <c r="D715" s="36"/>
      <c r="E715" s="36"/>
      <c r="F715" s="36"/>
      <c r="G715" s="36"/>
      <c r="H715" s="36"/>
      <c r="I715" s="36"/>
      <c r="J715" s="38"/>
      <c r="K715" s="38"/>
      <c r="L715" s="39"/>
      <c r="M715" s="46"/>
      <c r="N715" s="264"/>
      <c r="O715" s="46"/>
      <c r="P715" s="46"/>
      <c r="Q715" s="34"/>
      <c r="R715" s="36"/>
      <c r="S715" s="46"/>
      <c r="T715" s="36"/>
      <c r="U715" s="46"/>
      <c r="V715" s="46"/>
      <c r="W715" s="38"/>
      <c r="X715" s="38"/>
      <c r="Y715" s="36"/>
      <c r="Z715" s="34"/>
      <c r="AA715" s="48"/>
      <c r="AB715" s="20"/>
      <c r="AC715" s="46"/>
      <c r="AD715" s="46"/>
      <c r="AE715" s="38"/>
      <c r="AF715" s="34"/>
      <c r="AG715" s="38"/>
      <c r="AH715" s="38"/>
      <c r="AI715" s="38"/>
      <c r="AJ715" s="38"/>
      <c r="AK715" s="38"/>
      <c r="AL715" s="38"/>
      <c r="AM715" s="38"/>
      <c r="AN715" s="38"/>
      <c r="AO715" s="34"/>
      <c r="AP715" s="34"/>
      <c r="AQ715" s="34"/>
      <c r="AR715" s="53"/>
      <c r="AS715" s="53"/>
      <c r="AT715" s="38"/>
      <c r="AU715" s="39"/>
      <c r="AV715" s="39"/>
      <c r="AW715" s="34"/>
      <c r="AX715" s="38"/>
      <c r="AY715" s="38"/>
      <c r="AZ715" s="38"/>
      <c r="BA715" s="38"/>
      <c r="BB715" s="38"/>
      <c r="BC715" s="38"/>
      <c r="BD715" s="38"/>
      <c r="BE715" s="38"/>
      <c r="BF715" s="38"/>
      <c r="BG715" s="38"/>
      <c r="BH715" s="38"/>
      <c r="BI715" s="38"/>
      <c r="BJ715" s="38"/>
      <c r="BK715" s="38"/>
      <c r="BL715" s="38"/>
      <c r="BM715" s="38"/>
      <c r="BN715" s="38"/>
      <c r="BO715" s="38"/>
      <c r="BP715" s="38"/>
      <c r="BQ715" s="38"/>
      <c r="BR715" s="38"/>
    </row>
    <row r="716" ht="15.75" customHeight="1">
      <c r="A716" s="38"/>
      <c r="B716" s="36"/>
      <c r="C716" s="34"/>
      <c r="D716" s="36"/>
      <c r="E716" s="36"/>
      <c r="F716" s="36"/>
      <c r="G716" s="36"/>
      <c r="H716" s="36"/>
      <c r="I716" s="36"/>
      <c r="J716" s="38"/>
      <c r="K716" s="38"/>
      <c r="L716" s="39"/>
      <c r="M716" s="46"/>
      <c r="N716" s="264"/>
      <c r="O716" s="46"/>
      <c r="P716" s="46"/>
      <c r="Q716" s="34"/>
      <c r="R716" s="36"/>
      <c r="S716" s="46"/>
      <c r="T716" s="36"/>
      <c r="U716" s="46"/>
      <c r="V716" s="46"/>
      <c r="W716" s="38"/>
      <c r="X716" s="38"/>
      <c r="Y716" s="36"/>
      <c r="Z716" s="34"/>
      <c r="AA716" s="48"/>
      <c r="AB716" s="20"/>
      <c r="AC716" s="46"/>
      <c r="AD716" s="46"/>
      <c r="AE716" s="38"/>
      <c r="AF716" s="34"/>
      <c r="AG716" s="38"/>
      <c r="AH716" s="38"/>
      <c r="AI716" s="38"/>
      <c r="AJ716" s="38"/>
      <c r="AK716" s="38"/>
      <c r="AL716" s="38"/>
      <c r="AM716" s="38"/>
      <c r="AN716" s="38"/>
      <c r="AO716" s="34"/>
      <c r="AP716" s="34"/>
      <c r="AQ716" s="34"/>
      <c r="AR716" s="53"/>
      <c r="AS716" s="53"/>
      <c r="AT716" s="38"/>
      <c r="AU716" s="39"/>
      <c r="AV716" s="39"/>
      <c r="AW716" s="34"/>
      <c r="AX716" s="38"/>
      <c r="AY716" s="38"/>
      <c r="AZ716" s="38"/>
      <c r="BA716" s="38"/>
      <c r="BB716" s="38"/>
      <c r="BC716" s="38"/>
      <c r="BD716" s="38"/>
      <c r="BE716" s="38"/>
      <c r="BF716" s="38"/>
      <c r="BG716" s="38"/>
      <c r="BH716" s="38"/>
      <c r="BI716" s="38"/>
      <c r="BJ716" s="38"/>
      <c r="BK716" s="38"/>
      <c r="BL716" s="38"/>
      <c r="BM716" s="38"/>
      <c r="BN716" s="38"/>
      <c r="BO716" s="38"/>
      <c r="BP716" s="38"/>
      <c r="BQ716" s="38"/>
      <c r="BR716" s="38"/>
    </row>
    <row r="717" ht="15.75" customHeight="1">
      <c r="A717" s="38"/>
      <c r="B717" s="36"/>
      <c r="C717" s="34"/>
      <c r="D717" s="36"/>
      <c r="E717" s="36"/>
      <c r="F717" s="36"/>
      <c r="G717" s="36"/>
      <c r="H717" s="36"/>
      <c r="I717" s="36"/>
      <c r="J717" s="38"/>
      <c r="K717" s="38"/>
      <c r="L717" s="39"/>
      <c r="M717" s="46"/>
      <c r="N717" s="264"/>
      <c r="O717" s="46"/>
      <c r="P717" s="46"/>
      <c r="Q717" s="34"/>
      <c r="R717" s="36"/>
      <c r="S717" s="46"/>
      <c r="T717" s="36"/>
      <c r="U717" s="46"/>
      <c r="V717" s="46"/>
      <c r="W717" s="38"/>
      <c r="X717" s="38"/>
      <c r="Y717" s="36"/>
      <c r="Z717" s="34"/>
      <c r="AA717" s="48"/>
      <c r="AB717" s="20"/>
      <c r="AC717" s="46"/>
      <c r="AD717" s="46"/>
      <c r="AE717" s="38"/>
      <c r="AF717" s="34"/>
      <c r="AG717" s="38"/>
      <c r="AH717" s="38"/>
      <c r="AI717" s="38"/>
      <c r="AJ717" s="38"/>
      <c r="AK717" s="38"/>
      <c r="AL717" s="38"/>
      <c r="AM717" s="38"/>
      <c r="AN717" s="38"/>
      <c r="AO717" s="34"/>
      <c r="AP717" s="34"/>
      <c r="AQ717" s="34"/>
      <c r="AR717" s="53"/>
      <c r="AS717" s="53"/>
      <c r="AT717" s="38"/>
      <c r="AU717" s="39"/>
      <c r="AV717" s="39"/>
      <c r="AW717" s="34"/>
      <c r="AX717" s="38"/>
      <c r="AY717" s="38"/>
      <c r="AZ717" s="38"/>
      <c r="BA717" s="38"/>
      <c r="BB717" s="38"/>
      <c r="BC717" s="38"/>
      <c r="BD717" s="38"/>
      <c r="BE717" s="38"/>
      <c r="BF717" s="38"/>
      <c r="BG717" s="38"/>
      <c r="BH717" s="38"/>
      <c r="BI717" s="38"/>
      <c r="BJ717" s="38"/>
      <c r="BK717" s="38"/>
      <c r="BL717" s="38"/>
      <c r="BM717" s="38"/>
      <c r="BN717" s="38"/>
      <c r="BO717" s="38"/>
      <c r="BP717" s="38"/>
      <c r="BQ717" s="38"/>
      <c r="BR717" s="38"/>
    </row>
    <row r="718" ht="15.75" customHeight="1">
      <c r="A718" s="38"/>
      <c r="B718" s="36"/>
      <c r="C718" s="34"/>
      <c r="D718" s="36"/>
      <c r="E718" s="36"/>
      <c r="F718" s="36"/>
      <c r="G718" s="36"/>
      <c r="H718" s="36"/>
      <c r="I718" s="36"/>
      <c r="J718" s="38"/>
      <c r="K718" s="38"/>
      <c r="L718" s="39"/>
      <c r="M718" s="46"/>
      <c r="N718" s="264"/>
      <c r="O718" s="46"/>
      <c r="P718" s="46"/>
      <c r="Q718" s="34"/>
      <c r="R718" s="36"/>
      <c r="S718" s="46"/>
      <c r="T718" s="36"/>
      <c r="U718" s="46"/>
      <c r="V718" s="46"/>
      <c r="W718" s="38"/>
      <c r="X718" s="38"/>
      <c r="Y718" s="36"/>
      <c r="Z718" s="34"/>
      <c r="AA718" s="48"/>
      <c r="AB718" s="20"/>
      <c r="AC718" s="46"/>
      <c r="AD718" s="46"/>
      <c r="AE718" s="38"/>
      <c r="AF718" s="34"/>
      <c r="AG718" s="38"/>
      <c r="AH718" s="38"/>
      <c r="AI718" s="38"/>
      <c r="AJ718" s="38"/>
      <c r="AK718" s="38"/>
      <c r="AL718" s="38"/>
      <c r="AM718" s="38"/>
      <c r="AN718" s="38"/>
      <c r="AO718" s="34"/>
      <c r="AP718" s="34"/>
      <c r="AQ718" s="34"/>
      <c r="AR718" s="53"/>
      <c r="AS718" s="53"/>
      <c r="AT718" s="38"/>
      <c r="AU718" s="39"/>
      <c r="AV718" s="39"/>
      <c r="AW718" s="34"/>
      <c r="AX718" s="38"/>
      <c r="AY718" s="38"/>
      <c r="AZ718" s="38"/>
      <c r="BA718" s="38"/>
      <c r="BB718" s="38"/>
      <c r="BC718" s="38"/>
      <c r="BD718" s="38"/>
      <c r="BE718" s="38"/>
      <c r="BF718" s="38"/>
      <c r="BG718" s="38"/>
      <c r="BH718" s="38"/>
      <c r="BI718" s="38"/>
      <c r="BJ718" s="38"/>
      <c r="BK718" s="38"/>
      <c r="BL718" s="38"/>
      <c r="BM718" s="38"/>
      <c r="BN718" s="38"/>
      <c r="BO718" s="38"/>
      <c r="BP718" s="38"/>
      <c r="BQ718" s="38"/>
      <c r="BR718" s="38"/>
    </row>
    <row r="719" ht="15.75" customHeight="1">
      <c r="A719" s="38"/>
      <c r="B719" s="36"/>
      <c r="C719" s="34"/>
      <c r="D719" s="36"/>
      <c r="E719" s="36"/>
      <c r="F719" s="36"/>
      <c r="G719" s="36"/>
      <c r="H719" s="36"/>
      <c r="I719" s="36"/>
      <c r="J719" s="38"/>
      <c r="K719" s="38"/>
      <c r="L719" s="39"/>
      <c r="M719" s="46"/>
      <c r="N719" s="264"/>
      <c r="O719" s="46"/>
      <c r="P719" s="46"/>
      <c r="Q719" s="34"/>
      <c r="R719" s="36"/>
      <c r="S719" s="46"/>
      <c r="T719" s="36"/>
      <c r="U719" s="46"/>
      <c r="V719" s="46"/>
      <c r="W719" s="38"/>
      <c r="X719" s="38"/>
      <c r="Y719" s="36"/>
      <c r="Z719" s="34"/>
      <c r="AA719" s="48"/>
      <c r="AB719" s="20"/>
      <c r="AC719" s="46"/>
      <c r="AD719" s="46"/>
      <c r="AE719" s="38"/>
      <c r="AF719" s="34"/>
      <c r="AG719" s="38"/>
      <c r="AH719" s="38"/>
      <c r="AI719" s="38"/>
      <c r="AJ719" s="38"/>
      <c r="AK719" s="38"/>
      <c r="AL719" s="38"/>
      <c r="AM719" s="38"/>
      <c r="AN719" s="38"/>
      <c r="AO719" s="34"/>
      <c r="AP719" s="34"/>
      <c r="AQ719" s="34"/>
      <c r="AR719" s="53"/>
      <c r="AS719" s="53"/>
      <c r="AT719" s="38"/>
      <c r="AU719" s="39"/>
      <c r="AV719" s="39"/>
      <c r="AW719" s="34"/>
      <c r="AX719" s="38"/>
      <c r="AY719" s="38"/>
      <c r="AZ719" s="38"/>
      <c r="BA719" s="38"/>
      <c r="BB719" s="38"/>
      <c r="BC719" s="38"/>
      <c r="BD719" s="38"/>
      <c r="BE719" s="38"/>
      <c r="BF719" s="38"/>
      <c r="BG719" s="38"/>
      <c r="BH719" s="38"/>
      <c r="BI719" s="38"/>
      <c r="BJ719" s="38"/>
      <c r="BK719" s="38"/>
      <c r="BL719" s="38"/>
      <c r="BM719" s="38"/>
      <c r="BN719" s="38"/>
      <c r="BO719" s="38"/>
      <c r="BP719" s="38"/>
      <c r="BQ719" s="38"/>
      <c r="BR719" s="38"/>
    </row>
    <row r="720" ht="15.75" customHeight="1">
      <c r="A720" s="38"/>
      <c r="B720" s="36"/>
      <c r="C720" s="34"/>
      <c r="D720" s="36"/>
      <c r="E720" s="36"/>
      <c r="F720" s="36"/>
      <c r="G720" s="36"/>
      <c r="H720" s="36"/>
      <c r="I720" s="36"/>
      <c r="J720" s="38"/>
      <c r="K720" s="38"/>
      <c r="L720" s="39"/>
      <c r="M720" s="46"/>
      <c r="N720" s="264"/>
      <c r="O720" s="46"/>
      <c r="P720" s="46"/>
      <c r="Q720" s="34"/>
      <c r="R720" s="36"/>
      <c r="S720" s="46"/>
      <c r="T720" s="36"/>
      <c r="U720" s="46"/>
      <c r="V720" s="46"/>
      <c r="W720" s="38"/>
      <c r="X720" s="38"/>
      <c r="Y720" s="36"/>
      <c r="Z720" s="34"/>
      <c r="AA720" s="48"/>
      <c r="AB720" s="20"/>
      <c r="AC720" s="46"/>
      <c r="AD720" s="46"/>
      <c r="AE720" s="38"/>
      <c r="AF720" s="34"/>
      <c r="AG720" s="38"/>
      <c r="AH720" s="38"/>
      <c r="AI720" s="38"/>
      <c r="AJ720" s="38"/>
      <c r="AK720" s="38"/>
      <c r="AL720" s="38"/>
      <c r="AM720" s="38"/>
      <c r="AN720" s="38"/>
      <c r="AO720" s="34"/>
      <c r="AP720" s="34"/>
      <c r="AQ720" s="34"/>
      <c r="AR720" s="53"/>
      <c r="AS720" s="53"/>
      <c r="AT720" s="38"/>
      <c r="AU720" s="39"/>
      <c r="AV720" s="39"/>
      <c r="AW720" s="34"/>
      <c r="AX720" s="38"/>
      <c r="AY720" s="38"/>
      <c r="AZ720" s="38"/>
      <c r="BA720" s="38"/>
      <c r="BB720" s="38"/>
      <c r="BC720" s="38"/>
      <c r="BD720" s="38"/>
      <c r="BE720" s="38"/>
      <c r="BF720" s="38"/>
      <c r="BG720" s="38"/>
      <c r="BH720" s="38"/>
      <c r="BI720" s="38"/>
      <c r="BJ720" s="38"/>
      <c r="BK720" s="38"/>
      <c r="BL720" s="38"/>
      <c r="BM720" s="38"/>
      <c r="BN720" s="38"/>
      <c r="BO720" s="38"/>
      <c r="BP720" s="38"/>
      <c r="BQ720" s="38"/>
      <c r="BR720" s="38"/>
    </row>
    <row r="721" ht="15.75" customHeight="1">
      <c r="A721" s="38"/>
      <c r="B721" s="36"/>
      <c r="C721" s="34"/>
      <c r="D721" s="36"/>
      <c r="E721" s="36"/>
      <c r="F721" s="36"/>
      <c r="G721" s="36"/>
      <c r="H721" s="36"/>
      <c r="I721" s="36"/>
      <c r="J721" s="38"/>
      <c r="K721" s="38"/>
      <c r="L721" s="39"/>
      <c r="M721" s="46"/>
      <c r="N721" s="264"/>
      <c r="O721" s="46"/>
      <c r="P721" s="46"/>
      <c r="Q721" s="34"/>
      <c r="R721" s="36"/>
      <c r="S721" s="46"/>
      <c r="T721" s="36"/>
      <c r="U721" s="46"/>
      <c r="V721" s="46"/>
      <c r="W721" s="38"/>
      <c r="X721" s="38"/>
      <c r="Y721" s="36"/>
      <c r="Z721" s="34"/>
      <c r="AA721" s="48"/>
      <c r="AB721" s="20"/>
      <c r="AC721" s="46"/>
      <c r="AD721" s="46"/>
      <c r="AE721" s="38"/>
      <c r="AF721" s="34"/>
      <c r="AG721" s="38"/>
      <c r="AH721" s="38"/>
      <c r="AI721" s="38"/>
      <c r="AJ721" s="38"/>
      <c r="AK721" s="38"/>
      <c r="AL721" s="38"/>
      <c r="AM721" s="38"/>
      <c r="AN721" s="38"/>
      <c r="AO721" s="34"/>
      <c r="AP721" s="34"/>
      <c r="AQ721" s="34"/>
      <c r="AR721" s="53"/>
      <c r="AS721" s="53"/>
      <c r="AT721" s="38"/>
      <c r="AU721" s="39"/>
      <c r="AV721" s="39"/>
      <c r="AW721" s="34"/>
      <c r="AX721" s="38"/>
      <c r="AY721" s="38"/>
      <c r="AZ721" s="38"/>
      <c r="BA721" s="38"/>
      <c r="BB721" s="38"/>
      <c r="BC721" s="38"/>
      <c r="BD721" s="38"/>
      <c r="BE721" s="38"/>
      <c r="BF721" s="38"/>
      <c r="BG721" s="38"/>
      <c r="BH721" s="38"/>
      <c r="BI721" s="38"/>
      <c r="BJ721" s="38"/>
      <c r="BK721" s="38"/>
      <c r="BL721" s="38"/>
      <c r="BM721" s="38"/>
      <c r="BN721" s="38"/>
      <c r="BO721" s="38"/>
      <c r="BP721" s="38"/>
      <c r="BQ721" s="38"/>
      <c r="BR721" s="38"/>
    </row>
    <row r="722" ht="15.75" customHeight="1">
      <c r="A722" s="38"/>
      <c r="B722" s="36"/>
      <c r="C722" s="34"/>
      <c r="D722" s="36"/>
      <c r="E722" s="36"/>
      <c r="F722" s="36"/>
      <c r="G722" s="36"/>
      <c r="H722" s="36"/>
      <c r="I722" s="36"/>
      <c r="J722" s="38"/>
      <c r="K722" s="38"/>
      <c r="L722" s="39"/>
      <c r="M722" s="46"/>
      <c r="N722" s="264"/>
      <c r="O722" s="46"/>
      <c r="P722" s="46"/>
      <c r="Q722" s="34"/>
      <c r="R722" s="36"/>
      <c r="S722" s="46"/>
      <c r="T722" s="36"/>
      <c r="U722" s="46"/>
      <c r="V722" s="46"/>
      <c r="W722" s="38"/>
      <c r="X722" s="38"/>
      <c r="Y722" s="36"/>
      <c r="Z722" s="34"/>
      <c r="AA722" s="48"/>
      <c r="AB722" s="20"/>
      <c r="AC722" s="46"/>
      <c r="AD722" s="46"/>
      <c r="AE722" s="38"/>
      <c r="AF722" s="34"/>
      <c r="AG722" s="38"/>
      <c r="AH722" s="38"/>
      <c r="AI722" s="38"/>
      <c r="AJ722" s="38"/>
      <c r="AK722" s="38"/>
      <c r="AL722" s="38"/>
      <c r="AM722" s="38"/>
      <c r="AN722" s="38"/>
      <c r="AO722" s="34"/>
      <c r="AP722" s="34"/>
      <c r="AQ722" s="34"/>
      <c r="AR722" s="53"/>
      <c r="AS722" s="53"/>
      <c r="AT722" s="38"/>
      <c r="AU722" s="39"/>
      <c r="AV722" s="39"/>
      <c r="AW722" s="34"/>
      <c r="AX722" s="38"/>
      <c r="AY722" s="38"/>
      <c r="AZ722" s="38"/>
      <c r="BA722" s="38"/>
      <c r="BB722" s="38"/>
      <c r="BC722" s="38"/>
      <c r="BD722" s="38"/>
      <c r="BE722" s="38"/>
      <c r="BF722" s="38"/>
      <c r="BG722" s="38"/>
      <c r="BH722" s="38"/>
      <c r="BI722" s="38"/>
      <c r="BJ722" s="38"/>
      <c r="BK722" s="38"/>
      <c r="BL722" s="38"/>
      <c r="BM722" s="38"/>
      <c r="BN722" s="38"/>
      <c r="BO722" s="38"/>
      <c r="BP722" s="38"/>
      <c r="BQ722" s="38"/>
      <c r="BR722" s="38"/>
    </row>
    <row r="723" ht="15.75" customHeight="1">
      <c r="A723" s="38"/>
      <c r="B723" s="36"/>
      <c r="C723" s="34"/>
      <c r="D723" s="36"/>
      <c r="E723" s="36"/>
      <c r="F723" s="36"/>
      <c r="G723" s="36"/>
      <c r="H723" s="36"/>
      <c r="I723" s="36"/>
      <c r="J723" s="38"/>
      <c r="K723" s="38"/>
      <c r="L723" s="39"/>
      <c r="M723" s="46"/>
      <c r="N723" s="264"/>
      <c r="O723" s="46"/>
      <c r="P723" s="46"/>
      <c r="Q723" s="34"/>
      <c r="R723" s="36"/>
      <c r="S723" s="46"/>
      <c r="T723" s="36"/>
      <c r="U723" s="46"/>
      <c r="V723" s="46"/>
      <c r="W723" s="38"/>
      <c r="X723" s="38"/>
      <c r="Y723" s="36"/>
      <c r="Z723" s="34"/>
      <c r="AA723" s="48"/>
      <c r="AB723" s="20"/>
      <c r="AC723" s="46"/>
      <c r="AD723" s="46"/>
      <c r="AE723" s="38"/>
      <c r="AF723" s="34"/>
      <c r="AG723" s="38"/>
      <c r="AH723" s="38"/>
      <c r="AI723" s="38"/>
      <c r="AJ723" s="38"/>
      <c r="AK723" s="38"/>
      <c r="AL723" s="38"/>
      <c r="AM723" s="38"/>
      <c r="AN723" s="38"/>
      <c r="AO723" s="34"/>
      <c r="AP723" s="34"/>
      <c r="AQ723" s="34"/>
      <c r="AR723" s="53"/>
      <c r="AS723" s="53"/>
      <c r="AT723" s="38"/>
      <c r="AU723" s="39"/>
      <c r="AV723" s="39"/>
      <c r="AW723" s="34"/>
      <c r="AX723" s="38"/>
      <c r="AY723" s="38"/>
      <c r="AZ723" s="38"/>
      <c r="BA723" s="38"/>
      <c r="BB723" s="38"/>
      <c r="BC723" s="38"/>
      <c r="BD723" s="38"/>
      <c r="BE723" s="38"/>
      <c r="BF723" s="38"/>
      <c r="BG723" s="38"/>
      <c r="BH723" s="38"/>
      <c r="BI723" s="38"/>
      <c r="BJ723" s="38"/>
      <c r="BK723" s="38"/>
      <c r="BL723" s="38"/>
      <c r="BM723" s="38"/>
      <c r="BN723" s="38"/>
      <c r="BO723" s="38"/>
      <c r="BP723" s="38"/>
      <c r="BQ723" s="38"/>
      <c r="BR723" s="38"/>
    </row>
    <row r="724" ht="15.75" customHeight="1">
      <c r="A724" s="38"/>
      <c r="B724" s="36"/>
      <c r="C724" s="34"/>
      <c r="D724" s="36"/>
      <c r="E724" s="36"/>
      <c r="F724" s="36"/>
      <c r="G724" s="36"/>
      <c r="H724" s="36"/>
      <c r="I724" s="36"/>
      <c r="J724" s="38"/>
      <c r="K724" s="38"/>
      <c r="L724" s="39"/>
      <c r="M724" s="46"/>
      <c r="N724" s="264"/>
      <c r="O724" s="46"/>
      <c r="P724" s="46"/>
      <c r="Q724" s="34"/>
      <c r="R724" s="36"/>
      <c r="S724" s="46"/>
      <c r="T724" s="36"/>
      <c r="U724" s="46"/>
      <c r="V724" s="46"/>
      <c r="W724" s="38"/>
      <c r="X724" s="38"/>
      <c r="Y724" s="36"/>
      <c r="Z724" s="34"/>
      <c r="AA724" s="48"/>
      <c r="AB724" s="20"/>
      <c r="AC724" s="46"/>
      <c r="AD724" s="46"/>
      <c r="AE724" s="38"/>
      <c r="AF724" s="34"/>
      <c r="AG724" s="38"/>
      <c r="AH724" s="38"/>
      <c r="AI724" s="38"/>
      <c r="AJ724" s="38"/>
      <c r="AK724" s="38"/>
      <c r="AL724" s="38"/>
      <c r="AM724" s="38"/>
      <c r="AN724" s="38"/>
      <c r="AO724" s="34"/>
      <c r="AP724" s="34"/>
      <c r="AQ724" s="34"/>
      <c r="AR724" s="53"/>
      <c r="AS724" s="53"/>
      <c r="AT724" s="38"/>
      <c r="AU724" s="39"/>
      <c r="AV724" s="39"/>
      <c r="AW724" s="34"/>
      <c r="AX724" s="38"/>
      <c r="AY724" s="38"/>
      <c r="AZ724" s="38"/>
      <c r="BA724" s="38"/>
      <c r="BB724" s="38"/>
      <c r="BC724" s="38"/>
      <c r="BD724" s="38"/>
      <c r="BE724" s="38"/>
      <c r="BF724" s="38"/>
      <c r="BG724" s="38"/>
      <c r="BH724" s="38"/>
      <c r="BI724" s="38"/>
      <c r="BJ724" s="38"/>
      <c r="BK724" s="38"/>
      <c r="BL724" s="38"/>
      <c r="BM724" s="38"/>
      <c r="BN724" s="38"/>
      <c r="BO724" s="38"/>
      <c r="BP724" s="38"/>
      <c r="BQ724" s="38"/>
      <c r="BR724" s="38"/>
    </row>
    <row r="725" ht="15.75" customHeight="1">
      <c r="A725" s="38"/>
      <c r="B725" s="36"/>
      <c r="C725" s="34"/>
      <c r="D725" s="36"/>
      <c r="E725" s="36"/>
      <c r="F725" s="36"/>
      <c r="G725" s="36"/>
      <c r="H725" s="36"/>
      <c r="I725" s="36"/>
      <c r="J725" s="38"/>
      <c r="K725" s="38"/>
      <c r="L725" s="39"/>
      <c r="M725" s="46"/>
      <c r="N725" s="264"/>
      <c r="O725" s="46"/>
      <c r="P725" s="46"/>
      <c r="Q725" s="34"/>
      <c r="R725" s="36"/>
      <c r="S725" s="46"/>
      <c r="T725" s="36"/>
      <c r="U725" s="46"/>
      <c r="V725" s="46"/>
      <c r="W725" s="38"/>
      <c r="X725" s="38"/>
      <c r="Y725" s="36"/>
      <c r="Z725" s="34"/>
      <c r="AA725" s="48"/>
      <c r="AB725" s="20"/>
      <c r="AC725" s="46"/>
      <c r="AD725" s="46"/>
      <c r="AE725" s="38"/>
      <c r="AF725" s="34"/>
      <c r="AG725" s="38"/>
      <c r="AH725" s="38"/>
      <c r="AI725" s="38"/>
      <c r="AJ725" s="38"/>
      <c r="AK725" s="38"/>
      <c r="AL725" s="38"/>
      <c r="AM725" s="38"/>
      <c r="AN725" s="38"/>
      <c r="AO725" s="34"/>
      <c r="AP725" s="34"/>
      <c r="AQ725" s="34"/>
      <c r="AR725" s="53"/>
      <c r="AS725" s="53"/>
      <c r="AT725" s="38"/>
      <c r="AU725" s="39"/>
      <c r="AV725" s="39"/>
      <c r="AW725" s="34"/>
      <c r="AX725" s="38"/>
      <c r="AY725" s="38"/>
      <c r="AZ725" s="38"/>
      <c r="BA725" s="38"/>
      <c r="BB725" s="38"/>
      <c r="BC725" s="38"/>
      <c r="BD725" s="38"/>
      <c r="BE725" s="38"/>
      <c r="BF725" s="38"/>
      <c r="BG725" s="38"/>
      <c r="BH725" s="38"/>
      <c r="BI725" s="38"/>
      <c r="BJ725" s="38"/>
      <c r="BK725" s="38"/>
      <c r="BL725" s="38"/>
      <c r="BM725" s="38"/>
      <c r="BN725" s="38"/>
      <c r="BO725" s="38"/>
      <c r="BP725" s="38"/>
      <c r="BQ725" s="38"/>
      <c r="BR725" s="38"/>
    </row>
    <row r="726" ht="15.75" customHeight="1">
      <c r="A726" s="38"/>
      <c r="B726" s="36"/>
      <c r="C726" s="34"/>
      <c r="D726" s="36"/>
      <c r="E726" s="36"/>
      <c r="F726" s="36"/>
      <c r="G726" s="36"/>
      <c r="H726" s="36"/>
      <c r="I726" s="36"/>
      <c r="J726" s="38"/>
      <c r="K726" s="38"/>
      <c r="L726" s="39"/>
      <c r="M726" s="46"/>
      <c r="N726" s="264"/>
      <c r="O726" s="46"/>
      <c r="P726" s="46"/>
      <c r="Q726" s="34"/>
      <c r="R726" s="36"/>
      <c r="S726" s="46"/>
      <c r="T726" s="36"/>
      <c r="U726" s="46"/>
      <c r="V726" s="46"/>
      <c r="W726" s="38"/>
      <c r="X726" s="38"/>
      <c r="Y726" s="36"/>
      <c r="Z726" s="34"/>
      <c r="AA726" s="48"/>
      <c r="AB726" s="20"/>
      <c r="AC726" s="46"/>
      <c r="AD726" s="46"/>
      <c r="AE726" s="38"/>
      <c r="AF726" s="34"/>
      <c r="AG726" s="38"/>
      <c r="AH726" s="38"/>
      <c r="AI726" s="38"/>
      <c r="AJ726" s="38"/>
      <c r="AK726" s="38"/>
      <c r="AL726" s="38"/>
      <c r="AM726" s="38"/>
      <c r="AN726" s="38"/>
      <c r="AO726" s="34"/>
      <c r="AP726" s="34"/>
      <c r="AQ726" s="34"/>
      <c r="AR726" s="53"/>
      <c r="AS726" s="53"/>
      <c r="AT726" s="38"/>
      <c r="AU726" s="39"/>
      <c r="AV726" s="39"/>
      <c r="AW726" s="34"/>
      <c r="AX726" s="38"/>
      <c r="AY726" s="38"/>
      <c r="AZ726" s="38"/>
      <c r="BA726" s="38"/>
      <c r="BB726" s="38"/>
      <c r="BC726" s="38"/>
      <c r="BD726" s="38"/>
      <c r="BE726" s="38"/>
      <c r="BF726" s="38"/>
      <c r="BG726" s="38"/>
      <c r="BH726" s="38"/>
      <c r="BI726" s="38"/>
      <c r="BJ726" s="38"/>
      <c r="BK726" s="38"/>
      <c r="BL726" s="38"/>
      <c r="BM726" s="38"/>
      <c r="BN726" s="38"/>
      <c r="BO726" s="38"/>
      <c r="BP726" s="38"/>
      <c r="BQ726" s="38"/>
      <c r="BR726" s="38"/>
    </row>
    <row r="727" ht="15.75" customHeight="1">
      <c r="A727" s="38"/>
      <c r="B727" s="36"/>
      <c r="C727" s="34"/>
      <c r="D727" s="36"/>
      <c r="E727" s="36"/>
      <c r="F727" s="36"/>
      <c r="G727" s="36"/>
      <c r="H727" s="36"/>
      <c r="I727" s="36"/>
      <c r="J727" s="38"/>
      <c r="K727" s="38"/>
      <c r="L727" s="39"/>
      <c r="M727" s="46"/>
      <c r="N727" s="264"/>
      <c r="O727" s="46"/>
      <c r="P727" s="46"/>
      <c r="Q727" s="34"/>
      <c r="R727" s="36"/>
      <c r="S727" s="46"/>
      <c r="T727" s="36"/>
      <c r="U727" s="46"/>
      <c r="V727" s="46"/>
      <c r="W727" s="38"/>
      <c r="X727" s="38"/>
      <c r="Y727" s="36"/>
      <c r="Z727" s="34"/>
      <c r="AA727" s="48"/>
      <c r="AB727" s="20"/>
      <c r="AC727" s="46"/>
      <c r="AD727" s="46"/>
      <c r="AE727" s="38"/>
      <c r="AF727" s="34"/>
      <c r="AG727" s="38"/>
      <c r="AH727" s="38"/>
      <c r="AI727" s="38"/>
      <c r="AJ727" s="38"/>
      <c r="AK727" s="38"/>
      <c r="AL727" s="38"/>
      <c r="AM727" s="38"/>
      <c r="AN727" s="38"/>
      <c r="AO727" s="34"/>
      <c r="AP727" s="34"/>
      <c r="AQ727" s="34"/>
      <c r="AR727" s="53"/>
      <c r="AS727" s="53"/>
      <c r="AT727" s="38"/>
      <c r="AU727" s="39"/>
      <c r="AV727" s="39"/>
      <c r="AW727" s="34"/>
      <c r="AX727" s="38"/>
      <c r="AY727" s="38"/>
      <c r="AZ727" s="38"/>
      <c r="BA727" s="38"/>
      <c r="BB727" s="38"/>
      <c r="BC727" s="38"/>
      <c r="BD727" s="38"/>
      <c r="BE727" s="38"/>
      <c r="BF727" s="38"/>
      <c r="BG727" s="38"/>
      <c r="BH727" s="38"/>
      <c r="BI727" s="38"/>
      <c r="BJ727" s="38"/>
      <c r="BK727" s="38"/>
      <c r="BL727" s="38"/>
      <c r="BM727" s="38"/>
      <c r="BN727" s="38"/>
      <c r="BO727" s="38"/>
      <c r="BP727" s="38"/>
      <c r="BQ727" s="38"/>
      <c r="BR727" s="38"/>
    </row>
    <row r="728" ht="15.75" customHeight="1">
      <c r="A728" s="38"/>
      <c r="B728" s="36"/>
      <c r="C728" s="34"/>
      <c r="D728" s="36"/>
      <c r="E728" s="36"/>
      <c r="F728" s="36"/>
      <c r="G728" s="36"/>
      <c r="H728" s="36"/>
      <c r="I728" s="36"/>
      <c r="J728" s="38"/>
      <c r="K728" s="38"/>
      <c r="L728" s="39"/>
      <c r="M728" s="46"/>
      <c r="N728" s="264"/>
      <c r="O728" s="46"/>
      <c r="P728" s="46"/>
      <c r="Q728" s="34"/>
      <c r="R728" s="36"/>
      <c r="S728" s="46"/>
      <c r="T728" s="36"/>
      <c r="U728" s="46"/>
      <c r="V728" s="46"/>
      <c r="W728" s="38"/>
      <c r="X728" s="38"/>
      <c r="Y728" s="36"/>
      <c r="Z728" s="34"/>
      <c r="AA728" s="48"/>
      <c r="AB728" s="20"/>
      <c r="AC728" s="46"/>
      <c r="AD728" s="46"/>
      <c r="AE728" s="38"/>
      <c r="AF728" s="34"/>
      <c r="AG728" s="38"/>
      <c r="AH728" s="38"/>
      <c r="AI728" s="38"/>
      <c r="AJ728" s="38"/>
      <c r="AK728" s="38"/>
      <c r="AL728" s="38"/>
      <c r="AM728" s="38"/>
      <c r="AN728" s="38"/>
      <c r="AO728" s="34"/>
      <c r="AP728" s="34"/>
      <c r="AQ728" s="34"/>
      <c r="AR728" s="53"/>
      <c r="AS728" s="53"/>
      <c r="AT728" s="38"/>
      <c r="AU728" s="39"/>
      <c r="AV728" s="39"/>
      <c r="AW728" s="34"/>
      <c r="AX728" s="38"/>
      <c r="AY728" s="38"/>
      <c r="AZ728" s="38"/>
      <c r="BA728" s="38"/>
      <c r="BB728" s="38"/>
      <c r="BC728" s="38"/>
      <c r="BD728" s="38"/>
      <c r="BE728" s="38"/>
      <c r="BF728" s="38"/>
      <c r="BG728" s="38"/>
      <c r="BH728" s="38"/>
      <c r="BI728" s="38"/>
      <c r="BJ728" s="38"/>
      <c r="BK728" s="38"/>
      <c r="BL728" s="38"/>
      <c r="BM728" s="38"/>
      <c r="BN728" s="38"/>
      <c r="BO728" s="38"/>
      <c r="BP728" s="38"/>
      <c r="BQ728" s="38"/>
      <c r="BR728" s="38"/>
    </row>
    <row r="729" ht="15.75" customHeight="1">
      <c r="A729" s="38"/>
      <c r="B729" s="36"/>
      <c r="C729" s="34"/>
      <c r="D729" s="36"/>
      <c r="E729" s="36"/>
      <c r="F729" s="36"/>
      <c r="G729" s="36"/>
      <c r="H729" s="36"/>
      <c r="I729" s="36"/>
      <c r="J729" s="38"/>
      <c r="K729" s="38"/>
      <c r="L729" s="39"/>
      <c r="M729" s="46"/>
      <c r="N729" s="264"/>
      <c r="O729" s="46"/>
      <c r="P729" s="46"/>
      <c r="Q729" s="34"/>
      <c r="R729" s="36"/>
      <c r="S729" s="46"/>
      <c r="T729" s="36"/>
      <c r="U729" s="46"/>
      <c r="V729" s="46"/>
      <c r="W729" s="38"/>
      <c r="X729" s="38"/>
      <c r="Y729" s="36"/>
      <c r="Z729" s="34"/>
      <c r="AA729" s="48"/>
      <c r="AB729" s="20"/>
      <c r="AC729" s="46"/>
      <c r="AD729" s="46"/>
      <c r="AE729" s="38"/>
      <c r="AF729" s="34"/>
      <c r="AG729" s="38"/>
      <c r="AH729" s="38"/>
      <c r="AI729" s="38"/>
      <c r="AJ729" s="38"/>
      <c r="AK729" s="38"/>
      <c r="AL729" s="38"/>
      <c r="AM729" s="38"/>
      <c r="AN729" s="38"/>
      <c r="AO729" s="34"/>
      <c r="AP729" s="34"/>
      <c r="AQ729" s="34"/>
      <c r="AR729" s="53"/>
      <c r="AS729" s="53"/>
      <c r="AT729" s="38"/>
      <c r="AU729" s="39"/>
      <c r="AV729" s="39"/>
      <c r="AW729" s="34"/>
      <c r="AX729" s="38"/>
      <c r="AY729" s="38"/>
      <c r="AZ729" s="38"/>
      <c r="BA729" s="38"/>
      <c r="BB729" s="38"/>
      <c r="BC729" s="38"/>
      <c r="BD729" s="38"/>
      <c r="BE729" s="38"/>
      <c r="BF729" s="38"/>
      <c r="BG729" s="38"/>
      <c r="BH729" s="38"/>
      <c r="BI729" s="38"/>
      <c r="BJ729" s="38"/>
      <c r="BK729" s="38"/>
      <c r="BL729" s="38"/>
      <c r="BM729" s="38"/>
      <c r="BN729" s="38"/>
      <c r="BO729" s="38"/>
      <c r="BP729" s="38"/>
      <c r="BQ729" s="38"/>
      <c r="BR729" s="38"/>
    </row>
    <row r="730" ht="15.75" customHeight="1">
      <c r="A730" s="38"/>
      <c r="B730" s="36"/>
      <c r="C730" s="34"/>
      <c r="D730" s="36"/>
      <c r="E730" s="36"/>
      <c r="F730" s="36"/>
      <c r="G730" s="36"/>
      <c r="H730" s="36"/>
      <c r="I730" s="36"/>
      <c r="J730" s="38"/>
      <c r="K730" s="38"/>
      <c r="L730" s="39"/>
      <c r="M730" s="46"/>
      <c r="N730" s="264"/>
      <c r="O730" s="46"/>
      <c r="P730" s="46"/>
      <c r="Q730" s="34"/>
      <c r="R730" s="36"/>
      <c r="S730" s="46"/>
      <c r="T730" s="36"/>
      <c r="U730" s="46"/>
      <c r="V730" s="46"/>
      <c r="W730" s="38"/>
      <c r="X730" s="38"/>
      <c r="Y730" s="36"/>
      <c r="Z730" s="34"/>
      <c r="AA730" s="48"/>
      <c r="AB730" s="20"/>
      <c r="AC730" s="46"/>
      <c r="AD730" s="46"/>
      <c r="AE730" s="38"/>
      <c r="AF730" s="34"/>
      <c r="AG730" s="38"/>
      <c r="AH730" s="38"/>
      <c r="AI730" s="38"/>
      <c r="AJ730" s="38"/>
      <c r="AK730" s="38"/>
      <c r="AL730" s="38"/>
      <c r="AM730" s="38"/>
      <c r="AN730" s="38"/>
      <c r="AO730" s="34"/>
      <c r="AP730" s="34"/>
      <c r="AQ730" s="34"/>
      <c r="AR730" s="53"/>
      <c r="AS730" s="53"/>
      <c r="AT730" s="38"/>
      <c r="AU730" s="39"/>
      <c r="AV730" s="39"/>
      <c r="AW730" s="34"/>
      <c r="AX730" s="38"/>
      <c r="AY730" s="38"/>
      <c r="AZ730" s="38"/>
      <c r="BA730" s="38"/>
      <c r="BB730" s="38"/>
      <c r="BC730" s="38"/>
      <c r="BD730" s="38"/>
      <c r="BE730" s="38"/>
      <c r="BF730" s="38"/>
      <c r="BG730" s="38"/>
      <c r="BH730" s="38"/>
      <c r="BI730" s="38"/>
      <c r="BJ730" s="38"/>
      <c r="BK730" s="38"/>
      <c r="BL730" s="38"/>
      <c r="BM730" s="38"/>
      <c r="BN730" s="38"/>
      <c r="BO730" s="38"/>
      <c r="BP730" s="38"/>
      <c r="BQ730" s="38"/>
      <c r="BR730" s="38"/>
    </row>
    <row r="731" ht="15.75" customHeight="1">
      <c r="A731" s="38"/>
      <c r="B731" s="36"/>
      <c r="C731" s="34"/>
      <c r="D731" s="36"/>
      <c r="E731" s="36"/>
      <c r="F731" s="36"/>
      <c r="G731" s="36"/>
      <c r="H731" s="36"/>
      <c r="I731" s="36"/>
      <c r="J731" s="38"/>
      <c r="K731" s="38"/>
      <c r="L731" s="39"/>
      <c r="M731" s="46"/>
      <c r="N731" s="264"/>
      <c r="O731" s="46"/>
      <c r="P731" s="46"/>
      <c r="Q731" s="34"/>
      <c r="R731" s="36"/>
      <c r="S731" s="46"/>
      <c r="T731" s="36"/>
      <c r="U731" s="46"/>
      <c r="V731" s="46"/>
      <c r="W731" s="38"/>
      <c r="X731" s="38"/>
      <c r="Y731" s="36"/>
      <c r="Z731" s="34"/>
      <c r="AA731" s="48"/>
      <c r="AB731" s="20"/>
      <c r="AC731" s="46"/>
      <c r="AD731" s="46"/>
      <c r="AE731" s="38"/>
      <c r="AF731" s="34"/>
      <c r="AG731" s="38"/>
      <c r="AH731" s="38"/>
      <c r="AI731" s="38"/>
      <c r="AJ731" s="38"/>
      <c r="AK731" s="38"/>
      <c r="AL731" s="38"/>
      <c r="AM731" s="38"/>
      <c r="AN731" s="38"/>
      <c r="AO731" s="34"/>
      <c r="AP731" s="34"/>
      <c r="AQ731" s="34"/>
      <c r="AR731" s="53"/>
      <c r="AS731" s="53"/>
      <c r="AT731" s="38"/>
      <c r="AU731" s="39"/>
      <c r="AV731" s="39"/>
      <c r="AW731" s="34"/>
      <c r="AX731" s="38"/>
      <c r="AY731" s="38"/>
      <c r="AZ731" s="38"/>
      <c r="BA731" s="38"/>
      <c r="BB731" s="38"/>
      <c r="BC731" s="38"/>
      <c r="BD731" s="38"/>
      <c r="BE731" s="38"/>
      <c r="BF731" s="38"/>
      <c r="BG731" s="38"/>
      <c r="BH731" s="38"/>
      <c r="BI731" s="38"/>
      <c r="BJ731" s="38"/>
      <c r="BK731" s="38"/>
      <c r="BL731" s="38"/>
      <c r="BM731" s="38"/>
      <c r="BN731" s="38"/>
      <c r="BO731" s="38"/>
      <c r="BP731" s="38"/>
      <c r="BQ731" s="38"/>
      <c r="BR731" s="38"/>
    </row>
    <row r="732" ht="15.75" customHeight="1">
      <c r="A732" s="38"/>
      <c r="B732" s="36"/>
      <c r="C732" s="34"/>
      <c r="D732" s="36"/>
      <c r="E732" s="36"/>
      <c r="F732" s="36"/>
      <c r="G732" s="36"/>
      <c r="H732" s="36"/>
      <c r="I732" s="36"/>
      <c r="J732" s="38"/>
      <c r="K732" s="38"/>
      <c r="L732" s="39"/>
      <c r="M732" s="46"/>
      <c r="N732" s="264"/>
      <c r="O732" s="46"/>
      <c r="P732" s="46"/>
      <c r="Q732" s="34"/>
      <c r="R732" s="36"/>
      <c r="S732" s="46"/>
      <c r="T732" s="36"/>
      <c r="U732" s="46"/>
      <c r="V732" s="46"/>
      <c r="W732" s="38"/>
      <c r="X732" s="38"/>
      <c r="Y732" s="36"/>
      <c r="Z732" s="34"/>
      <c r="AA732" s="48"/>
      <c r="AB732" s="20"/>
      <c r="AC732" s="46"/>
      <c r="AD732" s="46"/>
      <c r="AE732" s="38"/>
      <c r="AF732" s="34"/>
      <c r="AG732" s="38"/>
      <c r="AH732" s="38"/>
      <c r="AI732" s="38"/>
      <c r="AJ732" s="38"/>
      <c r="AK732" s="38"/>
      <c r="AL732" s="38"/>
      <c r="AM732" s="38"/>
      <c r="AN732" s="38"/>
      <c r="AO732" s="34"/>
      <c r="AP732" s="34"/>
      <c r="AQ732" s="34"/>
      <c r="AR732" s="53"/>
      <c r="AS732" s="53"/>
      <c r="AT732" s="38"/>
      <c r="AU732" s="39"/>
      <c r="AV732" s="39"/>
      <c r="AW732" s="34"/>
      <c r="AX732" s="38"/>
      <c r="AY732" s="38"/>
      <c r="AZ732" s="38"/>
      <c r="BA732" s="38"/>
      <c r="BB732" s="38"/>
      <c r="BC732" s="38"/>
      <c r="BD732" s="38"/>
      <c r="BE732" s="38"/>
      <c r="BF732" s="38"/>
      <c r="BG732" s="38"/>
      <c r="BH732" s="38"/>
      <c r="BI732" s="38"/>
      <c r="BJ732" s="38"/>
      <c r="BK732" s="38"/>
      <c r="BL732" s="38"/>
      <c r="BM732" s="38"/>
      <c r="BN732" s="38"/>
      <c r="BO732" s="38"/>
      <c r="BP732" s="38"/>
      <c r="BQ732" s="38"/>
      <c r="BR732" s="38"/>
    </row>
    <row r="733" ht="15.75" customHeight="1">
      <c r="A733" s="38"/>
      <c r="B733" s="36"/>
      <c r="C733" s="34"/>
      <c r="D733" s="36"/>
      <c r="E733" s="36"/>
      <c r="F733" s="36"/>
      <c r="G733" s="36"/>
      <c r="H733" s="36"/>
      <c r="I733" s="36"/>
      <c r="J733" s="38"/>
      <c r="K733" s="38"/>
      <c r="L733" s="39"/>
      <c r="M733" s="46"/>
      <c r="N733" s="264"/>
      <c r="O733" s="46"/>
      <c r="P733" s="46"/>
      <c r="Q733" s="34"/>
      <c r="R733" s="36"/>
      <c r="S733" s="46"/>
      <c r="T733" s="36"/>
      <c r="U733" s="46"/>
      <c r="V733" s="46"/>
      <c r="W733" s="38"/>
      <c r="X733" s="38"/>
      <c r="Y733" s="36"/>
      <c r="Z733" s="34"/>
      <c r="AA733" s="48"/>
      <c r="AB733" s="20"/>
      <c r="AC733" s="46"/>
      <c r="AD733" s="46"/>
      <c r="AE733" s="38"/>
      <c r="AF733" s="34"/>
      <c r="AG733" s="38"/>
      <c r="AH733" s="38"/>
      <c r="AI733" s="38"/>
      <c r="AJ733" s="38"/>
      <c r="AK733" s="38"/>
      <c r="AL733" s="38"/>
      <c r="AM733" s="38"/>
      <c r="AN733" s="38"/>
      <c r="AO733" s="34"/>
      <c r="AP733" s="34"/>
      <c r="AQ733" s="34"/>
      <c r="AR733" s="53"/>
      <c r="AS733" s="53"/>
      <c r="AT733" s="38"/>
      <c r="AU733" s="39"/>
      <c r="AV733" s="39"/>
      <c r="AW733" s="34"/>
      <c r="AX733" s="38"/>
      <c r="AY733" s="38"/>
      <c r="AZ733" s="38"/>
      <c r="BA733" s="38"/>
      <c r="BB733" s="38"/>
      <c r="BC733" s="38"/>
      <c r="BD733" s="38"/>
      <c r="BE733" s="38"/>
      <c r="BF733" s="38"/>
      <c r="BG733" s="38"/>
      <c r="BH733" s="38"/>
      <c r="BI733" s="38"/>
      <c r="BJ733" s="38"/>
      <c r="BK733" s="38"/>
      <c r="BL733" s="38"/>
      <c r="BM733" s="38"/>
      <c r="BN733" s="38"/>
      <c r="BO733" s="38"/>
      <c r="BP733" s="38"/>
      <c r="BQ733" s="38"/>
      <c r="BR733" s="38"/>
    </row>
    <row r="734" ht="15.75" customHeight="1">
      <c r="A734" s="38"/>
      <c r="B734" s="36"/>
      <c r="C734" s="34"/>
      <c r="D734" s="36"/>
      <c r="E734" s="36"/>
      <c r="F734" s="36"/>
      <c r="G734" s="36"/>
      <c r="H734" s="36"/>
      <c r="I734" s="36"/>
      <c r="J734" s="38"/>
      <c r="K734" s="38"/>
      <c r="L734" s="39"/>
      <c r="M734" s="46"/>
      <c r="N734" s="264"/>
      <c r="O734" s="46"/>
      <c r="P734" s="46"/>
      <c r="Q734" s="34"/>
      <c r="R734" s="36"/>
      <c r="S734" s="46"/>
      <c r="T734" s="36"/>
      <c r="U734" s="46"/>
      <c r="V734" s="46"/>
      <c r="W734" s="38"/>
      <c r="X734" s="38"/>
      <c r="Y734" s="36"/>
      <c r="Z734" s="34"/>
      <c r="AA734" s="48"/>
      <c r="AB734" s="20"/>
      <c r="AC734" s="46"/>
      <c r="AD734" s="46"/>
      <c r="AE734" s="38"/>
      <c r="AF734" s="34"/>
      <c r="AG734" s="38"/>
      <c r="AH734" s="38"/>
      <c r="AI734" s="38"/>
      <c r="AJ734" s="38"/>
      <c r="AK734" s="38"/>
      <c r="AL734" s="38"/>
      <c r="AM734" s="38"/>
      <c r="AN734" s="38"/>
      <c r="AO734" s="34"/>
      <c r="AP734" s="34"/>
      <c r="AQ734" s="34"/>
      <c r="AR734" s="53"/>
      <c r="AS734" s="53"/>
      <c r="AT734" s="38"/>
      <c r="AU734" s="39"/>
      <c r="AV734" s="39"/>
      <c r="AW734" s="34"/>
      <c r="AX734" s="38"/>
      <c r="AY734" s="38"/>
      <c r="AZ734" s="38"/>
      <c r="BA734" s="38"/>
      <c r="BB734" s="38"/>
      <c r="BC734" s="38"/>
      <c r="BD734" s="38"/>
      <c r="BE734" s="38"/>
      <c r="BF734" s="38"/>
      <c r="BG734" s="38"/>
      <c r="BH734" s="38"/>
      <c r="BI734" s="38"/>
      <c r="BJ734" s="38"/>
      <c r="BK734" s="38"/>
      <c r="BL734" s="38"/>
      <c r="BM734" s="38"/>
      <c r="BN734" s="38"/>
      <c r="BO734" s="38"/>
      <c r="BP734" s="38"/>
      <c r="BQ734" s="38"/>
      <c r="BR734" s="38"/>
    </row>
    <row r="735" ht="15.75" customHeight="1">
      <c r="A735" s="38"/>
      <c r="B735" s="36"/>
      <c r="C735" s="34"/>
      <c r="D735" s="36"/>
      <c r="E735" s="36"/>
      <c r="F735" s="36"/>
      <c r="G735" s="36"/>
      <c r="H735" s="36"/>
      <c r="I735" s="36"/>
      <c r="J735" s="38"/>
      <c r="K735" s="38"/>
      <c r="L735" s="39"/>
      <c r="M735" s="46"/>
      <c r="N735" s="264"/>
      <c r="O735" s="46"/>
      <c r="P735" s="46"/>
      <c r="Q735" s="34"/>
      <c r="R735" s="36"/>
      <c r="S735" s="46"/>
      <c r="T735" s="36"/>
      <c r="U735" s="46"/>
      <c r="V735" s="46"/>
      <c r="W735" s="38"/>
      <c r="X735" s="38"/>
      <c r="Y735" s="36"/>
      <c r="Z735" s="34"/>
      <c r="AA735" s="48"/>
      <c r="AB735" s="20"/>
      <c r="AC735" s="46"/>
      <c r="AD735" s="46"/>
      <c r="AE735" s="38"/>
      <c r="AF735" s="34"/>
      <c r="AG735" s="38"/>
      <c r="AH735" s="38"/>
      <c r="AI735" s="38"/>
      <c r="AJ735" s="38"/>
      <c r="AK735" s="38"/>
      <c r="AL735" s="38"/>
      <c r="AM735" s="38"/>
      <c r="AN735" s="38"/>
      <c r="AO735" s="34"/>
      <c r="AP735" s="34"/>
      <c r="AQ735" s="34"/>
      <c r="AR735" s="53"/>
      <c r="AS735" s="53"/>
      <c r="AT735" s="38"/>
      <c r="AU735" s="39"/>
      <c r="AV735" s="39"/>
      <c r="AW735" s="34"/>
      <c r="AX735" s="38"/>
      <c r="AY735" s="38"/>
      <c r="AZ735" s="38"/>
      <c r="BA735" s="38"/>
      <c r="BB735" s="38"/>
      <c r="BC735" s="38"/>
      <c r="BD735" s="38"/>
      <c r="BE735" s="38"/>
      <c r="BF735" s="38"/>
      <c r="BG735" s="38"/>
      <c r="BH735" s="38"/>
      <c r="BI735" s="38"/>
      <c r="BJ735" s="38"/>
      <c r="BK735" s="38"/>
      <c r="BL735" s="38"/>
      <c r="BM735" s="38"/>
      <c r="BN735" s="38"/>
      <c r="BO735" s="38"/>
      <c r="BP735" s="38"/>
      <c r="BQ735" s="38"/>
      <c r="BR735" s="38"/>
    </row>
    <row r="736" ht="15.75" customHeight="1">
      <c r="A736" s="38"/>
      <c r="B736" s="36"/>
      <c r="C736" s="34"/>
      <c r="D736" s="36"/>
      <c r="E736" s="36"/>
      <c r="F736" s="36"/>
      <c r="G736" s="36"/>
      <c r="H736" s="36"/>
      <c r="I736" s="36"/>
      <c r="J736" s="38"/>
      <c r="K736" s="38"/>
      <c r="L736" s="39"/>
      <c r="M736" s="46"/>
      <c r="N736" s="264"/>
      <c r="O736" s="46"/>
      <c r="P736" s="46"/>
      <c r="Q736" s="34"/>
      <c r="R736" s="36"/>
      <c r="S736" s="46"/>
      <c r="T736" s="36"/>
      <c r="U736" s="46"/>
      <c r="V736" s="46"/>
      <c r="W736" s="38"/>
      <c r="X736" s="38"/>
      <c r="Y736" s="36"/>
      <c r="Z736" s="34"/>
      <c r="AA736" s="48"/>
      <c r="AB736" s="20"/>
      <c r="AC736" s="46"/>
      <c r="AD736" s="46"/>
      <c r="AE736" s="38"/>
      <c r="AF736" s="34"/>
      <c r="AG736" s="38"/>
      <c r="AH736" s="38"/>
      <c r="AI736" s="38"/>
      <c r="AJ736" s="38"/>
      <c r="AK736" s="38"/>
      <c r="AL736" s="38"/>
      <c r="AM736" s="38"/>
      <c r="AN736" s="38"/>
      <c r="AO736" s="34"/>
      <c r="AP736" s="34"/>
      <c r="AQ736" s="34"/>
      <c r="AR736" s="53"/>
      <c r="AS736" s="53"/>
      <c r="AT736" s="38"/>
      <c r="AU736" s="39"/>
      <c r="AV736" s="39"/>
      <c r="AW736" s="34"/>
      <c r="AX736" s="38"/>
      <c r="AY736" s="38"/>
      <c r="AZ736" s="38"/>
      <c r="BA736" s="38"/>
      <c r="BB736" s="38"/>
      <c r="BC736" s="38"/>
      <c r="BD736" s="38"/>
      <c r="BE736" s="38"/>
      <c r="BF736" s="38"/>
      <c r="BG736" s="38"/>
      <c r="BH736" s="38"/>
      <c r="BI736" s="38"/>
      <c r="BJ736" s="38"/>
      <c r="BK736" s="38"/>
      <c r="BL736" s="38"/>
      <c r="BM736" s="38"/>
      <c r="BN736" s="38"/>
      <c r="BO736" s="38"/>
      <c r="BP736" s="38"/>
      <c r="BQ736" s="38"/>
      <c r="BR736" s="38"/>
    </row>
    <row r="737" ht="15.75" customHeight="1">
      <c r="A737" s="38"/>
      <c r="B737" s="36"/>
      <c r="C737" s="34"/>
      <c r="D737" s="36"/>
      <c r="E737" s="36"/>
      <c r="F737" s="36"/>
      <c r="G737" s="36"/>
      <c r="H737" s="36"/>
      <c r="I737" s="36"/>
      <c r="J737" s="38"/>
      <c r="K737" s="38"/>
      <c r="L737" s="39"/>
      <c r="M737" s="46"/>
      <c r="N737" s="264"/>
      <c r="O737" s="46"/>
      <c r="P737" s="46"/>
      <c r="Q737" s="34"/>
      <c r="R737" s="36"/>
      <c r="S737" s="46"/>
      <c r="T737" s="36"/>
      <c r="U737" s="46"/>
      <c r="V737" s="46"/>
      <c r="W737" s="38"/>
      <c r="X737" s="38"/>
      <c r="Y737" s="36"/>
      <c r="Z737" s="34"/>
      <c r="AA737" s="48"/>
      <c r="AB737" s="20"/>
      <c r="AC737" s="46"/>
      <c r="AD737" s="46"/>
      <c r="AE737" s="38"/>
      <c r="AF737" s="34"/>
      <c r="AG737" s="38"/>
      <c r="AH737" s="38"/>
      <c r="AI737" s="38"/>
      <c r="AJ737" s="38"/>
      <c r="AK737" s="38"/>
      <c r="AL737" s="38"/>
      <c r="AM737" s="38"/>
      <c r="AN737" s="38"/>
      <c r="AO737" s="34"/>
      <c r="AP737" s="34"/>
      <c r="AQ737" s="34"/>
      <c r="AR737" s="53"/>
      <c r="AS737" s="53"/>
      <c r="AT737" s="38"/>
      <c r="AU737" s="39"/>
      <c r="AV737" s="39"/>
      <c r="AW737" s="34"/>
      <c r="AX737" s="38"/>
      <c r="AY737" s="38"/>
      <c r="AZ737" s="38"/>
      <c r="BA737" s="38"/>
      <c r="BB737" s="38"/>
      <c r="BC737" s="38"/>
      <c r="BD737" s="38"/>
      <c r="BE737" s="38"/>
      <c r="BF737" s="38"/>
      <c r="BG737" s="38"/>
      <c r="BH737" s="38"/>
      <c r="BI737" s="38"/>
      <c r="BJ737" s="38"/>
      <c r="BK737" s="38"/>
      <c r="BL737" s="38"/>
      <c r="BM737" s="38"/>
      <c r="BN737" s="38"/>
      <c r="BO737" s="38"/>
      <c r="BP737" s="38"/>
      <c r="BQ737" s="38"/>
      <c r="BR737" s="38"/>
    </row>
    <row r="738" ht="15.75" customHeight="1">
      <c r="A738" s="38"/>
      <c r="B738" s="36"/>
      <c r="C738" s="34"/>
      <c r="D738" s="36"/>
      <c r="E738" s="36"/>
      <c r="F738" s="36"/>
      <c r="G738" s="36"/>
      <c r="H738" s="36"/>
      <c r="I738" s="36"/>
      <c r="J738" s="38"/>
      <c r="K738" s="38"/>
      <c r="L738" s="39"/>
      <c r="M738" s="46"/>
      <c r="N738" s="264"/>
      <c r="O738" s="46"/>
      <c r="P738" s="46"/>
      <c r="Q738" s="34"/>
      <c r="R738" s="36"/>
      <c r="S738" s="46"/>
      <c r="T738" s="36"/>
      <c r="U738" s="46"/>
      <c r="V738" s="46"/>
      <c r="W738" s="38"/>
      <c r="X738" s="38"/>
      <c r="Y738" s="36"/>
      <c r="Z738" s="34"/>
      <c r="AA738" s="48"/>
      <c r="AB738" s="20"/>
      <c r="AC738" s="46"/>
      <c r="AD738" s="46"/>
      <c r="AE738" s="38"/>
      <c r="AF738" s="34"/>
      <c r="AG738" s="38"/>
      <c r="AH738" s="38"/>
      <c r="AI738" s="38"/>
      <c r="AJ738" s="38"/>
      <c r="AK738" s="38"/>
      <c r="AL738" s="38"/>
      <c r="AM738" s="38"/>
      <c r="AN738" s="38"/>
      <c r="AO738" s="34"/>
      <c r="AP738" s="34"/>
      <c r="AQ738" s="34"/>
      <c r="AR738" s="53"/>
      <c r="AS738" s="53"/>
      <c r="AT738" s="38"/>
      <c r="AU738" s="39"/>
      <c r="AV738" s="39"/>
      <c r="AW738" s="34"/>
      <c r="AX738" s="38"/>
      <c r="AY738" s="38"/>
      <c r="AZ738" s="38"/>
      <c r="BA738" s="38"/>
      <c r="BB738" s="38"/>
      <c r="BC738" s="38"/>
      <c r="BD738" s="38"/>
      <c r="BE738" s="38"/>
      <c r="BF738" s="38"/>
      <c r="BG738" s="38"/>
      <c r="BH738" s="38"/>
      <c r="BI738" s="38"/>
      <c r="BJ738" s="38"/>
      <c r="BK738" s="38"/>
      <c r="BL738" s="38"/>
      <c r="BM738" s="38"/>
      <c r="BN738" s="38"/>
      <c r="BO738" s="38"/>
      <c r="BP738" s="38"/>
      <c r="BQ738" s="38"/>
      <c r="BR738" s="38"/>
    </row>
    <row r="739" ht="15.75" customHeight="1">
      <c r="A739" s="38"/>
      <c r="B739" s="36"/>
      <c r="C739" s="34"/>
      <c r="D739" s="36"/>
      <c r="E739" s="36"/>
      <c r="F739" s="36"/>
      <c r="G739" s="36"/>
      <c r="H739" s="36"/>
      <c r="I739" s="36"/>
      <c r="J739" s="38"/>
      <c r="K739" s="38"/>
      <c r="L739" s="39"/>
      <c r="M739" s="46"/>
      <c r="N739" s="264"/>
      <c r="O739" s="46"/>
      <c r="P739" s="46"/>
      <c r="Q739" s="34"/>
      <c r="R739" s="36"/>
      <c r="S739" s="46"/>
      <c r="T739" s="36"/>
      <c r="U739" s="46"/>
      <c r="V739" s="46"/>
      <c r="W739" s="38"/>
      <c r="X739" s="38"/>
      <c r="Y739" s="36"/>
      <c r="Z739" s="34"/>
      <c r="AA739" s="48"/>
      <c r="AB739" s="20"/>
      <c r="AC739" s="46"/>
      <c r="AD739" s="46"/>
      <c r="AE739" s="38"/>
      <c r="AF739" s="34"/>
      <c r="AG739" s="38"/>
      <c r="AH739" s="38"/>
      <c r="AI739" s="38"/>
      <c r="AJ739" s="38"/>
      <c r="AK739" s="38"/>
      <c r="AL739" s="38"/>
      <c r="AM739" s="38"/>
      <c r="AN739" s="38"/>
      <c r="AO739" s="34"/>
      <c r="AP739" s="34"/>
      <c r="AQ739" s="34"/>
      <c r="AR739" s="53"/>
      <c r="AS739" s="53"/>
      <c r="AT739" s="38"/>
      <c r="AU739" s="39"/>
      <c r="AV739" s="39"/>
      <c r="AW739" s="34"/>
      <c r="AX739" s="38"/>
      <c r="AY739" s="38"/>
      <c r="AZ739" s="38"/>
      <c r="BA739" s="38"/>
      <c r="BB739" s="38"/>
      <c r="BC739" s="38"/>
      <c r="BD739" s="38"/>
      <c r="BE739" s="38"/>
      <c r="BF739" s="38"/>
      <c r="BG739" s="38"/>
      <c r="BH739" s="38"/>
      <c r="BI739" s="38"/>
      <c r="BJ739" s="38"/>
      <c r="BK739" s="38"/>
      <c r="BL739" s="38"/>
      <c r="BM739" s="38"/>
      <c r="BN739" s="38"/>
      <c r="BO739" s="38"/>
      <c r="BP739" s="38"/>
      <c r="BQ739" s="38"/>
      <c r="BR739" s="38"/>
    </row>
    <row r="740" ht="15.75" customHeight="1">
      <c r="A740" s="38"/>
      <c r="B740" s="36"/>
      <c r="C740" s="34"/>
      <c r="D740" s="36"/>
      <c r="E740" s="36"/>
      <c r="F740" s="36"/>
      <c r="G740" s="36"/>
      <c r="H740" s="36"/>
      <c r="I740" s="36"/>
      <c r="J740" s="38"/>
      <c r="K740" s="38"/>
      <c r="L740" s="39"/>
      <c r="M740" s="46"/>
      <c r="N740" s="264"/>
      <c r="O740" s="46"/>
      <c r="P740" s="46"/>
      <c r="Q740" s="34"/>
      <c r="R740" s="36"/>
      <c r="S740" s="46"/>
      <c r="T740" s="36"/>
      <c r="U740" s="46"/>
      <c r="V740" s="46"/>
      <c r="W740" s="38"/>
      <c r="X740" s="38"/>
      <c r="Y740" s="36"/>
      <c r="Z740" s="34"/>
      <c r="AA740" s="48"/>
      <c r="AB740" s="20"/>
      <c r="AC740" s="46"/>
      <c r="AD740" s="46"/>
      <c r="AE740" s="38"/>
      <c r="AF740" s="34"/>
      <c r="AG740" s="38"/>
      <c r="AH740" s="38"/>
      <c r="AI740" s="38"/>
      <c r="AJ740" s="38"/>
      <c r="AK740" s="38"/>
      <c r="AL740" s="38"/>
      <c r="AM740" s="38"/>
      <c r="AN740" s="38"/>
      <c r="AO740" s="34"/>
      <c r="AP740" s="34"/>
      <c r="AQ740" s="34"/>
      <c r="AR740" s="53"/>
      <c r="AS740" s="53"/>
      <c r="AT740" s="38"/>
      <c r="AU740" s="39"/>
      <c r="AV740" s="39"/>
      <c r="AW740" s="34"/>
      <c r="AX740" s="38"/>
      <c r="AY740" s="38"/>
      <c r="AZ740" s="38"/>
      <c r="BA740" s="38"/>
      <c r="BB740" s="38"/>
      <c r="BC740" s="38"/>
      <c r="BD740" s="38"/>
      <c r="BE740" s="38"/>
      <c r="BF740" s="38"/>
      <c r="BG740" s="38"/>
      <c r="BH740" s="38"/>
      <c r="BI740" s="38"/>
      <c r="BJ740" s="38"/>
      <c r="BK740" s="38"/>
      <c r="BL740" s="38"/>
      <c r="BM740" s="38"/>
      <c r="BN740" s="38"/>
      <c r="BO740" s="38"/>
      <c r="BP740" s="38"/>
      <c r="BQ740" s="38"/>
      <c r="BR740" s="38"/>
    </row>
    <row r="741" ht="15.75" customHeight="1">
      <c r="A741" s="38"/>
      <c r="B741" s="36"/>
      <c r="C741" s="34"/>
      <c r="D741" s="36"/>
      <c r="E741" s="36"/>
      <c r="F741" s="36"/>
      <c r="G741" s="36"/>
      <c r="H741" s="36"/>
      <c r="I741" s="36"/>
      <c r="J741" s="38"/>
      <c r="K741" s="38"/>
      <c r="L741" s="39"/>
      <c r="M741" s="46"/>
      <c r="N741" s="264"/>
      <c r="O741" s="46"/>
      <c r="P741" s="46"/>
      <c r="Q741" s="34"/>
      <c r="R741" s="36"/>
      <c r="S741" s="46"/>
      <c r="T741" s="36"/>
      <c r="U741" s="46"/>
      <c r="V741" s="46"/>
      <c r="W741" s="38"/>
      <c r="X741" s="38"/>
      <c r="Y741" s="36"/>
      <c r="Z741" s="34"/>
      <c r="AA741" s="48"/>
      <c r="AB741" s="20"/>
      <c r="AC741" s="46"/>
      <c r="AD741" s="46"/>
      <c r="AE741" s="38"/>
      <c r="AF741" s="34"/>
      <c r="AG741" s="38"/>
      <c r="AH741" s="38"/>
      <c r="AI741" s="38"/>
      <c r="AJ741" s="38"/>
      <c r="AK741" s="38"/>
      <c r="AL741" s="38"/>
      <c r="AM741" s="38"/>
      <c r="AN741" s="38"/>
      <c r="AO741" s="34"/>
      <c r="AP741" s="34"/>
      <c r="AQ741" s="34"/>
      <c r="AR741" s="53"/>
      <c r="AS741" s="53"/>
      <c r="AT741" s="38"/>
      <c r="AU741" s="39"/>
      <c r="AV741" s="39"/>
      <c r="AW741" s="34"/>
      <c r="AX741" s="38"/>
      <c r="AY741" s="38"/>
      <c r="AZ741" s="38"/>
      <c r="BA741" s="38"/>
      <c r="BB741" s="38"/>
      <c r="BC741" s="38"/>
      <c r="BD741" s="38"/>
      <c r="BE741" s="38"/>
      <c r="BF741" s="38"/>
      <c r="BG741" s="38"/>
      <c r="BH741" s="38"/>
      <c r="BI741" s="38"/>
      <c r="BJ741" s="38"/>
      <c r="BK741" s="38"/>
      <c r="BL741" s="38"/>
      <c r="BM741" s="38"/>
      <c r="BN741" s="38"/>
      <c r="BO741" s="38"/>
      <c r="BP741" s="38"/>
      <c r="BQ741" s="38"/>
      <c r="BR741" s="38"/>
    </row>
    <row r="742" ht="15.75" customHeight="1">
      <c r="A742" s="38"/>
      <c r="B742" s="36"/>
      <c r="C742" s="34"/>
      <c r="D742" s="36"/>
      <c r="E742" s="36"/>
      <c r="F742" s="36"/>
      <c r="G742" s="36"/>
      <c r="H742" s="36"/>
      <c r="I742" s="36"/>
      <c r="J742" s="38"/>
      <c r="K742" s="38"/>
      <c r="L742" s="39"/>
      <c r="M742" s="46"/>
      <c r="N742" s="264"/>
      <c r="O742" s="46"/>
      <c r="P742" s="46"/>
      <c r="Q742" s="34"/>
      <c r="R742" s="36"/>
      <c r="S742" s="46"/>
      <c r="T742" s="36"/>
      <c r="U742" s="46"/>
      <c r="V742" s="46"/>
      <c r="W742" s="38"/>
      <c r="X742" s="38"/>
      <c r="Y742" s="36"/>
      <c r="Z742" s="34"/>
      <c r="AA742" s="48"/>
      <c r="AB742" s="20"/>
      <c r="AC742" s="46"/>
      <c r="AD742" s="46"/>
      <c r="AE742" s="38"/>
      <c r="AF742" s="34"/>
      <c r="AG742" s="38"/>
      <c r="AH742" s="38"/>
      <c r="AI742" s="38"/>
      <c r="AJ742" s="38"/>
      <c r="AK742" s="38"/>
      <c r="AL742" s="38"/>
      <c r="AM742" s="38"/>
      <c r="AN742" s="38"/>
      <c r="AO742" s="34"/>
      <c r="AP742" s="34"/>
      <c r="AQ742" s="34"/>
      <c r="AR742" s="53"/>
      <c r="AS742" s="53"/>
      <c r="AT742" s="38"/>
      <c r="AU742" s="39"/>
      <c r="AV742" s="39"/>
      <c r="AW742" s="34"/>
      <c r="AX742" s="38"/>
      <c r="AY742" s="38"/>
      <c r="AZ742" s="38"/>
      <c r="BA742" s="38"/>
      <c r="BB742" s="38"/>
      <c r="BC742" s="38"/>
      <c r="BD742" s="38"/>
      <c r="BE742" s="38"/>
      <c r="BF742" s="38"/>
      <c r="BG742" s="38"/>
      <c r="BH742" s="38"/>
      <c r="BI742" s="38"/>
      <c r="BJ742" s="38"/>
      <c r="BK742" s="38"/>
      <c r="BL742" s="38"/>
      <c r="BM742" s="38"/>
      <c r="BN742" s="38"/>
      <c r="BO742" s="38"/>
      <c r="BP742" s="38"/>
      <c r="BQ742" s="38"/>
      <c r="BR742" s="38"/>
    </row>
    <row r="743" ht="15.75" customHeight="1">
      <c r="A743" s="38"/>
      <c r="B743" s="36"/>
      <c r="C743" s="34"/>
      <c r="D743" s="36"/>
      <c r="E743" s="36"/>
      <c r="F743" s="36"/>
      <c r="G743" s="36"/>
      <c r="H743" s="36"/>
      <c r="I743" s="36"/>
      <c r="J743" s="38"/>
      <c r="K743" s="38"/>
      <c r="L743" s="39"/>
      <c r="M743" s="46"/>
      <c r="N743" s="264"/>
      <c r="O743" s="46"/>
      <c r="P743" s="46"/>
      <c r="Q743" s="34"/>
      <c r="R743" s="36"/>
      <c r="S743" s="46"/>
      <c r="T743" s="36"/>
      <c r="U743" s="46"/>
      <c r="V743" s="46"/>
      <c r="W743" s="38"/>
      <c r="X743" s="38"/>
      <c r="Y743" s="36"/>
      <c r="Z743" s="34"/>
      <c r="AA743" s="48"/>
      <c r="AB743" s="20"/>
      <c r="AC743" s="46"/>
      <c r="AD743" s="46"/>
      <c r="AE743" s="38"/>
      <c r="AF743" s="34"/>
      <c r="AG743" s="38"/>
      <c r="AH743" s="38"/>
      <c r="AI743" s="38"/>
      <c r="AJ743" s="38"/>
      <c r="AK743" s="38"/>
      <c r="AL743" s="38"/>
      <c r="AM743" s="38"/>
      <c r="AN743" s="38"/>
      <c r="AO743" s="34"/>
      <c r="AP743" s="34"/>
      <c r="AQ743" s="34"/>
      <c r="AR743" s="53"/>
      <c r="AS743" s="53"/>
      <c r="AT743" s="38"/>
      <c r="AU743" s="39"/>
      <c r="AV743" s="39"/>
      <c r="AW743" s="34"/>
      <c r="AX743" s="38"/>
      <c r="AY743" s="38"/>
      <c r="AZ743" s="38"/>
      <c r="BA743" s="38"/>
      <c r="BB743" s="38"/>
      <c r="BC743" s="38"/>
      <c r="BD743" s="38"/>
      <c r="BE743" s="38"/>
      <c r="BF743" s="38"/>
      <c r="BG743" s="38"/>
      <c r="BH743" s="38"/>
      <c r="BI743" s="38"/>
      <c r="BJ743" s="38"/>
      <c r="BK743" s="38"/>
      <c r="BL743" s="38"/>
      <c r="BM743" s="38"/>
      <c r="BN743" s="38"/>
      <c r="BO743" s="38"/>
      <c r="BP743" s="38"/>
      <c r="BQ743" s="38"/>
      <c r="BR743" s="38"/>
    </row>
    <row r="744" ht="15.75" customHeight="1">
      <c r="A744" s="38"/>
      <c r="B744" s="36"/>
      <c r="C744" s="34"/>
      <c r="D744" s="36"/>
      <c r="E744" s="36"/>
      <c r="F744" s="36"/>
      <c r="G744" s="36"/>
      <c r="H744" s="36"/>
      <c r="I744" s="36"/>
      <c r="J744" s="38"/>
      <c r="K744" s="38"/>
      <c r="L744" s="39"/>
      <c r="M744" s="46"/>
      <c r="N744" s="264"/>
      <c r="O744" s="46"/>
      <c r="P744" s="46"/>
      <c r="Q744" s="34"/>
      <c r="R744" s="36"/>
      <c r="S744" s="46"/>
      <c r="T744" s="36"/>
      <c r="U744" s="46"/>
      <c r="V744" s="46"/>
      <c r="W744" s="38"/>
      <c r="X744" s="38"/>
      <c r="Y744" s="36"/>
      <c r="Z744" s="34"/>
      <c r="AA744" s="48"/>
      <c r="AB744" s="20"/>
      <c r="AC744" s="46"/>
      <c r="AD744" s="46"/>
      <c r="AE744" s="38"/>
      <c r="AF744" s="34"/>
      <c r="AG744" s="38"/>
      <c r="AH744" s="38"/>
      <c r="AI744" s="38"/>
      <c r="AJ744" s="38"/>
      <c r="AK744" s="38"/>
      <c r="AL744" s="38"/>
      <c r="AM744" s="38"/>
      <c r="AN744" s="38"/>
      <c r="AO744" s="34"/>
      <c r="AP744" s="34"/>
      <c r="AQ744" s="34"/>
      <c r="AR744" s="53"/>
      <c r="AS744" s="53"/>
      <c r="AT744" s="38"/>
      <c r="AU744" s="39"/>
      <c r="AV744" s="39"/>
      <c r="AW744" s="34"/>
      <c r="AX744" s="38"/>
      <c r="AY744" s="38"/>
      <c r="AZ744" s="38"/>
      <c r="BA744" s="38"/>
      <c r="BB744" s="38"/>
      <c r="BC744" s="38"/>
      <c r="BD744" s="38"/>
      <c r="BE744" s="38"/>
      <c r="BF744" s="38"/>
      <c r="BG744" s="38"/>
      <c r="BH744" s="38"/>
      <c r="BI744" s="38"/>
      <c r="BJ744" s="38"/>
      <c r="BK744" s="38"/>
      <c r="BL744" s="38"/>
      <c r="BM744" s="38"/>
      <c r="BN744" s="38"/>
      <c r="BO744" s="38"/>
      <c r="BP744" s="38"/>
      <c r="BQ744" s="38"/>
      <c r="BR744" s="38"/>
    </row>
    <row r="745" ht="15.75" customHeight="1">
      <c r="A745" s="38"/>
      <c r="B745" s="36"/>
      <c r="C745" s="34"/>
      <c r="D745" s="36"/>
      <c r="E745" s="36"/>
      <c r="F745" s="36"/>
      <c r="G745" s="36"/>
      <c r="H745" s="36"/>
      <c r="I745" s="36"/>
      <c r="J745" s="38"/>
      <c r="K745" s="38"/>
      <c r="L745" s="39"/>
      <c r="M745" s="46"/>
      <c r="N745" s="264"/>
      <c r="O745" s="46"/>
      <c r="P745" s="46"/>
      <c r="Q745" s="34"/>
      <c r="R745" s="36"/>
      <c r="S745" s="46"/>
      <c r="T745" s="36"/>
      <c r="U745" s="46"/>
      <c r="V745" s="46"/>
      <c r="W745" s="38"/>
      <c r="X745" s="38"/>
      <c r="Y745" s="36"/>
      <c r="Z745" s="34"/>
      <c r="AA745" s="48"/>
      <c r="AB745" s="20"/>
      <c r="AC745" s="46"/>
      <c r="AD745" s="46"/>
      <c r="AE745" s="38"/>
      <c r="AF745" s="34"/>
      <c r="AG745" s="38"/>
      <c r="AH745" s="38"/>
      <c r="AI745" s="38"/>
      <c r="AJ745" s="38"/>
      <c r="AK745" s="38"/>
      <c r="AL745" s="38"/>
      <c r="AM745" s="38"/>
      <c r="AN745" s="38"/>
      <c r="AO745" s="34"/>
      <c r="AP745" s="34"/>
      <c r="AQ745" s="34"/>
      <c r="AR745" s="53"/>
      <c r="AS745" s="53"/>
      <c r="AT745" s="38"/>
      <c r="AU745" s="39"/>
      <c r="AV745" s="39"/>
      <c r="AW745" s="34"/>
      <c r="AX745" s="38"/>
      <c r="AY745" s="38"/>
      <c r="AZ745" s="38"/>
      <c r="BA745" s="38"/>
      <c r="BB745" s="38"/>
      <c r="BC745" s="38"/>
      <c r="BD745" s="38"/>
      <c r="BE745" s="38"/>
      <c r="BF745" s="38"/>
      <c r="BG745" s="38"/>
      <c r="BH745" s="38"/>
      <c r="BI745" s="38"/>
      <c r="BJ745" s="38"/>
      <c r="BK745" s="38"/>
      <c r="BL745" s="38"/>
      <c r="BM745" s="38"/>
      <c r="BN745" s="38"/>
      <c r="BO745" s="38"/>
      <c r="BP745" s="38"/>
      <c r="BQ745" s="38"/>
      <c r="BR745" s="38"/>
    </row>
    <row r="746" ht="15.75" customHeight="1">
      <c r="A746" s="38"/>
      <c r="B746" s="36"/>
      <c r="C746" s="34"/>
      <c r="D746" s="36"/>
      <c r="E746" s="36"/>
      <c r="F746" s="36"/>
      <c r="G746" s="36"/>
      <c r="H746" s="36"/>
      <c r="I746" s="36"/>
      <c r="J746" s="38"/>
      <c r="K746" s="38"/>
      <c r="L746" s="39"/>
      <c r="M746" s="46"/>
      <c r="N746" s="264"/>
      <c r="O746" s="46"/>
      <c r="P746" s="46"/>
      <c r="Q746" s="34"/>
      <c r="R746" s="36"/>
      <c r="S746" s="46"/>
      <c r="T746" s="36"/>
      <c r="U746" s="46"/>
      <c r="V746" s="46"/>
      <c r="W746" s="38"/>
      <c r="X746" s="38"/>
      <c r="Y746" s="36"/>
      <c r="Z746" s="34"/>
      <c r="AA746" s="48"/>
      <c r="AB746" s="20"/>
      <c r="AC746" s="46"/>
      <c r="AD746" s="46"/>
      <c r="AE746" s="38"/>
      <c r="AF746" s="34"/>
      <c r="AG746" s="38"/>
      <c r="AH746" s="38"/>
      <c r="AI746" s="38"/>
      <c r="AJ746" s="38"/>
      <c r="AK746" s="38"/>
      <c r="AL746" s="38"/>
      <c r="AM746" s="38"/>
      <c r="AN746" s="38"/>
      <c r="AO746" s="34"/>
      <c r="AP746" s="34"/>
      <c r="AQ746" s="34"/>
      <c r="AR746" s="53"/>
      <c r="AS746" s="53"/>
      <c r="AT746" s="38"/>
      <c r="AU746" s="39"/>
      <c r="AV746" s="39"/>
      <c r="AW746" s="34"/>
      <c r="AX746" s="38"/>
      <c r="AY746" s="38"/>
      <c r="AZ746" s="38"/>
      <c r="BA746" s="38"/>
      <c r="BB746" s="38"/>
      <c r="BC746" s="38"/>
      <c r="BD746" s="38"/>
      <c r="BE746" s="38"/>
      <c r="BF746" s="38"/>
      <c r="BG746" s="38"/>
      <c r="BH746" s="38"/>
      <c r="BI746" s="38"/>
      <c r="BJ746" s="38"/>
      <c r="BK746" s="38"/>
      <c r="BL746" s="38"/>
      <c r="BM746" s="38"/>
      <c r="BN746" s="38"/>
      <c r="BO746" s="38"/>
      <c r="BP746" s="38"/>
      <c r="BQ746" s="38"/>
      <c r="BR746" s="38"/>
    </row>
    <row r="747" ht="15.75" customHeight="1">
      <c r="A747" s="38"/>
      <c r="B747" s="36"/>
      <c r="C747" s="34"/>
      <c r="D747" s="36"/>
      <c r="E747" s="36"/>
      <c r="F747" s="36"/>
      <c r="G747" s="36"/>
      <c r="H747" s="36"/>
      <c r="I747" s="36"/>
      <c r="J747" s="38"/>
      <c r="K747" s="38"/>
      <c r="L747" s="39"/>
      <c r="M747" s="46"/>
      <c r="N747" s="264"/>
      <c r="O747" s="46"/>
      <c r="P747" s="46"/>
      <c r="Q747" s="34"/>
      <c r="R747" s="36"/>
      <c r="S747" s="46"/>
      <c r="T747" s="36"/>
      <c r="U747" s="46"/>
      <c r="V747" s="46"/>
      <c r="W747" s="38"/>
      <c r="X747" s="38"/>
      <c r="Y747" s="36"/>
      <c r="Z747" s="34"/>
      <c r="AA747" s="48"/>
      <c r="AB747" s="20"/>
      <c r="AC747" s="46"/>
      <c r="AD747" s="46"/>
      <c r="AE747" s="38"/>
      <c r="AF747" s="34"/>
      <c r="AG747" s="38"/>
      <c r="AH747" s="38"/>
      <c r="AI747" s="38"/>
      <c r="AJ747" s="38"/>
      <c r="AK747" s="38"/>
      <c r="AL747" s="38"/>
      <c r="AM747" s="38"/>
      <c r="AN747" s="38"/>
      <c r="AO747" s="34"/>
      <c r="AP747" s="34"/>
      <c r="AQ747" s="34"/>
      <c r="AR747" s="53"/>
      <c r="AS747" s="53"/>
      <c r="AT747" s="38"/>
      <c r="AU747" s="39"/>
      <c r="AV747" s="39"/>
      <c r="AW747" s="34"/>
      <c r="AX747" s="38"/>
      <c r="AY747" s="38"/>
      <c r="AZ747" s="38"/>
      <c r="BA747" s="38"/>
      <c r="BB747" s="38"/>
      <c r="BC747" s="38"/>
      <c r="BD747" s="38"/>
      <c r="BE747" s="38"/>
      <c r="BF747" s="38"/>
      <c r="BG747" s="38"/>
      <c r="BH747" s="38"/>
      <c r="BI747" s="38"/>
      <c r="BJ747" s="38"/>
      <c r="BK747" s="38"/>
      <c r="BL747" s="38"/>
      <c r="BM747" s="38"/>
      <c r="BN747" s="38"/>
      <c r="BO747" s="38"/>
      <c r="BP747" s="38"/>
      <c r="BQ747" s="38"/>
      <c r="BR747" s="38"/>
    </row>
    <row r="748" ht="15.75" customHeight="1">
      <c r="A748" s="38"/>
      <c r="B748" s="36"/>
      <c r="C748" s="34"/>
      <c r="D748" s="36"/>
      <c r="E748" s="36"/>
      <c r="F748" s="36"/>
      <c r="G748" s="36"/>
      <c r="H748" s="36"/>
      <c r="I748" s="36"/>
      <c r="J748" s="38"/>
      <c r="K748" s="38"/>
      <c r="L748" s="39"/>
      <c r="M748" s="46"/>
      <c r="N748" s="264"/>
      <c r="O748" s="46"/>
      <c r="P748" s="46"/>
      <c r="Q748" s="34"/>
      <c r="R748" s="36"/>
      <c r="S748" s="46"/>
      <c r="T748" s="36"/>
      <c r="U748" s="46"/>
      <c r="V748" s="46"/>
      <c r="W748" s="38"/>
      <c r="X748" s="38"/>
      <c r="Y748" s="36"/>
      <c r="Z748" s="34"/>
      <c r="AA748" s="48"/>
      <c r="AB748" s="20"/>
      <c r="AC748" s="46"/>
      <c r="AD748" s="46"/>
      <c r="AE748" s="38"/>
      <c r="AF748" s="34"/>
      <c r="AG748" s="38"/>
      <c r="AH748" s="38"/>
      <c r="AI748" s="38"/>
      <c r="AJ748" s="38"/>
      <c r="AK748" s="38"/>
      <c r="AL748" s="38"/>
      <c r="AM748" s="38"/>
      <c r="AN748" s="38"/>
      <c r="AO748" s="34"/>
      <c r="AP748" s="34"/>
      <c r="AQ748" s="34"/>
      <c r="AR748" s="53"/>
      <c r="AS748" s="53"/>
      <c r="AT748" s="38"/>
      <c r="AU748" s="39"/>
      <c r="AV748" s="39"/>
      <c r="AW748" s="34"/>
      <c r="AX748" s="38"/>
      <c r="AY748" s="38"/>
      <c r="AZ748" s="38"/>
      <c r="BA748" s="38"/>
      <c r="BB748" s="38"/>
      <c r="BC748" s="38"/>
      <c r="BD748" s="38"/>
      <c r="BE748" s="38"/>
      <c r="BF748" s="38"/>
      <c r="BG748" s="38"/>
      <c r="BH748" s="38"/>
      <c r="BI748" s="38"/>
      <c r="BJ748" s="38"/>
      <c r="BK748" s="38"/>
      <c r="BL748" s="38"/>
      <c r="BM748" s="38"/>
      <c r="BN748" s="38"/>
      <c r="BO748" s="38"/>
      <c r="BP748" s="38"/>
      <c r="BQ748" s="38"/>
      <c r="BR748" s="38"/>
    </row>
    <row r="749" ht="15.75" customHeight="1">
      <c r="A749" s="38"/>
      <c r="B749" s="36"/>
      <c r="C749" s="34"/>
      <c r="D749" s="36"/>
      <c r="E749" s="36"/>
      <c r="F749" s="36"/>
      <c r="G749" s="36"/>
      <c r="H749" s="36"/>
      <c r="I749" s="36"/>
      <c r="J749" s="38"/>
      <c r="K749" s="38"/>
      <c r="L749" s="39"/>
      <c r="M749" s="46"/>
      <c r="N749" s="264"/>
      <c r="O749" s="46"/>
      <c r="P749" s="46"/>
      <c r="Q749" s="34"/>
      <c r="R749" s="36"/>
      <c r="S749" s="46"/>
      <c r="T749" s="36"/>
      <c r="U749" s="46"/>
      <c r="V749" s="46"/>
      <c r="W749" s="38"/>
      <c r="X749" s="38"/>
      <c r="Y749" s="36"/>
      <c r="Z749" s="34"/>
      <c r="AA749" s="48"/>
      <c r="AB749" s="20"/>
      <c r="AC749" s="46"/>
      <c r="AD749" s="46"/>
      <c r="AE749" s="38"/>
      <c r="AF749" s="34"/>
      <c r="AG749" s="38"/>
      <c r="AH749" s="38"/>
      <c r="AI749" s="38"/>
      <c r="AJ749" s="38"/>
      <c r="AK749" s="38"/>
      <c r="AL749" s="38"/>
      <c r="AM749" s="38"/>
      <c r="AN749" s="38"/>
      <c r="AO749" s="34"/>
      <c r="AP749" s="34"/>
      <c r="AQ749" s="34"/>
      <c r="AR749" s="53"/>
      <c r="AS749" s="53"/>
      <c r="AT749" s="38"/>
      <c r="AU749" s="39"/>
      <c r="AV749" s="39"/>
      <c r="AW749" s="34"/>
      <c r="AX749" s="38"/>
      <c r="AY749" s="38"/>
      <c r="AZ749" s="38"/>
      <c r="BA749" s="38"/>
      <c r="BB749" s="38"/>
      <c r="BC749" s="38"/>
      <c r="BD749" s="38"/>
      <c r="BE749" s="38"/>
      <c r="BF749" s="38"/>
      <c r="BG749" s="38"/>
      <c r="BH749" s="38"/>
      <c r="BI749" s="38"/>
      <c r="BJ749" s="38"/>
      <c r="BK749" s="38"/>
      <c r="BL749" s="38"/>
      <c r="BM749" s="38"/>
      <c r="BN749" s="38"/>
      <c r="BO749" s="38"/>
      <c r="BP749" s="38"/>
      <c r="BQ749" s="38"/>
      <c r="BR749" s="38"/>
    </row>
    <row r="750" ht="15.75" customHeight="1">
      <c r="A750" s="38"/>
      <c r="B750" s="36"/>
      <c r="C750" s="34"/>
      <c r="D750" s="36"/>
      <c r="E750" s="36"/>
      <c r="F750" s="36"/>
      <c r="G750" s="36"/>
      <c r="H750" s="36"/>
      <c r="I750" s="36"/>
      <c r="J750" s="38"/>
      <c r="K750" s="38"/>
      <c r="L750" s="39"/>
      <c r="M750" s="46"/>
      <c r="N750" s="264"/>
      <c r="O750" s="46"/>
      <c r="P750" s="46"/>
      <c r="Q750" s="34"/>
      <c r="R750" s="36"/>
      <c r="S750" s="46"/>
      <c r="T750" s="36"/>
      <c r="U750" s="46"/>
      <c r="V750" s="46"/>
      <c r="W750" s="38"/>
      <c r="X750" s="38"/>
      <c r="Y750" s="36"/>
      <c r="Z750" s="34"/>
      <c r="AA750" s="48"/>
      <c r="AB750" s="20"/>
      <c r="AC750" s="46"/>
      <c r="AD750" s="46"/>
      <c r="AE750" s="38"/>
      <c r="AF750" s="34"/>
      <c r="AG750" s="38"/>
      <c r="AH750" s="38"/>
      <c r="AI750" s="38"/>
      <c r="AJ750" s="38"/>
      <c r="AK750" s="38"/>
      <c r="AL750" s="38"/>
      <c r="AM750" s="38"/>
      <c r="AN750" s="38"/>
      <c r="AO750" s="34"/>
      <c r="AP750" s="34"/>
      <c r="AQ750" s="34"/>
      <c r="AR750" s="53"/>
      <c r="AS750" s="53"/>
      <c r="AT750" s="38"/>
      <c r="AU750" s="39"/>
      <c r="AV750" s="39"/>
      <c r="AW750" s="34"/>
      <c r="AX750" s="38"/>
      <c r="AY750" s="38"/>
      <c r="AZ750" s="38"/>
      <c r="BA750" s="38"/>
      <c r="BB750" s="38"/>
      <c r="BC750" s="38"/>
      <c r="BD750" s="38"/>
      <c r="BE750" s="38"/>
      <c r="BF750" s="38"/>
      <c r="BG750" s="38"/>
      <c r="BH750" s="38"/>
      <c r="BI750" s="38"/>
      <c r="BJ750" s="38"/>
      <c r="BK750" s="38"/>
      <c r="BL750" s="38"/>
      <c r="BM750" s="38"/>
      <c r="BN750" s="38"/>
      <c r="BO750" s="38"/>
      <c r="BP750" s="38"/>
      <c r="BQ750" s="38"/>
      <c r="BR750" s="38"/>
    </row>
    <row r="751" ht="15.75" customHeight="1">
      <c r="A751" s="38"/>
      <c r="B751" s="36"/>
      <c r="C751" s="34"/>
      <c r="D751" s="36"/>
      <c r="E751" s="36"/>
      <c r="F751" s="36"/>
      <c r="G751" s="36"/>
      <c r="H751" s="36"/>
      <c r="I751" s="36"/>
      <c r="J751" s="38"/>
      <c r="K751" s="38"/>
      <c r="L751" s="39"/>
      <c r="M751" s="46"/>
      <c r="N751" s="264"/>
      <c r="O751" s="46"/>
      <c r="P751" s="46"/>
      <c r="Q751" s="34"/>
      <c r="R751" s="36"/>
      <c r="S751" s="46"/>
      <c r="T751" s="36"/>
      <c r="U751" s="46"/>
      <c r="V751" s="46"/>
      <c r="W751" s="38"/>
      <c r="X751" s="38"/>
      <c r="Y751" s="36"/>
      <c r="Z751" s="34"/>
      <c r="AA751" s="48"/>
      <c r="AB751" s="20"/>
      <c r="AC751" s="46"/>
      <c r="AD751" s="46"/>
      <c r="AE751" s="38"/>
      <c r="AF751" s="34"/>
      <c r="AG751" s="38"/>
      <c r="AH751" s="38"/>
      <c r="AI751" s="38"/>
      <c r="AJ751" s="38"/>
      <c r="AK751" s="38"/>
      <c r="AL751" s="38"/>
      <c r="AM751" s="38"/>
      <c r="AN751" s="38"/>
      <c r="AO751" s="34"/>
      <c r="AP751" s="34"/>
      <c r="AQ751" s="34"/>
      <c r="AR751" s="53"/>
      <c r="AS751" s="53"/>
      <c r="AT751" s="38"/>
      <c r="AU751" s="39"/>
      <c r="AV751" s="39"/>
      <c r="AW751" s="34"/>
      <c r="AX751" s="38"/>
      <c r="AY751" s="38"/>
      <c r="AZ751" s="38"/>
      <c r="BA751" s="38"/>
      <c r="BB751" s="38"/>
      <c r="BC751" s="38"/>
      <c r="BD751" s="38"/>
      <c r="BE751" s="38"/>
      <c r="BF751" s="38"/>
      <c r="BG751" s="38"/>
      <c r="BH751" s="38"/>
      <c r="BI751" s="38"/>
      <c r="BJ751" s="38"/>
      <c r="BK751" s="38"/>
      <c r="BL751" s="38"/>
      <c r="BM751" s="38"/>
      <c r="BN751" s="38"/>
      <c r="BO751" s="38"/>
      <c r="BP751" s="38"/>
      <c r="BQ751" s="38"/>
      <c r="BR751" s="38"/>
    </row>
    <row r="752" ht="15.75" customHeight="1">
      <c r="A752" s="38"/>
      <c r="B752" s="36"/>
      <c r="C752" s="34"/>
      <c r="D752" s="36"/>
      <c r="E752" s="36"/>
      <c r="F752" s="36"/>
      <c r="G752" s="36"/>
      <c r="H752" s="36"/>
      <c r="I752" s="36"/>
      <c r="J752" s="38"/>
      <c r="K752" s="38"/>
      <c r="L752" s="39"/>
      <c r="M752" s="46"/>
      <c r="N752" s="264"/>
      <c r="O752" s="46"/>
      <c r="P752" s="46"/>
      <c r="Q752" s="34"/>
      <c r="R752" s="36"/>
      <c r="S752" s="46"/>
      <c r="T752" s="36"/>
      <c r="U752" s="46"/>
      <c r="V752" s="46"/>
      <c r="W752" s="38"/>
      <c r="X752" s="38"/>
      <c r="Y752" s="36"/>
      <c r="Z752" s="34"/>
      <c r="AA752" s="48"/>
      <c r="AB752" s="20"/>
      <c r="AC752" s="46"/>
      <c r="AD752" s="46"/>
      <c r="AE752" s="38"/>
      <c r="AF752" s="34"/>
      <c r="AG752" s="38"/>
      <c r="AH752" s="38"/>
      <c r="AI752" s="38"/>
      <c r="AJ752" s="38"/>
      <c r="AK752" s="38"/>
      <c r="AL752" s="38"/>
      <c r="AM752" s="38"/>
      <c r="AN752" s="38"/>
      <c r="AO752" s="34"/>
      <c r="AP752" s="34"/>
      <c r="AQ752" s="34"/>
      <c r="AR752" s="53"/>
      <c r="AS752" s="53"/>
      <c r="AT752" s="38"/>
      <c r="AU752" s="39"/>
      <c r="AV752" s="39"/>
      <c r="AW752" s="34"/>
      <c r="AX752" s="38"/>
      <c r="AY752" s="38"/>
      <c r="AZ752" s="38"/>
      <c r="BA752" s="38"/>
      <c r="BB752" s="38"/>
      <c r="BC752" s="38"/>
      <c r="BD752" s="38"/>
      <c r="BE752" s="38"/>
      <c r="BF752" s="38"/>
      <c r="BG752" s="38"/>
      <c r="BH752" s="38"/>
      <c r="BI752" s="38"/>
      <c r="BJ752" s="38"/>
      <c r="BK752" s="38"/>
      <c r="BL752" s="38"/>
      <c r="BM752" s="38"/>
      <c r="BN752" s="38"/>
      <c r="BO752" s="38"/>
      <c r="BP752" s="38"/>
      <c r="BQ752" s="38"/>
      <c r="BR752" s="38"/>
    </row>
    <row r="753" ht="15.75" customHeight="1">
      <c r="A753" s="38"/>
      <c r="B753" s="36"/>
      <c r="C753" s="34"/>
      <c r="D753" s="36"/>
      <c r="E753" s="36"/>
      <c r="F753" s="36"/>
      <c r="G753" s="36"/>
      <c r="H753" s="36"/>
      <c r="I753" s="36"/>
      <c r="J753" s="38"/>
      <c r="K753" s="38"/>
      <c r="L753" s="39"/>
      <c r="M753" s="46"/>
      <c r="N753" s="264"/>
      <c r="O753" s="46"/>
      <c r="P753" s="46"/>
      <c r="Q753" s="34"/>
      <c r="R753" s="36"/>
      <c r="S753" s="46"/>
      <c r="T753" s="36"/>
      <c r="U753" s="46"/>
      <c r="V753" s="46"/>
      <c r="W753" s="38"/>
      <c r="X753" s="38"/>
      <c r="Y753" s="36"/>
      <c r="Z753" s="34"/>
      <c r="AA753" s="48"/>
      <c r="AB753" s="20"/>
      <c r="AC753" s="46"/>
      <c r="AD753" s="46"/>
      <c r="AE753" s="38"/>
      <c r="AF753" s="34"/>
      <c r="AG753" s="38"/>
      <c r="AH753" s="38"/>
      <c r="AI753" s="38"/>
      <c r="AJ753" s="38"/>
      <c r="AK753" s="38"/>
      <c r="AL753" s="38"/>
      <c r="AM753" s="38"/>
      <c r="AN753" s="38"/>
      <c r="AO753" s="34"/>
      <c r="AP753" s="34"/>
      <c r="AQ753" s="34"/>
      <c r="AR753" s="53"/>
      <c r="AS753" s="53"/>
      <c r="AT753" s="38"/>
      <c r="AU753" s="39"/>
      <c r="AV753" s="39"/>
      <c r="AW753" s="34"/>
      <c r="AX753" s="38"/>
      <c r="AY753" s="38"/>
      <c r="AZ753" s="38"/>
      <c r="BA753" s="38"/>
      <c r="BB753" s="38"/>
      <c r="BC753" s="38"/>
      <c r="BD753" s="38"/>
      <c r="BE753" s="38"/>
      <c r="BF753" s="38"/>
      <c r="BG753" s="38"/>
      <c r="BH753" s="38"/>
      <c r="BI753" s="38"/>
      <c r="BJ753" s="38"/>
      <c r="BK753" s="38"/>
      <c r="BL753" s="38"/>
      <c r="BM753" s="38"/>
      <c r="BN753" s="38"/>
      <c r="BO753" s="38"/>
      <c r="BP753" s="38"/>
      <c r="BQ753" s="38"/>
      <c r="BR753" s="38"/>
    </row>
    <row r="754" ht="15.75" customHeight="1">
      <c r="A754" s="38"/>
      <c r="B754" s="36"/>
      <c r="C754" s="34"/>
      <c r="D754" s="36"/>
      <c r="E754" s="36"/>
      <c r="F754" s="36"/>
      <c r="G754" s="36"/>
      <c r="H754" s="36"/>
      <c r="I754" s="36"/>
      <c r="J754" s="38"/>
      <c r="K754" s="38"/>
      <c r="L754" s="39"/>
      <c r="M754" s="46"/>
      <c r="N754" s="264"/>
      <c r="O754" s="46"/>
      <c r="P754" s="46"/>
      <c r="Q754" s="34"/>
      <c r="R754" s="36"/>
      <c r="S754" s="46"/>
      <c r="T754" s="36"/>
      <c r="U754" s="46"/>
      <c r="V754" s="46"/>
      <c r="W754" s="38"/>
      <c r="X754" s="38"/>
      <c r="Y754" s="36"/>
      <c r="Z754" s="34"/>
      <c r="AA754" s="48"/>
      <c r="AB754" s="20"/>
      <c r="AC754" s="46"/>
      <c r="AD754" s="46"/>
      <c r="AE754" s="38"/>
      <c r="AF754" s="34"/>
      <c r="AG754" s="38"/>
      <c r="AH754" s="38"/>
      <c r="AI754" s="38"/>
      <c r="AJ754" s="38"/>
      <c r="AK754" s="38"/>
      <c r="AL754" s="38"/>
      <c r="AM754" s="38"/>
      <c r="AN754" s="38"/>
      <c r="AO754" s="34"/>
      <c r="AP754" s="34"/>
      <c r="AQ754" s="34"/>
      <c r="AR754" s="53"/>
      <c r="AS754" s="53"/>
      <c r="AT754" s="38"/>
      <c r="AU754" s="39"/>
      <c r="AV754" s="39"/>
      <c r="AW754" s="34"/>
      <c r="AX754" s="38"/>
      <c r="AY754" s="38"/>
      <c r="AZ754" s="38"/>
      <c r="BA754" s="38"/>
      <c r="BB754" s="38"/>
      <c r="BC754" s="38"/>
      <c r="BD754" s="38"/>
      <c r="BE754" s="38"/>
      <c r="BF754" s="38"/>
      <c r="BG754" s="38"/>
      <c r="BH754" s="38"/>
      <c r="BI754" s="38"/>
      <c r="BJ754" s="38"/>
      <c r="BK754" s="38"/>
      <c r="BL754" s="38"/>
      <c r="BM754" s="38"/>
      <c r="BN754" s="38"/>
      <c r="BO754" s="38"/>
      <c r="BP754" s="38"/>
      <c r="BQ754" s="38"/>
      <c r="BR754" s="38"/>
    </row>
    <row r="755" ht="15.75" customHeight="1">
      <c r="A755" s="38"/>
      <c r="B755" s="36"/>
      <c r="C755" s="34"/>
      <c r="D755" s="36"/>
      <c r="E755" s="36"/>
      <c r="F755" s="36"/>
      <c r="G755" s="36"/>
      <c r="H755" s="36"/>
      <c r="I755" s="36"/>
      <c r="J755" s="38"/>
      <c r="K755" s="38"/>
      <c r="L755" s="39"/>
      <c r="M755" s="46"/>
      <c r="N755" s="264"/>
      <c r="O755" s="46"/>
      <c r="P755" s="46"/>
      <c r="Q755" s="34"/>
      <c r="R755" s="36"/>
      <c r="S755" s="46"/>
      <c r="T755" s="36"/>
      <c r="U755" s="46"/>
      <c r="V755" s="46"/>
      <c r="W755" s="38"/>
      <c r="X755" s="38"/>
      <c r="Y755" s="36"/>
      <c r="Z755" s="34"/>
      <c r="AA755" s="48"/>
      <c r="AB755" s="20"/>
      <c r="AC755" s="46"/>
      <c r="AD755" s="46"/>
      <c r="AE755" s="38"/>
      <c r="AF755" s="34"/>
      <c r="AG755" s="38"/>
      <c r="AH755" s="38"/>
      <c r="AI755" s="38"/>
      <c r="AJ755" s="38"/>
      <c r="AK755" s="38"/>
      <c r="AL755" s="38"/>
      <c r="AM755" s="38"/>
      <c r="AN755" s="38"/>
      <c r="AO755" s="34"/>
      <c r="AP755" s="34"/>
      <c r="AQ755" s="34"/>
      <c r="AR755" s="53"/>
      <c r="AS755" s="53"/>
      <c r="AT755" s="38"/>
      <c r="AU755" s="39"/>
      <c r="AV755" s="39"/>
      <c r="AW755" s="34"/>
      <c r="AX755" s="38"/>
      <c r="AY755" s="38"/>
      <c r="AZ755" s="38"/>
      <c r="BA755" s="38"/>
      <c r="BB755" s="38"/>
      <c r="BC755" s="38"/>
      <c r="BD755" s="38"/>
      <c r="BE755" s="38"/>
      <c r="BF755" s="38"/>
      <c r="BG755" s="38"/>
      <c r="BH755" s="38"/>
      <c r="BI755" s="38"/>
      <c r="BJ755" s="38"/>
      <c r="BK755" s="38"/>
      <c r="BL755" s="38"/>
      <c r="BM755" s="38"/>
      <c r="BN755" s="38"/>
      <c r="BO755" s="38"/>
      <c r="BP755" s="38"/>
      <c r="BQ755" s="38"/>
      <c r="BR755" s="38"/>
    </row>
    <row r="756" ht="15.75" customHeight="1">
      <c r="A756" s="38"/>
      <c r="B756" s="36"/>
      <c r="C756" s="34"/>
      <c r="D756" s="36"/>
      <c r="E756" s="36"/>
      <c r="F756" s="36"/>
      <c r="G756" s="36"/>
      <c r="H756" s="36"/>
      <c r="I756" s="36"/>
      <c r="J756" s="38"/>
      <c r="K756" s="38"/>
      <c r="L756" s="39"/>
      <c r="M756" s="46"/>
      <c r="N756" s="264"/>
      <c r="O756" s="46"/>
      <c r="P756" s="46"/>
      <c r="Q756" s="34"/>
      <c r="R756" s="36"/>
      <c r="S756" s="46"/>
      <c r="T756" s="36"/>
      <c r="U756" s="46"/>
      <c r="V756" s="46"/>
      <c r="W756" s="38"/>
      <c r="X756" s="38"/>
      <c r="Y756" s="36"/>
      <c r="Z756" s="34"/>
      <c r="AA756" s="48"/>
      <c r="AB756" s="20"/>
      <c r="AC756" s="46"/>
      <c r="AD756" s="46"/>
      <c r="AE756" s="38"/>
      <c r="AF756" s="34"/>
      <c r="AG756" s="38"/>
      <c r="AH756" s="38"/>
      <c r="AI756" s="38"/>
      <c r="AJ756" s="38"/>
      <c r="AK756" s="38"/>
      <c r="AL756" s="38"/>
      <c r="AM756" s="38"/>
      <c r="AN756" s="38"/>
      <c r="AO756" s="34"/>
      <c r="AP756" s="34"/>
      <c r="AQ756" s="34"/>
      <c r="AR756" s="53"/>
      <c r="AS756" s="53"/>
      <c r="AT756" s="38"/>
      <c r="AU756" s="39"/>
      <c r="AV756" s="39"/>
      <c r="AW756" s="34"/>
      <c r="AX756" s="38"/>
      <c r="AY756" s="38"/>
      <c r="AZ756" s="38"/>
      <c r="BA756" s="38"/>
      <c r="BB756" s="38"/>
      <c r="BC756" s="38"/>
      <c r="BD756" s="38"/>
      <c r="BE756" s="38"/>
      <c r="BF756" s="38"/>
      <c r="BG756" s="38"/>
      <c r="BH756" s="38"/>
      <c r="BI756" s="38"/>
      <c r="BJ756" s="38"/>
      <c r="BK756" s="38"/>
      <c r="BL756" s="38"/>
      <c r="BM756" s="38"/>
      <c r="BN756" s="38"/>
      <c r="BO756" s="38"/>
      <c r="BP756" s="38"/>
      <c r="BQ756" s="38"/>
      <c r="BR756" s="38"/>
    </row>
    <row r="757" ht="15.75" customHeight="1">
      <c r="A757" s="38"/>
      <c r="B757" s="36"/>
      <c r="C757" s="34"/>
      <c r="D757" s="36"/>
      <c r="E757" s="36"/>
      <c r="F757" s="36"/>
      <c r="G757" s="36"/>
      <c r="H757" s="36"/>
      <c r="I757" s="36"/>
      <c r="J757" s="38"/>
      <c r="K757" s="38"/>
      <c r="L757" s="39"/>
      <c r="M757" s="46"/>
      <c r="N757" s="264"/>
      <c r="O757" s="46"/>
      <c r="P757" s="46"/>
      <c r="Q757" s="34"/>
      <c r="R757" s="36"/>
      <c r="S757" s="46"/>
      <c r="T757" s="36"/>
      <c r="U757" s="46"/>
      <c r="V757" s="46"/>
      <c r="W757" s="38"/>
      <c r="X757" s="38"/>
      <c r="Y757" s="36"/>
      <c r="Z757" s="34"/>
      <c r="AA757" s="48"/>
      <c r="AB757" s="20"/>
      <c r="AC757" s="46"/>
      <c r="AD757" s="46"/>
      <c r="AE757" s="38"/>
      <c r="AF757" s="34"/>
      <c r="AG757" s="38"/>
      <c r="AH757" s="38"/>
      <c r="AI757" s="38"/>
      <c r="AJ757" s="38"/>
      <c r="AK757" s="38"/>
      <c r="AL757" s="38"/>
      <c r="AM757" s="38"/>
      <c r="AN757" s="38"/>
      <c r="AO757" s="34"/>
      <c r="AP757" s="34"/>
      <c r="AQ757" s="34"/>
      <c r="AR757" s="53"/>
      <c r="AS757" s="53"/>
      <c r="AT757" s="38"/>
      <c r="AU757" s="39"/>
      <c r="AV757" s="39"/>
      <c r="AW757" s="34"/>
      <c r="AX757" s="38"/>
      <c r="AY757" s="38"/>
      <c r="AZ757" s="38"/>
      <c r="BA757" s="38"/>
      <c r="BB757" s="38"/>
      <c r="BC757" s="38"/>
      <c r="BD757" s="38"/>
      <c r="BE757" s="38"/>
      <c r="BF757" s="38"/>
      <c r="BG757" s="38"/>
      <c r="BH757" s="38"/>
      <c r="BI757" s="38"/>
      <c r="BJ757" s="38"/>
      <c r="BK757" s="38"/>
      <c r="BL757" s="38"/>
      <c r="BM757" s="38"/>
      <c r="BN757" s="38"/>
      <c r="BO757" s="38"/>
      <c r="BP757" s="38"/>
      <c r="BQ757" s="38"/>
      <c r="BR757" s="38"/>
    </row>
    <row r="758" ht="15.75" customHeight="1">
      <c r="A758" s="38"/>
      <c r="B758" s="36"/>
      <c r="C758" s="34"/>
      <c r="D758" s="36"/>
      <c r="E758" s="36"/>
      <c r="F758" s="36"/>
      <c r="G758" s="36"/>
      <c r="H758" s="36"/>
      <c r="I758" s="36"/>
      <c r="J758" s="38"/>
      <c r="K758" s="38"/>
      <c r="L758" s="39"/>
      <c r="M758" s="46"/>
      <c r="N758" s="264"/>
      <c r="O758" s="46"/>
      <c r="P758" s="46"/>
      <c r="Q758" s="34"/>
      <c r="R758" s="36"/>
      <c r="S758" s="46"/>
      <c r="T758" s="36"/>
      <c r="U758" s="46"/>
      <c r="V758" s="46"/>
      <c r="W758" s="38"/>
      <c r="X758" s="38"/>
      <c r="Y758" s="36"/>
      <c r="Z758" s="34"/>
      <c r="AA758" s="48"/>
      <c r="AB758" s="20"/>
      <c r="AC758" s="46"/>
      <c r="AD758" s="46"/>
      <c r="AE758" s="38"/>
      <c r="AF758" s="34"/>
      <c r="AG758" s="38"/>
      <c r="AH758" s="38"/>
      <c r="AI758" s="38"/>
      <c r="AJ758" s="38"/>
      <c r="AK758" s="38"/>
      <c r="AL758" s="38"/>
      <c r="AM758" s="38"/>
      <c r="AN758" s="38"/>
      <c r="AO758" s="34"/>
      <c r="AP758" s="34"/>
      <c r="AQ758" s="34"/>
      <c r="AR758" s="53"/>
      <c r="AS758" s="53"/>
      <c r="AT758" s="38"/>
      <c r="AU758" s="39"/>
      <c r="AV758" s="39"/>
      <c r="AW758" s="34"/>
      <c r="AX758" s="38"/>
      <c r="AY758" s="38"/>
      <c r="AZ758" s="38"/>
      <c r="BA758" s="38"/>
      <c r="BB758" s="38"/>
      <c r="BC758" s="38"/>
      <c r="BD758" s="38"/>
      <c r="BE758" s="38"/>
      <c r="BF758" s="38"/>
      <c r="BG758" s="38"/>
      <c r="BH758" s="38"/>
      <c r="BI758" s="38"/>
      <c r="BJ758" s="38"/>
      <c r="BK758" s="38"/>
      <c r="BL758" s="38"/>
      <c r="BM758" s="38"/>
      <c r="BN758" s="38"/>
      <c r="BO758" s="38"/>
      <c r="BP758" s="38"/>
      <c r="BQ758" s="38"/>
      <c r="BR758" s="38"/>
    </row>
    <row r="759" ht="15.75" customHeight="1">
      <c r="A759" s="38"/>
      <c r="B759" s="36"/>
      <c r="C759" s="34"/>
      <c r="D759" s="36"/>
      <c r="E759" s="36"/>
      <c r="F759" s="36"/>
      <c r="G759" s="36"/>
      <c r="H759" s="36"/>
      <c r="I759" s="36"/>
      <c r="J759" s="38"/>
      <c r="K759" s="38"/>
      <c r="L759" s="39"/>
      <c r="M759" s="46"/>
      <c r="N759" s="264"/>
      <c r="O759" s="46"/>
      <c r="P759" s="46"/>
      <c r="Q759" s="34"/>
      <c r="R759" s="36"/>
      <c r="S759" s="46"/>
      <c r="T759" s="36"/>
      <c r="U759" s="46"/>
      <c r="V759" s="46"/>
      <c r="W759" s="38"/>
      <c r="X759" s="38"/>
      <c r="Y759" s="36"/>
      <c r="Z759" s="34"/>
      <c r="AA759" s="48"/>
      <c r="AB759" s="20"/>
      <c r="AC759" s="46"/>
      <c r="AD759" s="46"/>
      <c r="AE759" s="38"/>
      <c r="AF759" s="34"/>
      <c r="AG759" s="38"/>
      <c r="AH759" s="38"/>
      <c r="AI759" s="38"/>
      <c r="AJ759" s="38"/>
      <c r="AK759" s="38"/>
      <c r="AL759" s="38"/>
      <c r="AM759" s="38"/>
      <c r="AN759" s="38"/>
      <c r="AO759" s="34"/>
      <c r="AP759" s="34"/>
      <c r="AQ759" s="34"/>
      <c r="AR759" s="53"/>
      <c r="AS759" s="53"/>
      <c r="AT759" s="38"/>
      <c r="AU759" s="39"/>
      <c r="AV759" s="39"/>
      <c r="AW759" s="34"/>
      <c r="AX759" s="38"/>
      <c r="AY759" s="38"/>
      <c r="AZ759" s="38"/>
      <c r="BA759" s="38"/>
      <c r="BB759" s="38"/>
      <c r="BC759" s="38"/>
      <c r="BD759" s="38"/>
      <c r="BE759" s="38"/>
      <c r="BF759" s="38"/>
      <c r="BG759" s="38"/>
      <c r="BH759" s="38"/>
      <c r="BI759" s="38"/>
      <c r="BJ759" s="38"/>
      <c r="BK759" s="38"/>
      <c r="BL759" s="38"/>
      <c r="BM759" s="38"/>
      <c r="BN759" s="38"/>
      <c r="BO759" s="38"/>
      <c r="BP759" s="38"/>
      <c r="BQ759" s="38"/>
      <c r="BR759" s="38"/>
    </row>
    <row r="760" ht="15.75" customHeight="1">
      <c r="A760" s="38"/>
      <c r="B760" s="36"/>
      <c r="C760" s="34"/>
      <c r="D760" s="36"/>
      <c r="E760" s="36"/>
      <c r="F760" s="36"/>
      <c r="G760" s="36"/>
      <c r="H760" s="36"/>
      <c r="I760" s="36"/>
      <c r="J760" s="38"/>
      <c r="K760" s="38"/>
      <c r="L760" s="39"/>
      <c r="M760" s="46"/>
      <c r="N760" s="264"/>
      <c r="O760" s="46"/>
      <c r="P760" s="46"/>
      <c r="Q760" s="34"/>
      <c r="R760" s="36"/>
      <c r="S760" s="46"/>
      <c r="T760" s="36"/>
      <c r="U760" s="46"/>
      <c r="V760" s="46"/>
      <c r="W760" s="38"/>
      <c r="X760" s="38"/>
      <c r="Y760" s="36"/>
      <c r="Z760" s="34"/>
      <c r="AA760" s="48"/>
      <c r="AB760" s="20"/>
      <c r="AC760" s="46"/>
      <c r="AD760" s="46"/>
      <c r="AE760" s="38"/>
      <c r="AF760" s="34"/>
      <c r="AG760" s="38"/>
      <c r="AH760" s="38"/>
      <c r="AI760" s="38"/>
      <c r="AJ760" s="38"/>
      <c r="AK760" s="38"/>
      <c r="AL760" s="38"/>
      <c r="AM760" s="38"/>
      <c r="AN760" s="38"/>
      <c r="AO760" s="34"/>
      <c r="AP760" s="34"/>
      <c r="AQ760" s="34"/>
      <c r="AR760" s="53"/>
      <c r="AS760" s="53"/>
      <c r="AT760" s="38"/>
      <c r="AU760" s="39"/>
      <c r="AV760" s="39"/>
      <c r="AW760" s="34"/>
      <c r="AX760" s="38"/>
      <c r="AY760" s="38"/>
      <c r="AZ760" s="38"/>
      <c r="BA760" s="38"/>
      <c r="BB760" s="38"/>
      <c r="BC760" s="38"/>
      <c r="BD760" s="38"/>
      <c r="BE760" s="38"/>
      <c r="BF760" s="38"/>
      <c r="BG760" s="38"/>
      <c r="BH760" s="38"/>
      <c r="BI760" s="38"/>
      <c r="BJ760" s="38"/>
      <c r="BK760" s="38"/>
      <c r="BL760" s="38"/>
      <c r="BM760" s="38"/>
      <c r="BN760" s="38"/>
      <c r="BO760" s="38"/>
      <c r="BP760" s="38"/>
      <c r="BQ760" s="38"/>
      <c r="BR760" s="38"/>
    </row>
    <row r="761" ht="15.75" customHeight="1">
      <c r="A761" s="38"/>
      <c r="B761" s="36"/>
      <c r="C761" s="34"/>
      <c r="D761" s="36"/>
      <c r="E761" s="36"/>
      <c r="F761" s="36"/>
      <c r="G761" s="36"/>
      <c r="H761" s="36"/>
      <c r="I761" s="36"/>
      <c r="J761" s="38"/>
      <c r="K761" s="38"/>
      <c r="L761" s="39"/>
      <c r="M761" s="46"/>
      <c r="N761" s="264"/>
      <c r="O761" s="46"/>
      <c r="P761" s="46"/>
      <c r="Q761" s="34"/>
      <c r="R761" s="36"/>
      <c r="S761" s="46"/>
      <c r="T761" s="36"/>
      <c r="U761" s="46"/>
      <c r="V761" s="46"/>
      <c r="W761" s="38"/>
      <c r="X761" s="38"/>
      <c r="Y761" s="36"/>
      <c r="Z761" s="34"/>
      <c r="AA761" s="48"/>
      <c r="AB761" s="20"/>
      <c r="AC761" s="46"/>
      <c r="AD761" s="46"/>
      <c r="AE761" s="38"/>
      <c r="AF761" s="34"/>
      <c r="AG761" s="38"/>
      <c r="AH761" s="38"/>
      <c r="AI761" s="38"/>
      <c r="AJ761" s="38"/>
      <c r="AK761" s="38"/>
      <c r="AL761" s="38"/>
      <c r="AM761" s="38"/>
      <c r="AN761" s="38"/>
      <c r="AO761" s="34"/>
      <c r="AP761" s="34"/>
      <c r="AQ761" s="34"/>
      <c r="AR761" s="53"/>
      <c r="AS761" s="53"/>
      <c r="AT761" s="38"/>
      <c r="AU761" s="39"/>
      <c r="AV761" s="39"/>
      <c r="AW761" s="34"/>
      <c r="AX761" s="38"/>
      <c r="AY761" s="38"/>
      <c r="AZ761" s="38"/>
      <c r="BA761" s="38"/>
      <c r="BB761" s="38"/>
      <c r="BC761" s="38"/>
      <c r="BD761" s="38"/>
      <c r="BE761" s="38"/>
      <c r="BF761" s="38"/>
      <c r="BG761" s="38"/>
      <c r="BH761" s="38"/>
      <c r="BI761" s="38"/>
      <c r="BJ761" s="38"/>
      <c r="BK761" s="38"/>
      <c r="BL761" s="38"/>
      <c r="BM761" s="38"/>
      <c r="BN761" s="38"/>
      <c r="BO761" s="38"/>
      <c r="BP761" s="38"/>
      <c r="BQ761" s="38"/>
      <c r="BR761" s="38"/>
    </row>
    <row r="762" ht="15.75" customHeight="1">
      <c r="A762" s="38"/>
      <c r="B762" s="36"/>
      <c r="C762" s="34"/>
      <c r="D762" s="36"/>
      <c r="E762" s="36"/>
      <c r="F762" s="36"/>
      <c r="G762" s="36"/>
      <c r="H762" s="36"/>
      <c r="I762" s="36"/>
      <c r="J762" s="38"/>
      <c r="K762" s="38"/>
      <c r="L762" s="39"/>
      <c r="M762" s="46"/>
      <c r="N762" s="264"/>
      <c r="O762" s="46"/>
      <c r="P762" s="46"/>
      <c r="Q762" s="34"/>
      <c r="R762" s="36"/>
      <c r="S762" s="46"/>
      <c r="T762" s="36"/>
      <c r="U762" s="46"/>
      <c r="V762" s="46"/>
      <c r="W762" s="38"/>
      <c r="X762" s="38"/>
      <c r="Y762" s="36"/>
      <c r="Z762" s="34"/>
      <c r="AA762" s="48"/>
      <c r="AB762" s="20"/>
      <c r="AC762" s="46"/>
      <c r="AD762" s="46"/>
      <c r="AE762" s="38"/>
      <c r="AF762" s="34"/>
      <c r="AG762" s="38"/>
      <c r="AH762" s="38"/>
      <c r="AI762" s="38"/>
      <c r="AJ762" s="38"/>
      <c r="AK762" s="38"/>
      <c r="AL762" s="38"/>
      <c r="AM762" s="38"/>
      <c r="AN762" s="38"/>
      <c r="AO762" s="34"/>
      <c r="AP762" s="34"/>
      <c r="AQ762" s="34"/>
      <c r="AR762" s="53"/>
      <c r="AS762" s="53"/>
      <c r="AT762" s="38"/>
      <c r="AU762" s="39"/>
      <c r="AV762" s="39"/>
      <c r="AW762" s="34"/>
      <c r="AX762" s="38"/>
      <c r="AY762" s="38"/>
      <c r="AZ762" s="38"/>
      <c r="BA762" s="38"/>
      <c r="BB762" s="38"/>
      <c r="BC762" s="38"/>
      <c r="BD762" s="38"/>
      <c r="BE762" s="38"/>
      <c r="BF762" s="38"/>
      <c r="BG762" s="38"/>
      <c r="BH762" s="38"/>
      <c r="BI762" s="38"/>
      <c r="BJ762" s="38"/>
      <c r="BK762" s="38"/>
      <c r="BL762" s="38"/>
      <c r="BM762" s="38"/>
      <c r="BN762" s="38"/>
      <c r="BO762" s="38"/>
      <c r="BP762" s="38"/>
      <c r="BQ762" s="38"/>
      <c r="BR762" s="38"/>
    </row>
    <row r="763" ht="15.75" customHeight="1">
      <c r="A763" s="38"/>
      <c r="B763" s="36"/>
      <c r="C763" s="34"/>
      <c r="D763" s="36"/>
      <c r="E763" s="36"/>
      <c r="F763" s="36"/>
      <c r="G763" s="36"/>
      <c r="H763" s="36"/>
      <c r="I763" s="36"/>
      <c r="J763" s="38"/>
      <c r="K763" s="38"/>
      <c r="L763" s="39"/>
      <c r="M763" s="46"/>
      <c r="N763" s="264"/>
      <c r="O763" s="46"/>
      <c r="P763" s="46"/>
      <c r="Q763" s="34"/>
      <c r="R763" s="36"/>
      <c r="S763" s="46"/>
      <c r="T763" s="36"/>
      <c r="U763" s="46"/>
      <c r="V763" s="46"/>
      <c r="W763" s="38"/>
      <c r="X763" s="38"/>
      <c r="Y763" s="36"/>
      <c r="Z763" s="34"/>
      <c r="AA763" s="48"/>
      <c r="AB763" s="20"/>
      <c r="AC763" s="46"/>
      <c r="AD763" s="46"/>
      <c r="AE763" s="38"/>
      <c r="AF763" s="34"/>
      <c r="AG763" s="38"/>
      <c r="AH763" s="38"/>
      <c r="AI763" s="38"/>
      <c r="AJ763" s="38"/>
      <c r="AK763" s="38"/>
      <c r="AL763" s="38"/>
      <c r="AM763" s="38"/>
      <c r="AN763" s="38"/>
      <c r="AO763" s="34"/>
      <c r="AP763" s="34"/>
      <c r="AQ763" s="34"/>
      <c r="AR763" s="53"/>
      <c r="AS763" s="53"/>
      <c r="AT763" s="38"/>
      <c r="AU763" s="39"/>
      <c r="AV763" s="39"/>
      <c r="AW763" s="34"/>
      <c r="AX763" s="38"/>
      <c r="AY763" s="38"/>
      <c r="AZ763" s="38"/>
      <c r="BA763" s="38"/>
      <c r="BB763" s="38"/>
      <c r="BC763" s="38"/>
      <c r="BD763" s="38"/>
      <c r="BE763" s="38"/>
      <c r="BF763" s="38"/>
      <c r="BG763" s="38"/>
      <c r="BH763" s="38"/>
      <c r="BI763" s="38"/>
      <c r="BJ763" s="38"/>
      <c r="BK763" s="38"/>
      <c r="BL763" s="38"/>
      <c r="BM763" s="38"/>
      <c r="BN763" s="38"/>
      <c r="BO763" s="38"/>
      <c r="BP763" s="38"/>
      <c r="BQ763" s="38"/>
      <c r="BR763" s="38"/>
    </row>
    <row r="764" ht="15.75" customHeight="1">
      <c r="A764" s="38"/>
      <c r="B764" s="36"/>
      <c r="C764" s="34"/>
      <c r="D764" s="36"/>
      <c r="E764" s="36"/>
      <c r="F764" s="36"/>
      <c r="G764" s="36"/>
      <c r="H764" s="36"/>
      <c r="I764" s="36"/>
      <c r="J764" s="38"/>
      <c r="K764" s="38"/>
      <c r="L764" s="39"/>
      <c r="M764" s="46"/>
      <c r="N764" s="264"/>
      <c r="O764" s="46"/>
      <c r="P764" s="46"/>
      <c r="Q764" s="34"/>
      <c r="R764" s="36"/>
      <c r="S764" s="46"/>
      <c r="T764" s="36"/>
      <c r="U764" s="46"/>
      <c r="V764" s="46"/>
      <c r="W764" s="38"/>
      <c r="X764" s="38"/>
      <c r="Y764" s="36"/>
      <c r="Z764" s="34"/>
      <c r="AA764" s="48"/>
      <c r="AB764" s="20"/>
      <c r="AC764" s="46"/>
      <c r="AD764" s="46"/>
      <c r="AE764" s="38"/>
      <c r="AF764" s="34"/>
      <c r="AG764" s="38"/>
      <c r="AH764" s="38"/>
      <c r="AI764" s="38"/>
      <c r="AJ764" s="38"/>
      <c r="AK764" s="38"/>
      <c r="AL764" s="38"/>
      <c r="AM764" s="38"/>
      <c r="AN764" s="38"/>
      <c r="AO764" s="34"/>
      <c r="AP764" s="34"/>
      <c r="AQ764" s="34"/>
      <c r="AR764" s="53"/>
      <c r="AS764" s="53"/>
      <c r="AT764" s="38"/>
      <c r="AU764" s="39"/>
      <c r="AV764" s="39"/>
      <c r="AW764" s="34"/>
      <c r="AX764" s="38"/>
      <c r="AY764" s="38"/>
      <c r="AZ764" s="38"/>
      <c r="BA764" s="38"/>
      <c r="BB764" s="38"/>
      <c r="BC764" s="38"/>
      <c r="BD764" s="38"/>
      <c r="BE764" s="38"/>
      <c r="BF764" s="38"/>
      <c r="BG764" s="38"/>
      <c r="BH764" s="38"/>
      <c r="BI764" s="38"/>
      <c r="BJ764" s="38"/>
      <c r="BK764" s="38"/>
      <c r="BL764" s="38"/>
      <c r="BM764" s="38"/>
      <c r="BN764" s="38"/>
      <c r="BO764" s="38"/>
      <c r="BP764" s="38"/>
      <c r="BQ764" s="38"/>
      <c r="BR764" s="38"/>
    </row>
    <row r="765" ht="15.75" customHeight="1">
      <c r="A765" s="38"/>
      <c r="B765" s="36"/>
      <c r="C765" s="34"/>
      <c r="D765" s="36"/>
      <c r="E765" s="36"/>
      <c r="F765" s="36"/>
      <c r="G765" s="36"/>
      <c r="H765" s="36"/>
      <c r="I765" s="36"/>
      <c r="J765" s="38"/>
      <c r="K765" s="38"/>
      <c r="L765" s="39"/>
      <c r="M765" s="46"/>
      <c r="N765" s="264"/>
      <c r="O765" s="46"/>
      <c r="P765" s="46"/>
      <c r="Q765" s="34"/>
      <c r="R765" s="36"/>
      <c r="S765" s="46"/>
      <c r="T765" s="36"/>
      <c r="U765" s="46"/>
      <c r="V765" s="46"/>
      <c r="W765" s="38"/>
      <c r="X765" s="38"/>
      <c r="Y765" s="36"/>
      <c r="Z765" s="34"/>
      <c r="AA765" s="48"/>
      <c r="AB765" s="20"/>
      <c r="AC765" s="46"/>
      <c r="AD765" s="46"/>
      <c r="AE765" s="38"/>
      <c r="AF765" s="34"/>
      <c r="AG765" s="38"/>
      <c r="AH765" s="38"/>
      <c r="AI765" s="38"/>
      <c r="AJ765" s="38"/>
      <c r="AK765" s="38"/>
      <c r="AL765" s="38"/>
      <c r="AM765" s="38"/>
      <c r="AN765" s="38"/>
      <c r="AO765" s="34"/>
      <c r="AP765" s="34"/>
      <c r="AQ765" s="34"/>
      <c r="AR765" s="53"/>
      <c r="AS765" s="53"/>
      <c r="AT765" s="38"/>
      <c r="AU765" s="39"/>
      <c r="AV765" s="39"/>
      <c r="AW765" s="34"/>
      <c r="AX765" s="38"/>
      <c r="AY765" s="38"/>
      <c r="AZ765" s="38"/>
      <c r="BA765" s="38"/>
      <c r="BB765" s="38"/>
      <c r="BC765" s="38"/>
      <c r="BD765" s="38"/>
      <c r="BE765" s="38"/>
      <c r="BF765" s="38"/>
      <c r="BG765" s="38"/>
      <c r="BH765" s="38"/>
      <c r="BI765" s="38"/>
      <c r="BJ765" s="38"/>
      <c r="BK765" s="38"/>
      <c r="BL765" s="38"/>
      <c r="BM765" s="38"/>
      <c r="BN765" s="38"/>
      <c r="BO765" s="38"/>
      <c r="BP765" s="38"/>
      <c r="BQ765" s="38"/>
      <c r="BR765" s="38"/>
    </row>
    <row r="766" ht="15.75" customHeight="1">
      <c r="A766" s="38"/>
      <c r="B766" s="36"/>
      <c r="C766" s="34"/>
      <c r="D766" s="36"/>
      <c r="E766" s="36"/>
      <c r="F766" s="36"/>
      <c r="G766" s="36"/>
      <c r="H766" s="36"/>
      <c r="I766" s="36"/>
      <c r="J766" s="38"/>
      <c r="K766" s="38"/>
      <c r="L766" s="39"/>
      <c r="M766" s="46"/>
      <c r="N766" s="264"/>
      <c r="O766" s="46"/>
      <c r="P766" s="46"/>
      <c r="Q766" s="34"/>
      <c r="R766" s="36"/>
      <c r="S766" s="46"/>
      <c r="T766" s="36"/>
      <c r="U766" s="46"/>
      <c r="V766" s="46"/>
      <c r="W766" s="38"/>
      <c r="X766" s="38"/>
      <c r="Y766" s="36"/>
      <c r="Z766" s="34"/>
      <c r="AA766" s="48"/>
      <c r="AB766" s="20"/>
      <c r="AC766" s="46"/>
      <c r="AD766" s="46"/>
      <c r="AE766" s="38"/>
      <c r="AF766" s="34"/>
      <c r="AG766" s="38"/>
      <c r="AH766" s="38"/>
      <c r="AI766" s="38"/>
      <c r="AJ766" s="38"/>
      <c r="AK766" s="38"/>
      <c r="AL766" s="38"/>
      <c r="AM766" s="38"/>
      <c r="AN766" s="38"/>
      <c r="AO766" s="34"/>
      <c r="AP766" s="34"/>
      <c r="AQ766" s="34"/>
      <c r="AR766" s="53"/>
      <c r="AS766" s="53"/>
      <c r="AT766" s="38"/>
      <c r="AU766" s="39"/>
      <c r="AV766" s="39"/>
      <c r="AW766" s="34"/>
      <c r="AX766" s="38"/>
      <c r="AY766" s="38"/>
      <c r="AZ766" s="38"/>
      <c r="BA766" s="38"/>
      <c r="BB766" s="38"/>
      <c r="BC766" s="38"/>
      <c r="BD766" s="38"/>
      <c r="BE766" s="38"/>
      <c r="BF766" s="38"/>
      <c r="BG766" s="38"/>
      <c r="BH766" s="38"/>
      <c r="BI766" s="38"/>
      <c r="BJ766" s="38"/>
      <c r="BK766" s="38"/>
      <c r="BL766" s="38"/>
      <c r="BM766" s="38"/>
      <c r="BN766" s="38"/>
      <c r="BO766" s="38"/>
      <c r="BP766" s="38"/>
      <c r="BQ766" s="38"/>
      <c r="BR766" s="38"/>
    </row>
    <row r="767" ht="15.75" customHeight="1">
      <c r="A767" s="38"/>
      <c r="B767" s="36"/>
      <c r="C767" s="34"/>
      <c r="D767" s="36"/>
      <c r="E767" s="36"/>
      <c r="F767" s="36"/>
      <c r="G767" s="36"/>
      <c r="H767" s="36"/>
      <c r="I767" s="36"/>
      <c r="J767" s="38"/>
      <c r="K767" s="38"/>
      <c r="L767" s="39"/>
      <c r="M767" s="46"/>
      <c r="N767" s="264"/>
      <c r="O767" s="46"/>
      <c r="P767" s="46"/>
      <c r="Q767" s="34"/>
      <c r="R767" s="36"/>
      <c r="S767" s="46"/>
      <c r="T767" s="36"/>
      <c r="U767" s="46"/>
      <c r="V767" s="46"/>
      <c r="W767" s="38"/>
      <c r="X767" s="38"/>
      <c r="Y767" s="36"/>
      <c r="Z767" s="34"/>
      <c r="AA767" s="48"/>
      <c r="AB767" s="20"/>
      <c r="AC767" s="46"/>
      <c r="AD767" s="46"/>
      <c r="AE767" s="38"/>
      <c r="AF767" s="34"/>
      <c r="AG767" s="38"/>
      <c r="AH767" s="38"/>
      <c r="AI767" s="38"/>
      <c r="AJ767" s="38"/>
      <c r="AK767" s="38"/>
      <c r="AL767" s="38"/>
      <c r="AM767" s="38"/>
      <c r="AN767" s="38"/>
      <c r="AO767" s="34"/>
      <c r="AP767" s="34"/>
      <c r="AQ767" s="34"/>
      <c r="AR767" s="53"/>
      <c r="AS767" s="53"/>
      <c r="AT767" s="38"/>
      <c r="AU767" s="39"/>
      <c r="AV767" s="39"/>
      <c r="AW767" s="34"/>
      <c r="AX767" s="38"/>
      <c r="AY767" s="38"/>
      <c r="AZ767" s="38"/>
      <c r="BA767" s="38"/>
      <c r="BB767" s="38"/>
      <c r="BC767" s="38"/>
      <c r="BD767" s="38"/>
      <c r="BE767" s="38"/>
      <c r="BF767" s="38"/>
      <c r="BG767" s="38"/>
      <c r="BH767" s="38"/>
      <c r="BI767" s="38"/>
      <c r="BJ767" s="38"/>
      <c r="BK767" s="38"/>
      <c r="BL767" s="38"/>
      <c r="BM767" s="38"/>
      <c r="BN767" s="38"/>
      <c r="BO767" s="38"/>
      <c r="BP767" s="38"/>
      <c r="BQ767" s="38"/>
      <c r="BR767" s="38"/>
    </row>
    <row r="768" ht="15.75" customHeight="1">
      <c r="A768" s="38"/>
      <c r="B768" s="36"/>
      <c r="C768" s="34"/>
      <c r="D768" s="36"/>
      <c r="E768" s="36"/>
      <c r="F768" s="36"/>
      <c r="G768" s="36"/>
      <c r="H768" s="36"/>
      <c r="I768" s="36"/>
      <c r="J768" s="38"/>
      <c r="K768" s="38"/>
      <c r="L768" s="39"/>
      <c r="M768" s="46"/>
      <c r="N768" s="264"/>
      <c r="O768" s="46"/>
      <c r="P768" s="46"/>
      <c r="Q768" s="34"/>
      <c r="R768" s="36"/>
      <c r="S768" s="46"/>
      <c r="T768" s="36"/>
      <c r="U768" s="46"/>
      <c r="V768" s="46"/>
      <c r="W768" s="38"/>
      <c r="X768" s="38"/>
      <c r="Y768" s="36"/>
      <c r="Z768" s="34"/>
      <c r="AA768" s="48"/>
      <c r="AB768" s="20"/>
      <c r="AC768" s="46"/>
      <c r="AD768" s="46"/>
      <c r="AE768" s="38"/>
      <c r="AF768" s="34"/>
      <c r="AG768" s="38"/>
      <c r="AH768" s="38"/>
      <c r="AI768" s="38"/>
      <c r="AJ768" s="38"/>
      <c r="AK768" s="38"/>
      <c r="AL768" s="38"/>
      <c r="AM768" s="38"/>
      <c r="AN768" s="38"/>
      <c r="AO768" s="34"/>
      <c r="AP768" s="34"/>
      <c r="AQ768" s="34"/>
      <c r="AR768" s="53"/>
      <c r="AS768" s="53"/>
      <c r="AT768" s="38"/>
      <c r="AU768" s="39"/>
      <c r="AV768" s="39"/>
      <c r="AW768" s="34"/>
      <c r="AX768" s="38"/>
      <c r="AY768" s="38"/>
      <c r="AZ768" s="38"/>
      <c r="BA768" s="38"/>
      <c r="BB768" s="38"/>
      <c r="BC768" s="38"/>
      <c r="BD768" s="38"/>
      <c r="BE768" s="38"/>
      <c r="BF768" s="38"/>
      <c r="BG768" s="38"/>
      <c r="BH768" s="38"/>
      <c r="BI768" s="38"/>
      <c r="BJ768" s="38"/>
      <c r="BK768" s="38"/>
      <c r="BL768" s="38"/>
      <c r="BM768" s="38"/>
      <c r="BN768" s="38"/>
      <c r="BO768" s="38"/>
      <c r="BP768" s="38"/>
      <c r="BQ768" s="38"/>
      <c r="BR768" s="38"/>
    </row>
    <row r="769" ht="15.75" customHeight="1">
      <c r="A769" s="38"/>
      <c r="B769" s="36"/>
      <c r="C769" s="34"/>
      <c r="D769" s="36"/>
      <c r="E769" s="36"/>
      <c r="F769" s="36"/>
      <c r="G769" s="36"/>
      <c r="H769" s="36"/>
      <c r="I769" s="36"/>
      <c r="J769" s="38"/>
      <c r="K769" s="38"/>
      <c r="L769" s="39"/>
      <c r="M769" s="46"/>
      <c r="N769" s="264"/>
      <c r="O769" s="46"/>
      <c r="P769" s="46"/>
      <c r="Q769" s="34"/>
      <c r="R769" s="36"/>
      <c r="S769" s="46"/>
      <c r="T769" s="36"/>
      <c r="U769" s="46"/>
      <c r="V769" s="46"/>
      <c r="W769" s="38"/>
      <c r="X769" s="38"/>
      <c r="Y769" s="36"/>
      <c r="Z769" s="34"/>
      <c r="AA769" s="48"/>
      <c r="AB769" s="20"/>
      <c r="AC769" s="46"/>
      <c r="AD769" s="46"/>
      <c r="AE769" s="38"/>
      <c r="AF769" s="34"/>
      <c r="AG769" s="38"/>
      <c r="AH769" s="38"/>
      <c r="AI769" s="38"/>
      <c r="AJ769" s="38"/>
      <c r="AK769" s="38"/>
      <c r="AL769" s="38"/>
      <c r="AM769" s="38"/>
      <c r="AN769" s="38"/>
      <c r="AO769" s="34"/>
      <c r="AP769" s="34"/>
      <c r="AQ769" s="34"/>
      <c r="AR769" s="53"/>
      <c r="AS769" s="53"/>
      <c r="AT769" s="38"/>
      <c r="AU769" s="39"/>
      <c r="AV769" s="39"/>
      <c r="AW769" s="34"/>
      <c r="AX769" s="38"/>
      <c r="AY769" s="38"/>
      <c r="AZ769" s="38"/>
      <c r="BA769" s="38"/>
      <c r="BB769" s="38"/>
      <c r="BC769" s="38"/>
      <c r="BD769" s="38"/>
      <c r="BE769" s="38"/>
      <c r="BF769" s="38"/>
      <c r="BG769" s="38"/>
      <c r="BH769" s="38"/>
      <c r="BI769" s="38"/>
      <c r="BJ769" s="38"/>
      <c r="BK769" s="38"/>
      <c r="BL769" s="38"/>
      <c r="BM769" s="38"/>
      <c r="BN769" s="38"/>
      <c r="BO769" s="38"/>
      <c r="BP769" s="38"/>
      <c r="BQ769" s="38"/>
      <c r="BR769" s="38"/>
    </row>
    <row r="770" ht="15.75" customHeight="1">
      <c r="A770" s="38"/>
      <c r="B770" s="36"/>
      <c r="C770" s="34"/>
      <c r="D770" s="36"/>
      <c r="E770" s="36"/>
      <c r="F770" s="36"/>
      <c r="G770" s="36"/>
      <c r="H770" s="36"/>
      <c r="I770" s="36"/>
      <c r="J770" s="38"/>
      <c r="K770" s="38"/>
      <c r="L770" s="39"/>
      <c r="M770" s="46"/>
      <c r="N770" s="264"/>
      <c r="O770" s="46"/>
      <c r="P770" s="46"/>
      <c r="Q770" s="34"/>
      <c r="R770" s="36"/>
      <c r="S770" s="46"/>
      <c r="T770" s="36"/>
      <c r="U770" s="46"/>
      <c r="V770" s="46"/>
      <c r="W770" s="38"/>
      <c r="X770" s="38"/>
      <c r="Y770" s="36"/>
      <c r="Z770" s="34"/>
      <c r="AA770" s="48"/>
      <c r="AB770" s="20"/>
      <c r="AC770" s="46"/>
      <c r="AD770" s="46"/>
      <c r="AE770" s="38"/>
      <c r="AF770" s="34"/>
      <c r="AG770" s="38"/>
      <c r="AH770" s="38"/>
      <c r="AI770" s="38"/>
      <c r="AJ770" s="38"/>
      <c r="AK770" s="38"/>
      <c r="AL770" s="38"/>
      <c r="AM770" s="38"/>
      <c r="AN770" s="38"/>
      <c r="AO770" s="34"/>
      <c r="AP770" s="34"/>
      <c r="AQ770" s="34"/>
      <c r="AR770" s="53"/>
      <c r="AS770" s="53"/>
      <c r="AT770" s="38"/>
      <c r="AU770" s="39"/>
      <c r="AV770" s="39"/>
      <c r="AW770" s="34"/>
      <c r="AX770" s="38"/>
      <c r="AY770" s="38"/>
      <c r="AZ770" s="38"/>
      <c r="BA770" s="38"/>
      <c r="BB770" s="38"/>
      <c r="BC770" s="38"/>
      <c r="BD770" s="38"/>
      <c r="BE770" s="38"/>
      <c r="BF770" s="38"/>
      <c r="BG770" s="38"/>
      <c r="BH770" s="38"/>
      <c r="BI770" s="38"/>
      <c r="BJ770" s="38"/>
      <c r="BK770" s="38"/>
      <c r="BL770" s="38"/>
      <c r="BM770" s="38"/>
      <c r="BN770" s="38"/>
      <c r="BO770" s="38"/>
      <c r="BP770" s="38"/>
      <c r="BQ770" s="38"/>
      <c r="BR770" s="38"/>
    </row>
    <row r="771" ht="15.75" customHeight="1">
      <c r="A771" s="38"/>
      <c r="B771" s="36"/>
      <c r="C771" s="34"/>
      <c r="D771" s="36"/>
      <c r="E771" s="36"/>
      <c r="F771" s="36"/>
      <c r="G771" s="36"/>
      <c r="H771" s="36"/>
      <c r="I771" s="36"/>
      <c r="J771" s="38"/>
      <c r="K771" s="38"/>
      <c r="L771" s="39"/>
      <c r="M771" s="46"/>
      <c r="N771" s="264"/>
      <c r="O771" s="46"/>
      <c r="P771" s="46"/>
      <c r="Q771" s="34"/>
      <c r="R771" s="36"/>
      <c r="S771" s="46"/>
      <c r="T771" s="36"/>
      <c r="U771" s="46"/>
      <c r="V771" s="46"/>
      <c r="W771" s="38"/>
      <c r="X771" s="38"/>
      <c r="Y771" s="36"/>
      <c r="Z771" s="34"/>
      <c r="AA771" s="48"/>
      <c r="AB771" s="20"/>
      <c r="AC771" s="46"/>
      <c r="AD771" s="46"/>
      <c r="AE771" s="38"/>
      <c r="AF771" s="34"/>
      <c r="AG771" s="38"/>
      <c r="AH771" s="38"/>
      <c r="AI771" s="38"/>
      <c r="AJ771" s="38"/>
      <c r="AK771" s="38"/>
      <c r="AL771" s="38"/>
      <c r="AM771" s="38"/>
      <c r="AN771" s="38"/>
      <c r="AO771" s="34"/>
      <c r="AP771" s="34"/>
      <c r="AQ771" s="34"/>
      <c r="AR771" s="53"/>
      <c r="AS771" s="53"/>
      <c r="AT771" s="38"/>
      <c r="AU771" s="39"/>
      <c r="AV771" s="39"/>
      <c r="AW771" s="34"/>
      <c r="AX771" s="38"/>
      <c r="AY771" s="38"/>
      <c r="AZ771" s="38"/>
      <c r="BA771" s="38"/>
      <c r="BB771" s="38"/>
      <c r="BC771" s="38"/>
      <c r="BD771" s="38"/>
      <c r="BE771" s="38"/>
      <c r="BF771" s="38"/>
      <c r="BG771" s="38"/>
      <c r="BH771" s="38"/>
      <c r="BI771" s="38"/>
      <c r="BJ771" s="38"/>
      <c r="BK771" s="38"/>
      <c r="BL771" s="38"/>
      <c r="BM771" s="38"/>
      <c r="BN771" s="38"/>
      <c r="BO771" s="38"/>
      <c r="BP771" s="38"/>
      <c r="BQ771" s="38"/>
      <c r="BR771" s="38"/>
    </row>
    <row r="772" ht="15.75" customHeight="1">
      <c r="A772" s="38"/>
      <c r="B772" s="36"/>
      <c r="C772" s="34"/>
      <c r="D772" s="36"/>
      <c r="E772" s="36"/>
      <c r="F772" s="36"/>
      <c r="G772" s="36"/>
      <c r="H772" s="36"/>
      <c r="I772" s="36"/>
      <c r="J772" s="38"/>
      <c r="K772" s="38"/>
      <c r="L772" s="39"/>
      <c r="M772" s="46"/>
      <c r="N772" s="264"/>
      <c r="O772" s="46"/>
      <c r="P772" s="46"/>
      <c r="Q772" s="34"/>
      <c r="R772" s="36"/>
      <c r="S772" s="46"/>
      <c r="T772" s="36"/>
      <c r="U772" s="46"/>
      <c r="V772" s="46"/>
      <c r="W772" s="38"/>
      <c r="X772" s="38"/>
      <c r="Y772" s="36"/>
      <c r="Z772" s="34"/>
      <c r="AA772" s="48"/>
      <c r="AB772" s="20"/>
      <c r="AC772" s="46"/>
      <c r="AD772" s="46"/>
      <c r="AE772" s="38"/>
      <c r="AF772" s="34"/>
      <c r="AG772" s="38"/>
      <c r="AH772" s="38"/>
      <c r="AI772" s="38"/>
      <c r="AJ772" s="38"/>
      <c r="AK772" s="38"/>
      <c r="AL772" s="38"/>
      <c r="AM772" s="38"/>
      <c r="AN772" s="38"/>
      <c r="AO772" s="34"/>
      <c r="AP772" s="34"/>
      <c r="AQ772" s="34"/>
      <c r="AR772" s="53"/>
      <c r="AS772" s="53"/>
      <c r="AT772" s="38"/>
      <c r="AU772" s="39"/>
      <c r="AV772" s="39"/>
      <c r="AW772" s="34"/>
      <c r="AX772" s="38"/>
      <c r="AY772" s="38"/>
      <c r="AZ772" s="38"/>
      <c r="BA772" s="38"/>
      <c r="BB772" s="38"/>
      <c r="BC772" s="38"/>
      <c r="BD772" s="38"/>
      <c r="BE772" s="38"/>
      <c r="BF772" s="38"/>
      <c r="BG772" s="38"/>
      <c r="BH772" s="38"/>
      <c r="BI772" s="38"/>
      <c r="BJ772" s="38"/>
      <c r="BK772" s="38"/>
      <c r="BL772" s="38"/>
      <c r="BM772" s="38"/>
      <c r="BN772" s="38"/>
      <c r="BO772" s="38"/>
      <c r="BP772" s="38"/>
      <c r="BQ772" s="38"/>
      <c r="BR772" s="38"/>
    </row>
    <row r="773" ht="15.75" customHeight="1">
      <c r="A773" s="38"/>
      <c r="B773" s="36"/>
      <c r="C773" s="34"/>
      <c r="D773" s="36"/>
      <c r="E773" s="36"/>
      <c r="F773" s="36"/>
      <c r="G773" s="36"/>
      <c r="H773" s="36"/>
      <c r="I773" s="36"/>
      <c r="J773" s="38"/>
      <c r="K773" s="38"/>
      <c r="L773" s="39"/>
      <c r="M773" s="46"/>
      <c r="N773" s="264"/>
      <c r="O773" s="46"/>
      <c r="P773" s="46"/>
      <c r="Q773" s="34"/>
      <c r="R773" s="36"/>
      <c r="S773" s="46"/>
      <c r="T773" s="36"/>
      <c r="U773" s="46"/>
      <c r="V773" s="46"/>
      <c r="W773" s="38"/>
      <c r="X773" s="38"/>
      <c r="Y773" s="36"/>
      <c r="Z773" s="34"/>
      <c r="AA773" s="48"/>
      <c r="AB773" s="20"/>
      <c r="AC773" s="46"/>
      <c r="AD773" s="46"/>
      <c r="AE773" s="38"/>
      <c r="AF773" s="34"/>
      <c r="AG773" s="38"/>
      <c r="AH773" s="38"/>
      <c r="AI773" s="38"/>
      <c r="AJ773" s="38"/>
      <c r="AK773" s="38"/>
      <c r="AL773" s="38"/>
      <c r="AM773" s="38"/>
      <c r="AN773" s="38"/>
      <c r="AO773" s="34"/>
      <c r="AP773" s="34"/>
      <c r="AQ773" s="34"/>
      <c r="AR773" s="53"/>
      <c r="AS773" s="53"/>
      <c r="AT773" s="38"/>
      <c r="AU773" s="39"/>
      <c r="AV773" s="39"/>
      <c r="AW773" s="34"/>
      <c r="AX773" s="38"/>
      <c r="AY773" s="38"/>
      <c r="AZ773" s="38"/>
      <c r="BA773" s="38"/>
      <c r="BB773" s="38"/>
      <c r="BC773" s="38"/>
      <c r="BD773" s="38"/>
      <c r="BE773" s="38"/>
      <c r="BF773" s="38"/>
      <c r="BG773" s="38"/>
      <c r="BH773" s="38"/>
      <c r="BI773" s="38"/>
      <c r="BJ773" s="38"/>
      <c r="BK773" s="38"/>
      <c r="BL773" s="38"/>
      <c r="BM773" s="38"/>
      <c r="BN773" s="38"/>
      <c r="BO773" s="38"/>
      <c r="BP773" s="38"/>
      <c r="BQ773" s="38"/>
      <c r="BR773" s="38"/>
    </row>
    <row r="774" ht="15.75" customHeight="1">
      <c r="A774" s="38"/>
      <c r="B774" s="36"/>
      <c r="C774" s="34"/>
      <c r="D774" s="36"/>
      <c r="E774" s="36"/>
      <c r="F774" s="36"/>
      <c r="G774" s="36"/>
      <c r="H774" s="36"/>
      <c r="I774" s="36"/>
      <c r="J774" s="38"/>
      <c r="K774" s="38"/>
      <c r="L774" s="39"/>
      <c r="M774" s="46"/>
      <c r="N774" s="264"/>
      <c r="O774" s="46"/>
      <c r="P774" s="46"/>
      <c r="Q774" s="34"/>
      <c r="R774" s="36"/>
      <c r="S774" s="46"/>
      <c r="T774" s="36"/>
      <c r="U774" s="46"/>
      <c r="V774" s="46"/>
      <c r="W774" s="38"/>
      <c r="X774" s="38"/>
      <c r="Y774" s="36"/>
      <c r="Z774" s="34"/>
      <c r="AA774" s="48"/>
      <c r="AB774" s="20"/>
      <c r="AC774" s="46"/>
      <c r="AD774" s="46"/>
      <c r="AE774" s="38"/>
      <c r="AF774" s="34"/>
      <c r="AG774" s="38"/>
      <c r="AH774" s="38"/>
      <c r="AI774" s="38"/>
      <c r="AJ774" s="38"/>
      <c r="AK774" s="38"/>
      <c r="AL774" s="38"/>
      <c r="AM774" s="38"/>
      <c r="AN774" s="38"/>
      <c r="AO774" s="34"/>
      <c r="AP774" s="34"/>
      <c r="AQ774" s="34"/>
      <c r="AR774" s="53"/>
      <c r="AS774" s="53"/>
      <c r="AT774" s="38"/>
      <c r="AU774" s="39"/>
      <c r="AV774" s="39"/>
      <c r="AW774" s="34"/>
      <c r="AX774" s="38"/>
      <c r="AY774" s="38"/>
      <c r="AZ774" s="38"/>
      <c r="BA774" s="38"/>
      <c r="BB774" s="38"/>
      <c r="BC774" s="38"/>
      <c r="BD774" s="38"/>
      <c r="BE774" s="38"/>
      <c r="BF774" s="38"/>
      <c r="BG774" s="38"/>
      <c r="BH774" s="38"/>
      <c r="BI774" s="38"/>
      <c r="BJ774" s="38"/>
      <c r="BK774" s="38"/>
      <c r="BL774" s="38"/>
      <c r="BM774" s="38"/>
      <c r="BN774" s="38"/>
      <c r="BO774" s="38"/>
      <c r="BP774" s="38"/>
      <c r="BQ774" s="38"/>
      <c r="BR774" s="38"/>
    </row>
    <row r="775" ht="15.75" customHeight="1">
      <c r="A775" s="38"/>
      <c r="B775" s="36"/>
      <c r="C775" s="34"/>
      <c r="D775" s="36"/>
      <c r="E775" s="36"/>
      <c r="F775" s="36"/>
      <c r="G775" s="36"/>
      <c r="H775" s="36"/>
      <c r="I775" s="36"/>
      <c r="J775" s="38"/>
      <c r="K775" s="38"/>
      <c r="L775" s="39"/>
      <c r="M775" s="46"/>
      <c r="N775" s="264"/>
      <c r="O775" s="46"/>
      <c r="P775" s="46"/>
      <c r="Q775" s="34"/>
      <c r="R775" s="36"/>
      <c r="S775" s="46"/>
      <c r="T775" s="36"/>
      <c r="U775" s="46"/>
      <c r="V775" s="46"/>
      <c r="W775" s="38"/>
      <c r="X775" s="38"/>
      <c r="Y775" s="36"/>
      <c r="Z775" s="34"/>
      <c r="AA775" s="48"/>
      <c r="AB775" s="20"/>
      <c r="AC775" s="46"/>
      <c r="AD775" s="46"/>
      <c r="AE775" s="38"/>
      <c r="AF775" s="34"/>
      <c r="AG775" s="38"/>
      <c r="AH775" s="38"/>
      <c r="AI775" s="38"/>
      <c r="AJ775" s="38"/>
      <c r="AK775" s="38"/>
      <c r="AL775" s="38"/>
      <c r="AM775" s="38"/>
      <c r="AN775" s="38"/>
      <c r="AO775" s="34"/>
      <c r="AP775" s="34"/>
      <c r="AQ775" s="34"/>
      <c r="AR775" s="53"/>
      <c r="AS775" s="53"/>
      <c r="AT775" s="38"/>
      <c r="AU775" s="39"/>
      <c r="AV775" s="39"/>
      <c r="AW775" s="34"/>
      <c r="AX775" s="38"/>
      <c r="AY775" s="38"/>
      <c r="AZ775" s="38"/>
      <c r="BA775" s="38"/>
      <c r="BB775" s="38"/>
      <c r="BC775" s="38"/>
      <c r="BD775" s="38"/>
      <c r="BE775" s="38"/>
      <c r="BF775" s="38"/>
      <c r="BG775" s="38"/>
      <c r="BH775" s="38"/>
      <c r="BI775" s="38"/>
      <c r="BJ775" s="38"/>
      <c r="BK775" s="38"/>
      <c r="BL775" s="38"/>
      <c r="BM775" s="38"/>
      <c r="BN775" s="38"/>
      <c r="BO775" s="38"/>
      <c r="BP775" s="38"/>
      <c r="BQ775" s="38"/>
      <c r="BR775" s="38"/>
    </row>
    <row r="776" ht="15.75" customHeight="1">
      <c r="A776" s="38"/>
      <c r="B776" s="36"/>
      <c r="C776" s="34"/>
      <c r="D776" s="36"/>
      <c r="E776" s="36"/>
      <c r="F776" s="36"/>
      <c r="G776" s="36"/>
      <c r="H776" s="36"/>
      <c r="I776" s="36"/>
      <c r="J776" s="38"/>
      <c r="K776" s="38"/>
      <c r="L776" s="39"/>
      <c r="M776" s="46"/>
      <c r="N776" s="264"/>
      <c r="O776" s="46"/>
      <c r="P776" s="46"/>
      <c r="Q776" s="34"/>
      <c r="R776" s="36"/>
      <c r="S776" s="46"/>
      <c r="T776" s="36"/>
      <c r="U776" s="46"/>
      <c r="V776" s="46"/>
      <c r="W776" s="38"/>
      <c r="X776" s="38"/>
      <c r="Y776" s="36"/>
      <c r="Z776" s="34"/>
      <c r="AA776" s="48"/>
      <c r="AB776" s="20"/>
      <c r="AC776" s="46"/>
      <c r="AD776" s="46"/>
      <c r="AE776" s="38"/>
      <c r="AF776" s="34"/>
      <c r="AG776" s="38"/>
      <c r="AH776" s="38"/>
      <c r="AI776" s="38"/>
      <c r="AJ776" s="38"/>
      <c r="AK776" s="38"/>
      <c r="AL776" s="38"/>
      <c r="AM776" s="38"/>
      <c r="AN776" s="38"/>
      <c r="AO776" s="34"/>
      <c r="AP776" s="34"/>
      <c r="AQ776" s="34"/>
      <c r="AR776" s="53"/>
      <c r="AS776" s="53"/>
      <c r="AT776" s="38"/>
      <c r="AU776" s="39"/>
      <c r="AV776" s="39"/>
      <c r="AW776" s="34"/>
      <c r="AX776" s="38"/>
      <c r="AY776" s="38"/>
      <c r="AZ776" s="38"/>
      <c r="BA776" s="38"/>
      <c r="BB776" s="38"/>
      <c r="BC776" s="38"/>
      <c r="BD776" s="38"/>
      <c r="BE776" s="38"/>
      <c r="BF776" s="38"/>
      <c r="BG776" s="38"/>
      <c r="BH776" s="38"/>
      <c r="BI776" s="38"/>
      <c r="BJ776" s="38"/>
      <c r="BK776" s="38"/>
      <c r="BL776" s="38"/>
      <c r="BM776" s="38"/>
      <c r="BN776" s="38"/>
      <c r="BO776" s="38"/>
      <c r="BP776" s="38"/>
      <c r="BQ776" s="38"/>
      <c r="BR776" s="38"/>
    </row>
    <row r="777" ht="15.75" customHeight="1">
      <c r="A777" s="38"/>
      <c r="B777" s="36"/>
      <c r="C777" s="34"/>
      <c r="D777" s="36"/>
      <c r="E777" s="36"/>
      <c r="F777" s="36"/>
      <c r="G777" s="36"/>
      <c r="H777" s="36"/>
      <c r="I777" s="36"/>
      <c r="J777" s="38"/>
      <c r="K777" s="38"/>
      <c r="L777" s="39"/>
      <c r="M777" s="46"/>
      <c r="N777" s="264"/>
      <c r="O777" s="46"/>
      <c r="P777" s="46"/>
      <c r="Q777" s="34"/>
      <c r="R777" s="36"/>
      <c r="S777" s="46"/>
      <c r="T777" s="36"/>
      <c r="U777" s="46"/>
      <c r="V777" s="46"/>
      <c r="W777" s="38"/>
      <c r="X777" s="38"/>
      <c r="Y777" s="36"/>
      <c r="Z777" s="34"/>
      <c r="AA777" s="48"/>
      <c r="AB777" s="20"/>
      <c r="AC777" s="46"/>
      <c r="AD777" s="46"/>
      <c r="AE777" s="38"/>
      <c r="AF777" s="34"/>
      <c r="AG777" s="38"/>
      <c r="AH777" s="38"/>
      <c r="AI777" s="38"/>
      <c r="AJ777" s="38"/>
      <c r="AK777" s="38"/>
      <c r="AL777" s="38"/>
      <c r="AM777" s="38"/>
      <c r="AN777" s="38"/>
      <c r="AO777" s="34"/>
      <c r="AP777" s="34"/>
      <c r="AQ777" s="34"/>
      <c r="AR777" s="53"/>
      <c r="AS777" s="53"/>
      <c r="AT777" s="38"/>
      <c r="AU777" s="39"/>
      <c r="AV777" s="39"/>
      <c r="AW777" s="34"/>
      <c r="AX777" s="38"/>
      <c r="AY777" s="38"/>
      <c r="AZ777" s="38"/>
      <c r="BA777" s="38"/>
      <c r="BB777" s="38"/>
      <c r="BC777" s="38"/>
      <c r="BD777" s="38"/>
      <c r="BE777" s="38"/>
      <c r="BF777" s="38"/>
      <c r="BG777" s="38"/>
      <c r="BH777" s="38"/>
      <c r="BI777" s="38"/>
      <c r="BJ777" s="38"/>
      <c r="BK777" s="38"/>
      <c r="BL777" s="38"/>
      <c r="BM777" s="38"/>
      <c r="BN777" s="38"/>
      <c r="BO777" s="38"/>
      <c r="BP777" s="38"/>
      <c r="BQ777" s="38"/>
      <c r="BR777" s="38"/>
    </row>
    <row r="778" ht="15.75" customHeight="1">
      <c r="A778" s="38"/>
      <c r="B778" s="36"/>
      <c r="C778" s="34"/>
      <c r="D778" s="36"/>
      <c r="E778" s="36"/>
      <c r="F778" s="36"/>
      <c r="G778" s="36"/>
      <c r="H778" s="36"/>
      <c r="I778" s="36"/>
      <c r="J778" s="38"/>
      <c r="K778" s="38"/>
      <c r="L778" s="39"/>
      <c r="M778" s="46"/>
      <c r="N778" s="264"/>
      <c r="O778" s="46"/>
      <c r="P778" s="46"/>
      <c r="Q778" s="34"/>
      <c r="R778" s="36"/>
      <c r="S778" s="46"/>
      <c r="T778" s="36"/>
      <c r="U778" s="46"/>
      <c r="V778" s="46"/>
      <c r="W778" s="38"/>
      <c r="X778" s="38"/>
      <c r="Y778" s="36"/>
      <c r="Z778" s="34"/>
      <c r="AA778" s="48"/>
      <c r="AB778" s="20"/>
      <c r="AC778" s="46"/>
      <c r="AD778" s="46"/>
      <c r="AE778" s="38"/>
      <c r="AF778" s="34"/>
      <c r="AG778" s="38"/>
      <c r="AH778" s="38"/>
      <c r="AI778" s="38"/>
      <c r="AJ778" s="38"/>
      <c r="AK778" s="38"/>
      <c r="AL778" s="38"/>
      <c r="AM778" s="38"/>
      <c r="AN778" s="38"/>
      <c r="AO778" s="34"/>
      <c r="AP778" s="34"/>
      <c r="AQ778" s="34"/>
      <c r="AR778" s="53"/>
      <c r="AS778" s="53"/>
      <c r="AT778" s="38"/>
      <c r="AU778" s="39"/>
      <c r="AV778" s="39"/>
      <c r="AW778" s="34"/>
      <c r="AX778" s="38"/>
      <c r="AY778" s="38"/>
      <c r="AZ778" s="38"/>
      <c r="BA778" s="38"/>
      <c r="BB778" s="38"/>
      <c r="BC778" s="38"/>
      <c r="BD778" s="38"/>
      <c r="BE778" s="38"/>
      <c r="BF778" s="38"/>
      <c r="BG778" s="38"/>
      <c r="BH778" s="38"/>
      <c r="BI778" s="38"/>
      <c r="BJ778" s="38"/>
      <c r="BK778" s="38"/>
      <c r="BL778" s="38"/>
      <c r="BM778" s="38"/>
      <c r="BN778" s="38"/>
      <c r="BO778" s="38"/>
      <c r="BP778" s="38"/>
      <c r="BQ778" s="38"/>
      <c r="BR778" s="38"/>
    </row>
    <row r="779" ht="15.75" customHeight="1">
      <c r="A779" s="38"/>
      <c r="B779" s="36"/>
      <c r="C779" s="34"/>
      <c r="D779" s="36"/>
      <c r="E779" s="36"/>
      <c r="F779" s="36"/>
      <c r="G779" s="36"/>
      <c r="H779" s="36"/>
      <c r="I779" s="36"/>
      <c r="J779" s="38"/>
      <c r="K779" s="38"/>
      <c r="L779" s="39"/>
      <c r="M779" s="46"/>
      <c r="N779" s="264"/>
      <c r="O779" s="46"/>
      <c r="P779" s="46"/>
      <c r="Q779" s="34"/>
      <c r="R779" s="36"/>
      <c r="S779" s="46"/>
      <c r="T779" s="36"/>
      <c r="U779" s="46"/>
      <c r="V779" s="46"/>
      <c r="W779" s="38"/>
      <c r="X779" s="38"/>
      <c r="Y779" s="36"/>
      <c r="Z779" s="34"/>
      <c r="AA779" s="48"/>
      <c r="AB779" s="20"/>
      <c r="AC779" s="46"/>
      <c r="AD779" s="46"/>
      <c r="AE779" s="38"/>
      <c r="AF779" s="34"/>
      <c r="AG779" s="38"/>
      <c r="AH779" s="38"/>
      <c r="AI779" s="38"/>
      <c r="AJ779" s="38"/>
      <c r="AK779" s="38"/>
      <c r="AL779" s="38"/>
      <c r="AM779" s="38"/>
      <c r="AN779" s="38"/>
      <c r="AO779" s="34"/>
      <c r="AP779" s="34"/>
      <c r="AQ779" s="34"/>
      <c r="AR779" s="53"/>
      <c r="AS779" s="53"/>
      <c r="AT779" s="38"/>
      <c r="AU779" s="39"/>
      <c r="AV779" s="39"/>
      <c r="AW779" s="34"/>
      <c r="AX779" s="38"/>
      <c r="AY779" s="38"/>
      <c r="AZ779" s="38"/>
      <c r="BA779" s="38"/>
      <c r="BB779" s="38"/>
      <c r="BC779" s="38"/>
      <c r="BD779" s="38"/>
      <c r="BE779" s="38"/>
      <c r="BF779" s="38"/>
      <c r="BG779" s="38"/>
      <c r="BH779" s="38"/>
      <c r="BI779" s="38"/>
      <c r="BJ779" s="38"/>
      <c r="BK779" s="38"/>
      <c r="BL779" s="38"/>
      <c r="BM779" s="38"/>
      <c r="BN779" s="38"/>
      <c r="BO779" s="38"/>
      <c r="BP779" s="38"/>
      <c r="BQ779" s="38"/>
      <c r="BR779" s="38"/>
    </row>
    <row r="780" ht="15.75" customHeight="1">
      <c r="A780" s="38"/>
      <c r="B780" s="36"/>
      <c r="C780" s="34"/>
      <c r="D780" s="36"/>
      <c r="E780" s="36"/>
      <c r="F780" s="36"/>
      <c r="G780" s="36"/>
      <c r="H780" s="36"/>
      <c r="I780" s="36"/>
      <c r="J780" s="38"/>
      <c r="K780" s="38"/>
      <c r="L780" s="39"/>
      <c r="M780" s="46"/>
      <c r="N780" s="264"/>
      <c r="O780" s="46"/>
      <c r="P780" s="46"/>
      <c r="Q780" s="34"/>
      <c r="R780" s="36"/>
      <c r="S780" s="46"/>
      <c r="T780" s="36"/>
      <c r="U780" s="46"/>
      <c r="V780" s="46"/>
      <c r="W780" s="38"/>
      <c r="X780" s="38"/>
      <c r="Y780" s="36"/>
      <c r="Z780" s="34"/>
      <c r="AA780" s="48"/>
      <c r="AB780" s="20"/>
      <c r="AC780" s="46"/>
      <c r="AD780" s="46"/>
      <c r="AE780" s="38"/>
      <c r="AF780" s="34"/>
      <c r="AG780" s="38"/>
      <c r="AH780" s="38"/>
      <c r="AI780" s="38"/>
      <c r="AJ780" s="38"/>
      <c r="AK780" s="38"/>
      <c r="AL780" s="38"/>
      <c r="AM780" s="38"/>
      <c r="AN780" s="38"/>
      <c r="AO780" s="34"/>
      <c r="AP780" s="34"/>
      <c r="AQ780" s="34"/>
      <c r="AR780" s="53"/>
      <c r="AS780" s="53"/>
      <c r="AT780" s="38"/>
      <c r="AU780" s="39"/>
      <c r="AV780" s="39"/>
      <c r="AW780" s="34"/>
      <c r="AX780" s="38"/>
      <c r="AY780" s="38"/>
      <c r="AZ780" s="38"/>
      <c r="BA780" s="38"/>
      <c r="BB780" s="38"/>
      <c r="BC780" s="38"/>
      <c r="BD780" s="38"/>
      <c r="BE780" s="38"/>
      <c r="BF780" s="38"/>
      <c r="BG780" s="38"/>
      <c r="BH780" s="38"/>
      <c r="BI780" s="38"/>
      <c r="BJ780" s="38"/>
      <c r="BK780" s="38"/>
      <c r="BL780" s="38"/>
      <c r="BM780" s="38"/>
      <c r="BN780" s="38"/>
      <c r="BO780" s="38"/>
      <c r="BP780" s="38"/>
      <c r="BQ780" s="38"/>
      <c r="BR780" s="38"/>
    </row>
    <row r="781" ht="15.75" customHeight="1">
      <c r="A781" s="38"/>
      <c r="B781" s="36"/>
      <c r="C781" s="34"/>
      <c r="D781" s="36"/>
      <c r="E781" s="36"/>
      <c r="F781" s="36"/>
      <c r="G781" s="36"/>
      <c r="H781" s="36"/>
      <c r="I781" s="36"/>
      <c r="J781" s="38"/>
      <c r="K781" s="38"/>
      <c r="L781" s="39"/>
      <c r="M781" s="46"/>
      <c r="N781" s="264"/>
      <c r="O781" s="46"/>
      <c r="P781" s="46"/>
      <c r="Q781" s="34"/>
      <c r="R781" s="36"/>
      <c r="S781" s="46"/>
      <c r="T781" s="36"/>
      <c r="U781" s="46"/>
      <c r="V781" s="46"/>
      <c r="W781" s="38"/>
      <c r="X781" s="38"/>
      <c r="Y781" s="36"/>
      <c r="Z781" s="34"/>
      <c r="AA781" s="48"/>
      <c r="AB781" s="20"/>
      <c r="AC781" s="46"/>
      <c r="AD781" s="46"/>
      <c r="AE781" s="38"/>
      <c r="AF781" s="34"/>
      <c r="AG781" s="38"/>
      <c r="AH781" s="38"/>
      <c r="AI781" s="38"/>
      <c r="AJ781" s="38"/>
      <c r="AK781" s="38"/>
      <c r="AL781" s="38"/>
      <c r="AM781" s="38"/>
      <c r="AN781" s="38"/>
      <c r="AO781" s="34"/>
      <c r="AP781" s="34"/>
      <c r="AQ781" s="34"/>
      <c r="AR781" s="53"/>
      <c r="AS781" s="53"/>
      <c r="AT781" s="38"/>
      <c r="AU781" s="39"/>
      <c r="AV781" s="39"/>
      <c r="AW781" s="34"/>
      <c r="AX781" s="38"/>
      <c r="AY781" s="38"/>
      <c r="AZ781" s="38"/>
      <c r="BA781" s="38"/>
      <c r="BB781" s="38"/>
      <c r="BC781" s="38"/>
      <c r="BD781" s="38"/>
      <c r="BE781" s="38"/>
      <c r="BF781" s="38"/>
      <c r="BG781" s="38"/>
      <c r="BH781" s="38"/>
      <c r="BI781" s="38"/>
      <c r="BJ781" s="38"/>
      <c r="BK781" s="38"/>
      <c r="BL781" s="38"/>
      <c r="BM781" s="38"/>
      <c r="BN781" s="38"/>
      <c r="BO781" s="38"/>
      <c r="BP781" s="38"/>
      <c r="BQ781" s="38"/>
      <c r="BR781" s="38"/>
    </row>
    <row r="782" ht="15.75" customHeight="1">
      <c r="A782" s="38"/>
      <c r="B782" s="36"/>
      <c r="C782" s="34"/>
      <c r="D782" s="36"/>
      <c r="E782" s="36"/>
      <c r="F782" s="36"/>
      <c r="G782" s="36"/>
      <c r="H782" s="36"/>
      <c r="I782" s="36"/>
      <c r="J782" s="38"/>
      <c r="K782" s="38"/>
      <c r="L782" s="39"/>
      <c r="M782" s="46"/>
      <c r="N782" s="264"/>
      <c r="O782" s="46"/>
      <c r="P782" s="46"/>
      <c r="Q782" s="34"/>
      <c r="R782" s="36"/>
      <c r="S782" s="46"/>
      <c r="T782" s="36"/>
      <c r="U782" s="46"/>
      <c r="V782" s="46"/>
      <c r="W782" s="38"/>
      <c r="X782" s="38"/>
      <c r="Y782" s="36"/>
      <c r="Z782" s="34"/>
      <c r="AA782" s="48"/>
      <c r="AB782" s="20"/>
      <c r="AC782" s="46"/>
      <c r="AD782" s="46"/>
      <c r="AE782" s="38"/>
      <c r="AF782" s="34"/>
      <c r="AG782" s="38"/>
      <c r="AH782" s="38"/>
      <c r="AI782" s="38"/>
      <c r="AJ782" s="38"/>
      <c r="AK782" s="38"/>
      <c r="AL782" s="38"/>
      <c r="AM782" s="38"/>
      <c r="AN782" s="38"/>
      <c r="AO782" s="34"/>
      <c r="AP782" s="34"/>
      <c r="AQ782" s="34"/>
      <c r="AR782" s="53"/>
      <c r="AS782" s="53"/>
      <c r="AT782" s="38"/>
      <c r="AU782" s="39"/>
      <c r="AV782" s="39"/>
      <c r="AW782" s="34"/>
      <c r="AX782" s="38"/>
      <c r="AY782" s="38"/>
      <c r="AZ782" s="38"/>
      <c r="BA782" s="38"/>
      <c r="BB782" s="38"/>
      <c r="BC782" s="38"/>
      <c r="BD782" s="38"/>
      <c r="BE782" s="38"/>
      <c r="BF782" s="38"/>
      <c r="BG782" s="38"/>
      <c r="BH782" s="38"/>
      <c r="BI782" s="38"/>
      <c r="BJ782" s="38"/>
      <c r="BK782" s="38"/>
      <c r="BL782" s="38"/>
      <c r="BM782" s="38"/>
      <c r="BN782" s="38"/>
      <c r="BO782" s="38"/>
      <c r="BP782" s="38"/>
      <c r="BQ782" s="38"/>
      <c r="BR782" s="38"/>
    </row>
    <row r="783" ht="15.75" customHeight="1">
      <c r="A783" s="38"/>
      <c r="B783" s="36"/>
      <c r="C783" s="34"/>
      <c r="D783" s="36"/>
      <c r="E783" s="36"/>
      <c r="F783" s="36"/>
      <c r="G783" s="36"/>
      <c r="H783" s="36"/>
      <c r="I783" s="36"/>
      <c r="J783" s="38"/>
      <c r="K783" s="38"/>
      <c r="L783" s="39"/>
      <c r="M783" s="46"/>
      <c r="N783" s="264"/>
      <c r="O783" s="46"/>
      <c r="P783" s="46"/>
      <c r="Q783" s="34"/>
      <c r="R783" s="36"/>
      <c r="S783" s="46"/>
      <c r="T783" s="36"/>
      <c r="U783" s="46"/>
      <c r="V783" s="46"/>
      <c r="W783" s="38"/>
      <c r="X783" s="38"/>
      <c r="Y783" s="36"/>
      <c r="Z783" s="34"/>
      <c r="AA783" s="48"/>
      <c r="AB783" s="20"/>
      <c r="AC783" s="46"/>
      <c r="AD783" s="46"/>
      <c r="AE783" s="38"/>
      <c r="AF783" s="34"/>
      <c r="AG783" s="38"/>
      <c r="AH783" s="38"/>
      <c r="AI783" s="38"/>
      <c r="AJ783" s="38"/>
      <c r="AK783" s="38"/>
      <c r="AL783" s="38"/>
      <c r="AM783" s="38"/>
      <c r="AN783" s="38"/>
      <c r="AO783" s="34"/>
      <c r="AP783" s="34"/>
      <c r="AQ783" s="34"/>
      <c r="AR783" s="53"/>
      <c r="AS783" s="53"/>
      <c r="AT783" s="38"/>
      <c r="AU783" s="39"/>
      <c r="AV783" s="39"/>
      <c r="AW783" s="34"/>
      <c r="AX783" s="38"/>
      <c r="AY783" s="38"/>
      <c r="AZ783" s="38"/>
      <c r="BA783" s="38"/>
      <c r="BB783" s="38"/>
      <c r="BC783" s="38"/>
      <c r="BD783" s="38"/>
      <c r="BE783" s="38"/>
      <c r="BF783" s="38"/>
      <c r="BG783" s="38"/>
      <c r="BH783" s="38"/>
      <c r="BI783" s="38"/>
      <c r="BJ783" s="38"/>
      <c r="BK783" s="38"/>
      <c r="BL783" s="38"/>
      <c r="BM783" s="38"/>
      <c r="BN783" s="38"/>
      <c r="BO783" s="38"/>
      <c r="BP783" s="38"/>
      <c r="BQ783" s="38"/>
      <c r="BR783" s="38"/>
    </row>
    <row r="784" ht="15.75" customHeight="1">
      <c r="A784" s="38"/>
      <c r="B784" s="36"/>
      <c r="C784" s="34"/>
      <c r="D784" s="36"/>
      <c r="E784" s="36"/>
      <c r="F784" s="36"/>
      <c r="G784" s="36"/>
      <c r="H784" s="36"/>
      <c r="I784" s="36"/>
      <c r="J784" s="38"/>
      <c r="K784" s="38"/>
      <c r="L784" s="39"/>
      <c r="M784" s="46"/>
      <c r="N784" s="264"/>
      <c r="O784" s="46"/>
      <c r="P784" s="46"/>
      <c r="Q784" s="34"/>
      <c r="R784" s="36"/>
      <c r="S784" s="46"/>
      <c r="T784" s="36"/>
      <c r="U784" s="46"/>
      <c r="V784" s="46"/>
      <c r="W784" s="38"/>
      <c r="X784" s="38"/>
      <c r="Y784" s="36"/>
      <c r="Z784" s="34"/>
      <c r="AA784" s="48"/>
      <c r="AB784" s="20"/>
      <c r="AC784" s="46"/>
      <c r="AD784" s="46"/>
      <c r="AE784" s="38"/>
      <c r="AF784" s="34"/>
      <c r="AG784" s="38"/>
      <c r="AH784" s="38"/>
      <c r="AI784" s="38"/>
      <c r="AJ784" s="38"/>
      <c r="AK784" s="38"/>
      <c r="AL784" s="38"/>
      <c r="AM784" s="38"/>
      <c r="AN784" s="38"/>
      <c r="AO784" s="34"/>
      <c r="AP784" s="34"/>
      <c r="AQ784" s="34"/>
      <c r="AR784" s="53"/>
      <c r="AS784" s="53"/>
      <c r="AT784" s="38"/>
      <c r="AU784" s="39"/>
      <c r="AV784" s="39"/>
      <c r="AW784" s="34"/>
      <c r="AX784" s="38"/>
      <c r="AY784" s="38"/>
      <c r="AZ784" s="38"/>
      <c r="BA784" s="38"/>
      <c r="BB784" s="38"/>
      <c r="BC784" s="38"/>
      <c r="BD784" s="38"/>
      <c r="BE784" s="38"/>
      <c r="BF784" s="38"/>
      <c r="BG784" s="38"/>
      <c r="BH784" s="38"/>
      <c r="BI784" s="38"/>
      <c r="BJ784" s="38"/>
      <c r="BK784" s="38"/>
      <c r="BL784" s="38"/>
      <c r="BM784" s="38"/>
      <c r="BN784" s="38"/>
      <c r="BO784" s="38"/>
      <c r="BP784" s="38"/>
      <c r="BQ784" s="38"/>
      <c r="BR784" s="38"/>
    </row>
    <row r="785" ht="15.75" customHeight="1">
      <c r="A785" s="38"/>
      <c r="B785" s="36"/>
      <c r="C785" s="34"/>
      <c r="D785" s="36"/>
      <c r="E785" s="36"/>
      <c r="F785" s="36"/>
      <c r="G785" s="36"/>
      <c r="H785" s="36"/>
      <c r="I785" s="36"/>
      <c r="J785" s="38"/>
      <c r="K785" s="38"/>
      <c r="L785" s="39"/>
      <c r="M785" s="46"/>
      <c r="N785" s="264"/>
      <c r="O785" s="46"/>
      <c r="P785" s="46"/>
      <c r="Q785" s="34"/>
      <c r="R785" s="36"/>
      <c r="S785" s="46"/>
      <c r="T785" s="36"/>
      <c r="U785" s="46"/>
      <c r="V785" s="46"/>
      <c r="W785" s="38"/>
      <c r="X785" s="38"/>
      <c r="Y785" s="36"/>
      <c r="Z785" s="34"/>
      <c r="AA785" s="48"/>
      <c r="AB785" s="20"/>
      <c r="AC785" s="46"/>
      <c r="AD785" s="46"/>
      <c r="AE785" s="38"/>
      <c r="AF785" s="34"/>
      <c r="AG785" s="38"/>
      <c r="AH785" s="38"/>
      <c r="AI785" s="38"/>
      <c r="AJ785" s="38"/>
      <c r="AK785" s="38"/>
      <c r="AL785" s="38"/>
      <c r="AM785" s="38"/>
      <c r="AN785" s="38"/>
      <c r="AO785" s="34"/>
      <c r="AP785" s="34"/>
      <c r="AQ785" s="34"/>
      <c r="AR785" s="53"/>
      <c r="AS785" s="53"/>
      <c r="AT785" s="38"/>
      <c r="AU785" s="39"/>
      <c r="AV785" s="39"/>
      <c r="AW785" s="34"/>
      <c r="AX785" s="38"/>
      <c r="AY785" s="38"/>
      <c r="AZ785" s="38"/>
      <c r="BA785" s="38"/>
      <c r="BB785" s="38"/>
      <c r="BC785" s="38"/>
      <c r="BD785" s="38"/>
      <c r="BE785" s="38"/>
      <c r="BF785" s="38"/>
      <c r="BG785" s="38"/>
      <c r="BH785" s="38"/>
      <c r="BI785" s="38"/>
      <c r="BJ785" s="38"/>
      <c r="BK785" s="38"/>
      <c r="BL785" s="38"/>
      <c r="BM785" s="38"/>
      <c r="BN785" s="38"/>
      <c r="BO785" s="38"/>
      <c r="BP785" s="38"/>
      <c r="BQ785" s="38"/>
      <c r="BR785" s="38"/>
    </row>
    <row r="786" ht="15.75" customHeight="1">
      <c r="A786" s="38"/>
      <c r="B786" s="36"/>
      <c r="C786" s="34"/>
      <c r="D786" s="36"/>
      <c r="E786" s="36"/>
      <c r="F786" s="36"/>
      <c r="G786" s="36"/>
      <c r="H786" s="36"/>
      <c r="I786" s="36"/>
      <c r="J786" s="38"/>
      <c r="K786" s="38"/>
      <c r="L786" s="39"/>
      <c r="M786" s="46"/>
      <c r="N786" s="264"/>
      <c r="O786" s="46"/>
      <c r="P786" s="46"/>
      <c r="Q786" s="34"/>
      <c r="R786" s="36"/>
      <c r="S786" s="46"/>
      <c r="T786" s="36"/>
      <c r="U786" s="46"/>
      <c r="V786" s="46"/>
      <c r="W786" s="38"/>
      <c r="X786" s="38"/>
      <c r="Y786" s="36"/>
      <c r="Z786" s="34"/>
      <c r="AA786" s="48"/>
      <c r="AB786" s="20"/>
      <c r="AC786" s="46"/>
      <c r="AD786" s="46"/>
      <c r="AE786" s="38"/>
      <c r="AF786" s="34"/>
      <c r="AG786" s="38"/>
      <c r="AH786" s="38"/>
      <c r="AI786" s="38"/>
      <c r="AJ786" s="38"/>
      <c r="AK786" s="38"/>
      <c r="AL786" s="38"/>
      <c r="AM786" s="38"/>
      <c r="AN786" s="38"/>
      <c r="AO786" s="34"/>
      <c r="AP786" s="34"/>
      <c r="AQ786" s="34"/>
      <c r="AR786" s="53"/>
      <c r="AS786" s="53"/>
      <c r="AT786" s="38"/>
      <c r="AU786" s="39"/>
      <c r="AV786" s="39"/>
      <c r="AW786" s="34"/>
      <c r="AX786" s="38"/>
      <c r="AY786" s="38"/>
      <c r="AZ786" s="38"/>
      <c r="BA786" s="38"/>
      <c r="BB786" s="38"/>
      <c r="BC786" s="38"/>
      <c r="BD786" s="38"/>
      <c r="BE786" s="38"/>
      <c r="BF786" s="38"/>
      <c r="BG786" s="38"/>
      <c r="BH786" s="38"/>
      <c r="BI786" s="38"/>
      <c r="BJ786" s="38"/>
      <c r="BK786" s="38"/>
      <c r="BL786" s="38"/>
      <c r="BM786" s="38"/>
      <c r="BN786" s="38"/>
      <c r="BO786" s="38"/>
      <c r="BP786" s="38"/>
      <c r="BQ786" s="38"/>
      <c r="BR786" s="38"/>
    </row>
    <row r="787" ht="15.75" customHeight="1">
      <c r="A787" s="38"/>
      <c r="B787" s="36"/>
      <c r="C787" s="34"/>
      <c r="D787" s="36"/>
      <c r="E787" s="36"/>
      <c r="F787" s="36"/>
      <c r="G787" s="36"/>
      <c r="H787" s="36"/>
      <c r="I787" s="36"/>
      <c r="J787" s="38"/>
      <c r="K787" s="38"/>
      <c r="L787" s="39"/>
      <c r="M787" s="46"/>
      <c r="N787" s="264"/>
      <c r="O787" s="46"/>
      <c r="P787" s="46"/>
      <c r="Q787" s="34"/>
      <c r="R787" s="36"/>
      <c r="S787" s="46"/>
      <c r="T787" s="36"/>
      <c r="U787" s="46"/>
      <c r="V787" s="46"/>
      <c r="W787" s="38"/>
      <c r="X787" s="38"/>
      <c r="Y787" s="36"/>
      <c r="Z787" s="34"/>
      <c r="AA787" s="48"/>
      <c r="AB787" s="20"/>
      <c r="AC787" s="46"/>
      <c r="AD787" s="46"/>
      <c r="AE787" s="38"/>
      <c r="AF787" s="34"/>
      <c r="AG787" s="38"/>
      <c r="AH787" s="38"/>
      <c r="AI787" s="38"/>
      <c r="AJ787" s="38"/>
      <c r="AK787" s="38"/>
      <c r="AL787" s="38"/>
      <c r="AM787" s="38"/>
      <c r="AN787" s="38"/>
      <c r="AO787" s="34"/>
      <c r="AP787" s="34"/>
      <c r="AQ787" s="34"/>
      <c r="AR787" s="53"/>
      <c r="AS787" s="53"/>
      <c r="AT787" s="38"/>
      <c r="AU787" s="39"/>
      <c r="AV787" s="39"/>
      <c r="AW787" s="34"/>
      <c r="AX787" s="38"/>
      <c r="AY787" s="38"/>
      <c r="AZ787" s="38"/>
      <c r="BA787" s="38"/>
      <c r="BB787" s="38"/>
      <c r="BC787" s="38"/>
      <c r="BD787" s="38"/>
      <c r="BE787" s="38"/>
      <c r="BF787" s="38"/>
      <c r="BG787" s="38"/>
      <c r="BH787" s="38"/>
      <c r="BI787" s="38"/>
      <c r="BJ787" s="38"/>
      <c r="BK787" s="38"/>
      <c r="BL787" s="38"/>
      <c r="BM787" s="38"/>
      <c r="BN787" s="38"/>
      <c r="BO787" s="38"/>
      <c r="BP787" s="38"/>
      <c r="BQ787" s="38"/>
      <c r="BR787" s="38"/>
    </row>
    <row r="788" ht="15.75" customHeight="1">
      <c r="A788" s="38"/>
      <c r="B788" s="36"/>
      <c r="C788" s="34"/>
      <c r="D788" s="36"/>
      <c r="E788" s="36"/>
      <c r="F788" s="36"/>
      <c r="G788" s="36"/>
      <c r="H788" s="36"/>
      <c r="I788" s="36"/>
      <c r="J788" s="38"/>
      <c r="K788" s="38"/>
      <c r="L788" s="39"/>
      <c r="M788" s="46"/>
      <c r="N788" s="264"/>
      <c r="O788" s="46"/>
      <c r="P788" s="46"/>
      <c r="Q788" s="34"/>
      <c r="R788" s="36"/>
      <c r="S788" s="46"/>
      <c r="T788" s="36"/>
      <c r="U788" s="46"/>
      <c r="V788" s="46"/>
      <c r="W788" s="38"/>
      <c r="X788" s="38"/>
      <c r="Y788" s="36"/>
      <c r="Z788" s="34"/>
      <c r="AA788" s="48"/>
      <c r="AB788" s="20"/>
      <c r="AC788" s="46"/>
      <c r="AD788" s="46"/>
      <c r="AE788" s="38"/>
      <c r="AF788" s="34"/>
      <c r="AG788" s="38"/>
      <c r="AH788" s="38"/>
      <c r="AI788" s="38"/>
      <c r="AJ788" s="38"/>
      <c r="AK788" s="38"/>
      <c r="AL788" s="38"/>
      <c r="AM788" s="38"/>
      <c r="AN788" s="38"/>
      <c r="AO788" s="34"/>
      <c r="AP788" s="34"/>
      <c r="AQ788" s="34"/>
      <c r="AR788" s="53"/>
      <c r="AS788" s="53"/>
      <c r="AT788" s="38"/>
      <c r="AU788" s="39"/>
      <c r="AV788" s="39"/>
      <c r="AW788" s="34"/>
      <c r="AX788" s="38"/>
      <c r="AY788" s="38"/>
      <c r="AZ788" s="38"/>
      <c r="BA788" s="38"/>
      <c r="BB788" s="38"/>
      <c r="BC788" s="38"/>
      <c r="BD788" s="38"/>
      <c r="BE788" s="38"/>
      <c r="BF788" s="38"/>
      <c r="BG788" s="38"/>
      <c r="BH788" s="38"/>
      <c r="BI788" s="38"/>
      <c r="BJ788" s="38"/>
      <c r="BK788" s="38"/>
      <c r="BL788" s="38"/>
      <c r="BM788" s="38"/>
      <c r="BN788" s="38"/>
      <c r="BO788" s="38"/>
      <c r="BP788" s="38"/>
      <c r="BQ788" s="38"/>
      <c r="BR788" s="38"/>
    </row>
    <row r="789" ht="15.75" customHeight="1">
      <c r="A789" s="38"/>
      <c r="B789" s="36"/>
      <c r="C789" s="34"/>
      <c r="D789" s="36"/>
      <c r="E789" s="36"/>
      <c r="F789" s="36"/>
      <c r="G789" s="36"/>
      <c r="H789" s="36"/>
      <c r="I789" s="36"/>
      <c r="J789" s="38"/>
      <c r="K789" s="38"/>
      <c r="L789" s="39"/>
      <c r="M789" s="46"/>
      <c r="N789" s="264"/>
      <c r="O789" s="46"/>
      <c r="P789" s="46"/>
      <c r="Q789" s="34"/>
      <c r="R789" s="36"/>
      <c r="S789" s="46"/>
      <c r="T789" s="36"/>
      <c r="U789" s="46"/>
      <c r="V789" s="46"/>
      <c r="W789" s="38"/>
      <c r="X789" s="38"/>
      <c r="Y789" s="36"/>
      <c r="Z789" s="34"/>
      <c r="AA789" s="48"/>
      <c r="AB789" s="20"/>
      <c r="AC789" s="46"/>
      <c r="AD789" s="46"/>
      <c r="AE789" s="38"/>
      <c r="AF789" s="34"/>
      <c r="AG789" s="38"/>
      <c r="AH789" s="38"/>
      <c r="AI789" s="38"/>
      <c r="AJ789" s="38"/>
      <c r="AK789" s="38"/>
      <c r="AL789" s="38"/>
      <c r="AM789" s="38"/>
      <c r="AN789" s="38"/>
      <c r="AO789" s="34"/>
      <c r="AP789" s="34"/>
      <c r="AQ789" s="34"/>
      <c r="AR789" s="53"/>
      <c r="AS789" s="53"/>
      <c r="AT789" s="38"/>
      <c r="AU789" s="39"/>
      <c r="AV789" s="39"/>
      <c r="AW789" s="34"/>
      <c r="AX789" s="38"/>
      <c r="AY789" s="38"/>
      <c r="AZ789" s="38"/>
      <c r="BA789" s="38"/>
      <c r="BB789" s="38"/>
      <c r="BC789" s="38"/>
      <c r="BD789" s="38"/>
      <c r="BE789" s="38"/>
      <c r="BF789" s="38"/>
      <c r="BG789" s="38"/>
      <c r="BH789" s="38"/>
      <c r="BI789" s="38"/>
      <c r="BJ789" s="38"/>
      <c r="BK789" s="38"/>
      <c r="BL789" s="38"/>
      <c r="BM789" s="38"/>
      <c r="BN789" s="38"/>
      <c r="BO789" s="38"/>
      <c r="BP789" s="38"/>
      <c r="BQ789" s="38"/>
      <c r="BR789" s="38"/>
    </row>
    <row r="790" ht="15.75" customHeight="1">
      <c r="A790" s="38"/>
      <c r="B790" s="36"/>
      <c r="C790" s="34"/>
      <c r="D790" s="36"/>
      <c r="E790" s="36"/>
      <c r="F790" s="36"/>
      <c r="G790" s="36"/>
      <c r="H790" s="36"/>
      <c r="I790" s="36"/>
      <c r="J790" s="38"/>
      <c r="K790" s="38"/>
      <c r="L790" s="39"/>
      <c r="M790" s="46"/>
      <c r="N790" s="264"/>
      <c r="O790" s="46"/>
      <c r="P790" s="46"/>
      <c r="Q790" s="34"/>
      <c r="R790" s="36"/>
      <c r="S790" s="46"/>
      <c r="T790" s="36"/>
      <c r="U790" s="46"/>
      <c r="V790" s="46"/>
      <c r="W790" s="38"/>
      <c r="X790" s="38"/>
      <c r="Y790" s="36"/>
      <c r="Z790" s="34"/>
      <c r="AA790" s="48"/>
      <c r="AB790" s="20"/>
      <c r="AC790" s="46"/>
      <c r="AD790" s="46"/>
      <c r="AE790" s="38"/>
      <c r="AF790" s="34"/>
      <c r="AG790" s="38"/>
      <c r="AH790" s="38"/>
      <c r="AI790" s="38"/>
      <c r="AJ790" s="38"/>
      <c r="AK790" s="38"/>
      <c r="AL790" s="38"/>
      <c r="AM790" s="38"/>
      <c r="AN790" s="38"/>
      <c r="AO790" s="34"/>
      <c r="AP790" s="34"/>
      <c r="AQ790" s="34"/>
      <c r="AR790" s="53"/>
      <c r="AS790" s="53"/>
      <c r="AT790" s="38"/>
      <c r="AU790" s="39"/>
      <c r="AV790" s="39"/>
      <c r="AW790" s="34"/>
      <c r="AX790" s="38"/>
      <c r="AY790" s="38"/>
      <c r="AZ790" s="38"/>
      <c r="BA790" s="38"/>
      <c r="BB790" s="38"/>
      <c r="BC790" s="38"/>
      <c r="BD790" s="38"/>
      <c r="BE790" s="38"/>
      <c r="BF790" s="38"/>
      <c r="BG790" s="38"/>
      <c r="BH790" s="38"/>
      <c r="BI790" s="38"/>
      <c r="BJ790" s="38"/>
      <c r="BK790" s="38"/>
      <c r="BL790" s="38"/>
      <c r="BM790" s="38"/>
      <c r="BN790" s="38"/>
      <c r="BO790" s="38"/>
      <c r="BP790" s="38"/>
      <c r="BQ790" s="38"/>
      <c r="BR790" s="38"/>
    </row>
    <row r="791" ht="15.75" customHeight="1">
      <c r="A791" s="38"/>
      <c r="B791" s="36"/>
      <c r="C791" s="34"/>
      <c r="D791" s="36"/>
      <c r="E791" s="36"/>
      <c r="F791" s="36"/>
      <c r="G791" s="36"/>
      <c r="H791" s="36"/>
      <c r="I791" s="36"/>
      <c r="J791" s="38"/>
      <c r="K791" s="38"/>
      <c r="L791" s="39"/>
      <c r="M791" s="46"/>
      <c r="N791" s="264"/>
      <c r="O791" s="46"/>
      <c r="P791" s="46"/>
      <c r="Q791" s="34"/>
      <c r="R791" s="36"/>
      <c r="S791" s="46"/>
      <c r="T791" s="36"/>
      <c r="U791" s="46"/>
      <c r="V791" s="46"/>
      <c r="W791" s="38"/>
      <c r="X791" s="38"/>
      <c r="Y791" s="36"/>
      <c r="Z791" s="34"/>
      <c r="AA791" s="48"/>
      <c r="AB791" s="20"/>
      <c r="AC791" s="46"/>
      <c r="AD791" s="46"/>
      <c r="AE791" s="38"/>
      <c r="AF791" s="34"/>
      <c r="AG791" s="38"/>
      <c r="AH791" s="38"/>
      <c r="AI791" s="38"/>
      <c r="AJ791" s="38"/>
      <c r="AK791" s="38"/>
      <c r="AL791" s="38"/>
      <c r="AM791" s="38"/>
      <c r="AN791" s="38"/>
      <c r="AO791" s="34"/>
      <c r="AP791" s="34"/>
      <c r="AQ791" s="34"/>
      <c r="AR791" s="53"/>
      <c r="AS791" s="53"/>
      <c r="AT791" s="38"/>
      <c r="AU791" s="39"/>
      <c r="AV791" s="39"/>
      <c r="AW791" s="34"/>
      <c r="AX791" s="38"/>
      <c r="AY791" s="38"/>
      <c r="AZ791" s="38"/>
      <c r="BA791" s="38"/>
      <c r="BB791" s="38"/>
      <c r="BC791" s="38"/>
      <c r="BD791" s="38"/>
      <c r="BE791" s="38"/>
      <c r="BF791" s="38"/>
      <c r="BG791" s="38"/>
      <c r="BH791" s="38"/>
      <c r="BI791" s="38"/>
      <c r="BJ791" s="38"/>
      <c r="BK791" s="38"/>
      <c r="BL791" s="38"/>
      <c r="BM791" s="38"/>
      <c r="BN791" s="38"/>
      <c r="BO791" s="38"/>
      <c r="BP791" s="38"/>
      <c r="BQ791" s="38"/>
      <c r="BR791" s="38"/>
    </row>
    <row r="792" ht="15.75" customHeight="1">
      <c r="A792" s="38"/>
      <c r="B792" s="36"/>
      <c r="C792" s="34"/>
      <c r="D792" s="36"/>
      <c r="E792" s="36"/>
      <c r="F792" s="36"/>
      <c r="G792" s="36"/>
      <c r="H792" s="36"/>
      <c r="I792" s="36"/>
      <c r="J792" s="38"/>
      <c r="K792" s="38"/>
      <c r="L792" s="39"/>
      <c r="M792" s="46"/>
      <c r="N792" s="264"/>
      <c r="O792" s="46"/>
      <c r="P792" s="46"/>
      <c r="Q792" s="34"/>
      <c r="R792" s="36"/>
      <c r="S792" s="46"/>
      <c r="T792" s="36"/>
      <c r="U792" s="46"/>
      <c r="V792" s="46"/>
      <c r="W792" s="38"/>
      <c r="X792" s="38"/>
      <c r="Y792" s="36"/>
      <c r="Z792" s="34"/>
      <c r="AA792" s="48"/>
      <c r="AB792" s="20"/>
      <c r="AC792" s="46"/>
      <c r="AD792" s="46"/>
      <c r="AE792" s="38"/>
      <c r="AF792" s="34"/>
      <c r="AG792" s="38"/>
      <c r="AH792" s="38"/>
      <c r="AI792" s="38"/>
      <c r="AJ792" s="38"/>
      <c r="AK792" s="38"/>
      <c r="AL792" s="38"/>
      <c r="AM792" s="38"/>
      <c r="AN792" s="38"/>
      <c r="AO792" s="34"/>
      <c r="AP792" s="34"/>
      <c r="AQ792" s="34"/>
      <c r="AR792" s="53"/>
      <c r="AS792" s="53"/>
      <c r="AT792" s="38"/>
      <c r="AU792" s="39"/>
      <c r="AV792" s="39"/>
      <c r="AW792" s="34"/>
      <c r="AX792" s="38"/>
      <c r="AY792" s="38"/>
      <c r="AZ792" s="38"/>
      <c r="BA792" s="38"/>
      <c r="BB792" s="38"/>
      <c r="BC792" s="38"/>
      <c r="BD792" s="38"/>
      <c r="BE792" s="38"/>
      <c r="BF792" s="38"/>
      <c r="BG792" s="38"/>
      <c r="BH792" s="38"/>
      <c r="BI792" s="38"/>
      <c r="BJ792" s="38"/>
      <c r="BK792" s="38"/>
      <c r="BL792" s="38"/>
      <c r="BM792" s="38"/>
      <c r="BN792" s="38"/>
      <c r="BO792" s="38"/>
      <c r="BP792" s="38"/>
      <c r="BQ792" s="38"/>
      <c r="BR792" s="38"/>
    </row>
    <row r="793" ht="15.75" customHeight="1">
      <c r="A793" s="38"/>
      <c r="B793" s="36"/>
      <c r="C793" s="34"/>
      <c r="D793" s="36"/>
      <c r="E793" s="36"/>
      <c r="F793" s="36"/>
      <c r="G793" s="36"/>
      <c r="H793" s="36"/>
      <c r="I793" s="36"/>
      <c r="J793" s="38"/>
      <c r="K793" s="38"/>
      <c r="L793" s="39"/>
      <c r="M793" s="46"/>
      <c r="N793" s="264"/>
      <c r="O793" s="46"/>
      <c r="P793" s="46"/>
      <c r="Q793" s="34"/>
      <c r="R793" s="36"/>
      <c r="S793" s="46"/>
      <c r="T793" s="36"/>
      <c r="U793" s="46"/>
      <c r="V793" s="46"/>
      <c r="W793" s="38"/>
      <c r="X793" s="38"/>
      <c r="Y793" s="36"/>
      <c r="Z793" s="34"/>
      <c r="AA793" s="48"/>
      <c r="AB793" s="20"/>
      <c r="AC793" s="46"/>
      <c r="AD793" s="46"/>
      <c r="AE793" s="38"/>
      <c r="AF793" s="34"/>
      <c r="AG793" s="38"/>
      <c r="AH793" s="38"/>
      <c r="AI793" s="38"/>
      <c r="AJ793" s="38"/>
      <c r="AK793" s="38"/>
      <c r="AL793" s="38"/>
      <c r="AM793" s="38"/>
      <c r="AN793" s="38"/>
      <c r="AO793" s="34"/>
      <c r="AP793" s="34"/>
      <c r="AQ793" s="34"/>
      <c r="AR793" s="53"/>
      <c r="AS793" s="53"/>
      <c r="AT793" s="38"/>
      <c r="AU793" s="39"/>
      <c r="AV793" s="39"/>
      <c r="AW793" s="34"/>
      <c r="AX793" s="38"/>
      <c r="AY793" s="38"/>
      <c r="AZ793" s="38"/>
      <c r="BA793" s="38"/>
      <c r="BB793" s="38"/>
      <c r="BC793" s="38"/>
      <c r="BD793" s="38"/>
      <c r="BE793" s="38"/>
      <c r="BF793" s="38"/>
      <c r="BG793" s="38"/>
      <c r="BH793" s="38"/>
      <c r="BI793" s="38"/>
      <c r="BJ793" s="38"/>
      <c r="BK793" s="38"/>
      <c r="BL793" s="38"/>
      <c r="BM793" s="38"/>
      <c r="BN793" s="38"/>
      <c r="BO793" s="38"/>
      <c r="BP793" s="38"/>
      <c r="BQ793" s="38"/>
      <c r="BR793" s="38"/>
    </row>
    <row r="794" ht="15.75" customHeight="1">
      <c r="A794" s="38"/>
      <c r="B794" s="36"/>
      <c r="C794" s="34"/>
      <c r="D794" s="36"/>
      <c r="E794" s="36"/>
      <c r="F794" s="36"/>
      <c r="G794" s="36"/>
      <c r="H794" s="36"/>
      <c r="I794" s="36"/>
      <c r="J794" s="38"/>
      <c r="K794" s="38"/>
      <c r="L794" s="39"/>
      <c r="M794" s="46"/>
      <c r="N794" s="264"/>
      <c r="O794" s="46"/>
      <c r="P794" s="46"/>
      <c r="Q794" s="34"/>
      <c r="R794" s="36"/>
      <c r="S794" s="46"/>
      <c r="T794" s="36"/>
      <c r="U794" s="46"/>
      <c r="V794" s="46"/>
      <c r="W794" s="38"/>
      <c r="X794" s="38"/>
      <c r="Y794" s="36"/>
      <c r="Z794" s="34"/>
      <c r="AA794" s="48"/>
      <c r="AB794" s="20"/>
      <c r="AC794" s="46"/>
      <c r="AD794" s="46"/>
      <c r="AE794" s="38"/>
      <c r="AF794" s="34"/>
      <c r="AG794" s="38"/>
      <c r="AH794" s="38"/>
      <c r="AI794" s="38"/>
      <c r="AJ794" s="38"/>
      <c r="AK794" s="38"/>
      <c r="AL794" s="38"/>
      <c r="AM794" s="38"/>
      <c r="AN794" s="38"/>
      <c r="AO794" s="34"/>
      <c r="AP794" s="34"/>
      <c r="AQ794" s="34"/>
      <c r="AR794" s="53"/>
      <c r="AS794" s="53"/>
      <c r="AT794" s="38"/>
      <c r="AU794" s="39"/>
      <c r="AV794" s="39"/>
      <c r="AW794" s="34"/>
      <c r="AX794" s="38"/>
      <c r="AY794" s="38"/>
      <c r="AZ794" s="38"/>
      <c r="BA794" s="38"/>
      <c r="BB794" s="38"/>
      <c r="BC794" s="38"/>
      <c r="BD794" s="38"/>
      <c r="BE794" s="38"/>
      <c r="BF794" s="38"/>
      <c r="BG794" s="38"/>
      <c r="BH794" s="38"/>
      <c r="BI794" s="38"/>
      <c r="BJ794" s="38"/>
      <c r="BK794" s="38"/>
      <c r="BL794" s="38"/>
      <c r="BM794" s="38"/>
      <c r="BN794" s="38"/>
      <c r="BO794" s="38"/>
      <c r="BP794" s="38"/>
      <c r="BQ794" s="38"/>
      <c r="BR794" s="38"/>
    </row>
    <row r="795" ht="15.75" customHeight="1">
      <c r="A795" s="38"/>
      <c r="B795" s="36"/>
      <c r="C795" s="34"/>
      <c r="D795" s="36"/>
      <c r="E795" s="36"/>
      <c r="F795" s="36"/>
      <c r="G795" s="36"/>
      <c r="H795" s="36"/>
      <c r="I795" s="36"/>
      <c r="J795" s="38"/>
      <c r="K795" s="38"/>
      <c r="L795" s="39"/>
      <c r="M795" s="46"/>
      <c r="N795" s="264"/>
      <c r="O795" s="46"/>
      <c r="P795" s="46"/>
      <c r="Q795" s="34"/>
      <c r="R795" s="36"/>
      <c r="S795" s="46"/>
      <c r="T795" s="36"/>
      <c r="U795" s="46"/>
      <c r="V795" s="46"/>
      <c r="W795" s="38"/>
      <c r="X795" s="38"/>
      <c r="Y795" s="36"/>
      <c r="Z795" s="34"/>
      <c r="AA795" s="48"/>
      <c r="AB795" s="20"/>
      <c r="AC795" s="46"/>
      <c r="AD795" s="46"/>
      <c r="AE795" s="38"/>
      <c r="AF795" s="34"/>
      <c r="AG795" s="38"/>
      <c r="AH795" s="38"/>
      <c r="AI795" s="38"/>
      <c r="AJ795" s="38"/>
      <c r="AK795" s="38"/>
      <c r="AL795" s="38"/>
      <c r="AM795" s="38"/>
      <c r="AN795" s="38"/>
      <c r="AO795" s="34"/>
      <c r="AP795" s="34"/>
      <c r="AQ795" s="34"/>
      <c r="AR795" s="53"/>
      <c r="AS795" s="53"/>
      <c r="AT795" s="38"/>
      <c r="AU795" s="39"/>
      <c r="AV795" s="39"/>
      <c r="AW795" s="34"/>
      <c r="AX795" s="38"/>
      <c r="AY795" s="38"/>
      <c r="AZ795" s="38"/>
      <c r="BA795" s="38"/>
      <c r="BB795" s="38"/>
      <c r="BC795" s="38"/>
      <c r="BD795" s="38"/>
      <c r="BE795" s="38"/>
      <c r="BF795" s="38"/>
      <c r="BG795" s="38"/>
      <c r="BH795" s="38"/>
      <c r="BI795" s="38"/>
      <c r="BJ795" s="38"/>
      <c r="BK795" s="38"/>
      <c r="BL795" s="38"/>
      <c r="BM795" s="38"/>
      <c r="BN795" s="38"/>
      <c r="BO795" s="38"/>
      <c r="BP795" s="38"/>
      <c r="BQ795" s="38"/>
      <c r="BR795" s="38"/>
    </row>
    <row r="796" ht="15.75" customHeight="1">
      <c r="A796" s="38"/>
      <c r="B796" s="36"/>
      <c r="C796" s="34"/>
      <c r="D796" s="36"/>
      <c r="E796" s="36"/>
      <c r="F796" s="36"/>
      <c r="G796" s="36"/>
      <c r="H796" s="36"/>
      <c r="I796" s="36"/>
      <c r="J796" s="38"/>
      <c r="K796" s="38"/>
      <c r="L796" s="39"/>
      <c r="M796" s="46"/>
      <c r="N796" s="264"/>
      <c r="O796" s="46"/>
      <c r="P796" s="46"/>
      <c r="Q796" s="34"/>
      <c r="R796" s="36"/>
      <c r="S796" s="46"/>
      <c r="T796" s="36"/>
      <c r="U796" s="46"/>
      <c r="V796" s="46"/>
      <c r="W796" s="38"/>
      <c r="X796" s="38"/>
      <c r="Y796" s="36"/>
      <c r="Z796" s="34"/>
      <c r="AA796" s="48"/>
      <c r="AB796" s="20"/>
      <c r="AC796" s="46"/>
      <c r="AD796" s="46"/>
      <c r="AE796" s="38"/>
      <c r="AF796" s="34"/>
      <c r="AG796" s="38"/>
      <c r="AH796" s="38"/>
      <c r="AI796" s="38"/>
      <c r="AJ796" s="38"/>
      <c r="AK796" s="38"/>
      <c r="AL796" s="38"/>
      <c r="AM796" s="38"/>
      <c r="AN796" s="38"/>
      <c r="AO796" s="34"/>
      <c r="AP796" s="34"/>
      <c r="AQ796" s="34"/>
      <c r="AR796" s="53"/>
      <c r="AS796" s="53"/>
      <c r="AT796" s="38"/>
      <c r="AU796" s="39"/>
      <c r="AV796" s="39"/>
      <c r="AW796" s="34"/>
      <c r="AX796" s="38"/>
      <c r="AY796" s="38"/>
      <c r="AZ796" s="38"/>
      <c r="BA796" s="38"/>
      <c r="BB796" s="38"/>
      <c r="BC796" s="38"/>
      <c r="BD796" s="38"/>
      <c r="BE796" s="38"/>
      <c r="BF796" s="38"/>
      <c r="BG796" s="38"/>
      <c r="BH796" s="38"/>
      <c r="BI796" s="38"/>
      <c r="BJ796" s="38"/>
      <c r="BK796" s="38"/>
      <c r="BL796" s="38"/>
      <c r="BM796" s="38"/>
      <c r="BN796" s="38"/>
      <c r="BO796" s="38"/>
      <c r="BP796" s="38"/>
      <c r="BQ796" s="38"/>
      <c r="BR796" s="38"/>
    </row>
    <row r="797" ht="15.75" customHeight="1">
      <c r="A797" s="38"/>
      <c r="B797" s="36"/>
      <c r="C797" s="34"/>
      <c r="D797" s="36"/>
      <c r="E797" s="36"/>
      <c r="F797" s="36"/>
      <c r="G797" s="36"/>
      <c r="H797" s="36"/>
      <c r="I797" s="36"/>
      <c r="J797" s="38"/>
      <c r="K797" s="38"/>
      <c r="L797" s="39"/>
      <c r="M797" s="46"/>
      <c r="N797" s="264"/>
      <c r="O797" s="46"/>
      <c r="P797" s="46"/>
      <c r="Q797" s="34"/>
      <c r="R797" s="36"/>
      <c r="S797" s="46"/>
      <c r="T797" s="36"/>
      <c r="U797" s="46"/>
      <c r="V797" s="46"/>
      <c r="W797" s="38"/>
      <c r="X797" s="38"/>
      <c r="Y797" s="36"/>
      <c r="Z797" s="34"/>
      <c r="AA797" s="48"/>
      <c r="AB797" s="20"/>
      <c r="AC797" s="46"/>
      <c r="AD797" s="46"/>
      <c r="AE797" s="38"/>
      <c r="AF797" s="34"/>
      <c r="AG797" s="38"/>
      <c r="AH797" s="38"/>
      <c r="AI797" s="38"/>
      <c r="AJ797" s="38"/>
      <c r="AK797" s="38"/>
      <c r="AL797" s="38"/>
      <c r="AM797" s="38"/>
      <c r="AN797" s="38"/>
      <c r="AO797" s="34"/>
      <c r="AP797" s="34"/>
      <c r="AQ797" s="34"/>
      <c r="AR797" s="53"/>
      <c r="AS797" s="53"/>
      <c r="AT797" s="38"/>
      <c r="AU797" s="39"/>
      <c r="AV797" s="39"/>
      <c r="AW797" s="34"/>
      <c r="AX797" s="38"/>
      <c r="AY797" s="38"/>
      <c r="AZ797" s="38"/>
      <c r="BA797" s="38"/>
      <c r="BB797" s="38"/>
      <c r="BC797" s="38"/>
      <c r="BD797" s="38"/>
      <c r="BE797" s="38"/>
      <c r="BF797" s="38"/>
      <c r="BG797" s="38"/>
      <c r="BH797" s="38"/>
      <c r="BI797" s="38"/>
      <c r="BJ797" s="38"/>
      <c r="BK797" s="38"/>
      <c r="BL797" s="38"/>
      <c r="BM797" s="38"/>
      <c r="BN797" s="38"/>
      <c r="BO797" s="38"/>
      <c r="BP797" s="38"/>
      <c r="BQ797" s="38"/>
      <c r="BR797" s="38"/>
    </row>
    <row r="798" ht="15.75" customHeight="1">
      <c r="A798" s="38"/>
      <c r="B798" s="36"/>
      <c r="C798" s="34"/>
      <c r="D798" s="36"/>
      <c r="E798" s="36"/>
      <c r="F798" s="36"/>
      <c r="G798" s="36"/>
      <c r="H798" s="36"/>
      <c r="I798" s="36"/>
      <c r="J798" s="38"/>
      <c r="K798" s="38"/>
      <c r="L798" s="39"/>
      <c r="M798" s="46"/>
      <c r="N798" s="264"/>
      <c r="O798" s="46"/>
      <c r="P798" s="46"/>
      <c r="Q798" s="34"/>
      <c r="R798" s="36"/>
      <c r="S798" s="46"/>
      <c r="T798" s="36"/>
      <c r="U798" s="46"/>
      <c r="V798" s="46"/>
      <c r="W798" s="38"/>
      <c r="X798" s="38"/>
      <c r="Y798" s="36"/>
      <c r="Z798" s="34"/>
      <c r="AA798" s="48"/>
      <c r="AB798" s="20"/>
      <c r="AC798" s="46"/>
      <c r="AD798" s="46"/>
      <c r="AE798" s="38"/>
      <c r="AF798" s="34"/>
      <c r="AG798" s="38"/>
      <c r="AH798" s="38"/>
      <c r="AI798" s="38"/>
      <c r="AJ798" s="38"/>
      <c r="AK798" s="38"/>
      <c r="AL798" s="38"/>
      <c r="AM798" s="38"/>
      <c r="AN798" s="38"/>
      <c r="AO798" s="34"/>
      <c r="AP798" s="34"/>
      <c r="AQ798" s="34"/>
      <c r="AR798" s="53"/>
      <c r="AS798" s="53"/>
      <c r="AT798" s="38"/>
      <c r="AU798" s="39"/>
      <c r="AV798" s="39"/>
      <c r="AW798" s="34"/>
      <c r="AX798" s="38"/>
      <c r="AY798" s="38"/>
      <c r="AZ798" s="38"/>
      <c r="BA798" s="38"/>
      <c r="BB798" s="38"/>
      <c r="BC798" s="38"/>
      <c r="BD798" s="38"/>
      <c r="BE798" s="38"/>
      <c r="BF798" s="38"/>
      <c r="BG798" s="38"/>
      <c r="BH798" s="38"/>
      <c r="BI798" s="38"/>
      <c r="BJ798" s="38"/>
      <c r="BK798" s="38"/>
      <c r="BL798" s="38"/>
      <c r="BM798" s="38"/>
      <c r="BN798" s="38"/>
      <c r="BO798" s="38"/>
      <c r="BP798" s="38"/>
      <c r="BQ798" s="38"/>
      <c r="BR798" s="38"/>
    </row>
    <row r="799" ht="15.75" customHeight="1">
      <c r="A799" s="38"/>
      <c r="B799" s="36"/>
      <c r="C799" s="34"/>
      <c r="D799" s="36"/>
      <c r="E799" s="36"/>
      <c r="F799" s="36"/>
      <c r="G799" s="36"/>
      <c r="H799" s="36"/>
      <c r="I799" s="36"/>
      <c r="J799" s="38"/>
      <c r="K799" s="38"/>
      <c r="L799" s="39"/>
      <c r="M799" s="46"/>
      <c r="N799" s="264"/>
      <c r="O799" s="46"/>
      <c r="P799" s="46"/>
      <c r="Q799" s="34"/>
      <c r="R799" s="36"/>
      <c r="S799" s="46"/>
      <c r="T799" s="36"/>
      <c r="U799" s="46"/>
      <c r="V799" s="46"/>
      <c r="W799" s="38"/>
      <c r="X799" s="38"/>
      <c r="Y799" s="36"/>
      <c r="Z799" s="34"/>
      <c r="AA799" s="48"/>
      <c r="AB799" s="20"/>
      <c r="AC799" s="46"/>
      <c r="AD799" s="46"/>
      <c r="AE799" s="38"/>
      <c r="AF799" s="34"/>
      <c r="AG799" s="38"/>
      <c r="AH799" s="38"/>
      <c r="AI799" s="38"/>
      <c r="AJ799" s="38"/>
      <c r="AK799" s="38"/>
      <c r="AL799" s="38"/>
      <c r="AM799" s="38"/>
      <c r="AN799" s="38"/>
      <c r="AO799" s="34"/>
      <c r="AP799" s="34"/>
      <c r="AQ799" s="34"/>
      <c r="AR799" s="53"/>
      <c r="AS799" s="53"/>
      <c r="AT799" s="38"/>
      <c r="AU799" s="39"/>
      <c r="AV799" s="39"/>
      <c r="AW799" s="34"/>
      <c r="AX799" s="38"/>
      <c r="AY799" s="38"/>
      <c r="AZ799" s="38"/>
      <c r="BA799" s="38"/>
      <c r="BB799" s="38"/>
      <c r="BC799" s="38"/>
      <c r="BD799" s="38"/>
      <c r="BE799" s="38"/>
      <c r="BF799" s="38"/>
      <c r="BG799" s="38"/>
      <c r="BH799" s="38"/>
      <c r="BI799" s="38"/>
      <c r="BJ799" s="38"/>
      <c r="BK799" s="38"/>
      <c r="BL799" s="38"/>
      <c r="BM799" s="38"/>
      <c r="BN799" s="38"/>
      <c r="BO799" s="38"/>
      <c r="BP799" s="38"/>
      <c r="BQ799" s="38"/>
      <c r="BR799" s="38"/>
    </row>
    <row r="800" ht="15.75" customHeight="1">
      <c r="A800" s="38"/>
      <c r="B800" s="36"/>
      <c r="C800" s="34"/>
      <c r="D800" s="36"/>
      <c r="E800" s="36"/>
      <c r="F800" s="36"/>
      <c r="G800" s="36"/>
      <c r="H800" s="36"/>
      <c r="I800" s="36"/>
      <c r="J800" s="38"/>
      <c r="K800" s="38"/>
      <c r="L800" s="39"/>
      <c r="M800" s="46"/>
      <c r="N800" s="264"/>
      <c r="O800" s="46"/>
      <c r="P800" s="46"/>
      <c r="Q800" s="34"/>
      <c r="R800" s="36"/>
      <c r="S800" s="46"/>
      <c r="T800" s="36"/>
      <c r="U800" s="46"/>
      <c r="V800" s="46"/>
      <c r="W800" s="38"/>
      <c r="X800" s="38"/>
      <c r="Y800" s="36"/>
      <c r="Z800" s="34"/>
      <c r="AA800" s="48"/>
      <c r="AB800" s="20"/>
      <c r="AC800" s="46"/>
      <c r="AD800" s="46"/>
      <c r="AE800" s="38"/>
      <c r="AF800" s="34"/>
      <c r="AG800" s="38"/>
      <c r="AH800" s="38"/>
      <c r="AI800" s="38"/>
      <c r="AJ800" s="38"/>
      <c r="AK800" s="38"/>
      <c r="AL800" s="38"/>
      <c r="AM800" s="38"/>
      <c r="AN800" s="38"/>
      <c r="AO800" s="34"/>
      <c r="AP800" s="34"/>
      <c r="AQ800" s="34"/>
      <c r="AR800" s="53"/>
      <c r="AS800" s="53"/>
      <c r="AT800" s="38"/>
      <c r="AU800" s="39"/>
      <c r="AV800" s="39"/>
      <c r="AW800" s="34"/>
      <c r="AX800" s="38"/>
      <c r="AY800" s="38"/>
      <c r="AZ800" s="38"/>
      <c r="BA800" s="38"/>
      <c r="BB800" s="38"/>
      <c r="BC800" s="38"/>
      <c r="BD800" s="38"/>
      <c r="BE800" s="38"/>
      <c r="BF800" s="38"/>
      <c r="BG800" s="38"/>
      <c r="BH800" s="38"/>
      <c r="BI800" s="38"/>
      <c r="BJ800" s="38"/>
      <c r="BK800" s="38"/>
      <c r="BL800" s="38"/>
      <c r="BM800" s="38"/>
      <c r="BN800" s="38"/>
      <c r="BO800" s="38"/>
      <c r="BP800" s="38"/>
      <c r="BQ800" s="38"/>
      <c r="BR800" s="38"/>
    </row>
    <row r="801" ht="15.75" customHeight="1">
      <c r="A801" s="38"/>
      <c r="B801" s="36"/>
      <c r="C801" s="34"/>
      <c r="D801" s="36"/>
      <c r="E801" s="36"/>
      <c r="F801" s="36"/>
      <c r="G801" s="36"/>
      <c r="H801" s="36"/>
      <c r="I801" s="36"/>
      <c r="J801" s="38"/>
      <c r="K801" s="38"/>
      <c r="L801" s="39"/>
      <c r="M801" s="46"/>
      <c r="N801" s="264"/>
      <c r="O801" s="46"/>
      <c r="P801" s="46"/>
      <c r="Q801" s="34"/>
      <c r="R801" s="36"/>
      <c r="S801" s="46"/>
      <c r="T801" s="36"/>
      <c r="U801" s="46"/>
      <c r="V801" s="46"/>
      <c r="W801" s="38"/>
      <c r="X801" s="38"/>
      <c r="Y801" s="36"/>
      <c r="Z801" s="34"/>
      <c r="AA801" s="48"/>
      <c r="AB801" s="20"/>
      <c r="AC801" s="46"/>
      <c r="AD801" s="46"/>
      <c r="AE801" s="38"/>
      <c r="AF801" s="34"/>
      <c r="AG801" s="38"/>
      <c r="AH801" s="38"/>
      <c r="AI801" s="38"/>
      <c r="AJ801" s="38"/>
      <c r="AK801" s="38"/>
      <c r="AL801" s="38"/>
      <c r="AM801" s="38"/>
      <c r="AN801" s="38"/>
      <c r="AO801" s="34"/>
      <c r="AP801" s="34"/>
      <c r="AQ801" s="34"/>
      <c r="AR801" s="53"/>
      <c r="AS801" s="53"/>
      <c r="AT801" s="38"/>
      <c r="AU801" s="39"/>
      <c r="AV801" s="39"/>
      <c r="AW801" s="34"/>
      <c r="AX801" s="38"/>
      <c r="AY801" s="38"/>
      <c r="AZ801" s="38"/>
      <c r="BA801" s="38"/>
      <c r="BB801" s="38"/>
      <c r="BC801" s="38"/>
      <c r="BD801" s="38"/>
      <c r="BE801" s="38"/>
      <c r="BF801" s="38"/>
      <c r="BG801" s="38"/>
      <c r="BH801" s="38"/>
      <c r="BI801" s="38"/>
      <c r="BJ801" s="38"/>
      <c r="BK801" s="38"/>
      <c r="BL801" s="38"/>
      <c r="BM801" s="38"/>
      <c r="BN801" s="38"/>
      <c r="BO801" s="38"/>
      <c r="BP801" s="38"/>
      <c r="BQ801" s="38"/>
      <c r="BR801" s="38"/>
    </row>
    <row r="802" ht="15.75" customHeight="1">
      <c r="A802" s="38"/>
      <c r="B802" s="36"/>
      <c r="C802" s="34"/>
      <c r="D802" s="36"/>
      <c r="E802" s="36"/>
      <c r="F802" s="36"/>
      <c r="G802" s="36"/>
      <c r="H802" s="36"/>
      <c r="I802" s="36"/>
      <c r="J802" s="38"/>
      <c r="K802" s="38"/>
      <c r="L802" s="39"/>
      <c r="M802" s="46"/>
      <c r="N802" s="264"/>
      <c r="O802" s="46"/>
      <c r="P802" s="46"/>
      <c r="Q802" s="34"/>
      <c r="R802" s="36"/>
      <c r="S802" s="46"/>
      <c r="T802" s="36"/>
      <c r="U802" s="46"/>
      <c r="V802" s="46"/>
      <c r="W802" s="38"/>
      <c r="X802" s="38"/>
      <c r="Y802" s="36"/>
      <c r="Z802" s="34"/>
      <c r="AA802" s="48"/>
      <c r="AB802" s="20"/>
      <c r="AC802" s="46"/>
      <c r="AD802" s="46"/>
      <c r="AE802" s="38"/>
      <c r="AF802" s="34"/>
      <c r="AG802" s="38"/>
      <c r="AH802" s="38"/>
      <c r="AI802" s="38"/>
      <c r="AJ802" s="38"/>
      <c r="AK802" s="38"/>
      <c r="AL802" s="38"/>
      <c r="AM802" s="38"/>
      <c r="AN802" s="38"/>
      <c r="AO802" s="34"/>
      <c r="AP802" s="34"/>
      <c r="AQ802" s="34"/>
      <c r="AR802" s="53"/>
      <c r="AS802" s="53"/>
      <c r="AT802" s="38"/>
      <c r="AU802" s="39"/>
      <c r="AV802" s="39"/>
      <c r="AW802" s="34"/>
      <c r="AX802" s="38"/>
      <c r="AY802" s="38"/>
      <c r="AZ802" s="38"/>
      <c r="BA802" s="38"/>
      <c r="BB802" s="38"/>
      <c r="BC802" s="38"/>
      <c r="BD802" s="38"/>
      <c r="BE802" s="38"/>
      <c r="BF802" s="38"/>
      <c r="BG802" s="38"/>
      <c r="BH802" s="38"/>
      <c r="BI802" s="38"/>
      <c r="BJ802" s="38"/>
      <c r="BK802" s="38"/>
      <c r="BL802" s="38"/>
      <c r="BM802" s="38"/>
      <c r="BN802" s="38"/>
      <c r="BO802" s="38"/>
      <c r="BP802" s="38"/>
      <c r="BQ802" s="38"/>
      <c r="BR802" s="38"/>
    </row>
    <row r="803" ht="15.75" customHeight="1">
      <c r="A803" s="38"/>
      <c r="B803" s="36"/>
      <c r="C803" s="34"/>
      <c r="D803" s="36"/>
      <c r="E803" s="36"/>
      <c r="F803" s="36"/>
      <c r="G803" s="36"/>
      <c r="H803" s="36"/>
      <c r="I803" s="36"/>
      <c r="J803" s="38"/>
      <c r="K803" s="38"/>
      <c r="L803" s="39"/>
      <c r="M803" s="46"/>
      <c r="N803" s="264"/>
      <c r="O803" s="46"/>
      <c r="P803" s="46"/>
      <c r="Q803" s="34"/>
      <c r="R803" s="36"/>
      <c r="S803" s="46"/>
      <c r="T803" s="36"/>
      <c r="U803" s="46"/>
      <c r="V803" s="46"/>
      <c r="W803" s="38"/>
      <c r="X803" s="38"/>
      <c r="Y803" s="36"/>
      <c r="Z803" s="34"/>
      <c r="AA803" s="48"/>
      <c r="AB803" s="20"/>
      <c r="AC803" s="46"/>
      <c r="AD803" s="46"/>
      <c r="AE803" s="38"/>
      <c r="AF803" s="34"/>
      <c r="AG803" s="38"/>
      <c r="AH803" s="38"/>
      <c r="AI803" s="38"/>
      <c r="AJ803" s="38"/>
      <c r="AK803" s="38"/>
      <c r="AL803" s="38"/>
      <c r="AM803" s="38"/>
      <c r="AN803" s="38"/>
      <c r="AO803" s="34"/>
      <c r="AP803" s="34"/>
      <c r="AQ803" s="34"/>
      <c r="AR803" s="53"/>
      <c r="AS803" s="53"/>
      <c r="AT803" s="38"/>
      <c r="AU803" s="39"/>
      <c r="AV803" s="39"/>
      <c r="AW803" s="34"/>
      <c r="AX803" s="38"/>
      <c r="AY803" s="38"/>
      <c r="AZ803" s="38"/>
      <c r="BA803" s="38"/>
      <c r="BB803" s="38"/>
      <c r="BC803" s="38"/>
      <c r="BD803" s="38"/>
      <c r="BE803" s="38"/>
      <c r="BF803" s="38"/>
      <c r="BG803" s="38"/>
      <c r="BH803" s="38"/>
      <c r="BI803" s="38"/>
      <c r="BJ803" s="38"/>
      <c r="BK803" s="38"/>
      <c r="BL803" s="38"/>
      <c r="BM803" s="38"/>
      <c r="BN803" s="38"/>
      <c r="BO803" s="38"/>
      <c r="BP803" s="38"/>
      <c r="BQ803" s="38"/>
      <c r="BR803" s="38"/>
    </row>
    <row r="804" ht="15.75" customHeight="1">
      <c r="A804" s="38"/>
      <c r="B804" s="36"/>
      <c r="C804" s="34"/>
      <c r="D804" s="36"/>
      <c r="E804" s="36"/>
      <c r="F804" s="36"/>
      <c r="G804" s="36"/>
      <c r="H804" s="36"/>
      <c r="I804" s="36"/>
      <c r="J804" s="38"/>
      <c r="K804" s="38"/>
      <c r="L804" s="39"/>
      <c r="M804" s="46"/>
      <c r="N804" s="264"/>
      <c r="O804" s="46"/>
      <c r="P804" s="46"/>
      <c r="Q804" s="34"/>
      <c r="R804" s="36"/>
      <c r="S804" s="46"/>
      <c r="T804" s="36"/>
      <c r="U804" s="46"/>
      <c r="V804" s="46"/>
      <c r="W804" s="38"/>
      <c r="X804" s="38"/>
      <c r="Y804" s="36"/>
      <c r="Z804" s="34"/>
      <c r="AA804" s="48"/>
      <c r="AB804" s="20"/>
      <c r="AC804" s="46"/>
      <c r="AD804" s="46"/>
      <c r="AE804" s="38"/>
      <c r="AF804" s="34"/>
      <c r="AG804" s="38"/>
      <c r="AH804" s="38"/>
      <c r="AI804" s="38"/>
      <c r="AJ804" s="38"/>
      <c r="AK804" s="38"/>
      <c r="AL804" s="38"/>
      <c r="AM804" s="38"/>
      <c r="AN804" s="38"/>
      <c r="AO804" s="34"/>
      <c r="AP804" s="34"/>
      <c r="AQ804" s="34"/>
      <c r="AR804" s="53"/>
      <c r="AS804" s="53"/>
      <c r="AT804" s="38"/>
      <c r="AU804" s="39"/>
      <c r="AV804" s="39"/>
      <c r="AW804" s="34"/>
      <c r="AX804" s="38"/>
      <c r="AY804" s="38"/>
      <c r="AZ804" s="38"/>
      <c r="BA804" s="38"/>
      <c r="BB804" s="38"/>
      <c r="BC804" s="38"/>
      <c r="BD804" s="38"/>
      <c r="BE804" s="38"/>
      <c r="BF804" s="38"/>
      <c r="BG804" s="38"/>
      <c r="BH804" s="38"/>
      <c r="BI804" s="38"/>
      <c r="BJ804" s="38"/>
      <c r="BK804" s="38"/>
      <c r="BL804" s="38"/>
      <c r="BM804" s="38"/>
      <c r="BN804" s="38"/>
      <c r="BO804" s="38"/>
      <c r="BP804" s="38"/>
      <c r="BQ804" s="38"/>
      <c r="BR804" s="38"/>
    </row>
    <row r="805" ht="15.75" customHeight="1">
      <c r="A805" s="38"/>
      <c r="B805" s="36"/>
      <c r="C805" s="34"/>
      <c r="D805" s="36"/>
      <c r="E805" s="36"/>
      <c r="F805" s="36"/>
      <c r="G805" s="36"/>
      <c r="H805" s="36"/>
      <c r="I805" s="36"/>
      <c r="J805" s="38"/>
      <c r="K805" s="38"/>
      <c r="L805" s="39"/>
      <c r="M805" s="46"/>
      <c r="N805" s="264"/>
      <c r="O805" s="46"/>
      <c r="P805" s="46"/>
      <c r="Q805" s="34"/>
      <c r="R805" s="36"/>
      <c r="S805" s="46"/>
      <c r="T805" s="36"/>
      <c r="U805" s="46"/>
      <c r="V805" s="46"/>
      <c r="W805" s="38"/>
      <c r="X805" s="38"/>
      <c r="Y805" s="36"/>
      <c r="Z805" s="34"/>
      <c r="AA805" s="48"/>
      <c r="AB805" s="20"/>
      <c r="AC805" s="46"/>
      <c r="AD805" s="46"/>
      <c r="AE805" s="38"/>
      <c r="AF805" s="34"/>
      <c r="AG805" s="38"/>
      <c r="AH805" s="38"/>
      <c r="AI805" s="38"/>
      <c r="AJ805" s="38"/>
      <c r="AK805" s="38"/>
      <c r="AL805" s="38"/>
      <c r="AM805" s="38"/>
      <c r="AN805" s="38"/>
      <c r="AO805" s="34"/>
      <c r="AP805" s="34"/>
      <c r="AQ805" s="34"/>
      <c r="AR805" s="53"/>
      <c r="AS805" s="53"/>
      <c r="AT805" s="38"/>
      <c r="AU805" s="39"/>
      <c r="AV805" s="39"/>
      <c r="AW805" s="34"/>
      <c r="AX805" s="38"/>
      <c r="AY805" s="38"/>
      <c r="AZ805" s="38"/>
      <c r="BA805" s="38"/>
      <c r="BB805" s="38"/>
      <c r="BC805" s="38"/>
      <c r="BD805" s="38"/>
      <c r="BE805" s="38"/>
      <c r="BF805" s="38"/>
      <c r="BG805" s="38"/>
      <c r="BH805" s="38"/>
      <c r="BI805" s="38"/>
      <c r="BJ805" s="38"/>
      <c r="BK805" s="38"/>
      <c r="BL805" s="38"/>
      <c r="BM805" s="38"/>
      <c r="BN805" s="38"/>
      <c r="BO805" s="38"/>
      <c r="BP805" s="38"/>
      <c r="BQ805" s="38"/>
      <c r="BR805" s="38"/>
    </row>
    <row r="806" ht="15.75" customHeight="1">
      <c r="A806" s="38"/>
      <c r="B806" s="36"/>
      <c r="C806" s="34"/>
      <c r="D806" s="36"/>
      <c r="E806" s="36"/>
      <c r="F806" s="36"/>
      <c r="G806" s="36"/>
      <c r="H806" s="36"/>
      <c r="I806" s="36"/>
      <c r="J806" s="38"/>
      <c r="K806" s="38"/>
      <c r="L806" s="39"/>
      <c r="M806" s="46"/>
      <c r="N806" s="264"/>
      <c r="O806" s="46"/>
      <c r="P806" s="46"/>
      <c r="Q806" s="34"/>
      <c r="R806" s="36"/>
      <c r="S806" s="46"/>
      <c r="T806" s="36"/>
      <c r="U806" s="46"/>
      <c r="V806" s="46"/>
      <c r="W806" s="38"/>
      <c r="X806" s="38"/>
      <c r="Y806" s="36"/>
      <c r="Z806" s="34"/>
      <c r="AA806" s="48"/>
      <c r="AB806" s="20"/>
      <c r="AC806" s="46"/>
      <c r="AD806" s="46"/>
      <c r="AE806" s="38"/>
      <c r="AF806" s="34"/>
      <c r="AG806" s="38"/>
      <c r="AH806" s="38"/>
      <c r="AI806" s="38"/>
      <c r="AJ806" s="38"/>
      <c r="AK806" s="38"/>
      <c r="AL806" s="38"/>
      <c r="AM806" s="38"/>
      <c r="AN806" s="38"/>
      <c r="AO806" s="34"/>
      <c r="AP806" s="34"/>
      <c r="AQ806" s="34"/>
      <c r="AR806" s="53"/>
      <c r="AS806" s="53"/>
      <c r="AT806" s="38"/>
      <c r="AU806" s="39"/>
      <c r="AV806" s="39"/>
      <c r="AW806" s="34"/>
      <c r="AX806" s="38"/>
      <c r="AY806" s="38"/>
      <c r="AZ806" s="38"/>
      <c r="BA806" s="38"/>
      <c r="BB806" s="38"/>
      <c r="BC806" s="38"/>
      <c r="BD806" s="38"/>
      <c r="BE806" s="38"/>
      <c r="BF806" s="38"/>
      <c r="BG806" s="38"/>
      <c r="BH806" s="38"/>
      <c r="BI806" s="38"/>
      <c r="BJ806" s="38"/>
      <c r="BK806" s="38"/>
      <c r="BL806" s="38"/>
      <c r="BM806" s="38"/>
      <c r="BN806" s="38"/>
      <c r="BO806" s="38"/>
      <c r="BP806" s="38"/>
      <c r="BQ806" s="38"/>
      <c r="BR806" s="38"/>
    </row>
    <row r="807" ht="15.75" customHeight="1">
      <c r="A807" s="38"/>
      <c r="B807" s="36"/>
      <c r="C807" s="34"/>
      <c r="D807" s="36"/>
      <c r="E807" s="36"/>
      <c r="F807" s="36"/>
      <c r="G807" s="36"/>
      <c r="H807" s="36"/>
      <c r="I807" s="36"/>
      <c r="J807" s="38"/>
      <c r="K807" s="38"/>
      <c r="L807" s="39"/>
      <c r="M807" s="46"/>
      <c r="N807" s="264"/>
      <c r="O807" s="46"/>
      <c r="P807" s="46"/>
      <c r="Q807" s="34"/>
      <c r="R807" s="36"/>
      <c r="S807" s="46"/>
      <c r="T807" s="36"/>
      <c r="U807" s="46"/>
      <c r="V807" s="46"/>
      <c r="W807" s="38"/>
      <c r="X807" s="38"/>
      <c r="Y807" s="36"/>
      <c r="Z807" s="34"/>
      <c r="AA807" s="48"/>
      <c r="AB807" s="20"/>
      <c r="AC807" s="46"/>
      <c r="AD807" s="46"/>
      <c r="AE807" s="38"/>
      <c r="AF807" s="34"/>
      <c r="AG807" s="38"/>
      <c r="AH807" s="38"/>
      <c r="AI807" s="38"/>
      <c r="AJ807" s="38"/>
      <c r="AK807" s="38"/>
      <c r="AL807" s="38"/>
      <c r="AM807" s="38"/>
      <c r="AN807" s="38"/>
      <c r="AO807" s="34"/>
      <c r="AP807" s="34"/>
      <c r="AQ807" s="34"/>
      <c r="AR807" s="53"/>
      <c r="AS807" s="53"/>
      <c r="AT807" s="38"/>
      <c r="AU807" s="39"/>
      <c r="AV807" s="39"/>
      <c r="AW807" s="34"/>
      <c r="AX807" s="38"/>
      <c r="AY807" s="38"/>
      <c r="AZ807" s="38"/>
      <c r="BA807" s="38"/>
      <c r="BB807" s="38"/>
      <c r="BC807" s="38"/>
      <c r="BD807" s="38"/>
      <c r="BE807" s="38"/>
      <c r="BF807" s="38"/>
      <c r="BG807" s="38"/>
      <c r="BH807" s="38"/>
      <c r="BI807" s="38"/>
      <c r="BJ807" s="38"/>
      <c r="BK807" s="38"/>
      <c r="BL807" s="38"/>
      <c r="BM807" s="38"/>
      <c r="BN807" s="38"/>
      <c r="BO807" s="38"/>
      <c r="BP807" s="38"/>
      <c r="BQ807" s="38"/>
      <c r="BR807" s="38"/>
    </row>
    <row r="808" ht="15.75" customHeight="1">
      <c r="A808" s="38"/>
      <c r="B808" s="36"/>
      <c r="C808" s="34"/>
      <c r="D808" s="36"/>
      <c r="E808" s="36"/>
      <c r="F808" s="36"/>
      <c r="G808" s="36"/>
      <c r="H808" s="36"/>
      <c r="I808" s="36"/>
      <c r="J808" s="38"/>
      <c r="K808" s="38"/>
      <c r="L808" s="39"/>
      <c r="M808" s="46"/>
      <c r="N808" s="264"/>
      <c r="O808" s="46"/>
      <c r="P808" s="46"/>
      <c r="Q808" s="34"/>
      <c r="R808" s="36"/>
      <c r="S808" s="46"/>
      <c r="T808" s="36"/>
      <c r="U808" s="46"/>
      <c r="V808" s="46"/>
      <c r="W808" s="38"/>
      <c r="X808" s="38"/>
      <c r="Y808" s="36"/>
      <c r="Z808" s="34"/>
      <c r="AA808" s="48"/>
      <c r="AB808" s="20"/>
      <c r="AC808" s="46"/>
      <c r="AD808" s="46"/>
      <c r="AE808" s="38"/>
      <c r="AF808" s="34"/>
      <c r="AG808" s="38"/>
      <c r="AH808" s="38"/>
      <c r="AI808" s="38"/>
      <c r="AJ808" s="38"/>
      <c r="AK808" s="38"/>
      <c r="AL808" s="38"/>
      <c r="AM808" s="38"/>
      <c r="AN808" s="38"/>
      <c r="AO808" s="34"/>
      <c r="AP808" s="34"/>
      <c r="AQ808" s="34"/>
      <c r="AR808" s="53"/>
      <c r="AS808" s="53"/>
      <c r="AT808" s="38"/>
      <c r="AU808" s="39"/>
      <c r="AV808" s="39"/>
      <c r="AW808" s="34"/>
      <c r="AX808" s="38"/>
      <c r="AY808" s="38"/>
      <c r="AZ808" s="38"/>
      <c r="BA808" s="38"/>
      <c r="BB808" s="38"/>
      <c r="BC808" s="38"/>
      <c r="BD808" s="38"/>
      <c r="BE808" s="38"/>
      <c r="BF808" s="38"/>
      <c r="BG808" s="38"/>
      <c r="BH808" s="38"/>
      <c r="BI808" s="38"/>
      <c r="BJ808" s="38"/>
      <c r="BK808" s="38"/>
      <c r="BL808" s="38"/>
      <c r="BM808" s="38"/>
      <c r="BN808" s="38"/>
      <c r="BO808" s="38"/>
      <c r="BP808" s="38"/>
      <c r="BQ808" s="38"/>
      <c r="BR808" s="38"/>
    </row>
    <row r="809" ht="15.75" customHeight="1">
      <c r="A809" s="38"/>
      <c r="B809" s="36"/>
      <c r="C809" s="34"/>
      <c r="D809" s="36"/>
      <c r="E809" s="36"/>
      <c r="F809" s="36"/>
      <c r="G809" s="36"/>
      <c r="H809" s="36"/>
      <c r="I809" s="36"/>
      <c r="J809" s="38"/>
      <c r="K809" s="38"/>
      <c r="L809" s="39"/>
      <c r="M809" s="46"/>
      <c r="N809" s="264"/>
      <c r="O809" s="46"/>
      <c r="P809" s="46"/>
      <c r="Q809" s="34"/>
      <c r="R809" s="36"/>
      <c r="S809" s="46"/>
      <c r="T809" s="36"/>
      <c r="U809" s="46"/>
      <c r="V809" s="46"/>
      <c r="W809" s="38"/>
      <c r="X809" s="38"/>
      <c r="Y809" s="36"/>
      <c r="Z809" s="34"/>
      <c r="AA809" s="48"/>
      <c r="AB809" s="20"/>
      <c r="AC809" s="46"/>
      <c r="AD809" s="46"/>
      <c r="AE809" s="38"/>
      <c r="AF809" s="34"/>
      <c r="AG809" s="38"/>
      <c r="AH809" s="38"/>
      <c r="AI809" s="38"/>
      <c r="AJ809" s="38"/>
      <c r="AK809" s="38"/>
      <c r="AL809" s="38"/>
      <c r="AM809" s="38"/>
      <c r="AN809" s="38"/>
      <c r="AO809" s="34"/>
      <c r="AP809" s="34"/>
      <c r="AQ809" s="34"/>
      <c r="AR809" s="53"/>
      <c r="AS809" s="53"/>
      <c r="AT809" s="38"/>
      <c r="AU809" s="39"/>
      <c r="AV809" s="39"/>
      <c r="AW809" s="34"/>
      <c r="AX809" s="38"/>
      <c r="AY809" s="38"/>
      <c r="AZ809" s="38"/>
      <c r="BA809" s="38"/>
      <c r="BB809" s="38"/>
      <c r="BC809" s="38"/>
      <c r="BD809" s="38"/>
      <c r="BE809" s="38"/>
      <c r="BF809" s="38"/>
      <c r="BG809" s="38"/>
      <c r="BH809" s="38"/>
      <c r="BI809" s="38"/>
      <c r="BJ809" s="38"/>
      <c r="BK809" s="38"/>
      <c r="BL809" s="38"/>
      <c r="BM809" s="38"/>
      <c r="BN809" s="38"/>
      <c r="BO809" s="38"/>
      <c r="BP809" s="38"/>
      <c r="BQ809" s="38"/>
      <c r="BR809" s="38"/>
    </row>
    <row r="810" ht="15.75" customHeight="1">
      <c r="A810" s="38"/>
      <c r="B810" s="36"/>
      <c r="C810" s="34"/>
      <c r="D810" s="36"/>
      <c r="E810" s="36"/>
      <c r="F810" s="36"/>
      <c r="G810" s="36"/>
      <c r="H810" s="36"/>
      <c r="I810" s="36"/>
      <c r="J810" s="38"/>
      <c r="K810" s="38"/>
      <c r="L810" s="39"/>
      <c r="M810" s="46"/>
      <c r="N810" s="264"/>
      <c r="O810" s="46"/>
      <c r="P810" s="46"/>
      <c r="Q810" s="34"/>
      <c r="R810" s="36"/>
      <c r="S810" s="46"/>
      <c r="T810" s="36"/>
      <c r="U810" s="46"/>
      <c r="V810" s="46"/>
      <c r="W810" s="38"/>
      <c r="X810" s="38"/>
      <c r="Y810" s="36"/>
      <c r="Z810" s="34"/>
      <c r="AA810" s="48"/>
      <c r="AB810" s="20"/>
      <c r="AC810" s="46"/>
      <c r="AD810" s="46"/>
      <c r="AE810" s="38"/>
      <c r="AF810" s="34"/>
      <c r="AG810" s="38"/>
      <c r="AH810" s="38"/>
      <c r="AI810" s="38"/>
      <c r="AJ810" s="38"/>
      <c r="AK810" s="38"/>
      <c r="AL810" s="38"/>
      <c r="AM810" s="38"/>
      <c r="AN810" s="38"/>
      <c r="AO810" s="34"/>
      <c r="AP810" s="34"/>
      <c r="AQ810" s="34"/>
      <c r="AR810" s="53"/>
      <c r="AS810" s="53"/>
      <c r="AT810" s="38"/>
      <c r="AU810" s="39"/>
      <c r="AV810" s="39"/>
      <c r="AW810" s="34"/>
      <c r="AX810" s="38"/>
      <c r="AY810" s="38"/>
      <c r="AZ810" s="38"/>
      <c r="BA810" s="38"/>
      <c r="BB810" s="38"/>
      <c r="BC810" s="38"/>
      <c r="BD810" s="38"/>
      <c r="BE810" s="38"/>
      <c r="BF810" s="38"/>
      <c r="BG810" s="38"/>
      <c r="BH810" s="38"/>
      <c r="BI810" s="38"/>
      <c r="BJ810" s="38"/>
      <c r="BK810" s="38"/>
      <c r="BL810" s="38"/>
      <c r="BM810" s="38"/>
      <c r="BN810" s="38"/>
      <c r="BO810" s="38"/>
      <c r="BP810" s="38"/>
      <c r="BQ810" s="38"/>
      <c r="BR810" s="38"/>
    </row>
    <row r="811" ht="15.75" customHeight="1">
      <c r="A811" s="38"/>
      <c r="B811" s="36"/>
      <c r="C811" s="34"/>
      <c r="D811" s="36"/>
      <c r="E811" s="36"/>
      <c r="F811" s="36"/>
      <c r="G811" s="36"/>
      <c r="H811" s="36"/>
      <c r="I811" s="36"/>
      <c r="J811" s="38"/>
      <c r="K811" s="38"/>
      <c r="L811" s="39"/>
      <c r="M811" s="46"/>
      <c r="N811" s="264"/>
      <c r="O811" s="46"/>
      <c r="P811" s="46"/>
      <c r="Q811" s="34"/>
      <c r="R811" s="36"/>
      <c r="S811" s="46"/>
      <c r="T811" s="36"/>
      <c r="U811" s="46"/>
      <c r="V811" s="46"/>
      <c r="W811" s="38"/>
      <c r="X811" s="38"/>
      <c r="Y811" s="36"/>
      <c r="Z811" s="34"/>
      <c r="AA811" s="48"/>
      <c r="AB811" s="20"/>
      <c r="AC811" s="46"/>
      <c r="AD811" s="46"/>
      <c r="AE811" s="38"/>
      <c r="AF811" s="34"/>
      <c r="AG811" s="38"/>
      <c r="AH811" s="38"/>
      <c r="AI811" s="38"/>
      <c r="AJ811" s="38"/>
      <c r="AK811" s="38"/>
      <c r="AL811" s="38"/>
      <c r="AM811" s="38"/>
      <c r="AN811" s="38"/>
      <c r="AO811" s="34"/>
      <c r="AP811" s="34"/>
      <c r="AQ811" s="34"/>
      <c r="AR811" s="53"/>
      <c r="AS811" s="53"/>
      <c r="AT811" s="38"/>
      <c r="AU811" s="39"/>
      <c r="AV811" s="39"/>
      <c r="AW811" s="34"/>
      <c r="AX811" s="38"/>
      <c r="AY811" s="38"/>
      <c r="AZ811" s="38"/>
      <c r="BA811" s="38"/>
      <c r="BB811" s="38"/>
      <c r="BC811" s="38"/>
      <c r="BD811" s="38"/>
      <c r="BE811" s="38"/>
      <c r="BF811" s="38"/>
      <c r="BG811" s="38"/>
      <c r="BH811" s="38"/>
      <c r="BI811" s="38"/>
      <c r="BJ811" s="38"/>
      <c r="BK811" s="38"/>
      <c r="BL811" s="38"/>
      <c r="BM811" s="38"/>
      <c r="BN811" s="38"/>
      <c r="BO811" s="38"/>
      <c r="BP811" s="38"/>
      <c r="BQ811" s="38"/>
      <c r="BR811" s="38"/>
    </row>
    <row r="812" ht="15.75" customHeight="1">
      <c r="A812" s="38"/>
      <c r="B812" s="36"/>
      <c r="C812" s="34"/>
      <c r="D812" s="36"/>
      <c r="E812" s="36"/>
      <c r="F812" s="36"/>
      <c r="G812" s="36"/>
      <c r="H812" s="36"/>
      <c r="I812" s="36"/>
      <c r="J812" s="38"/>
      <c r="K812" s="38"/>
      <c r="L812" s="39"/>
      <c r="M812" s="46"/>
      <c r="N812" s="264"/>
      <c r="O812" s="46"/>
      <c r="P812" s="46"/>
      <c r="Q812" s="34"/>
      <c r="R812" s="36"/>
      <c r="S812" s="46"/>
      <c r="T812" s="36"/>
      <c r="U812" s="46"/>
      <c r="V812" s="46"/>
      <c r="W812" s="38"/>
      <c r="X812" s="38"/>
      <c r="Y812" s="36"/>
      <c r="Z812" s="34"/>
      <c r="AA812" s="48"/>
      <c r="AB812" s="20"/>
      <c r="AC812" s="46"/>
      <c r="AD812" s="46"/>
      <c r="AE812" s="38"/>
      <c r="AF812" s="34"/>
      <c r="AG812" s="38"/>
      <c r="AH812" s="38"/>
      <c r="AI812" s="38"/>
      <c r="AJ812" s="38"/>
      <c r="AK812" s="38"/>
      <c r="AL812" s="38"/>
      <c r="AM812" s="38"/>
      <c r="AN812" s="38"/>
      <c r="AO812" s="34"/>
      <c r="AP812" s="34"/>
      <c r="AQ812" s="34"/>
      <c r="AR812" s="53"/>
      <c r="AS812" s="53"/>
      <c r="AT812" s="38"/>
      <c r="AU812" s="39"/>
      <c r="AV812" s="39"/>
      <c r="AW812" s="34"/>
      <c r="AX812" s="38"/>
      <c r="AY812" s="38"/>
      <c r="AZ812" s="38"/>
      <c r="BA812" s="38"/>
      <c r="BB812" s="38"/>
      <c r="BC812" s="38"/>
      <c r="BD812" s="38"/>
      <c r="BE812" s="38"/>
      <c r="BF812" s="38"/>
      <c r="BG812" s="38"/>
      <c r="BH812" s="38"/>
      <c r="BI812" s="38"/>
      <c r="BJ812" s="38"/>
      <c r="BK812" s="38"/>
      <c r="BL812" s="38"/>
      <c r="BM812" s="38"/>
      <c r="BN812" s="38"/>
      <c r="BO812" s="38"/>
      <c r="BP812" s="38"/>
      <c r="BQ812" s="38"/>
      <c r="BR812" s="38"/>
    </row>
    <row r="813" ht="15.75" customHeight="1">
      <c r="A813" s="38"/>
      <c r="B813" s="36"/>
      <c r="C813" s="34"/>
      <c r="D813" s="36"/>
      <c r="E813" s="36"/>
      <c r="F813" s="36"/>
      <c r="G813" s="36"/>
      <c r="H813" s="36"/>
      <c r="I813" s="36"/>
      <c r="J813" s="38"/>
      <c r="K813" s="38"/>
      <c r="L813" s="39"/>
      <c r="M813" s="46"/>
      <c r="N813" s="264"/>
      <c r="O813" s="46"/>
      <c r="P813" s="46"/>
      <c r="Q813" s="34"/>
      <c r="R813" s="36"/>
      <c r="S813" s="46"/>
      <c r="T813" s="36"/>
      <c r="U813" s="46"/>
      <c r="V813" s="46"/>
      <c r="W813" s="38"/>
      <c r="X813" s="38"/>
      <c r="Y813" s="36"/>
      <c r="Z813" s="34"/>
      <c r="AA813" s="48"/>
      <c r="AB813" s="20"/>
      <c r="AC813" s="46"/>
      <c r="AD813" s="46"/>
      <c r="AE813" s="38"/>
      <c r="AF813" s="34"/>
      <c r="AG813" s="38"/>
      <c r="AH813" s="38"/>
      <c r="AI813" s="38"/>
      <c r="AJ813" s="38"/>
      <c r="AK813" s="38"/>
      <c r="AL813" s="38"/>
      <c r="AM813" s="38"/>
      <c r="AN813" s="38"/>
      <c r="AO813" s="34"/>
      <c r="AP813" s="34"/>
      <c r="AQ813" s="34"/>
      <c r="AR813" s="53"/>
      <c r="AS813" s="53"/>
      <c r="AT813" s="38"/>
      <c r="AU813" s="39"/>
      <c r="AV813" s="39"/>
      <c r="AW813" s="34"/>
      <c r="AX813" s="38"/>
      <c r="AY813" s="38"/>
      <c r="AZ813" s="38"/>
      <c r="BA813" s="38"/>
      <c r="BB813" s="38"/>
      <c r="BC813" s="38"/>
      <c r="BD813" s="38"/>
      <c r="BE813" s="38"/>
      <c r="BF813" s="38"/>
      <c r="BG813" s="38"/>
      <c r="BH813" s="38"/>
      <c r="BI813" s="38"/>
      <c r="BJ813" s="38"/>
      <c r="BK813" s="38"/>
      <c r="BL813" s="38"/>
      <c r="BM813" s="38"/>
      <c r="BN813" s="38"/>
      <c r="BO813" s="38"/>
      <c r="BP813" s="38"/>
      <c r="BQ813" s="38"/>
      <c r="BR813" s="38"/>
    </row>
    <row r="814" ht="15.75" customHeight="1">
      <c r="A814" s="38"/>
      <c r="B814" s="36"/>
      <c r="C814" s="34"/>
      <c r="D814" s="36"/>
      <c r="E814" s="36"/>
      <c r="F814" s="36"/>
      <c r="G814" s="36"/>
      <c r="H814" s="36"/>
      <c r="I814" s="36"/>
      <c r="J814" s="38"/>
      <c r="K814" s="38"/>
      <c r="L814" s="39"/>
      <c r="M814" s="46"/>
      <c r="N814" s="264"/>
      <c r="O814" s="46"/>
      <c r="P814" s="46"/>
      <c r="Q814" s="34"/>
      <c r="R814" s="36"/>
      <c r="S814" s="46"/>
      <c r="T814" s="36"/>
      <c r="U814" s="46"/>
      <c r="V814" s="46"/>
      <c r="W814" s="38"/>
      <c r="X814" s="38"/>
      <c r="Y814" s="36"/>
      <c r="Z814" s="34"/>
      <c r="AA814" s="48"/>
      <c r="AB814" s="20"/>
      <c r="AC814" s="46"/>
      <c r="AD814" s="46"/>
      <c r="AE814" s="38"/>
      <c r="AF814" s="34"/>
      <c r="AG814" s="38"/>
      <c r="AH814" s="38"/>
      <c r="AI814" s="38"/>
      <c r="AJ814" s="38"/>
      <c r="AK814" s="38"/>
      <c r="AL814" s="38"/>
      <c r="AM814" s="38"/>
      <c r="AN814" s="38"/>
      <c r="AO814" s="34"/>
      <c r="AP814" s="34"/>
      <c r="AQ814" s="34"/>
      <c r="AR814" s="53"/>
      <c r="AS814" s="53"/>
      <c r="AT814" s="38"/>
      <c r="AU814" s="39"/>
      <c r="AV814" s="39"/>
      <c r="AW814" s="34"/>
      <c r="AX814" s="38"/>
      <c r="AY814" s="38"/>
      <c r="AZ814" s="38"/>
      <c r="BA814" s="38"/>
      <c r="BB814" s="38"/>
      <c r="BC814" s="38"/>
      <c r="BD814" s="38"/>
      <c r="BE814" s="38"/>
      <c r="BF814" s="38"/>
      <c r="BG814" s="38"/>
      <c r="BH814" s="38"/>
      <c r="BI814" s="38"/>
      <c r="BJ814" s="38"/>
      <c r="BK814" s="38"/>
      <c r="BL814" s="38"/>
      <c r="BM814" s="38"/>
      <c r="BN814" s="38"/>
      <c r="BO814" s="38"/>
      <c r="BP814" s="38"/>
      <c r="BQ814" s="38"/>
      <c r="BR814" s="38"/>
    </row>
    <row r="815" ht="15.75" customHeight="1">
      <c r="A815" s="38"/>
      <c r="B815" s="36"/>
      <c r="C815" s="34"/>
      <c r="D815" s="36"/>
      <c r="E815" s="36"/>
      <c r="F815" s="36"/>
      <c r="G815" s="36"/>
      <c r="H815" s="36"/>
      <c r="I815" s="36"/>
      <c r="J815" s="38"/>
      <c r="K815" s="38"/>
      <c r="L815" s="39"/>
      <c r="M815" s="46"/>
      <c r="N815" s="264"/>
      <c r="O815" s="46"/>
      <c r="P815" s="46"/>
      <c r="Q815" s="34"/>
      <c r="R815" s="36"/>
      <c r="S815" s="46"/>
      <c r="T815" s="36"/>
      <c r="U815" s="46"/>
      <c r="V815" s="46"/>
      <c r="W815" s="38"/>
      <c r="X815" s="38"/>
      <c r="Y815" s="36"/>
      <c r="Z815" s="34"/>
      <c r="AA815" s="48"/>
      <c r="AB815" s="20"/>
      <c r="AC815" s="46"/>
      <c r="AD815" s="46"/>
      <c r="AE815" s="38"/>
      <c r="AF815" s="34"/>
      <c r="AG815" s="38"/>
      <c r="AH815" s="38"/>
      <c r="AI815" s="38"/>
      <c r="AJ815" s="38"/>
      <c r="AK815" s="38"/>
      <c r="AL815" s="38"/>
      <c r="AM815" s="38"/>
      <c r="AN815" s="38"/>
      <c r="AO815" s="34"/>
      <c r="AP815" s="34"/>
      <c r="AQ815" s="34"/>
      <c r="AR815" s="53"/>
      <c r="AS815" s="53"/>
      <c r="AT815" s="38"/>
      <c r="AU815" s="39"/>
      <c r="AV815" s="39"/>
      <c r="AW815" s="34"/>
      <c r="AX815" s="38"/>
      <c r="AY815" s="38"/>
      <c r="AZ815" s="38"/>
      <c r="BA815" s="38"/>
      <c r="BB815" s="38"/>
      <c r="BC815" s="38"/>
      <c r="BD815" s="38"/>
      <c r="BE815" s="38"/>
      <c r="BF815" s="38"/>
      <c r="BG815" s="38"/>
      <c r="BH815" s="38"/>
      <c r="BI815" s="38"/>
      <c r="BJ815" s="38"/>
      <c r="BK815" s="38"/>
      <c r="BL815" s="38"/>
      <c r="BM815" s="38"/>
      <c r="BN815" s="38"/>
      <c r="BO815" s="38"/>
      <c r="BP815" s="38"/>
      <c r="BQ815" s="38"/>
      <c r="BR815" s="38"/>
    </row>
    <row r="816" ht="15.75" customHeight="1">
      <c r="A816" s="38"/>
      <c r="B816" s="36"/>
      <c r="C816" s="34"/>
      <c r="D816" s="36"/>
      <c r="E816" s="36"/>
      <c r="F816" s="36"/>
      <c r="G816" s="36"/>
      <c r="H816" s="36"/>
      <c r="I816" s="36"/>
      <c r="J816" s="38"/>
      <c r="K816" s="38"/>
      <c r="L816" s="39"/>
      <c r="M816" s="46"/>
      <c r="N816" s="264"/>
      <c r="O816" s="46"/>
      <c r="P816" s="46"/>
      <c r="Q816" s="34"/>
      <c r="R816" s="36"/>
      <c r="S816" s="46"/>
      <c r="T816" s="36"/>
      <c r="U816" s="46"/>
      <c r="V816" s="46"/>
      <c r="W816" s="38"/>
      <c r="X816" s="38"/>
      <c r="Y816" s="36"/>
      <c r="Z816" s="34"/>
      <c r="AA816" s="48"/>
      <c r="AB816" s="20"/>
      <c r="AC816" s="46"/>
      <c r="AD816" s="46"/>
      <c r="AE816" s="38"/>
      <c r="AF816" s="34"/>
      <c r="AG816" s="38"/>
      <c r="AH816" s="38"/>
      <c r="AI816" s="38"/>
      <c r="AJ816" s="38"/>
      <c r="AK816" s="38"/>
      <c r="AL816" s="38"/>
      <c r="AM816" s="38"/>
      <c r="AN816" s="38"/>
      <c r="AO816" s="34"/>
      <c r="AP816" s="34"/>
      <c r="AQ816" s="34"/>
      <c r="AR816" s="53"/>
      <c r="AS816" s="53"/>
      <c r="AT816" s="38"/>
      <c r="AU816" s="39"/>
      <c r="AV816" s="39"/>
      <c r="AW816" s="34"/>
      <c r="AX816" s="38"/>
      <c r="AY816" s="38"/>
      <c r="AZ816" s="38"/>
      <c r="BA816" s="38"/>
      <c r="BB816" s="38"/>
      <c r="BC816" s="38"/>
      <c r="BD816" s="38"/>
      <c r="BE816" s="38"/>
      <c r="BF816" s="38"/>
      <c r="BG816" s="38"/>
      <c r="BH816" s="38"/>
      <c r="BI816" s="38"/>
      <c r="BJ816" s="38"/>
      <c r="BK816" s="38"/>
      <c r="BL816" s="38"/>
      <c r="BM816" s="38"/>
      <c r="BN816" s="38"/>
      <c r="BO816" s="38"/>
      <c r="BP816" s="38"/>
      <c r="BQ816" s="38"/>
      <c r="BR816" s="38"/>
    </row>
    <row r="817" ht="15.75" customHeight="1">
      <c r="A817" s="38"/>
      <c r="B817" s="36"/>
      <c r="C817" s="34"/>
      <c r="D817" s="36"/>
      <c r="E817" s="36"/>
      <c r="F817" s="36"/>
      <c r="G817" s="36"/>
      <c r="H817" s="36"/>
      <c r="I817" s="36"/>
      <c r="J817" s="38"/>
      <c r="K817" s="38"/>
      <c r="L817" s="39"/>
      <c r="M817" s="46"/>
      <c r="N817" s="264"/>
      <c r="O817" s="46"/>
      <c r="P817" s="46"/>
      <c r="Q817" s="34"/>
      <c r="R817" s="36"/>
      <c r="S817" s="46"/>
      <c r="T817" s="36"/>
      <c r="U817" s="46"/>
      <c r="V817" s="46"/>
      <c r="W817" s="38"/>
      <c r="X817" s="38"/>
      <c r="Y817" s="36"/>
      <c r="Z817" s="34"/>
      <c r="AA817" s="48"/>
      <c r="AB817" s="20"/>
      <c r="AC817" s="46"/>
      <c r="AD817" s="46"/>
      <c r="AE817" s="38"/>
      <c r="AF817" s="34"/>
      <c r="AG817" s="38"/>
      <c r="AH817" s="38"/>
      <c r="AI817" s="38"/>
      <c r="AJ817" s="38"/>
      <c r="AK817" s="38"/>
      <c r="AL817" s="38"/>
      <c r="AM817" s="38"/>
      <c r="AN817" s="38"/>
      <c r="AO817" s="34"/>
      <c r="AP817" s="34"/>
      <c r="AQ817" s="34"/>
      <c r="AR817" s="53"/>
      <c r="AS817" s="53"/>
      <c r="AT817" s="38"/>
      <c r="AU817" s="39"/>
      <c r="AV817" s="39"/>
      <c r="AW817" s="34"/>
      <c r="AX817" s="38"/>
      <c r="AY817" s="38"/>
      <c r="AZ817" s="38"/>
      <c r="BA817" s="38"/>
      <c r="BB817" s="38"/>
      <c r="BC817" s="38"/>
      <c r="BD817" s="38"/>
      <c r="BE817" s="38"/>
      <c r="BF817" s="38"/>
      <c r="BG817" s="38"/>
      <c r="BH817" s="38"/>
      <c r="BI817" s="38"/>
      <c r="BJ817" s="38"/>
      <c r="BK817" s="38"/>
      <c r="BL817" s="38"/>
      <c r="BM817" s="38"/>
      <c r="BN817" s="38"/>
      <c r="BO817" s="38"/>
      <c r="BP817" s="38"/>
      <c r="BQ817" s="38"/>
      <c r="BR817" s="38"/>
    </row>
    <row r="818" ht="15.75" customHeight="1">
      <c r="A818" s="38"/>
      <c r="B818" s="36"/>
      <c r="C818" s="34"/>
      <c r="D818" s="36"/>
      <c r="E818" s="36"/>
      <c r="F818" s="36"/>
      <c r="G818" s="36"/>
      <c r="H818" s="36"/>
      <c r="I818" s="36"/>
      <c r="J818" s="38"/>
      <c r="K818" s="38"/>
      <c r="L818" s="39"/>
      <c r="M818" s="46"/>
      <c r="N818" s="264"/>
      <c r="O818" s="46"/>
      <c r="P818" s="46"/>
      <c r="Q818" s="34"/>
      <c r="R818" s="36"/>
      <c r="S818" s="46"/>
      <c r="T818" s="36"/>
      <c r="U818" s="46"/>
      <c r="V818" s="46"/>
      <c r="W818" s="38"/>
      <c r="X818" s="38"/>
      <c r="Y818" s="36"/>
      <c r="Z818" s="34"/>
      <c r="AA818" s="48"/>
      <c r="AB818" s="20"/>
      <c r="AC818" s="46"/>
      <c r="AD818" s="46"/>
      <c r="AE818" s="38"/>
      <c r="AF818" s="34"/>
      <c r="AG818" s="38"/>
      <c r="AH818" s="38"/>
      <c r="AI818" s="38"/>
      <c r="AJ818" s="38"/>
      <c r="AK818" s="38"/>
      <c r="AL818" s="38"/>
      <c r="AM818" s="38"/>
      <c r="AN818" s="38"/>
      <c r="AO818" s="34"/>
      <c r="AP818" s="34"/>
      <c r="AQ818" s="34"/>
      <c r="AR818" s="53"/>
      <c r="AS818" s="53"/>
      <c r="AT818" s="38"/>
      <c r="AU818" s="39"/>
      <c r="AV818" s="39"/>
      <c r="AW818" s="34"/>
      <c r="AX818" s="38"/>
      <c r="AY818" s="38"/>
      <c r="AZ818" s="38"/>
      <c r="BA818" s="38"/>
      <c r="BB818" s="38"/>
      <c r="BC818" s="38"/>
      <c r="BD818" s="38"/>
      <c r="BE818" s="38"/>
      <c r="BF818" s="38"/>
      <c r="BG818" s="38"/>
      <c r="BH818" s="38"/>
      <c r="BI818" s="38"/>
      <c r="BJ818" s="38"/>
      <c r="BK818" s="38"/>
      <c r="BL818" s="38"/>
      <c r="BM818" s="38"/>
      <c r="BN818" s="38"/>
      <c r="BO818" s="38"/>
      <c r="BP818" s="38"/>
      <c r="BQ818" s="38"/>
      <c r="BR818" s="38"/>
    </row>
    <row r="819" ht="15.75" customHeight="1">
      <c r="A819" s="38"/>
      <c r="B819" s="36"/>
      <c r="C819" s="34"/>
      <c r="D819" s="36"/>
      <c r="E819" s="36"/>
      <c r="F819" s="36"/>
      <c r="G819" s="36"/>
      <c r="H819" s="36"/>
      <c r="I819" s="36"/>
      <c r="J819" s="38"/>
      <c r="K819" s="38"/>
      <c r="L819" s="39"/>
      <c r="M819" s="46"/>
      <c r="N819" s="264"/>
      <c r="O819" s="46"/>
      <c r="P819" s="46"/>
      <c r="Q819" s="34"/>
      <c r="R819" s="36"/>
      <c r="S819" s="46"/>
      <c r="T819" s="36"/>
      <c r="U819" s="46"/>
      <c r="V819" s="46"/>
      <c r="W819" s="38"/>
      <c r="X819" s="38"/>
      <c r="Y819" s="36"/>
      <c r="Z819" s="34"/>
      <c r="AA819" s="48"/>
      <c r="AB819" s="20"/>
      <c r="AC819" s="46"/>
      <c r="AD819" s="46"/>
      <c r="AE819" s="38"/>
      <c r="AF819" s="34"/>
      <c r="AG819" s="38"/>
      <c r="AH819" s="38"/>
      <c r="AI819" s="38"/>
      <c r="AJ819" s="38"/>
      <c r="AK819" s="38"/>
      <c r="AL819" s="38"/>
      <c r="AM819" s="38"/>
      <c r="AN819" s="38"/>
      <c r="AO819" s="34"/>
      <c r="AP819" s="34"/>
      <c r="AQ819" s="34"/>
      <c r="AR819" s="53"/>
      <c r="AS819" s="53"/>
      <c r="AT819" s="38"/>
      <c r="AU819" s="39"/>
      <c r="AV819" s="39"/>
      <c r="AW819" s="34"/>
      <c r="AX819" s="38"/>
      <c r="AY819" s="38"/>
      <c r="AZ819" s="38"/>
      <c r="BA819" s="38"/>
      <c r="BB819" s="38"/>
      <c r="BC819" s="38"/>
      <c r="BD819" s="38"/>
      <c r="BE819" s="38"/>
      <c r="BF819" s="38"/>
      <c r="BG819" s="38"/>
      <c r="BH819" s="38"/>
      <c r="BI819" s="38"/>
      <c r="BJ819" s="38"/>
      <c r="BK819" s="38"/>
      <c r="BL819" s="38"/>
      <c r="BM819" s="38"/>
      <c r="BN819" s="38"/>
      <c r="BO819" s="38"/>
      <c r="BP819" s="38"/>
      <c r="BQ819" s="38"/>
      <c r="BR819" s="38"/>
    </row>
    <row r="820" ht="15.75" customHeight="1">
      <c r="A820" s="38"/>
      <c r="B820" s="36"/>
      <c r="C820" s="34"/>
      <c r="D820" s="36"/>
      <c r="E820" s="36"/>
      <c r="F820" s="36"/>
      <c r="G820" s="36"/>
      <c r="H820" s="36"/>
      <c r="I820" s="36"/>
      <c r="J820" s="38"/>
      <c r="K820" s="38"/>
      <c r="L820" s="39"/>
      <c r="M820" s="46"/>
      <c r="N820" s="264"/>
      <c r="O820" s="46"/>
      <c r="P820" s="46"/>
      <c r="Q820" s="34"/>
      <c r="R820" s="36"/>
      <c r="S820" s="46"/>
      <c r="T820" s="36"/>
      <c r="U820" s="46"/>
      <c r="V820" s="46"/>
      <c r="W820" s="38"/>
      <c r="X820" s="38"/>
      <c r="Y820" s="36"/>
      <c r="Z820" s="34"/>
      <c r="AA820" s="48"/>
      <c r="AB820" s="20"/>
      <c r="AC820" s="46"/>
      <c r="AD820" s="46"/>
      <c r="AE820" s="38"/>
      <c r="AF820" s="34"/>
      <c r="AG820" s="38"/>
      <c r="AH820" s="38"/>
      <c r="AI820" s="38"/>
      <c r="AJ820" s="38"/>
      <c r="AK820" s="38"/>
      <c r="AL820" s="38"/>
      <c r="AM820" s="38"/>
      <c r="AN820" s="38"/>
      <c r="AO820" s="34"/>
      <c r="AP820" s="34"/>
      <c r="AQ820" s="34"/>
      <c r="AR820" s="53"/>
      <c r="AS820" s="53"/>
      <c r="AT820" s="38"/>
      <c r="AU820" s="39"/>
      <c r="AV820" s="39"/>
      <c r="AW820" s="34"/>
      <c r="AX820" s="38"/>
      <c r="AY820" s="38"/>
      <c r="AZ820" s="38"/>
      <c r="BA820" s="38"/>
      <c r="BB820" s="38"/>
      <c r="BC820" s="38"/>
      <c r="BD820" s="38"/>
      <c r="BE820" s="38"/>
      <c r="BF820" s="38"/>
      <c r="BG820" s="38"/>
      <c r="BH820" s="38"/>
      <c r="BI820" s="38"/>
      <c r="BJ820" s="38"/>
      <c r="BK820" s="38"/>
      <c r="BL820" s="38"/>
      <c r="BM820" s="38"/>
      <c r="BN820" s="38"/>
      <c r="BO820" s="38"/>
      <c r="BP820" s="38"/>
      <c r="BQ820" s="38"/>
      <c r="BR820" s="38"/>
    </row>
    <row r="821" ht="15.75" customHeight="1">
      <c r="A821" s="38"/>
      <c r="B821" s="36"/>
      <c r="C821" s="34"/>
      <c r="D821" s="36"/>
      <c r="E821" s="36"/>
      <c r="F821" s="36"/>
      <c r="G821" s="36"/>
      <c r="H821" s="36"/>
      <c r="I821" s="36"/>
      <c r="J821" s="38"/>
      <c r="K821" s="38"/>
      <c r="L821" s="39"/>
      <c r="M821" s="46"/>
      <c r="N821" s="264"/>
      <c r="O821" s="46"/>
      <c r="P821" s="46"/>
      <c r="Q821" s="34"/>
      <c r="R821" s="36"/>
      <c r="S821" s="46"/>
      <c r="T821" s="36"/>
      <c r="U821" s="46"/>
      <c r="V821" s="46"/>
      <c r="W821" s="38"/>
      <c r="X821" s="38"/>
      <c r="Y821" s="36"/>
      <c r="Z821" s="34"/>
      <c r="AA821" s="48"/>
      <c r="AB821" s="20"/>
      <c r="AC821" s="46"/>
      <c r="AD821" s="46"/>
      <c r="AE821" s="38"/>
      <c r="AF821" s="34"/>
      <c r="AG821" s="38"/>
      <c r="AH821" s="38"/>
      <c r="AI821" s="38"/>
      <c r="AJ821" s="38"/>
      <c r="AK821" s="38"/>
      <c r="AL821" s="38"/>
      <c r="AM821" s="38"/>
      <c r="AN821" s="38"/>
      <c r="AO821" s="34"/>
      <c r="AP821" s="34"/>
      <c r="AQ821" s="34"/>
      <c r="AR821" s="53"/>
      <c r="AS821" s="53"/>
      <c r="AT821" s="38"/>
      <c r="AU821" s="39"/>
      <c r="AV821" s="39"/>
      <c r="AW821" s="34"/>
      <c r="AX821" s="38"/>
      <c r="AY821" s="38"/>
      <c r="AZ821" s="38"/>
      <c r="BA821" s="38"/>
      <c r="BB821" s="38"/>
      <c r="BC821" s="38"/>
      <c r="BD821" s="38"/>
      <c r="BE821" s="38"/>
      <c r="BF821" s="38"/>
      <c r="BG821" s="38"/>
      <c r="BH821" s="38"/>
      <c r="BI821" s="38"/>
      <c r="BJ821" s="38"/>
      <c r="BK821" s="38"/>
      <c r="BL821" s="38"/>
      <c r="BM821" s="38"/>
      <c r="BN821" s="38"/>
      <c r="BO821" s="38"/>
      <c r="BP821" s="38"/>
      <c r="BQ821" s="38"/>
      <c r="BR821" s="38"/>
    </row>
    <row r="822" ht="15.75" customHeight="1">
      <c r="A822" s="38"/>
      <c r="B822" s="36"/>
      <c r="C822" s="34"/>
      <c r="D822" s="36"/>
      <c r="E822" s="36"/>
      <c r="F822" s="36"/>
      <c r="G822" s="36"/>
      <c r="H822" s="36"/>
      <c r="I822" s="36"/>
      <c r="J822" s="38"/>
      <c r="K822" s="38"/>
      <c r="L822" s="39"/>
      <c r="M822" s="46"/>
      <c r="N822" s="264"/>
      <c r="O822" s="46"/>
      <c r="P822" s="46"/>
      <c r="Q822" s="34"/>
      <c r="R822" s="36"/>
      <c r="S822" s="46"/>
      <c r="T822" s="36"/>
      <c r="U822" s="46"/>
      <c r="V822" s="46"/>
      <c r="W822" s="38"/>
      <c r="X822" s="38"/>
      <c r="Y822" s="36"/>
      <c r="Z822" s="34"/>
      <c r="AA822" s="48"/>
      <c r="AB822" s="20"/>
      <c r="AC822" s="46"/>
      <c r="AD822" s="46"/>
      <c r="AE822" s="38"/>
      <c r="AF822" s="34"/>
      <c r="AG822" s="38"/>
      <c r="AH822" s="38"/>
      <c r="AI822" s="38"/>
      <c r="AJ822" s="38"/>
      <c r="AK822" s="38"/>
      <c r="AL822" s="38"/>
      <c r="AM822" s="38"/>
      <c r="AN822" s="38"/>
      <c r="AO822" s="34"/>
      <c r="AP822" s="34"/>
      <c r="AQ822" s="34"/>
      <c r="AR822" s="53"/>
      <c r="AS822" s="53"/>
      <c r="AT822" s="38"/>
      <c r="AU822" s="39"/>
      <c r="AV822" s="39"/>
      <c r="AW822" s="34"/>
      <c r="AX822" s="38"/>
      <c r="AY822" s="38"/>
      <c r="AZ822" s="38"/>
      <c r="BA822" s="38"/>
      <c r="BB822" s="38"/>
      <c r="BC822" s="38"/>
      <c r="BD822" s="38"/>
      <c r="BE822" s="38"/>
      <c r="BF822" s="38"/>
      <c r="BG822" s="38"/>
      <c r="BH822" s="38"/>
      <c r="BI822" s="38"/>
      <c r="BJ822" s="38"/>
      <c r="BK822" s="38"/>
      <c r="BL822" s="38"/>
      <c r="BM822" s="38"/>
      <c r="BN822" s="38"/>
      <c r="BO822" s="38"/>
      <c r="BP822" s="38"/>
      <c r="BQ822" s="38"/>
      <c r="BR822" s="38"/>
    </row>
    <row r="823" ht="15.75" customHeight="1">
      <c r="A823" s="38"/>
      <c r="B823" s="36"/>
      <c r="C823" s="34"/>
      <c r="D823" s="36"/>
      <c r="E823" s="36"/>
      <c r="F823" s="36"/>
      <c r="G823" s="36"/>
      <c r="H823" s="36"/>
      <c r="I823" s="36"/>
      <c r="J823" s="38"/>
      <c r="K823" s="38"/>
      <c r="L823" s="39"/>
      <c r="M823" s="46"/>
      <c r="N823" s="264"/>
      <c r="O823" s="46"/>
      <c r="P823" s="46"/>
      <c r="Q823" s="34"/>
      <c r="R823" s="36"/>
      <c r="S823" s="46"/>
      <c r="T823" s="36"/>
      <c r="U823" s="46"/>
      <c r="V823" s="46"/>
      <c r="W823" s="38"/>
      <c r="X823" s="38"/>
      <c r="Y823" s="36"/>
      <c r="Z823" s="34"/>
      <c r="AA823" s="48"/>
      <c r="AB823" s="20"/>
      <c r="AC823" s="46"/>
      <c r="AD823" s="46"/>
      <c r="AE823" s="38"/>
      <c r="AF823" s="34"/>
      <c r="AG823" s="38"/>
      <c r="AH823" s="38"/>
      <c r="AI823" s="38"/>
      <c r="AJ823" s="38"/>
      <c r="AK823" s="38"/>
      <c r="AL823" s="38"/>
      <c r="AM823" s="38"/>
      <c r="AN823" s="38"/>
      <c r="AO823" s="34"/>
      <c r="AP823" s="34"/>
      <c r="AQ823" s="34"/>
      <c r="AR823" s="53"/>
      <c r="AS823" s="53"/>
      <c r="AT823" s="38"/>
      <c r="AU823" s="39"/>
      <c r="AV823" s="39"/>
      <c r="AW823" s="34"/>
      <c r="AX823" s="38"/>
      <c r="AY823" s="38"/>
      <c r="AZ823" s="38"/>
      <c r="BA823" s="38"/>
      <c r="BB823" s="38"/>
      <c r="BC823" s="38"/>
      <c r="BD823" s="38"/>
      <c r="BE823" s="38"/>
      <c r="BF823" s="38"/>
      <c r="BG823" s="38"/>
      <c r="BH823" s="38"/>
      <c r="BI823" s="38"/>
      <c r="BJ823" s="38"/>
      <c r="BK823" s="38"/>
      <c r="BL823" s="38"/>
      <c r="BM823" s="38"/>
      <c r="BN823" s="38"/>
      <c r="BO823" s="38"/>
      <c r="BP823" s="38"/>
      <c r="BQ823" s="38"/>
      <c r="BR823" s="38"/>
    </row>
    <row r="824" ht="15.75" customHeight="1">
      <c r="A824" s="38"/>
      <c r="B824" s="36"/>
      <c r="C824" s="34"/>
      <c r="D824" s="36"/>
      <c r="E824" s="36"/>
      <c r="F824" s="36"/>
      <c r="G824" s="36"/>
      <c r="H824" s="36"/>
      <c r="I824" s="36"/>
      <c r="J824" s="38"/>
      <c r="K824" s="38"/>
      <c r="L824" s="39"/>
      <c r="M824" s="46"/>
      <c r="N824" s="264"/>
      <c r="O824" s="46"/>
      <c r="P824" s="46"/>
      <c r="Q824" s="34"/>
      <c r="R824" s="36"/>
      <c r="S824" s="46"/>
      <c r="T824" s="36"/>
      <c r="U824" s="46"/>
      <c r="V824" s="46"/>
      <c r="W824" s="38"/>
      <c r="X824" s="38"/>
      <c r="Y824" s="36"/>
      <c r="Z824" s="34"/>
      <c r="AA824" s="48"/>
      <c r="AB824" s="20"/>
      <c r="AC824" s="46"/>
      <c r="AD824" s="46"/>
      <c r="AE824" s="38"/>
      <c r="AF824" s="34"/>
      <c r="AG824" s="38"/>
      <c r="AH824" s="38"/>
      <c r="AI824" s="38"/>
      <c r="AJ824" s="38"/>
      <c r="AK824" s="38"/>
      <c r="AL824" s="38"/>
      <c r="AM824" s="38"/>
      <c r="AN824" s="38"/>
      <c r="AO824" s="34"/>
      <c r="AP824" s="34"/>
      <c r="AQ824" s="34"/>
      <c r="AR824" s="53"/>
      <c r="AS824" s="53"/>
      <c r="AT824" s="38"/>
      <c r="AU824" s="39"/>
      <c r="AV824" s="39"/>
      <c r="AW824" s="34"/>
      <c r="AX824" s="38"/>
      <c r="AY824" s="38"/>
      <c r="AZ824" s="38"/>
      <c r="BA824" s="38"/>
      <c r="BB824" s="38"/>
      <c r="BC824" s="38"/>
      <c r="BD824" s="38"/>
      <c r="BE824" s="38"/>
      <c r="BF824" s="38"/>
      <c r="BG824" s="38"/>
      <c r="BH824" s="38"/>
      <c r="BI824" s="38"/>
      <c r="BJ824" s="38"/>
      <c r="BK824" s="38"/>
      <c r="BL824" s="38"/>
      <c r="BM824" s="38"/>
      <c r="BN824" s="38"/>
      <c r="BO824" s="38"/>
      <c r="BP824" s="38"/>
      <c r="BQ824" s="38"/>
      <c r="BR824" s="38"/>
    </row>
    <row r="825" ht="15.75" customHeight="1">
      <c r="A825" s="38"/>
      <c r="B825" s="36"/>
      <c r="C825" s="34"/>
      <c r="D825" s="36"/>
      <c r="E825" s="36"/>
      <c r="F825" s="36"/>
      <c r="G825" s="36"/>
      <c r="H825" s="36"/>
      <c r="I825" s="36"/>
      <c r="J825" s="38"/>
      <c r="K825" s="38"/>
      <c r="L825" s="39"/>
      <c r="M825" s="46"/>
      <c r="N825" s="264"/>
      <c r="O825" s="46"/>
      <c r="P825" s="46"/>
      <c r="Q825" s="34"/>
      <c r="R825" s="36"/>
      <c r="S825" s="46"/>
      <c r="T825" s="36"/>
      <c r="U825" s="46"/>
      <c r="V825" s="46"/>
      <c r="W825" s="38"/>
      <c r="X825" s="38"/>
      <c r="Y825" s="36"/>
      <c r="Z825" s="34"/>
      <c r="AA825" s="48"/>
      <c r="AB825" s="20"/>
      <c r="AC825" s="46"/>
      <c r="AD825" s="46"/>
      <c r="AE825" s="38"/>
      <c r="AF825" s="34"/>
      <c r="AG825" s="38"/>
      <c r="AH825" s="38"/>
      <c r="AI825" s="38"/>
      <c r="AJ825" s="38"/>
      <c r="AK825" s="38"/>
      <c r="AL825" s="38"/>
      <c r="AM825" s="38"/>
      <c r="AN825" s="38"/>
      <c r="AO825" s="34"/>
      <c r="AP825" s="34"/>
      <c r="AQ825" s="34"/>
      <c r="AR825" s="53"/>
      <c r="AS825" s="53"/>
      <c r="AT825" s="38"/>
      <c r="AU825" s="39"/>
      <c r="AV825" s="39"/>
      <c r="AW825" s="34"/>
      <c r="AX825" s="38"/>
      <c r="AY825" s="38"/>
      <c r="AZ825" s="38"/>
      <c r="BA825" s="38"/>
      <c r="BB825" s="38"/>
      <c r="BC825" s="38"/>
      <c r="BD825" s="38"/>
      <c r="BE825" s="38"/>
      <c r="BF825" s="38"/>
      <c r="BG825" s="38"/>
      <c r="BH825" s="38"/>
      <c r="BI825" s="38"/>
      <c r="BJ825" s="38"/>
      <c r="BK825" s="38"/>
      <c r="BL825" s="38"/>
      <c r="BM825" s="38"/>
      <c r="BN825" s="38"/>
      <c r="BO825" s="38"/>
      <c r="BP825" s="38"/>
      <c r="BQ825" s="38"/>
      <c r="BR825" s="38"/>
    </row>
    <row r="826" ht="15.75" customHeight="1">
      <c r="A826" s="38"/>
      <c r="B826" s="36"/>
      <c r="C826" s="34"/>
      <c r="D826" s="36"/>
      <c r="E826" s="36"/>
      <c r="F826" s="36"/>
      <c r="G826" s="36"/>
      <c r="H826" s="36"/>
      <c r="I826" s="36"/>
      <c r="J826" s="38"/>
      <c r="K826" s="38"/>
      <c r="L826" s="39"/>
      <c r="M826" s="46"/>
      <c r="N826" s="264"/>
      <c r="O826" s="46"/>
      <c r="P826" s="46"/>
      <c r="Q826" s="34"/>
      <c r="R826" s="36"/>
      <c r="S826" s="46"/>
      <c r="T826" s="36"/>
      <c r="U826" s="46"/>
      <c r="V826" s="46"/>
      <c r="W826" s="38"/>
      <c r="X826" s="38"/>
      <c r="Y826" s="36"/>
      <c r="Z826" s="34"/>
      <c r="AA826" s="48"/>
      <c r="AB826" s="20"/>
      <c r="AC826" s="46"/>
      <c r="AD826" s="46"/>
      <c r="AE826" s="38"/>
      <c r="AF826" s="34"/>
      <c r="AG826" s="38"/>
      <c r="AH826" s="38"/>
      <c r="AI826" s="38"/>
      <c r="AJ826" s="38"/>
      <c r="AK826" s="38"/>
      <c r="AL826" s="38"/>
      <c r="AM826" s="38"/>
      <c r="AN826" s="38"/>
      <c r="AO826" s="34"/>
      <c r="AP826" s="34"/>
      <c r="AQ826" s="34"/>
      <c r="AR826" s="53"/>
      <c r="AS826" s="53"/>
      <c r="AT826" s="38"/>
      <c r="AU826" s="39"/>
      <c r="AV826" s="39"/>
      <c r="AW826" s="34"/>
      <c r="AX826" s="38"/>
      <c r="AY826" s="38"/>
      <c r="AZ826" s="38"/>
      <c r="BA826" s="38"/>
      <c r="BB826" s="38"/>
      <c r="BC826" s="38"/>
      <c r="BD826" s="38"/>
      <c r="BE826" s="38"/>
      <c r="BF826" s="38"/>
      <c r="BG826" s="38"/>
      <c r="BH826" s="38"/>
      <c r="BI826" s="38"/>
      <c r="BJ826" s="38"/>
      <c r="BK826" s="38"/>
      <c r="BL826" s="38"/>
      <c r="BM826" s="38"/>
      <c r="BN826" s="38"/>
      <c r="BO826" s="38"/>
      <c r="BP826" s="38"/>
      <c r="BQ826" s="38"/>
      <c r="BR826" s="38"/>
    </row>
    <row r="827" ht="15.75" customHeight="1">
      <c r="A827" s="38"/>
      <c r="B827" s="36"/>
      <c r="C827" s="34"/>
      <c r="D827" s="36"/>
      <c r="E827" s="36"/>
      <c r="F827" s="36"/>
      <c r="G827" s="36"/>
      <c r="H827" s="36"/>
      <c r="I827" s="36"/>
      <c r="J827" s="38"/>
      <c r="K827" s="38"/>
      <c r="L827" s="39"/>
      <c r="M827" s="46"/>
      <c r="N827" s="264"/>
      <c r="O827" s="46"/>
      <c r="P827" s="46"/>
      <c r="Q827" s="34"/>
      <c r="R827" s="36"/>
      <c r="S827" s="46"/>
      <c r="T827" s="36"/>
      <c r="U827" s="46"/>
      <c r="V827" s="46"/>
      <c r="W827" s="38"/>
      <c r="X827" s="38"/>
      <c r="Y827" s="36"/>
      <c r="Z827" s="34"/>
      <c r="AA827" s="48"/>
      <c r="AB827" s="20"/>
      <c r="AC827" s="46"/>
      <c r="AD827" s="46"/>
      <c r="AE827" s="38"/>
      <c r="AF827" s="34"/>
      <c r="AG827" s="38"/>
      <c r="AH827" s="38"/>
      <c r="AI827" s="38"/>
      <c r="AJ827" s="38"/>
      <c r="AK827" s="38"/>
      <c r="AL827" s="38"/>
      <c r="AM827" s="38"/>
      <c r="AN827" s="38"/>
      <c r="AO827" s="34"/>
      <c r="AP827" s="34"/>
      <c r="AQ827" s="34"/>
      <c r="AR827" s="53"/>
      <c r="AS827" s="53"/>
      <c r="AT827" s="38"/>
      <c r="AU827" s="39"/>
      <c r="AV827" s="39"/>
      <c r="AW827" s="34"/>
      <c r="AX827" s="38"/>
      <c r="AY827" s="38"/>
      <c r="AZ827" s="38"/>
      <c r="BA827" s="38"/>
      <c r="BB827" s="38"/>
      <c r="BC827" s="38"/>
      <c r="BD827" s="38"/>
      <c r="BE827" s="38"/>
      <c r="BF827" s="38"/>
      <c r="BG827" s="38"/>
      <c r="BH827" s="38"/>
      <c r="BI827" s="38"/>
      <c r="BJ827" s="38"/>
      <c r="BK827" s="38"/>
      <c r="BL827" s="38"/>
      <c r="BM827" s="38"/>
      <c r="BN827" s="38"/>
      <c r="BO827" s="38"/>
      <c r="BP827" s="38"/>
      <c r="BQ827" s="38"/>
      <c r="BR827" s="38"/>
    </row>
    <row r="828" ht="15.75" customHeight="1">
      <c r="A828" s="38"/>
      <c r="B828" s="36"/>
      <c r="C828" s="34"/>
      <c r="D828" s="36"/>
      <c r="E828" s="36"/>
      <c r="F828" s="36"/>
      <c r="G828" s="36"/>
      <c r="H828" s="36"/>
      <c r="I828" s="36"/>
      <c r="J828" s="38"/>
      <c r="K828" s="38"/>
      <c r="L828" s="39"/>
      <c r="M828" s="46"/>
      <c r="N828" s="264"/>
      <c r="O828" s="46"/>
      <c r="P828" s="46"/>
      <c r="Q828" s="34"/>
      <c r="R828" s="36"/>
      <c r="S828" s="46"/>
      <c r="T828" s="36"/>
      <c r="U828" s="46"/>
      <c r="V828" s="46"/>
      <c r="W828" s="38"/>
      <c r="X828" s="38"/>
      <c r="Y828" s="36"/>
      <c r="Z828" s="34"/>
      <c r="AA828" s="48"/>
      <c r="AB828" s="20"/>
      <c r="AC828" s="46"/>
      <c r="AD828" s="46"/>
      <c r="AE828" s="38"/>
      <c r="AF828" s="34"/>
      <c r="AG828" s="38"/>
      <c r="AH828" s="38"/>
      <c r="AI828" s="38"/>
      <c r="AJ828" s="38"/>
      <c r="AK828" s="38"/>
      <c r="AL828" s="38"/>
      <c r="AM828" s="38"/>
      <c r="AN828" s="38"/>
      <c r="AO828" s="34"/>
      <c r="AP828" s="34"/>
      <c r="AQ828" s="34"/>
      <c r="AR828" s="53"/>
      <c r="AS828" s="53"/>
      <c r="AT828" s="38"/>
      <c r="AU828" s="39"/>
      <c r="AV828" s="39"/>
      <c r="AW828" s="34"/>
      <c r="AX828" s="38"/>
      <c r="AY828" s="38"/>
      <c r="AZ828" s="38"/>
      <c r="BA828" s="38"/>
      <c r="BB828" s="38"/>
      <c r="BC828" s="38"/>
      <c r="BD828" s="38"/>
      <c r="BE828" s="38"/>
      <c r="BF828" s="38"/>
      <c r="BG828" s="38"/>
      <c r="BH828" s="38"/>
      <c r="BI828" s="38"/>
      <c r="BJ828" s="38"/>
      <c r="BK828" s="38"/>
      <c r="BL828" s="38"/>
      <c r="BM828" s="38"/>
      <c r="BN828" s="38"/>
      <c r="BO828" s="38"/>
      <c r="BP828" s="38"/>
      <c r="BQ828" s="38"/>
      <c r="BR828" s="38"/>
    </row>
    <row r="829" ht="15.75" customHeight="1">
      <c r="A829" s="38"/>
      <c r="B829" s="36"/>
      <c r="C829" s="34"/>
      <c r="D829" s="36"/>
      <c r="E829" s="36"/>
      <c r="F829" s="36"/>
      <c r="G829" s="36"/>
      <c r="H829" s="36"/>
      <c r="I829" s="36"/>
      <c r="J829" s="38"/>
      <c r="K829" s="38"/>
      <c r="L829" s="39"/>
      <c r="M829" s="46"/>
      <c r="N829" s="264"/>
      <c r="O829" s="46"/>
      <c r="P829" s="46"/>
      <c r="Q829" s="34"/>
      <c r="R829" s="36"/>
      <c r="S829" s="46"/>
      <c r="T829" s="36"/>
      <c r="U829" s="46"/>
      <c r="V829" s="46"/>
      <c r="W829" s="38"/>
      <c r="X829" s="38"/>
      <c r="Y829" s="36"/>
      <c r="Z829" s="34"/>
      <c r="AA829" s="48"/>
      <c r="AB829" s="20"/>
      <c r="AC829" s="46"/>
      <c r="AD829" s="46"/>
      <c r="AE829" s="38"/>
      <c r="AF829" s="34"/>
      <c r="AG829" s="38"/>
      <c r="AH829" s="38"/>
      <c r="AI829" s="38"/>
      <c r="AJ829" s="38"/>
      <c r="AK829" s="38"/>
      <c r="AL829" s="38"/>
      <c r="AM829" s="38"/>
      <c r="AN829" s="38"/>
      <c r="AO829" s="34"/>
      <c r="AP829" s="34"/>
      <c r="AQ829" s="34"/>
      <c r="AR829" s="53"/>
      <c r="AS829" s="53"/>
      <c r="AT829" s="38"/>
      <c r="AU829" s="39"/>
      <c r="AV829" s="39"/>
      <c r="AW829" s="34"/>
      <c r="AX829" s="38"/>
      <c r="AY829" s="38"/>
      <c r="AZ829" s="38"/>
      <c r="BA829" s="38"/>
      <c r="BB829" s="38"/>
      <c r="BC829" s="38"/>
      <c r="BD829" s="38"/>
      <c r="BE829" s="38"/>
      <c r="BF829" s="38"/>
      <c r="BG829" s="38"/>
      <c r="BH829" s="38"/>
      <c r="BI829" s="38"/>
      <c r="BJ829" s="38"/>
      <c r="BK829" s="38"/>
      <c r="BL829" s="38"/>
      <c r="BM829" s="38"/>
      <c r="BN829" s="38"/>
      <c r="BO829" s="38"/>
      <c r="BP829" s="38"/>
      <c r="BQ829" s="38"/>
      <c r="BR829" s="38"/>
    </row>
    <row r="830" ht="15.75" customHeight="1">
      <c r="A830" s="38"/>
      <c r="B830" s="36"/>
      <c r="C830" s="34"/>
      <c r="D830" s="36"/>
      <c r="E830" s="36"/>
      <c r="F830" s="36"/>
      <c r="G830" s="36"/>
      <c r="H830" s="36"/>
      <c r="I830" s="36"/>
      <c r="J830" s="38"/>
      <c r="K830" s="38"/>
      <c r="L830" s="39"/>
      <c r="M830" s="46"/>
      <c r="N830" s="264"/>
      <c r="O830" s="46"/>
      <c r="P830" s="46"/>
      <c r="Q830" s="34"/>
      <c r="R830" s="36"/>
      <c r="S830" s="46"/>
      <c r="T830" s="36"/>
      <c r="U830" s="46"/>
      <c r="V830" s="46"/>
      <c r="W830" s="38"/>
      <c r="X830" s="38"/>
      <c r="Y830" s="36"/>
      <c r="Z830" s="34"/>
      <c r="AA830" s="48"/>
      <c r="AB830" s="20"/>
      <c r="AC830" s="46"/>
      <c r="AD830" s="46"/>
      <c r="AE830" s="38"/>
      <c r="AF830" s="34"/>
      <c r="AG830" s="38"/>
      <c r="AH830" s="38"/>
      <c r="AI830" s="38"/>
      <c r="AJ830" s="38"/>
      <c r="AK830" s="38"/>
      <c r="AL830" s="38"/>
      <c r="AM830" s="38"/>
      <c r="AN830" s="38"/>
      <c r="AO830" s="34"/>
      <c r="AP830" s="34"/>
      <c r="AQ830" s="34"/>
      <c r="AR830" s="53"/>
      <c r="AS830" s="53"/>
      <c r="AT830" s="38"/>
      <c r="AU830" s="39"/>
      <c r="AV830" s="39"/>
      <c r="AW830" s="34"/>
      <c r="AX830" s="38"/>
      <c r="AY830" s="38"/>
      <c r="AZ830" s="38"/>
      <c r="BA830" s="38"/>
      <c r="BB830" s="38"/>
      <c r="BC830" s="38"/>
      <c r="BD830" s="38"/>
      <c r="BE830" s="38"/>
      <c r="BF830" s="38"/>
      <c r="BG830" s="38"/>
      <c r="BH830" s="38"/>
      <c r="BI830" s="38"/>
      <c r="BJ830" s="38"/>
      <c r="BK830" s="38"/>
      <c r="BL830" s="38"/>
      <c r="BM830" s="38"/>
      <c r="BN830" s="38"/>
      <c r="BO830" s="38"/>
      <c r="BP830" s="38"/>
      <c r="BQ830" s="38"/>
      <c r="BR830" s="38"/>
    </row>
    <row r="831" ht="15.75" customHeight="1">
      <c r="A831" s="38"/>
      <c r="B831" s="36"/>
      <c r="C831" s="34"/>
      <c r="D831" s="36"/>
      <c r="E831" s="36"/>
      <c r="F831" s="36"/>
      <c r="G831" s="36"/>
      <c r="H831" s="36"/>
      <c r="I831" s="36"/>
      <c r="J831" s="38"/>
      <c r="K831" s="38"/>
      <c r="L831" s="39"/>
      <c r="M831" s="46"/>
      <c r="N831" s="264"/>
      <c r="O831" s="46"/>
      <c r="P831" s="46"/>
      <c r="Q831" s="34"/>
      <c r="R831" s="36"/>
      <c r="S831" s="46"/>
      <c r="T831" s="36"/>
      <c r="U831" s="46"/>
      <c r="V831" s="46"/>
      <c r="W831" s="38"/>
      <c r="X831" s="38"/>
      <c r="Y831" s="36"/>
      <c r="Z831" s="34"/>
      <c r="AA831" s="48"/>
      <c r="AB831" s="20"/>
      <c r="AC831" s="46"/>
      <c r="AD831" s="46"/>
      <c r="AE831" s="38"/>
      <c r="AF831" s="34"/>
      <c r="AG831" s="38"/>
      <c r="AH831" s="38"/>
      <c r="AI831" s="38"/>
      <c r="AJ831" s="38"/>
      <c r="AK831" s="38"/>
      <c r="AL831" s="38"/>
      <c r="AM831" s="38"/>
      <c r="AN831" s="38"/>
      <c r="AO831" s="34"/>
      <c r="AP831" s="34"/>
      <c r="AQ831" s="34"/>
      <c r="AR831" s="53"/>
      <c r="AS831" s="53"/>
      <c r="AT831" s="38"/>
      <c r="AU831" s="39"/>
      <c r="AV831" s="39"/>
      <c r="AW831" s="34"/>
      <c r="AX831" s="38"/>
      <c r="AY831" s="38"/>
      <c r="AZ831" s="38"/>
      <c r="BA831" s="38"/>
      <c r="BB831" s="38"/>
      <c r="BC831" s="38"/>
      <c r="BD831" s="38"/>
      <c r="BE831" s="38"/>
      <c r="BF831" s="38"/>
      <c r="BG831" s="38"/>
      <c r="BH831" s="38"/>
      <c r="BI831" s="38"/>
      <c r="BJ831" s="38"/>
      <c r="BK831" s="38"/>
      <c r="BL831" s="38"/>
      <c r="BM831" s="38"/>
      <c r="BN831" s="38"/>
      <c r="BO831" s="38"/>
      <c r="BP831" s="38"/>
      <c r="BQ831" s="38"/>
      <c r="BR831" s="38"/>
    </row>
    <row r="832" ht="15.75" customHeight="1">
      <c r="A832" s="38"/>
      <c r="B832" s="36"/>
      <c r="C832" s="34"/>
      <c r="D832" s="36"/>
      <c r="E832" s="36"/>
      <c r="F832" s="36"/>
      <c r="G832" s="36"/>
      <c r="H832" s="36"/>
      <c r="I832" s="36"/>
      <c r="J832" s="38"/>
      <c r="K832" s="38"/>
      <c r="L832" s="39"/>
      <c r="M832" s="46"/>
      <c r="N832" s="264"/>
      <c r="O832" s="46"/>
      <c r="P832" s="46"/>
      <c r="Q832" s="34"/>
      <c r="R832" s="36"/>
      <c r="S832" s="46"/>
      <c r="T832" s="36"/>
      <c r="U832" s="46"/>
      <c r="V832" s="46"/>
      <c r="W832" s="38"/>
      <c r="X832" s="38"/>
      <c r="Y832" s="36"/>
      <c r="Z832" s="34"/>
      <c r="AA832" s="48"/>
      <c r="AB832" s="20"/>
      <c r="AC832" s="46"/>
      <c r="AD832" s="46"/>
      <c r="AE832" s="38"/>
      <c r="AF832" s="34"/>
      <c r="AG832" s="38"/>
      <c r="AH832" s="38"/>
      <c r="AI832" s="38"/>
      <c r="AJ832" s="38"/>
      <c r="AK832" s="38"/>
      <c r="AL832" s="38"/>
      <c r="AM832" s="38"/>
      <c r="AN832" s="38"/>
      <c r="AO832" s="34"/>
      <c r="AP832" s="34"/>
      <c r="AQ832" s="34"/>
      <c r="AR832" s="53"/>
      <c r="AS832" s="53"/>
      <c r="AT832" s="38"/>
      <c r="AU832" s="39"/>
      <c r="AV832" s="39"/>
      <c r="AW832" s="34"/>
      <c r="AX832" s="38"/>
      <c r="AY832" s="38"/>
      <c r="AZ832" s="38"/>
      <c r="BA832" s="38"/>
      <c r="BB832" s="38"/>
      <c r="BC832" s="38"/>
      <c r="BD832" s="38"/>
      <c r="BE832" s="38"/>
      <c r="BF832" s="38"/>
      <c r="BG832" s="38"/>
      <c r="BH832" s="38"/>
      <c r="BI832" s="38"/>
      <c r="BJ832" s="38"/>
      <c r="BK832" s="38"/>
      <c r="BL832" s="38"/>
      <c r="BM832" s="38"/>
      <c r="BN832" s="38"/>
      <c r="BO832" s="38"/>
      <c r="BP832" s="38"/>
      <c r="BQ832" s="38"/>
      <c r="BR832" s="38"/>
    </row>
    <row r="833" ht="15.75" customHeight="1">
      <c r="A833" s="38"/>
      <c r="B833" s="36"/>
      <c r="C833" s="34"/>
      <c r="D833" s="36"/>
      <c r="E833" s="36"/>
      <c r="F833" s="36"/>
      <c r="G833" s="36"/>
      <c r="H833" s="36"/>
      <c r="I833" s="36"/>
      <c r="J833" s="38"/>
      <c r="K833" s="38"/>
      <c r="L833" s="39"/>
      <c r="M833" s="46"/>
      <c r="N833" s="264"/>
      <c r="O833" s="46"/>
      <c r="P833" s="46"/>
      <c r="Q833" s="34"/>
      <c r="R833" s="36"/>
      <c r="S833" s="46"/>
      <c r="T833" s="36"/>
      <c r="U833" s="46"/>
      <c r="V833" s="46"/>
      <c r="W833" s="38"/>
      <c r="X833" s="38"/>
      <c r="Y833" s="36"/>
      <c r="Z833" s="34"/>
      <c r="AA833" s="48"/>
      <c r="AB833" s="20"/>
      <c r="AC833" s="46"/>
      <c r="AD833" s="46"/>
      <c r="AE833" s="38"/>
      <c r="AF833" s="34"/>
      <c r="AG833" s="38"/>
      <c r="AH833" s="38"/>
      <c r="AI833" s="38"/>
      <c r="AJ833" s="38"/>
      <c r="AK833" s="38"/>
      <c r="AL833" s="38"/>
      <c r="AM833" s="38"/>
      <c r="AN833" s="38"/>
      <c r="AO833" s="34"/>
      <c r="AP833" s="34"/>
      <c r="AQ833" s="34"/>
      <c r="AR833" s="53"/>
      <c r="AS833" s="53"/>
      <c r="AT833" s="38"/>
      <c r="AU833" s="39"/>
      <c r="AV833" s="39"/>
      <c r="AW833" s="34"/>
      <c r="AX833" s="38"/>
      <c r="AY833" s="38"/>
      <c r="AZ833" s="38"/>
      <c r="BA833" s="38"/>
      <c r="BB833" s="38"/>
      <c r="BC833" s="38"/>
      <c r="BD833" s="38"/>
      <c r="BE833" s="38"/>
      <c r="BF833" s="38"/>
      <c r="BG833" s="38"/>
      <c r="BH833" s="38"/>
      <c r="BI833" s="38"/>
      <c r="BJ833" s="38"/>
      <c r="BK833" s="38"/>
      <c r="BL833" s="38"/>
      <c r="BM833" s="38"/>
      <c r="BN833" s="38"/>
      <c r="BO833" s="38"/>
      <c r="BP833" s="38"/>
      <c r="BQ833" s="38"/>
      <c r="BR833" s="38"/>
    </row>
    <row r="834" ht="15.75" customHeight="1">
      <c r="A834" s="38"/>
      <c r="B834" s="36"/>
      <c r="C834" s="34"/>
      <c r="D834" s="36"/>
      <c r="E834" s="36"/>
      <c r="F834" s="36"/>
      <c r="G834" s="36"/>
      <c r="H834" s="36"/>
      <c r="I834" s="36"/>
      <c r="J834" s="38"/>
      <c r="K834" s="38"/>
      <c r="L834" s="39"/>
      <c r="M834" s="46"/>
      <c r="N834" s="264"/>
      <c r="O834" s="46"/>
      <c r="P834" s="46"/>
      <c r="Q834" s="34"/>
      <c r="R834" s="36"/>
      <c r="S834" s="46"/>
      <c r="T834" s="36"/>
      <c r="U834" s="46"/>
      <c r="V834" s="46"/>
      <c r="W834" s="38"/>
      <c r="X834" s="38"/>
      <c r="Y834" s="36"/>
      <c r="Z834" s="34"/>
      <c r="AA834" s="48"/>
      <c r="AB834" s="20"/>
      <c r="AC834" s="46"/>
      <c r="AD834" s="46"/>
      <c r="AE834" s="38"/>
      <c r="AF834" s="34"/>
      <c r="AG834" s="38"/>
      <c r="AH834" s="38"/>
      <c r="AI834" s="38"/>
      <c r="AJ834" s="38"/>
      <c r="AK834" s="38"/>
      <c r="AL834" s="38"/>
      <c r="AM834" s="38"/>
      <c r="AN834" s="38"/>
      <c r="AO834" s="34"/>
      <c r="AP834" s="34"/>
      <c r="AQ834" s="34"/>
      <c r="AR834" s="53"/>
      <c r="AS834" s="53"/>
      <c r="AT834" s="38"/>
      <c r="AU834" s="39"/>
      <c r="AV834" s="39"/>
      <c r="AW834" s="34"/>
      <c r="AX834" s="38"/>
      <c r="AY834" s="38"/>
      <c r="AZ834" s="38"/>
      <c r="BA834" s="38"/>
      <c r="BB834" s="38"/>
      <c r="BC834" s="38"/>
      <c r="BD834" s="38"/>
      <c r="BE834" s="38"/>
      <c r="BF834" s="38"/>
      <c r="BG834" s="38"/>
      <c r="BH834" s="38"/>
      <c r="BI834" s="38"/>
      <c r="BJ834" s="38"/>
      <c r="BK834" s="38"/>
      <c r="BL834" s="38"/>
      <c r="BM834" s="38"/>
      <c r="BN834" s="38"/>
      <c r="BO834" s="38"/>
      <c r="BP834" s="38"/>
      <c r="BQ834" s="38"/>
      <c r="BR834" s="38"/>
    </row>
    <row r="835" ht="15.75" customHeight="1">
      <c r="A835" s="38"/>
      <c r="B835" s="36"/>
      <c r="C835" s="34"/>
      <c r="D835" s="36"/>
      <c r="E835" s="36"/>
      <c r="F835" s="36"/>
      <c r="G835" s="36"/>
      <c r="H835" s="36"/>
      <c r="I835" s="36"/>
      <c r="J835" s="38"/>
      <c r="K835" s="38"/>
      <c r="L835" s="39"/>
      <c r="M835" s="46"/>
      <c r="N835" s="264"/>
      <c r="O835" s="46"/>
      <c r="P835" s="46"/>
      <c r="Q835" s="34"/>
      <c r="R835" s="36"/>
      <c r="S835" s="46"/>
      <c r="T835" s="36"/>
      <c r="U835" s="46"/>
      <c r="V835" s="46"/>
      <c r="W835" s="38"/>
      <c r="X835" s="38"/>
      <c r="Y835" s="36"/>
      <c r="Z835" s="34"/>
      <c r="AA835" s="48"/>
      <c r="AB835" s="20"/>
      <c r="AC835" s="46"/>
      <c r="AD835" s="46"/>
      <c r="AE835" s="38"/>
      <c r="AF835" s="34"/>
      <c r="AG835" s="38"/>
      <c r="AH835" s="38"/>
      <c r="AI835" s="38"/>
      <c r="AJ835" s="38"/>
      <c r="AK835" s="38"/>
      <c r="AL835" s="38"/>
      <c r="AM835" s="38"/>
      <c r="AN835" s="38"/>
      <c r="AO835" s="34"/>
      <c r="AP835" s="34"/>
      <c r="AQ835" s="34"/>
      <c r="AR835" s="53"/>
      <c r="AS835" s="53"/>
      <c r="AT835" s="38"/>
      <c r="AU835" s="39"/>
      <c r="AV835" s="39"/>
      <c r="AW835" s="34"/>
      <c r="AX835" s="38"/>
      <c r="AY835" s="38"/>
      <c r="AZ835" s="38"/>
      <c r="BA835" s="38"/>
      <c r="BB835" s="38"/>
      <c r="BC835" s="38"/>
      <c r="BD835" s="38"/>
      <c r="BE835" s="38"/>
      <c r="BF835" s="38"/>
      <c r="BG835" s="38"/>
      <c r="BH835" s="38"/>
      <c r="BI835" s="38"/>
      <c r="BJ835" s="38"/>
      <c r="BK835" s="38"/>
      <c r="BL835" s="38"/>
      <c r="BM835" s="38"/>
      <c r="BN835" s="38"/>
      <c r="BO835" s="38"/>
      <c r="BP835" s="38"/>
      <c r="BQ835" s="38"/>
      <c r="BR835" s="38"/>
    </row>
    <row r="836" ht="15.75" customHeight="1">
      <c r="A836" s="38"/>
      <c r="B836" s="36"/>
      <c r="C836" s="34"/>
      <c r="D836" s="36"/>
      <c r="E836" s="36"/>
      <c r="F836" s="36"/>
      <c r="G836" s="36"/>
      <c r="H836" s="36"/>
      <c r="I836" s="36"/>
      <c r="J836" s="38"/>
      <c r="K836" s="38"/>
      <c r="L836" s="39"/>
      <c r="M836" s="46"/>
      <c r="N836" s="264"/>
      <c r="O836" s="46"/>
      <c r="P836" s="46"/>
      <c r="Q836" s="34"/>
      <c r="R836" s="36"/>
      <c r="S836" s="46"/>
      <c r="T836" s="36"/>
      <c r="U836" s="46"/>
      <c r="V836" s="46"/>
      <c r="W836" s="38"/>
      <c r="X836" s="38"/>
      <c r="Y836" s="36"/>
      <c r="Z836" s="34"/>
      <c r="AA836" s="48"/>
      <c r="AB836" s="20"/>
      <c r="AC836" s="46"/>
      <c r="AD836" s="46"/>
      <c r="AE836" s="38"/>
      <c r="AF836" s="34"/>
      <c r="AG836" s="38"/>
      <c r="AH836" s="38"/>
      <c r="AI836" s="38"/>
      <c r="AJ836" s="38"/>
      <c r="AK836" s="38"/>
      <c r="AL836" s="38"/>
      <c r="AM836" s="38"/>
      <c r="AN836" s="38"/>
      <c r="AO836" s="34"/>
      <c r="AP836" s="34"/>
      <c r="AQ836" s="34"/>
      <c r="AR836" s="53"/>
      <c r="AS836" s="53"/>
      <c r="AT836" s="38"/>
      <c r="AU836" s="39"/>
      <c r="AV836" s="39"/>
      <c r="AW836" s="34"/>
      <c r="AX836" s="38"/>
      <c r="AY836" s="38"/>
      <c r="AZ836" s="38"/>
      <c r="BA836" s="38"/>
      <c r="BB836" s="38"/>
      <c r="BC836" s="38"/>
      <c r="BD836" s="38"/>
      <c r="BE836" s="38"/>
      <c r="BF836" s="38"/>
      <c r="BG836" s="38"/>
      <c r="BH836" s="38"/>
      <c r="BI836" s="38"/>
      <c r="BJ836" s="38"/>
      <c r="BK836" s="38"/>
      <c r="BL836" s="38"/>
      <c r="BM836" s="38"/>
      <c r="BN836" s="38"/>
      <c r="BO836" s="38"/>
      <c r="BP836" s="38"/>
      <c r="BQ836" s="38"/>
      <c r="BR836" s="38"/>
    </row>
    <row r="837" ht="15.75" customHeight="1">
      <c r="A837" s="38"/>
      <c r="B837" s="36"/>
      <c r="C837" s="34"/>
      <c r="D837" s="36"/>
      <c r="E837" s="36"/>
      <c r="F837" s="36"/>
      <c r="G837" s="36"/>
      <c r="H837" s="36"/>
      <c r="I837" s="36"/>
      <c r="J837" s="38"/>
      <c r="K837" s="38"/>
      <c r="L837" s="39"/>
      <c r="M837" s="46"/>
      <c r="N837" s="264"/>
      <c r="O837" s="46"/>
      <c r="P837" s="46"/>
      <c r="Q837" s="34"/>
      <c r="R837" s="36"/>
      <c r="S837" s="46"/>
      <c r="T837" s="36"/>
      <c r="U837" s="46"/>
      <c r="V837" s="46"/>
      <c r="W837" s="38"/>
      <c r="X837" s="38"/>
      <c r="Y837" s="36"/>
      <c r="Z837" s="34"/>
      <c r="AA837" s="48"/>
      <c r="AB837" s="20"/>
      <c r="AC837" s="46"/>
      <c r="AD837" s="46"/>
      <c r="AE837" s="38"/>
      <c r="AF837" s="34"/>
      <c r="AG837" s="38"/>
      <c r="AH837" s="38"/>
      <c r="AI837" s="38"/>
      <c r="AJ837" s="38"/>
      <c r="AK837" s="38"/>
      <c r="AL837" s="38"/>
      <c r="AM837" s="38"/>
      <c r="AN837" s="38"/>
      <c r="AO837" s="34"/>
      <c r="AP837" s="34"/>
      <c r="AQ837" s="34"/>
      <c r="AR837" s="53"/>
      <c r="AS837" s="53"/>
      <c r="AT837" s="38"/>
      <c r="AU837" s="39"/>
      <c r="AV837" s="39"/>
      <c r="AW837" s="34"/>
      <c r="AX837" s="38"/>
      <c r="AY837" s="38"/>
      <c r="AZ837" s="38"/>
      <c r="BA837" s="38"/>
      <c r="BB837" s="38"/>
      <c r="BC837" s="38"/>
      <c r="BD837" s="38"/>
      <c r="BE837" s="38"/>
      <c r="BF837" s="38"/>
      <c r="BG837" s="38"/>
      <c r="BH837" s="38"/>
      <c r="BI837" s="38"/>
      <c r="BJ837" s="38"/>
      <c r="BK837" s="38"/>
      <c r="BL837" s="38"/>
      <c r="BM837" s="38"/>
      <c r="BN837" s="38"/>
      <c r="BO837" s="38"/>
      <c r="BP837" s="38"/>
      <c r="BQ837" s="38"/>
      <c r="BR837" s="38"/>
    </row>
    <row r="838" ht="15.75" customHeight="1">
      <c r="A838" s="38"/>
      <c r="B838" s="36"/>
      <c r="C838" s="34"/>
      <c r="D838" s="36"/>
      <c r="E838" s="36"/>
      <c r="F838" s="36"/>
      <c r="G838" s="36"/>
      <c r="H838" s="36"/>
      <c r="I838" s="36"/>
      <c r="J838" s="38"/>
      <c r="K838" s="38"/>
      <c r="L838" s="39"/>
      <c r="M838" s="46"/>
      <c r="N838" s="264"/>
      <c r="O838" s="46"/>
      <c r="P838" s="46"/>
      <c r="Q838" s="34"/>
      <c r="R838" s="36"/>
      <c r="S838" s="46"/>
      <c r="T838" s="36"/>
      <c r="U838" s="46"/>
      <c r="V838" s="46"/>
      <c r="W838" s="38"/>
      <c r="X838" s="38"/>
      <c r="Y838" s="36"/>
      <c r="Z838" s="34"/>
      <c r="AA838" s="48"/>
      <c r="AB838" s="20"/>
      <c r="AC838" s="46"/>
      <c r="AD838" s="46"/>
      <c r="AE838" s="38"/>
      <c r="AF838" s="34"/>
      <c r="AG838" s="38"/>
      <c r="AH838" s="38"/>
      <c r="AI838" s="38"/>
      <c r="AJ838" s="38"/>
      <c r="AK838" s="38"/>
      <c r="AL838" s="38"/>
      <c r="AM838" s="38"/>
      <c r="AN838" s="38"/>
      <c r="AO838" s="34"/>
      <c r="AP838" s="34"/>
      <c r="AQ838" s="34"/>
      <c r="AR838" s="53"/>
      <c r="AS838" s="53"/>
      <c r="AT838" s="38"/>
      <c r="AU838" s="39"/>
      <c r="AV838" s="39"/>
      <c r="AW838" s="34"/>
      <c r="AX838" s="38"/>
      <c r="AY838" s="38"/>
      <c r="AZ838" s="38"/>
      <c r="BA838" s="38"/>
      <c r="BB838" s="38"/>
      <c r="BC838" s="38"/>
      <c r="BD838" s="38"/>
      <c r="BE838" s="38"/>
      <c r="BF838" s="38"/>
      <c r="BG838" s="38"/>
      <c r="BH838" s="38"/>
      <c r="BI838" s="38"/>
      <c r="BJ838" s="38"/>
      <c r="BK838" s="38"/>
      <c r="BL838" s="38"/>
      <c r="BM838" s="38"/>
      <c r="BN838" s="38"/>
      <c r="BO838" s="38"/>
      <c r="BP838" s="38"/>
      <c r="BQ838" s="38"/>
      <c r="BR838" s="38"/>
    </row>
    <row r="839" ht="15.75" customHeight="1">
      <c r="A839" s="38"/>
      <c r="B839" s="36"/>
      <c r="C839" s="34"/>
      <c r="D839" s="36"/>
      <c r="E839" s="36"/>
      <c r="F839" s="36"/>
      <c r="G839" s="36"/>
      <c r="H839" s="36"/>
      <c r="I839" s="36"/>
      <c r="J839" s="38"/>
      <c r="K839" s="38"/>
      <c r="L839" s="39"/>
      <c r="M839" s="46"/>
      <c r="N839" s="264"/>
      <c r="O839" s="46"/>
      <c r="P839" s="46"/>
      <c r="Q839" s="34"/>
      <c r="R839" s="36"/>
      <c r="S839" s="46"/>
      <c r="T839" s="36"/>
      <c r="U839" s="46"/>
      <c r="V839" s="46"/>
      <c r="W839" s="38"/>
      <c r="X839" s="38"/>
      <c r="Y839" s="36"/>
      <c r="Z839" s="34"/>
      <c r="AA839" s="48"/>
      <c r="AB839" s="20"/>
      <c r="AC839" s="46"/>
      <c r="AD839" s="46"/>
      <c r="AE839" s="38"/>
      <c r="AF839" s="34"/>
      <c r="AG839" s="38"/>
      <c r="AH839" s="38"/>
      <c r="AI839" s="38"/>
      <c r="AJ839" s="38"/>
      <c r="AK839" s="38"/>
      <c r="AL839" s="38"/>
      <c r="AM839" s="38"/>
      <c r="AN839" s="38"/>
      <c r="AO839" s="34"/>
      <c r="AP839" s="34"/>
      <c r="AQ839" s="34"/>
      <c r="AR839" s="53"/>
      <c r="AS839" s="53"/>
      <c r="AT839" s="38"/>
      <c r="AU839" s="39"/>
      <c r="AV839" s="39"/>
      <c r="AW839" s="34"/>
      <c r="AX839" s="38"/>
      <c r="AY839" s="38"/>
      <c r="AZ839" s="38"/>
      <c r="BA839" s="38"/>
      <c r="BB839" s="38"/>
      <c r="BC839" s="38"/>
      <c r="BD839" s="38"/>
      <c r="BE839" s="38"/>
      <c r="BF839" s="38"/>
      <c r="BG839" s="38"/>
      <c r="BH839" s="38"/>
      <c r="BI839" s="38"/>
      <c r="BJ839" s="38"/>
      <c r="BK839" s="38"/>
      <c r="BL839" s="38"/>
      <c r="BM839" s="38"/>
      <c r="BN839" s="38"/>
      <c r="BO839" s="38"/>
      <c r="BP839" s="38"/>
      <c r="BQ839" s="38"/>
      <c r="BR839" s="38"/>
    </row>
    <row r="840" ht="15.75" customHeight="1">
      <c r="A840" s="38"/>
      <c r="B840" s="36"/>
      <c r="C840" s="34"/>
      <c r="D840" s="36"/>
      <c r="E840" s="36"/>
      <c r="F840" s="36"/>
      <c r="G840" s="36"/>
      <c r="H840" s="36"/>
      <c r="I840" s="36"/>
      <c r="J840" s="38"/>
      <c r="K840" s="38"/>
      <c r="L840" s="39"/>
      <c r="M840" s="46"/>
      <c r="N840" s="264"/>
      <c r="O840" s="46"/>
      <c r="P840" s="46"/>
      <c r="Q840" s="34"/>
      <c r="R840" s="36"/>
      <c r="S840" s="46"/>
      <c r="T840" s="36"/>
      <c r="U840" s="46"/>
      <c r="V840" s="46"/>
      <c r="W840" s="38"/>
      <c r="X840" s="38"/>
      <c r="Y840" s="36"/>
      <c r="Z840" s="34"/>
      <c r="AA840" s="48"/>
      <c r="AB840" s="20"/>
      <c r="AC840" s="46"/>
      <c r="AD840" s="46"/>
      <c r="AE840" s="38"/>
      <c r="AF840" s="34"/>
      <c r="AG840" s="38"/>
      <c r="AH840" s="38"/>
      <c r="AI840" s="38"/>
      <c r="AJ840" s="38"/>
      <c r="AK840" s="38"/>
      <c r="AL840" s="38"/>
      <c r="AM840" s="38"/>
      <c r="AN840" s="38"/>
      <c r="AO840" s="34"/>
      <c r="AP840" s="34"/>
      <c r="AQ840" s="34"/>
      <c r="AR840" s="53"/>
      <c r="AS840" s="53"/>
      <c r="AT840" s="38"/>
      <c r="AU840" s="39"/>
      <c r="AV840" s="39"/>
      <c r="AW840" s="34"/>
      <c r="AX840" s="38"/>
      <c r="AY840" s="38"/>
      <c r="AZ840" s="38"/>
      <c r="BA840" s="38"/>
      <c r="BB840" s="38"/>
      <c r="BC840" s="38"/>
      <c r="BD840" s="38"/>
      <c r="BE840" s="38"/>
      <c r="BF840" s="38"/>
      <c r="BG840" s="38"/>
      <c r="BH840" s="38"/>
      <c r="BI840" s="38"/>
      <c r="BJ840" s="38"/>
      <c r="BK840" s="38"/>
      <c r="BL840" s="38"/>
      <c r="BM840" s="38"/>
      <c r="BN840" s="38"/>
      <c r="BO840" s="38"/>
      <c r="BP840" s="38"/>
      <c r="BQ840" s="38"/>
      <c r="BR840" s="38"/>
    </row>
    <row r="841" ht="15.75" customHeight="1">
      <c r="A841" s="38"/>
      <c r="B841" s="36"/>
      <c r="C841" s="34"/>
      <c r="D841" s="36"/>
      <c r="E841" s="36"/>
      <c r="F841" s="36"/>
      <c r="G841" s="36"/>
      <c r="H841" s="36"/>
      <c r="I841" s="36"/>
      <c r="J841" s="38"/>
      <c r="K841" s="38"/>
      <c r="L841" s="39"/>
      <c r="M841" s="46"/>
      <c r="N841" s="264"/>
      <c r="O841" s="46"/>
      <c r="P841" s="46"/>
      <c r="Q841" s="34"/>
      <c r="R841" s="36"/>
      <c r="S841" s="46"/>
      <c r="T841" s="36"/>
      <c r="U841" s="46"/>
      <c r="V841" s="46"/>
      <c r="W841" s="38"/>
      <c r="X841" s="38"/>
      <c r="Y841" s="36"/>
      <c r="Z841" s="34"/>
      <c r="AA841" s="48"/>
      <c r="AB841" s="20"/>
      <c r="AC841" s="46"/>
      <c r="AD841" s="46"/>
      <c r="AE841" s="38"/>
      <c r="AF841" s="34"/>
      <c r="AG841" s="38"/>
      <c r="AH841" s="38"/>
      <c r="AI841" s="38"/>
      <c r="AJ841" s="38"/>
      <c r="AK841" s="38"/>
      <c r="AL841" s="38"/>
      <c r="AM841" s="38"/>
      <c r="AN841" s="38"/>
      <c r="AO841" s="34"/>
      <c r="AP841" s="34"/>
      <c r="AQ841" s="34"/>
      <c r="AR841" s="53"/>
      <c r="AS841" s="53"/>
      <c r="AT841" s="38"/>
      <c r="AU841" s="39"/>
      <c r="AV841" s="39"/>
      <c r="AW841" s="34"/>
      <c r="AX841" s="38"/>
      <c r="AY841" s="38"/>
      <c r="AZ841" s="38"/>
      <c r="BA841" s="38"/>
      <c r="BB841" s="38"/>
      <c r="BC841" s="38"/>
      <c r="BD841" s="38"/>
      <c r="BE841" s="38"/>
      <c r="BF841" s="38"/>
      <c r="BG841" s="38"/>
      <c r="BH841" s="38"/>
      <c r="BI841" s="38"/>
      <c r="BJ841" s="38"/>
      <c r="BK841" s="38"/>
      <c r="BL841" s="38"/>
      <c r="BM841" s="38"/>
      <c r="BN841" s="38"/>
      <c r="BO841" s="38"/>
      <c r="BP841" s="38"/>
      <c r="BQ841" s="38"/>
      <c r="BR841" s="38"/>
    </row>
    <row r="842" ht="15.75" customHeight="1">
      <c r="A842" s="38"/>
      <c r="B842" s="36"/>
      <c r="C842" s="34"/>
      <c r="D842" s="36"/>
      <c r="E842" s="36"/>
      <c r="F842" s="36"/>
      <c r="G842" s="36"/>
      <c r="H842" s="36"/>
      <c r="I842" s="36"/>
      <c r="J842" s="38"/>
      <c r="K842" s="38"/>
      <c r="L842" s="39"/>
      <c r="M842" s="46"/>
      <c r="N842" s="264"/>
      <c r="O842" s="46"/>
      <c r="P842" s="46"/>
      <c r="Q842" s="34"/>
      <c r="R842" s="36"/>
      <c r="S842" s="46"/>
      <c r="T842" s="36"/>
      <c r="U842" s="46"/>
      <c r="V842" s="46"/>
      <c r="W842" s="38"/>
      <c r="X842" s="38"/>
      <c r="Y842" s="36"/>
      <c r="Z842" s="34"/>
      <c r="AA842" s="48"/>
      <c r="AB842" s="20"/>
      <c r="AC842" s="46"/>
      <c r="AD842" s="46"/>
      <c r="AE842" s="38"/>
      <c r="AF842" s="34"/>
      <c r="AG842" s="38"/>
      <c r="AH842" s="38"/>
      <c r="AI842" s="38"/>
      <c r="AJ842" s="38"/>
      <c r="AK842" s="38"/>
      <c r="AL842" s="38"/>
      <c r="AM842" s="38"/>
      <c r="AN842" s="38"/>
      <c r="AO842" s="34"/>
      <c r="AP842" s="34"/>
      <c r="AQ842" s="34"/>
      <c r="AR842" s="53"/>
      <c r="AS842" s="53"/>
      <c r="AT842" s="38"/>
      <c r="AU842" s="39"/>
      <c r="AV842" s="39"/>
      <c r="AW842" s="34"/>
      <c r="AX842" s="38"/>
      <c r="AY842" s="38"/>
      <c r="AZ842" s="38"/>
      <c r="BA842" s="38"/>
      <c r="BB842" s="38"/>
      <c r="BC842" s="38"/>
      <c r="BD842" s="38"/>
      <c r="BE842" s="38"/>
      <c r="BF842" s="38"/>
      <c r="BG842" s="38"/>
      <c r="BH842" s="38"/>
      <c r="BI842" s="38"/>
      <c r="BJ842" s="38"/>
      <c r="BK842" s="38"/>
      <c r="BL842" s="38"/>
      <c r="BM842" s="38"/>
      <c r="BN842" s="38"/>
      <c r="BO842" s="38"/>
      <c r="BP842" s="38"/>
      <c r="BQ842" s="38"/>
      <c r="BR842" s="38"/>
    </row>
    <row r="843" ht="15.75" customHeight="1">
      <c r="A843" s="38"/>
      <c r="B843" s="36"/>
      <c r="C843" s="34"/>
      <c r="D843" s="36"/>
      <c r="E843" s="36"/>
      <c r="F843" s="36"/>
      <c r="G843" s="36"/>
      <c r="H843" s="36"/>
      <c r="I843" s="36"/>
      <c r="J843" s="38"/>
      <c r="K843" s="38"/>
      <c r="L843" s="39"/>
      <c r="M843" s="46"/>
      <c r="N843" s="264"/>
      <c r="O843" s="46"/>
      <c r="P843" s="46"/>
      <c r="Q843" s="34"/>
      <c r="R843" s="36"/>
      <c r="S843" s="46"/>
      <c r="T843" s="36"/>
      <c r="U843" s="46"/>
      <c r="V843" s="46"/>
      <c r="W843" s="38"/>
      <c r="X843" s="38"/>
      <c r="Y843" s="36"/>
      <c r="Z843" s="34"/>
      <c r="AA843" s="48"/>
      <c r="AB843" s="20"/>
      <c r="AC843" s="46"/>
      <c r="AD843" s="46"/>
      <c r="AE843" s="38"/>
      <c r="AF843" s="34"/>
      <c r="AG843" s="38"/>
      <c r="AH843" s="38"/>
      <c r="AI843" s="38"/>
      <c r="AJ843" s="38"/>
      <c r="AK843" s="38"/>
      <c r="AL843" s="38"/>
      <c r="AM843" s="38"/>
      <c r="AN843" s="38"/>
      <c r="AO843" s="34"/>
      <c r="AP843" s="34"/>
      <c r="AQ843" s="34"/>
      <c r="AR843" s="53"/>
      <c r="AS843" s="53"/>
      <c r="AT843" s="38"/>
      <c r="AU843" s="39"/>
      <c r="AV843" s="39"/>
      <c r="AW843" s="34"/>
      <c r="AX843" s="38"/>
      <c r="AY843" s="38"/>
      <c r="AZ843" s="38"/>
      <c r="BA843" s="38"/>
      <c r="BB843" s="38"/>
      <c r="BC843" s="38"/>
      <c r="BD843" s="38"/>
      <c r="BE843" s="38"/>
      <c r="BF843" s="38"/>
      <c r="BG843" s="38"/>
      <c r="BH843" s="38"/>
      <c r="BI843" s="38"/>
      <c r="BJ843" s="38"/>
      <c r="BK843" s="38"/>
      <c r="BL843" s="38"/>
      <c r="BM843" s="38"/>
      <c r="BN843" s="38"/>
      <c r="BO843" s="38"/>
      <c r="BP843" s="38"/>
      <c r="BQ843" s="38"/>
      <c r="BR843" s="38"/>
    </row>
    <row r="844" ht="15.75" customHeight="1">
      <c r="A844" s="38"/>
      <c r="B844" s="36"/>
      <c r="C844" s="34"/>
      <c r="D844" s="36"/>
      <c r="E844" s="36"/>
      <c r="F844" s="36"/>
      <c r="G844" s="36"/>
      <c r="H844" s="36"/>
      <c r="I844" s="36"/>
      <c r="J844" s="38"/>
      <c r="K844" s="38"/>
      <c r="L844" s="39"/>
      <c r="M844" s="46"/>
      <c r="N844" s="264"/>
      <c r="O844" s="46"/>
      <c r="P844" s="46"/>
      <c r="Q844" s="34"/>
      <c r="R844" s="36"/>
      <c r="S844" s="46"/>
      <c r="T844" s="36"/>
      <c r="U844" s="46"/>
      <c r="V844" s="46"/>
      <c r="W844" s="38"/>
      <c r="X844" s="38"/>
      <c r="Y844" s="36"/>
      <c r="Z844" s="34"/>
      <c r="AA844" s="48"/>
      <c r="AB844" s="20"/>
      <c r="AC844" s="46"/>
      <c r="AD844" s="46"/>
      <c r="AE844" s="38"/>
      <c r="AF844" s="34"/>
      <c r="AG844" s="38"/>
      <c r="AH844" s="38"/>
      <c r="AI844" s="38"/>
      <c r="AJ844" s="38"/>
      <c r="AK844" s="38"/>
      <c r="AL844" s="38"/>
      <c r="AM844" s="38"/>
      <c r="AN844" s="38"/>
      <c r="AO844" s="34"/>
      <c r="AP844" s="34"/>
      <c r="AQ844" s="34"/>
      <c r="AR844" s="53"/>
      <c r="AS844" s="53"/>
      <c r="AT844" s="38"/>
      <c r="AU844" s="39"/>
      <c r="AV844" s="39"/>
      <c r="AW844" s="34"/>
      <c r="AX844" s="38"/>
      <c r="AY844" s="38"/>
      <c r="AZ844" s="38"/>
      <c r="BA844" s="38"/>
      <c r="BB844" s="38"/>
      <c r="BC844" s="38"/>
      <c r="BD844" s="38"/>
      <c r="BE844" s="38"/>
      <c r="BF844" s="38"/>
      <c r="BG844" s="38"/>
      <c r="BH844" s="38"/>
      <c r="BI844" s="38"/>
      <c r="BJ844" s="38"/>
      <c r="BK844" s="38"/>
      <c r="BL844" s="38"/>
      <c r="BM844" s="38"/>
      <c r="BN844" s="38"/>
      <c r="BO844" s="38"/>
      <c r="BP844" s="38"/>
      <c r="BQ844" s="38"/>
      <c r="BR844" s="38"/>
    </row>
    <row r="845" ht="15.75" customHeight="1">
      <c r="A845" s="38"/>
      <c r="B845" s="36"/>
      <c r="C845" s="34"/>
      <c r="D845" s="36"/>
      <c r="E845" s="36"/>
      <c r="F845" s="36"/>
      <c r="G845" s="36"/>
      <c r="H845" s="36"/>
      <c r="I845" s="36"/>
      <c r="J845" s="38"/>
      <c r="K845" s="38"/>
      <c r="L845" s="39"/>
      <c r="M845" s="46"/>
      <c r="N845" s="264"/>
      <c r="O845" s="46"/>
      <c r="P845" s="46"/>
      <c r="Q845" s="34"/>
      <c r="R845" s="36"/>
      <c r="S845" s="46"/>
      <c r="T845" s="36"/>
      <c r="U845" s="46"/>
      <c r="V845" s="46"/>
      <c r="W845" s="38"/>
      <c r="X845" s="38"/>
      <c r="Y845" s="36"/>
      <c r="Z845" s="34"/>
      <c r="AA845" s="48"/>
      <c r="AB845" s="20"/>
      <c r="AC845" s="46"/>
      <c r="AD845" s="46"/>
      <c r="AE845" s="38"/>
      <c r="AF845" s="34"/>
      <c r="AG845" s="38"/>
      <c r="AH845" s="38"/>
      <c r="AI845" s="38"/>
      <c r="AJ845" s="38"/>
      <c r="AK845" s="38"/>
      <c r="AL845" s="38"/>
      <c r="AM845" s="38"/>
      <c r="AN845" s="38"/>
      <c r="AO845" s="34"/>
      <c r="AP845" s="34"/>
      <c r="AQ845" s="34"/>
      <c r="AR845" s="53"/>
      <c r="AS845" s="53"/>
      <c r="AT845" s="38"/>
      <c r="AU845" s="39"/>
      <c r="AV845" s="39"/>
      <c r="AW845" s="34"/>
      <c r="AX845" s="38"/>
      <c r="AY845" s="38"/>
      <c r="AZ845" s="38"/>
      <c r="BA845" s="38"/>
      <c r="BB845" s="38"/>
      <c r="BC845" s="38"/>
      <c r="BD845" s="38"/>
      <c r="BE845" s="38"/>
      <c r="BF845" s="38"/>
      <c r="BG845" s="38"/>
      <c r="BH845" s="38"/>
      <c r="BI845" s="38"/>
      <c r="BJ845" s="38"/>
      <c r="BK845" s="38"/>
      <c r="BL845" s="38"/>
      <c r="BM845" s="38"/>
      <c r="BN845" s="38"/>
      <c r="BO845" s="38"/>
      <c r="BP845" s="38"/>
      <c r="BQ845" s="38"/>
      <c r="BR845" s="38"/>
    </row>
    <row r="846" ht="15.75" customHeight="1">
      <c r="A846" s="38"/>
      <c r="B846" s="36"/>
      <c r="C846" s="34"/>
      <c r="D846" s="36"/>
      <c r="E846" s="36"/>
      <c r="F846" s="36"/>
      <c r="G846" s="36"/>
      <c r="H846" s="36"/>
      <c r="I846" s="36"/>
      <c r="J846" s="38"/>
      <c r="K846" s="38"/>
      <c r="L846" s="39"/>
      <c r="M846" s="46"/>
      <c r="N846" s="264"/>
      <c r="O846" s="46"/>
      <c r="P846" s="46"/>
      <c r="Q846" s="34"/>
      <c r="R846" s="36"/>
      <c r="S846" s="46"/>
      <c r="T846" s="36"/>
      <c r="U846" s="46"/>
      <c r="V846" s="46"/>
      <c r="W846" s="38"/>
      <c r="X846" s="38"/>
      <c r="Y846" s="36"/>
      <c r="Z846" s="34"/>
      <c r="AA846" s="48"/>
      <c r="AB846" s="20"/>
      <c r="AC846" s="46"/>
      <c r="AD846" s="46"/>
      <c r="AE846" s="38"/>
      <c r="AF846" s="34"/>
      <c r="AG846" s="38"/>
      <c r="AH846" s="38"/>
      <c r="AI846" s="38"/>
      <c r="AJ846" s="38"/>
      <c r="AK846" s="38"/>
      <c r="AL846" s="38"/>
      <c r="AM846" s="38"/>
      <c r="AN846" s="38"/>
      <c r="AO846" s="34"/>
      <c r="AP846" s="34"/>
      <c r="AQ846" s="34"/>
      <c r="AR846" s="53"/>
      <c r="AS846" s="53"/>
      <c r="AT846" s="38"/>
      <c r="AU846" s="39"/>
      <c r="AV846" s="39"/>
      <c r="AW846" s="34"/>
      <c r="AX846" s="38"/>
      <c r="AY846" s="38"/>
      <c r="AZ846" s="38"/>
      <c r="BA846" s="38"/>
      <c r="BB846" s="38"/>
      <c r="BC846" s="38"/>
      <c r="BD846" s="38"/>
      <c r="BE846" s="38"/>
      <c r="BF846" s="38"/>
      <c r="BG846" s="38"/>
      <c r="BH846" s="38"/>
      <c r="BI846" s="38"/>
      <c r="BJ846" s="38"/>
      <c r="BK846" s="38"/>
      <c r="BL846" s="38"/>
      <c r="BM846" s="38"/>
      <c r="BN846" s="38"/>
      <c r="BO846" s="38"/>
      <c r="BP846" s="38"/>
      <c r="BQ846" s="38"/>
      <c r="BR846" s="38"/>
    </row>
    <row r="847" ht="15.75" customHeight="1">
      <c r="A847" s="38"/>
      <c r="B847" s="36"/>
      <c r="C847" s="34"/>
      <c r="D847" s="36"/>
      <c r="E847" s="36"/>
      <c r="F847" s="36"/>
      <c r="G847" s="36"/>
      <c r="H847" s="36"/>
      <c r="I847" s="36"/>
      <c r="J847" s="38"/>
      <c r="K847" s="38"/>
      <c r="L847" s="39"/>
      <c r="M847" s="46"/>
      <c r="N847" s="264"/>
      <c r="O847" s="46"/>
      <c r="P847" s="46"/>
      <c r="Q847" s="34"/>
      <c r="R847" s="36"/>
      <c r="S847" s="46"/>
      <c r="T847" s="36"/>
      <c r="U847" s="46"/>
      <c r="V847" s="46"/>
      <c r="W847" s="38"/>
      <c r="X847" s="38"/>
      <c r="Y847" s="36"/>
      <c r="Z847" s="34"/>
      <c r="AA847" s="48"/>
      <c r="AB847" s="20"/>
      <c r="AC847" s="46"/>
      <c r="AD847" s="46"/>
      <c r="AE847" s="38"/>
      <c r="AF847" s="34"/>
      <c r="AG847" s="38"/>
      <c r="AH847" s="38"/>
      <c r="AI847" s="38"/>
      <c r="AJ847" s="38"/>
      <c r="AK847" s="38"/>
      <c r="AL847" s="38"/>
      <c r="AM847" s="38"/>
      <c r="AN847" s="38"/>
      <c r="AO847" s="34"/>
      <c r="AP847" s="34"/>
      <c r="AQ847" s="34"/>
      <c r="AR847" s="53"/>
      <c r="AS847" s="53"/>
      <c r="AT847" s="38"/>
      <c r="AU847" s="39"/>
      <c r="AV847" s="39"/>
      <c r="AW847" s="34"/>
      <c r="AX847" s="38"/>
      <c r="AY847" s="38"/>
      <c r="AZ847" s="38"/>
      <c r="BA847" s="38"/>
      <c r="BB847" s="38"/>
      <c r="BC847" s="38"/>
      <c r="BD847" s="38"/>
      <c r="BE847" s="38"/>
      <c r="BF847" s="38"/>
      <c r="BG847" s="38"/>
      <c r="BH847" s="38"/>
      <c r="BI847" s="38"/>
      <c r="BJ847" s="38"/>
      <c r="BK847" s="38"/>
      <c r="BL847" s="38"/>
      <c r="BM847" s="38"/>
      <c r="BN847" s="38"/>
      <c r="BO847" s="38"/>
      <c r="BP847" s="38"/>
      <c r="BQ847" s="38"/>
      <c r="BR847" s="38"/>
    </row>
    <row r="848" ht="15.75" customHeight="1">
      <c r="A848" s="38"/>
      <c r="B848" s="36"/>
      <c r="C848" s="34"/>
      <c r="D848" s="36"/>
      <c r="E848" s="36"/>
      <c r="F848" s="36"/>
      <c r="G848" s="36"/>
      <c r="H848" s="36"/>
      <c r="I848" s="36"/>
      <c r="J848" s="38"/>
      <c r="K848" s="38"/>
      <c r="L848" s="39"/>
      <c r="M848" s="46"/>
      <c r="N848" s="264"/>
      <c r="O848" s="46"/>
      <c r="P848" s="46"/>
      <c r="Q848" s="34"/>
      <c r="R848" s="36"/>
      <c r="S848" s="46"/>
      <c r="T848" s="36"/>
      <c r="U848" s="46"/>
      <c r="V848" s="46"/>
      <c r="W848" s="38"/>
      <c r="X848" s="38"/>
      <c r="Y848" s="36"/>
      <c r="Z848" s="34"/>
      <c r="AA848" s="48"/>
      <c r="AB848" s="20"/>
      <c r="AC848" s="46"/>
      <c r="AD848" s="46"/>
      <c r="AE848" s="38"/>
      <c r="AF848" s="34"/>
      <c r="AG848" s="38"/>
      <c r="AH848" s="38"/>
      <c r="AI848" s="38"/>
      <c r="AJ848" s="38"/>
      <c r="AK848" s="38"/>
      <c r="AL848" s="38"/>
      <c r="AM848" s="38"/>
      <c r="AN848" s="38"/>
      <c r="AO848" s="34"/>
      <c r="AP848" s="34"/>
      <c r="AQ848" s="34"/>
      <c r="AR848" s="53"/>
      <c r="AS848" s="53"/>
      <c r="AT848" s="38"/>
      <c r="AU848" s="39"/>
      <c r="AV848" s="39"/>
      <c r="AW848" s="34"/>
      <c r="AX848" s="38"/>
      <c r="AY848" s="38"/>
      <c r="AZ848" s="38"/>
      <c r="BA848" s="38"/>
      <c r="BB848" s="38"/>
      <c r="BC848" s="38"/>
      <c r="BD848" s="38"/>
      <c r="BE848" s="38"/>
      <c r="BF848" s="38"/>
      <c r="BG848" s="38"/>
      <c r="BH848" s="38"/>
      <c r="BI848" s="38"/>
      <c r="BJ848" s="38"/>
      <c r="BK848" s="38"/>
      <c r="BL848" s="38"/>
      <c r="BM848" s="38"/>
      <c r="BN848" s="38"/>
      <c r="BO848" s="38"/>
      <c r="BP848" s="38"/>
      <c r="BQ848" s="38"/>
      <c r="BR848" s="38"/>
    </row>
    <row r="849" ht="15.75" customHeight="1">
      <c r="A849" s="38"/>
      <c r="B849" s="36"/>
      <c r="C849" s="34"/>
      <c r="D849" s="36"/>
      <c r="E849" s="36"/>
      <c r="F849" s="36"/>
      <c r="G849" s="36"/>
      <c r="H849" s="36"/>
      <c r="I849" s="36"/>
      <c r="J849" s="38"/>
      <c r="K849" s="38"/>
      <c r="L849" s="39"/>
      <c r="M849" s="46"/>
      <c r="N849" s="264"/>
      <c r="O849" s="46"/>
      <c r="P849" s="46"/>
      <c r="Q849" s="34"/>
      <c r="R849" s="36"/>
      <c r="S849" s="46"/>
      <c r="T849" s="36"/>
      <c r="U849" s="46"/>
      <c r="V849" s="46"/>
      <c r="W849" s="38"/>
      <c r="X849" s="38"/>
      <c r="Y849" s="36"/>
      <c r="Z849" s="34"/>
      <c r="AA849" s="48"/>
      <c r="AB849" s="20"/>
      <c r="AC849" s="46"/>
      <c r="AD849" s="46"/>
      <c r="AE849" s="38"/>
      <c r="AF849" s="34"/>
      <c r="AG849" s="38"/>
      <c r="AH849" s="38"/>
      <c r="AI849" s="38"/>
      <c r="AJ849" s="38"/>
      <c r="AK849" s="38"/>
      <c r="AL849" s="38"/>
      <c r="AM849" s="38"/>
      <c r="AN849" s="38"/>
      <c r="AO849" s="34"/>
      <c r="AP849" s="34"/>
      <c r="AQ849" s="34"/>
      <c r="AR849" s="53"/>
      <c r="AS849" s="53"/>
      <c r="AT849" s="38"/>
      <c r="AU849" s="39"/>
      <c r="AV849" s="39"/>
      <c r="AW849" s="34"/>
      <c r="AX849" s="38"/>
      <c r="AY849" s="38"/>
      <c r="AZ849" s="38"/>
      <c r="BA849" s="38"/>
      <c r="BB849" s="38"/>
      <c r="BC849" s="38"/>
      <c r="BD849" s="38"/>
      <c r="BE849" s="38"/>
      <c r="BF849" s="38"/>
      <c r="BG849" s="38"/>
      <c r="BH849" s="38"/>
      <c r="BI849" s="38"/>
      <c r="BJ849" s="38"/>
      <c r="BK849" s="38"/>
      <c r="BL849" s="38"/>
      <c r="BM849" s="38"/>
      <c r="BN849" s="38"/>
      <c r="BO849" s="38"/>
      <c r="BP849" s="38"/>
      <c r="BQ849" s="38"/>
      <c r="BR849" s="38"/>
    </row>
    <row r="850" ht="15.75" customHeight="1">
      <c r="A850" s="38"/>
      <c r="B850" s="36"/>
      <c r="C850" s="34"/>
      <c r="D850" s="36"/>
      <c r="E850" s="36"/>
      <c r="F850" s="36"/>
      <c r="G850" s="36"/>
      <c r="H850" s="36"/>
      <c r="I850" s="36"/>
      <c r="J850" s="38"/>
      <c r="K850" s="38"/>
      <c r="L850" s="39"/>
      <c r="M850" s="46"/>
      <c r="N850" s="264"/>
      <c r="O850" s="46"/>
      <c r="P850" s="46"/>
      <c r="Q850" s="34"/>
      <c r="R850" s="36"/>
      <c r="S850" s="46"/>
      <c r="T850" s="36"/>
      <c r="U850" s="46"/>
      <c r="V850" s="46"/>
      <c r="W850" s="38"/>
      <c r="X850" s="38"/>
      <c r="Y850" s="36"/>
      <c r="Z850" s="34"/>
      <c r="AA850" s="48"/>
      <c r="AB850" s="20"/>
      <c r="AC850" s="46"/>
      <c r="AD850" s="46"/>
      <c r="AE850" s="38"/>
      <c r="AF850" s="34"/>
      <c r="AG850" s="38"/>
      <c r="AH850" s="38"/>
      <c r="AI850" s="38"/>
      <c r="AJ850" s="38"/>
      <c r="AK850" s="38"/>
      <c r="AL850" s="38"/>
      <c r="AM850" s="38"/>
      <c r="AN850" s="38"/>
      <c r="AO850" s="34"/>
      <c r="AP850" s="34"/>
      <c r="AQ850" s="34"/>
      <c r="AR850" s="53"/>
      <c r="AS850" s="53"/>
      <c r="AT850" s="38"/>
      <c r="AU850" s="39"/>
      <c r="AV850" s="39"/>
      <c r="AW850" s="34"/>
      <c r="AX850" s="38"/>
      <c r="AY850" s="38"/>
      <c r="AZ850" s="38"/>
      <c r="BA850" s="38"/>
      <c r="BB850" s="38"/>
      <c r="BC850" s="38"/>
      <c r="BD850" s="38"/>
      <c r="BE850" s="38"/>
      <c r="BF850" s="38"/>
      <c r="BG850" s="38"/>
      <c r="BH850" s="38"/>
      <c r="BI850" s="38"/>
      <c r="BJ850" s="38"/>
      <c r="BK850" s="38"/>
      <c r="BL850" s="38"/>
      <c r="BM850" s="38"/>
      <c r="BN850" s="38"/>
      <c r="BO850" s="38"/>
      <c r="BP850" s="38"/>
      <c r="BQ850" s="38"/>
      <c r="BR850" s="38"/>
    </row>
    <row r="851" ht="15.75" customHeight="1">
      <c r="A851" s="38"/>
      <c r="B851" s="36"/>
      <c r="C851" s="34"/>
      <c r="D851" s="36"/>
      <c r="E851" s="36"/>
      <c r="F851" s="36"/>
      <c r="G851" s="36"/>
      <c r="H851" s="36"/>
      <c r="I851" s="36"/>
      <c r="J851" s="38"/>
      <c r="K851" s="38"/>
      <c r="L851" s="39"/>
      <c r="M851" s="46"/>
      <c r="N851" s="264"/>
      <c r="O851" s="46"/>
      <c r="P851" s="46"/>
      <c r="Q851" s="34"/>
      <c r="R851" s="36"/>
      <c r="S851" s="46"/>
      <c r="T851" s="36"/>
      <c r="U851" s="46"/>
      <c r="V851" s="46"/>
      <c r="W851" s="38"/>
      <c r="X851" s="38"/>
      <c r="Y851" s="36"/>
      <c r="Z851" s="34"/>
      <c r="AA851" s="48"/>
      <c r="AB851" s="20"/>
      <c r="AC851" s="46"/>
      <c r="AD851" s="46"/>
      <c r="AE851" s="38"/>
      <c r="AF851" s="34"/>
      <c r="AG851" s="38"/>
      <c r="AH851" s="38"/>
      <c r="AI851" s="38"/>
      <c r="AJ851" s="38"/>
      <c r="AK851" s="38"/>
      <c r="AL851" s="38"/>
      <c r="AM851" s="38"/>
      <c r="AN851" s="38"/>
      <c r="AO851" s="34"/>
      <c r="AP851" s="34"/>
      <c r="AQ851" s="34"/>
      <c r="AR851" s="53"/>
      <c r="AS851" s="53"/>
      <c r="AT851" s="38"/>
      <c r="AU851" s="39"/>
      <c r="AV851" s="39"/>
      <c r="AW851" s="34"/>
      <c r="AX851" s="38"/>
      <c r="AY851" s="38"/>
      <c r="AZ851" s="38"/>
      <c r="BA851" s="38"/>
      <c r="BB851" s="38"/>
      <c r="BC851" s="38"/>
      <c r="BD851" s="38"/>
      <c r="BE851" s="38"/>
      <c r="BF851" s="38"/>
      <c r="BG851" s="38"/>
      <c r="BH851" s="38"/>
      <c r="BI851" s="38"/>
      <c r="BJ851" s="38"/>
      <c r="BK851" s="38"/>
      <c r="BL851" s="38"/>
      <c r="BM851" s="38"/>
      <c r="BN851" s="38"/>
      <c r="BO851" s="38"/>
      <c r="BP851" s="38"/>
      <c r="BQ851" s="38"/>
      <c r="BR851" s="38"/>
    </row>
    <row r="852" ht="15.75" customHeight="1">
      <c r="A852" s="38"/>
      <c r="B852" s="36"/>
      <c r="C852" s="34"/>
      <c r="D852" s="36"/>
      <c r="E852" s="36"/>
      <c r="F852" s="36"/>
      <c r="G852" s="36"/>
      <c r="H852" s="36"/>
      <c r="I852" s="36"/>
      <c r="J852" s="38"/>
      <c r="K852" s="38"/>
      <c r="L852" s="39"/>
      <c r="M852" s="46"/>
      <c r="N852" s="264"/>
      <c r="O852" s="46"/>
      <c r="P852" s="46"/>
      <c r="Q852" s="34"/>
      <c r="R852" s="36"/>
      <c r="S852" s="46"/>
      <c r="T852" s="36"/>
      <c r="U852" s="46"/>
      <c r="V852" s="46"/>
      <c r="W852" s="38"/>
      <c r="X852" s="38"/>
      <c r="Y852" s="36"/>
      <c r="Z852" s="34"/>
      <c r="AA852" s="48"/>
      <c r="AB852" s="20"/>
      <c r="AC852" s="46"/>
      <c r="AD852" s="46"/>
      <c r="AE852" s="38"/>
      <c r="AF852" s="34"/>
      <c r="AG852" s="38"/>
      <c r="AH852" s="38"/>
      <c r="AI852" s="38"/>
      <c r="AJ852" s="38"/>
      <c r="AK852" s="38"/>
      <c r="AL852" s="38"/>
      <c r="AM852" s="38"/>
      <c r="AN852" s="38"/>
      <c r="AO852" s="34"/>
      <c r="AP852" s="34"/>
      <c r="AQ852" s="34"/>
      <c r="AR852" s="53"/>
      <c r="AS852" s="53"/>
      <c r="AT852" s="38"/>
      <c r="AU852" s="39"/>
      <c r="AV852" s="39"/>
      <c r="AW852" s="34"/>
      <c r="AX852" s="38"/>
      <c r="AY852" s="38"/>
      <c r="AZ852" s="38"/>
      <c r="BA852" s="38"/>
      <c r="BB852" s="38"/>
      <c r="BC852" s="38"/>
      <c r="BD852" s="38"/>
      <c r="BE852" s="38"/>
      <c r="BF852" s="38"/>
      <c r="BG852" s="38"/>
      <c r="BH852" s="38"/>
      <c r="BI852" s="38"/>
      <c r="BJ852" s="38"/>
      <c r="BK852" s="38"/>
      <c r="BL852" s="38"/>
      <c r="BM852" s="38"/>
      <c r="BN852" s="38"/>
      <c r="BO852" s="38"/>
      <c r="BP852" s="38"/>
      <c r="BQ852" s="38"/>
      <c r="BR852" s="38"/>
    </row>
    <row r="853" ht="15.75" customHeight="1">
      <c r="A853" s="38"/>
      <c r="B853" s="36"/>
      <c r="C853" s="34"/>
      <c r="D853" s="36"/>
      <c r="E853" s="36"/>
      <c r="F853" s="36"/>
      <c r="G853" s="36"/>
      <c r="H853" s="36"/>
      <c r="I853" s="36"/>
      <c r="J853" s="38"/>
      <c r="K853" s="38"/>
      <c r="L853" s="39"/>
      <c r="M853" s="46"/>
      <c r="N853" s="264"/>
      <c r="O853" s="46"/>
      <c r="P853" s="46"/>
      <c r="Q853" s="34"/>
      <c r="R853" s="36"/>
      <c r="S853" s="46"/>
      <c r="T853" s="36"/>
      <c r="U853" s="46"/>
      <c r="V853" s="46"/>
      <c r="W853" s="38"/>
      <c r="X853" s="38"/>
      <c r="Y853" s="36"/>
      <c r="Z853" s="34"/>
      <c r="AA853" s="48"/>
      <c r="AB853" s="20"/>
      <c r="AC853" s="46"/>
      <c r="AD853" s="46"/>
      <c r="AE853" s="38"/>
      <c r="AF853" s="34"/>
      <c r="AG853" s="38"/>
      <c r="AH853" s="38"/>
      <c r="AI853" s="38"/>
      <c r="AJ853" s="38"/>
      <c r="AK853" s="38"/>
      <c r="AL853" s="38"/>
      <c r="AM853" s="38"/>
      <c r="AN853" s="38"/>
      <c r="AO853" s="34"/>
      <c r="AP853" s="34"/>
      <c r="AQ853" s="34"/>
      <c r="AR853" s="53"/>
      <c r="AS853" s="53"/>
      <c r="AT853" s="38"/>
      <c r="AU853" s="39"/>
      <c r="AV853" s="39"/>
      <c r="AW853" s="34"/>
      <c r="AX853" s="38"/>
      <c r="AY853" s="38"/>
      <c r="AZ853" s="38"/>
      <c r="BA853" s="38"/>
      <c r="BB853" s="38"/>
      <c r="BC853" s="38"/>
      <c r="BD853" s="38"/>
      <c r="BE853" s="38"/>
      <c r="BF853" s="38"/>
      <c r="BG853" s="38"/>
      <c r="BH853" s="38"/>
      <c r="BI853" s="38"/>
      <c r="BJ853" s="38"/>
      <c r="BK853" s="38"/>
      <c r="BL853" s="38"/>
      <c r="BM853" s="38"/>
      <c r="BN853" s="38"/>
      <c r="BO853" s="38"/>
      <c r="BP853" s="38"/>
      <c r="BQ853" s="38"/>
      <c r="BR853" s="38"/>
    </row>
    <row r="854" ht="15.75" customHeight="1">
      <c r="A854" s="38"/>
      <c r="B854" s="36"/>
      <c r="C854" s="34"/>
      <c r="D854" s="36"/>
      <c r="E854" s="36"/>
      <c r="F854" s="36"/>
      <c r="G854" s="36"/>
      <c r="H854" s="36"/>
      <c r="I854" s="36"/>
      <c r="J854" s="38"/>
      <c r="K854" s="38"/>
      <c r="L854" s="39"/>
      <c r="M854" s="46"/>
      <c r="N854" s="264"/>
      <c r="O854" s="46"/>
      <c r="P854" s="46"/>
      <c r="Q854" s="34"/>
      <c r="R854" s="36"/>
      <c r="S854" s="46"/>
      <c r="T854" s="36"/>
      <c r="U854" s="46"/>
      <c r="V854" s="46"/>
      <c r="W854" s="38"/>
      <c r="X854" s="38"/>
      <c r="Y854" s="36"/>
      <c r="Z854" s="34"/>
      <c r="AA854" s="48"/>
      <c r="AB854" s="20"/>
      <c r="AC854" s="46"/>
      <c r="AD854" s="46"/>
      <c r="AE854" s="38"/>
      <c r="AF854" s="34"/>
      <c r="AG854" s="38"/>
      <c r="AH854" s="38"/>
      <c r="AI854" s="38"/>
      <c r="AJ854" s="38"/>
      <c r="AK854" s="38"/>
      <c r="AL854" s="38"/>
      <c r="AM854" s="38"/>
      <c r="AN854" s="38"/>
      <c r="AO854" s="34"/>
      <c r="AP854" s="34"/>
      <c r="AQ854" s="34"/>
      <c r="AR854" s="53"/>
      <c r="AS854" s="53"/>
      <c r="AT854" s="38"/>
      <c r="AU854" s="39"/>
      <c r="AV854" s="39"/>
      <c r="AW854" s="34"/>
      <c r="AX854" s="38"/>
      <c r="AY854" s="38"/>
      <c r="AZ854" s="38"/>
      <c r="BA854" s="38"/>
      <c r="BB854" s="38"/>
      <c r="BC854" s="38"/>
      <c r="BD854" s="38"/>
      <c r="BE854" s="38"/>
      <c r="BF854" s="38"/>
      <c r="BG854" s="38"/>
      <c r="BH854" s="38"/>
      <c r="BI854" s="38"/>
      <c r="BJ854" s="38"/>
      <c r="BK854" s="38"/>
      <c r="BL854" s="38"/>
      <c r="BM854" s="38"/>
      <c r="BN854" s="38"/>
      <c r="BO854" s="38"/>
      <c r="BP854" s="38"/>
      <c r="BQ854" s="38"/>
      <c r="BR854" s="38"/>
    </row>
    <row r="855" ht="15.75" customHeight="1">
      <c r="A855" s="38"/>
      <c r="B855" s="36"/>
      <c r="C855" s="34"/>
      <c r="D855" s="36"/>
      <c r="E855" s="36"/>
      <c r="F855" s="36"/>
      <c r="G855" s="36"/>
      <c r="H855" s="36"/>
      <c r="I855" s="36"/>
      <c r="J855" s="38"/>
      <c r="K855" s="38"/>
      <c r="L855" s="39"/>
      <c r="M855" s="46"/>
      <c r="N855" s="264"/>
      <c r="O855" s="46"/>
      <c r="P855" s="46"/>
      <c r="Q855" s="34"/>
      <c r="R855" s="36"/>
      <c r="S855" s="46"/>
      <c r="T855" s="36"/>
      <c r="U855" s="46"/>
      <c r="V855" s="46"/>
      <c r="W855" s="38"/>
      <c r="X855" s="38"/>
      <c r="Y855" s="36"/>
      <c r="Z855" s="34"/>
      <c r="AA855" s="48"/>
      <c r="AB855" s="20"/>
      <c r="AC855" s="46"/>
      <c r="AD855" s="46"/>
      <c r="AE855" s="38"/>
      <c r="AF855" s="34"/>
      <c r="AG855" s="38"/>
      <c r="AH855" s="38"/>
      <c r="AI855" s="38"/>
      <c r="AJ855" s="38"/>
      <c r="AK855" s="38"/>
      <c r="AL855" s="38"/>
      <c r="AM855" s="38"/>
      <c r="AN855" s="38"/>
      <c r="AO855" s="34"/>
      <c r="AP855" s="34"/>
      <c r="AQ855" s="34"/>
      <c r="AR855" s="53"/>
      <c r="AS855" s="53"/>
      <c r="AT855" s="38"/>
      <c r="AU855" s="39"/>
      <c r="AV855" s="39"/>
      <c r="AW855" s="34"/>
      <c r="AX855" s="38"/>
      <c r="AY855" s="38"/>
      <c r="AZ855" s="38"/>
      <c r="BA855" s="38"/>
      <c r="BB855" s="38"/>
      <c r="BC855" s="38"/>
      <c r="BD855" s="38"/>
      <c r="BE855" s="38"/>
      <c r="BF855" s="38"/>
      <c r="BG855" s="38"/>
      <c r="BH855" s="38"/>
      <c r="BI855" s="38"/>
      <c r="BJ855" s="38"/>
      <c r="BK855" s="38"/>
      <c r="BL855" s="38"/>
      <c r="BM855" s="38"/>
      <c r="BN855" s="38"/>
      <c r="BO855" s="38"/>
      <c r="BP855" s="38"/>
      <c r="BQ855" s="38"/>
      <c r="BR855" s="38"/>
    </row>
    <row r="856" ht="15.75" customHeight="1">
      <c r="A856" s="38"/>
      <c r="B856" s="36"/>
      <c r="C856" s="34"/>
      <c r="D856" s="36"/>
      <c r="E856" s="36"/>
      <c r="F856" s="36"/>
      <c r="G856" s="36"/>
      <c r="H856" s="36"/>
      <c r="I856" s="36"/>
      <c r="J856" s="38"/>
      <c r="K856" s="38"/>
      <c r="L856" s="39"/>
      <c r="M856" s="46"/>
      <c r="N856" s="264"/>
      <c r="O856" s="46"/>
      <c r="P856" s="46"/>
      <c r="Q856" s="34"/>
      <c r="R856" s="36"/>
      <c r="S856" s="46"/>
      <c r="T856" s="36"/>
      <c r="U856" s="46"/>
      <c r="V856" s="46"/>
      <c r="W856" s="38"/>
      <c r="X856" s="38"/>
      <c r="Y856" s="36"/>
      <c r="Z856" s="34"/>
      <c r="AA856" s="48"/>
      <c r="AB856" s="20"/>
      <c r="AC856" s="46"/>
      <c r="AD856" s="46"/>
      <c r="AE856" s="38"/>
      <c r="AF856" s="34"/>
      <c r="AG856" s="38"/>
      <c r="AH856" s="38"/>
      <c r="AI856" s="38"/>
      <c r="AJ856" s="38"/>
      <c r="AK856" s="38"/>
      <c r="AL856" s="38"/>
      <c r="AM856" s="38"/>
      <c r="AN856" s="38"/>
      <c r="AO856" s="34"/>
      <c r="AP856" s="34"/>
      <c r="AQ856" s="34"/>
      <c r="AR856" s="53"/>
      <c r="AS856" s="53"/>
      <c r="AT856" s="38"/>
      <c r="AU856" s="39"/>
      <c r="AV856" s="39"/>
      <c r="AW856" s="34"/>
      <c r="AX856" s="38"/>
      <c r="AY856" s="38"/>
      <c r="AZ856" s="38"/>
      <c r="BA856" s="38"/>
      <c r="BB856" s="38"/>
      <c r="BC856" s="38"/>
      <c r="BD856" s="38"/>
      <c r="BE856" s="38"/>
      <c r="BF856" s="38"/>
      <c r="BG856" s="38"/>
      <c r="BH856" s="38"/>
      <c r="BI856" s="38"/>
      <c r="BJ856" s="38"/>
      <c r="BK856" s="38"/>
      <c r="BL856" s="38"/>
      <c r="BM856" s="38"/>
      <c r="BN856" s="38"/>
      <c r="BO856" s="38"/>
      <c r="BP856" s="38"/>
      <c r="BQ856" s="38"/>
      <c r="BR856" s="38"/>
    </row>
    <row r="857" ht="15.75" customHeight="1">
      <c r="A857" s="38"/>
      <c r="B857" s="36"/>
      <c r="C857" s="34"/>
      <c r="D857" s="36"/>
      <c r="E857" s="36"/>
      <c r="F857" s="36"/>
      <c r="G857" s="36"/>
      <c r="H857" s="36"/>
      <c r="I857" s="36"/>
      <c r="J857" s="38"/>
      <c r="K857" s="38"/>
      <c r="L857" s="39"/>
      <c r="M857" s="46"/>
      <c r="N857" s="264"/>
      <c r="O857" s="46"/>
      <c r="P857" s="46"/>
      <c r="Q857" s="34"/>
      <c r="R857" s="36"/>
      <c r="S857" s="46"/>
      <c r="T857" s="36"/>
      <c r="U857" s="46"/>
      <c r="V857" s="46"/>
      <c r="W857" s="38"/>
      <c r="X857" s="38"/>
      <c r="Y857" s="36"/>
      <c r="Z857" s="34"/>
      <c r="AA857" s="48"/>
      <c r="AB857" s="20"/>
      <c r="AC857" s="46"/>
      <c r="AD857" s="46"/>
      <c r="AE857" s="38"/>
      <c r="AF857" s="34"/>
      <c r="AG857" s="38"/>
      <c r="AH857" s="38"/>
      <c r="AI857" s="38"/>
      <c r="AJ857" s="38"/>
      <c r="AK857" s="38"/>
      <c r="AL857" s="38"/>
      <c r="AM857" s="38"/>
      <c r="AN857" s="38"/>
      <c r="AO857" s="34"/>
      <c r="AP857" s="34"/>
      <c r="AQ857" s="34"/>
      <c r="AR857" s="53"/>
      <c r="AS857" s="53"/>
      <c r="AT857" s="38"/>
      <c r="AU857" s="39"/>
      <c r="AV857" s="39"/>
      <c r="AW857" s="34"/>
      <c r="AX857" s="38"/>
      <c r="AY857" s="38"/>
      <c r="AZ857" s="38"/>
      <c r="BA857" s="38"/>
      <c r="BB857" s="38"/>
      <c r="BC857" s="38"/>
      <c r="BD857" s="38"/>
      <c r="BE857" s="38"/>
      <c r="BF857" s="38"/>
      <c r="BG857" s="38"/>
      <c r="BH857" s="38"/>
      <c r="BI857" s="38"/>
      <c r="BJ857" s="38"/>
      <c r="BK857" s="38"/>
      <c r="BL857" s="38"/>
      <c r="BM857" s="38"/>
      <c r="BN857" s="38"/>
      <c r="BO857" s="38"/>
      <c r="BP857" s="38"/>
      <c r="BQ857" s="38"/>
      <c r="BR857" s="38"/>
    </row>
    <row r="858" ht="15.75" customHeight="1">
      <c r="A858" s="38"/>
      <c r="B858" s="36"/>
      <c r="C858" s="34"/>
      <c r="D858" s="36"/>
      <c r="E858" s="36"/>
      <c r="F858" s="36"/>
      <c r="G858" s="36"/>
      <c r="H858" s="36"/>
      <c r="I858" s="36"/>
      <c r="J858" s="38"/>
      <c r="K858" s="38"/>
      <c r="L858" s="39"/>
      <c r="M858" s="46"/>
      <c r="N858" s="264"/>
      <c r="O858" s="46"/>
      <c r="P858" s="46"/>
      <c r="Q858" s="34"/>
      <c r="R858" s="36"/>
      <c r="S858" s="46"/>
      <c r="T858" s="36"/>
      <c r="U858" s="46"/>
      <c r="V858" s="46"/>
      <c r="W858" s="38"/>
      <c r="X858" s="38"/>
      <c r="Y858" s="36"/>
      <c r="Z858" s="34"/>
      <c r="AA858" s="48"/>
      <c r="AB858" s="20"/>
      <c r="AC858" s="46"/>
      <c r="AD858" s="46"/>
      <c r="AE858" s="38"/>
      <c r="AF858" s="34"/>
      <c r="AG858" s="38"/>
      <c r="AH858" s="38"/>
      <c r="AI858" s="38"/>
      <c r="AJ858" s="38"/>
      <c r="AK858" s="38"/>
      <c r="AL858" s="38"/>
      <c r="AM858" s="38"/>
      <c r="AN858" s="38"/>
      <c r="AO858" s="34"/>
      <c r="AP858" s="34"/>
      <c r="AQ858" s="34"/>
      <c r="AR858" s="53"/>
      <c r="AS858" s="53"/>
      <c r="AT858" s="38"/>
      <c r="AU858" s="39"/>
      <c r="AV858" s="39"/>
      <c r="AW858" s="34"/>
      <c r="AX858" s="38"/>
      <c r="AY858" s="38"/>
      <c r="AZ858" s="38"/>
      <c r="BA858" s="38"/>
      <c r="BB858" s="38"/>
      <c r="BC858" s="38"/>
      <c r="BD858" s="38"/>
      <c r="BE858" s="38"/>
      <c r="BF858" s="38"/>
      <c r="BG858" s="38"/>
      <c r="BH858" s="38"/>
      <c r="BI858" s="38"/>
      <c r="BJ858" s="38"/>
      <c r="BK858" s="38"/>
      <c r="BL858" s="38"/>
      <c r="BM858" s="38"/>
      <c r="BN858" s="38"/>
      <c r="BO858" s="38"/>
      <c r="BP858" s="38"/>
      <c r="BQ858" s="38"/>
      <c r="BR858" s="38"/>
    </row>
    <row r="859" ht="15.75" customHeight="1">
      <c r="A859" s="38"/>
      <c r="B859" s="36"/>
      <c r="C859" s="34"/>
      <c r="D859" s="36"/>
      <c r="E859" s="36"/>
      <c r="F859" s="36"/>
      <c r="G859" s="36"/>
      <c r="H859" s="36"/>
      <c r="I859" s="36"/>
      <c r="J859" s="38"/>
      <c r="K859" s="38"/>
      <c r="L859" s="39"/>
      <c r="M859" s="46"/>
      <c r="N859" s="264"/>
      <c r="O859" s="46"/>
      <c r="P859" s="46"/>
      <c r="Q859" s="34"/>
      <c r="R859" s="36"/>
      <c r="S859" s="46"/>
      <c r="T859" s="36"/>
      <c r="U859" s="46"/>
      <c r="V859" s="46"/>
      <c r="W859" s="38"/>
      <c r="X859" s="38"/>
      <c r="Y859" s="36"/>
      <c r="Z859" s="34"/>
      <c r="AA859" s="48"/>
      <c r="AB859" s="20"/>
      <c r="AC859" s="46"/>
      <c r="AD859" s="46"/>
      <c r="AE859" s="38"/>
      <c r="AF859" s="34"/>
      <c r="AG859" s="38"/>
      <c r="AH859" s="38"/>
      <c r="AI859" s="38"/>
      <c r="AJ859" s="38"/>
      <c r="AK859" s="38"/>
      <c r="AL859" s="38"/>
      <c r="AM859" s="38"/>
      <c r="AN859" s="38"/>
      <c r="AO859" s="34"/>
      <c r="AP859" s="34"/>
      <c r="AQ859" s="34"/>
      <c r="AR859" s="53"/>
      <c r="AS859" s="53"/>
      <c r="AT859" s="38"/>
      <c r="AU859" s="39"/>
      <c r="AV859" s="39"/>
      <c r="AW859" s="34"/>
      <c r="AX859" s="38"/>
      <c r="AY859" s="38"/>
      <c r="AZ859" s="38"/>
      <c r="BA859" s="38"/>
      <c r="BB859" s="38"/>
      <c r="BC859" s="38"/>
      <c r="BD859" s="38"/>
      <c r="BE859" s="38"/>
      <c r="BF859" s="38"/>
      <c r="BG859" s="38"/>
      <c r="BH859" s="38"/>
      <c r="BI859" s="38"/>
      <c r="BJ859" s="38"/>
      <c r="BK859" s="38"/>
      <c r="BL859" s="38"/>
      <c r="BM859" s="38"/>
      <c r="BN859" s="38"/>
      <c r="BO859" s="38"/>
      <c r="BP859" s="38"/>
      <c r="BQ859" s="38"/>
      <c r="BR859" s="38"/>
    </row>
    <row r="860" ht="15.75" customHeight="1">
      <c r="A860" s="38"/>
      <c r="B860" s="36"/>
      <c r="C860" s="34"/>
      <c r="D860" s="36"/>
      <c r="E860" s="36"/>
      <c r="F860" s="36"/>
      <c r="G860" s="36"/>
      <c r="H860" s="36"/>
      <c r="I860" s="36"/>
      <c r="J860" s="38"/>
      <c r="K860" s="38"/>
      <c r="L860" s="39"/>
      <c r="M860" s="46"/>
      <c r="N860" s="264"/>
      <c r="O860" s="46"/>
      <c r="P860" s="46"/>
      <c r="Q860" s="34"/>
      <c r="R860" s="36"/>
      <c r="S860" s="46"/>
      <c r="T860" s="36"/>
      <c r="U860" s="46"/>
      <c r="V860" s="46"/>
      <c r="W860" s="38"/>
      <c r="X860" s="38"/>
      <c r="Y860" s="36"/>
      <c r="Z860" s="34"/>
      <c r="AA860" s="48"/>
      <c r="AB860" s="20"/>
      <c r="AC860" s="46"/>
      <c r="AD860" s="46"/>
      <c r="AE860" s="38"/>
      <c r="AF860" s="34"/>
      <c r="AG860" s="38"/>
      <c r="AH860" s="38"/>
      <c r="AI860" s="38"/>
      <c r="AJ860" s="38"/>
      <c r="AK860" s="38"/>
      <c r="AL860" s="38"/>
      <c r="AM860" s="38"/>
      <c r="AN860" s="38"/>
      <c r="AO860" s="34"/>
      <c r="AP860" s="34"/>
      <c r="AQ860" s="34"/>
      <c r="AR860" s="53"/>
      <c r="AS860" s="53"/>
      <c r="AT860" s="38"/>
      <c r="AU860" s="39"/>
      <c r="AV860" s="39"/>
      <c r="AW860" s="34"/>
      <c r="AX860" s="38"/>
      <c r="AY860" s="38"/>
      <c r="AZ860" s="38"/>
      <c r="BA860" s="38"/>
      <c r="BB860" s="38"/>
      <c r="BC860" s="38"/>
      <c r="BD860" s="38"/>
      <c r="BE860" s="38"/>
      <c r="BF860" s="38"/>
      <c r="BG860" s="38"/>
      <c r="BH860" s="38"/>
      <c r="BI860" s="38"/>
      <c r="BJ860" s="38"/>
      <c r="BK860" s="38"/>
      <c r="BL860" s="38"/>
      <c r="BM860" s="38"/>
      <c r="BN860" s="38"/>
      <c r="BO860" s="38"/>
      <c r="BP860" s="38"/>
      <c r="BQ860" s="38"/>
      <c r="BR860" s="38"/>
    </row>
    <row r="861" ht="15.75" customHeight="1">
      <c r="A861" s="38"/>
      <c r="B861" s="36"/>
      <c r="C861" s="34"/>
      <c r="D861" s="36"/>
      <c r="E861" s="36"/>
      <c r="F861" s="36"/>
      <c r="G861" s="36"/>
      <c r="H861" s="36"/>
      <c r="I861" s="36"/>
      <c r="J861" s="38"/>
      <c r="K861" s="38"/>
      <c r="L861" s="39"/>
      <c r="M861" s="46"/>
      <c r="N861" s="264"/>
      <c r="O861" s="46"/>
      <c r="P861" s="46"/>
      <c r="Q861" s="34"/>
      <c r="R861" s="36"/>
      <c r="S861" s="46"/>
      <c r="T861" s="36"/>
      <c r="U861" s="46"/>
      <c r="V861" s="46"/>
      <c r="W861" s="38"/>
      <c r="X861" s="38"/>
      <c r="Y861" s="36"/>
      <c r="Z861" s="34"/>
      <c r="AA861" s="48"/>
      <c r="AB861" s="20"/>
      <c r="AC861" s="46"/>
      <c r="AD861" s="46"/>
      <c r="AE861" s="38"/>
      <c r="AF861" s="34"/>
      <c r="AG861" s="38"/>
      <c r="AH861" s="38"/>
      <c r="AI861" s="38"/>
      <c r="AJ861" s="38"/>
      <c r="AK861" s="38"/>
      <c r="AL861" s="38"/>
      <c r="AM861" s="38"/>
      <c r="AN861" s="38"/>
      <c r="AO861" s="34"/>
      <c r="AP861" s="34"/>
      <c r="AQ861" s="34"/>
      <c r="AR861" s="53"/>
      <c r="AS861" s="53"/>
      <c r="AT861" s="38"/>
      <c r="AU861" s="39"/>
      <c r="AV861" s="39"/>
      <c r="AW861" s="34"/>
      <c r="AX861" s="38"/>
      <c r="AY861" s="38"/>
      <c r="AZ861" s="38"/>
      <c r="BA861" s="38"/>
      <c r="BB861" s="38"/>
      <c r="BC861" s="38"/>
      <c r="BD861" s="38"/>
      <c r="BE861" s="38"/>
      <c r="BF861" s="38"/>
      <c r="BG861" s="38"/>
      <c r="BH861" s="38"/>
      <c r="BI861" s="38"/>
      <c r="BJ861" s="38"/>
      <c r="BK861" s="38"/>
      <c r="BL861" s="38"/>
      <c r="BM861" s="38"/>
      <c r="BN861" s="38"/>
      <c r="BO861" s="38"/>
      <c r="BP861" s="38"/>
      <c r="BQ861" s="38"/>
      <c r="BR861" s="38"/>
    </row>
    <row r="862" ht="15.75" customHeight="1">
      <c r="A862" s="38"/>
      <c r="B862" s="36"/>
      <c r="C862" s="34"/>
      <c r="D862" s="36"/>
      <c r="E862" s="36"/>
      <c r="F862" s="36"/>
      <c r="G862" s="36"/>
      <c r="H862" s="36"/>
      <c r="I862" s="36"/>
      <c r="J862" s="38"/>
      <c r="K862" s="38"/>
      <c r="L862" s="39"/>
      <c r="M862" s="46"/>
      <c r="N862" s="264"/>
      <c r="O862" s="46"/>
      <c r="P862" s="46"/>
      <c r="Q862" s="34"/>
      <c r="R862" s="36"/>
      <c r="S862" s="46"/>
      <c r="T862" s="36"/>
      <c r="U862" s="46"/>
      <c r="V862" s="46"/>
      <c r="W862" s="38"/>
      <c r="X862" s="38"/>
      <c r="Y862" s="36"/>
      <c r="Z862" s="34"/>
      <c r="AA862" s="48"/>
      <c r="AB862" s="20"/>
      <c r="AC862" s="46"/>
      <c r="AD862" s="46"/>
      <c r="AE862" s="38"/>
      <c r="AF862" s="34"/>
      <c r="AG862" s="38"/>
      <c r="AH862" s="38"/>
      <c r="AI862" s="38"/>
      <c r="AJ862" s="38"/>
      <c r="AK862" s="38"/>
      <c r="AL862" s="38"/>
      <c r="AM862" s="38"/>
      <c r="AN862" s="38"/>
      <c r="AO862" s="34"/>
      <c r="AP862" s="34"/>
      <c r="AQ862" s="34"/>
      <c r="AR862" s="53"/>
      <c r="AS862" s="53"/>
      <c r="AT862" s="38"/>
      <c r="AU862" s="39"/>
      <c r="AV862" s="39"/>
      <c r="AW862" s="34"/>
      <c r="AX862" s="38"/>
      <c r="AY862" s="38"/>
      <c r="AZ862" s="38"/>
      <c r="BA862" s="38"/>
      <c r="BB862" s="38"/>
      <c r="BC862" s="38"/>
      <c r="BD862" s="38"/>
      <c r="BE862" s="38"/>
      <c r="BF862" s="38"/>
      <c r="BG862" s="38"/>
      <c r="BH862" s="38"/>
      <c r="BI862" s="38"/>
      <c r="BJ862" s="38"/>
      <c r="BK862" s="38"/>
      <c r="BL862" s="38"/>
      <c r="BM862" s="38"/>
      <c r="BN862" s="38"/>
      <c r="BO862" s="38"/>
      <c r="BP862" s="38"/>
      <c r="BQ862" s="38"/>
      <c r="BR862" s="38"/>
    </row>
    <row r="863" ht="15.75" customHeight="1">
      <c r="A863" s="38"/>
      <c r="B863" s="36"/>
      <c r="C863" s="34"/>
      <c r="D863" s="36"/>
      <c r="E863" s="36"/>
      <c r="F863" s="36"/>
      <c r="G863" s="36"/>
      <c r="H863" s="36"/>
      <c r="I863" s="36"/>
      <c r="J863" s="38"/>
      <c r="K863" s="38"/>
      <c r="L863" s="39"/>
      <c r="M863" s="46"/>
      <c r="N863" s="264"/>
      <c r="O863" s="46"/>
      <c r="P863" s="46"/>
      <c r="Q863" s="34"/>
      <c r="R863" s="36"/>
      <c r="S863" s="46"/>
      <c r="T863" s="36"/>
      <c r="U863" s="46"/>
      <c r="V863" s="46"/>
      <c r="W863" s="38"/>
      <c r="X863" s="38"/>
      <c r="Y863" s="36"/>
      <c r="Z863" s="34"/>
      <c r="AA863" s="48"/>
      <c r="AB863" s="20"/>
      <c r="AC863" s="46"/>
      <c r="AD863" s="46"/>
      <c r="AE863" s="38"/>
      <c r="AF863" s="34"/>
      <c r="AG863" s="38"/>
      <c r="AH863" s="38"/>
      <c r="AI863" s="38"/>
      <c r="AJ863" s="38"/>
      <c r="AK863" s="38"/>
      <c r="AL863" s="38"/>
      <c r="AM863" s="38"/>
      <c r="AN863" s="38"/>
      <c r="AO863" s="34"/>
      <c r="AP863" s="34"/>
      <c r="AQ863" s="34"/>
      <c r="AR863" s="53"/>
      <c r="AS863" s="53"/>
      <c r="AT863" s="38"/>
      <c r="AU863" s="39"/>
      <c r="AV863" s="39"/>
      <c r="AW863" s="34"/>
      <c r="AX863" s="38"/>
      <c r="AY863" s="38"/>
      <c r="AZ863" s="38"/>
      <c r="BA863" s="38"/>
      <c r="BB863" s="38"/>
      <c r="BC863" s="38"/>
      <c r="BD863" s="38"/>
      <c r="BE863" s="38"/>
      <c r="BF863" s="38"/>
      <c r="BG863" s="38"/>
      <c r="BH863" s="38"/>
      <c r="BI863" s="38"/>
      <c r="BJ863" s="38"/>
      <c r="BK863" s="38"/>
      <c r="BL863" s="38"/>
      <c r="BM863" s="38"/>
      <c r="BN863" s="38"/>
      <c r="BO863" s="38"/>
      <c r="BP863" s="38"/>
      <c r="BQ863" s="38"/>
      <c r="BR863" s="38"/>
    </row>
    <row r="864" ht="15.75" customHeight="1">
      <c r="A864" s="38"/>
      <c r="B864" s="36"/>
      <c r="C864" s="34"/>
      <c r="D864" s="36"/>
      <c r="E864" s="36"/>
      <c r="F864" s="36"/>
      <c r="G864" s="36"/>
      <c r="H864" s="36"/>
      <c r="I864" s="36"/>
      <c r="J864" s="38"/>
      <c r="K864" s="38"/>
      <c r="L864" s="39"/>
      <c r="M864" s="46"/>
      <c r="N864" s="264"/>
      <c r="O864" s="46"/>
      <c r="P864" s="46"/>
      <c r="Q864" s="34"/>
      <c r="R864" s="36"/>
      <c r="S864" s="46"/>
      <c r="T864" s="36"/>
      <c r="U864" s="46"/>
      <c r="V864" s="46"/>
      <c r="W864" s="38"/>
      <c r="X864" s="38"/>
      <c r="Y864" s="36"/>
      <c r="Z864" s="34"/>
      <c r="AA864" s="48"/>
      <c r="AB864" s="20"/>
      <c r="AC864" s="46"/>
      <c r="AD864" s="46"/>
      <c r="AE864" s="38"/>
      <c r="AF864" s="34"/>
      <c r="AG864" s="38"/>
      <c r="AH864" s="38"/>
      <c r="AI864" s="38"/>
      <c r="AJ864" s="38"/>
      <c r="AK864" s="38"/>
      <c r="AL864" s="38"/>
      <c r="AM864" s="38"/>
      <c r="AN864" s="38"/>
      <c r="AO864" s="34"/>
      <c r="AP864" s="34"/>
      <c r="AQ864" s="34"/>
      <c r="AR864" s="53"/>
      <c r="AS864" s="53"/>
      <c r="AT864" s="38"/>
      <c r="AU864" s="39"/>
      <c r="AV864" s="39"/>
      <c r="AW864" s="34"/>
      <c r="AX864" s="38"/>
      <c r="AY864" s="38"/>
      <c r="AZ864" s="38"/>
      <c r="BA864" s="38"/>
      <c r="BB864" s="38"/>
      <c r="BC864" s="38"/>
      <c r="BD864" s="38"/>
      <c r="BE864" s="38"/>
      <c r="BF864" s="38"/>
      <c r="BG864" s="38"/>
      <c r="BH864" s="38"/>
      <c r="BI864" s="38"/>
      <c r="BJ864" s="38"/>
      <c r="BK864" s="38"/>
      <c r="BL864" s="38"/>
      <c r="BM864" s="38"/>
      <c r="BN864" s="38"/>
      <c r="BO864" s="38"/>
      <c r="BP864" s="38"/>
      <c r="BQ864" s="38"/>
      <c r="BR864" s="38"/>
    </row>
    <row r="865" ht="15.75" customHeight="1">
      <c r="A865" s="38"/>
      <c r="B865" s="36"/>
      <c r="C865" s="34"/>
      <c r="D865" s="36"/>
      <c r="E865" s="36"/>
      <c r="F865" s="36"/>
      <c r="G865" s="36"/>
      <c r="H865" s="36"/>
      <c r="I865" s="36"/>
      <c r="J865" s="38"/>
      <c r="K865" s="38"/>
      <c r="L865" s="39"/>
      <c r="M865" s="46"/>
      <c r="N865" s="264"/>
      <c r="O865" s="46"/>
      <c r="P865" s="46"/>
      <c r="Q865" s="34"/>
      <c r="R865" s="36"/>
      <c r="S865" s="46"/>
      <c r="T865" s="36"/>
      <c r="U865" s="46"/>
      <c r="V865" s="46"/>
      <c r="W865" s="38"/>
      <c r="X865" s="38"/>
      <c r="Y865" s="36"/>
      <c r="Z865" s="34"/>
      <c r="AA865" s="48"/>
      <c r="AB865" s="20"/>
      <c r="AC865" s="46"/>
      <c r="AD865" s="46"/>
      <c r="AE865" s="38"/>
      <c r="AF865" s="34"/>
      <c r="AG865" s="38"/>
      <c r="AH865" s="38"/>
      <c r="AI865" s="38"/>
      <c r="AJ865" s="38"/>
      <c r="AK865" s="38"/>
      <c r="AL865" s="38"/>
      <c r="AM865" s="38"/>
      <c r="AN865" s="38"/>
      <c r="AO865" s="34"/>
      <c r="AP865" s="34"/>
      <c r="AQ865" s="34"/>
      <c r="AR865" s="53"/>
      <c r="AS865" s="53"/>
      <c r="AT865" s="38"/>
      <c r="AU865" s="39"/>
      <c r="AV865" s="39"/>
      <c r="AW865" s="34"/>
      <c r="AX865" s="38"/>
      <c r="AY865" s="38"/>
      <c r="AZ865" s="38"/>
      <c r="BA865" s="38"/>
      <c r="BB865" s="38"/>
      <c r="BC865" s="38"/>
      <c r="BD865" s="38"/>
      <c r="BE865" s="38"/>
      <c r="BF865" s="38"/>
      <c r="BG865" s="38"/>
      <c r="BH865" s="38"/>
      <c r="BI865" s="38"/>
      <c r="BJ865" s="38"/>
      <c r="BK865" s="38"/>
      <c r="BL865" s="38"/>
      <c r="BM865" s="38"/>
      <c r="BN865" s="38"/>
      <c r="BO865" s="38"/>
      <c r="BP865" s="38"/>
      <c r="BQ865" s="38"/>
      <c r="BR865" s="38"/>
    </row>
    <row r="866" ht="15.75" customHeight="1">
      <c r="A866" s="38"/>
      <c r="B866" s="36"/>
      <c r="C866" s="34"/>
      <c r="D866" s="36"/>
      <c r="E866" s="36"/>
      <c r="F866" s="36"/>
      <c r="G866" s="36"/>
      <c r="H866" s="36"/>
      <c r="I866" s="36"/>
      <c r="J866" s="38"/>
      <c r="K866" s="38"/>
      <c r="L866" s="39"/>
      <c r="M866" s="46"/>
      <c r="N866" s="264"/>
      <c r="O866" s="46"/>
      <c r="P866" s="46"/>
      <c r="Q866" s="34"/>
      <c r="R866" s="36"/>
      <c r="S866" s="46"/>
      <c r="T866" s="36"/>
      <c r="U866" s="46"/>
      <c r="V866" s="46"/>
      <c r="W866" s="38"/>
      <c r="X866" s="38"/>
      <c r="Y866" s="36"/>
      <c r="Z866" s="34"/>
      <c r="AA866" s="48"/>
      <c r="AB866" s="20"/>
      <c r="AC866" s="46"/>
      <c r="AD866" s="46"/>
      <c r="AE866" s="38"/>
      <c r="AF866" s="34"/>
      <c r="AG866" s="38"/>
      <c r="AH866" s="38"/>
      <c r="AI866" s="38"/>
      <c r="AJ866" s="38"/>
      <c r="AK866" s="38"/>
      <c r="AL866" s="38"/>
      <c r="AM866" s="38"/>
      <c r="AN866" s="38"/>
      <c r="AO866" s="34"/>
      <c r="AP866" s="34"/>
      <c r="AQ866" s="34"/>
      <c r="AR866" s="53"/>
      <c r="AS866" s="53"/>
      <c r="AT866" s="38"/>
      <c r="AU866" s="39"/>
      <c r="AV866" s="39"/>
      <c r="AW866" s="34"/>
      <c r="AX866" s="38"/>
      <c r="AY866" s="38"/>
      <c r="AZ866" s="38"/>
      <c r="BA866" s="38"/>
      <c r="BB866" s="38"/>
      <c r="BC866" s="38"/>
      <c r="BD866" s="38"/>
      <c r="BE866" s="38"/>
      <c r="BF866" s="38"/>
      <c r="BG866" s="38"/>
      <c r="BH866" s="38"/>
      <c r="BI866" s="38"/>
      <c r="BJ866" s="38"/>
      <c r="BK866" s="38"/>
      <c r="BL866" s="38"/>
      <c r="BM866" s="38"/>
      <c r="BN866" s="38"/>
      <c r="BO866" s="38"/>
      <c r="BP866" s="38"/>
      <c r="BQ866" s="38"/>
      <c r="BR866" s="38"/>
    </row>
    <row r="867" ht="15.75" customHeight="1">
      <c r="A867" s="38"/>
      <c r="B867" s="36"/>
      <c r="C867" s="34"/>
      <c r="D867" s="36"/>
      <c r="E867" s="36"/>
      <c r="F867" s="36"/>
      <c r="G867" s="36"/>
      <c r="H867" s="36"/>
      <c r="I867" s="36"/>
      <c r="J867" s="38"/>
      <c r="K867" s="38"/>
      <c r="L867" s="39"/>
      <c r="M867" s="46"/>
      <c r="N867" s="264"/>
      <c r="O867" s="46"/>
      <c r="P867" s="46"/>
      <c r="Q867" s="34"/>
      <c r="R867" s="36"/>
      <c r="S867" s="46"/>
      <c r="T867" s="36"/>
      <c r="U867" s="46"/>
      <c r="V867" s="46"/>
      <c r="W867" s="38"/>
      <c r="X867" s="38"/>
      <c r="Y867" s="36"/>
      <c r="Z867" s="34"/>
      <c r="AA867" s="48"/>
      <c r="AB867" s="20"/>
      <c r="AC867" s="46"/>
      <c r="AD867" s="46"/>
      <c r="AE867" s="38"/>
      <c r="AF867" s="34"/>
      <c r="AG867" s="38"/>
      <c r="AH867" s="38"/>
      <c r="AI867" s="38"/>
      <c r="AJ867" s="38"/>
      <c r="AK867" s="38"/>
      <c r="AL867" s="38"/>
      <c r="AM867" s="38"/>
      <c r="AN867" s="38"/>
      <c r="AO867" s="34"/>
      <c r="AP867" s="34"/>
      <c r="AQ867" s="34"/>
      <c r="AR867" s="53"/>
      <c r="AS867" s="53"/>
      <c r="AT867" s="38"/>
      <c r="AU867" s="39"/>
      <c r="AV867" s="39"/>
      <c r="AW867" s="34"/>
      <c r="AX867" s="38"/>
      <c r="AY867" s="38"/>
      <c r="AZ867" s="38"/>
      <c r="BA867" s="38"/>
      <c r="BB867" s="38"/>
      <c r="BC867" s="38"/>
      <c r="BD867" s="38"/>
      <c r="BE867" s="38"/>
      <c r="BF867" s="38"/>
      <c r="BG867" s="38"/>
      <c r="BH867" s="38"/>
      <c r="BI867" s="38"/>
      <c r="BJ867" s="38"/>
      <c r="BK867" s="38"/>
      <c r="BL867" s="38"/>
      <c r="BM867" s="38"/>
      <c r="BN867" s="38"/>
      <c r="BO867" s="38"/>
      <c r="BP867" s="38"/>
      <c r="BQ867" s="38"/>
      <c r="BR867" s="38"/>
    </row>
    <row r="868" ht="15.75" customHeight="1">
      <c r="A868" s="38"/>
      <c r="B868" s="36"/>
      <c r="C868" s="34"/>
      <c r="D868" s="36"/>
      <c r="E868" s="36"/>
      <c r="F868" s="36"/>
      <c r="G868" s="36"/>
      <c r="H868" s="36"/>
      <c r="I868" s="36"/>
      <c r="J868" s="38"/>
      <c r="K868" s="38"/>
      <c r="L868" s="39"/>
      <c r="M868" s="46"/>
      <c r="N868" s="264"/>
      <c r="O868" s="46"/>
      <c r="P868" s="46"/>
      <c r="Q868" s="34"/>
      <c r="R868" s="36"/>
      <c r="S868" s="46"/>
      <c r="T868" s="36"/>
      <c r="U868" s="46"/>
      <c r="V868" s="46"/>
      <c r="W868" s="38"/>
      <c r="X868" s="38"/>
      <c r="Y868" s="36"/>
      <c r="Z868" s="34"/>
      <c r="AA868" s="48"/>
      <c r="AB868" s="20"/>
      <c r="AC868" s="46"/>
      <c r="AD868" s="46"/>
      <c r="AE868" s="38"/>
      <c r="AF868" s="34"/>
      <c r="AG868" s="38"/>
      <c r="AH868" s="38"/>
      <c r="AI868" s="38"/>
      <c r="AJ868" s="38"/>
      <c r="AK868" s="38"/>
      <c r="AL868" s="38"/>
      <c r="AM868" s="38"/>
      <c r="AN868" s="38"/>
      <c r="AO868" s="34"/>
      <c r="AP868" s="34"/>
      <c r="AQ868" s="34"/>
      <c r="AR868" s="53"/>
      <c r="AS868" s="53"/>
      <c r="AT868" s="38"/>
      <c r="AU868" s="39"/>
      <c r="AV868" s="39"/>
      <c r="AW868" s="34"/>
      <c r="AX868" s="38"/>
      <c r="AY868" s="38"/>
      <c r="AZ868" s="38"/>
      <c r="BA868" s="38"/>
      <c r="BB868" s="38"/>
      <c r="BC868" s="38"/>
      <c r="BD868" s="38"/>
      <c r="BE868" s="38"/>
      <c r="BF868" s="38"/>
      <c r="BG868" s="38"/>
      <c r="BH868" s="38"/>
      <c r="BI868" s="38"/>
      <c r="BJ868" s="38"/>
      <c r="BK868" s="38"/>
      <c r="BL868" s="38"/>
      <c r="BM868" s="38"/>
      <c r="BN868" s="38"/>
      <c r="BO868" s="38"/>
      <c r="BP868" s="38"/>
      <c r="BQ868" s="38"/>
      <c r="BR868" s="38"/>
    </row>
    <row r="869" ht="15.75" customHeight="1">
      <c r="A869" s="38"/>
      <c r="B869" s="36"/>
      <c r="C869" s="34"/>
      <c r="D869" s="36"/>
      <c r="E869" s="36"/>
      <c r="F869" s="36"/>
      <c r="G869" s="36"/>
      <c r="H869" s="36"/>
      <c r="I869" s="36"/>
      <c r="J869" s="38"/>
      <c r="K869" s="38"/>
      <c r="L869" s="39"/>
      <c r="M869" s="46"/>
      <c r="N869" s="264"/>
      <c r="O869" s="46"/>
      <c r="P869" s="46"/>
      <c r="Q869" s="34"/>
      <c r="R869" s="36"/>
      <c r="S869" s="46"/>
      <c r="T869" s="36"/>
      <c r="U869" s="46"/>
      <c r="V869" s="46"/>
      <c r="W869" s="38"/>
      <c r="X869" s="38"/>
      <c r="Y869" s="36"/>
      <c r="Z869" s="34"/>
      <c r="AA869" s="48"/>
      <c r="AB869" s="20"/>
      <c r="AC869" s="46"/>
      <c r="AD869" s="46"/>
      <c r="AE869" s="38"/>
      <c r="AF869" s="34"/>
      <c r="AG869" s="38"/>
      <c r="AH869" s="38"/>
      <c r="AI869" s="38"/>
      <c r="AJ869" s="38"/>
      <c r="AK869" s="38"/>
      <c r="AL869" s="38"/>
      <c r="AM869" s="38"/>
      <c r="AN869" s="38"/>
      <c r="AO869" s="34"/>
      <c r="AP869" s="34"/>
      <c r="AQ869" s="34"/>
      <c r="AR869" s="53"/>
      <c r="AS869" s="53"/>
      <c r="AT869" s="38"/>
      <c r="AU869" s="39"/>
      <c r="AV869" s="39"/>
      <c r="AW869" s="34"/>
      <c r="AX869" s="38"/>
      <c r="AY869" s="38"/>
      <c r="AZ869" s="38"/>
      <c r="BA869" s="38"/>
      <c r="BB869" s="38"/>
      <c r="BC869" s="38"/>
      <c r="BD869" s="38"/>
      <c r="BE869" s="38"/>
      <c r="BF869" s="38"/>
      <c r="BG869" s="38"/>
      <c r="BH869" s="38"/>
      <c r="BI869" s="38"/>
      <c r="BJ869" s="38"/>
      <c r="BK869" s="38"/>
      <c r="BL869" s="38"/>
      <c r="BM869" s="38"/>
      <c r="BN869" s="38"/>
      <c r="BO869" s="38"/>
      <c r="BP869" s="38"/>
      <c r="BQ869" s="38"/>
      <c r="BR869" s="38"/>
    </row>
    <row r="870" ht="15.75" customHeight="1">
      <c r="A870" s="38"/>
      <c r="B870" s="36"/>
      <c r="C870" s="34"/>
      <c r="D870" s="36"/>
      <c r="E870" s="36"/>
      <c r="F870" s="36"/>
      <c r="G870" s="36"/>
      <c r="H870" s="36"/>
      <c r="I870" s="36"/>
      <c r="J870" s="38"/>
      <c r="K870" s="38"/>
      <c r="L870" s="39"/>
      <c r="M870" s="46"/>
      <c r="N870" s="264"/>
      <c r="O870" s="46"/>
      <c r="P870" s="46"/>
      <c r="Q870" s="34"/>
      <c r="R870" s="36"/>
      <c r="S870" s="46"/>
      <c r="T870" s="36"/>
      <c r="U870" s="46"/>
      <c r="V870" s="46"/>
      <c r="W870" s="38"/>
      <c r="X870" s="38"/>
      <c r="Y870" s="36"/>
      <c r="Z870" s="34"/>
      <c r="AA870" s="48"/>
      <c r="AB870" s="20"/>
      <c r="AC870" s="46"/>
      <c r="AD870" s="46"/>
      <c r="AE870" s="38"/>
      <c r="AF870" s="34"/>
      <c r="AG870" s="38"/>
      <c r="AH870" s="38"/>
      <c r="AI870" s="38"/>
      <c r="AJ870" s="38"/>
      <c r="AK870" s="38"/>
      <c r="AL870" s="38"/>
      <c r="AM870" s="38"/>
      <c r="AN870" s="38"/>
      <c r="AO870" s="34"/>
      <c r="AP870" s="34"/>
      <c r="AQ870" s="34"/>
      <c r="AR870" s="53"/>
      <c r="AS870" s="53"/>
      <c r="AT870" s="38"/>
      <c r="AU870" s="39"/>
      <c r="AV870" s="39"/>
      <c r="AW870" s="34"/>
      <c r="AX870" s="38"/>
      <c r="AY870" s="38"/>
      <c r="AZ870" s="38"/>
      <c r="BA870" s="38"/>
      <c r="BB870" s="38"/>
      <c r="BC870" s="38"/>
      <c r="BD870" s="38"/>
      <c r="BE870" s="38"/>
      <c r="BF870" s="38"/>
      <c r="BG870" s="38"/>
      <c r="BH870" s="38"/>
      <c r="BI870" s="38"/>
      <c r="BJ870" s="38"/>
      <c r="BK870" s="38"/>
      <c r="BL870" s="38"/>
      <c r="BM870" s="38"/>
      <c r="BN870" s="38"/>
      <c r="BO870" s="38"/>
      <c r="BP870" s="38"/>
      <c r="BQ870" s="38"/>
      <c r="BR870" s="38"/>
    </row>
    <row r="871" ht="15.75" customHeight="1">
      <c r="A871" s="38"/>
      <c r="B871" s="36"/>
      <c r="C871" s="34"/>
      <c r="D871" s="36"/>
      <c r="E871" s="36"/>
      <c r="F871" s="36"/>
      <c r="G871" s="36"/>
      <c r="H871" s="36"/>
      <c r="I871" s="36"/>
      <c r="J871" s="38"/>
      <c r="K871" s="38"/>
      <c r="L871" s="39"/>
      <c r="M871" s="46"/>
      <c r="N871" s="264"/>
      <c r="O871" s="46"/>
      <c r="P871" s="46"/>
      <c r="Q871" s="34"/>
      <c r="R871" s="36"/>
      <c r="S871" s="46"/>
      <c r="T871" s="36"/>
      <c r="U871" s="46"/>
      <c r="V871" s="46"/>
      <c r="W871" s="38"/>
      <c r="X871" s="38"/>
      <c r="Y871" s="36"/>
      <c r="Z871" s="34"/>
      <c r="AA871" s="48"/>
      <c r="AB871" s="20"/>
      <c r="AC871" s="46"/>
      <c r="AD871" s="46"/>
      <c r="AE871" s="38"/>
      <c r="AF871" s="34"/>
      <c r="AG871" s="38"/>
      <c r="AH871" s="38"/>
      <c r="AI871" s="38"/>
      <c r="AJ871" s="38"/>
      <c r="AK871" s="38"/>
      <c r="AL871" s="38"/>
      <c r="AM871" s="38"/>
      <c r="AN871" s="38"/>
      <c r="AO871" s="34"/>
      <c r="AP871" s="34"/>
      <c r="AQ871" s="34"/>
      <c r="AR871" s="53"/>
      <c r="AS871" s="53"/>
      <c r="AT871" s="38"/>
      <c r="AU871" s="39"/>
      <c r="AV871" s="39"/>
      <c r="AW871" s="34"/>
      <c r="AX871" s="38"/>
      <c r="AY871" s="38"/>
      <c r="AZ871" s="38"/>
      <c r="BA871" s="38"/>
      <c r="BB871" s="38"/>
      <c r="BC871" s="38"/>
      <c r="BD871" s="38"/>
      <c r="BE871" s="38"/>
      <c r="BF871" s="38"/>
      <c r="BG871" s="38"/>
      <c r="BH871" s="38"/>
      <c r="BI871" s="38"/>
      <c r="BJ871" s="38"/>
      <c r="BK871" s="38"/>
      <c r="BL871" s="38"/>
      <c r="BM871" s="38"/>
      <c r="BN871" s="38"/>
      <c r="BO871" s="38"/>
      <c r="BP871" s="38"/>
      <c r="BQ871" s="38"/>
      <c r="BR871" s="38"/>
    </row>
    <row r="872" ht="15.75" customHeight="1">
      <c r="A872" s="38"/>
      <c r="B872" s="36"/>
      <c r="C872" s="34"/>
      <c r="D872" s="36"/>
      <c r="E872" s="36"/>
      <c r="F872" s="36"/>
      <c r="G872" s="36"/>
      <c r="H872" s="36"/>
      <c r="I872" s="36"/>
      <c r="J872" s="38"/>
      <c r="K872" s="38"/>
      <c r="L872" s="39"/>
      <c r="M872" s="46"/>
      <c r="N872" s="264"/>
      <c r="O872" s="46"/>
      <c r="P872" s="46"/>
      <c r="Q872" s="34"/>
      <c r="R872" s="36"/>
      <c r="S872" s="46"/>
      <c r="T872" s="36"/>
      <c r="U872" s="46"/>
      <c r="V872" s="46"/>
      <c r="W872" s="38"/>
      <c r="X872" s="38"/>
      <c r="Y872" s="36"/>
      <c r="Z872" s="34"/>
      <c r="AA872" s="48"/>
      <c r="AB872" s="20"/>
      <c r="AC872" s="46"/>
      <c r="AD872" s="46"/>
      <c r="AE872" s="38"/>
      <c r="AF872" s="34"/>
      <c r="AG872" s="38"/>
      <c r="AH872" s="38"/>
      <c r="AI872" s="38"/>
      <c r="AJ872" s="38"/>
      <c r="AK872" s="38"/>
      <c r="AL872" s="38"/>
      <c r="AM872" s="38"/>
      <c r="AN872" s="38"/>
      <c r="AO872" s="34"/>
      <c r="AP872" s="34"/>
      <c r="AQ872" s="34"/>
      <c r="AR872" s="53"/>
      <c r="AS872" s="53"/>
      <c r="AT872" s="38"/>
      <c r="AU872" s="39"/>
      <c r="AV872" s="39"/>
      <c r="AW872" s="34"/>
      <c r="AX872" s="38"/>
      <c r="AY872" s="38"/>
      <c r="AZ872" s="38"/>
      <c r="BA872" s="38"/>
      <c r="BB872" s="38"/>
      <c r="BC872" s="38"/>
      <c r="BD872" s="38"/>
      <c r="BE872" s="38"/>
      <c r="BF872" s="38"/>
      <c r="BG872" s="38"/>
      <c r="BH872" s="38"/>
      <c r="BI872" s="38"/>
      <c r="BJ872" s="38"/>
      <c r="BK872" s="38"/>
      <c r="BL872" s="38"/>
      <c r="BM872" s="38"/>
      <c r="BN872" s="38"/>
      <c r="BO872" s="38"/>
      <c r="BP872" s="38"/>
      <c r="BQ872" s="38"/>
      <c r="BR872" s="38"/>
    </row>
    <row r="873" ht="15.75" customHeight="1">
      <c r="A873" s="38"/>
      <c r="B873" s="36"/>
      <c r="C873" s="34"/>
      <c r="D873" s="36"/>
      <c r="E873" s="36"/>
      <c r="F873" s="36"/>
      <c r="G873" s="36"/>
      <c r="H873" s="36"/>
      <c r="I873" s="36"/>
      <c r="J873" s="38"/>
      <c r="K873" s="38"/>
      <c r="L873" s="39"/>
      <c r="M873" s="46"/>
      <c r="N873" s="264"/>
      <c r="O873" s="46"/>
      <c r="P873" s="46"/>
      <c r="Q873" s="34"/>
      <c r="R873" s="36"/>
      <c r="S873" s="46"/>
      <c r="T873" s="36"/>
      <c r="U873" s="46"/>
      <c r="V873" s="46"/>
      <c r="W873" s="38"/>
      <c r="X873" s="38"/>
      <c r="Y873" s="36"/>
      <c r="Z873" s="34"/>
      <c r="AA873" s="48"/>
      <c r="AB873" s="20"/>
      <c r="AC873" s="46"/>
      <c r="AD873" s="46"/>
      <c r="AE873" s="38"/>
      <c r="AF873" s="34"/>
      <c r="AG873" s="38"/>
      <c r="AH873" s="38"/>
      <c r="AI873" s="38"/>
      <c r="AJ873" s="38"/>
      <c r="AK873" s="38"/>
      <c r="AL873" s="38"/>
      <c r="AM873" s="38"/>
      <c r="AN873" s="38"/>
      <c r="AO873" s="34"/>
      <c r="AP873" s="34"/>
      <c r="AQ873" s="34"/>
      <c r="AR873" s="53"/>
      <c r="AS873" s="53"/>
      <c r="AT873" s="38"/>
      <c r="AU873" s="39"/>
      <c r="AV873" s="39"/>
      <c r="AW873" s="34"/>
      <c r="AX873" s="38"/>
      <c r="AY873" s="38"/>
      <c r="AZ873" s="38"/>
      <c r="BA873" s="38"/>
      <c r="BB873" s="38"/>
      <c r="BC873" s="38"/>
      <c r="BD873" s="38"/>
      <c r="BE873" s="38"/>
      <c r="BF873" s="38"/>
      <c r="BG873" s="38"/>
      <c r="BH873" s="38"/>
      <c r="BI873" s="38"/>
      <c r="BJ873" s="38"/>
      <c r="BK873" s="38"/>
      <c r="BL873" s="38"/>
      <c r="BM873" s="38"/>
      <c r="BN873" s="38"/>
      <c r="BO873" s="38"/>
      <c r="BP873" s="38"/>
      <c r="BQ873" s="38"/>
      <c r="BR873" s="38"/>
    </row>
    <row r="874" ht="15.75" customHeight="1">
      <c r="A874" s="38"/>
      <c r="B874" s="36"/>
      <c r="C874" s="34"/>
      <c r="D874" s="36"/>
      <c r="E874" s="36"/>
      <c r="F874" s="36"/>
      <c r="G874" s="36"/>
      <c r="H874" s="36"/>
      <c r="I874" s="36"/>
      <c r="J874" s="38"/>
      <c r="K874" s="38"/>
      <c r="L874" s="39"/>
      <c r="M874" s="46"/>
      <c r="N874" s="264"/>
      <c r="O874" s="46"/>
      <c r="P874" s="46"/>
      <c r="Q874" s="34"/>
      <c r="R874" s="36"/>
      <c r="S874" s="46"/>
      <c r="T874" s="36"/>
      <c r="U874" s="46"/>
      <c r="V874" s="46"/>
      <c r="W874" s="38"/>
      <c r="X874" s="38"/>
      <c r="Y874" s="36"/>
      <c r="Z874" s="34"/>
      <c r="AA874" s="48"/>
      <c r="AB874" s="20"/>
      <c r="AC874" s="46"/>
      <c r="AD874" s="46"/>
      <c r="AE874" s="38"/>
      <c r="AF874" s="34"/>
      <c r="AG874" s="38"/>
      <c r="AH874" s="38"/>
      <c r="AI874" s="38"/>
      <c r="AJ874" s="38"/>
      <c r="AK874" s="38"/>
      <c r="AL874" s="38"/>
      <c r="AM874" s="38"/>
      <c r="AN874" s="38"/>
      <c r="AO874" s="34"/>
      <c r="AP874" s="34"/>
      <c r="AQ874" s="34"/>
      <c r="AR874" s="53"/>
      <c r="AS874" s="53"/>
      <c r="AT874" s="38"/>
      <c r="AU874" s="39"/>
      <c r="AV874" s="39"/>
      <c r="AW874" s="34"/>
      <c r="AX874" s="38"/>
      <c r="AY874" s="38"/>
      <c r="AZ874" s="38"/>
      <c r="BA874" s="38"/>
      <c r="BB874" s="38"/>
      <c r="BC874" s="38"/>
      <c r="BD874" s="38"/>
      <c r="BE874" s="38"/>
      <c r="BF874" s="38"/>
      <c r="BG874" s="38"/>
      <c r="BH874" s="38"/>
      <c r="BI874" s="38"/>
      <c r="BJ874" s="38"/>
      <c r="BK874" s="38"/>
      <c r="BL874" s="38"/>
      <c r="BM874" s="38"/>
      <c r="BN874" s="38"/>
      <c r="BO874" s="38"/>
      <c r="BP874" s="38"/>
      <c r="BQ874" s="38"/>
      <c r="BR874" s="38"/>
    </row>
    <row r="875" ht="15.75" customHeight="1">
      <c r="A875" s="38"/>
      <c r="B875" s="36"/>
      <c r="C875" s="34"/>
      <c r="D875" s="36"/>
      <c r="E875" s="36"/>
      <c r="F875" s="36"/>
      <c r="G875" s="36"/>
      <c r="H875" s="36"/>
      <c r="I875" s="36"/>
      <c r="J875" s="38"/>
      <c r="K875" s="38"/>
      <c r="L875" s="39"/>
      <c r="M875" s="46"/>
      <c r="N875" s="264"/>
      <c r="O875" s="46"/>
      <c r="P875" s="46"/>
      <c r="Q875" s="34"/>
      <c r="R875" s="36"/>
      <c r="S875" s="46"/>
      <c r="T875" s="36"/>
      <c r="U875" s="46"/>
      <c r="V875" s="46"/>
      <c r="W875" s="38"/>
      <c r="X875" s="38"/>
      <c r="Y875" s="36"/>
      <c r="Z875" s="34"/>
      <c r="AA875" s="48"/>
      <c r="AB875" s="20"/>
      <c r="AC875" s="46"/>
      <c r="AD875" s="46"/>
      <c r="AE875" s="38"/>
      <c r="AF875" s="34"/>
      <c r="AG875" s="38"/>
      <c r="AH875" s="38"/>
      <c r="AI875" s="38"/>
      <c r="AJ875" s="38"/>
      <c r="AK875" s="38"/>
      <c r="AL875" s="38"/>
      <c r="AM875" s="38"/>
      <c r="AN875" s="38"/>
      <c r="AO875" s="34"/>
      <c r="AP875" s="34"/>
      <c r="AQ875" s="34"/>
      <c r="AR875" s="53"/>
      <c r="AS875" s="53"/>
      <c r="AT875" s="38"/>
      <c r="AU875" s="39"/>
      <c r="AV875" s="39"/>
      <c r="AW875" s="34"/>
      <c r="AX875" s="38"/>
      <c r="AY875" s="38"/>
      <c r="AZ875" s="38"/>
      <c r="BA875" s="38"/>
      <c r="BB875" s="38"/>
      <c r="BC875" s="38"/>
      <c r="BD875" s="38"/>
      <c r="BE875" s="38"/>
      <c r="BF875" s="38"/>
      <c r="BG875" s="38"/>
      <c r="BH875" s="38"/>
      <c r="BI875" s="38"/>
      <c r="BJ875" s="38"/>
      <c r="BK875" s="38"/>
      <c r="BL875" s="38"/>
      <c r="BM875" s="38"/>
      <c r="BN875" s="38"/>
      <c r="BO875" s="38"/>
      <c r="BP875" s="38"/>
      <c r="BQ875" s="38"/>
      <c r="BR875" s="38"/>
    </row>
    <row r="876" ht="15.75" customHeight="1">
      <c r="A876" s="38"/>
      <c r="B876" s="36"/>
      <c r="C876" s="34"/>
      <c r="D876" s="36"/>
      <c r="E876" s="36"/>
      <c r="F876" s="36"/>
      <c r="G876" s="36"/>
      <c r="H876" s="36"/>
      <c r="I876" s="36"/>
      <c r="J876" s="38"/>
      <c r="K876" s="38"/>
      <c r="L876" s="39"/>
      <c r="M876" s="46"/>
      <c r="N876" s="264"/>
      <c r="O876" s="46"/>
      <c r="P876" s="46"/>
      <c r="Q876" s="34"/>
      <c r="R876" s="36"/>
      <c r="S876" s="46"/>
      <c r="T876" s="36"/>
      <c r="U876" s="46"/>
      <c r="V876" s="46"/>
      <c r="W876" s="38"/>
      <c r="X876" s="38"/>
      <c r="Y876" s="36"/>
      <c r="Z876" s="34"/>
      <c r="AA876" s="48"/>
      <c r="AB876" s="20"/>
      <c r="AC876" s="46"/>
      <c r="AD876" s="46"/>
      <c r="AE876" s="38"/>
      <c r="AF876" s="34"/>
      <c r="AG876" s="38"/>
      <c r="AH876" s="38"/>
      <c r="AI876" s="38"/>
      <c r="AJ876" s="38"/>
      <c r="AK876" s="38"/>
      <c r="AL876" s="38"/>
      <c r="AM876" s="38"/>
      <c r="AN876" s="38"/>
      <c r="AO876" s="34"/>
      <c r="AP876" s="34"/>
      <c r="AQ876" s="34"/>
      <c r="AR876" s="53"/>
      <c r="AS876" s="53"/>
      <c r="AT876" s="38"/>
      <c r="AU876" s="39"/>
      <c r="AV876" s="39"/>
      <c r="AW876" s="34"/>
      <c r="AX876" s="38"/>
      <c r="AY876" s="38"/>
      <c r="AZ876" s="38"/>
      <c r="BA876" s="38"/>
      <c r="BB876" s="38"/>
      <c r="BC876" s="38"/>
      <c r="BD876" s="38"/>
      <c r="BE876" s="38"/>
      <c r="BF876" s="38"/>
      <c r="BG876" s="38"/>
      <c r="BH876" s="38"/>
      <c r="BI876" s="38"/>
      <c r="BJ876" s="38"/>
      <c r="BK876" s="38"/>
      <c r="BL876" s="38"/>
      <c r="BM876" s="38"/>
      <c r="BN876" s="38"/>
      <c r="BO876" s="38"/>
      <c r="BP876" s="38"/>
      <c r="BQ876" s="38"/>
      <c r="BR876" s="38"/>
    </row>
    <row r="877" ht="15.75" customHeight="1">
      <c r="A877" s="38"/>
      <c r="B877" s="36"/>
      <c r="C877" s="34"/>
      <c r="D877" s="36"/>
      <c r="E877" s="36"/>
      <c r="F877" s="36"/>
      <c r="G877" s="36"/>
      <c r="H877" s="36"/>
      <c r="I877" s="36"/>
      <c r="J877" s="38"/>
      <c r="K877" s="38"/>
      <c r="L877" s="39"/>
      <c r="M877" s="46"/>
      <c r="N877" s="264"/>
      <c r="O877" s="46"/>
      <c r="P877" s="46"/>
      <c r="Q877" s="34"/>
      <c r="R877" s="36"/>
      <c r="S877" s="46"/>
      <c r="T877" s="36"/>
      <c r="U877" s="46"/>
      <c r="V877" s="46"/>
      <c r="W877" s="38"/>
      <c r="X877" s="38"/>
      <c r="Y877" s="36"/>
      <c r="Z877" s="34"/>
      <c r="AA877" s="48"/>
      <c r="AB877" s="20"/>
      <c r="AC877" s="46"/>
      <c r="AD877" s="46"/>
      <c r="AE877" s="38"/>
      <c r="AF877" s="34"/>
      <c r="AG877" s="38"/>
      <c r="AH877" s="38"/>
      <c r="AI877" s="38"/>
      <c r="AJ877" s="38"/>
      <c r="AK877" s="38"/>
      <c r="AL877" s="38"/>
      <c r="AM877" s="38"/>
      <c r="AN877" s="38"/>
      <c r="AO877" s="34"/>
      <c r="AP877" s="34"/>
      <c r="AQ877" s="34"/>
      <c r="AR877" s="53"/>
      <c r="AS877" s="53"/>
      <c r="AT877" s="38"/>
      <c r="AU877" s="39"/>
      <c r="AV877" s="39"/>
      <c r="AW877" s="34"/>
      <c r="AX877" s="38"/>
      <c r="AY877" s="38"/>
      <c r="AZ877" s="38"/>
      <c r="BA877" s="38"/>
      <c r="BB877" s="38"/>
      <c r="BC877" s="38"/>
      <c r="BD877" s="38"/>
      <c r="BE877" s="38"/>
      <c r="BF877" s="38"/>
      <c r="BG877" s="38"/>
      <c r="BH877" s="38"/>
      <c r="BI877" s="38"/>
      <c r="BJ877" s="38"/>
      <c r="BK877" s="38"/>
      <c r="BL877" s="38"/>
      <c r="BM877" s="38"/>
      <c r="BN877" s="38"/>
      <c r="BO877" s="38"/>
      <c r="BP877" s="38"/>
      <c r="BQ877" s="38"/>
      <c r="BR877" s="38"/>
    </row>
    <row r="878" ht="15.75" customHeight="1">
      <c r="A878" s="38"/>
      <c r="B878" s="36"/>
      <c r="C878" s="34"/>
      <c r="D878" s="36"/>
      <c r="E878" s="36"/>
      <c r="F878" s="36"/>
      <c r="G878" s="36"/>
      <c r="H878" s="36"/>
      <c r="I878" s="36"/>
      <c r="J878" s="38"/>
      <c r="K878" s="38"/>
      <c r="L878" s="39"/>
      <c r="M878" s="46"/>
      <c r="N878" s="264"/>
      <c r="O878" s="46"/>
      <c r="P878" s="46"/>
      <c r="Q878" s="34"/>
      <c r="R878" s="36"/>
      <c r="S878" s="46"/>
      <c r="T878" s="36"/>
      <c r="U878" s="46"/>
      <c r="V878" s="46"/>
      <c r="W878" s="38"/>
      <c r="X878" s="38"/>
      <c r="Y878" s="36"/>
      <c r="Z878" s="34"/>
      <c r="AA878" s="48"/>
      <c r="AB878" s="20"/>
      <c r="AC878" s="46"/>
      <c r="AD878" s="46"/>
      <c r="AE878" s="38"/>
      <c r="AF878" s="34"/>
      <c r="AG878" s="38"/>
      <c r="AH878" s="38"/>
      <c r="AI878" s="38"/>
      <c r="AJ878" s="38"/>
      <c r="AK878" s="38"/>
      <c r="AL878" s="38"/>
      <c r="AM878" s="38"/>
      <c r="AN878" s="38"/>
      <c r="AO878" s="34"/>
      <c r="AP878" s="34"/>
      <c r="AQ878" s="34"/>
      <c r="AR878" s="53"/>
      <c r="AS878" s="53"/>
      <c r="AT878" s="38"/>
      <c r="AU878" s="39"/>
      <c r="AV878" s="39"/>
      <c r="AW878" s="34"/>
      <c r="AX878" s="38"/>
      <c r="AY878" s="38"/>
      <c r="AZ878" s="38"/>
      <c r="BA878" s="38"/>
      <c r="BB878" s="38"/>
      <c r="BC878" s="38"/>
      <c r="BD878" s="38"/>
      <c r="BE878" s="38"/>
      <c r="BF878" s="38"/>
      <c r="BG878" s="38"/>
      <c r="BH878" s="38"/>
      <c r="BI878" s="38"/>
      <c r="BJ878" s="38"/>
      <c r="BK878" s="38"/>
      <c r="BL878" s="38"/>
      <c r="BM878" s="38"/>
      <c r="BN878" s="38"/>
      <c r="BO878" s="38"/>
      <c r="BP878" s="38"/>
      <c r="BQ878" s="38"/>
      <c r="BR878" s="38"/>
    </row>
    <row r="879" ht="15.75" customHeight="1">
      <c r="A879" s="38"/>
      <c r="B879" s="36"/>
      <c r="C879" s="34"/>
      <c r="D879" s="36"/>
      <c r="E879" s="36"/>
      <c r="F879" s="36"/>
      <c r="G879" s="36"/>
      <c r="H879" s="36"/>
      <c r="I879" s="36"/>
      <c r="J879" s="38"/>
      <c r="K879" s="38"/>
      <c r="L879" s="39"/>
      <c r="M879" s="46"/>
      <c r="N879" s="264"/>
      <c r="O879" s="46"/>
      <c r="P879" s="46"/>
      <c r="Q879" s="34"/>
      <c r="R879" s="36"/>
      <c r="S879" s="46"/>
      <c r="T879" s="36"/>
      <c r="U879" s="46"/>
      <c r="V879" s="46"/>
      <c r="W879" s="38"/>
      <c r="X879" s="38"/>
      <c r="Y879" s="36"/>
      <c r="Z879" s="34"/>
      <c r="AA879" s="48"/>
      <c r="AB879" s="20"/>
      <c r="AC879" s="46"/>
      <c r="AD879" s="46"/>
      <c r="AE879" s="38"/>
      <c r="AF879" s="34"/>
      <c r="AG879" s="38"/>
      <c r="AH879" s="38"/>
      <c r="AI879" s="38"/>
      <c r="AJ879" s="38"/>
      <c r="AK879" s="38"/>
      <c r="AL879" s="38"/>
      <c r="AM879" s="38"/>
      <c r="AN879" s="38"/>
      <c r="AO879" s="34"/>
      <c r="AP879" s="34"/>
      <c r="AQ879" s="34"/>
      <c r="AR879" s="53"/>
      <c r="AS879" s="53"/>
      <c r="AT879" s="38"/>
      <c r="AU879" s="39"/>
      <c r="AV879" s="39"/>
      <c r="AW879" s="34"/>
      <c r="AX879" s="38"/>
      <c r="AY879" s="38"/>
      <c r="AZ879" s="38"/>
      <c r="BA879" s="38"/>
      <c r="BB879" s="38"/>
      <c r="BC879" s="38"/>
      <c r="BD879" s="38"/>
      <c r="BE879" s="38"/>
      <c r="BF879" s="38"/>
      <c r="BG879" s="38"/>
      <c r="BH879" s="38"/>
      <c r="BI879" s="38"/>
      <c r="BJ879" s="38"/>
      <c r="BK879" s="38"/>
      <c r="BL879" s="38"/>
      <c r="BM879" s="38"/>
      <c r="BN879" s="38"/>
      <c r="BO879" s="38"/>
      <c r="BP879" s="38"/>
      <c r="BQ879" s="38"/>
      <c r="BR879" s="38"/>
    </row>
    <row r="880" ht="15.75" customHeight="1">
      <c r="A880" s="38"/>
      <c r="B880" s="36"/>
      <c r="C880" s="34"/>
      <c r="D880" s="36"/>
      <c r="E880" s="36"/>
      <c r="F880" s="36"/>
      <c r="G880" s="36"/>
      <c r="H880" s="36"/>
      <c r="I880" s="36"/>
      <c r="J880" s="38"/>
      <c r="K880" s="38"/>
      <c r="L880" s="39"/>
      <c r="M880" s="46"/>
      <c r="N880" s="264"/>
      <c r="O880" s="46"/>
      <c r="P880" s="46"/>
      <c r="Q880" s="34"/>
      <c r="R880" s="36"/>
      <c r="S880" s="46"/>
      <c r="T880" s="36"/>
      <c r="U880" s="46"/>
      <c r="V880" s="46"/>
      <c r="W880" s="38"/>
      <c r="X880" s="38"/>
      <c r="Y880" s="36"/>
      <c r="Z880" s="34"/>
      <c r="AA880" s="48"/>
      <c r="AB880" s="20"/>
      <c r="AC880" s="46"/>
      <c r="AD880" s="46"/>
      <c r="AE880" s="38"/>
      <c r="AF880" s="34"/>
      <c r="AG880" s="38"/>
      <c r="AH880" s="38"/>
      <c r="AI880" s="38"/>
      <c r="AJ880" s="38"/>
      <c r="AK880" s="38"/>
      <c r="AL880" s="38"/>
      <c r="AM880" s="38"/>
      <c r="AN880" s="38"/>
      <c r="AO880" s="34"/>
      <c r="AP880" s="34"/>
      <c r="AQ880" s="34"/>
      <c r="AR880" s="53"/>
      <c r="AS880" s="53"/>
      <c r="AT880" s="38"/>
      <c r="AU880" s="39"/>
      <c r="AV880" s="39"/>
      <c r="AW880" s="34"/>
      <c r="AX880" s="38"/>
      <c r="AY880" s="38"/>
      <c r="AZ880" s="38"/>
      <c r="BA880" s="38"/>
      <c r="BB880" s="38"/>
      <c r="BC880" s="38"/>
      <c r="BD880" s="38"/>
      <c r="BE880" s="38"/>
      <c r="BF880" s="38"/>
      <c r="BG880" s="38"/>
      <c r="BH880" s="38"/>
      <c r="BI880" s="38"/>
      <c r="BJ880" s="38"/>
      <c r="BK880" s="38"/>
      <c r="BL880" s="38"/>
      <c r="BM880" s="38"/>
      <c r="BN880" s="38"/>
      <c r="BO880" s="38"/>
      <c r="BP880" s="38"/>
      <c r="BQ880" s="38"/>
      <c r="BR880" s="38"/>
    </row>
    <row r="881" ht="15.75" customHeight="1">
      <c r="A881" s="38"/>
      <c r="B881" s="36"/>
      <c r="C881" s="34"/>
      <c r="D881" s="36"/>
      <c r="E881" s="36"/>
      <c r="F881" s="36"/>
      <c r="G881" s="36"/>
      <c r="H881" s="36"/>
      <c r="I881" s="36"/>
      <c r="J881" s="38"/>
      <c r="K881" s="38"/>
      <c r="L881" s="39"/>
      <c r="M881" s="46"/>
      <c r="N881" s="264"/>
      <c r="O881" s="46"/>
      <c r="P881" s="46"/>
      <c r="Q881" s="34"/>
      <c r="R881" s="36"/>
      <c r="S881" s="46"/>
      <c r="T881" s="36"/>
      <c r="U881" s="46"/>
      <c r="V881" s="46"/>
      <c r="W881" s="38"/>
      <c r="X881" s="38"/>
      <c r="Y881" s="36"/>
      <c r="Z881" s="34"/>
      <c r="AA881" s="48"/>
      <c r="AB881" s="20"/>
      <c r="AC881" s="46"/>
      <c r="AD881" s="46"/>
      <c r="AE881" s="38"/>
      <c r="AF881" s="34"/>
      <c r="AG881" s="38"/>
      <c r="AH881" s="38"/>
      <c r="AI881" s="38"/>
      <c r="AJ881" s="38"/>
      <c r="AK881" s="38"/>
      <c r="AL881" s="38"/>
      <c r="AM881" s="38"/>
      <c r="AN881" s="38"/>
      <c r="AO881" s="34"/>
      <c r="AP881" s="34"/>
      <c r="AQ881" s="34"/>
      <c r="AR881" s="53"/>
      <c r="AS881" s="53"/>
      <c r="AT881" s="38"/>
      <c r="AU881" s="39"/>
      <c r="AV881" s="39"/>
      <c r="AW881" s="34"/>
      <c r="AX881" s="38"/>
      <c r="AY881" s="38"/>
      <c r="AZ881" s="38"/>
      <c r="BA881" s="38"/>
      <c r="BB881" s="38"/>
      <c r="BC881" s="38"/>
      <c r="BD881" s="38"/>
      <c r="BE881" s="38"/>
      <c r="BF881" s="38"/>
      <c r="BG881" s="38"/>
      <c r="BH881" s="38"/>
      <c r="BI881" s="38"/>
      <c r="BJ881" s="38"/>
      <c r="BK881" s="38"/>
      <c r="BL881" s="38"/>
      <c r="BM881" s="38"/>
      <c r="BN881" s="38"/>
      <c r="BO881" s="38"/>
      <c r="BP881" s="38"/>
      <c r="BQ881" s="38"/>
      <c r="BR881" s="38"/>
    </row>
    <row r="882" ht="15.75" customHeight="1">
      <c r="A882" s="38"/>
      <c r="B882" s="36"/>
      <c r="C882" s="34"/>
      <c r="D882" s="36"/>
      <c r="E882" s="36"/>
      <c r="F882" s="36"/>
      <c r="G882" s="36"/>
      <c r="H882" s="36"/>
      <c r="I882" s="36"/>
      <c r="J882" s="38"/>
      <c r="K882" s="38"/>
      <c r="L882" s="39"/>
      <c r="M882" s="46"/>
      <c r="N882" s="264"/>
      <c r="O882" s="46"/>
      <c r="P882" s="46"/>
      <c r="Q882" s="34"/>
      <c r="R882" s="36"/>
      <c r="S882" s="46"/>
      <c r="T882" s="36"/>
      <c r="U882" s="46"/>
      <c r="V882" s="46"/>
      <c r="W882" s="38"/>
      <c r="X882" s="38"/>
      <c r="Y882" s="36"/>
      <c r="Z882" s="34"/>
      <c r="AA882" s="48"/>
      <c r="AB882" s="20"/>
      <c r="AC882" s="46"/>
      <c r="AD882" s="46"/>
      <c r="AE882" s="38"/>
      <c r="AF882" s="34"/>
      <c r="AG882" s="38"/>
      <c r="AH882" s="38"/>
      <c r="AI882" s="38"/>
      <c r="AJ882" s="38"/>
      <c r="AK882" s="38"/>
      <c r="AL882" s="38"/>
      <c r="AM882" s="38"/>
      <c r="AN882" s="38"/>
      <c r="AO882" s="34"/>
      <c r="AP882" s="34"/>
      <c r="AQ882" s="34"/>
      <c r="AR882" s="53"/>
      <c r="AS882" s="53"/>
      <c r="AT882" s="38"/>
      <c r="AU882" s="39"/>
      <c r="AV882" s="39"/>
      <c r="AW882" s="34"/>
      <c r="AX882" s="38"/>
      <c r="AY882" s="38"/>
      <c r="AZ882" s="38"/>
      <c r="BA882" s="38"/>
      <c r="BB882" s="38"/>
      <c r="BC882" s="38"/>
      <c r="BD882" s="38"/>
      <c r="BE882" s="38"/>
      <c r="BF882" s="38"/>
      <c r="BG882" s="38"/>
      <c r="BH882" s="38"/>
      <c r="BI882" s="38"/>
      <c r="BJ882" s="38"/>
      <c r="BK882" s="38"/>
      <c r="BL882" s="38"/>
      <c r="BM882" s="38"/>
      <c r="BN882" s="38"/>
      <c r="BO882" s="38"/>
      <c r="BP882" s="38"/>
      <c r="BQ882" s="38"/>
      <c r="BR882" s="38"/>
    </row>
    <row r="883" ht="15.75" customHeight="1">
      <c r="A883" s="38"/>
      <c r="B883" s="36"/>
      <c r="C883" s="34"/>
      <c r="D883" s="36"/>
      <c r="E883" s="36"/>
      <c r="F883" s="36"/>
      <c r="G883" s="36"/>
      <c r="H883" s="36"/>
      <c r="I883" s="36"/>
      <c r="J883" s="38"/>
      <c r="K883" s="38"/>
      <c r="L883" s="39"/>
      <c r="M883" s="46"/>
      <c r="N883" s="264"/>
      <c r="O883" s="46"/>
      <c r="P883" s="46"/>
      <c r="Q883" s="34"/>
      <c r="R883" s="36"/>
      <c r="S883" s="46"/>
      <c r="T883" s="36"/>
      <c r="U883" s="46"/>
      <c r="V883" s="46"/>
      <c r="W883" s="38"/>
      <c r="X883" s="38"/>
      <c r="Y883" s="36"/>
      <c r="Z883" s="34"/>
      <c r="AA883" s="48"/>
      <c r="AB883" s="20"/>
      <c r="AC883" s="46"/>
      <c r="AD883" s="46"/>
      <c r="AE883" s="38"/>
      <c r="AF883" s="34"/>
      <c r="AG883" s="38"/>
      <c r="AH883" s="38"/>
      <c r="AI883" s="38"/>
      <c r="AJ883" s="38"/>
      <c r="AK883" s="38"/>
      <c r="AL883" s="38"/>
      <c r="AM883" s="38"/>
      <c r="AN883" s="38"/>
      <c r="AO883" s="34"/>
      <c r="AP883" s="34"/>
      <c r="AQ883" s="34"/>
      <c r="AR883" s="53"/>
      <c r="AS883" s="53"/>
      <c r="AT883" s="38"/>
      <c r="AU883" s="39"/>
      <c r="AV883" s="39"/>
      <c r="AW883" s="34"/>
      <c r="AX883" s="38"/>
      <c r="AY883" s="38"/>
      <c r="AZ883" s="38"/>
      <c r="BA883" s="38"/>
      <c r="BB883" s="38"/>
      <c r="BC883" s="38"/>
      <c r="BD883" s="38"/>
      <c r="BE883" s="38"/>
      <c r="BF883" s="38"/>
      <c r="BG883" s="38"/>
      <c r="BH883" s="38"/>
      <c r="BI883" s="38"/>
      <c r="BJ883" s="38"/>
      <c r="BK883" s="38"/>
      <c r="BL883" s="38"/>
      <c r="BM883" s="38"/>
      <c r="BN883" s="38"/>
      <c r="BO883" s="38"/>
      <c r="BP883" s="38"/>
      <c r="BQ883" s="38"/>
      <c r="BR883" s="38"/>
    </row>
    <row r="884" ht="15.75" customHeight="1">
      <c r="A884" s="38"/>
      <c r="B884" s="36"/>
      <c r="C884" s="34"/>
      <c r="D884" s="36"/>
      <c r="E884" s="36"/>
      <c r="F884" s="36"/>
      <c r="G884" s="36"/>
      <c r="H884" s="36"/>
      <c r="I884" s="36"/>
      <c r="J884" s="38"/>
      <c r="K884" s="38"/>
      <c r="L884" s="39"/>
      <c r="M884" s="46"/>
      <c r="N884" s="264"/>
      <c r="O884" s="46"/>
      <c r="P884" s="46"/>
      <c r="Q884" s="34"/>
      <c r="R884" s="36"/>
      <c r="S884" s="46"/>
      <c r="T884" s="36"/>
      <c r="U884" s="46"/>
      <c r="V884" s="46"/>
      <c r="W884" s="38"/>
      <c r="X884" s="38"/>
      <c r="Y884" s="36"/>
      <c r="Z884" s="34"/>
      <c r="AA884" s="48"/>
      <c r="AB884" s="20"/>
      <c r="AC884" s="46"/>
      <c r="AD884" s="46"/>
      <c r="AE884" s="38"/>
      <c r="AF884" s="34"/>
      <c r="AG884" s="38"/>
      <c r="AH884" s="38"/>
      <c r="AI884" s="38"/>
      <c r="AJ884" s="38"/>
      <c r="AK884" s="38"/>
      <c r="AL884" s="38"/>
      <c r="AM884" s="38"/>
      <c r="AN884" s="38"/>
      <c r="AO884" s="34"/>
      <c r="AP884" s="34"/>
      <c r="AQ884" s="34"/>
      <c r="AR884" s="53"/>
      <c r="AS884" s="53"/>
      <c r="AT884" s="38"/>
      <c r="AU884" s="39"/>
      <c r="AV884" s="39"/>
      <c r="AW884" s="34"/>
      <c r="AX884" s="38"/>
      <c r="AY884" s="38"/>
      <c r="AZ884" s="38"/>
      <c r="BA884" s="38"/>
      <c r="BB884" s="38"/>
      <c r="BC884" s="38"/>
      <c r="BD884" s="38"/>
      <c r="BE884" s="38"/>
      <c r="BF884" s="38"/>
      <c r="BG884" s="38"/>
      <c r="BH884" s="38"/>
      <c r="BI884" s="38"/>
      <c r="BJ884" s="38"/>
      <c r="BK884" s="38"/>
      <c r="BL884" s="38"/>
      <c r="BM884" s="38"/>
      <c r="BN884" s="38"/>
      <c r="BO884" s="38"/>
      <c r="BP884" s="38"/>
      <c r="BQ884" s="38"/>
      <c r="BR884" s="38"/>
    </row>
    <row r="885" ht="15.75" customHeight="1">
      <c r="A885" s="38"/>
      <c r="B885" s="36"/>
      <c r="C885" s="34"/>
      <c r="D885" s="36"/>
      <c r="E885" s="36"/>
      <c r="F885" s="36"/>
      <c r="G885" s="36"/>
      <c r="H885" s="36"/>
      <c r="I885" s="36"/>
      <c r="J885" s="38"/>
      <c r="K885" s="38"/>
      <c r="L885" s="39"/>
      <c r="M885" s="46"/>
      <c r="N885" s="264"/>
      <c r="O885" s="46"/>
      <c r="P885" s="46"/>
      <c r="Q885" s="34"/>
      <c r="R885" s="36"/>
      <c r="S885" s="46"/>
      <c r="T885" s="36"/>
      <c r="U885" s="46"/>
      <c r="V885" s="46"/>
      <c r="W885" s="38"/>
      <c r="X885" s="38"/>
      <c r="Y885" s="36"/>
      <c r="Z885" s="34"/>
      <c r="AA885" s="48"/>
      <c r="AB885" s="20"/>
      <c r="AC885" s="46"/>
      <c r="AD885" s="46"/>
      <c r="AE885" s="38"/>
      <c r="AF885" s="34"/>
      <c r="AG885" s="38"/>
      <c r="AH885" s="38"/>
      <c r="AI885" s="38"/>
      <c r="AJ885" s="38"/>
      <c r="AK885" s="38"/>
      <c r="AL885" s="38"/>
      <c r="AM885" s="38"/>
      <c r="AN885" s="38"/>
      <c r="AO885" s="34"/>
      <c r="AP885" s="34"/>
      <c r="AQ885" s="34"/>
      <c r="AR885" s="53"/>
      <c r="AS885" s="53"/>
      <c r="AT885" s="38"/>
      <c r="AU885" s="39"/>
      <c r="AV885" s="39"/>
      <c r="AW885" s="34"/>
      <c r="AX885" s="38"/>
      <c r="AY885" s="38"/>
      <c r="AZ885" s="38"/>
      <c r="BA885" s="38"/>
      <c r="BB885" s="38"/>
      <c r="BC885" s="38"/>
      <c r="BD885" s="38"/>
      <c r="BE885" s="38"/>
      <c r="BF885" s="38"/>
      <c r="BG885" s="38"/>
      <c r="BH885" s="38"/>
      <c r="BI885" s="38"/>
      <c r="BJ885" s="38"/>
      <c r="BK885" s="38"/>
      <c r="BL885" s="38"/>
      <c r="BM885" s="38"/>
      <c r="BN885" s="38"/>
      <c r="BO885" s="38"/>
      <c r="BP885" s="38"/>
      <c r="BQ885" s="38"/>
      <c r="BR885" s="38"/>
    </row>
    <row r="886" ht="15.75" customHeight="1">
      <c r="A886" s="38"/>
      <c r="B886" s="36"/>
      <c r="C886" s="34"/>
      <c r="D886" s="36"/>
      <c r="E886" s="36"/>
      <c r="F886" s="36"/>
      <c r="G886" s="36"/>
      <c r="H886" s="36"/>
      <c r="I886" s="36"/>
      <c r="J886" s="38"/>
      <c r="K886" s="38"/>
      <c r="L886" s="39"/>
      <c r="M886" s="46"/>
      <c r="N886" s="264"/>
      <c r="O886" s="46"/>
      <c r="P886" s="46"/>
      <c r="Q886" s="34"/>
      <c r="R886" s="36"/>
      <c r="S886" s="46"/>
      <c r="T886" s="36"/>
      <c r="U886" s="46"/>
      <c r="V886" s="46"/>
      <c r="W886" s="38"/>
      <c r="X886" s="38"/>
      <c r="Y886" s="36"/>
      <c r="Z886" s="34"/>
      <c r="AA886" s="48"/>
      <c r="AB886" s="20"/>
      <c r="AC886" s="46"/>
      <c r="AD886" s="46"/>
      <c r="AE886" s="38"/>
      <c r="AF886" s="34"/>
      <c r="AG886" s="38"/>
      <c r="AH886" s="38"/>
      <c r="AI886" s="38"/>
      <c r="AJ886" s="38"/>
      <c r="AK886" s="38"/>
      <c r="AL886" s="38"/>
      <c r="AM886" s="38"/>
      <c r="AN886" s="38"/>
      <c r="AO886" s="34"/>
      <c r="AP886" s="34"/>
      <c r="AQ886" s="34"/>
      <c r="AR886" s="53"/>
      <c r="AS886" s="53"/>
      <c r="AT886" s="38"/>
      <c r="AU886" s="39"/>
      <c r="AV886" s="39"/>
      <c r="AW886" s="34"/>
      <c r="AX886" s="38"/>
      <c r="AY886" s="38"/>
      <c r="AZ886" s="38"/>
      <c r="BA886" s="38"/>
      <c r="BB886" s="38"/>
      <c r="BC886" s="38"/>
      <c r="BD886" s="38"/>
      <c r="BE886" s="38"/>
      <c r="BF886" s="38"/>
      <c r="BG886" s="38"/>
      <c r="BH886" s="38"/>
      <c r="BI886" s="38"/>
      <c r="BJ886" s="38"/>
      <c r="BK886" s="38"/>
      <c r="BL886" s="38"/>
      <c r="BM886" s="38"/>
      <c r="BN886" s="38"/>
      <c r="BO886" s="38"/>
      <c r="BP886" s="38"/>
      <c r="BQ886" s="38"/>
      <c r="BR886" s="38"/>
    </row>
    <row r="887" ht="15.75" customHeight="1">
      <c r="A887" s="38"/>
      <c r="B887" s="36"/>
      <c r="C887" s="34"/>
      <c r="D887" s="36"/>
      <c r="E887" s="36"/>
      <c r="F887" s="36"/>
      <c r="G887" s="36"/>
      <c r="H887" s="36"/>
      <c r="I887" s="36"/>
      <c r="J887" s="38"/>
      <c r="K887" s="38"/>
      <c r="L887" s="39"/>
      <c r="M887" s="46"/>
      <c r="N887" s="264"/>
      <c r="O887" s="46"/>
      <c r="P887" s="46"/>
      <c r="Q887" s="34"/>
      <c r="R887" s="36"/>
      <c r="S887" s="46"/>
      <c r="T887" s="36"/>
      <c r="U887" s="46"/>
      <c r="V887" s="46"/>
      <c r="W887" s="38"/>
      <c r="X887" s="38"/>
      <c r="Y887" s="36"/>
      <c r="Z887" s="34"/>
      <c r="AA887" s="48"/>
      <c r="AB887" s="20"/>
      <c r="AC887" s="46"/>
      <c r="AD887" s="46"/>
      <c r="AE887" s="38"/>
      <c r="AF887" s="34"/>
      <c r="AG887" s="38"/>
      <c r="AH887" s="38"/>
      <c r="AI887" s="38"/>
      <c r="AJ887" s="38"/>
      <c r="AK887" s="38"/>
      <c r="AL887" s="38"/>
      <c r="AM887" s="38"/>
      <c r="AN887" s="38"/>
      <c r="AO887" s="34"/>
      <c r="AP887" s="34"/>
      <c r="AQ887" s="34"/>
      <c r="AR887" s="53"/>
      <c r="AS887" s="53"/>
      <c r="AT887" s="38"/>
      <c r="AU887" s="39"/>
      <c r="AV887" s="39"/>
      <c r="AW887" s="34"/>
      <c r="AX887" s="38"/>
      <c r="AY887" s="38"/>
      <c r="AZ887" s="38"/>
      <c r="BA887" s="38"/>
      <c r="BB887" s="38"/>
      <c r="BC887" s="38"/>
      <c r="BD887" s="38"/>
      <c r="BE887" s="38"/>
      <c r="BF887" s="38"/>
      <c r="BG887" s="38"/>
      <c r="BH887" s="38"/>
      <c r="BI887" s="38"/>
      <c r="BJ887" s="38"/>
      <c r="BK887" s="38"/>
      <c r="BL887" s="38"/>
      <c r="BM887" s="38"/>
      <c r="BN887" s="38"/>
      <c r="BO887" s="38"/>
      <c r="BP887" s="38"/>
      <c r="BQ887" s="38"/>
      <c r="BR887" s="38"/>
    </row>
    <row r="888" ht="15.75" customHeight="1">
      <c r="A888" s="38"/>
      <c r="B888" s="36"/>
      <c r="C888" s="34"/>
      <c r="D888" s="36"/>
      <c r="E888" s="36"/>
      <c r="F888" s="36"/>
      <c r="G888" s="36"/>
      <c r="H888" s="36"/>
      <c r="I888" s="36"/>
      <c r="J888" s="38"/>
      <c r="K888" s="38"/>
      <c r="L888" s="39"/>
      <c r="M888" s="46"/>
      <c r="N888" s="264"/>
      <c r="O888" s="46"/>
      <c r="P888" s="46"/>
      <c r="Q888" s="34"/>
      <c r="R888" s="36"/>
      <c r="S888" s="46"/>
      <c r="T888" s="36"/>
      <c r="U888" s="46"/>
      <c r="V888" s="46"/>
      <c r="W888" s="38"/>
      <c r="X888" s="38"/>
      <c r="Y888" s="36"/>
      <c r="Z888" s="34"/>
      <c r="AA888" s="48"/>
      <c r="AB888" s="20"/>
      <c r="AC888" s="46"/>
      <c r="AD888" s="46"/>
      <c r="AE888" s="38"/>
      <c r="AF888" s="34"/>
      <c r="AG888" s="38"/>
      <c r="AH888" s="38"/>
      <c r="AI888" s="38"/>
      <c r="AJ888" s="38"/>
      <c r="AK888" s="38"/>
      <c r="AL888" s="38"/>
      <c r="AM888" s="38"/>
      <c r="AN888" s="38"/>
      <c r="AO888" s="34"/>
      <c r="AP888" s="34"/>
      <c r="AQ888" s="34"/>
      <c r="AR888" s="53"/>
      <c r="AS888" s="53"/>
      <c r="AT888" s="38"/>
      <c r="AU888" s="39"/>
      <c r="AV888" s="39"/>
      <c r="AW888" s="34"/>
      <c r="AX888" s="38"/>
      <c r="AY888" s="38"/>
      <c r="AZ888" s="38"/>
      <c r="BA888" s="38"/>
      <c r="BB888" s="38"/>
      <c r="BC888" s="38"/>
      <c r="BD888" s="38"/>
      <c r="BE888" s="38"/>
      <c r="BF888" s="38"/>
      <c r="BG888" s="38"/>
      <c r="BH888" s="38"/>
      <c r="BI888" s="38"/>
      <c r="BJ888" s="38"/>
      <c r="BK888" s="38"/>
      <c r="BL888" s="38"/>
      <c r="BM888" s="38"/>
      <c r="BN888" s="38"/>
      <c r="BO888" s="38"/>
      <c r="BP888" s="38"/>
      <c r="BQ888" s="38"/>
      <c r="BR888" s="38"/>
    </row>
    <row r="889" ht="15.75" customHeight="1">
      <c r="A889" s="38"/>
      <c r="B889" s="36"/>
      <c r="C889" s="34"/>
      <c r="D889" s="36"/>
      <c r="E889" s="36"/>
      <c r="F889" s="36"/>
      <c r="G889" s="36"/>
      <c r="H889" s="36"/>
      <c r="I889" s="36"/>
      <c r="J889" s="38"/>
      <c r="K889" s="38"/>
      <c r="L889" s="39"/>
      <c r="M889" s="46"/>
      <c r="N889" s="264"/>
      <c r="O889" s="46"/>
      <c r="P889" s="46"/>
      <c r="Q889" s="34"/>
      <c r="R889" s="36"/>
      <c r="S889" s="46"/>
      <c r="T889" s="36"/>
      <c r="U889" s="46"/>
      <c r="V889" s="46"/>
      <c r="W889" s="38"/>
      <c r="X889" s="38"/>
      <c r="Y889" s="36"/>
      <c r="Z889" s="34"/>
      <c r="AA889" s="48"/>
      <c r="AB889" s="20"/>
      <c r="AC889" s="46"/>
      <c r="AD889" s="46"/>
      <c r="AE889" s="38"/>
      <c r="AF889" s="34"/>
      <c r="AG889" s="38"/>
      <c r="AH889" s="38"/>
      <c r="AI889" s="38"/>
      <c r="AJ889" s="38"/>
      <c r="AK889" s="38"/>
      <c r="AL889" s="38"/>
      <c r="AM889" s="38"/>
      <c r="AN889" s="38"/>
      <c r="AO889" s="34"/>
      <c r="AP889" s="34"/>
      <c r="AQ889" s="34"/>
      <c r="AR889" s="53"/>
      <c r="AS889" s="53"/>
      <c r="AT889" s="38"/>
      <c r="AU889" s="39"/>
      <c r="AV889" s="39"/>
      <c r="AW889" s="34"/>
      <c r="AX889" s="38"/>
      <c r="AY889" s="38"/>
      <c r="AZ889" s="38"/>
      <c r="BA889" s="38"/>
      <c r="BB889" s="38"/>
      <c r="BC889" s="38"/>
      <c r="BD889" s="38"/>
      <c r="BE889" s="38"/>
      <c r="BF889" s="38"/>
      <c r="BG889" s="38"/>
      <c r="BH889" s="38"/>
      <c r="BI889" s="38"/>
      <c r="BJ889" s="38"/>
      <c r="BK889" s="38"/>
      <c r="BL889" s="38"/>
      <c r="BM889" s="38"/>
      <c r="BN889" s="38"/>
      <c r="BO889" s="38"/>
      <c r="BP889" s="38"/>
      <c r="BQ889" s="38"/>
      <c r="BR889" s="38"/>
    </row>
    <row r="890" ht="15.75" customHeight="1">
      <c r="A890" s="38"/>
      <c r="B890" s="36"/>
      <c r="C890" s="34"/>
      <c r="D890" s="36"/>
      <c r="E890" s="36"/>
      <c r="F890" s="36"/>
      <c r="G890" s="36"/>
      <c r="H890" s="36"/>
      <c r="I890" s="36"/>
      <c r="J890" s="38"/>
      <c r="K890" s="38"/>
      <c r="L890" s="39"/>
      <c r="M890" s="46"/>
      <c r="N890" s="264"/>
      <c r="O890" s="46"/>
      <c r="P890" s="46"/>
      <c r="Q890" s="34"/>
      <c r="R890" s="36"/>
      <c r="S890" s="46"/>
      <c r="T890" s="36"/>
      <c r="U890" s="46"/>
      <c r="V890" s="46"/>
      <c r="W890" s="38"/>
      <c r="X890" s="38"/>
      <c r="Y890" s="36"/>
      <c r="Z890" s="34"/>
      <c r="AA890" s="48"/>
      <c r="AB890" s="20"/>
      <c r="AC890" s="46"/>
      <c r="AD890" s="46"/>
      <c r="AE890" s="38"/>
      <c r="AF890" s="34"/>
      <c r="AG890" s="38"/>
      <c r="AH890" s="38"/>
      <c r="AI890" s="38"/>
      <c r="AJ890" s="38"/>
      <c r="AK890" s="38"/>
      <c r="AL890" s="38"/>
      <c r="AM890" s="38"/>
      <c r="AN890" s="38"/>
      <c r="AO890" s="34"/>
      <c r="AP890" s="34"/>
      <c r="AQ890" s="34"/>
      <c r="AR890" s="53"/>
      <c r="AS890" s="53"/>
      <c r="AT890" s="38"/>
      <c r="AU890" s="39"/>
      <c r="AV890" s="39"/>
      <c r="AW890" s="34"/>
      <c r="AX890" s="38"/>
      <c r="AY890" s="38"/>
      <c r="AZ890" s="38"/>
      <c r="BA890" s="38"/>
      <c r="BB890" s="38"/>
      <c r="BC890" s="38"/>
      <c r="BD890" s="38"/>
      <c r="BE890" s="38"/>
      <c r="BF890" s="38"/>
      <c r="BG890" s="38"/>
      <c r="BH890" s="38"/>
      <c r="BI890" s="38"/>
      <c r="BJ890" s="38"/>
      <c r="BK890" s="38"/>
      <c r="BL890" s="38"/>
      <c r="BM890" s="38"/>
      <c r="BN890" s="38"/>
      <c r="BO890" s="38"/>
      <c r="BP890" s="38"/>
      <c r="BQ890" s="38"/>
      <c r="BR890" s="38"/>
    </row>
    <row r="891" ht="15.75" customHeight="1">
      <c r="A891" s="38"/>
      <c r="B891" s="36"/>
      <c r="C891" s="34"/>
      <c r="D891" s="36"/>
      <c r="E891" s="36"/>
      <c r="F891" s="36"/>
      <c r="G891" s="36"/>
      <c r="H891" s="36"/>
      <c r="I891" s="36"/>
      <c r="J891" s="38"/>
      <c r="K891" s="38"/>
      <c r="L891" s="39"/>
      <c r="M891" s="46"/>
      <c r="N891" s="264"/>
      <c r="O891" s="46"/>
      <c r="P891" s="46"/>
      <c r="Q891" s="34"/>
      <c r="R891" s="36"/>
      <c r="S891" s="46"/>
      <c r="T891" s="36"/>
      <c r="U891" s="46"/>
      <c r="V891" s="46"/>
      <c r="W891" s="38"/>
      <c r="X891" s="38"/>
      <c r="Y891" s="36"/>
      <c r="Z891" s="34"/>
      <c r="AA891" s="48"/>
      <c r="AB891" s="20"/>
      <c r="AC891" s="46"/>
      <c r="AD891" s="46"/>
      <c r="AE891" s="38"/>
      <c r="AF891" s="34"/>
      <c r="AG891" s="38"/>
      <c r="AH891" s="38"/>
      <c r="AI891" s="38"/>
      <c r="AJ891" s="38"/>
      <c r="AK891" s="38"/>
      <c r="AL891" s="38"/>
      <c r="AM891" s="38"/>
      <c r="AN891" s="38"/>
      <c r="AO891" s="34"/>
      <c r="AP891" s="34"/>
      <c r="AQ891" s="34"/>
      <c r="AR891" s="53"/>
      <c r="AS891" s="53"/>
      <c r="AT891" s="38"/>
      <c r="AU891" s="39"/>
      <c r="AV891" s="39"/>
      <c r="AW891" s="34"/>
      <c r="AX891" s="38"/>
      <c r="AY891" s="38"/>
      <c r="AZ891" s="38"/>
      <c r="BA891" s="38"/>
      <c r="BB891" s="38"/>
      <c r="BC891" s="38"/>
      <c r="BD891" s="38"/>
      <c r="BE891" s="38"/>
      <c r="BF891" s="38"/>
      <c r="BG891" s="38"/>
      <c r="BH891" s="38"/>
      <c r="BI891" s="38"/>
      <c r="BJ891" s="38"/>
      <c r="BK891" s="38"/>
      <c r="BL891" s="38"/>
      <c r="BM891" s="38"/>
      <c r="BN891" s="38"/>
      <c r="BO891" s="38"/>
      <c r="BP891" s="38"/>
      <c r="BQ891" s="38"/>
      <c r="BR891" s="38"/>
    </row>
    <row r="892" ht="15.75" customHeight="1">
      <c r="A892" s="38"/>
      <c r="B892" s="36"/>
      <c r="C892" s="34"/>
      <c r="D892" s="36"/>
      <c r="E892" s="36"/>
      <c r="F892" s="36"/>
      <c r="G892" s="36"/>
      <c r="H892" s="36"/>
      <c r="I892" s="36"/>
      <c r="J892" s="38"/>
      <c r="K892" s="38"/>
      <c r="L892" s="39"/>
      <c r="M892" s="46"/>
      <c r="N892" s="264"/>
      <c r="O892" s="46"/>
      <c r="P892" s="46"/>
      <c r="Q892" s="34"/>
      <c r="R892" s="36"/>
      <c r="S892" s="46"/>
      <c r="T892" s="36"/>
      <c r="U892" s="46"/>
      <c r="V892" s="46"/>
      <c r="W892" s="38"/>
      <c r="X892" s="38"/>
      <c r="Y892" s="36"/>
      <c r="Z892" s="34"/>
      <c r="AA892" s="48"/>
      <c r="AB892" s="20"/>
      <c r="AC892" s="46"/>
      <c r="AD892" s="46"/>
      <c r="AE892" s="38"/>
      <c r="AF892" s="34"/>
      <c r="AG892" s="38"/>
      <c r="AH892" s="38"/>
      <c r="AI892" s="38"/>
      <c r="AJ892" s="38"/>
      <c r="AK892" s="38"/>
      <c r="AL892" s="38"/>
      <c r="AM892" s="38"/>
      <c r="AN892" s="38"/>
      <c r="AO892" s="34"/>
      <c r="AP892" s="34"/>
      <c r="AQ892" s="34"/>
      <c r="AR892" s="53"/>
      <c r="AS892" s="53"/>
      <c r="AT892" s="38"/>
      <c r="AU892" s="39"/>
      <c r="AV892" s="39"/>
      <c r="AW892" s="34"/>
      <c r="AX892" s="38"/>
      <c r="AY892" s="38"/>
      <c r="AZ892" s="38"/>
      <c r="BA892" s="38"/>
      <c r="BB892" s="38"/>
      <c r="BC892" s="38"/>
      <c r="BD892" s="38"/>
      <c r="BE892" s="38"/>
      <c r="BF892" s="38"/>
      <c r="BG892" s="38"/>
      <c r="BH892" s="38"/>
      <c r="BI892" s="38"/>
      <c r="BJ892" s="38"/>
      <c r="BK892" s="38"/>
      <c r="BL892" s="38"/>
      <c r="BM892" s="38"/>
      <c r="BN892" s="38"/>
      <c r="BO892" s="38"/>
      <c r="BP892" s="38"/>
      <c r="BQ892" s="38"/>
      <c r="BR892" s="38"/>
    </row>
    <row r="893" ht="15.75" customHeight="1">
      <c r="A893" s="38"/>
      <c r="B893" s="36"/>
      <c r="C893" s="34"/>
      <c r="D893" s="36"/>
      <c r="E893" s="36"/>
      <c r="F893" s="36"/>
      <c r="G893" s="36"/>
      <c r="H893" s="36"/>
      <c r="I893" s="36"/>
      <c r="J893" s="38"/>
      <c r="K893" s="38"/>
      <c r="L893" s="39"/>
      <c r="M893" s="46"/>
      <c r="N893" s="264"/>
      <c r="O893" s="46"/>
      <c r="P893" s="46"/>
      <c r="Q893" s="34"/>
      <c r="R893" s="36"/>
      <c r="S893" s="46"/>
      <c r="T893" s="36"/>
      <c r="U893" s="46"/>
      <c r="V893" s="46"/>
      <c r="W893" s="38"/>
      <c r="X893" s="38"/>
      <c r="Y893" s="36"/>
      <c r="Z893" s="34"/>
      <c r="AA893" s="48"/>
      <c r="AB893" s="20"/>
      <c r="AC893" s="46"/>
      <c r="AD893" s="46"/>
      <c r="AE893" s="38"/>
      <c r="AF893" s="34"/>
      <c r="AG893" s="38"/>
      <c r="AH893" s="38"/>
      <c r="AI893" s="38"/>
      <c r="AJ893" s="38"/>
      <c r="AK893" s="38"/>
      <c r="AL893" s="38"/>
      <c r="AM893" s="38"/>
      <c r="AN893" s="38"/>
      <c r="AO893" s="34"/>
      <c r="AP893" s="34"/>
      <c r="AQ893" s="34"/>
      <c r="AR893" s="53"/>
      <c r="AS893" s="53"/>
      <c r="AT893" s="38"/>
      <c r="AU893" s="39"/>
      <c r="AV893" s="39"/>
      <c r="AW893" s="34"/>
      <c r="AX893" s="38"/>
      <c r="AY893" s="38"/>
      <c r="AZ893" s="38"/>
      <c r="BA893" s="38"/>
      <c r="BB893" s="38"/>
      <c r="BC893" s="38"/>
      <c r="BD893" s="38"/>
      <c r="BE893" s="38"/>
      <c r="BF893" s="38"/>
      <c r="BG893" s="38"/>
      <c r="BH893" s="38"/>
      <c r="BI893" s="38"/>
      <c r="BJ893" s="38"/>
      <c r="BK893" s="38"/>
      <c r="BL893" s="38"/>
      <c r="BM893" s="38"/>
      <c r="BN893" s="38"/>
      <c r="BO893" s="38"/>
      <c r="BP893" s="38"/>
      <c r="BQ893" s="38"/>
      <c r="BR893" s="38"/>
    </row>
    <row r="894" ht="15.75" customHeight="1">
      <c r="A894" s="38"/>
      <c r="B894" s="36"/>
      <c r="C894" s="34"/>
      <c r="D894" s="36"/>
      <c r="E894" s="36"/>
      <c r="F894" s="36"/>
      <c r="G894" s="36"/>
      <c r="H894" s="36"/>
      <c r="I894" s="36"/>
      <c r="J894" s="38"/>
      <c r="K894" s="38"/>
      <c r="L894" s="39"/>
      <c r="M894" s="46"/>
      <c r="N894" s="264"/>
      <c r="O894" s="46"/>
      <c r="P894" s="46"/>
      <c r="Q894" s="34"/>
      <c r="R894" s="36"/>
      <c r="S894" s="46"/>
      <c r="T894" s="36"/>
      <c r="U894" s="46"/>
      <c r="V894" s="46"/>
      <c r="W894" s="38"/>
      <c r="X894" s="38"/>
      <c r="Y894" s="36"/>
      <c r="Z894" s="34"/>
      <c r="AA894" s="48"/>
      <c r="AB894" s="20"/>
      <c r="AC894" s="46"/>
      <c r="AD894" s="46"/>
      <c r="AE894" s="38"/>
      <c r="AF894" s="34"/>
      <c r="AG894" s="38"/>
      <c r="AH894" s="38"/>
      <c r="AI894" s="38"/>
      <c r="AJ894" s="38"/>
      <c r="AK894" s="38"/>
      <c r="AL894" s="38"/>
      <c r="AM894" s="38"/>
      <c r="AN894" s="38"/>
      <c r="AO894" s="34"/>
      <c r="AP894" s="34"/>
      <c r="AQ894" s="34"/>
      <c r="AR894" s="53"/>
      <c r="AS894" s="53"/>
      <c r="AT894" s="38"/>
      <c r="AU894" s="39"/>
      <c r="AV894" s="39"/>
      <c r="AW894" s="34"/>
      <c r="AX894" s="38"/>
      <c r="AY894" s="38"/>
      <c r="AZ894" s="38"/>
      <c r="BA894" s="38"/>
      <c r="BB894" s="38"/>
      <c r="BC894" s="38"/>
      <c r="BD894" s="38"/>
      <c r="BE894" s="38"/>
      <c r="BF894" s="38"/>
      <c r="BG894" s="38"/>
      <c r="BH894" s="38"/>
      <c r="BI894" s="38"/>
      <c r="BJ894" s="38"/>
      <c r="BK894" s="38"/>
      <c r="BL894" s="38"/>
      <c r="BM894" s="38"/>
      <c r="BN894" s="38"/>
      <c r="BO894" s="38"/>
      <c r="BP894" s="38"/>
      <c r="BQ894" s="38"/>
      <c r="BR894" s="38"/>
    </row>
    <row r="895" ht="15.75" customHeight="1">
      <c r="A895" s="38"/>
      <c r="B895" s="36"/>
      <c r="C895" s="34"/>
      <c r="D895" s="36"/>
      <c r="E895" s="36"/>
      <c r="F895" s="36"/>
      <c r="G895" s="36"/>
      <c r="H895" s="36"/>
      <c r="I895" s="36"/>
      <c r="J895" s="38"/>
      <c r="K895" s="38"/>
      <c r="L895" s="39"/>
      <c r="M895" s="46"/>
      <c r="N895" s="264"/>
      <c r="O895" s="46"/>
      <c r="P895" s="46"/>
      <c r="Q895" s="34"/>
      <c r="R895" s="36"/>
      <c r="S895" s="46"/>
      <c r="T895" s="36"/>
      <c r="U895" s="46"/>
      <c r="V895" s="46"/>
      <c r="W895" s="38"/>
      <c r="X895" s="38"/>
      <c r="Y895" s="36"/>
      <c r="Z895" s="34"/>
      <c r="AA895" s="48"/>
      <c r="AB895" s="20"/>
      <c r="AC895" s="46"/>
      <c r="AD895" s="46"/>
      <c r="AE895" s="38"/>
      <c r="AF895" s="34"/>
      <c r="AG895" s="38"/>
      <c r="AH895" s="38"/>
      <c r="AI895" s="38"/>
      <c r="AJ895" s="38"/>
      <c r="AK895" s="38"/>
      <c r="AL895" s="38"/>
      <c r="AM895" s="38"/>
      <c r="AN895" s="38"/>
      <c r="AO895" s="34"/>
      <c r="AP895" s="34"/>
      <c r="AQ895" s="34"/>
      <c r="AR895" s="53"/>
      <c r="AS895" s="53"/>
      <c r="AT895" s="38"/>
      <c r="AU895" s="39"/>
      <c r="AV895" s="39"/>
      <c r="AW895" s="34"/>
      <c r="AX895" s="38"/>
      <c r="AY895" s="38"/>
      <c r="AZ895" s="38"/>
      <c r="BA895" s="38"/>
      <c r="BB895" s="38"/>
      <c r="BC895" s="38"/>
      <c r="BD895" s="38"/>
      <c r="BE895" s="38"/>
      <c r="BF895" s="38"/>
      <c r="BG895" s="38"/>
      <c r="BH895" s="38"/>
      <c r="BI895" s="38"/>
      <c r="BJ895" s="38"/>
      <c r="BK895" s="38"/>
      <c r="BL895" s="38"/>
      <c r="BM895" s="38"/>
      <c r="BN895" s="38"/>
      <c r="BO895" s="38"/>
      <c r="BP895" s="38"/>
      <c r="BQ895" s="38"/>
      <c r="BR895" s="38"/>
    </row>
    <row r="896" ht="15.75" customHeight="1">
      <c r="A896" s="38"/>
      <c r="B896" s="36"/>
      <c r="C896" s="34"/>
      <c r="D896" s="36"/>
      <c r="E896" s="36"/>
      <c r="F896" s="36"/>
      <c r="G896" s="36"/>
      <c r="H896" s="36"/>
      <c r="I896" s="36"/>
      <c r="J896" s="38"/>
      <c r="K896" s="38"/>
      <c r="L896" s="39"/>
      <c r="M896" s="46"/>
      <c r="N896" s="264"/>
      <c r="O896" s="46"/>
      <c r="P896" s="46"/>
      <c r="Q896" s="34"/>
      <c r="R896" s="36"/>
      <c r="S896" s="46"/>
      <c r="T896" s="36"/>
      <c r="U896" s="46"/>
      <c r="V896" s="46"/>
      <c r="W896" s="38"/>
      <c r="X896" s="38"/>
      <c r="Y896" s="36"/>
      <c r="Z896" s="34"/>
      <c r="AA896" s="48"/>
      <c r="AB896" s="20"/>
      <c r="AC896" s="46"/>
      <c r="AD896" s="46"/>
      <c r="AE896" s="38"/>
      <c r="AF896" s="34"/>
      <c r="AG896" s="38"/>
      <c r="AH896" s="38"/>
      <c r="AI896" s="38"/>
      <c r="AJ896" s="38"/>
      <c r="AK896" s="38"/>
      <c r="AL896" s="38"/>
      <c r="AM896" s="38"/>
      <c r="AN896" s="38"/>
      <c r="AO896" s="34"/>
      <c r="AP896" s="34"/>
      <c r="AQ896" s="34"/>
      <c r="AR896" s="53"/>
      <c r="AS896" s="53"/>
      <c r="AT896" s="38"/>
      <c r="AU896" s="39"/>
      <c r="AV896" s="39"/>
      <c r="AW896" s="34"/>
      <c r="AX896" s="38"/>
      <c r="AY896" s="38"/>
      <c r="AZ896" s="38"/>
      <c r="BA896" s="38"/>
      <c r="BB896" s="38"/>
      <c r="BC896" s="38"/>
      <c r="BD896" s="38"/>
      <c r="BE896" s="38"/>
      <c r="BF896" s="38"/>
      <c r="BG896" s="38"/>
      <c r="BH896" s="38"/>
      <c r="BI896" s="38"/>
      <c r="BJ896" s="38"/>
      <c r="BK896" s="38"/>
      <c r="BL896" s="38"/>
      <c r="BM896" s="38"/>
      <c r="BN896" s="38"/>
      <c r="BO896" s="38"/>
      <c r="BP896" s="38"/>
      <c r="BQ896" s="38"/>
      <c r="BR896" s="38"/>
    </row>
    <row r="897" ht="15.75" customHeight="1">
      <c r="A897" s="38"/>
      <c r="B897" s="36"/>
      <c r="C897" s="34"/>
      <c r="D897" s="36"/>
      <c r="E897" s="36"/>
      <c r="F897" s="36"/>
      <c r="G897" s="36"/>
      <c r="H897" s="36"/>
      <c r="I897" s="36"/>
      <c r="J897" s="38"/>
      <c r="K897" s="38"/>
      <c r="L897" s="39"/>
      <c r="M897" s="46"/>
      <c r="N897" s="264"/>
      <c r="O897" s="46"/>
      <c r="P897" s="46"/>
      <c r="Q897" s="34"/>
      <c r="R897" s="36"/>
      <c r="S897" s="46"/>
      <c r="T897" s="36"/>
      <c r="U897" s="46"/>
      <c r="V897" s="46"/>
      <c r="W897" s="38"/>
      <c r="X897" s="38"/>
      <c r="Y897" s="36"/>
      <c r="Z897" s="34"/>
      <c r="AA897" s="48"/>
      <c r="AB897" s="20"/>
      <c r="AC897" s="46"/>
      <c r="AD897" s="46"/>
      <c r="AE897" s="38"/>
      <c r="AF897" s="34"/>
      <c r="AG897" s="38"/>
      <c r="AH897" s="38"/>
      <c r="AI897" s="38"/>
      <c r="AJ897" s="38"/>
      <c r="AK897" s="38"/>
      <c r="AL897" s="38"/>
      <c r="AM897" s="38"/>
      <c r="AN897" s="38"/>
      <c r="AO897" s="34"/>
      <c r="AP897" s="34"/>
      <c r="AQ897" s="34"/>
      <c r="AR897" s="53"/>
      <c r="AS897" s="53"/>
      <c r="AT897" s="38"/>
      <c r="AU897" s="39"/>
      <c r="AV897" s="39"/>
      <c r="AW897" s="34"/>
      <c r="AX897" s="38"/>
      <c r="AY897" s="38"/>
      <c r="AZ897" s="38"/>
      <c r="BA897" s="38"/>
      <c r="BB897" s="38"/>
      <c r="BC897" s="38"/>
      <c r="BD897" s="38"/>
      <c r="BE897" s="38"/>
      <c r="BF897" s="38"/>
      <c r="BG897" s="38"/>
      <c r="BH897" s="38"/>
      <c r="BI897" s="38"/>
      <c r="BJ897" s="38"/>
      <c r="BK897" s="38"/>
      <c r="BL897" s="38"/>
      <c r="BM897" s="38"/>
      <c r="BN897" s="38"/>
      <c r="BO897" s="38"/>
      <c r="BP897" s="38"/>
      <c r="BQ897" s="38"/>
      <c r="BR897" s="38"/>
    </row>
    <row r="898" ht="15.75" customHeight="1">
      <c r="A898" s="38"/>
      <c r="B898" s="36"/>
      <c r="C898" s="34"/>
      <c r="D898" s="36"/>
      <c r="E898" s="36"/>
      <c r="F898" s="36"/>
      <c r="G898" s="36"/>
      <c r="H898" s="36"/>
      <c r="I898" s="36"/>
      <c r="J898" s="38"/>
      <c r="K898" s="38"/>
      <c r="L898" s="39"/>
      <c r="M898" s="46"/>
      <c r="N898" s="264"/>
      <c r="O898" s="46"/>
      <c r="P898" s="46"/>
      <c r="Q898" s="34"/>
      <c r="R898" s="36"/>
      <c r="S898" s="46"/>
      <c r="T898" s="36"/>
      <c r="U898" s="46"/>
      <c r="V898" s="46"/>
      <c r="W898" s="38"/>
      <c r="X898" s="38"/>
      <c r="Y898" s="36"/>
      <c r="Z898" s="34"/>
      <c r="AA898" s="48"/>
      <c r="AB898" s="20"/>
      <c r="AC898" s="46"/>
      <c r="AD898" s="46"/>
      <c r="AE898" s="38"/>
      <c r="AF898" s="34"/>
      <c r="AG898" s="38"/>
      <c r="AH898" s="38"/>
      <c r="AI898" s="38"/>
      <c r="AJ898" s="38"/>
      <c r="AK898" s="38"/>
      <c r="AL898" s="38"/>
      <c r="AM898" s="38"/>
      <c r="AN898" s="38"/>
      <c r="AO898" s="34"/>
      <c r="AP898" s="34"/>
      <c r="AQ898" s="34"/>
      <c r="AR898" s="53"/>
      <c r="AS898" s="53"/>
      <c r="AT898" s="38"/>
      <c r="AU898" s="39"/>
      <c r="AV898" s="39"/>
      <c r="AW898" s="34"/>
      <c r="AX898" s="38"/>
      <c r="AY898" s="38"/>
      <c r="AZ898" s="38"/>
      <c r="BA898" s="38"/>
      <c r="BB898" s="38"/>
      <c r="BC898" s="38"/>
      <c r="BD898" s="38"/>
      <c r="BE898" s="38"/>
      <c r="BF898" s="38"/>
      <c r="BG898" s="38"/>
      <c r="BH898" s="38"/>
      <c r="BI898" s="38"/>
      <c r="BJ898" s="38"/>
      <c r="BK898" s="38"/>
      <c r="BL898" s="38"/>
      <c r="BM898" s="38"/>
      <c r="BN898" s="38"/>
      <c r="BO898" s="38"/>
      <c r="BP898" s="38"/>
      <c r="BQ898" s="38"/>
      <c r="BR898" s="38"/>
    </row>
    <row r="899" ht="15.75" customHeight="1">
      <c r="A899" s="38"/>
      <c r="B899" s="36"/>
      <c r="C899" s="34"/>
      <c r="D899" s="36"/>
      <c r="E899" s="36"/>
      <c r="F899" s="36"/>
      <c r="G899" s="36"/>
      <c r="H899" s="36"/>
      <c r="I899" s="36"/>
      <c r="J899" s="38"/>
      <c r="K899" s="38"/>
      <c r="L899" s="39"/>
      <c r="M899" s="46"/>
      <c r="N899" s="264"/>
      <c r="O899" s="46"/>
      <c r="P899" s="46"/>
      <c r="Q899" s="34"/>
      <c r="R899" s="36"/>
      <c r="S899" s="46"/>
      <c r="T899" s="36"/>
      <c r="U899" s="46"/>
      <c r="V899" s="46"/>
      <c r="W899" s="38"/>
      <c r="X899" s="38"/>
      <c r="Y899" s="36"/>
      <c r="Z899" s="34"/>
      <c r="AA899" s="48"/>
      <c r="AB899" s="20"/>
      <c r="AC899" s="46"/>
      <c r="AD899" s="46"/>
      <c r="AE899" s="38"/>
      <c r="AF899" s="34"/>
      <c r="AG899" s="38"/>
      <c r="AH899" s="38"/>
      <c r="AI899" s="38"/>
      <c r="AJ899" s="38"/>
      <c r="AK899" s="38"/>
      <c r="AL899" s="38"/>
      <c r="AM899" s="38"/>
      <c r="AN899" s="38"/>
      <c r="AO899" s="34"/>
      <c r="AP899" s="34"/>
      <c r="AQ899" s="34"/>
      <c r="AR899" s="53"/>
      <c r="AS899" s="53"/>
      <c r="AT899" s="38"/>
      <c r="AU899" s="39"/>
      <c r="AV899" s="39"/>
      <c r="AW899" s="34"/>
      <c r="AX899" s="38"/>
      <c r="AY899" s="38"/>
      <c r="AZ899" s="38"/>
      <c r="BA899" s="38"/>
      <c r="BB899" s="38"/>
      <c r="BC899" s="38"/>
      <c r="BD899" s="38"/>
      <c r="BE899" s="38"/>
      <c r="BF899" s="38"/>
      <c r="BG899" s="38"/>
      <c r="BH899" s="38"/>
      <c r="BI899" s="38"/>
      <c r="BJ899" s="38"/>
      <c r="BK899" s="38"/>
      <c r="BL899" s="38"/>
      <c r="BM899" s="38"/>
      <c r="BN899" s="38"/>
      <c r="BO899" s="38"/>
      <c r="BP899" s="38"/>
      <c r="BQ899" s="38"/>
      <c r="BR899" s="38"/>
    </row>
    <row r="900" ht="15.75" customHeight="1">
      <c r="A900" s="38"/>
      <c r="B900" s="36"/>
      <c r="C900" s="34"/>
      <c r="D900" s="36"/>
      <c r="E900" s="36"/>
      <c r="F900" s="36"/>
      <c r="G900" s="36"/>
      <c r="H900" s="36"/>
      <c r="I900" s="36"/>
      <c r="J900" s="38"/>
      <c r="K900" s="38"/>
      <c r="L900" s="39"/>
      <c r="M900" s="46"/>
      <c r="N900" s="264"/>
      <c r="O900" s="46"/>
      <c r="P900" s="46"/>
      <c r="Q900" s="34"/>
      <c r="R900" s="36"/>
      <c r="S900" s="46"/>
      <c r="T900" s="36"/>
      <c r="U900" s="46"/>
      <c r="V900" s="46"/>
      <c r="W900" s="38"/>
      <c r="X900" s="38"/>
      <c r="Y900" s="36"/>
      <c r="Z900" s="34"/>
      <c r="AA900" s="48"/>
      <c r="AB900" s="20"/>
      <c r="AC900" s="46"/>
      <c r="AD900" s="46"/>
      <c r="AE900" s="38"/>
      <c r="AF900" s="34"/>
      <c r="AG900" s="38"/>
      <c r="AH900" s="38"/>
      <c r="AI900" s="38"/>
      <c r="AJ900" s="38"/>
      <c r="AK900" s="38"/>
      <c r="AL900" s="38"/>
      <c r="AM900" s="38"/>
      <c r="AN900" s="38"/>
      <c r="AO900" s="34"/>
      <c r="AP900" s="34"/>
      <c r="AQ900" s="34"/>
      <c r="AR900" s="53"/>
      <c r="AS900" s="53"/>
      <c r="AT900" s="38"/>
      <c r="AU900" s="39"/>
      <c r="AV900" s="39"/>
      <c r="AW900" s="34"/>
      <c r="AX900" s="38"/>
      <c r="AY900" s="38"/>
      <c r="AZ900" s="38"/>
      <c r="BA900" s="38"/>
      <c r="BB900" s="38"/>
      <c r="BC900" s="38"/>
      <c r="BD900" s="38"/>
      <c r="BE900" s="38"/>
      <c r="BF900" s="38"/>
      <c r="BG900" s="38"/>
      <c r="BH900" s="38"/>
      <c r="BI900" s="38"/>
      <c r="BJ900" s="38"/>
      <c r="BK900" s="38"/>
      <c r="BL900" s="38"/>
      <c r="BM900" s="38"/>
      <c r="BN900" s="38"/>
      <c r="BO900" s="38"/>
      <c r="BP900" s="38"/>
      <c r="BQ900" s="38"/>
      <c r="BR900" s="38"/>
    </row>
    <row r="901" ht="15.75" customHeight="1">
      <c r="A901" s="38"/>
      <c r="B901" s="36"/>
      <c r="C901" s="34"/>
      <c r="D901" s="36"/>
      <c r="E901" s="36"/>
      <c r="F901" s="36"/>
      <c r="G901" s="36"/>
      <c r="H901" s="36"/>
      <c r="I901" s="36"/>
      <c r="J901" s="38"/>
      <c r="K901" s="38"/>
      <c r="L901" s="39"/>
      <c r="M901" s="46"/>
      <c r="N901" s="264"/>
      <c r="O901" s="46"/>
      <c r="P901" s="46"/>
      <c r="Q901" s="34"/>
      <c r="R901" s="36"/>
      <c r="S901" s="46"/>
      <c r="T901" s="36"/>
      <c r="U901" s="46"/>
      <c r="V901" s="46"/>
      <c r="W901" s="38"/>
      <c r="X901" s="38"/>
      <c r="Y901" s="36"/>
      <c r="Z901" s="34"/>
      <c r="AA901" s="48"/>
      <c r="AB901" s="20"/>
      <c r="AC901" s="46"/>
      <c r="AD901" s="46"/>
      <c r="AE901" s="38"/>
      <c r="AF901" s="34"/>
      <c r="AG901" s="38"/>
      <c r="AH901" s="38"/>
      <c r="AI901" s="38"/>
      <c r="AJ901" s="38"/>
      <c r="AK901" s="38"/>
      <c r="AL901" s="38"/>
      <c r="AM901" s="38"/>
      <c r="AN901" s="38"/>
      <c r="AO901" s="34"/>
      <c r="AP901" s="34"/>
      <c r="AQ901" s="34"/>
      <c r="AR901" s="53"/>
      <c r="AS901" s="53"/>
      <c r="AT901" s="38"/>
      <c r="AU901" s="39"/>
      <c r="AV901" s="39"/>
      <c r="AW901" s="34"/>
      <c r="AX901" s="38"/>
      <c r="AY901" s="38"/>
      <c r="AZ901" s="38"/>
      <c r="BA901" s="38"/>
      <c r="BB901" s="38"/>
      <c r="BC901" s="38"/>
      <c r="BD901" s="38"/>
      <c r="BE901" s="38"/>
      <c r="BF901" s="38"/>
      <c r="BG901" s="38"/>
      <c r="BH901" s="38"/>
      <c r="BI901" s="38"/>
      <c r="BJ901" s="38"/>
      <c r="BK901" s="38"/>
      <c r="BL901" s="38"/>
      <c r="BM901" s="38"/>
      <c r="BN901" s="38"/>
      <c r="BO901" s="38"/>
      <c r="BP901" s="38"/>
      <c r="BQ901" s="38"/>
      <c r="BR901" s="38"/>
    </row>
    <row r="902" ht="15.75" customHeight="1">
      <c r="A902" s="38"/>
      <c r="B902" s="36"/>
      <c r="C902" s="34"/>
      <c r="D902" s="36"/>
      <c r="E902" s="36"/>
      <c r="F902" s="36"/>
      <c r="G902" s="36"/>
      <c r="H902" s="36"/>
      <c r="I902" s="36"/>
      <c r="J902" s="38"/>
      <c r="K902" s="38"/>
      <c r="L902" s="39"/>
      <c r="M902" s="46"/>
      <c r="N902" s="264"/>
      <c r="O902" s="46"/>
      <c r="P902" s="46"/>
      <c r="Q902" s="34"/>
      <c r="R902" s="36"/>
      <c r="S902" s="46"/>
      <c r="T902" s="36"/>
      <c r="U902" s="46"/>
      <c r="V902" s="46"/>
      <c r="W902" s="38"/>
      <c r="X902" s="38"/>
      <c r="Y902" s="36"/>
      <c r="Z902" s="34"/>
      <c r="AA902" s="48"/>
      <c r="AB902" s="20"/>
      <c r="AC902" s="46"/>
      <c r="AD902" s="46"/>
      <c r="AE902" s="38"/>
      <c r="AF902" s="34"/>
      <c r="AG902" s="38"/>
      <c r="AH902" s="38"/>
      <c r="AI902" s="38"/>
      <c r="AJ902" s="38"/>
      <c r="AK902" s="38"/>
      <c r="AL902" s="38"/>
      <c r="AM902" s="38"/>
      <c r="AN902" s="38"/>
      <c r="AO902" s="34"/>
      <c r="AP902" s="34"/>
      <c r="AQ902" s="34"/>
      <c r="AR902" s="53"/>
      <c r="AS902" s="53"/>
      <c r="AT902" s="38"/>
      <c r="AU902" s="39"/>
      <c r="AV902" s="39"/>
      <c r="AW902" s="34"/>
      <c r="AX902" s="38"/>
      <c r="AY902" s="38"/>
      <c r="AZ902" s="38"/>
      <c r="BA902" s="38"/>
      <c r="BB902" s="38"/>
      <c r="BC902" s="38"/>
      <c r="BD902" s="38"/>
      <c r="BE902" s="38"/>
      <c r="BF902" s="38"/>
      <c r="BG902" s="38"/>
      <c r="BH902" s="38"/>
      <c r="BI902" s="38"/>
      <c r="BJ902" s="38"/>
      <c r="BK902" s="38"/>
      <c r="BL902" s="38"/>
      <c r="BM902" s="38"/>
      <c r="BN902" s="38"/>
      <c r="BO902" s="38"/>
      <c r="BP902" s="38"/>
      <c r="BQ902" s="38"/>
      <c r="BR902" s="38"/>
    </row>
    <row r="903" ht="15.75" customHeight="1">
      <c r="A903" s="38"/>
      <c r="B903" s="36"/>
      <c r="C903" s="34"/>
      <c r="D903" s="36"/>
      <c r="E903" s="36"/>
      <c r="F903" s="36"/>
      <c r="G903" s="36"/>
      <c r="H903" s="36"/>
      <c r="I903" s="36"/>
      <c r="J903" s="38"/>
      <c r="K903" s="38"/>
      <c r="L903" s="39"/>
      <c r="M903" s="46"/>
      <c r="N903" s="264"/>
      <c r="O903" s="46"/>
      <c r="P903" s="46"/>
      <c r="Q903" s="34"/>
      <c r="R903" s="36"/>
      <c r="S903" s="46"/>
      <c r="T903" s="36"/>
      <c r="U903" s="46"/>
      <c r="V903" s="46"/>
      <c r="W903" s="38"/>
      <c r="X903" s="38"/>
      <c r="Y903" s="36"/>
      <c r="Z903" s="34"/>
      <c r="AA903" s="48"/>
      <c r="AB903" s="20"/>
      <c r="AC903" s="46"/>
      <c r="AD903" s="46"/>
      <c r="AE903" s="38"/>
      <c r="AF903" s="34"/>
      <c r="AG903" s="38"/>
      <c r="AH903" s="38"/>
      <c r="AI903" s="38"/>
      <c r="AJ903" s="38"/>
      <c r="AK903" s="38"/>
      <c r="AL903" s="38"/>
      <c r="AM903" s="38"/>
      <c r="AN903" s="38"/>
      <c r="AO903" s="34"/>
      <c r="AP903" s="34"/>
      <c r="AQ903" s="34"/>
      <c r="AR903" s="53"/>
      <c r="AS903" s="53"/>
      <c r="AT903" s="38"/>
      <c r="AU903" s="39"/>
      <c r="AV903" s="39"/>
      <c r="AW903" s="34"/>
      <c r="AX903" s="38"/>
      <c r="AY903" s="38"/>
      <c r="AZ903" s="38"/>
      <c r="BA903" s="38"/>
      <c r="BB903" s="38"/>
      <c r="BC903" s="38"/>
      <c r="BD903" s="38"/>
      <c r="BE903" s="38"/>
      <c r="BF903" s="38"/>
      <c r="BG903" s="38"/>
      <c r="BH903" s="38"/>
      <c r="BI903" s="38"/>
      <c r="BJ903" s="38"/>
      <c r="BK903" s="38"/>
      <c r="BL903" s="38"/>
      <c r="BM903" s="38"/>
      <c r="BN903" s="38"/>
      <c r="BO903" s="38"/>
      <c r="BP903" s="38"/>
      <c r="BQ903" s="38"/>
      <c r="BR903" s="38"/>
    </row>
    <row r="904" ht="15.75" customHeight="1">
      <c r="A904" s="38"/>
      <c r="B904" s="36"/>
      <c r="C904" s="34"/>
      <c r="D904" s="36"/>
      <c r="E904" s="36"/>
      <c r="F904" s="36"/>
      <c r="G904" s="36"/>
      <c r="H904" s="36"/>
      <c r="I904" s="36"/>
      <c r="J904" s="38"/>
      <c r="K904" s="38"/>
      <c r="L904" s="39"/>
      <c r="M904" s="46"/>
      <c r="N904" s="264"/>
      <c r="O904" s="46"/>
      <c r="P904" s="46"/>
      <c r="Q904" s="34"/>
      <c r="R904" s="36"/>
      <c r="S904" s="46"/>
      <c r="T904" s="36"/>
      <c r="U904" s="46"/>
      <c r="V904" s="46"/>
      <c r="W904" s="38"/>
      <c r="X904" s="38"/>
      <c r="Y904" s="36"/>
      <c r="Z904" s="34"/>
      <c r="AA904" s="48"/>
      <c r="AB904" s="20"/>
      <c r="AC904" s="46"/>
      <c r="AD904" s="46"/>
      <c r="AE904" s="38"/>
      <c r="AF904" s="34"/>
      <c r="AG904" s="38"/>
      <c r="AH904" s="38"/>
      <c r="AI904" s="38"/>
      <c r="AJ904" s="38"/>
      <c r="AK904" s="38"/>
      <c r="AL904" s="38"/>
      <c r="AM904" s="38"/>
      <c r="AN904" s="38"/>
      <c r="AO904" s="34"/>
      <c r="AP904" s="34"/>
      <c r="AQ904" s="34"/>
      <c r="AR904" s="53"/>
      <c r="AS904" s="53"/>
      <c r="AT904" s="38"/>
      <c r="AU904" s="39"/>
      <c r="AV904" s="39"/>
      <c r="AW904" s="34"/>
      <c r="AX904" s="38"/>
      <c r="AY904" s="38"/>
      <c r="AZ904" s="38"/>
      <c r="BA904" s="38"/>
      <c r="BB904" s="38"/>
      <c r="BC904" s="38"/>
      <c r="BD904" s="38"/>
      <c r="BE904" s="38"/>
      <c r="BF904" s="38"/>
      <c r="BG904" s="38"/>
      <c r="BH904" s="38"/>
      <c r="BI904" s="38"/>
      <c r="BJ904" s="38"/>
      <c r="BK904" s="38"/>
      <c r="BL904" s="38"/>
      <c r="BM904" s="38"/>
      <c r="BN904" s="38"/>
      <c r="BO904" s="38"/>
      <c r="BP904" s="38"/>
      <c r="BQ904" s="38"/>
      <c r="BR904" s="38"/>
    </row>
    <row r="905" ht="15.75" customHeight="1">
      <c r="A905" s="38"/>
      <c r="B905" s="36"/>
      <c r="C905" s="34"/>
      <c r="D905" s="36"/>
      <c r="E905" s="36"/>
      <c r="F905" s="36"/>
      <c r="G905" s="36"/>
      <c r="H905" s="36"/>
      <c r="I905" s="36"/>
      <c r="J905" s="38"/>
      <c r="K905" s="38"/>
      <c r="L905" s="39"/>
      <c r="M905" s="46"/>
      <c r="N905" s="264"/>
      <c r="O905" s="46"/>
      <c r="P905" s="46"/>
      <c r="Q905" s="34"/>
      <c r="R905" s="36"/>
      <c r="S905" s="46"/>
      <c r="T905" s="36"/>
      <c r="U905" s="46"/>
      <c r="V905" s="46"/>
      <c r="W905" s="38"/>
      <c r="X905" s="38"/>
      <c r="Y905" s="36"/>
      <c r="Z905" s="34"/>
      <c r="AA905" s="48"/>
      <c r="AB905" s="20"/>
      <c r="AC905" s="46"/>
      <c r="AD905" s="46"/>
      <c r="AE905" s="38"/>
      <c r="AF905" s="34"/>
      <c r="AG905" s="38"/>
      <c r="AH905" s="38"/>
      <c r="AI905" s="38"/>
      <c r="AJ905" s="38"/>
      <c r="AK905" s="38"/>
      <c r="AL905" s="38"/>
      <c r="AM905" s="38"/>
      <c r="AN905" s="38"/>
      <c r="AO905" s="34"/>
      <c r="AP905" s="34"/>
      <c r="AQ905" s="34"/>
      <c r="AR905" s="53"/>
      <c r="AS905" s="53"/>
      <c r="AT905" s="38"/>
      <c r="AU905" s="39"/>
      <c r="AV905" s="39"/>
      <c r="AW905" s="34"/>
      <c r="AX905" s="38"/>
      <c r="AY905" s="38"/>
      <c r="AZ905" s="38"/>
      <c r="BA905" s="38"/>
      <c r="BB905" s="38"/>
      <c r="BC905" s="38"/>
      <c r="BD905" s="38"/>
      <c r="BE905" s="38"/>
      <c r="BF905" s="38"/>
      <c r="BG905" s="38"/>
      <c r="BH905" s="38"/>
      <c r="BI905" s="38"/>
      <c r="BJ905" s="38"/>
      <c r="BK905" s="38"/>
      <c r="BL905" s="38"/>
      <c r="BM905" s="38"/>
      <c r="BN905" s="38"/>
      <c r="BO905" s="38"/>
      <c r="BP905" s="38"/>
      <c r="BQ905" s="38"/>
      <c r="BR905" s="38"/>
    </row>
    <row r="906" ht="15.75" customHeight="1">
      <c r="A906" s="38"/>
      <c r="B906" s="36"/>
      <c r="C906" s="34"/>
      <c r="D906" s="36"/>
      <c r="E906" s="36"/>
      <c r="F906" s="36"/>
      <c r="G906" s="36"/>
      <c r="H906" s="36"/>
      <c r="I906" s="36"/>
      <c r="J906" s="38"/>
      <c r="K906" s="38"/>
      <c r="L906" s="39"/>
      <c r="M906" s="46"/>
      <c r="N906" s="264"/>
      <c r="O906" s="46"/>
      <c r="P906" s="46"/>
      <c r="Q906" s="34"/>
      <c r="R906" s="36"/>
      <c r="S906" s="46"/>
      <c r="T906" s="36"/>
      <c r="U906" s="46"/>
      <c r="V906" s="46"/>
      <c r="W906" s="38"/>
      <c r="X906" s="38"/>
      <c r="Y906" s="36"/>
      <c r="Z906" s="34"/>
      <c r="AA906" s="48"/>
      <c r="AB906" s="20"/>
      <c r="AC906" s="46"/>
      <c r="AD906" s="46"/>
      <c r="AE906" s="38"/>
      <c r="AF906" s="34"/>
      <c r="AG906" s="38"/>
      <c r="AH906" s="38"/>
      <c r="AI906" s="38"/>
      <c r="AJ906" s="38"/>
      <c r="AK906" s="38"/>
      <c r="AL906" s="38"/>
      <c r="AM906" s="38"/>
      <c r="AN906" s="38"/>
      <c r="AO906" s="34"/>
      <c r="AP906" s="34"/>
      <c r="AQ906" s="34"/>
      <c r="AR906" s="53"/>
      <c r="AS906" s="53"/>
      <c r="AT906" s="38"/>
      <c r="AU906" s="39"/>
      <c r="AV906" s="39"/>
      <c r="AW906" s="34"/>
      <c r="AX906" s="38"/>
      <c r="AY906" s="38"/>
      <c r="AZ906" s="38"/>
      <c r="BA906" s="38"/>
      <c r="BB906" s="38"/>
      <c r="BC906" s="38"/>
      <c r="BD906" s="38"/>
      <c r="BE906" s="38"/>
      <c r="BF906" s="38"/>
      <c r="BG906" s="38"/>
      <c r="BH906" s="38"/>
      <c r="BI906" s="38"/>
      <c r="BJ906" s="38"/>
      <c r="BK906" s="38"/>
      <c r="BL906" s="38"/>
      <c r="BM906" s="38"/>
      <c r="BN906" s="38"/>
      <c r="BO906" s="38"/>
      <c r="BP906" s="38"/>
      <c r="BQ906" s="38"/>
      <c r="BR906" s="38"/>
    </row>
    <row r="907" ht="15.75" customHeight="1">
      <c r="A907" s="38"/>
      <c r="B907" s="36"/>
      <c r="C907" s="34"/>
      <c r="D907" s="36"/>
      <c r="E907" s="36"/>
      <c r="F907" s="36"/>
      <c r="G907" s="36"/>
      <c r="H907" s="36"/>
      <c r="I907" s="36"/>
      <c r="J907" s="38"/>
      <c r="K907" s="38"/>
      <c r="L907" s="39"/>
      <c r="M907" s="46"/>
      <c r="N907" s="264"/>
      <c r="O907" s="46"/>
      <c r="P907" s="46"/>
      <c r="Q907" s="34"/>
      <c r="R907" s="36"/>
      <c r="S907" s="46"/>
      <c r="T907" s="36"/>
      <c r="U907" s="46"/>
      <c r="V907" s="46"/>
      <c r="W907" s="38"/>
      <c r="X907" s="38"/>
      <c r="Y907" s="36"/>
      <c r="Z907" s="34"/>
      <c r="AA907" s="48"/>
      <c r="AB907" s="20"/>
      <c r="AC907" s="46"/>
      <c r="AD907" s="46"/>
      <c r="AE907" s="38"/>
      <c r="AF907" s="34"/>
      <c r="AG907" s="38"/>
      <c r="AH907" s="38"/>
      <c r="AI907" s="38"/>
      <c r="AJ907" s="38"/>
      <c r="AK907" s="38"/>
      <c r="AL907" s="38"/>
      <c r="AM907" s="38"/>
      <c r="AN907" s="38"/>
      <c r="AO907" s="34"/>
      <c r="AP907" s="34"/>
      <c r="AQ907" s="34"/>
      <c r="AR907" s="53"/>
      <c r="AS907" s="53"/>
      <c r="AT907" s="38"/>
      <c r="AU907" s="39"/>
      <c r="AV907" s="39"/>
      <c r="AW907" s="34"/>
      <c r="AX907" s="38"/>
      <c r="AY907" s="38"/>
      <c r="AZ907" s="38"/>
      <c r="BA907" s="38"/>
      <c r="BB907" s="38"/>
      <c r="BC907" s="38"/>
      <c r="BD907" s="38"/>
      <c r="BE907" s="38"/>
      <c r="BF907" s="38"/>
      <c r="BG907" s="38"/>
      <c r="BH907" s="38"/>
      <c r="BI907" s="38"/>
      <c r="BJ907" s="38"/>
      <c r="BK907" s="38"/>
      <c r="BL907" s="38"/>
      <c r="BM907" s="38"/>
      <c r="BN907" s="38"/>
      <c r="BO907" s="38"/>
      <c r="BP907" s="38"/>
      <c r="BQ907" s="38"/>
      <c r="BR907" s="38"/>
    </row>
    <row r="908" ht="15.75" customHeight="1">
      <c r="A908" s="38"/>
      <c r="B908" s="36"/>
      <c r="C908" s="34"/>
      <c r="D908" s="36"/>
      <c r="E908" s="36"/>
      <c r="F908" s="36"/>
      <c r="G908" s="36"/>
      <c r="H908" s="36"/>
      <c r="I908" s="36"/>
      <c r="J908" s="38"/>
      <c r="K908" s="38"/>
      <c r="L908" s="39"/>
      <c r="M908" s="46"/>
      <c r="N908" s="264"/>
      <c r="O908" s="46"/>
      <c r="P908" s="46"/>
      <c r="Q908" s="34"/>
      <c r="R908" s="36"/>
      <c r="S908" s="46"/>
      <c r="T908" s="36"/>
      <c r="U908" s="46"/>
      <c r="V908" s="46"/>
      <c r="W908" s="38"/>
      <c r="X908" s="38"/>
      <c r="Y908" s="36"/>
      <c r="Z908" s="34"/>
      <c r="AA908" s="48"/>
      <c r="AB908" s="20"/>
      <c r="AC908" s="46"/>
      <c r="AD908" s="46"/>
      <c r="AE908" s="38"/>
      <c r="AF908" s="34"/>
      <c r="AG908" s="38"/>
      <c r="AH908" s="38"/>
      <c r="AI908" s="38"/>
      <c r="AJ908" s="38"/>
      <c r="AK908" s="38"/>
      <c r="AL908" s="38"/>
      <c r="AM908" s="38"/>
      <c r="AN908" s="38"/>
      <c r="AO908" s="34"/>
      <c r="AP908" s="34"/>
      <c r="AQ908" s="34"/>
      <c r="AR908" s="53"/>
      <c r="AS908" s="53"/>
      <c r="AT908" s="38"/>
      <c r="AU908" s="39"/>
      <c r="AV908" s="39"/>
      <c r="AW908" s="34"/>
      <c r="AX908" s="38"/>
      <c r="AY908" s="38"/>
      <c r="AZ908" s="38"/>
      <c r="BA908" s="38"/>
      <c r="BB908" s="38"/>
      <c r="BC908" s="38"/>
      <c r="BD908" s="38"/>
      <c r="BE908" s="38"/>
      <c r="BF908" s="38"/>
      <c r="BG908" s="38"/>
      <c r="BH908" s="38"/>
      <c r="BI908" s="38"/>
      <c r="BJ908" s="38"/>
      <c r="BK908" s="38"/>
      <c r="BL908" s="38"/>
      <c r="BM908" s="38"/>
      <c r="BN908" s="38"/>
      <c r="BO908" s="38"/>
      <c r="BP908" s="38"/>
      <c r="BQ908" s="38"/>
      <c r="BR908" s="38"/>
    </row>
    <row r="909" ht="15.75" customHeight="1">
      <c r="A909" s="38"/>
      <c r="B909" s="36"/>
      <c r="C909" s="34"/>
      <c r="D909" s="36"/>
      <c r="E909" s="36"/>
      <c r="F909" s="36"/>
      <c r="G909" s="36"/>
      <c r="H909" s="36"/>
      <c r="I909" s="36"/>
      <c r="J909" s="38"/>
      <c r="K909" s="38"/>
      <c r="L909" s="39"/>
      <c r="M909" s="46"/>
      <c r="N909" s="264"/>
      <c r="O909" s="46"/>
      <c r="P909" s="46"/>
      <c r="Q909" s="34"/>
      <c r="R909" s="36"/>
      <c r="S909" s="46"/>
      <c r="T909" s="36"/>
      <c r="U909" s="46"/>
      <c r="V909" s="46"/>
      <c r="W909" s="38"/>
      <c r="X909" s="38"/>
      <c r="Y909" s="36"/>
      <c r="Z909" s="34"/>
      <c r="AA909" s="48"/>
      <c r="AB909" s="20"/>
      <c r="AC909" s="46"/>
      <c r="AD909" s="46"/>
      <c r="AE909" s="38"/>
      <c r="AF909" s="34"/>
      <c r="AG909" s="38"/>
      <c r="AH909" s="38"/>
      <c r="AI909" s="38"/>
      <c r="AJ909" s="38"/>
      <c r="AK909" s="38"/>
      <c r="AL909" s="38"/>
      <c r="AM909" s="38"/>
      <c r="AN909" s="38"/>
      <c r="AO909" s="34"/>
      <c r="AP909" s="34"/>
      <c r="AQ909" s="34"/>
      <c r="AR909" s="53"/>
      <c r="AS909" s="53"/>
      <c r="AT909" s="38"/>
      <c r="AU909" s="39"/>
      <c r="AV909" s="39"/>
      <c r="AW909" s="34"/>
      <c r="AX909" s="38"/>
      <c r="AY909" s="38"/>
      <c r="AZ909" s="38"/>
      <c r="BA909" s="38"/>
      <c r="BB909" s="38"/>
      <c r="BC909" s="38"/>
      <c r="BD909" s="38"/>
      <c r="BE909" s="38"/>
      <c r="BF909" s="38"/>
      <c r="BG909" s="38"/>
      <c r="BH909" s="38"/>
      <c r="BI909" s="38"/>
      <c r="BJ909" s="38"/>
      <c r="BK909" s="38"/>
      <c r="BL909" s="38"/>
      <c r="BM909" s="38"/>
      <c r="BN909" s="38"/>
      <c r="BO909" s="38"/>
      <c r="BP909" s="38"/>
      <c r="BQ909" s="38"/>
      <c r="BR909" s="38"/>
    </row>
    <row r="910" ht="15.75" customHeight="1">
      <c r="A910" s="38"/>
      <c r="B910" s="36"/>
      <c r="C910" s="34"/>
      <c r="D910" s="36"/>
      <c r="E910" s="36"/>
      <c r="F910" s="36"/>
      <c r="G910" s="36"/>
      <c r="H910" s="36"/>
      <c r="I910" s="36"/>
      <c r="J910" s="38"/>
      <c r="K910" s="38"/>
      <c r="L910" s="39"/>
      <c r="M910" s="46"/>
      <c r="N910" s="264"/>
      <c r="O910" s="46"/>
      <c r="P910" s="46"/>
      <c r="Q910" s="34"/>
      <c r="R910" s="36"/>
      <c r="S910" s="46"/>
      <c r="T910" s="36"/>
      <c r="U910" s="46"/>
      <c r="V910" s="46"/>
      <c r="W910" s="38"/>
      <c r="X910" s="38"/>
      <c r="Y910" s="36"/>
      <c r="Z910" s="34"/>
      <c r="AA910" s="48"/>
      <c r="AB910" s="20"/>
      <c r="AC910" s="46"/>
      <c r="AD910" s="46"/>
      <c r="AE910" s="38"/>
      <c r="AF910" s="34"/>
      <c r="AG910" s="38"/>
      <c r="AH910" s="38"/>
      <c r="AI910" s="38"/>
      <c r="AJ910" s="38"/>
      <c r="AK910" s="38"/>
      <c r="AL910" s="38"/>
      <c r="AM910" s="38"/>
      <c r="AN910" s="38"/>
      <c r="AO910" s="34"/>
      <c r="AP910" s="34"/>
      <c r="AQ910" s="34"/>
      <c r="AR910" s="53"/>
      <c r="AS910" s="53"/>
      <c r="AT910" s="38"/>
      <c r="AU910" s="39"/>
      <c r="AV910" s="39"/>
      <c r="AW910" s="34"/>
      <c r="AX910" s="38"/>
      <c r="AY910" s="38"/>
      <c r="AZ910" s="38"/>
      <c r="BA910" s="38"/>
      <c r="BB910" s="38"/>
      <c r="BC910" s="38"/>
      <c r="BD910" s="38"/>
      <c r="BE910" s="38"/>
      <c r="BF910" s="38"/>
      <c r="BG910" s="38"/>
      <c r="BH910" s="38"/>
      <c r="BI910" s="38"/>
      <c r="BJ910" s="38"/>
      <c r="BK910" s="38"/>
      <c r="BL910" s="38"/>
      <c r="BM910" s="38"/>
      <c r="BN910" s="38"/>
      <c r="BO910" s="38"/>
      <c r="BP910" s="38"/>
      <c r="BQ910" s="38"/>
      <c r="BR910" s="38"/>
    </row>
    <row r="911" ht="15.75" customHeight="1">
      <c r="A911" s="38"/>
      <c r="B911" s="36"/>
      <c r="C911" s="34"/>
      <c r="D911" s="36"/>
      <c r="E911" s="36"/>
      <c r="F911" s="36"/>
      <c r="G911" s="36"/>
      <c r="H911" s="36"/>
      <c r="I911" s="36"/>
      <c r="J911" s="38"/>
      <c r="K911" s="38"/>
      <c r="L911" s="39"/>
      <c r="M911" s="46"/>
      <c r="N911" s="264"/>
      <c r="O911" s="46"/>
      <c r="P911" s="46"/>
      <c r="Q911" s="34"/>
      <c r="R911" s="36"/>
      <c r="S911" s="46"/>
      <c r="T911" s="36"/>
      <c r="U911" s="46"/>
      <c r="V911" s="46"/>
      <c r="W911" s="38"/>
      <c r="X911" s="38"/>
      <c r="Y911" s="36"/>
      <c r="Z911" s="34"/>
      <c r="AA911" s="48"/>
      <c r="AB911" s="20"/>
      <c r="AC911" s="46"/>
      <c r="AD911" s="46"/>
      <c r="AE911" s="38"/>
      <c r="AF911" s="34"/>
      <c r="AG911" s="38"/>
      <c r="AH911" s="38"/>
      <c r="AI911" s="38"/>
      <c r="AJ911" s="38"/>
      <c r="AK911" s="38"/>
      <c r="AL911" s="38"/>
      <c r="AM911" s="38"/>
      <c r="AN911" s="38"/>
      <c r="AO911" s="34"/>
      <c r="AP911" s="34"/>
      <c r="AQ911" s="34"/>
      <c r="AR911" s="53"/>
      <c r="AS911" s="53"/>
      <c r="AT911" s="38"/>
      <c r="AU911" s="39"/>
      <c r="AV911" s="39"/>
      <c r="AW911" s="34"/>
      <c r="AX911" s="38"/>
      <c r="AY911" s="38"/>
      <c r="AZ911" s="38"/>
      <c r="BA911" s="38"/>
      <c r="BB911" s="38"/>
      <c r="BC911" s="38"/>
      <c r="BD911" s="38"/>
      <c r="BE911" s="38"/>
      <c r="BF911" s="38"/>
      <c r="BG911" s="38"/>
      <c r="BH911" s="38"/>
      <c r="BI911" s="38"/>
      <c r="BJ911" s="38"/>
      <c r="BK911" s="38"/>
      <c r="BL911" s="38"/>
      <c r="BM911" s="38"/>
      <c r="BN911" s="38"/>
      <c r="BO911" s="38"/>
      <c r="BP911" s="38"/>
      <c r="BQ911" s="38"/>
      <c r="BR911" s="38"/>
    </row>
    <row r="912" ht="15.75" customHeight="1">
      <c r="A912" s="38"/>
      <c r="B912" s="36"/>
      <c r="C912" s="34"/>
      <c r="D912" s="36"/>
      <c r="E912" s="36"/>
      <c r="F912" s="36"/>
      <c r="G912" s="36"/>
      <c r="H912" s="36"/>
      <c r="I912" s="36"/>
      <c r="J912" s="38"/>
      <c r="K912" s="38"/>
      <c r="L912" s="39"/>
      <c r="M912" s="46"/>
      <c r="N912" s="264"/>
      <c r="O912" s="46"/>
      <c r="P912" s="46"/>
      <c r="Q912" s="34"/>
      <c r="R912" s="36"/>
      <c r="S912" s="46"/>
      <c r="T912" s="36"/>
      <c r="U912" s="46"/>
      <c r="V912" s="46"/>
      <c r="W912" s="38"/>
      <c r="X912" s="38"/>
      <c r="Y912" s="36"/>
      <c r="Z912" s="34"/>
      <c r="AA912" s="48"/>
      <c r="AB912" s="20"/>
      <c r="AC912" s="46"/>
      <c r="AD912" s="46"/>
      <c r="AE912" s="38"/>
      <c r="AF912" s="34"/>
      <c r="AG912" s="38"/>
      <c r="AH912" s="38"/>
      <c r="AI912" s="38"/>
      <c r="AJ912" s="38"/>
      <c r="AK912" s="38"/>
      <c r="AL912" s="38"/>
      <c r="AM912" s="38"/>
      <c r="AN912" s="38"/>
      <c r="AO912" s="34"/>
      <c r="AP912" s="34"/>
      <c r="AQ912" s="34"/>
      <c r="AR912" s="53"/>
      <c r="AS912" s="53"/>
      <c r="AT912" s="38"/>
      <c r="AU912" s="39"/>
      <c r="AV912" s="39"/>
      <c r="AW912" s="34"/>
      <c r="AX912" s="38"/>
      <c r="AY912" s="38"/>
      <c r="AZ912" s="38"/>
      <c r="BA912" s="38"/>
      <c r="BB912" s="38"/>
      <c r="BC912" s="38"/>
      <c r="BD912" s="38"/>
      <c r="BE912" s="38"/>
      <c r="BF912" s="38"/>
      <c r="BG912" s="38"/>
      <c r="BH912" s="38"/>
      <c r="BI912" s="38"/>
      <c r="BJ912" s="38"/>
      <c r="BK912" s="38"/>
      <c r="BL912" s="38"/>
      <c r="BM912" s="38"/>
      <c r="BN912" s="38"/>
      <c r="BO912" s="38"/>
      <c r="BP912" s="38"/>
      <c r="BQ912" s="38"/>
      <c r="BR912" s="38"/>
    </row>
    <row r="913" ht="15.75" customHeight="1">
      <c r="A913" s="38"/>
      <c r="B913" s="36"/>
      <c r="C913" s="34"/>
      <c r="D913" s="36"/>
      <c r="E913" s="36"/>
      <c r="F913" s="36"/>
      <c r="G913" s="36"/>
      <c r="H913" s="36"/>
      <c r="I913" s="36"/>
      <c r="J913" s="38"/>
      <c r="K913" s="38"/>
      <c r="L913" s="39"/>
      <c r="M913" s="46"/>
      <c r="N913" s="264"/>
      <c r="O913" s="46"/>
      <c r="P913" s="46"/>
      <c r="Q913" s="34"/>
      <c r="R913" s="36"/>
      <c r="S913" s="46"/>
      <c r="T913" s="36"/>
      <c r="U913" s="46"/>
      <c r="V913" s="46"/>
      <c r="W913" s="38"/>
      <c r="X913" s="38"/>
      <c r="Y913" s="36"/>
      <c r="Z913" s="34"/>
      <c r="AA913" s="48"/>
      <c r="AB913" s="20"/>
      <c r="AC913" s="46"/>
      <c r="AD913" s="46"/>
      <c r="AE913" s="38"/>
      <c r="AF913" s="34"/>
      <c r="AG913" s="38"/>
      <c r="AH913" s="38"/>
      <c r="AI913" s="38"/>
      <c r="AJ913" s="38"/>
      <c r="AK913" s="38"/>
      <c r="AL913" s="38"/>
      <c r="AM913" s="38"/>
      <c r="AN913" s="38"/>
      <c r="AO913" s="34"/>
      <c r="AP913" s="34"/>
      <c r="AQ913" s="34"/>
      <c r="AR913" s="53"/>
      <c r="AS913" s="53"/>
      <c r="AT913" s="38"/>
      <c r="AU913" s="39"/>
      <c r="AV913" s="39"/>
      <c r="AW913" s="34"/>
      <c r="AX913" s="38"/>
      <c r="AY913" s="38"/>
      <c r="AZ913" s="38"/>
      <c r="BA913" s="38"/>
      <c r="BB913" s="38"/>
      <c r="BC913" s="38"/>
      <c r="BD913" s="38"/>
      <c r="BE913" s="38"/>
      <c r="BF913" s="38"/>
      <c r="BG913" s="38"/>
      <c r="BH913" s="38"/>
      <c r="BI913" s="38"/>
      <c r="BJ913" s="38"/>
      <c r="BK913" s="38"/>
      <c r="BL913" s="38"/>
      <c r="BM913" s="38"/>
      <c r="BN913" s="38"/>
      <c r="BO913" s="38"/>
      <c r="BP913" s="38"/>
      <c r="BQ913" s="38"/>
      <c r="BR913" s="38"/>
    </row>
    <row r="914" ht="15.75" customHeight="1">
      <c r="A914" s="38"/>
      <c r="B914" s="36"/>
      <c r="C914" s="34"/>
      <c r="D914" s="36"/>
      <c r="E914" s="36"/>
      <c r="F914" s="36"/>
      <c r="G914" s="36"/>
      <c r="H914" s="36"/>
      <c r="I914" s="36"/>
      <c r="J914" s="38"/>
      <c r="K914" s="38"/>
      <c r="L914" s="39"/>
      <c r="M914" s="46"/>
      <c r="N914" s="264"/>
      <c r="O914" s="46"/>
      <c r="P914" s="46"/>
      <c r="Q914" s="34"/>
      <c r="R914" s="36"/>
      <c r="S914" s="46"/>
      <c r="T914" s="36"/>
      <c r="U914" s="46"/>
      <c r="V914" s="46"/>
      <c r="W914" s="38"/>
      <c r="X914" s="38"/>
      <c r="Y914" s="36"/>
      <c r="Z914" s="34"/>
      <c r="AA914" s="48"/>
      <c r="AB914" s="20"/>
      <c r="AC914" s="46"/>
      <c r="AD914" s="46"/>
      <c r="AE914" s="38"/>
      <c r="AF914" s="34"/>
      <c r="AG914" s="38"/>
      <c r="AH914" s="38"/>
      <c r="AI914" s="38"/>
      <c r="AJ914" s="38"/>
      <c r="AK914" s="38"/>
      <c r="AL914" s="38"/>
      <c r="AM914" s="38"/>
      <c r="AN914" s="38"/>
      <c r="AO914" s="34"/>
      <c r="AP914" s="34"/>
      <c r="AQ914" s="34"/>
      <c r="AR914" s="53"/>
      <c r="AS914" s="53"/>
      <c r="AT914" s="38"/>
      <c r="AU914" s="39"/>
      <c r="AV914" s="39"/>
      <c r="AW914" s="34"/>
      <c r="AX914" s="38"/>
      <c r="AY914" s="38"/>
      <c r="AZ914" s="38"/>
      <c r="BA914" s="38"/>
      <c r="BB914" s="38"/>
      <c r="BC914" s="38"/>
      <c r="BD914" s="38"/>
      <c r="BE914" s="38"/>
      <c r="BF914" s="38"/>
      <c r="BG914" s="38"/>
      <c r="BH914" s="38"/>
      <c r="BI914" s="38"/>
      <c r="BJ914" s="38"/>
      <c r="BK914" s="38"/>
      <c r="BL914" s="38"/>
      <c r="BM914" s="38"/>
      <c r="BN914" s="38"/>
      <c r="BO914" s="38"/>
      <c r="BP914" s="38"/>
      <c r="BQ914" s="38"/>
      <c r="BR914" s="38"/>
    </row>
    <row r="915" ht="15.75" customHeight="1">
      <c r="A915" s="38"/>
      <c r="B915" s="36"/>
      <c r="C915" s="34"/>
      <c r="D915" s="36"/>
      <c r="E915" s="36"/>
      <c r="F915" s="36"/>
      <c r="G915" s="36"/>
      <c r="H915" s="36"/>
      <c r="I915" s="36"/>
      <c r="J915" s="38"/>
      <c r="K915" s="38"/>
      <c r="L915" s="39"/>
      <c r="M915" s="46"/>
      <c r="N915" s="264"/>
      <c r="O915" s="46"/>
      <c r="P915" s="46"/>
      <c r="Q915" s="34"/>
      <c r="R915" s="36"/>
      <c r="S915" s="46"/>
      <c r="T915" s="36"/>
      <c r="U915" s="46"/>
      <c r="V915" s="46"/>
      <c r="W915" s="38"/>
      <c r="X915" s="38"/>
      <c r="Y915" s="36"/>
      <c r="Z915" s="34"/>
      <c r="AA915" s="48"/>
      <c r="AB915" s="20"/>
      <c r="AC915" s="46"/>
      <c r="AD915" s="46"/>
      <c r="AE915" s="38"/>
      <c r="AF915" s="34"/>
      <c r="AG915" s="38"/>
      <c r="AH915" s="38"/>
      <c r="AI915" s="38"/>
      <c r="AJ915" s="38"/>
      <c r="AK915" s="38"/>
      <c r="AL915" s="38"/>
      <c r="AM915" s="38"/>
      <c r="AN915" s="38"/>
      <c r="AO915" s="34"/>
      <c r="AP915" s="34"/>
      <c r="AQ915" s="34"/>
      <c r="AR915" s="53"/>
      <c r="AS915" s="53"/>
      <c r="AT915" s="38"/>
      <c r="AU915" s="39"/>
      <c r="AV915" s="39"/>
      <c r="AW915" s="34"/>
      <c r="AX915" s="38"/>
      <c r="AY915" s="38"/>
      <c r="AZ915" s="38"/>
      <c r="BA915" s="38"/>
      <c r="BB915" s="38"/>
      <c r="BC915" s="38"/>
      <c r="BD915" s="38"/>
      <c r="BE915" s="38"/>
      <c r="BF915" s="38"/>
      <c r="BG915" s="38"/>
      <c r="BH915" s="38"/>
      <c r="BI915" s="38"/>
      <c r="BJ915" s="38"/>
      <c r="BK915" s="38"/>
      <c r="BL915" s="38"/>
      <c r="BM915" s="38"/>
      <c r="BN915" s="38"/>
      <c r="BO915" s="38"/>
      <c r="BP915" s="38"/>
      <c r="BQ915" s="38"/>
      <c r="BR915" s="38"/>
    </row>
    <row r="916" ht="15.75" customHeight="1">
      <c r="A916" s="38"/>
      <c r="B916" s="36"/>
      <c r="C916" s="34"/>
      <c r="D916" s="36"/>
      <c r="E916" s="36"/>
      <c r="F916" s="36"/>
      <c r="G916" s="36"/>
      <c r="H916" s="36"/>
      <c r="I916" s="36"/>
      <c r="J916" s="38"/>
      <c r="K916" s="38"/>
      <c r="L916" s="39"/>
      <c r="M916" s="46"/>
      <c r="N916" s="264"/>
      <c r="O916" s="46"/>
      <c r="P916" s="46"/>
      <c r="Q916" s="34"/>
      <c r="R916" s="36"/>
      <c r="S916" s="46"/>
      <c r="T916" s="36"/>
      <c r="U916" s="46"/>
      <c r="V916" s="46"/>
      <c r="W916" s="38"/>
      <c r="X916" s="38"/>
      <c r="Y916" s="36"/>
      <c r="Z916" s="34"/>
      <c r="AA916" s="48"/>
      <c r="AB916" s="20"/>
      <c r="AC916" s="46"/>
      <c r="AD916" s="46"/>
      <c r="AE916" s="38"/>
      <c r="AF916" s="34"/>
      <c r="AG916" s="38"/>
      <c r="AH916" s="38"/>
      <c r="AI916" s="38"/>
      <c r="AJ916" s="38"/>
      <c r="AK916" s="38"/>
      <c r="AL916" s="38"/>
      <c r="AM916" s="38"/>
      <c r="AN916" s="38"/>
      <c r="AO916" s="34"/>
      <c r="AP916" s="34"/>
      <c r="AQ916" s="34"/>
      <c r="AR916" s="53"/>
      <c r="AS916" s="53"/>
      <c r="AT916" s="38"/>
      <c r="AU916" s="39"/>
      <c r="AV916" s="39"/>
      <c r="AW916" s="34"/>
      <c r="AX916" s="38"/>
      <c r="AY916" s="38"/>
      <c r="AZ916" s="38"/>
      <c r="BA916" s="38"/>
      <c r="BB916" s="38"/>
      <c r="BC916" s="38"/>
      <c r="BD916" s="38"/>
      <c r="BE916" s="38"/>
      <c r="BF916" s="38"/>
      <c r="BG916" s="38"/>
      <c r="BH916" s="38"/>
      <c r="BI916" s="38"/>
      <c r="BJ916" s="38"/>
      <c r="BK916" s="38"/>
      <c r="BL916" s="38"/>
      <c r="BM916" s="38"/>
      <c r="BN916" s="38"/>
      <c r="BO916" s="38"/>
      <c r="BP916" s="38"/>
      <c r="BQ916" s="38"/>
      <c r="BR916" s="38"/>
    </row>
    <row r="917" ht="15.75" customHeight="1">
      <c r="A917" s="38"/>
      <c r="B917" s="36"/>
      <c r="C917" s="34"/>
      <c r="D917" s="36"/>
      <c r="E917" s="36"/>
      <c r="F917" s="36"/>
      <c r="G917" s="36"/>
      <c r="H917" s="36"/>
      <c r="I917" s="36"/>
      <c r="J917" s="38"/>
      <c r="K917" s="38"/>
      <c r="L917" s="39"/>
      <c r="M917" s="46"/>
      <c r="N917" s="264"/>
      <c r="O917" s="46"/>
      <c r="P917" s="46"/>
      <c r="Q917" s="34"/>
      <c r="R917" s="36"/>
      <c r="S917" s="46"/>
      <c r="T917" s="36"/>
      <c r="U917" s="46"/>
      <c r="V917" s="46"/>
      <c r="W917" s="38"/>
      <c r="X917" s="38"/>
      <c r="Y917" s="36"/>
      <c r="Z917" s="34"/>
      <c r="AA917" s="48"/>
      <c r="AB917" s="20"/>
      <c r="AC917" s="46"/>
      <c r="AD917" s="46"/>
      <c r="AE917" s="38"/>
      <c r="AF917" s="34"/>
      <c r="AG917" s="38"/>
      <c r="AH917" s="38"/>
      <c r="AI917" s="38"/>
      <c r="AJ917" s="38"/>
      <c r="AK917" s="38"/>
      <c r="AL917" s="38"/>
      <c r="AM917" s="38"/>
      <c r="AN917" s="38"/>
      <c r="AO917" s="34"/>
      <c r="AP917" s="34"/>
      <c r="AQ917" s="34"/>
      <c r="AR917" s="53"/>
      <c r="AS917" s="53"/>
      <c r="AT917" s="38"/>
      <c r="AU917" s="39"/>
      <c r="AV917" s="39"/>
      <c r="AW917" s="34"/>
      <c r="AX917" s="38"/>
      <c r="AY917" s="38"/>
      <c r="AZ917" s="38"/>
      <c r="BA917" s="38"/>
      <c r="BB917" s="38"/>
      <c r="BC917" s="38"/>
      <c r="BD917" s="38"/>
      <c r="BE917" s="38"/>
      <c r="BF917" s="38"/>
      <c r="BG917" s="38"/>
      <c r="BH917" s="38"/>
      <c r="BI917" s="38"/>
      <c r="BJ917" s="38"/>
      <c r="BK917" s="38"/>
      <c r="BL917" s="38"/>
      <c r="BM917" s="38"/>
      <c r="BN917" s="38"/>
      <c r="BO917" s="38"/>
      <c r="BP917" s="38"/>
      <c r="BQ917" s="38"/>
      <c r="BR917" s="38"/>
    </row>
    <row r="918" ht="15.75" customHeight="1">
      <c r="A918" s="38"/>
      <c r="B918" s="36"/>
      <c r="C918" s="34"/>
      <c r="D918" s="36"/>
      <c r="E918" s="36"/>
      <c r="F918" s="36"/>
      <c r="G918" s="36"/>
      <c r="H918" s="36"/>
      <c r="I918" s="36"/>
      <c r="J918" s="38"/>
      <c r="K918" s="38"/>
      <c r="L918" s="39"/>
      <c r="M918" s="46"/>
      <c r="N918" s="264"/>
      <c r="O918" s="46"/>
      <c r="P918" s="46"/>
      <c r="Q918" s="34"/>
      <c r="R918" s="36"/>
      <c r="S918" s="46"/>
      <c r="T918" s="36"/>
      <c r="U918" s="46"/>
      <c r="V918" s="46"/>
      <c r="W918" s="38"/>
      <c r="X918" s="38"/>
      <c r="Y918" s="36"/>
      <c r="Z918" s="34"/>
      <c r="AA918" s="48"/>
      <c r="AB918" s="20"/>
      <c r="AC918" s="46"/>
      <c r="AD918" s="46"/>
      <c r="AE918" s="38"/>
      <c r="AF918" s="34"/>
      <c r="AG918" s="38"/>
      <c r="AH918" s="38"/>
      <c r="AI918" s="38"/>
      <c r="AJ918" s="38"/>
      <c r="AK918" s="38"/>
      <c r="AL918" s="38"/>
      <c r="AM918" s="38"/>
      <c r="AN918" s="38"/>
      <c r="AO918" s="34"/>
      <c r="AP918" s="34"/>
      <c r="AQ918" s="34"/>
      <c r="AR918" s="53"/>
      <c r="AS918" s="53"/>
      <c r="AT918" s="38"/>
      <c r="AU918" s="39"/>
      <c r="AV918" s="39"/>
      <c r="AW918" s="34"/>
      <c r="AX918" s="38"/>
      <c r="AY918" s="38"/>
      <c r="AZ918" s="38"/>
      <c r="BA918" s="38"/>
      <c r="BB918" s="38"/>
      <c r="BC918" s="38"/>
      <c r="BD918" s="38"/>
      <c r="BE918" s="38"/>
      <c r="BF918" s="38"/>
      <c r="BG918" s="38"/>
      <c r="BH918" s="38"/>
      <c r="BI918" s="38"/>
      <c r="BJ918" s="38"/>
      <c r="BK918" s="38"/>
      <c r="BL918" s="38"/>
      <c r="BM918" s="38"/>
      <c r="BN918" s="38"/>
      <c r="BO918" s="38"/>
      <c r="BP918" s="38"/>
      <c r="BQ918" s="38"/>
      <c r="BR918" s="38"/>
    </row>
    <row r="919" ht="15.75" customHeight="1">
      <c r="A919" s="38"/>
      <c r="B919" s="36"/>
      <c r="C919" s="34"/>
      <c r="D919" s="36"/>
      <c r="E919" s="36"/>
      <c r="F919" s="36"/>
      <c r="G919" s="36"/>
      <c r="H919" s="36"/>
      <c r="I919" s="36"/>
      <c r="J919" s="38"/>
      <c r="K919" s="38"/>
      <c r="L919" s="39"/>
      <c r="M919" s="46"/>
      <c r="N919" s="264"/>
      <c r="O919" s="46"/>
      <c r="P919" s="46"/>
      <c r="Q919" s="34"/>
      <c r="R919" s="36"/>
      <c r="S919" s="46"/>
      <c r="T919" s="36"/>
      <c r="U919" s="46"/>
      <c r="V919" s="46"/>
      <c r="W919" s="38"/>
      <c r="X919" s="38"/>
      <c r="Y919" s="36"/>
      <c r="Z919" s="34"/>
      <c r="AA919" s="48"/>
      <c r="AB919" s="20"/>
      <c r="AC919" s="46"/>
      <c r="AD919" s="46"/>
      <c r="AE919" s="38"/>
      <c r="AF919" s="34"/>
      <c r="AG919" s="38"/>
      <c r="AH919" s="38"/>
      <c r="AI919" s="38"/>
      <c r="AJ919" s="38"/>
      <c r="AK919" s="38"/>
      <c r="AL919" s="38"/>
      <c r="AM919" s="38"/>
      <c r="AN919" s="38"/>
      <c r="AO919" s="34"/>
      <c r="AP919" s="34"/>
      <c r="AQ919" s="34"/>
      <c r="AR919" s="53"/>
      <c r="AS919" s="53"/>
      <c r="AT919" s="38"/>
      <c r="AU919" s="39"/>
      <c r="AV919" s="39"/>
      <c r="AW919" s="34"/>
      <c r="AX919" s="38"/>
      <c r="AY919" s="38"/>
      <c r="AZ919" s="38"/>
      <c r="BA919" s="38"/>
      <c r="BB919" s="38"/>
      <c r="BC919" s="38"/>
      <c r="BD919" s="38"/>
      <c r="BE919" s="38"/>
      <c r="BF919" s="38"/>
      <c r="BG919" s="38"/>
      <c r="BH919" s="38"/>
      <c r="BI919" s="38"/>
      <c r="BJ919" s="38"/>
      <c r="BK919" s="38"/>
      <c r="BL919" s="38"/>
      <c r="BM919" s="38"/>
      <c r="BN919" s="38"/>
      <c r="BO919" s="38"/>
      <c r="BP919" s="38"/>
      <c r="BQ919" s="38"/>
      <c r="BR919" s="38"/>
    </row>
    <row r="920" ht="15.75" customHeight="1">
      <c r="A920" s="38"/>
      <c r="B920" s="36"/>
      <c r="C920" s="34"/>
      <c r="D920" s="36"/>
      <c r="E920" s="36"/>
      <c r="F920" s="36"/>
      <c r="G920" s="36"/>
      <c r="H920" s="36"/>
      <c r="I920" s="36"/>
      <c r="J920" s="38"/>
      <c r="K920" s="38"/>
      <c r="L920" s="39"/>
      <c r="M920" s="46"/>
      <c r="N920" s="264"/>
      <c r="O920" s="46"/>
      <c r="P920" s="46"/>
      <c r="Q920" s="34"/>
      <c r="R920" s="36"/>
      <c r="S920" s="46"/>
      <c r="T920" s="36"/>
      <c r="U920" s="46"/>
      <c r="V920" s="46"/>
      <c r="W920" s="38"/>
      <c r="X920" s="38"/>
      <c r="Y920" s="36"/>
      <c r="Z920" s="34"/>
      <c r="AA920" s="48"/>
      <c r="AB920" s="20"/>
      <c r="AC920" s="46"/>
      <c r="AD920" s="46"/>
      <c r="AE920" s="38"/>
      <c r="AF920" s="34"/>
      <c r="AG920" s="38"/>
      <c r="AH920" s="38"/>
      <c r="AI920" s="38"/>
      <c r="AJ920" s="38"/>
      <c r="AK920" s="38"/>
      <c r="AL920" s="38"/>
      <c r="AM920" s="38"/>
      <c r="AN920" s="38"/>
      <c r="AO920" s="34"/>
      <c r="AP920" s="34"/>
      <c r="AQ920" s="34"/>
      <c r="AR920" s="53"/>
      <c r="AS920" s="53"/>
      <c r="AT920" s="38"/>
      <c r="AU920" s="39"/>
      <c r="AV920" s="39"/>
      <c r="AW920" s="34"/>
      <c r="AX920" s="38"/>
      <c r="AY920" s="38"/>
      <c r="AZ920" s="38"/>
      <c r="BA920" s="38"/>
      <c r="BB920" s="38"/>
      <c r="BC920" s="38"/>
      <c r="BD920" s="38"/>
      <c r="BE920" s="38"/>
      <c r="BF920" s="38"/>
      <c r="BG920" s="38"/>
      <c r="BH920" s="38"/>
      <c r="BI920" s="38"/>
      <c r="BJ920" s="38"/>
      <c r="BK920" s="38"/>
      <c r="BL920" s="38"/>
      <c r="BM920" s="38"/>
      <c r="BN920" s="38"/>
      <c r="BO920" s="38"/>
      <c r="BP920" s="38"/>
      <c r="BQ920" s="38"/>
      <c r="BR920" s="38"/>
    </row>
    <row r="921" ht="15.75" customHeight="1">
      <c r="A921" s="38"/>
      <c r="B921" s="36"/>
      <c r="C921" s="34"/>
      <c r="D921" s="36"/>
      <c r="E921" s="36"/>
      <c r="F921" s="36"/>
      <c r="G921" s="36"/>
      <c r="H921" s="36"/>
      <c r="I921" s="36"/>
      <c r="J921" s="38"/>
      <c r="K921" s="38"/>
      <c r="L921" s="39"/>
      <c r="M921" s="46"/>
      <c r="N921" s="264"/>
      <c r="O921" s="46"/>
      <c r="P921" s="46"/>
      <c r="Q921" s="34"/>
      <c r="R921" s="36"/>
      <c r="S921" s="46"/>
      <c r="T921" s="36"/>
      <c r="U921" s="46"/>
      <c r="V921" s="46"/>
      <c r="W921" s="38"/>
      <c r="X921" s="38"/>
      <c r="Y921" s="36"/>
      <c r="Z921" s="34"/>
      <c r="AA921" s="48"/>
      <c r="AB921" s="20"/>
      <c r="AC921" s="46"/>
      <c r="AD921" s="46"/>
      <c r="AE921" s="38"/>
      <c r="AF921" s="34"/>
      <c r="AG921" s="38"/>
      <c r="AH921" s="38"/>
      <c r="AI921" s="38"/>
      <c r="AJ921" s="38"/>
      <c r="AK921" s="38"/>
      <c r="AL921" s="38"/>
      <c r="AM921" s="38"/>
      <c r="AN921" s="38"/>
      <c r="AO921" s="34"/>
      <c r="AP921" s="34"/>
      <c r="AQ921" s="34"/>
      <c r="AR921" s="53"/>
      <c r="AS921" s="53"/>
      <c r="AT921" s="38"/>
      <c r="AU921" s="39"/>
      <c r="AV921" s="39"/>
      <c r="AW921" s="34"/>
      <c r="AX921" s="38"/>
      <c r="AY921" s="38"/>
      <c r="AZ921" s="38"/>
      <c r="BA921" s="38"/>
      <c r="BB921" s="38"/>
      <c r="BC921" s="38"/>
      <c r="BD921" s="38"/>
      <c r="BE921" s="38"/>
      <c r="BF921" s="38"/>
      <c r="BG921" s="38"/>
      <c r="BH921" s="38"/>
      <c r="BI921" s="38"/>
      <c r="BJ921" s="38"/>
      <c r="BK921" s="38"/>
      <c r="BL921" s="38"/>
      <c r="BM921" s="38"/>
      <c r="BN921" s="38"/>
      <c r="BO921" s="38"/>
      <c r="BP921" s="38"/>
      <c r="BQ921" s="38"/>
      <c r="BR921" s="38"/>
    </row>
    <row r="922" ht="15.75" customHeight="1">
      <c r="A922" s="38"/>
      <c r="B922" s="36"/>
      <c r="C922" s="34"/>
      <c r="D922" s="36"/>
      <c r="E922" s="36"/>
      <c r="F922" s="36"/>
      <c r="G922" s="36"/>
      <c r="H922" s="36"/>
      <c r="I922" s="36"/>
      <c r="J922" s="38"/>
      <c r="K922" s="38"/>
      <c r="L922" s="39"/>
      <c r="M922" s="46"/>
      <c r="N922" s="264"/>
      <c r="O922" s="46"/>
      <c r="P922" s="46"/>
      <c r="Q922" s="34"/>
      <c r="R922" s="36"/>
      <c r="S922" s="46"/>
      <c r="T922" s="36"/>
      <c r="U922" s="46"/>
      <c r="V922" s="46"/>
      <c r="W922" s="38"/>
      <c r="X922" s="38"/>
      <c r="Y922" s="36"/>
      <c r="Z922" s="34"/>
      <c r="AA922" s="48"/>
      <c r="AB922" s="20"/>
      <c r="AC922" s="46"/>
      <c r="AD922" s="46"/>
      <c r="AE922" s="38"/>
      <c r="AF922" s="34"/>
      <c r="AG922" s="38"/>
      <c r="AH922" s="38"/>
      <c r="AI922" s="38"/>
      <c r="AJ922" s="38"/>
      <c r="AK922" s="38"/>
      <c r="AL922" s="38"/>
      <c r="AM922" s="38"/>
      <c r="AN922" s="38"/>
      <c r="AO922" s="34"/>
      <c r="AP922" s="34"/>
      <c r="AQ922" s="34"/>
      <c r="AR922" s="53"/>
      <c r="AS922" s="53"/>
      <c r="AT922" s="38"/>
      <c r="AU922" s="39"/>
      <c r="AV922" s="39"/>
      <c r="AW922" s="34"/>
      <c r="AX922" s="38"/>
      <c r="AY922" s="38"/>
      <c r="AZ922" s="38"/>
      <c r="BA922" s="38"/>
      <c r="BB922" s="38"/>
      <c r="BC922" s="38"/>
      <c r="BD922" s="38"/>
      <c r="BE922" s="38"/>
      <c r="BF922" s="38"/>
      <c r="BG922" s="38"/>
      <c r="BH922" s="38"/>
      <c r="BI922" s="38"/>
      <c r="BJ922" s="38"/>
      <c r="BK922" s="38"/>
      <c r="BL922" s="38"/>
      <c r="BM922" s="38"/>
      <c r="BN922" s="38"/>
      <c r="BO922" s="38"/>
      <c r="BP922" s="38"/>
      <c r="BQ922" s="38"/>
      <c r="BR922" s="38"/>
    </row>
    <row r="923" ht="15.75" customHeight="1">
      <c r="A923" s="38"/>
      <c r="B923" s="36"/>
      <c r="C923" s="34"/>
      <c r="D923" s="36"/>
      <c r="E923" s="36"/>
      <c r="F923" s="36"/>
      <c r="G923" s="36"/>
      <c r="H923" s="36"/>
      <c r="I923" s="36"/>
      <c r="J923" s="38"/>
      <c r="K923" s="38"/>
      <c r="L923" s="39"/>
      <c r="M923" s="46"/>
      <c r="N923" s="264"/>
      <c r="O923" s="46"/>
      <c r="P923" s="46"/>
      <c r="Q923" s="34"/>
      <c r="R923" s="36"/>
      <c r="S923" s="46"/>
      <c r="T923" s="36"/>
      <c r="U923" s="46"/>
      <c r="V923" s="46"/>
      <c r="W923" s="38"/>
      <c r="X923" s="38"/>
      <c r="Y923" s="36"/>
      <c r="Z923" s="34"/>
      <c r="AA923" s="48"/>
      <c r="AB923" s="20"/>
      <c r="AC923" s="46"/>
      <c r="AD923" s="46"/>
      <c r="AE923" s="38"/>
      <c r="AF923" s="34"/>
      <c r="AG923" s="38"/>
      <c r="AH923" s="38"/>
      <c r="AI923" s="38"/>
      <c r="AJ923" s="38"/>
      <c r="AK923" s="38"/>
      <c r="AL923" s="38"/>
      <c r="AM923" s="38"/>
      <c r="AN923" s="38"/>
      <c r="AO923" s="34"/>
      <c r="AP923" s="34"/>
      <c r="AQ923" s="34"/>
      <c r="AR923" s="53"/>
      <c r="AS923" s="53"/>
      <c r="AT923" s="38"/>
      <c r="AU923" s="39"/>
      <c r="AV923" s="39"/>
      <c r="AW923" s="34"/>
      <c r="AX923" s="38"/>
      <c r="AY923" s="38"/>
      <c r="AZ923" s="38"/>
      <c r="BA923" s="38"/>
      <c r="BB923" s="38"/>
      <c r="BC923" s="38"/>
      <c r="BD923" s="38"/>
      <c r="BE923" s="38"/>
      <c r="BF923" s="38"/>
      <c r="BG923" s="38"/>
      <c r="BH923" s="38"/>
      <c r="BI923" s="38"/>
      <c r="BJ923" s="38"/>
      <c r="BK923" s="38"/>
      <c r="BL923" s="38"/>
      <c r="BM923" s="38"/>
      <c r="BN923" s="38"/>
      <c r="BO923" s="38"/>
      <c r="BP923" s="38"/>
      <c r="BQ923" s="38"/>
      <c r="BR923" s="38"/>
    </row>
    <row r="924" ht="15.75" customHeight="1">
      <c r="A924" s="38"/>
      <c r="B924" s="36"/>
      <c r="C924" s="34"/>
      <c r="D924" s="36"/>
      <c r="E924" s="36"/>
      <c r="F924" s="36"/>
      <c r="G924" s="36"/>
      <c r="H924" s="36"/>
      <c r="I924" s="36"/>
      <c r="J924" s="38"/>
      <c r="K924" s="38"/>
      <c r="L924" s="39"/>
      <c r="M924" s="46"/>
      <c r="N924" s="264"/>
      <c r="O924" s="46"/>
      <c r="P924" s="46"/>
      <c r="Q924" s="34"/>
      <c r="R924" s="36"/>
      <c r="S924" s="46"/>
      <c r="T924" s="36"/>
      <c r="U924" s="46"/>
      <c r="V924" s="46"/>
      <c r="W924" s="38"/>
      <c r="X924" s="38"/>
      <c r="Y924" s="36"/>
      <c r="Z924" s="34"/>
      <c r="AA924" s="48"/>
      <c r="AB924" s="20"/>
      <c r="AC924" s="46"/>
      <c r="AD924" s="46"/>
      <c r="AE924" s="38"/>
      <c r="AF924" s="34"/>
      <c r="AG924" s="38"/>
      <c r="AH924" s="38"/>
      <c r="AI924" s="38"/>
      <c r="AJ924" s="38"/>
      <c r="AK924" s="38"/>
      <c r="AL924" s="38"/>
      <c r="AM924" s="38"/>
      <c r="AN924" s="38"/>
      <c r="AO924" s="34"/>
      <c r="AP924" s="34"/>
      <c r="AQ924" s="34"/>
      <c r="AR924" s="53"/>
      <c r="AS924" s="53"/>
      <c r="AT924" s="38"/>
      <c r="AU924" s="39"/>
      <c r="AV924" s="39"/>
      <c r="AW924" s="34"/>
      <c r="AX924" s="38"/>
      <c r="AY924" s="38"/>
      <c r="AZ924" s="38"/>
      <c r="BA924" s="38"/>
      <c r="BB924" s="38"/>
      <c r="BC924" s="38"/>
      <c r="BD924" s="38"/>
      <c r="BE924" s="38"/>
      <c r="BF924" s="38"/>
      <c r="BG924" s="38"/>
      <c r="BH924" s="38"/>
      <c r="BI924" s="38"/>
      <c r="BJ924" s="38"/>
      <c r="BK924" s="38"/>
      <c r="BL924" s="38"/>
      <c r="BM924" s="38"/>
      <c r="BN924" s="38"/>
      <c r="BO924" s="38"/>
      <c r="BP924" s="38"/>
      <c r="BQ924" s="38"/>
      <c r="BR924" s="38"/>
    </row>
    <row r="925" ht="15.75" customHeight="1">
      <c r="A925" s="38"/>
      <c r="B925" s="36"/>
      <c r="C925" s="34"/>
      <c r="D925" s="36"/>
      <c r="E925" s="36"/>
      <c r="F925" s="36"/>
      <c r="G925" s="36"/>
      <c r="H925" s="36"/>
      <c r="I925" s="36"/>
      <c r="J925" s="38"/>
      <c r="K925" s="38"/>
      <c r="L925" s="39"/>
      <c r="M925" s="46"/>
      <c r="N925" s="264"/>
      <c r="O925" s="46"/>
      <c r="P925" s="46"/>
      <c r="Q925" s="34"/>
      <c r="R925" s="36"/>
      <c r="S925" s="46"/>
      <c r="T925" s="36"/>
      <c r="U925" s="46"/>
      <c r="V925" s="46"/>
      <c r="W925" s="38"/>
      <c r="X925" s="38"/>
      <c r="Y925" s="36"/>
      <c r="Z925" s="34"/>
      <c r="AA925" s="48"/>
      <c r="AB925" s="20"/>
      <c r="AC925" s="46"/>
      <c r="AD925" s="46"/>
      <c r="AE925" s="38"/>
      <c r="AF925" s="34"/>
      <c r="AG925" s="38"/>
      <c r="AH925" s="38"/>
      <c r="AI925" s="38"/>
      <c r="AJ925" s="38"/>
      <c r="AK925" s="38"/>
      <c r="AL925" s="38"/>
      <c r="AM925" s="38"/>
      <c r="AN925" s="38"/>
      <c r="AO925" s="34"/>
      <c r="AP925" s="34"/>
      <c r="AQ925" s="34"/>
      <c r="AR925" s="53"/>
      <c r="AS925" s="53"/>
      <c r="AT925" s="38"/>
      <c r="AU925" s="39"/>
      <c r="AV925" s="39"/>
      <c r="AW925" s="34"/>
      <c r="AX925" s="38"/>
      <c r="AY925" s="38"/>
      <c r="AZ925" s="38"/>
      <c r="BA925" s="38"/>
      <c r="BB925" s="38"/>
      <c r="BC925" s="38"/>
      <c r="BD925" s="38"/>
      <c r="BE925" s="38"/>
      <c r="BF925" s="38"/>
      <c r="BG925" s="38"/>
      <c r="BH925" s="38"/>
      <c r="BI925" s="38"/>
      <c r="BJ925" s="38"/>
      <c r="BK925" s="38"/>
      <c r="BL925" s="38"/>
      <c r="BM925" s="38"/>
      <c r="BN925" s="38"/>
      <c r="BO925" s="38"/>
      <c r="BP925" s="38"/>
      <c r="BQ925" s="38"/>
      <c r="BR925" s="38"/>
    </row>
    <row r="926" ht="15.75" customHeight="1">
      <c r="A926" s="38"/>
      <c r="B926" s="36"/>
      <c r="C926" s="34"/>
      <c r="D926" s="36"/>
      <c r="E926" s="36"/>
      <c r="F926" s="36"/>
      <c r="G926" s="36"/>
      <c r="H926" s="36"/>
      <c r="I926" s="36"/>
      <c r="J926" s="38"/>
      <c r="K926" s="38"/>
      <c r="L926" s="39"/>
      <c r="M926" s="46"/>
      <c r="N926" s="264"/>
      <c r="O926" s="46"/>
      <c r="P926" s="46"/>
      <c r="Q926" s="34"/>
      <c r="R926" s="36"/>
      <c r="S926" s="46"/>
      <c r="T926" s="36"/>
      <c r="U926" s="46"/>
      <c r="V926" s="46"/>
      <c r="W926" s="38"/>
      <c r="X926" s="38"/>
      <c r="Y926" s="36"/>
      <c r="Z926" s="34"/>
      <c r="AA926" s="48"/>
      <c r="AB926" s="20"/>
      <c r="AC926" s="46"/>
      <c r="AD926" s="46"/>
      <c r="AE926" s="38"/>
      <c r="AF926" s="34"/>
      <c r="AG926" s="38"/>
      <c r="AH926" s="38"/>
      <c r="AI926" s="38"/>
      <c r="AJ926" s="38"/>
      <c r="AK926" s="38"/>
      <c r="AL926" s="38"/>
      <c r="AM926" s="38"/>
      <c r="AN926" s="38"/>
      <c r="AO926" s="34"/>
      <c r="AP926" s="34"/>
      <c r="AQ926" s="34"/>
      <c r="AR926" s="53"/>
      <c r="AS926" s="53"/>
      <c r="AT926" s="38"/>
      <c r="AU926" s="39"/>
      <c r="AV926" s="39"/>
      <c r="AW926" s="34"/>
      <c r="AX926" s="38"/>
      <c r="AY926" s="38"/>
      <c r="AZ926" s="38"/>
      <c r="BA926" s="38"/>
      <c r="BB926" s="38"/>
      <c r="BC926" s="38"/>
      <c r="BD926" s="38"/>
      <c r="BE926" s="38"/>
      <c r="BF926" s="38"/>
      <c r="BG926" s="38"/>
      <c r="BH926" s="38"/>
      <c r="BI926" s="38"/>
      <c r="BJ926" s="38"/>
      <c r="BK926" s="38"/>
      <c r="BL926" s="38"/>
      <c r="BM926" s="38"/>
      <c r="BN926" s="38"/>
      <c r="BO926" s="38"/>
      <c r="BP926" s="38"/>
      <c r="BQ926" s="38"/>
      <c r="BR926" s="38"/>
    </row>
    <row r="927" ht="15.75" customHeight="1">
      <c r="A927" s="38"/>
      <c r="B927" s="36"/>
      <c r="C927" s="34"/>
      <c r="D927" s="36"/>
      <c r="E927" s="36"/>
      <c r="F927" s="36"/>
      <c r="G927" s="36"/>
      <c r="H927" s="36"/>
      <c r="I927" s="36"/>
      <c r="J927" s="38"/>
      <c r="K927" s="38"/>
      <c r="L927" s="39"/>
      <c r="M927" s="46"/>
      <c r="N927" s="264"/>
      <c r="O927" s="46"/>
      <c r="P927" s="46"/>
      <c r="Q927" s="34"/>
      <c r="R927" s="36"/>
      <c r="S927" s="46"/>
      <c r="T927" s="36"/>
      <c r="U927" s="46"/>
      <c r="V927" s="46"/>
      <c r="W927" s="38"/>
      <c r="X927" s="38"/>
      <c r="Y927" s="36"/>
      <c r="Z927" s="34"/>
      <c r="AA927" s="48"/>
      <c r="AB927" s="20"/>
      <c r="AC927" s="46"/>
      <c r="AD927" s="46"/>
      <c r="AE927" s="38"/>
      <c r="AF927" s="34"/>
      <c r="AG927" s="38"/>
      <c r="AH927" s="38"/>
      <c r="AI927" s="38"/>
      <c r="AJ927" s="38"/>
      <c r="AK927" s="38"/>
      <c r="AL927" s="38"/>
      <c r="AM927" s="38"/>
      <c r="AN927" s="38"/>
      <c r="AO927" s="34"/>
      <c r="AP927" s="34"/>
      <c r="AQ927" s="34"/>
      <c r="AR927" s="53"/>
      <c r="AS927" s="53"/>
      <c r="AT927" s="38"/>
      <c r="AU927" s="39"/>
      <c r="AV927" s="39"/>
      <c r="AW927" s="34"/>
      <c r="AX927" s="38"/>
      <c r="AY927" s="38"/>
      <c r="AZ927" s="38"/>
      <c r="BA927" s="38"/>
      <c r="BB927" s="38"/>
      <c r="BC927" s="38"/>
      <c r="BD927" s="38"/>
      <c r="BE927" s="38"/>
      <c r="BF927" s="38"/>
      <c r="BG927" s="38"/>
      <c r="BH927" s="38"/>
      <c r="BI927" s="38"/>
      <c r="BJ927" s="38"/>
      <c r="BK927" s="38"/>
      <c r="BL927" s="38"/>
      <c r="BM927" s="38"/>
      <c r="BN927" s="38"/>
      <c r="BO927" s="38"/>
      <c r="BP927" s="38"/>
      <c r="BQ927" s="38"/>
      <c r="BR927" s="38"/>
    </row>
    <row r="928" ht="15.75" customHeight="1">
      <c r="A928" s="38"/>
      <c r="B928" s="36"/>
      <c r="C928" s="34"/>
      <c r="D928" s="36"/>
      <c r="E928" s="36"/>
      <c r="F928" s="36"/>
      <c r="G928" s="36"/>
      <c r="H928" s="36"/>
      <c r="I928" s="36"/>
      <c r="J928" s="38"/>
      <c r="K928" s="38"/>
      <c r="L928" s="39"/>
      <c r="M928" s="46"/>
      <c r="N928" s="264"/>
      <c r="O928" s="46"/>
      <c r="P928" s="46"/>
      <c r="Q928" s="34"/>
      <c r="R928" s="36"/>
      <c r="S928" s="46"/>
      <c r="T928" s="36"/>
      <c r="U928" s="46"/>
      <c r="V928" s="46"/>
      <c r="W928" s="38"/>
      <c r="X928" s="38"/>
      <c r="Y928" s="36"/>
      <c r="Z928" s="34"/>
      <c r="AA928" s="48"/>
      <c r="AB928" s="20"/>
      <c r="AC928" s="46"/>
      <c r="AD928" s="46"/>
      <c r="AE928" s="38"/>
      <c r="AF928" s="34"/>
      <c r="AG928" s="38"/>
      <c r="AH928" s="38"/>
      <c r="AI928" s="38"/>
      <c r="AJ928" s="38"/>
      <c r="AK928" s="38"/>
      <c r="AL928" s="38"/>
      <c r="AM928" s="38"/>
      <c r="AN928" s="38"/>
      <c r="AO928" s="34"/>
      <c r="AP928" s="34"/>
      <c r="AQ928" s="34"/>
      <c r="AR928" s="53"/>
      <c r="AS928" s="53"/>
      <c r="AT928" s="38"/>
      <c r="AU928" s="39"/>
      <c r="AV928" s="39"/>
      <c r="AW928" s="34"/>
      <c r="AX928" s="38"/>
      <c r="AY928" s="38"/>
      <c r="AZ928" s="38"/>
      <c r="BA928" s="38"/>
      <c r="BB928" s="38"/>
      <c r="BC928" s="38"/>
      <c r="BD928" s="38"/>
      <c r="BE928" s="38"/>
      <c r="BF928" s="38"/>
      <c r="BG928" s="38"/>
      <c r="BH928" s="38"/>
      <c r="BI928" s="38"/>
      <c r="BJ928" s="38"/>
      <c r="BK928" s="38"/>
      <c r="BL928" s="38"/>
      <c r="BM928" s="38"/>
      <c r="BN928" s="38"/>
      <c r="BO928" s="38"/>
      <c r="BP928" s="38"/>
      <c r="BQ928" s="38"/>
      <c r="BR928" s="38"/>
    </row>
    <row r="929" ht="15.75" customHeight="1">
      <c r="A929" s="38"/>
      <c r="B929" s="36"/>
      <c r="C929" s="34"/>
      <c r="D929" s="36"/>
      <c r="E929" s="36"/>
      <c r="F929" s="36"/>
      <c r="G929" s="36"/>
      <c r="H929" s="36"/>
      <c r="I929" s="36"/>
      <c r="J929" s="38"/>
      <c r="K929" s="38"/>
      <c r="L929" s="39"/>
      <c r="M929" s="46"/>
      <c r="N929" s="264"/>
      <c r="O929" s="46"/>
      <c r="P929" s="46"/>
      <c r="Q929" s="34"/>
      <c r="R929" s="36"/>
      <c r="S929" s="46"/>
      <c r="T929" s="36"/>
      <c r="U929" s="46"/>
      <c r="V929" s="46"/>
      <c r="W929" s="38"/>
      <c r="X929" s="38"/>
      <c r="Y929" s="36"/>
      <c r="Z929" s="34"/>
      <c r="AA929" s="48"/>
      <c r="AB929" s="20"/>
      <c r="AC929" s="46"/>
      <c r="AD929" s="46"/>
      <c r="AE929" s="38"/>
      <c r="AF929" s="34"/>
      <c r="AG929" s="38"/>
      <c r="AH929" s="38"/>
      <c r="AI929" s="38"/>
      <c r="AJ929" s="38"/>
      <c r="AK929" s="38"/>
      <c r="AL929" s="38"/>
      <c r="AM929" s="38"/>
      <c r="AN929" s="38"/>
      <c r="AO929" s="34"/>
      <c r="AP929" s="34"/>
      <c r="AQ929" s="34"/>
      <c r="AR929" s="53"/>
      <c r="AS929" s="53"/>
      <c r="AT929" s="38"/>
      <c r="AU929" s="39"/>
      <c r="AV929" s="39"/>
      <c r="AW929" s="34"/>
      <c r="AX929" s="38"/>
      <c r="AY929" s="38"/>
      <c r="AZ929" s="38"/>
      <c r="BA929" s="38"/>
      <c r="BB929" s="38"/>
      <c r="BC929" s="38"/>
      <c r="BD929" s="38"/>
      <c r="BE929" s="38"/>
      <c r="BF929" s="38"/>
      <c r="BG929" s="38"/>
      <c r="BH929" s="38"/>
      <c r="BI929" s="38"/>
      <c r="BJ929" s="38"/>
      <c r="BK929" s="38"/>
      <c r="BL929" s="38"/>
      <c r="BM929" s="38"/>
      <c r="BN929" s="38"/>
      <c r="BO929" s="38"/>
      <c r="BP929" s="38"/>
      <c r="BQ929" s="38"/>
      <c r="BR929" s="38"/>
    </row>
    <row r="930" ht="15.75" customHeight="1">
      <c r="A930" s="38"/>
      <c r="B930" s="36"/>
      <c r="C930" s="34"/>
      <c r="D930" s="36"/>
      <c r="E930" s="36"/>
      <c r="F930" s="36"/>
      <c r="G930" s="36"/>
      <c r="H930" s="36"/>
      <c r="I930" s="36"/>
      <c r="J930" s="38"/>
      <c r="K930" s="38"/>
      <c r="L930" s="39"/>
      <c r="M930" s="46"/>
      <c r="N930" s="264"/>
      <c r="O930" s="46"/>
      <c r="P930" s="46"/>
      <c r="Q930" s="34"/>
      <c r="R930" s="36"/>
      <c r="S930" s="46"/>
      <c r="T930" s="36"/>
      <c r="U930" s="46"/>
      <c r="V930" s="46"/>
      <c r="W930" s="38"/>
      <c r="X930" s="38"/>
      <c r="Y930" s="36"/>
      <c r="Z930" s="34"/>
      <c r="AA930" s="48"/>
      <c r="AB930" s="20"/>
      <c r="AC930" s="46"/>
      <c r="AD930" s="46"/>
      <c r="AE930" s="38"/>
      <c r="AF930" s="34"/>
      <c r="AG930" s="38"/>
      <c r="AH930" s="38"/>
      <c r="AI930" s="38"/>
      <c r="AJ930" s="38"/>
      <c r="AK930" s="38"/>
      <c r="AL930" s="38"/>
      <c r="AM930" s="38"/>
      <c r="AN930" s="38"/>
      <c r="AO930" s="34"/>
      <c r="AP930" s="34"/>
      <c r="AQ930" s="34"/>
      <c r="AR930" s="53"/>
      <c r="AS930" s="53"/>
      <c r="AT930" s="38"/>
      <c r="AU930" s="39"/>
      <c r="AV930" s="39"/>
      <c r="AW930" s="34"/>
      <c r="AX930" s="38"/>
      <c r="AY930" s="38"/>
      <c r="AZ930" s="38"/>
      <c r="BA930" s="38"/>
      <c r="BB930" s="38"/>
      <c r="BC930" s="38"/>
      <c r="BD930" s="38"/>
      <c r="BE930" s="38"/>
      <c r="BF930" s="38"/>
      <c r="BG930" s="38"/>
      <c r="BH930" s="38"/>
      <c r="BI930" s="38"/>
      <c r="BJ930" s="38"/>
      <c r="BK930" s="38"/>
      <c r="BL930" s="38"/>
      <c r="BM930" s="38"/>
      <c r="BN930" s="38"/>
      <c r="BO930" s="38"/>
      <c r="BP930" s="38"/>
      <c r="BQ930" s="38"/>
      <c r="BR930" s="38"/>
    </row>
    <row r="931" ht="15.75" customHeight="1">
      <c r="A931" s="38"/>
      <c r="B931" s="36"/>
      <c r="C931" s="34"/>
      <c r="D931" s="36"/>
      <c r="E931" s="36"/>
      <c r="F931" s="36"/>
      <c r="G931" s="36"/>
      <c r="H931" s="36"/>
      <c r="I931" s="36"/>
      <c r="J931" s="38"/>
      <c r="K931" s="38"/>
      <c r="L931" s="39"/>
      <c r="M931" s="46"/>
      <c r="N931" s="264"/>
      <c r="O931" s="46"/>
      <c r="P931" s="46"/>
      <c r="Q931" s="34"/>
      <c r="R931" s="36"/>
      <c r="S931" s="46"/>
      <c r="T931" s="36"/>
      <c r="U931" s="46"/>
      <c r="V931" s="46"/>
      <c r="W931" s="38"/>
      <c r="X931" s="38"/>
      <c r="Y931" s="36"/>
      <c r="Z931" s="34"/>
      <c r="AA931" s="48"/>
      <c r="AB931" s="20"/>
      <c r="AC931" s="46"/>
      <c r="AD931" s="46"/>
      <c r="AE931" s="38"/>
      <c r="AF931" s="34"/>
      <c r="AG931" s="38"/>
      <c r="AH931" s="38"/>
      <c r="AI931" s="38"/>
      <c r="AJ931" s="38"/>
      <c r="AK931" s="38"/>
      <c r="AL931" s="38"/>
      <c r="AM931" s="38"/>
      <c r="AN931" s="38"/>
      <c r="AO931" s="34"/>
      <c r="AP931" s="34"/>
      <c r="AQ931" s="34"/>
      <c r="AR931" s="53"/>
      <c r="AS931" s="53"/>
      <c r="AT931" s="38"/>
      <c r="AU931" s="39"/>
      <c r="AV931" s="39"/>
      <c r="AW931" s="34"/>
      <c r="AX931" s="38"/>
      <c r="AY931" s="38"/>
      <c r="AZ931" s="38"/>
      <c r="BA931" s="38"/>
      <c r="BB931" s="38"/>
      <c r="BC931" s="38"/>
      <c r="BD931" s="38"/>
      <c r="BE931" s="38"/>
      <c r="BF931" s="38"/>
      <c r="BG931" s="38"/>
      <c r="BH931" s="38"/>
      <c r="BI931" s="38"/>
      <c r="BJ931" s="38"/>
      <c r="BK931" s="38"/>
      <c r="BL931" s="38"/>
      <c r="BM931" s="38"/>
      <c r="BN931" s="38"/>
      <c r="BO931" s="38"/>
      <c r="BP931" s="38"/>
      <c r="BQ931" s="38"/>
      <c r="BR931" s="38"/>
    </row>
    <row r="932" ht="15.75" customHeight="1">
      <c r="A932" s="38"/>
      <c r="B932" s="36"/>
      <c r="C932" s="34"/>
      <c r="D932" s="36"/>
      <c r="E932" s="36"/>
      <c r="F932" s="36"/>
      <c r="G932" s="36"/>
      <c r="H932" s="36"/>
      <c r="I932" s="36"/>
      <c r="J932" s="38"/>
      <c r="K932" s="38"/>
      <c r="L932" s="39"/>
      <c r="M932" s="46"/>
      <c r="N932" s="264"/>
      <c r="O932" s="46"/>
      <c r="P932" s="46"/>
      <c r="Q932" s="34"/>
      <c r="R932" s="36"/>
      <c r="S932" s="46"/>
      <c r="T932" s="36"/>
      <c r="U932" s="46"/>
      <c r="V932" s="46"/>
      <c r="W932" s="38"/>
      <c r="X932" s="38"/>
      <c r="Y932" s="36"/>
      <c r="Z932" s="34"/>
      <c r="AA932" s="48"/>
      <c r="AB932" s="20"/>
      <c r="AC932" s="46"/>
      <c r="AD932" s="46"/>
      <c r="AE932" s="38"/>
      <c r="AF932" s="34"/>
      <c r="AG932" s="38"/>
      <c r="AH932" s="38"/>
      <c r="AI932" s="38"/>
      <c r="AJ932" s="38"/>
      <c r="AK932" s="38"/>
      <c r="AL932" s="38"/>
      <c r="AM932" s="38"/>
      <c r="AN932" s="38"/>
      <c r="AO932" s="34"/>
      <c r="AP932" s="34"/>
      <c r="AQ932" s="34"/>
      <c r="AR932" s="53"/>
      <c r="AS932" s="53"/>
      <c r="AT932" s="38"/>
      <c r="AU932" s="39"/>
      <c r="AV932" s="39"/>
      <c r="AW932" s="34"/>
      <c r="AX932" s="38"/>
      <c r="AY932" s="38"/>
      <c r="AZ932" s="38"/>
      <c r="BA932" s="38"/>
      <c r="BB932" s="38"/>
      <c r="BC932" s="38"/>
      <c r="BD932" s="38"/>
      <c r="BE932" s="38"/>
      <c r="BF932" s="38"/>
      <c r="BG932" s="38"/>
      <c r="BH932" s="38"/>
      <c r="BI932" s="38"/>
      <c r="BJ932" s="38"/>
      <c r="BK932" s="38"/>
      <c r="BL932" s="38"/>
      <c r="BM932" s="38"/>
      <c r="BN932" s="38"/>
      <c r="BO932" s="38"/>
      <c r="BP932" s="38"/>
      <c r="BQ932" s="38"/>
      <c r="BR932" s="38"/>
    </row>
    <row r="933" ht="15.75" customHeight="1">
      <c r="A933" s="38"/>
      <c r="B933" s="36"/>
      <c r="C933" s="34"/>
      <c r="D933" s="36"/>
      <c r="E933" s="36"/>
      <c r="F933" s="36"/>
      <c r="G933" s="36"/>
      <c r="H933" s="36"/>
      <c r="I933" s="36"/>
      <c r="J933" s="38"/>
      <c r="K933" s="38"/>
      <c r="L933" s="39"/>
      <c r="M933" s="46"/>
      <c r="N933" s="264"/>
      <c r="O933" s="46"/>
      <c r="P933" s="46"/>
      <c r="Q933" s="34"/>
      <c r="R933" s="36"/>
      <c r="S933" s="46"/>
      <c r="T933" s="36"/>
      <c r="U933" s="46"/>
      <c r="V933" s="46"/>
      <c r="W933" s="38"/>
      <c r="X933" s="38"/>
      <c r="Y933" s="36"/>
      <c r="Z933" s="34"/>
      <c r="AA933" s="48"/>
      <c r="AB933" s="20"/>
      <c r="AC933" s="46"/>
      <c r="AD933" s="46"/>
      <c r="AE933" s="38"/>
      <c r="AF933" s="34"/>
      <c r="AG933" s="38"/>
      <c r="AH933" s="38"/>
      <c r="AI933" s="38"/>
      <c r="AJ933" s="38"/>
      <c r="AK933" s="38"/>
      <c r="AL933" s="38"/>
      <c r="AM933" s="38"/>
      <c r="AN933" s="38"/>
      <c r="AO933" s="34"/>
      <c r="AP933" s="34"/>
      <c r="AQ933" s="34"/>
      <c r="AR933" s="53"/>
      <c r="AS933" s="53"/>
      <c r="AT933" s="38"/>
      <c r="AU933" s="39"/>
      <c r="AV933" s="39"/>
      <c r="AW933" s="34"/>
      <c r="AX933" s="38"/>
      <c r="AY933" s="38"/>
      <c r="AZ933" s="38"/>
      <c r="BA933" s="38"/>
      <c r="BB933" s="38"/>
      <c r="BC933" s="38"/>
      <c r="BD933" s="38"/>
      <c r="BE933" s="38"/>
      <c r="BF933" s="38"/>
      <c r="BG933" s="38"/>
      <c r="BH933" s="38"/>
      <c r="BI933" s="38"/>
      <c r="BJ933" s="38"/>
      <c r="BK933" s="38"/>
      <c r="BL933" s="38"/>
      <c r="BM933" s="38"/>
      <c r="BN933" s="38"/>
      <c r="BO933" s="38"/>
      <c r="BP933" s="38"/>
      <c r="BQ933" s="38"/>
      <c r="BR933" s="38"/>
    </row>
    <row r="934" ht="15.75" customHeight="1">
      <c r="A934" s="38"/>
      <c r="B934" s="36"/>
      <c r="C934" s="34"/>
      <c r="D934" s="36"/>
      <c r="E934" s="36"/>
      <c r="F934" s="36"/>
      <c r="G934" s="36"/>
      <c r="H934" s="36"/>
      <c r="I934" s="36"/>
      <c r="J934" s="38"/>
      <c r="K934" s="38"/>
      <c r="L934" s="39"/>
      <c r="M934" s="46"/>
      <c r="N934" s="264"/>
      <c r="O934" s="46"/>
      <c r="P934" s="46"/>
      <c r="Q934" s="34"/>
      <c r="R934" s="36"/>
      <c r="S934" s="46"/>
      <c r="T934" s="36"/>
      <c r="U934" s="46"/>
      <c r="V934" s="46"/>
      <c r="W934" s="38"/>
      <c r="X934" s="38"/>
      <c r="Y934" s="36"/>
      <c r="Z934" s="34"/>
      <c r="AA934" s="48"/>
      <c r="AB934" s="20"/>
      <c r="AC934" s="46"/>
      <c r="AD934" s="46"/>
      <c r="AE934" s="38"/>
      <c r="AF934" s="34"/>
      <c r="AG934" s="38"/>
      <c r="AH934" s="38"/>
      <c r="AI934" s="38"/>
      <c r="AJ934" s="38"/>
      <c r="AK934" s="38"/>
      <c r="AL934" s="38"/>
      <c r="AM934" s="38"/>
      <c r="AN934" s="38"/>
      <c r="AO934" s="34"/>
      <c r="AP934" s="34"/>
      <c r="AQ934" s="34"/>
      <c r="AR934" s="53"/>
      <c r="AS934" s="53"/>
      <c r="AT934" s="38"/>
      <c r="AU934" s="39"/>
      <c r="AV934" s="39"/>
      <c r="AW934" s="34"/>
      <c r="AX934" s="38"/>
      <c r="AY934" s="38"/>
      <c r="AZ934" s="38"/>
      <c r="BA934" s="38"/>
      <c r="BB934" s="38"/>
      <c r="BC934" s="38"/>
      <c r="BD934" s="38"/>
      <c r="BE934" s="38"/>
      <c r="BF934" s="38"/>
      <c r="BG934" s="38"/>
      <c r="BH934" s="38"/>
      <c r="BI934" s="38"/>
      <c r="BJ934" s="38"/>
      <c r="BK934" s="38"/>
      <c r="BL934" s="38"/>
      <c r="BM934" s="38"/>
      <c r="BN934" s="38"/>
      <c r="BO934" s="38"/>
      <c r="BP934" s="38"/>
      <c r="BQ934" s="38"/>
      <c r="BR934" s="38"/>
    </row>
    <row r="935" ht="15.75" customHeight="1">
      <c r="A935" s="38"/>
      <c r="B935" s="36"/>
      <c r="C935" s="34"/>
      <c r="D935" s="36"/>
      <c r="E935" s="36"/>
      <c r="F935" s="36"/>
      <c r="G935" s="36"/>
      <c r="H935" s="36"/>
      <c r="I935" s="36"/>
      <c r="J935" s="38"/>
      <c r="K935" s="38"/>
      <c r="L935" s="39"/>
      <c r="M935" s="46"/>
      <c r="N935" s="264"/>
      <c r="O935" s="46"/>
      <c r="P935" s="46"/>
      <c r="Q935" s="34"/>
      <c r="R935" s="36"/>
      <c r="S935" s="46"/>
      <c r="T935" s="36"/>
      <c r="U935" s="46"/>
      <c r="V935" s="46"/>
      <c r="W935" s="38"/>
      <c r="X935" s="38"/>
      <c r="Y935" s="36"/>
      <c r="Z935" s="34"/>
      <c r="AA935" s="48"/>
      <c r="AB935" s="20"/>
      <c r="AC935" s="46"/>
      <c r="AD935" s="46"/>
      <c r="AE935" s="38"/>
      <c r="AF935" s="34"/>
      <c r="AG935" s="38"/>
      <c r="AH935" s="38"/>
      <c r="AI935" s="38"/>
      <c r="AJ935" s="38"/>
      <c r="AK935" s="38"/>
      <c r="AL935" s="38"/>
      <c r="AM935" s="38"/>
      <c r="AN935" s="38"/>
      <c r="AO935" s="34"/>
      <c r="AP935" s="34"/>
      <c r="AQ935" s="34"/>
      <c r="AR935" s="53"/>
      <c r="AS935" s="53"/>
      <c r="AT935" s="38"/>
      <c r="AU935" s="39"/>
      <c r="AV935" s="39"/>
      <c r="AW935" s="34"/>
      <c r="AX935" s="38"/>
      <c r="AY935" s="38"/>
      <c r="AZ935" s="38"/>
      <c r="BA935" s="38"/>
      <c r="BB935" s="38"/>
      <c r="BC935" s="38"/>
      <c r="BD935" s="38"/>
      <c r="BE935" s="38"/>
      <c r="BF935" s="38"/>
      <c r="BG935" s="38"/>
      <c r="BH935" s="38"/>
      <c r="BI935" s="38"/>
      <c r="BJ935" s="38"/>
      <c r="BK935" s="38"/>
      <c r="BL935" s="38"/>
      <c r="BM935" s="38"/>
      <c r="BN935" s="38"/>
      <c r="BO935" s="38"/>
      <c r="BP935" s="38"/>
      <c r="BQ935" s="38"/>
      <c r="BR935" s="38"/>
    </row>
    <row r="936" ht="15.75" customHeight="1">
      <c r="A936" s="38"/>
      <c r="B936" s="36"/>
      <c r="C936" s="34"/>
      <c r="D936" s="36"/>
      <c r="E936" s="36"/>
      <c r="F936" s="36"/>
      <c r="G936" s="36"/>
      <c r="H936" s="36"/>
      <c r="I936" s="36"/>
      <c r="J936" s="38"/>
      <c r="K936" s="38"/>
      <c r="L936" s="39"/>
      <c r="M936" s="46"/>
      <c r="N936" s="264"/>
      <c r="O936" s="46"/>
      <c r="P936" s="46"/>
      <c r="Q936" s="34"/>
      <c r="R936" s="36"/>
      <c r="S936" s="46"/>
      <c r="T936" s="36"/>
      <c r="U936" s="46"/>
      <c r="V936" s="46"/>
      <c r="W936" s="38"/>
      <c r="X936" s="38"/>
      <c r="Y936" s="36"/>
      <c r="Z936" s="34"/>
      <c r="AA936" s="48"/>
      <c r="AB936" s="20"/>
      <c r="AC936" s="46"/>
      <c r="AD936" s="46"/>
      <c r="AE936" s="38"/>
      <c r="AF936" s="34"/>
      <c r="AG936" s="38"/>
      <c r="AH936" s="38"/>
      <c r="AI936" s="38"/>
      <c r="AJ936" s="38"/>
      <c r="AK936" s="38"/>
      <c r="AL936" s="38"/>
      <c r="AM936" s="38"/>
      <c r="AN936" s="38"/>
      <c r="AO936" s="34"/>
      <c r="AP936" s="34"/>
      <c r="AQ936" s="34"/>
      <c r="AR936" s="53"/>
      <c r="AS936" s="53"/>
      <c r="AT936" s="38"/>
      <c r="AU936" s="39"/>
      <c r="AV936" s="39"/>
      <c r="AW936" s="34"/>
      <c r="AX936" s="38"/>
      <c r="AY936" s="38"/>
      <c r="AZ936" s="38"/>
      <c r="BA936" s="38"/>
      <c r="BB936" s="38"/>
      <c r="BC936" s="38"/>
      <c r="BD936" s="38"/>
      <c r="BE936" s="38"/>
      <c r="BF936" s="38"/>
      <c r="BG936" s="38"/>
      <c r="BH936" s="38"/>
      <c r="BI936" s="38"/>
      <c r="BJ936" s="38"/>
      <c r="BK936" s="38"/>
      <c r="BL936" s="38"/>
      <c r="BM936" s="38"/>
      <c r="BN936" s="38"/>
      <c r="BO936" s="38"/>
      <c r="BP936" s="38"/>
      <c r="BQ936" s="38"/>
      <c r="BR936" s="38"/>
    </row>
    <row r="937" ht="15.75" customHeight="1">
      <c r="A937" s="38"/>
      <c r="B937" s="36"/>
      <c r="C937" s="34"/>
      <c r="D937" s="36"/>
      <c r="E937" s="36"/>
      <c r="F937" s="36"/>
      <c r="G937" s="36"/>
      <c r="H937" s="36"/>
      <c r="I937" s="36"/>
      <c r="J937" s="38"/>
      <c r="K937" s="38"/>
      <c r="L937" s="39"/>
      <c r="M937" s="46"/>
      <c r="N937" s="264"/>
      <c r="O937" s="46"/>
      <c r="P937" s="46"/>
      <c r="Q937" s="34"/>
      <c r="R937" s="36"/>
      <c r="S937" s="46"/>
      <c r="T937" s="36"/>
      <c r="U937" s="46"/>
      <c r="V937" s="46"/>
      <c r="W937" s="38"/>
      <c r="X937" s="38"/>
      <c r="Y937" s="36"/>
      <c r="Z937" s="34"/>
      <c r="AA937" s="48"/>
      <c r="AB937" s="20"/>
      <c r="AC937" s="46"/>
      <c r="AD937" s="46"/>
      <c r="AE937" s="38"/>
      <c r="AF937" s="34"/>
      <c r="AG937" s="38"/>
      <c r="AH937" s="38"/>
      <c r="AI937" s="38"/>
      <c r="AJ937" s="38"/>
      <c r="AK937" s="38"/>
      <c r="AL937" s="38"/>
      <c r="AM937" s="38"/>
      <c r="AN937" s="38"/>
      <c r="AO937" s="34"/>
      <c r="AP937" s="34"/>
      <c r="AQ937" s="34"/>
      <c r="AR937" s="53"/>
      <c r="AS937" s="53"/>
      <c r="AT937" s="38"/>
      <c r="AU937" s="39"/>
      <c r="AV937" s="39"/>
      <c r="AW937" s="34"/>
      <c r="AX937" s="38"/>
      <c r="AY937" s="38"/>
      <c r="AZ937" s="38"/>
      <c r="BA937" s="38"/>
      <c r="BB937" s="38"/>
      <c r="BC937" s="38"/>
      <c r="BD937" s="38"/>
      <c r="BE937" s="38"/>
      <c r="BF937" s="38"/>
      <c r="BG937" s="38"/>
      <c r="BH937" s="38"/>
      <c r="BI937" s="38"/>
      <c r="BJ937" s="38"/>
      <c r="BK937" s="38"/>
      <c r="BL937" s="38"/>
      <c r="BM937" s="38"/>
      <c r="BN937" s="38"/>
      <c r="BO937" s="38"/>
      <c r="BP937" s="38"/>
      <c r="BQ937" s="38"/>
      <c r="BR937" s="38"/>
    </row>
    <row r="938" ht="15.75" customHeight="1">
      <c r="A938" s="38"/>
      <c r="B938" s="36"/>
      <c r="C938" s="34"/>
      <c r="D938" s="36"/>
      <c r="E938" s="36"/>
      <c r="F938" s="36"/>
      <c r="G938" s="36"/>
      <c r="H938" s="36"/>
      <c r="I938" s="36"/>
      <c r="J938" s="38"/>
      <c r="K938" s="38"/>
      <c r="L938" s="39"/>
      <c r="M938" s="46"/>
      <c r="N938" s="264"/>
      <c r="O938" s="46"/>
      <c r="P938" s="46"/>
      <c r="Q938" s="34"/>
      <c r="R938" s="36"/>
      <c r="S938" s="46"/>
      <c r="T938" s="36"/>
      <c r="U938" s="46"/>
      <c r="V938" s="46"/>
      <c r="W938" s="38"/>
      <c r="X938" s="38"/>
      <c r="Y938" s="36"/>
      <c r="Z938" s="34"/>
      <c r="AA938" s="48"/>
      <c r="AB938" s="20"/>
      <c r="AC938" s="46"/>
      <c r="AD938" s="46"/>
      <c r="AE938" s="38"/>
      <c r="AF938" s="34"/>
      <c r="AG938" s="38"/>
      <c r="AH938" s="38"/>
      <c r="AI938" s="38"/>
      <c r="AJ938" s="38"/>
      <c r="AK938" s="38"/>
      <c r="AL938" s="38"/>
      <c r="AM938" s="38"/>
      <c r="AN938" s="38"/>
      <c r="AO938" s="34"/>
      <c r="AP938" s="34"/>
      <c r="AQ938" s="34"/>
      <c r="AR938" s="53"/>
      <c r="AS938" s="53"/>
      <c r="AT938" s="38"/>
      <c r="AU938" s="39"/>
      <c r="AV938" s="39"/>
      <c r="AW938" s="34"/>
      <c r="AX938" s="38"/>
      <c r="AY938" s="38"/>
      <c r="AZ938" s="38"/>
      <c r="BA938" s="38"/>
      <c r="BB938" s="38"/>
      <c r="BC938" s="38"/>
      <c r="BD938" s="38"/>
      <c r="BE938" s="38"/>
      <c r="BF938" s="38"/>
      <c r="BG938" s="38"/>
      <c r="BH938" s="38"/>
      <c r="BI938" s="38"/>
      <c r="BJ938" s="38"/>
      <c r="BK938" s="38"/>
      <c r="BL938" s="38"/>
      <c r="BM938" s="38"/>
      <c r="BN938" s="38"/>
      <c r="BO938" s="38"/>
      <c r="BP938" s="38"/>
      <c r="BQ938" s="38"/>
      <c r="BR938" s="38"/>
    </row>
    <row r="939" ht="15.75" customHeight="1">
      <c r="A939" s="38"/>
      <c r="B939" s="36"/>
      <c r="C939" s="34"/>
      <c r="D939" s="36"/>
      <c r="E939" s="36"/>
      <c r="F939" s="36"/>
      <c r="G939" s="36"/>
      <c r="H939" s="36"/>
      <c r="I939" s="36"/>
      <c r="J939" s="38"/>
      <c r="K939" s="38"/>
      <c r="L939" s="39"/>
      <c r="M939" s="46"/>
      <c r="N939" s="264"/>
      <c r="O939" s="46"/>
      <c r="P939" s="46"/>
      <c r="Q939" s="34"/>
      <c r="R939" s="36"/>
      <c r="S939" s="46"/>
      <c r="T939" s="36"/>
      <c r="U939" s="46"/>
      <c r="V939" s="46"/>
      <c r="W939" s="38"/>
      <c r="X939" s="38"/>
      <c r="Y939" s="36"/>
      <c r="Z939" s="34"/>
      <c r="AA939" s="48"/>
      <c r="AB939" s="20"/>
      <c r="AC939" s="46"/>
      <c r="AD939" s="46"/>
      <c r="AE939" s="38"/>
      <c r="AF939" s="34"/>
      <c r="AG939" s="38"/>
      <c r="AH939" s="38"/>
      <c r="AI939" s="38"/>
      <c r="AJ939" s="38"/>
      <c r="AK939" s="38"/>
      <c r="AL939" s="38"/>
      <c r="AM939" s="38"/>
      <c r="AN939" s="38"/>
      <c r="AO939" s="34"/>
      <c r="AP939" s="34"/>
      <c r="AQ939" s="34"/>
      <c r="AR939" s="53"/>
      <c r="AS939" s="53"/>
      <c r="AT939" s="38"/>
      <c r="AU939" s="39"/>
      <c r="AV939" s="39"/>
      <c r="AW939" s="34"/>
      <c r="AX939" s="38"/>
      <c r="AY939" s="38"/>
      <c r="AZ939" s="38"/>
      <c r="BA939" s="38"/>
      <c r="BB939" s="38"/>
      <c r="BC939" s="38"/>
      <c r="BD939" s="38"/>
      <c r="BE939" s="38"/>
      <c r="BF939" s="38"/>
      <c r="BG939" s="38"/>
      <c r="BH939" s="38"/>
      <c r="BI939" s="38"/>
      <c r="BJ939" s="38"/>
      <c r="BK939" s="38"/>
      <c r="BL939" s="38"/>
      <c r="BM939" s="38"/>
      <c r="BN939" s="38"/>
      <c r="BO939" s="38"/>
      <c r="BP939" s="38"/>
      <c r="BQ939" s="38"/>
      <c r="BR939" s="38"/>
    </row>
    <row r="940" ht="15.75" customHeight="1">
      <c r="A940" s="38"/>
      <c r="B940" s="36"/>
      <c r="C940" s="34"/>
      <c r="D940" s="36"/>
      <c r="E940" s="36"/>
      <c r="F940" s="36"/>
      <c r="G940" s="36"/>
      <c r="H940" s="36"/>
      <c r="I940" s="36"/>
      <c r="J940" s="38"/>
      <c r="K940" s="38"/>
      <c r="L940" s="39"/>
      <c r="M940" s="46"/>
      <c r="N940" s="264"/>
      <c r="O940" s="46"/>
      <c r="P940" s="46"/>
      <c r="Q940" s="34"/>
      <c r="R940" s="36"/>
      <c r="S940" s="46"/>
      <c r="T940" s="36"/>
      <c r="U940" s="46"/>
      <c r="V940" s="46"/>
      <c r="W940" s="38"/>
      <c r="X940" s="38"/>
      <c r="Y940" s="36"/>
      <c r="Z940" s="34"/>
      <c r="AA940" s="48"/>
      <c r="AB940" s="20"/>
      <c r="AC940" s="46"/>
      <c r="AD940" s="46"/>
      <c r="AE940" s="38"/>
      <c r="AF940" s="34"/>
      <c r="AG940" s="38"/>
      <c r="AH940" s="38"/>
      <c r="AI940" s="38"/>
      <c r="AJ940" s="38"/>
      <c r="AK940" s="38"/>
      <c r="AL940" s="38"/>
      <c r="AM940" s="38"/>
      <c r="AN940" s="38"/>
      <c r="AO940" s="34"/>
      <c r="AP940" s="34"/>
      <c r="AQ940" s="34"/>
      <c r="AR940" s="53"/>
      <c r="AS940" s="53"/>
      <c r="AT940" s="38"/>
      <c r="AU940" s="39"/>
      <c r="AV940" s="39"/>
      <c r="AW940" s="34"/>
      <c r="AX940" s="38"/>
      <c r="AY940" s="38"/>
      <c r="AZ940" s="38"/>
      <c r="BA940" s="38"/>
      <c r="BB940" s="38"/>
      <c r="BC940" s="38"/>
      <c r="BD940" s="38"/>
      <c r="BE940" s="38"/>
      <c r="BF940" s="38"/>
      <c r="BG940" s="38"/>
      <c r="BH940" s="38"/>
      <c r="BI940" s="38"/>
      <c r="BJ940" s="38"/>
      <c r="BK940" s="38"/>
      <c r="BL940" s="38"/>
      <c r="BM940" s="38"/>
      <c r="BN940" s="38"/>
      <c r="BO940" s="38"/>
      <c r="BP940" s="38"/>
      <c r="BQ940" s="38"/>
      <c r="BR940" s="38"/>
    </row>
    <row r="941" ht="15.75" customHeight="1">
      <c r="A941" s="38"/>
      <c r="B941" s="36"/>
      <c r="C941" s="34"/>
      <c r="D941" s="36"/>
      <c r="E941" s="36"/>
      <c r="F941" s="36"/>
      <c r="G941" s="36"/>
      <c r="H941" s="36"/>
      <c r="I941" s="36"/>
      <c r="J941" s="38"/>
      <c r="K941" s="38"/>
      <c r="L941" s="39"/>
      <c r="M941" s="46"/>
      <c r="N941" s="264"/>
      <c r="O941" s="46"/>
      <c r="P941" s="46"/>
      <c r="Q941" s="34"/>
      <c r="R941" s="36"/>
      <c r="S941" s="46"/>
      <c r="T941" s="36"/>
      <c r="U941" s="46"/>
      <c r="V941" s="46"/>
      <c r="W941" s="38"/>
      <c r="X941" s="38"/>
      <c r="Y941" s="36"/>
      <c r="Z941" s="34"/>
      <c r="AA941" s="48"/>
      <c r="AB941" s="20"/>
      <c r="AC941" s="46"/>
      <c r="AD941" s="46"/>
      <c r="AE941" s="38"/>
      <c r="AF941" s="34"/>
      <c r="AG941" s="38"/>
      <c r="AH941" s="38"/>
      <c r="AI941" s="38"/>
      <c r="AJ941" s="38"/>
      <c r="AK941" s="38"/>
      <c r="AL941" s="38"/>
      <c r="AM941" s="38"/>
      <c r="AN941" s="38"/>
      <c r="AO941" s="34"/>
      <c r="AP941" s="34"/>
      <c r="AQ941" s="34"/>
      <c r="AR941" s="53"/>
      <c r="AS941" s="53"/>
      <c r="AT941" s="38"/>
      <c r="AU941" s="39"/>
      <c r="AV941" s="39"/>
      <c r="AW941" s="34"/>
      <c r="AX941" s="38"/>
      <c r="AY941" s="38"/>
      <c r="AZ941" s="38"/>
      <c r="BA941" s="38"/>
      <c r="BB941" s="38"/>
      <c r="BC941" s="38"/>
      <c r="BD941" s="38"/>
      <c r="BE941" s="38"/>
      <c r="BF941" s="38"/>
      <c r="BG941" s="38"/>
      <c r="BH941" s="38"/>
      <c r="BI941" s="38"/>
      <c r="BJ941" s="38"/>
      <c r="BK941" s="38"/>
      <c r="BL941" s="38"/>
      <c r="BM941" s="38"/>
      <c r="BN941" s="38"/>
      <c r="BO941" s="38"/>
      <c r="BP941" s="38"/>
      <c r="BQ941" s="38"/>
      <c r="BR941" s="38"/>
    </row>
    <row r="942" ht="15.75" customHeight="1">
      <c r="A942" s="38"/>
      <c r="B942" s="36"/>
      <c r="C942" s="34"/>
      <c r="D942" s="36"/>
      <c r="E942" s="36"/>
      <c r="F942" s="36"/>
      <c r="G942" s="36"/>
      <c r="H942" s="36"/>
      <c r="I942" s="36"/>
      <c r="J942" s="38"/>
      <c r="K942" s="38"/>
      <c r="L942" s="39"/>
      <c r="M942" s="46"/>
      <c r="N942" s="264"/>
      <c r="O942" s="46"/>
      <c r="P942" s="46"/>
      <c r="Q942" s="34"/>
      <c r="R942" s="36"/>
      <c r="S942" s="46"/>
      <c r="T942" s="36"/>
      <c r="U942" s="46"/>
      <c r="V942" s="46"/>
      <c r="W942" s="38"/>
      <c r="X942" s="38"/>
      <c r="Y942" s="36"/>
      <c r="Z942" s="34"/>
      <c r="AA942" s="48"/>
      <c r="AB942" s="20"/>
      <c r="AC942" s="46"/>
      <c r="AD942" s="46"/>
      <c r="AE942" s="38"/>
      <c r="AF942" s="34"/>
      <c r="AG942" s="38"/>
      <c r="AH942" s="38"/>
      <c r="AI942" s="38"/>
      <c r="AJ942" s="38"/>
      <c r="AK942" s="38"/>
      <c r="AL942" s="38"/>
      <c r="AM942" s="38"/>
      <c r="AN942" s="38"/>
      <c r="AO942" s="34"/>
      <c r="AP942" s="34"/>
      <c r="AQ942" s="34"/>
      <c r="AR942" s="53"/>
      <c r="AS942" s="53"/>
      <c r="AT942" s="38"/>
      <c r="AU942" s="39"/>
      <c r="AV942" s="39"/>
      <c r="AW942" s="34"/>
      <c r="AX942" s="38"/>
      <c r="AY942" s="38"/>
      <c r="AZ942" s="38"/>
      <c r="BA942" s="38"/>
      <c r="BB942" s="38"/>
      <c r="BC942" s="38"/>
      <c r="BD942" s="38"/>
      <c r="BE942" s="38"/>
      <c r="BF942" s="38"/>
      <c r="BG942" s="38"/>
      <c r="BH942" s="38"/>
      <c r="BI942" s="38"/>
      <c r="BJ942" s="38"/>
      <c r="BK942" s="38"/>
      <c r="BL942" s="38"/>
      <c r="BM942" s="38"/>
      <c r="BN942" s="38"/>
      <c r="BO942" s="38"/>
      <c r="BP942" s="38"/>
      <c r="BQ942" s="38"/>
      <c r="BR942" s="38"/>
    </row>
    <row r="943" ht="15.75" customHeight="1">
      <c r="A943" s="38"/>
      <c r="B943" s="36"/>
      <c r="C943" s="34"/>
      <c r="D943" s="36"/>
      <c r="E943" s="36"/>
      <c r="F943" s="36"/>
      <c r="G943" s="36"/>
      <c r="H943" s="36"/>
      <c r="I943" s="36"/>
      <c r="J943" s="38"/>
      <c r="K943" s="38"/>
      <c r="L943" s="39"/>
      <c r="M943" s="46"/>
      <c r="N943" s="264"/>
      <c r="O943" s="46"/>
      <c r="P943" s="46"/>
      <c r="Q943" s="34"/>
      <c r="R943" s="36"/>
      <c r="S943" s="46"/>
      <c r="T943" s="36"/>
      <c r="U943" s="46"/>
      <c r="V943" s="46"/>
      <c r="W943" s="38"/>
      <c r="X943" s="38"/>
      <c r="Y943" s="36"/>
      <c r="Z943" s="34"/>
      <c r="AA943" s="48"/>
      <c r="AB943" s="20"/>
      <c r="AC943" s="46"/>
      <c r="AD943" s="46"/>
      <c r="AE943" s="38"/>
      <c r="AF943" s="34"/>
      <c r="AG943" s="38"/>
      <c r="AH943" s="38"/>
      <c r="AI943" s="38"/>
      <c r="AJ943" s="38"/>
      <c r="AK943" s="38"/>
      <c r="AL943" s="38"/>
      <c r="AM943" s="38"/>
      <c r="AN943" s="38"/>
      <c r="AO943" s="34"/>
      <c r="AP943" s="34"/>
      <c r="AQ943" s="34"/>
      <c r="AR943" s="53"/>
      <c r="AS943" s="53"/>
      <c r="AT943" s="38"/>
      <c r="AU943" s="39"/>
      <c r="AV943" s="39"/>
      <c r="AW943" s="34"/>
      <c r="AX943" s="38"/>
      <c r="AY943" s="38"/>
      <c r="AZ943" s="38"/>
      <c r="BA943" s="38"/>
      <c r="BB943" s="38"/>
      <c r="BC943" s="38"/>
      <c r="BD943" s="38"/>
      <c r="BE943" s="38"/>
      <c r="BF943" s="38"/>
      <c r="BG943" s="38"/>
      <c r="BH943" s="38"/>
      <c r="BI943" s="38"/>
      <c r="BJ943" s="38"/>
      <c r="BK943" s="38"/>
      <c r="BL943" s="38"/>
      <c r="BM943" s="38"/>
      <c r="BN943" s="38"/>
      <c r="BO943" s="38"/>
      <c r="BP943" s="38"/>
      <c r="BQ943" s="38"/>
      <c r="BR943" s="38"/>
    </row>
    <row r="944" ht="15.75" customHeight="1">
      <c r="A944" s="38"/>
      <c r="B944" s="36"/>
      <c r="C944" s="34"/>
      <c r="D944" s="36"/>
      <c r="E944" s="36"/>
      <c r="F944" s="36"/>
      <c r="G944" s="36"/>
      <c r="H944" s="36"/>
      <c r="I944" s="36"/>
      <c r="J944" s="38"/>
      <c r="K944" s="38"/>
      <c r="L944" s="39"/>
      <c r="M944" s="46"/>
      <c r="N944" s="264"/>
      <c r="O944" s="46"/>
      <c r="P944" s="46"/>
      <c r="Q944" s="34"/>
      <c r="R944" s="36"/>
      <c r="S944" s="46"/>
      <c r="T944" s="36"/>
      <c r="U944" s="46"/>
      <c r="V944" s="46"/>
      <c r="W944" s="38"/>
      <c r="X944" s="38"/>
      <c r="Y944" s="36"/>
      <c r="Z944" s="34"/>
      <c r="AA944" s="48"/>
      <c r="AB944" s="20"/>
      <c r="AC944" s="46"/>
      <c r="AD944" s="46"/>
      <c r="AE944" s="38"/>
      <c r="AF944" s="34"/>
      <c r="AG944" s="38"/>
      <c r="AH944" s="38"/>
      <c r="AI944" s="38"/>
      <c r="AJ944" s="38"/>
      <c r="AK944" s="38"/>
      <c r="AL944" s="38"/>
      <c r="AM944" s="38"/>
      <c r="AN944" s="38"/>
      <c r="AO944" s="34"/>
      <c r="AP944" s="34"/>
      <c r="AQ944" s="34"/>
      <c r="AR944" s="53"/>
      <c r="AS944" s="53"/>
      <c r="AT944" s="38"/>
      <c r="AU944" s="39"/>
      <c r="AV944" s="39"/>
      <c r="AW944" s="34"/>
      <c r="AX944" s="38"/>
      <c r="AY944" s="38"/>
      <c r="AZ944" s="38"/>
      <c r="BA944" s="38"/>
      <c r="BB944" s="38"/>
      <c r="BC944" s="38"/>
      <c r="BD944" s="38"/>
      <c r="BE944" s="38"/>
      <c r="BF944" s="38"/>
      <c r="BG944" s="38"/>
      <c r="BH944" s="38"/>
      <c r="BI944" s="38"/>
      <c r="BJ944" s="38"/>
      <c r="BK944" s="38"/>
      <c r="BL944" s="38"/>
      <c r="BM944" s="38"/>
      <c r="BN944" s="38"/>
      <c r="BO944" s="38"/>
      <c r="BP944" s="38"/>
      <c r="BQ944" s="38"/>
      <c r="BR944" s="38"/>
    </row>
    <row r="945" ht="15.75" customHeight="1">
      <c r="A945" s="38"/>
      <c r="B945" s="36"/>
      <c r="C945" s="34"/>
      <c r="D945" s="36"/>
      <c r="E945" s="36"/>
      <c r="F945" s="36"/>
      <c r="G945" s="36"/>
      <c r="H945" s="36"/>
      <c r="I945" s="36"/>
      <c r="J945" s="38"/>
      <c r="K945" s="38"/>
      <c r="L945" s="39"/>
      <c r="M945" s="46"/>
      <c r="N945" s="264"/>
      <c r="O945" s="46"/>
      <c r="P945" s="46"/>
      <c r="Q945" s="34"/>
      <c r="R945" s="36"/>
      <c r="S945" s="46"/>
      <c r="T945" s="36"/>
      <c r="U945" s="46"/>
      <c r="V945" s="46"/>
      <c r="W945" s="38"/>
      <c r="X945" s="38"/>
      <c r="Y945" s="36"/>
      <c r="Z945" s="34"/>
      <c r="AA945" s="48"/>
      <c r="AB945" s="20"/>
      <c r="AC945" s="46"/>
      <c r="AD945" s="46"/>
      <c r="AE945" s="38"/>
      <c r="AF945" s="34"/>
      <c r="AG945" s="38"/>
      <c r="AH945" s="38"/>
      <c r="AI945" s="38"/>
      <c r="AJ945" s="38"/>
      <c r="AK945" s="38"/>
      <c r="AL945" s="38"/>
      <c r="AM945" s="38"/>
      <c r="AN945" s="38"/>
      <c r="AO945" s="34"/>
      <c r="AP945" s="34"/>
      <c r="AQ945" s="34"/>
      <c r="AR945" s="53"/>
      <c r="AS945" s="53"/>
      <c r="AT945" s="38"/>
      <c r="AU945" s="39"/>
      <c r="AV945" s="39"/>
      <c r="AW945" s="34"/>
      <c r="AX945" s="38"/>
      <c r="AY945" s="38"/>
      <c r="AZ945" s="38"/>
      <c r="BA945" s="38"/>
      <c r="BB945" s="38"/>
      <c r="BC945" s="38"/>
      <c r="BD945" s="38"/>
      <c r="BE945" s="38"/>
      <c r="BF945" s="38"/>
      <c r="BG945" s="38"/>
      <c r="BH945" s="38"/>
      <c r="BI945" s="38"/>
      <c r="BJ945" s="38"/>
      <c r="BK945" s="38"/>
      <c r="BL945" s="38"/>
      <c r="BM945" s="38"/>
      <c r="BN945" s="38"/>
      <c r="BO945" s="38"/>
      <c r="BP945" s="38"/>
      <c r="BQ945" s="38"/>
      <c r="BR945" s="38"/>
    </row>
    <row r="946" ht="15.75" customHeight="1">
      <c r="A946" s="38"/>
      <c r="B946" s="36"/>
      <c r="C946" s="34"/>
      <c r="D946" s="36"/>
      <c r="E946" s="36"/>
      <c r="F946" s="36"/>
      <c r="G946" s="36"/>
      <c r="H946" s="36"/>
      <c r="I946" s="36"/>
      <c r="J946" s="38"/>
      <c r="K946" s="38"/>
      <c r="L946" s="39"/>
      <c r="M946" s="46"/>
      <c r="N946" s="264"/>
      <c r="O946" s="46"/>
      <c r="P946" s="46"/>
      <c r="Q946" s="34"/>
      <c r="R946" s="36"/>
      <c r="S946" s="46"/>
      <c r="T946" s="36"/>
      <c r="U946" s="46"/>
      <c r="V946" s="46"/>
      <c r="W946" s="38"/>
      <c r="X946" s="38"/>
      <c r="Y946" s="36"/>
      <c r="Z946" s="34"/>
      <c r="AA946" s="48"/>
      <c r="AB946" s="20"/>
      <c r="AC946" s="46"/>
      <c r="AD946" s="46"/>
      <c r="AE946" s="38"/>
      <c r="AF946" s="34"/>
      <c r="AG946" s="38"/>
      <c r="AH946" s="38"/>
      <c r="AI946" s="38"/>
      <c r="AJ946" s="38"/>
      <c r="AK946" s="38"/>
      <c r="AL946" s="38"/>
      <c r="AM946" s="38"/>
      <c r="AN946" s="38"/>
      <c r="AO946" s="34"/>
      <c r="AP946" s="34"/>
      <c r="AQ946" s="34"/>
      <c r="AR946" s="53"/>
      <c r="AS946" s="53"/>
      <c r="AT946" s="38"/>
      <c r="AU946" s="39"/>
      <c r="AV946" s="39"/>
      <c r="AW946" s="34"/>
      <c r="AX946" s="38"/>
      <c r="AY946" s="38"/>
      <c r="AZ946" s="38"/>
      <c r="BA946" s="38"/>
      <c r="BB946" s="38"/>
      <c r="BC946" s="38"/>
      <c r="BD946" s="38"/>
      <c r="BE946" s="38"/>
      <c r="BF946" s="38"/>
      <c r="BG946" s="38"/>
      <c r="BH946" s="38"/>
      <c r="BI946" s="38"/>
      <c r="BJ946" s="38"/>
      <c r="BK946" s="38"/>
      <c r="BL946" s="38"/>
      <c r="BM946" s="38"/>
      <c r="BN946" s="38"/>
      <c r="BO946" s="38"/>
      <c r="BP946" s="38"/>
      <c r="BQ946" s="38"/>
      <c r="BR946" s="38"/>
    </row>
    <row r="947" ht="15.75" customHeight="1">
      <c r="A947" s="38"/>
      <c r="B947" s="36"/>
      <c r="C947" s="34"/>
      <c r="D947" s="36"/>
      <c r="E947" s="36"/>
      <c r="F947" s="36"/>
      <c r="G947" s="36"/>
      <c r="H947" s="36"/>
      <c r="I947" s="36"/>
      <c r="J947" s="38"/>
      <c r="K947" s="38"/>
      <c r="L947" s="39"/>
      <c r="M947" s="46"/>
      <c r="N947" s="264"/>
      <c r="O947" s="46"/>
      <c r="P947" s="46"/>
      <c r="Q947" s="34"/>
      <c r="R947" s="36"/>
      <c r="S947" s="46"/>
      <c r="T947" s="36"/>
      <c r="U947" s="46"/>
      <c r="V947" s="46"/>
      <c r="W947" s="38"/>
      <c r="X947" s="38"/>
      <c r="Y947" s="36"/>
      <c r="Z947" s="34"/>
      <c r="AA947" s="48"/>
      <c r="AB947" s="20"/>
      <c r="AC947" s="46"/>
      <c r="AD947" s="46"/>
      <c r="AE947" s="38"/>
      <c r="AF947" s="34"/>
      <c r="AG947" s="38"/>
      <c r="AH947" s="38"/>
      <c r="AI947" s="38"/>
      <c r="AJ947" s="38"/>
      <c r="AK947" s="38"/>
      <c r="AL947" s="38"/>
      <c r="AM947" s="38"/>
      <c r="AN947" s="38"/>
      <c r="AO947" s="34"/>
      <c r="AP947" s="34"/>
      <c r="AQ947" s="34"/>
      <c r="AR947" s="53"/>
      <c r="AS947" s="53"/>
      <c r="AT947" s="38"/>
      <c r="AU947" s="39"/>
      <c r="AV947" s="39"/>
      <c r="AW947" s="34"/>
      <c r="AX947" s="38"/>
      <c r="AY947" s="38"/>
      <c r="AZ947" s="38"/>
      <c r="BA947" s="38"/>
      <c r="BB947" s="38"/>
      <c r="BC947" s="38"/>
      <c r="BD947" s="38"/>
      <c r="BE947" s="38"/>
      <c r="BF947" s="38"/>
      <c r="BG947" s="38"/>
      <c r="BH947" s="38"/>
      <c r="BI947" s="38"/>
      <c r="BJ947" s="38"/>
      <c r="BK947" s="38"/>
      <c r="BL947" s="38"/>
      <c r="BM947" s="38"/>
      <c r="BN947" s="38"/>
      <c r="BO947" s="38"/>
      <c r="BP947" s="38"/>
      <c r="BQ947" s="38"/>
      <c r="BR947" s="38"/>
    </row>
    <row r="948" ht="15.75" customHeight="1">
      <c r="A948" s="38"/>
      <c r="B948" s="36"/>
      <c r="C948" s="34"/>
      <c r="D948" s="36"/>
      <c r="E948" s="36"/>
      <c r="F948" s="36"/>
      <c r="G948" s="36"/>
      <c r="H948" s="36"/>
      <c r="I948" s="36"/>
      <c r="J948" s="38"/>
      <c r="K948" s="38"/>
      <c r="L948" s="39"/>
      <c r="M948" s="46"/>
      <c r="N948" s="264"/>
      <c r="O948" s="46"/>
      <c r="P948" s="46"/>
      <c r="Q948" s="34"/>
      <c r="R948" s="36"/>
      <c r="S948" s="46"/>
      <c r="T948" s="36"/>
      <c r="U948" s="46"/>
      <c r="V948" s="46"/>
      <c r="W948" s="38"/>
      <c r="X948" s="38"/>
      <c r="Y948" s="36"/>
      <c r="Z948" s="34"/>
      <c r="AA948" s="48"/>
      <c r="AB948" s="20"/>
      <c r="AC948" s="46"/>
      <c r="AD948" s="46"/>
      <c r="AE948" s="38"/>
      <c r="AF948" s="34"/>
      <c r="AG948" s="38"/>
      <c r="AH948" s="38"/>
      <c r="AI948" s="38"/>
      <c r="AJ948" s="38"/>
      <c r="AK948" s="38"/>
      <c r="AL948" s="38"/>
      <c r="AM948" s="38"/>
      <c r="AN948" s="38"/>
      <c r="AO948" s="34"/>
      <c r="AP948" s="34"/>
      <c r="AQ948" s="34"/>
      <c r="AR948" s="53"/>
      <c r="AS948" s="53"/>
      <c r="AT948" s="38"/>
      <c r="AU948" s="39"/>
      <c r="AV948" s="39"/>
      <c r="AW948" s="34"/>
      <c r="AX948" s="38"/>
      <c r="AY948" s="38"/>
      <c r="AZ948" s="38"/>
      <c r="BA948" s="38"/>
      <c r="BB948" s="38"/>
      <c r="BC948" s="38"/>
      <c r="BD948" s="38"/>
      <c r="BE948" s="38"/>
      <c r="BF948" s="38"/>
      <c r="BG948" s="38"/>
      <c r="BH948" s="38"/>
      <c r="BI948" s="38"/>
      <c r="BJ948" s="38"/>
      <c r="BK948" s="38"/>
      <c r="BL948" s="38"/>
      <c r="BM948" s="38"/>
      <c r="BN948" s="38"/>
      <c r="BO948" s="38"/>
      <c r="BP948" s="38"/>
      <c r="BQ948" s="38"/>
      <c r="BR948" s="38"/>
    </row>
    <row r="949" ht="15.75" customHeight="1">
      <c r="A949" s="38"/>
      <c r="B949" s="36"/>
      <c r="C949" s="34"/>
      <c r="D949" s="36"/>
      <c r="E949" s="36"/>
      <c r="F949" s="36"/>
      <c r="G949" s="36"/>
      <c r="H949" s="36"/>
      <c r="I949" s="36"/>
      <c r="J949" s="38"/>
      <c r="K949" s="38"/>
      <c r="L949" s="39"/>
      <c r="M949" s="46"/>
      <c r="N949" s="264"/>
      <c r="O949" s="46"/>
      <c r="P949" s="46"/>
      <c r="Q949" s="34"/>
      <c r="R949" s="36"/>
      <c r="S949" s="46"/>
      <c r="T949" s="36"/>
      <c r="U949" s="46"/>
      <c r="V949" s="46"/>
      <c r="W949" s="38"/>
      <c r="X949" s="38"/>
      <c r="Y949" s="36"/>
      <c r="Z949" s="34"/>
      <c r="AA949" s="48"/>
      <c r="AB949" s="20"/>
      <c r="AC949" s="46"/>
      <c r="AD949" s="46"/>
      <c r="AE949" s="38"/>
      <c r="AF949" s="34"/>
      <c r="AG949" s="38"/>
      <c r="AH949" s="38"/>
      <c r="AI949" s="38"/>
      <c r="AJ949" s="38"/>
      <c r="AK949" s="38"/>
      <c r="AL949" s="38"/>
      <c r="AM949" s="38"/>
      <c r="AN949" s="38"/>
      <c r="AO949" s="34"/>
      <c r="AP949" s="34"/>
      <c r="AQ949" s="34"/>
      <c r="AR949" s="53"/>
      <c r="AS949" s="53"/>
      <c r="AT949" s="38"/>
      <c r="AU949" s="39"/>
      <c r="AV949" s="39"/>
      <c r="AW949" s="34"/>
      <c r="AX949" s="38"/>
      <c r="AY949" s="38"/>
      <c r="AZ949" s="38"/>
      <c r="BA949" s="38"/>
      <c r="BB949" s="38"/>
      <c r="BC949" s="38"/>
      <c r="BD949" s="38"/>
      <c r="BE949" s="38"/>
      <c r="BF949" s="38"/>
      <c r="BG949" s="38"/>
      <c r="BH949" s="38"/>
      <c r="BI949" s="38"/>
      <c r="BJ949" s="38"/>
      <c r="BK949" s="38"/>
      <c r="BL949" s="38"/>
      <c r="BM949" s="38"/>
      <c r="BN949" s="38"/>
      <c r="BO949" s="38"/>
      <c r="BP949" s="38"/>
      <c r="BQ949" s="38"/>
      <c r="BR949" s="38"/>
    </row>
    <row r="950" ht="15.75" customHeight="1">
      <c r="A950" s="38"/>
      <c r="B950" s="36"/>
      <c r="C950" s="34"/>
      <c r="D950" s="36"/>
      <c r="E950" s="36"/>
      <c r="F950" s="36"/>
      <c r="G950" s="36"/>
      <c r="H950" s="36"/>
      <c r="I950" s="36"/>
      <c r="J950" s="38"/>
      <c r="K950" s="38"/>
      <c r="L950" s="39"/>
      <c r="M950" s="46"/>
      <c r="N950" s="264"/>
      <c r="O950" s="46"/>
      <c r="P950" s="46"/>
      <c r="Q950" s="34"/>
      <c r="R950" s="36"/>
      <c r="S950" s="46"/>
      <c r="T950" s="36"/>
      <c r="U950" s="46"/>
      <c r="V950" s="46"/>
      <c r="W950" s="38"/>
      <c r="X950" s="38"/>
      <c r="Y950" s="36"/>
      <c r="Z950" s="34"/>
      <c r="AA950" s="48"/>
      <c r="AB950" s="20"/>
      <c r="AC950" s="46"/>
      <c r="AD950" s="46"/>
      <c r="AE950" s="38"/>
      <c r="AF950" s="34"/>
      <c r="AG950" s="38"/>
      <c r="AH950" s="38"/>
      <c r="AI950" s="38"/>
      <c r="AJ950" s="38"/>
      <c r="AK950" s="38"/>
      <c r="AL950" s="38"/>
      <c r="AM950" s="38"/>
      <c r="AN950" s="38"/>
      <c r="AO950" s="34"/>
      <c r="AP950" s="34"/>
      <c r="AQ950" s="34"/>
      <c r="AR950" s="53"/>
      <c r="AS950" s="53"/>
      <c r="AT950" s="38"/>
      <c r="AU950" s="39"/>
      <c r="AV950" s="39"/>
      <c r="AW950" s="34"/>
      <c r="AX950" s="38"/>
      <c r="AY950" s="38"/>
      <c r="AZ950" s="38"/>
      <c r="BA950" s="38"/>
      <c r="BB950" s="38"/>
      <c r="BC950" s="38"/>
      <c r="BD950" s="38"/>
      <c r="BE950" s="38"/>
      <c r="BF950" s="38"/>
      <c r="BG950" s="38"/>
      <c r="BH950" s="38"/>
      <c r="BI950" s="38"/>
      <c r="BJ950" s="38"/>
      <c r="BK950" s="38"/>
      <c r="BL950" s="38"/>
      <c r="BM950" s="38"/>
      <c r="BN950" s="38"/>
      <c r="BO950" s="38"/>
      <c r="BP950" s="38"/>
      <c r="BQ950" s="38"/>
      <c r="BR950" s="38"/>
    </row>
    <row r="951" ht="15.75" customHeight="1">
      <c r="A951" s="38"/>
      <c r="B951" s="36"/>
      <c r="C951" s="34"/>
      <c r="D951" s="36"/>
      <c r="E951" s="36"/>
      <c r="F951" s="36"/>
      <c r="G951" s="36"/>
      <c r="H951" s="36"/>
      <c r="I951" s="36"/>
      <c r="J951" s="38"/>
      <c r="K951" s="38"/>
      <c r="L951" s="39"/>
      <c r="M951" s="46"/>
      <c r="N951" s="264"/>
      <c r="O951" s="46"/>
      <c r="P951" s="46"/>
      <c r="Q951" s="34"/>
      <c r="R951" s="36"/>
      <c r="S951" s="46"/>
      <c r="T951" s="36"/>
      <c r="U951" s="46"/>
      <c r="V951" s="46"/>
      <c r="W951" s="38"/>
      <c r="X951" s="38"/>
      <c r="Y951" s="36"/>
      <c r="Z951" s="34"/>
      <c r="AA951" s="48"/>
      <c r="AB951" s="20"/>
      <c r="AC951" s="46"/>
      <c r="AD951" s="46"/>
      <c r="AE951" s="38"/>
      <c r="AF951" s="34"/>
      <c r="AG951" s="38"/>
      <c r="AH951" s="38"/>
      <c r="AI951" s="38"/>
      <c r="AJ951" s="38"/>
      <c r="AK951" s="38"/>
      <c r="AL951" s="38"/>
      <c r="AM951" s="38"/>
      <c r="AN951" s="38"/>
      <c r="AO951" s="34"/>
      <c r="AP951" s="34"/>
      <c r="AQ951" s="34"/>
      <c r="AR951" s="53"/>
      <c r="AS951" s="53"/>
      <c r="AT951" s="38"/>
      <c r="AU951" s="39"/>
      <c r="AV951" s="39"/>
      <c r="AW951" s="34"/>
      <c r="AX951" s="38"/>
      <c r="AY951" s="38"/>
      <c r="AZ951" s="38"/>
      <c r="BA951" s="38"/>
      <c r="BB951" s="38"/>
      <c r="BC951" s="38"/>
      <c r="BD951" s="38"/>
      <c r="BE951" s="38"/>
      <c r="BF951" s="38"/>
      <c r="BG951" s="38"/>
      <c r="BH951" s="38"/>
      <c r="BI951" s="38"/>
      <c r="BJ951" s="38"/>
      <c r="BK951" s="38"/>
      <c r="BL951" s="38"/>
      <c r="BM951" s="38"/>
      <c r="BN951" s="38"/>
      <c r="BO951" s="38"/>
      <c r="BP951" s="38"/>
      <c r="BQ951" s="38"/>
      <c r="BR951" s="38"/>
    </row>
    <row r="952" ht="15.75" customHeight="1">
      <c r="A952" s="38"/>
      <c r="B952" s="36"/>
      <c r="C952" s="34"/>
      <c r="D952" s="36"/>
      <c r="E952" s="36"/>
      <c r="F952" s="36"/>
      <c r="G952" s="36"/>
      <c r="H952" s="36"/>
      <c r="I952" s="36"/>
      <c r="J952" s="38"/>
      <c r="K952" s="38"/>
      <c r="L952" s="39"/>
      <c r="M952" s="46"/>
      <c r="N952" s="264"/>
      <c r="O952" s="46"/>
      <c r="P952" s="46"/>
      <c r="Q952" s="34"/>
      <c r="R952" s="36"/>
      <c r="S952" s="46"/>
      <c r="T952" s="36"/>
      <c r="U952" s="46"/>
      <c r="V952" s="46"/>
      <c r="W952" s="38"/>
      <c r="X952" s="38"/>
      <c r="Y952" s="36"/>
      <c r="Z952" s="34"/>
      <c r="AA952" s="48"/>
      <c r="AB952" s="20"/>
      <c r="AC952" s="46"/>
      <c r="AD952" s="46"/>
      <c r="AE952" s="38"/>
      <c r="AF952" s="34"/>
      <c r="AG952" s="38"/>
      <c r="AH952" s="38"/>
      <c r="AI952" s="38"/>
      <c r="AJ952" s="38"/>
      <c r="AK952" s="38"/>
      <c r="AL952" s="38"/>
      <c r="AM952" s="38"/>
      <c r="AN952" s="38"/>
      <c r="AO952" s="34"/>
      <c r="AP952" s="34"/>
      <c r="AQ952" s="34"/>
      <c r="AR952" s="53"/>
      <c r="AS952" s="53"/>
      <c r="AT952" s="38"/>
      <c r="AU952" s="39"/>
      <c r="AV952" s="39"/>
      <c r="AW952" s="34"/>
      <c r="AX952" s="38"/>
      <c r="AY952" s="38"/>
      <c r="AZ952" s="38"/>
      <c r="BA952" s="38"/>
      <c r="BB952" s="38"/>
      <c r="BC952" s="38"/>
      <c r="BD952" s="38"/>
      <c r="BE952" s="38"/>
      <c r="BF952" s="38"/>
      <c r="BG952" s="38"/>
      <c r="BH952" s="38"/>
      <c r="BI952" s="38"/>
      <c r="BJ952" s="38"/>
      <c r="BK952" s="38"/>
      <c r="BL952" s="38"/>
      <c r="BM952" s="38"/>
      <c r="BN952" s="38"/>
      <c r="BO952" s="38"/>
      <c r="BP952" s="38"/>
      <c r="BQ952" s="38"/>
      <c r="BR952" s="38"/>
    </row>
    <row r="953" ht="15.75" customHeight="1">
      <c r="A953" s="38"/>
      <c r="B953" s="36"/>
      <c r="C953" s="34"/>
      <c r="D953" s="36"/>
      <c r="E953" s="36"/>
      <c r="F953" s="36"/>
      <c r="G953" s="36"/>
      <c r="H953" s="36"/>
      <c r="I953" s="36"/>
      <c r="J953" s="38"/>
      <c r="K953" s="38"/>
      <c r="L953" s="39"/>
      <c r="M953" s="46"/>
      <c r="N953" s="264"/>
      <c r="O953" s="46"/>
      <c r="P953" s="46"/>
      <c r="Q953" s="34"/>
      <c r="R953" s="36"/>
      <c r="S953" s="46"/>
      <c r="T953" s="36"/>
      <c r="U953" s="46"/>
      <c r="V953" s="46"/>
      <c r="W953" s="38"/>
      <c r="X953" s="38"/>
      <c r="Y953" s="36"/>
      <c r="Z953" s="34"/>
      <c r="AA953" s="48"/>
      <c r="AB953" s="20"/>
      <c r="AC953" s="46"/>
      <c r="AD953" s="46"/>
      <c r="AE953" s="38"/>
      <c r="AF953" s="34"/>
      <c r="AG953" s="38"/>
      <c r="AH953" s="38"/>
      <c r="AI953" s="38"/>
      <c r="AJ953" s="38"/>
      <c r="AK953" s="38"/>
      <c r="AL953" s="38"/>
      <c r="AM953" s="38"/>
      <c r="AN953" s="38"/>
      <c r="AO953" s="34"/>
      <c r="AP953" s="34"/>
      <c r="AQ953" s="34"/>
      <c r="AR953" s="53"/>
      <c r="AS953" s="53"/>
      <c r="AT953" s="38"/>
      <c r="AU953" s="39"/>
      <c r="AV953" s="39"/>
      <c r="AW953" s="34"/>
      <c r="AX953" s="38"/>
      <c r="AY953" s="38"/>
      <c r="AZ953" s="38"/>
      <c r="BA953" s="38"/>
      <c r="BB953" s="38"/>
      <c r="BC953" s="38"/>
      <c r="BD953" s="38"/>
      <c r="BE953" s="38"/>
      <c r="BF953" s="38"/>
      <c r="BG953" s="38"/>
      <c r="BH953" s="38"/>
      <c r="BI953" s="38"/>
      <c r="BJ953" s="38"/>
      <c r="BK953" s="38"/>
      <c r="BL953" s="38"/>
      <c r="BM953" s="38"/>
      <c r="BN953" s="38"/>
      <c r="BO953" s="38"/>
      <c r="BP953" s="38"/>
      <c r="BQ953" s="38"/>
      <c r="BR953" s="38"/>
    </row>
    <row r="954" ht="15.75" customHeight="1">
      <c r="A954" s="38"/>
      <c r="B954" s="36"/>
      <c r="C954" s="34"/>
      <c r="D954" s="36"/>
      <c r="E954" s="36"/>
      <c r="F954" s="36"/>
      <c r="G954" s="36"/>
      <c r="H954" s="36"/>
      <c r="I954" s="36"/>
      <c r="J954" s="38"/>
      <c r="K954" s="38"/>
      <c r="L954" s="39"/>
      <c r="M954" s="46"/>
      <c r="N954" s="264"/>
      <c r="O954" s="46"/>
      <c r="P954" s="46"/>
      <c r="Q954" s="34"/>
      <c r="R954" s="36"/>
      <c r="S954" s="46"/>
      <c r="T954" s="36"/>
      <c r="U954" s="46"/>
      <c r="V954" s="46"/>
      <c r="W954" s="38"/>
      <c r="X954" s="38"/>
      <c r="Y954" s="36"/>
      <c r="Z954" s="34"/>
      <c r="AA954" s="48"/>
      <c r="AB954" s="20"/>
      <c r="AC954" s="46"/>
      <c r="AD954" s="46"/>
      <c r="AE954" s="38"/>
      <c r="AF954" s="34"/>
      <c r="AG954" s="38"/>
      <c r="AH954" s="38"/>
      <c r="AI954" s="38"/>
      <c r="AJ954" s="38"/>
      <c r="AK954" s="38"/>
      <c r="AL954" s="38"/>
      <c r="AM954" s="38"/>
      <c r="AN954" s="38"/>
      <c r="AO954" s="34"/>
      <c r="AP954" s="34"/>
      <c r="AQ954" s="34"/>
      <c r="AR954" s="53"/>
      <c r="AS954" s="53"/>
      <c r="AT954" s="38"/>
      <c r="AU954" s="39"/>
      <c r="AV954" s="39"/>
      <c r="AW954" s="34"/>
      <c r="AX954" s="38"/>
      <c r="AY954" s="38"/>
      <c r="AZ954" s="38"/>
      <c r="BA954" s="38"/>
      <c r="BB954" s="38"/>
      <c r="BC954" s="38"/>
      <c r="BD954" s="38"/>
      <c r="BE954" s="38"/>
      <c r="BF954" s="38"/>
      <c r="BG954" s="38"/>
      <c r="BH954" s="38"/>
      <c r="BI954" s="38"/>
      <c r="BJ954" s="38"/>
      <c r="BK954" s="38"/>
      <c r="BL954" s="38"/>
      <c r="BM954" s="38"/>
      <c r="BN954" s="38"/>
      <c r="BO954" s="38"/>
      <c r="BP954" s="38"/>
      <c r="BQ954" s="38"/>
      <c r="BR954" s="38"/>
    </row>
    <row r="955" ht="15.75" customHeight="1">
      <c r="A955" s="38"/>
      <c r="B955" s="36"/>
      <c r="C955" s="34"/>
      <c r="D955" s="36"/>
      <c r="E955" s="36"/>
      <c r="F955" s="36"/>
      <c r="G955" s="36"/>
      <c r="H955" s="36"/>
      <c r="I955" s="36"/>
      <c r="J955" s="38"/>
      <c r="K955" s="38"/>
      <c r="L955" s="39"/>
      <c r="M955" s="46"/>
      <c r="N955" s="264"/>
      <c r="O955" s="46"/>
      <c r="P955" s="46"/>
      <c r="Q955" s="34"/>
      <c r="R955" s="36"/>
      <c r="S955" s="46"/>
      <c r="T955" s="36"/>
      <c r="U955" s="46"/>
      <c r="V955" s="46"/>
      <c r="W955" s="38"/>
      <c r="X955" s="38"/>
      <c r="Y955" s="36"/>
      <c r="Z955" s="34"/>
      <c r="AA955" s="48"/>
      <c r="AB955" s="20"/>
      <c r="AC955" s="46"/>
      <c r="AD955" s="46"/>
      <c r="AE955" s="38"/>
      <c r="AF955" s="34"/>
      <c r="AG955" s="38"/>
      <c r="AH955" s="38"/>
      <c r="AI955" s="38"/>
      <c r="AJ955" s="38"/>
      <c r="AK955" s="38"/>
      <c r="AL955" s="38"/>
      <c r="AM955" s="38"/>
      <c r="AN955" s="38"/>
      <c r="AO955" s="34"/>
      <c r="AP955" s="34"/>
      <c r="AQ955" s="34"/>
      <c r="AR955" s="53"/>
      <c r="AS955" s="53"/>
      <c r="AT955" s="38"/>
      <c r="AU955" s="39"/>
      <c r="AV955" s="39"/>
      <c r="AW955" s="34"/>
      <c r="AX955" s="38"/>
      <c r="AY955" s="38"/>
      <c r="AZ955" s="38"/>
      <c r="BA955" s="38"/>
      <c r="BB955" s="38"/>
      <c r="BC955" s="38"/>
      <c r="BD955" s="38"/>
      <c r="BE955" s="38"/>
      <c r="BF955" s="38"/>
      <c r="BG955" s="38"/>
      <c r="BH955" s="38"/>
      <c r="BI955" s="38"/>
      <c r="BJ955" s="38"/>
      <c r="BK955" s="38"/>
      <c r="BL955" s="38"/>
      <c r="BM955" s="38"/>
      <c r="BN955" s="38"/>
      <c r="BO955" s="38"/>
      <c r="BP955" s="38"/>
      <c r="BQ955" s="38"/>
      <c r="BR955" s="38"/>
    </row>
    <row r="956" ht="15.75" customHeight="1">
      <c r="A956" s="38"/>
      <c r="B956" s="36"/>
      <c r="C956" s="34"/>
      <c r="D956" s="36"/>
      <c r="E956" s="36"/>
      <c r="F956" s="36"/>
      <c r="G956" s="36"/>
      <c r="H956" s="36"/>
      <c r="I956" s="36"/>
      <c r="J956" s="38"/>
      <c r="K956" s="38"/>
      <c r="L956" s="39"/>
      <c r="M956" s="46"/>
      <c r="N956" s="264"/>
      <c r="O956" s="46"/>
      <c r="P956" s="46"/>
      <c r="Q956" s="34"/>
      <c r="R956" s="36"/>
      <c r="S956" s="46"/>
      <c r="T956" s="36"/>
      <c r="U956" s="46"/>
      <c r="V956" s="46"/>
      <c r="W956" s="38"/>
      <c r="X956" s="38"/>
      <c r="Y956" s="36"/>
      <c r="Z956" s="34"/>
      <c r="AA956" s="48"/>
      <c r="AB956" s="20"/>
      <c r="AC956" s="46"/>
      <c r="AD956" s="46"/>
      <c r="AE956" s="38"/>
      <c r="AF956" s="34"/>
      <c r="AG956" s="38"/>
      <c r="AH956" s="38"/>
      <c r="AI956" s="38"/>
      <c r="AJ956" s="38"/>
      <c r="AK956" s="38"/>
      <c r="AL956" s="38"/>
      <c r="AM956" s="38"/>
      <c r="AN956" s="38"/>
      <c r="AO956" s="34"/>
      <c r="AP956" s="34"/>
      <c r="AQ956" s="34"/>
      <c r="AR956" s="53"/>
      <c r="AS956" s="53"/>
      <c r="AT956" s="38"/>
      <c r="AU956" s="39"/>
      <c r="AV956" s="39"/>
      <c r="AW956" s="34"/>
      <c r="AX956" s="38"/>
      <c r="AY956" s="38"/>
      <c r="AZ956" s="38"/>
      <c r="BA956" s="38"/>
      <c r="BB956" s="38"/>
      <c r="BC956" s="38"/>
      <c r="BD956" s="38"/>
      <c r="BE956" s="38"/>
      <c r="BF956" s="38"/>
      <c r="BG956" s="38"/>
      <c r="BH956" s="38"/>
      <c r="BI956" s="38"/>
      <c r="BJ956" s="38"/>
      <c r="BK956" s="38"/>
      <c r="BL956" s="38"/>
      <c r="BM956" s="38"/>
      <c r="BN956" s="38"/>
      <c r="BO956" s="38"/>
      <c r="BP956" s="38"/>
      <c r="BQ956" s="38"/>
      <c r="BR956" s="38"/>
    </row>
    <row r="957" ht="15.75" customHeight="1">
      <c r="A957" s="38"/>
      <c r="B957" s="36"/>
      <c r="C957" s="34"/>
      <c r="D957" s="36"/>
      <c r="E957" s="36"/>
      <c r="F957" s="36"/>
      <c r="G957" s="36"/>
      <c r="H957" s="36"/>
      <c r="I957" s="36"/>
      <c r="J957" s="38"/>
      <c r="K957" s="38"/>
      <c r="L957" s="39"/>
      <c r="M957" s="46"/>
      <c r="N957" s="264"/>
      <c r="O957" s="46"/>
      <c r="P957" s="46"/>
      <c r="Q957" s="34"/>
      <c r="R957" s="36"/>
      <c r="S957" s="46"/>
      <c r="T957" s="36"/>
      <c r="U957" s="46"/>
      <c r="V957" s="46"/>
      <c r="W957" s="38"/>
      <c r="X957" s="38"/>
      <c r="Y957" s="36"/>
      <c r="Z957" s="34"/>
      <c r="AA957" s="48"/>
      <c r="AB957" s="20"/>
      <c r="AC957" s="46"/>
      <c r="AD957" s="46"/>
      <c r="AE957" s="38"/>
      <c r="AF957" s="34"/>
      <c r="AG957" s="38"/>
      <c r="AH957" s="38"/>
      <c r="AI957" s="38"/>
      <c r="AJ957" s="38"/>
      <c r="AK957" s="38"/>
      <c r="AL957" s="38"/>
      <c r="AM957" s="38"/>
      <c r="AN957" s="38"/>
      <c r="AO957" s="34"/>
      <c r="AP957" s="34"/>
      <c r="AQ957" s="34"/>
      <c r="AR957" s="53"/>
      <c r="AS957" s="53"/>
      <c r="AT957" s="38"/>
      <c r="AU957" s="39"/>
      <c r="AV957" s="39"/>
      <c r="AW957" s="34"/>
      <c r="AX957" s="38"/>
      <c r="AY957" s="38"/>
      <c r="AZ957" s="38"/>
      <c r="BA957" s="38"/>
      <c r="BB957" s="38"/>
      <c r="BC957" s="38"/>
      <c r="BD957" s="38"/>
      <c r="BE957" s="38"/>
      <c r="BF957" s="38"/>
      <c r="BG957" s="38"/>
      <c r="BH957" s="38"/>
      <c r="BI957" s="38"/>
      <c r="BJ957" s="38"/>
      <c r="BK957" s="38"/>
      <c r="BL957" s="38"/>
      <c r="BM957" s="38"/>
      <c r="BN957" s="38"/>
      <c r="BO957" s="38"/>
      <c r="BP957" s="38"/>
      <c r="BQ957" s="38"/>
      <c r="BR957" s="38"/>
    </row>
    <row r="958" ht="15.75" customHeight="1">
      <c r="A958" s="38"/>
      <c r="B958" s="36"/>
      <c r="C958" s="34"/>
      <c r="D958" s="36"/>
      <c r="E958" s="36"/>
      <c r="F958" s="36"/>
      <c r="G958" s="36"/>
      <c r="H958" s="36"/>
      <c r="I958" s="36"/>
      <c r="J958" s="38"/>
      <c r="K958" s="38"/>
      <c r="L958" s="39"/>
      <c r="M958" s="46"/>
      <c r="N958" s="264"/>
      <c r="O958" s="46"/>
      <c r="P958" s="46"/>
      <c r="Q958" s="34"/>
      <c r="R958" s="36"/>
      <c r="S958" s="46"/>
      <c r="T958" s="36"/>
      <c r="U958" s="46"/>
      <c r="V958" s="46"/>
      <c r="W958" s="38"/>
      <c r="X958" s="38"/>
      <c r="Y958" s="36"/>
      <c r="Z958" s="34"/>
      <c r="AA958" s="48"/>
      <c r="AB958" s="20"/>
      <c r="AC958" s="46"/>
      <c r="AD958" s="46"/>
      <c r="AE958" s="38"/>
      <c r="AF958" s="34"/>
      <c r="AG958" s="38"/>
      <c r="AH958" s="38"/>
      <c r="AI958" s="38"/>
      <c r="AJ958" s="38"/>
      <c r="AK958" s="38"/>
      <c r="AL958" s="38"/>
      <c r="AM958" s="38"/>
      <c r="AN958" s="38"/>
      <c r="AO958" s="34"/>
      <c r="AP958" s="34"/>
      <c r="AQ958" s="34"/>
      <c r="AR958" s="53"/>
      <c r="AS958" s="53"/>
      <c r="AT958" s="38"/>
      <c r="AU958" s="39"/>
      <c r="AV958" s="39"/>
      <c r="AW958" s="34"/>
      <c r="AX958" s="38"/>
      <c r="AY958" s="38"/>
      <c r="AZ958" s="38"/>
      <c r="BA958" s="38"/>
      <c r="BB958" s="38"/>
      <c r="BC958" s="38"/>
      <c r="BD958" s="38"/>
      <c r="BE958" s="38"/>
      <c r="BF958" s="38"/>
      <c r="BG958" s="38"/>
      <c r="BH958" s="38"/>
      <c r="BI958" s="38"/>
      <c r="BJ958" s="38"/>
      <c r="BK958" s="38"/>
      <c r="BL958" s="38"/>
      <c r="BM958" s="38"/>
      <c r="BN958" s="38"/>
      <c r="BO958" s="38"/>
      <c r="BP958" s="38"/>
      <c r="BQ958" s="38"/>
      <c r="BR958" s="38"/>
    </row>
    <row r="959" ht="15.75" customHeight="1">
      <c r="A959" s="38"/>
      <c r="B959" s="36"/>
      <c r="C959" s="34"/>
      <c r="D959" s="36"/>
      <c r="E959" s="36"/>
      <c r="F959" s="36"/>
      <c r="G959" s="36"/>
      <c r="H959" s="36"/>
      <c r="I959" s="36"/>
      <c r="J959" s="38"/>
      <c r="K959" s="38"/>
      <c r="L959" s="39"/>
      <c r="M959" s="46"/>
      <c r="N959" s="264"/>
      <c r="O959" s="46"/>
      <c r="P959" s="46"/>
      <c r="Q959" s="34"/>
      <c r="R959" s="36"/>
      <c r="S959" s="46"/>
      <c r="T959" s="36"/>
      <c r="U959" s="46"/>
      <c r="V959" s="46"/>
      <c r="W959" s="38"/>
      <c r="X959" s="38"/>
      <c r="Y959" s="36"/>
      <c r="Z959" s="34"/>
      <c r="AA959" s="48"/>
      <c r="AB959" s="20"/>
      <c r="AC959" s="46"/>
      <c r="AD959" s="46"/>
      <c r="AE959" s="38"/>
      <c r="AF959" s="34"/>
      <c r="AG959" s="38"/>
      <c r="AH959" s="38"/>
      <c r="AI959" s="38"/>
      <c r="AJ959" s="38"/>
      <c r="AK959" s="38"/>
      <c r="AL959" s="38"/>
      <c r="AM959" s="38"/>
      <c r="AN959" s="38"/>
      <c r="AO959" s="34"/>
      <c r="AP959" s="34"/>
      <c r="AQ959" s="34"/>
      <c r="AR959" s="53"/>
      <c r="AS959" s="53"/>
      <c r="AT959" s="38"/>
      <c r="AU959" s="39"/>
      <c r="AV959" s="39"/>
      <c r="AW959" s="34"/>
      <c r="AX959" s="38"/>
      <c r="AY959" s="38"/>
      <c r="AZ959" s="38"/>
      <c r="BA959" s="38"/>
      <c r="BB959" s="38"/>
      <c r="BC959" s="38"/>
      <c r="BD959" s="38"/>
      <c r="BE959" s="38"/>
      <c r="BF959" s="38"/>
      <c r="BG959" s="38"/>
      <c r="BH959" s="38"/>
      <c r="BI959" s="38"/>
      <c r="BJ959" s="38"/>
      <c r="BK959" s="38"/>
      <c r="BL959" s="38"/>
      <c r="BM959" s="38"/>
      <c r="BN959" s="38"/>
      <c r="BO959" s="38"/>
      <c r="BP959" s="38"/>
      <c r="BQ959" s="38"/>
      <c r="BR959" s="38"/>
    </row>
    <row r="960" ht="15.75" customHeight="1">
      <c r="A960" s="38"/>
      <c r="B960" s="36"/>
      <c r="C960" s="34"/>
      <c r="D960" s="36"/>
      <c r="E960" s="36"/>
      <c r="F960" s="36"/>
      <c r="G960" s="36"/>
      <c r="H960" s="36"/>
      <c r="I960" s="36"/>
      <c r="J960" s="38"/>
      <c r="K960" s="38"/>
      <c r="L960" s="39"/>
      <c r="M960" s="46"/>
      <c r="N960" s="264"/>
      <c r="O960" s="46"/>
      <c r="P960" s="46"/>
      <c r="Q960" s="34"/>
      <c r="R960" s="36"/>
      <c r="S960" s="46"/>
      <c r="T960" s="36"/>
      <c r="U960" s="46"/>
      <c r="V960" s="46"/>
      <c r="W960" s="38"/>
      <c r="X960" s="38"/>
      <c r="Y960" s="36"/>
      <c r="Z960" s="34"/>
      <c r="AA960" s="48"/>
      <c r="AB960" s="20"/>
      <c r="AC960" s="46"/>
      <c r="AD960" s="46"/>
      <c r="AE960" s="38"/>
      <c r="AF960" s="34"/>
      <c r="AG960" s="38"/>
      <c r="AH960" s="38"/>
      <c r="AI960" s="38"/>
      <c r="AJ960" s="38"/>
      <c r="AK960" s="38"/>
      <c r="AL960" s="38"/>
      <c r="AM960" s="38"/>
      <c r="AN960" s="38"/>
      <c r="AO960" s="34"/>
      <c r="AP960" s="34"/>
      <c r="AQ960" s="34"/>
      <c r="AR960" s="53"/>
      <c r="AS960" s="53"/>
      <c r="AT960" s="38"/>
      <c r="AU960" s="39"/>
      <c r="AV960" s="39"/>
      <c r="AW960" s="34"/>
      <c r="AX960" s="38"/>
      <c r="AY960" s="38"/>
      <c r="AZ960" s="38"/>
      <c r="BA960" s="38"/>
      <c r="BB960" s="38"/>
      <c r="BC960" s="38"/>
      <c r="BD960" s="38"/>
      <c r="BE960" s="38"/>
      <c r="BF960" s="38"/>
      <c r="BG960" s="38"/>
      <c r="BH960" s="38"/>
      <c r="BI960" s="38"/>
      <c r="BJ960" s="38"/>
      <c r="BK960" s="38"/>
      <c r="BL960" s="38"/>
      <c r="BM960" s="38"/>
      <c r="BN960" s="38"/>
      <c r="BO960" s="38"/>
      <c r="BP960" s="38"/>
      <c r="BQ960" s="38"/>
      <c r="BR960" s="38"/>
    </row>
    <row r="961" ht="15.75" customHeight="1">
      <c r="A961" s="38"/>
      <c r="B961" s="36"/>
      <c r="C961" s="34"/>
      <c r="D961" s="36"/>
      <c r="E961" s="36"/>
      <c r="F961" s="36"/>
      <c r="G961" s="36"/>
      <c r="H961" s="36"/>
      <c r="I961" s="36"/>
      <c r="J961" s="38"/>
      <c r="K961" s="38"/>
      <c r="L961" s="39"/>
      <c r="M961" s="46"/>
      <c r="N961" s="264"/>
      <c r="O961" s="46"/>
      <c r="P961" s="46"/>
      <c r="Q961" s="34"/>
      <c r="R961" s="36"/>
      <c r="S961" s="46"/>
      <c r="T961" s="36"/>
      <c r="U961" s="46"/>
      <c r="V961" s="46"/>
      <c r="W961" s="38"/>
      <c r="X961" s="38"/>
      <c r="Y961" s="36"/>
      <c r="Z961" s="34"/>
      <c r="AA961" s="48"/>
      <c r="AB961" s="20"/>
      <c r="AC961" s="46"/>
      <c r="AD961" s="46"/>
      <c r="AE961" s="38"/>
      <c r="AF961" s="34"/>
      <c r="AG961" s="38"/>
      <c r="AH961" s="38"/>
      <c r="AI961" s="38"/>
      <c r="AJ961" s="38"/>
      <c r="AK961" s="38"/>
      <c r="AL961" s="38"/>
      <c r="AM961" s="38"/>
      <c r="AN961" s="38"/>
      <c r="AO961" s="34"/>
      <c r="AP961" s="34"/>
      <c r="AQ961" s="34"/>
      <c r="AR961" s="53"/>
      <c r="AS961" s="53"/>
      <c r="AT961" s="38"/>
      <c r="AU961" s="39"/>
      <c r="AV961" s="39"/>
      <c r="AW961" s="34"/>
      <c r="AX961" s="38"/>
      <c r="AY961" s="38"/>
      <c r="AZ961" s="38"/>
      <c r="BA961" s="38"/>
      <c r="BB961" s="38"/>
      <c r="BC961" s="38"/>
      <c r="BD961" s="38"/>
      <c r="BE961" s="38"/>
      <c r="BF961" s="38"/>
      <c r="BG961" s="38"/>
      <c r="BH961" s="38"/>
      <c r="BI961" s="38"/>
      <c r="BJ961" s="38"/>
      <c r="BK961" s="38"/>
      <c r="BL961" s="38"/>
      <c r="BM961" s="38"/>
      <c r="BN961" s="38"/>
      <c r="BO961" s="38"/>
      <c r="BP961" s="38"/>
      <c r="BQ961" s="38"/>
      <c r="BR961" s="38"/>
    </row>
    <row r="962" ht="15.75" customHeight="1">
      <c r="A962" s="38"/>
      <c r="B962" s="36"/>
      <c r="C962" s="34"/>
      <c r="D962" s="36"/>
      <c r="E962" s="36"/>
      <c r="F962" s="36"/>
      <c r="G962" s="36"/>
      <c r="H962" s="36"/>
      <c r="I962" s="36"/>
      <c r="J962" s="38"/>
      <c r="K962" s="38"/>
      <c r="L962" s="39"/>
      <c r="M962" s="46"/>
      <c r="N962" s="264"/>
      <c r="O962" s="46"/>
      <c r="P962" s="46"/>
      <c r="Q962" s="34"/>
      <c r="R962" s="36"/>
      <c r="S962" s="46"/>
      <c r="T962" s="36"/>
      <c r="U962" s="46"/>
      <c r="V962" s="46"/>
      <c r="W962" s="38"/>
      <c r="X962" s="38"/>
      <c r="Y962" s="36"/>
      <c r="Z962" s="34"/>
      <c r="AA962" s="48"/>
      <c r="AB962" s="20"/>
      <c r="AC962" s="46"/>
      <c r="AD962" s="46"/>
      <c r="AE962" s="38"/>
      <c r="AF962" s="34"/>
      <c r="AG962" s="38"/>
      <c r="AH962" s="38"/>
      <c r="AI962" s="38"/>
      <c r="AJ962" s="38"/>
      <c r="AK962" s="38"/>
      <c r="AL962" s="38"/>
      <c r="AM962" s="38"/>
      <c r="AN962" s="38"/>
      <c r="AO962" s="34"/>
      <c r="AP962" s="34"/>
      <c r="AQ962" s="34"/>
      <c r="AR962" s="53"/>
      <c r="AS962" s="53"/>
      <c r="AT962" s="38"/>
      <c r="AU962" s="39"/>
      <c r="AV962" s="39"/>
      <c r="AW962" s="34"/>
      <c r="AX962" s="38"/>
      <c r="AY962" s="38"/>
      <c r="AZ962" s="38"/>
      <c r="BA962" s="38"/>
      <c r="BB962" s="38"/>
      <c r="BC962" s="38"/>
      <c r="BD962" s="38"/>
      <c r="BE962" s="38"/>
      <c r="BF962" s="38"/>
      <c r="BG962" s="38"/>
      <c r="BH962" s="38"/>
      <c r="BI962" s="38"/>
      <c r="BJ962" s="38"/>
      <c r="BK962" s="38"/>
      <c r="BL962" s="38"/>
      <c r="BM962" s="38"/>
      <c r="BN962" s="38"/>
      <c r="BO962" s="38"/>
      <c r="BP962" s="38"/>
      <c r="BQ962" s="38"/>
      <c r="BR962" s="38"/>
    </row>
    <row r="963" ht="15.75" customHeight="1">
      <c r="A963" s="38"/>
      <c r="B963" s="36"/>
      <c r="C963" s="34"/>
      <c r="D963" s="36"/>
      <c r="E963" s="36"/>
      <c r="F963" s="36"/>
      <c r="G963" s="36"/>
      <c r="H963" s="36"/>
      <c r="I963" s="36"/>
      <c r="J963" s="38"/>
      <c r="K963" s="38"/>
      <c r="L963" s="39"/>
      <c r="M963" s="46"/>
      <c r="N963" s="264"/>
      <c r="O963" s="46"/>
      <c r="P963" s="46"/>
      <c r="Q963" s="34"/>
      <c r="R963" s="36"/>
      <c r="S963" s="46"/>
      <c r="T963" s="36"/>
      <c r="U963" s="46"/>
      <c r="V963" s="46"/>
      <c r="W963" s="38"/>
      <c r="X963" s="38"/>
      <c r="Y963" s="36"/>
      <c r="Z963" s="34"/>
      <c r="AA963" s="48"/>
      <c r="AB963" s="20"/>
      <c r="AC963" s="46"/>
      <c r="AD963" s="46"/>
      <c r="AE963" s="38"/>
      <c r="AF963" s="34"/>
      <c r="AG963" s="38"/>
      <c r="AH963" s="38"/>
      <c r="AI963" s="38"/>
      <c r="AJ963" s="38"/>
      <c r="AK963" s="38"/>
      <c r="AL963" s="38"/>
      <c r="AM963" s="38"/>
      <c r="AN963" s="38"/>
      <c r="AO963" s="34"/>
      <c r="AP963" s="34"/>
      <c r="AQ963" s="34"/>
      <c r="AR963" s="53"/>
      <c r="AS963" s="53"/>
      <c r="AT963" s="38"/>
      <c r="AU963" s="39"/>
      <c r="AV963" s="39"/>
      <c r="AW963" s="34"/>
      <c r="AX963" s="38"/>
      <c r="AY963" s="38"/>
      <c r="AZ963" s="38"/>
      <c r="BA963" s="38"/>
      <c r="BB963" s="38"/>
      <c r="BC963" s="38"/>
      <c r="BD963" s="38"/>
      <c r="BE963" s="38"/>
      <c r="BF963" s="38"/>
      <c r="BG963" s="38"/>
      <c r="BH963" s="38"/>
      <c r="BI963" s="38"/>
      <c r="BJ963" s="38"/>
      <c r="BK963" s="38"/>
      <c r="BL963" s="38"/>
      <c r="BM963" s="38"/>
      <c r="BN963" s="38"/>
      <c r="BO963" s="38"/>
      <c r="BP963" s="38"/>
      <c r="BQ963" s="38"/>
      <c r="BR963" s="38"/>
    </row>
    <row r="964" ht="15.75" customHeight="1">
      <c r="A964" s="38"/>
      <c r="B964" s="36"/>
      <c r="C964" s="34"/>
      <c r="D964" s="36"/>
      <c r="E964" s="36"/>
      <c r="F964" s="36"/>
      <c r="G964" s="36"/>
      <c r="H964" s="36"/>
      <c r="I964" s="36"/>
      <c r="J964" s="38"/>
      <c r="K964" s="38"/>
      <c r="L964" s="39"/>
      <c r="M964" s="46"/>
      <c r="N964" s="264"/>
      <c r="O964" s="46"/>
      <c r="P964" s="46"/>
      <c r="Q964" s="34"/>
      <c r="R964" s="36"/>
      <c r="S964" s="46"/>
      <c r="T964" s="36"/>
      <c r="U964" s="46"/>
      <c r="V964" s="46"/>
      <c r="W964" s="38"/>
      <c r="X964" s="38"/>
      <c r="Y964" s="36"/>
      <c r="Z964" s="34"/>
      <c r="AA964" s="48"/>
      <c r="AB964" s="20"/>
      <c r="AC964" s="46"/>
      <c r="AD964" s="46"/>
      <c r="AE964" s="38"/>
      <c r="AF964" s="34"/>
      <c r="AG964" s="38"/>
      <c r="AH964" s="38"/>
      <c r="AI964" s="38"/>
      <c r="AJ964" s="38"/>
      <c r="AK964" s="38"/>
      <c r="AL964" s="38"/>
      <c r="AM964" s="38"/>
      <c r="AN964" s="38"/>
      <c r="AO964" s="34"/>
      <c r="AP964" s="34"/>
      <c r="AQ964" s="34"/>
      <c r="AR964" s="53"/>
      <c r="AS964" s="53"/>
      <c r="AT964" s="38"/>
      <c r="AU964" s="39"/>
      <c r="AV964" s="39"/>
      <c r="AW964" s="34"/>
      <c r="AX964" s="38"/>
      <c r="AY964" s="38"/>
      <c r="AZ964" s="38"/>
      <c r="BA964" s="38"/>
      <c r="BB964" s="38"/>
      <c r="BC964" s="38"/>
      <c r="BD964" s="38"/>
      <c r="BE964" s="38"/>
      <c r="BF964" s="38"/>
      <c r="BG964" s="38"/>
      <c r="BH964" s="38"/>
      <c r="BI964" s="38"/>
      <c r="BJ964" s="38"/>
      <c r="BK964" s="38"/>
      <c r="BL964" s="38"/>
      <c r="BM964" s="38"/>
      <c r="BN964" s="38"/>
      <c r="BO964" s="38"/>
      <c r="BP964" s="38"/>
      <c r="BQ964" s="38"/>
      <c r="BR964" s="38"/>
    </row>
    <row r="965" ht="15.75" customHeight="1">
      <c r="A965" s="38"/>
      <c r="B965" s="36"/>
      <c r="C965" s="34"/>
      <c r="D965" s="36"/>
      <c r="E965" s="36"/>
      <c r="F965" s="36"/>
      <c r="G965" s="36"/>
      <c r="H965" s="36"/>
      <c r="I965" s="36"/>
      <c r="J965" s="38"/>
      <c r="K965" s="38"/>
      <c r="L965" s="39"/>
      <c r="M965" s="46"/>
      <c r="N965" s="264"/>
      <c r="O965" s="46"/>
      <c r="P965" s="46"/>
      <c r="Q965" s="34"/>
      <c r="R965" s="36"/>
      <c r="S965" s="46"/>
      <c r="T965" s="36"/>
      <c r="U965" s="46"/>
      <c r="V965" s="46"/>
      <c r="W965" s="38"/>
      <c r="X965" s="38"/>
      <c r="Y965" s="36"/>
      <c r="Z965" s="34"/>
      <c r="AA965" s="48"/>
      <c r="AB965" s="20"/>
      <c r="AC965" s="46"/>
      <c r="AD965" s="46"/>
      <c r="AE965" s="38"/>
      <c r="AF965" s="34"/>
      <c r="AG965" s="38"/>
      <c r="AH965" s="38"/>
      <c r="AI965" s="38"/>
      <c r="AJ965" s="38"/>
      <c r="AK965" s="38"/>
      <c r="AL965" s="38"/>
      <c r="AM965" s="38"/>
      <c r="AN965" s="38"/>
      <c r="AO965" s="34"/>
      <c r="AP965" s="34"/>
      <c r="AQ965" s="34"/>
      <c r="AR965" s="53"/>
      <c r="AS965" s="53"/>
      <c r="AT965" s="38"/>
      <c r="AU965" s="39"/>
      <c r="AV965" s="39"/>
      <c r="AW965" s="34"/>
      <c r="AX965" s="38"/>
      <c r="AY965" s="38"/>
      <c r="AZ965" s="38"/>
      <c r="BA965" s="38"/>
      <c r="BB965" s="38"/>
      <c r="BC965" s="38"/>
      <c r="BD965" s="38"/>
      <c r="BE965" s="38"/>
      <c r="BF965" s="38"/>
      <c r="BG965" s="38"/>
      <c r="BH965" s="38"/>
      <c r="BI965" s="38"/>
      <c r="BJ965" s="38"/>
      <c r="BK965" s="38"/>
      <c r="BL965" s="38"/>
      <c r="BM965" s="38"/>
      <c r="BN965" s="38"/>
      <c r="BO965" s="38"/>
      <c r="BP965" s="38"/>
      <c r="BQ965" s="38"/>
      <c r="BR965" s="38"/>
    </row>
    <row r="966" ht="15.75" customHeight="1">
      <c r="A966" s="38"/>
      <c r="B966" s="36"/>
      <c r="C966" s="34"/>
      <c r="D966" s="36"/>
      <c r="E966" s="36"/>
      <c r="F966" s="36"/>
      <c r="G966" s="36"/>
      <c r="H966" s="36"/>
      <c r="I966" s="36"/>
      <c r="J966" s="38"/>
      <c r="K966" s="38"/>
      <c r="L966" s="39"/>
      <c r="M966" s="46"/>
      <c r="N966" s="264"/>
      <c r="O966" s="46"/>
      <c r="P966" s="46"/>
      <c r="Q966" s="34"/>
      <c r="R966" s="36"/>
      <c r="S966" s="46"/>
      <c r="T966" s="36"/>
      <c r="U966" s="46"/>
      <c r="V966" s="46"/>
      <c r="W966" s="38"/>
      <c r="X966" s="38"/>
      <c r="Y966" s="36"/>
      <c r="Z966" s="34"/>
      <c r="AA966" s="48"/>
      <c r="AB966" s="20"/>
      <c r="AC966" s="46"/>
      <c r="AD966" s="46"/>
      <c r="AE966" s="38"/>
      <c r="AF966" s="34"/>
      <c r="AG966" s="38"/>
      <c r="AH966" s="38"/>
      <c r="AI966" s="38"/>
      <c r="AJ966" s="38"/>
      <c r="AK966" s="38"/>
      <c r="AL966" s="38"/>
      <c r="AM966" s="38"/>
      <c r="AN966" s="38"/>
      <c r="AO966" s="34"/>
      <c r="AP966" s="34"/>
      <c r="AQ966" s="34"/>
      <c r="AR966" s="53"/>
      <c r="AS966" s="53"/>
      <c r="AT966" s="38"/>
      <c r="AU966" s="39"/>
      <c r="AV966" s="39"/>
      <c r="AW966" s="34"/>
      <c r="AX966" s="38"/>
      <c r="AY966" s="38"/>
      <c r="AZ966" s="38"/>
      <c r="BA966" s="38"/>
      <c r="BB966" s="38"/>
      <c r="BC966" s="38"/>
      <c r="BD966" s="38"/>
      <c r="BE966" s="38"/>
      <c r="BF966" s="38"/>
      <c r="BG966" s="38"/>
      <c r="BH966" s="38"/>
      <c r="BI966" s="38"/>
      <c r="BJ966" s="38"/>
      <c r="BK966" s="38"/>
      <c r="BL966" s="38"/>
      <c r="BM966" s="38"/>
      <c r="BN966" s="38"/>
      <c r="BO966" s="38"/>
      <c r="BP966" s="38"/>
      <c r="BQ966" s="38"/>
      <c r="BR966" s="38"/>
    </row>
    <row r="967" ht="15.75" customHeight="1">
      <c r="A967" s="38"/>
      <c r="B967" s="36"/>
      <c r="C967" s="34"/>
      <c r="D967" s="36"/>
      <c r="E967" s="36"/>
      <c r="F967" s="36"/>
      <c r="G967" s="36"/>
      <c r="H967" s="36"/>
      <c r="I967" s="36"/>
      <c r="J967" s="38"/>
      <c r="K967" s="38"/>
      <c r="L967" s="39"/>
      <c r="M967" s="46"/>
      <c r="N967" s="264"/>
      <c r="O967" s="46"/>
      <c r="P967" s="46"/>
      <c r="Q967" s="34"/>
      <c r="R967" s="36"/>
      <c r="S967" s="46"/>
      <c r="T967" s="36"/>
      <c r="U967" s="46"/>
      <c r="V967" s="46"/>
      <c r="W967" s="38"/>
      <c r="X967" s="38"/>
      <c r="Y967" s="36"/>
      <c r="Z967" s="34"/>
      <c r="AA967" s="48"/>
      <c r="AB967" s="20"/>
      <c r="AC967" s="46"/>
      <c r="AD967" s="46"/>
      <c r="AE967" s="38"/>
      <c r="AF967" s="34"/>
      <c r="AG967" s="38"/>
      <c r="AH967" s="38"/>
      <c r="AI967" s="38"/>
      <c r="AJ967" s="38"/>
      <c r="AK967" s="38"/>
      <c r="AL967" s="38"/>
      <c r="AM967" s="38"/>
      <c r="AN967" s="38"/>
      <c r="AO967" s="34"/>
      <c r="AP967" s="34"/>
      <c r="AQ967" s="34"/>
      <c r="AR967" s="53"/>
      <c r="AS967" s="53"/>
      <c r="AT967" s="38"/>
      <c r="AU967" s="39"/>
      <c r="AV967" s="39"/>
      <c r="AW967" s="34"/>
      <c r="AX967" s="38"/>
      <c r="AY967" s="38"/>
      <c r="AZ967" s="38"/>
      <c r="BA967" s="38"/>
      <c r="BB967" s="38"/>
      <c r="BC967" s="38"/>
      <c r="BD967" s="38"/>
      <c r="BE967" s="38"/>
      <c r="BF967" s="38"/>
      <c r="BG967" s="38"/>
      <c r="BH967" s="38"/>
      <c r="BI967" s="38"/>
      <c r="BJ967" s="38"/>
      <c r="BK967" s="38"/>
      <c r="BL967" s="38"/>
      <c r="BM967" s="38"/>
      <c r="BN967" s="38"/>
      <c r="BO967" s="38"/>
      <c r="BP967" s="38"/>
      <c r="BQ967" s="38"/>
      <c r="BR967" s="38"/>
    </row>
    <row r="968" ht="15.75" customHeight="1">
      <c r="A968" s="38"/>
      <c r="B968" s="36"/>
      <c r="C968" s="34"/>
      <c r="D968" s="36"/>
      <c r="E968" s="36"/>
      <c r="F968" s="36"/>
      <c r="G968" s="36"/>
      <c r="H968" s="36"/>
      <c r="I968" s="36"/>
      <c r="J968" s="38"/>
      <c r="K968" s="38"/>
      <c r="L968" s="39"/>
      <c r="M968" s="46"/>
      <c r="N968" s="264"/>
      <c r="O968" s="46"/>
      <c r="P968" s="46"/>
      <c r="Q968" s="34"/>
      <c r="R968" s="36"/>
      <c r="S968" s="46"/>
      <c r="T968" s="36"/>
      <c r="U968" s="46"/>
      <c r="V968" s="46"/>
      <c r="W968" s="38"/>
      <c r="X968" s="38"/>
      <c r="Y968" s="36"/>
      <c r="Z968" s="34"/>
      <c r="AA968" s="48"/>
      <c r="AB968" s="20"/>
      <c r="AC968" s="46"/>
      <c r="AD968" s="46"/>
      <c r="AE968" s="38"/>
      <c r="AF968" s="34"/>
      <c r="AG968" s="38"/>
      <c r="AH968" s="38"/>
      <c r="AI968" s="38"/>
      <c r="AJ968" s="38"/>
      <c r="AK968" s="38"/>
      <c r="AL968" s="38"/>
      <c r="AM968" s="38"/>
      <c r="AN968" s="38"/>
      <c r="AO968" s="34"/>
      <c r="AP968" s="34"/>
      <c r="AQ968" s="34"/>
      <c r="AR968" s="53"/>
      <c r="AS968" s="53"/>
      <c r="AT968" s="38"/>
      <c r="AU968" s="39"/>
      <c r="AV968" s="39"/>
      <c r="AW968" s="34"/>
      <c r="AX968" s="38"/>
      <c r="AY968" s="38"/>
      <c r="AZ968" s="38"/>
      <c r="BA968" s="38"/>
      <c r="BB968" s="38"/>
      <c r="BC968" s="38"/>
      <c r="BD968" s="38"/>
      <c r="BE968" s="38"/>
      <c r="BF968" s="38"/>
      <c r="BG968" s="38"/>
      <c r="BH968" s="38"/>
      <c r="BI968" s="38"/>
      <c r="BJ968" s="38"/>
      <c r="BK968" s="38"/>
      <c r="BL968" s="38"/>
      <c r="BM968" s="38"/>
      <c r="BN968" s="38"/>
      <c r="BO968" s="38"/>
      <c r="BP968" s="38"/>
      <c r="BQ968" s="38"/>
      <c r="BR968" s="38"/>
    </row>
    <row r="969" ht="15.75" customHeight="1">
      <c r="A969" s="38"/>
      <c r="B969" s="36"/>
      <c r="C969" s="34"/>
      <c r="D969" s="36"/>
      <c r="E969" s="36"/>
      <c r="F969" s="36"/>
      <c r="G969" s="36"/>
      <c r="H969" s="36"/>
      <c r="I969" s="36"/>
      <c r="J969" s="38"/>
      <c r="K969" s="38"/>
      <c r="L969" s="39"/>
      <c r="M969" s="46"/>
      <c r="N969" s="264"/>
      <c r="O969" s="46"/>
      <c r="P969" s="46"/>
      <c r="Q969" s="34"/>
      <c r="R969" s="36"/>
      <c r="S969" s="46"/>
      <c r="T969" s="36"/>
      <c r="U969" s="46"/>
      <c r="V969" s="46"/>
      <c r="W969" s="38"/>
      <c r="X969" s="38"/>
      <c r="Y969" s="36"/>
      <c r="Z969" s="34"/>
      <c r="AA969" s="48"/>
      <c r="AB969" s="20"/>
      <c r="AC969" s="46"/>
      <c r="AD969" s="46"/>
      <c r="AE969" s="38"/>
      <c r="AF969" s="34"/>
      <c r="AG969" s="38"/>
      <c r="AH969" s="38"/>
      <c r="AI969" s="38"/>
      <c r="AJ969" s="38"/>
      <c r="AK969" s="38"/>
      <c r="AL969" s="38"/>
      <c r="AM969" s="38"/>
      <c r="AN969" s="38"/>
      <c r="AO969" s="34"/>
      <c r="AP969" s="34"/>
      <c r="AQ969" s="34"/>
      <c r="AR969" s="53"/>
      <c r="AS969" s="53"/>
      <c r="AT969" s="38"/>
      <c r="AU969" s="39"/>
      <c r="AV969" s="39"/>
      <c r="AW969" s="34"/>
      <c r="AX969" s="38"/>
      <c r="AY969" s="38"/>
      <c r="AZ969" s="38"/>
      <c r="BA969" s="38"/>
      <c r="BB969" s="38"/>
      <c r="BC969" s="38"/>
      <c r="BD969" s="38"/>
      <c r="BE969" s="38"/>
      <c r="BF969" s="38"/>
      <c r="BG969" s="38"/>
      <c r="BH969" s="38"/>
      <c r="BI969" s="38"/>
      <c r="BJ969" s="38"/>
      <c r="BK969" s="38"/>
      <c r="BL969" s="38"/>
      <c r="BM969" s="38"/>
      <c r="BN969" s="38"/>
      <c r="BO969" s="38"/>
      <c r="BP969" s="38"/>
      <c r="BQ969" s="38"/>
      <c r="BR969" s="38"/>
    </row>
    <row r="970" ht="15.75" customHeight="1">
      <c r="A970" s="38"/>
      <c r="B970" s="36"/>
      <c r="C970" s="34"/>
      <c r="D970" s="36"/>
      <c r="E970" s="36"/>
      <c r="F970" s="36"/>
      <c r="G970" s="36"/>
      <c r="H970" s="36"/>
      <c r="I970" s="36"/>
      <c r="J970" s="38"/>
      <c r="K970" s="38"/>
      <c r="L970" s="39"/>
      <c r="M970" s="46"/>
      <c r="N970" s="264"/>
      <c r="O970" s="46"/>
      <c r="P970" s="46"/>
      <c r="Q970" s="34"/>
      <c r="R970" s="36"/>
      <c r="S970" s="46"/>
      <c r="T970" s="36"/>
      <c r="U970" s="46"/>
      <c r="V970" s="46"/>
      <c r="W970" s="38"/>
      <c r="X970" s="38"/>
      <c r="Y970" s="36"/>
      <c r="Z970" s="34"/>
      <c r="AA970" s="48"/>
      <c r="AB970" s="20"/>
      <c r="AC970" s="46"/>
      <c r="AD970" s="46"/>
      <c r="AE970" s="38"/>
      <c r="AF970" s="34"/>
      <c r="AG970" s="38"/>
      <c r="AH970" s="38"/>
      <c r="AI970" s="38"/>
      <c r="AJ970" s="38"/>
      <c r="AK970" s="38"/>
      <c r="AL970" s="38"/>
      <c r="AM970" s="38"/>
      <c r="AN970" s="38"/>
      <c r="AO970" s="34"/>
      <c r="AP970" s="34"/>
      <c r="AQ970" s="34"/>
      <c r="AR970" s="53"/>
      <c r="AS970" s="53"/>
      <c r="AT970" s="38"/>
      <c r="AU970" s="39"/>
      <c r="AV970" s="39"/>
      <c r="AW970" s="34"/>
      <c r="AX970" s="38"/>
      <c r="AY970" s="38"/>
      <c r="AZ970" s="38"/>
      <c r="BA970" s="38"/>
      <c r="BB970" s="38"/>
      <c r="BC970" s="38"/>
      <c r="BD970" s="38"/>
      <c r="BE970" s="38"/>
      <c r="BF970" s="38"/>
      <c r="BG970" s="38"/>
      <c r="BH970" s="38"/>
      <c r="BI970" s="38"/>
      <c r="BJ970" s="38"/>
      <c r="BK970" s="38"/>
      <c r="BL970" s="38"/>
      <c r="BM970" s="38"/>
      <c r="BN970" s="38"/>
      <c r="BO970" s="38"/>
      <c r="BP970" s="38"/>
      <c r="BQ970" s="38"/>
      <c r="BR970" s="38"/>
    </row>
    <row r="971" ht="15.75" customHeight="1">
      <c r="A971" s="38"/>
      <c r="B971" s="36"/>
      <c r="C971" s="34"/>
      <c r="D971" s="36"/>
      <c r="E971" s="36"/>
      <c r="F971" s="36"/>
      <c r="G971" s="36"/>
      <c r="H971" s="36"/>
      <c r="I971" s="36"/>
      <c r="J971" s="38"/>
      <c r="K971" s="38"/>
      <c r="L971" s="39"/>
      <c r="M971" s="46"/>
      <c r="N971" s="264"/>
      <c r="O971" s="46"/>
      <c r="P971" s="46"/>
      <c r="Q971" s="34"/>
      <c r="R971" s="36"/>
      <c r="S971" s="46"/>
      <c r="T971" s="36"/>
      <c r="U971" s="46"/>
      <c r="V971" s="46"/>
      <c r="W971" s="38"/>
      <c r="X971" s="38"/>
      <c r="Y971" s="36"/>
      <c r="Z971" s="34"/>
      <c r="AA971" s="48"/>
      <c r="AB971" s="20"/>
      <c r="AC971" s="46"/>
      <c r="AD971" s="46"/>
      <c r="AE971" s="38"/>
      <c r="AF971" s="34"/>
      <c r="AG971" s="38"/>
      <c r="AH971" s="38"/>
      <c r="AI971" s="38"/>
      <c r="AJ971" s="38"/>
      <c r="AK971" s="38"/>
      <c r="AL971" s="38"/>
      <c r="AM971" s="38"/>
      <c r="AN971" s="38"/>
      <c r="AO971" s="34"/>
      <c r="AP971" s="34"/>
      <c r="AQ971" s="34"/>
      <c r="AR971" s="53"/>
      <c r="AS971" s="53"/>
      <c r="AT971" s="38"/>
      <c r="AU971" s="39"/>
      <c r="AV971" s="39"/>
      <c r="AW971" s="34"/>
      <c r="AX971" s="38"/>
      <c r="AY971" s="38"/>
      <c r="AZ971" s="38"/>
      <c r="BA971" s="38"/>
      <c r="BB971" s="38"/>
      <c r="BC971" s="38"/>
      <c r="BD971" s="38"/>
      <c r="BE971" s="38"/>
      <c r="BF971" s="38"/>
      <c r="BG971" s="38"/>
      <c r="BH971" s="38"/>
      <c r="BI971" s="38"/>
      <c r="BJ971" s="38"/>
      <c r="BK971" s="38"/>
      <c r="BL971" s="38"/>
      <c r="BM971" s="38"/>
      <c r="BN971" s="38"/>
      <c r="BO971" s="38"/>
      <c r="BP971" s="38"/>
      <c r="BQ971" s="38"/>
      <c r="BR971" s="38"/>
    </row>
    <row r="972" ht="15.75" customHeight="1">
      <c r="A972" s="38"/>
      <c r="B972" s="36"/>
      <c r="C972" s="34"/>
      <c r="D972" s="36"/>
      <c r="E972" s="36"/>
      <c r="F972" s="36"/>
      <c r="G972" s="36"/>
      <c r="H972" s="36"/>
      <c r="I972" s="36"/>
      <c r="J972" s="38"/>
      <c r="K972" s="38"/>
      <c r="L972" s="39"/>
      <c r="M972" s="46"/>
      <c r="N972" s="264"/>
      <c r="O972" s="46"/>
      <c r="P972" s="46"/>
      <c r="Q972" s="34"/>
      <c r="R972" s="36"/>
      <c r="S972" s="46"/>
      <c r="T972" s="36"/>
      <c r="U972" s="46"/>
      <c r="V972" s="46"/>
      <c r="W972" s="38"/>
      <c r="X972" s="38"/>
      <c r="Y972" s="36"/>
      <c r="Z972" s="34"/>
      <c r="AA972" s="48"/>
      <c r="AB972" s="20"/>
      <c r="AC972" s="46"/>
      <c r="AD972" s="46"/>
      <c r="AE972" s="38"/>
      <c r="AF972" s="34"/>
      <c r="AG972" s="38"/>
      <c r="AH972" s="38"/>
      <c r="AI972" s="38"/>
      <c r="AJ972" s="38"/>
      <c r="AK972" s="38"/>
      <c r="AL972" s="38"/>
      <c r="AM972" s="38"/>
      <c r="AN972" s="38"/>
      <c r="AO972" s="34"/>
      <c r="AP972" s="34"/>
      <c r="AQ972" s="34"/>
      <c r="AR972" s="53"/>
      <c r="AS972" s="53"/>
      <c r="AT972" s="38"/>
      <c r="AU972" s="39"/>
      <c r="AV972" s="39"/>
      <c r="AW972" s="34"/>
      <c r="AX972" s="38"/>
      <c r="AY972" s="38"/>
      <c r="AZ972" s="38"/>
      <c r="BA972" s="38"/>
      <c r="BB972" s="38"/>
      <c r="BC972" s="38"/>
      <c r="BD972" s="38"/>
      <c r="BE972" s="38"/>
      <c r="BF972" s="38"/>
      <c r="BG972" s="38"/>
      <c r="BH972" s="38"/>
      <c r="BI972" s="38"/>
      <c r="BJ972" s="38"/>
      <c r="BK972" s="38"/>
      <c r="BL972" s="38"/>
      <c r="BM972" s="38"/>
      <c r="BN972" s="38"/>
      <c r="BO972" s="38"/>
      <c r="BP972" s="38"/>
      <c r="BQ972" s="38"/>
      <c r="BR972" s="38"/>
    </row>
    <row r="973" ht="15.75" customHeight="1">
      <c r="A973" s="38"/>
      <c r="B973" s="36"/>
      <c r="C973" s="34"/>
      <c r="D973" s="36"/>
      <c r="E973" s="36"/>
      <c r="F973" s="36"/>
      <c r="G973" s="36"/>
      <c r="H973" s="36"/>
      <c r="I973" s="36"/>
      <c r="J973" s="38"/>
      <c r="K973" s="38"/>
      <c r="L973" s="39"/>
      <c r="M973" s="46"/>
      <c r="N973" s="264"/>
      <c r="O973" s="46"/>
      <c r="P973" s="46"/>
      <c r="Q973" s="34"/>
      <c r="R973" s="36"/>
      <c r="S973" s="46"/>
      <c r="T973" s="36"/>
      <c r="U973" s="46"/>
      <c r="V973" s="46"/>
      <c r="W973" s="38"/>
      <c r="X973" s="38"/>
      <c r="Y973" s="36"/>
      <c r="Z973" s="34"/>
      <c r="AA973" s="48"/>
      <c r="AB973" s="20"/>
      <c r="AC973" s="46"/>
      <c r="AD973" s="46"/>
      <c r="AE973" s="38"/>
      <c r="AF973" s="34"/>
      <c r="AG973" s="38"/>
      <c r="AH973" s="38"/>
      <c r="AI973" s="38"/>
      <c r="AJ973" s="38"/>
      <c r="AK973" s="38"/>
      <c r="AL973" s="38"/>
      <c r="AM973" s="38"/>
      <c r="AN973" s="38"/>
      <c r="AO973" s="34"/>
      <c r="AP973" s="34"/>
      <c r="AQ973" s="34"/>
      <c r="AR973" s="53"/>
      <c r="AS973" s="53"/>
      <c r="AT973" s="38"/>
      <c r="AU973" s="39"/>
      <c r="AV973" s="39"/>
      <c r="AW973" s="34"/>
      <c r="AX973" s="38"/>
      <c r="AY973" s="38"/>
      <c r="AZ973" s="38"/>
      <c r="BA973" s="38"/>
      <c r="BB973" s="38"/>
      <c r="BC973" s="38"/>
      <c r="BD973" s="38"/>
      <c r="BE973" s="38"/>
      <c r="BF973" s="38"/>
      <c r="BG973" s="38"/>
      <c r="BH973" s="38"/>
      <c r="BI973" s="38"/>
      <c r="BJ973" s="38"/>
      <c r="BK973" s="38"/>
      <c r="BL973" s="38"/>
      <c r="BM973" s="38"/>
      <c r="BN973" s="38"/>
      <c r="BO973" s="38"/>
      <c r="BP973" s="38"/>
      <c r="BQ973" s="38"/>
      <c r="BR973" s="38"/>
    </row>
    <row r="974" ht="15.75" customHeight="1">
      <c r="A974" s="38"/>
      <c r="B974" s="36"/>
      <c r="C974" s="34"/>
      <c r="D974" s="36"/>
      <c r="E974" s="36"/>
      <c r="F974" s="36"/>
      <c r="G974" s="36"/>
      <c r="H974" s="36"/>
      <c r="I974" s="36"/>
      <c r="J974" s="38"/>
      <c r="K974" s="38"/>
      <c r="L974" s="39"/>
      <c r="M974" s="46"/>
      <c r="N974" s="264"/>
      <c r="O974" s="46"/>
      <c r="P974" s="46"/>
      <c r="Q974" s="34"/>
      <c r="R974" s="36"/>
      <c r="S974" s="46"/>
      <c r="T974" s="36"/>
      <c r="U974" s="46"/>
      <c r="V974" s="46"/>
      <c r="W974" s="38"/>
      <c r="X974" s="38"/>
      <c r="Y974" s="36"/>
      <c r="Z974" s="34"/>
      <c r="AA974" s="48"/>
      <c r="AB974" s="20"/>
      <c r="AC974" s="46"/>
      <c r="AD974" s="46"/>
      <c r="AE974" s="38"/>
      <c r="AF974" s="34"/>
      <c r="AG974" s="38"/>
      <c r="AH974" s="38"/>
      <c r="AI974" s="38"/>
      <c r="AJ974" s="38"/>
      <c r="AK974" s="38"/>
      <c r="AL974" s="38"/>
      <c r="AM974" s="38"/>
      <c r="AN974" s="38"/>
      <c r="AO974" s="34"/>
      <c r="AP974" s="34"/>
      <c r="AQ974" s="34"/>
      <c r="AR974" s="53"/>
      <c r="AS974" s="53"/>
      <c r="AT974" s="38"/>
      <c r="AU974" s="39"/>
      <c r="AV974" s="39"/>
      <c r="AW974" s="34"/>
      <c r="AX974" s="38"/>
      <c r="AY974" s="38"/>
      <c r="AZ974" s="38"/>
      <c r="BA974" s="38"/>
      <c r="BB974" s="38"/>
      <c r="BC974" s="38"/>
      <c r="BD974" s="38"/>
      <c r="BE974" s="38"/>
      <c r="BF974" s="38"/>
      <c r="BG974" s="38"/>
      <c r="BH974" s="38"/>
      <c r="BI974" s="38"/>
      <c r="BJ974" s="38"/>
      <c r="BK974" s="38"/>
      <c r="BL974" s="38"/>
      <c r="BM974" s="38"/>
      <c r="BN974" s="38"/>
      <c r="BO974" s="38"/>
      <c r="BP974" s="38"/>
      <c r="BQ974" s="38"/>
      <c r="BR974" s="38"/>
    </row>
    <row r="975" ht="15.75" customHeight="1">
      <c r="A975" s="38"/>
      <c r="B975" s="36"/>
      <c r="C975" s="34"/>
      <c r="D975" s="36"/>
      <c r="E975" s="36"/>
      <c r="F975" s="36"/>
      <c r="G975" s="36"/>
      <c r="H975" s="36"/>
      <c r="I975" s="36"/>
      <c r="J975" s="38"/>
      <c r="K975" s="38"/>
      <c r="L975" s="39"/>
      <c r="M975" s="46"/>
      <c r="N975" s="264"/>
      <c r="O975" s="46"/>
      <c r="P975" s="46"/>
      <c r="Q975" s="34"/>
      <c r="R975" s="36"/>
      <c r="S975" s="46"/>
      <c r="T975" s="36"/>
      <c r="U975" s="46"/>
      <c r="V975" s="46"/>
      <c r="W975" s="38"/>
      <c r="X975" s="38"/>
      <c r="Y975" s="36"/>
      <c r="Z975" s="34"/>
      <c r="AA975" s="48"/>
      <c r="AB975" s="20"/>
      <c r="AC975" s="46"/>
      <c r="AD975" s="46"/>
      <c r="AE975" s="38"/>
      <c r="AF975" s="34"/>
      <c r="AG975" s="38"/>
      <c r="AH975" s="38"/>
      <c r="AI975" s="38"/>
      <c r="AJ975" s="38"/>
      <c r="AK975" s="38"/>
      <c r="AL975" s="38"/>
      <c r="AM975" s="38"/>
      <c r="AN975" s="38"/>
      <c r="AO975" s="34"/>
      <c r="AP975" s="34"/>
      <c r="AQ975" s="34"/>
      <c r="AR975" s="53"/>
      <c r="AS975" s="53"/>
      <c r="AT975" s="38"/>
      <c r="AU975" s="39"/>
      <c r="AV975" s="39"/>
      <c r="AW975" s="34"/>
      <c r="AX975" s="38"/>
      <c r="AY975" s="38"/>
      <c r="AZ975" s="38"/>
      <c r="BA975" s="38"/>
      <c r="BB975" s="38"/>
      <c r="BC975" s="38"/>
      <c r="BD975" s="38"/>
      <c r="BE975" s="38"/>
      <c r="BF975" s="38"/>
      <c r="BG975" s="38"/>
      <c r="BH975" s="38"/>
      <c r="BI975" s="38"/>
      <c r="BJ975" s="38"/>
      <c r="BK975" s="38"/>
      <c r="BL975" s="38"/>
      <c r="BM975" s="38"/>
      <c r="BN975" s="38"/>
      <c r="BO975" s="38"/>
      <c r="BP975" s="38"/>
      <c r="BQ975" s="38"/>
      <c r="BR975" s="38"/>
    </row>
    <row r="976" ht="15.75" customHeight="1">
      <c r="A976" s="38"/>
      <c r="B976" s="36"/>
      <c r="C976" s="34"/>
      <c r="D976" s="36"/>
      <c r="E976" s="36"/>
      <c r="F976" s="36"/>
      <c r="G976" s="36"/>
      <c r="H976" s="36"/>
      <c r="I976" s="36"/>
      <c r="J976" s="38"/>
      <c r="K976" s="38"/>
      <c r="L976" s="39"/>
      <c r="M976" s="46"/>
      <c r="N976" s="264"/>
      <c r="O976" s="46"/>
      <c r="P976" s="46"/>
      <c r="Q976" s="34"/>
      <c r="R976" s="36"/>
      <c r="S976" s="46"/>
      <c r="T976" s="36"/>
      <c r="U976" s="46"/>
      <c r="V976" s="46"/>
      <c r="W976" s="38"/>
      <c r="X976" s="38"/>
      <c r="Y976" s="36"/>
      <c r="Z976" s="34"/>
      <c r="AA976" s="48"/>
      <c r="AB976" s="20"/>
      <c r="AC976" s="46"/>
      <c r="AD976" s="46"/>
      <c r="AE976" s="38"/>
      <c r="AF976" s="34"/>
      <c r="AG976" s="38"/>
      <c r="AH976" s="38"/>
      <c r="AI976" s="38"/>
      <c r="AJ976" s="38"/>
      <c r="AK976" s="38"/>
      <c r="AL976" s="38"/>
      <c r="AM976" s="38"/>
      <c r="AN976" s="38"/>
      <c r="AO976" s="34"/>
      <c r="AP976" s="34"/>
      <c r="AQ976" s="34"/>
      <c r="AR976" s="53"/>
      <c r="AS976" s="53"/>
      <c r="AT976" s="38"/>
      <c r="AU976" s="39"/>
      <c r="AV976" s="39"/>
      <c r="AW976" s="34"/>
      <c r="AX976" s="38"/>
      <c r="AY976" s="38"/>
      <c r="AZ976" s="38"/>
      <c r="BA976" s="38"/>
      <c r="BB976" s="38"/>
      <c r="BC976" s="38"/>
      <c r="BD976" s="38"/>
      <c r="BE976" s="38"/>
      <c r="BF976" s="38"/>
      <c r="BG976" s="38"/>
      <c r="BH976" s="38"/>
      <c r="BI976" s="38"/>
      <c r="BJ976" s="38"/>
      <c r="BK976" s="38"/>
      <c r="BL976" s="38"/>
      <c r="BM976" s="38"/>
      <c r="BN976" s="38"/>
      <c r="BO976" s="38"/>
      <c r="BP976" s="38"/>
      <c r="BQ976" s="38"/>
      <c r="BR976" s="38"/>
    </row>
    <row r="977" ht="15.75" customHeight="1">
      <c r="A977" s="38"/>
      <c r="B977" s="36"/>
      <c r="C977" s="34"/>
      <c r="D977" s="36"/>
      <c r="E977" s="36"/>
      <c r="F977" s="36"/>
      <c r="G977" s="36"/>
      <c r="H977" s="36"/>
      <c r="I977" s="36"/>
      <c r="J977" s="38"/>
      <c r="K977" s="38"/>
      <c r="L977" s="39"/>
      <c r="M977" s="46"/>
      <c r="N977" s="264"/>
      <c r="O977" s="46"/>
      <c r="P977" s="46"/>
      <c r="Q977" s="34"/>
      <c r="R977" s="36"/>
      <c r="S977" s="46"/>
      <c r="T977" s="36"/>
      <c r="U977" s="46"/>
      <c r="V977" s="46"/>
      <c r="W977" s="38"/>
      <c r="X977" s="38"/>
      <c r="Y977" s="36"/>
      <c r="Z977" s="34"/>
      <c r="AA977" s="48"/>
      <c r="AB977" s="20"/>
      <c r="AC977" s="46"/>
      <c r="AD977" s="46"/>
      <c r="AE977" s="38"/>
      <c r="AF977" s="34"/>
      <c r="AG977" s="38"/>
      <c r="AH977" s="38"/>
      <c r="AI977" s="38"/>
      <c r="AJ977" s="38"/>
      <c r="AK977" s="38"/>
      <c r="AL977" s="38"/>
      <c r="AM977" s="38"/>
      <c r="AN977" s="38"/>
      <c r="AO977" s="34"/>
      <c r="AP977" s="34"/>
      <c r="AQ977" s="34"/>
      <c r="AR977" s="53"/>
      <c r="AS977" s="53"/>
      <c r="AT977" s="38"/>
      <c r="AU977" s="39"/>
      <c r="AV977" s="39"/>
      <c r="AW977" s="34"/>
      <c r="AX977" s="38"/>
      <c r="AY977" s="38"/>
      <c r="AZ977" s="38"/>
      <c r="BA977" s="38"/>
      <c r="BB977" s="38"/>
      <c r="BC977" s="38"/>
      <c r="BD977" s="38"/>
      <c r="BE977" s="38"/>
      <c r="BF977" s="38"/>
      <c r="BG977" s="38"/>
      <c r="BH977" s="38"/>
      <c r="BI977" s="38"/>
      <c r="BJ977" s="38"/>
      <c r="BK977" s="38"/>
      <c r="BL977" s="38"/>
      <c r="BM977" s="38"/>
      <c r="BN977" s="38"/>
      <c r="BO977" s="38"/>
      <c r="BP977" s="38"/>
      <c r="BQ977" s="38"/>
      <c r="BR977" s="38"/>
    </row>
    <row r="978" ht="15.75" customHeight="1">
      <c r="A978" s="38"/>
      <c r="B978" s="36"/>
      <c r="C978" s="34"/>
      <c r="D978" s="36"/>
      <c r="E978" s="36"/>
      <c r="F978" s="36"/>
      <c r="G978" s="36"/>
      <c r="H978" s="36"/>
      <c r="I978" s="36"/>
      <c r="J978" s="38"/>
      <c r="K978" s="38"/>
      <c r="L978" s="39"/>
      <c r="M978" s="46"/>
      <c r="N978" s="264"/>
      <c r="O978" s="46"/>
      <c r="P978" s="46"/>
      <c r="Q978" s="34"/>
      <c r="R978" s="36"/>
      <c r="S978" s="46"/>
      <c r="T978" s="36"/>
      <c r="U978" s="46"/>
      <c r="V978" s="46"/>
      <c r="W978" s="38"/>
      <c r="X978" s="38"/>
      <c r="Y978" s="36"/>
      <c r="Z978" s="34"/>
      <c r="AA978" s="48"/>
      <c r="AB978" s="20"/>
      <c r="AC978" s="46"/>
      <c r="AD978" s="46"/>
      <c r="AE978" s="38"/>
      <c r="AF978" s="34"/>
      <c r="AG978" s="38"/>
      <c r="AH978" s="38"/>
      <c r="AI978" s="38"/>
      <c r="AJ978" s="38"/>
      <c r="AK978" s="38"/>
      <c r="AL978" s="38"/>
      <c r="AM978" s="38"/>
      <c r="AN978" s="38"/>
      <c r="AO978" s="34"/>
      <c r="AP978" s="34"/>
      <c r="AQ978" s="34"/>
      <c r="AR978" s="53"/>
      <c r="AS978" s="53"/>
      <c r="AT978" s="38"/>
      <c r="AU978" s="39"/>
      <c r="AV978" s="39"/>
      <c r="AW978" s="34"/>
      <c r="AX978" s="38"/>
      <c r="AY978" s="38"/>
      <c r="AZ978" s="38"/>
      <c r="BA978" s="38"/>
      <c r="BB978" s="38"/>
      <c r="BC978" s="38"/>
      <c r="BD978" s="38"/>
      <c r="BE978" s="38"/>
      <c r="BF978" s="38"/>
      <c r="BG978" s="38"/>
      <c r="BH978" s="38"/>
      <c r="BI978" s="38"/>
      <c r="BJ978" s="38"/>
      <c r="BK978" s="38"/>
      <c r="BL978" s="38"/>
      <c r="BM978" s="38"/>
      <c r="BN978" s="38"/>
      <c r="BO978" s="38"/>
      <c r="BP978" s="38"/>
      <c r="BQ978" s="38"/>
      <c r="BR978" s="38"/>
    </row>
    <row r="979" ht="15.75" customHeight="1">
      <c r="A979" s="38"/>
      <c r="B979" s="36"/>
      <c r="C979" s="34"/>
      <c r="D979" s="36"/>
      <c r="E979" s="36"/>
      <c r="F979" s="36"/>
      <c r="G979" s="36"/>
      <c r="H979" s="36"/>
      <c r="I979" s="36"/>
      <c r="J979" s="38"/>
      <c r="K979" s="38"/>
      <c r="L979" s="39"/>
      <c r="M979" s="46"/>
      <c r="N979" s="264"/>
      <c r="O979" s="46"/>
      <c r="P979" s="46"/>
      <c r="Q979" s="34"/>
      <c r="R979" s="36"/>
      <c r="S979" s="46"/>
      <c r="T979" s="36"/>
      <c r="U979" s="46"/>
      <c r="V979" s="46"/>
      <c r="W979" s="38"/>
      <c r="X979" s="38"/>
      <c r="Y979" s="36"/>
      <c r="Z979" s="34"/>
      <c r="AA979" s="48"/>
      <c r="AB979" s="20"/>
      <c r="AC979" s="46"/>
      <c r="AD979" s="46"/>
      <c r="AE979" s="38"/>
      <c r="AF979" s="34"/>
      <c r="AG979" s="38"/>
      <c r="AH979" s="38"/>
      <c r="AI979" s="38"/>
      <c r="AJ979" s="38"/>
      <c r="AK979" s="38"/>
      <c r="AL979" s="38"/>
      <c r="AM979" s="38"/>
      <c r="AN979" s="38"/>
      <c r="AO979" s="34"/>
      <c r="AP979" s="34"/>
      <c r="AQ979" s="34"/>
      <c r="AR979" s="53"/>
      <c r="AS979" s="53"/>
      <c r="AT979" s="38"/>
      <c r="AU979" s="39"/>
      <c r="AV979" s="39"/>
      <c r="AW979" s="34"/>
      <c r="AX979" s="38"/>
      <c r="AY979" s="38"/>
      <c r="AZ979" s="38"/>
      <c r="BA979" s="38"/>
      <c r="BB979" s="38"/>
      <c r="BC979" s="38"/>
      <c r="BD979" s="38"/>
      <c r="BE979" s="38"/>
      <c r="BF979" s="38"/>
      <c r="BG979" s="38"/>
      <c r="BH979" s="38"/>
      <c r="BI979" s="38"/>
      <c r="BJ979" s="38"/>
      <c r="BK979" s="38"/>
      <c r="BL979" s="38"/>
      <c r="BM979" s="38"/>
      <c r="BN979" s="38"/>
      <c r="BO979" s="38"/>
      <c r="BP979" s="38"/>
      <c r="BQ979" s="38"/>
      <c r="BR979" s="38"/>
    </row>
    <row r="980" ht="15.75" customHeight="1">
      <c r="A980" s="38"/>
      <c r="B980" s="36"/>
      <c r="C980" s="34"/>
      <c r="D980" s="36"/>
      <c r="E980" s="36"/>
      <c r="F980" s="36"/>
      <c r="G980" s="36"/>
      <c r="H980" s="36"/>
      <c r="I980" s="36"/>
      <c r="J980" s="38"/>
      <c r="K980" s="38"/>
      <c r="L980" s="39"/>
      <c r="M980" s="46"/>
      <c r="N980" s="264"/>
      <c r="O980" s="46"/>
      <c r="P980" s="46"/>
      <c r="Q980" s="34"/>
      <c r="R980" s="36"/>
      <c r="S980" s="46"/>
      <c r="T980" s="36"/>
      <c r="U980" s="46"/>
      <c r="V980" s="46"/>
      <c r="W980" s="38"/>
      <c r="X980" s="38"/>
      <c r="Y980" s="36"/>
      <c r="Z980" s="34"/>
      <c r="AA980" s="48"/>
      <c r="AB980" s="20"/>
      <c r="AC980" s="46"/>
      <c r="AD980" s="46"/>
      <c r="AE980" s="38"/>
      <c r="AF980" s="34"/>
      <c r="AG980" s="38"/>
      <c r="AH980" s="38"/>
      <c r="AI980" s="38"/>
      <c r="AJ980" s="38"/>
      <c r="AK980" s="38"/>
      <c r="AL980" s="38"/>
      <c r="AM980" s="38"/>
      <c r="AN980" s="38"/>
      <c r="AO980" s="34"/>
      <c r="AP980" s="34"/>
      <c r="AQ980" s="34"/>
      <c r="AR980" s="53"/>
      <c r="AS980" s="53"/>
      <c r="AT980" s="38"/>
      <c r="AU980" s="39"/>
      <c r="AV980" s="39"/>
      <c r="AW980" s="34"/>
      <c r="AX980" s="38"/>
      <c r="AY980" s="38"/>
      <c r="AZ980" s="38"/>
      <c r="BA980" s="38"/>
      <c r="BB980" s="38"/>
      <c r="BC980" s="38"/>
      <c r="BD980" s="38"/>
      <c r="BE980" s="38"/>
      <c r="BF980" s="38"/>
      <c r="BG980" s="38"/>
      <c r="BH980" s="38"/>
      <c r="BI980" s="38"/>
      <c r="BJ980" s="38"/>
      <c r="BK980" s="38"/>
      <c r="BL980" s="38"/>
      <c r="BM980" s="38"/>
      <c r="BN980" s="38"/>
      <c r="BO980" s="38"/>
      <c r="BP980" s="38"/>
      <c r="BQ980" s="38"/>
      <c r="BR980" s="38"/>
    </row>
    <row r="981" ht="15.75" customHeight="1">
      <c r="A981" s="38"/>
      <c r="B981" s="36"/>
      <c r="C981" s="34"/>
      <c r="D981" s="36"/>
      <c r="E981" s="36"/>
      <c r="F981" s="36"/>
      <c r="G981" s="36"/>
      <c r="H981" s="36"/>
      <c r="I981" s="36"/>
      <c r="J981" s="38"/>
      <c r="K981" s="38"/>
      <c r="L981" s="39"/>
      <c r="M981" s="46"/>
      <c r="N981" s="264"/>
      <c r="O981" s="46"/>
      <c r="P981" s="46"/>
      <c r="Q981" s="34"/>
      <c r="R981" s="36"/>
      <c r="S981" s="46"/>
      <c r="T981" s="36"/>
      <c r="U981" s="46"/>
      <c r="V981" s="46"/>
      <c r="W981" s="38"/>
      <c r="X981" s="38"/>
      <c r="Y981" s="36"/>
      <c r="Z981" s="34"/>
      <c r="AA981" s="48"/>
      <c r="AB981" s="20"/>
      <c r="AC981" s="46"/>
      <c r="AD981" s="46"/>
      <c r="AE981" s="38"/>
      <c r="AF981" s="34"/>
      <c r="AG981" s="38"/>
      <c r="AH981" s="38"/>
      <c r="AI981" s="38"/>
      <c r="AJ981" s="38"/>
      <c r="AK981" s="38"/>
      <c r="AL981" s="38"/>
      <c r="AM981" s="38"/>
      <c r="AN981" s="38"/>
      <c r="AO981" s="34"/>
      <c r="AP981" s="34"/>
      <c r="AQ981" s="34"/>
      <c r="AR981" s="53"/>
      <c r="AS981" s="53"/>
      <c r="AT981" s="38"/>
      <c r="AU981" s="39"/>
      <c r="AV981" s="39"/>
      <c r="AW981" s="34"/>
      <c r="AX981" s="38"/>
      <c r="AY981" s="38"/>
      <c r="AZ981" s="38"/>
      <c r="BA981" s="38"/>
      <c r="BB981" s="38"/>
      <c r="BC981" s="38"/>
      <c r="BD981" s="38"/>
      <c r="BE981" s="38"/>
      <c r="BF981" s="38"/>
      <c r="BG981" s="38"/>
      <c r="BH981" s="38"/>
      <c r="BI981" s="38"/>
      <c r="BJ981" s="38"/>
      <c r="BK981" s="38"/>
      <c r="BL981" s="38"/>
      <c r="BM981" s="38"/>
      <c r="BN981" s="38"/>
      <c r="BO981" s="38"/>
      <c r="BP981" s="38"/>
      <c r="BQ981" s="38"/>
      <c r="BR981" s="38"/>
    </row>
    <row r="982" ht="15.75" customHeight="1">
      <c r="A982" s="38"/>
      <c r="B982" s="36"/>
      <c r="C982" s="34"/>
      <c r="D982" s="36"/>
      <c r="E982" s="36"/>
      <c r="F982" s="36"/>
      <c r="G982" s="36"/>
      <c r="H982" s="36"/>
      <c r="I982" s="36"/>
      <c r="J982" s="38"/>
      <c r="K982" s="38"/>
      <c r="L982" s="39"/>
      <c r="M982" s="46"/>
      <c r="N982" s="264"/>
      <c r="O982" s="46"/>
      <c r="P982" s="46"/>
      <c r="Q982" s="34"/>
      <c r="R982" s="36"/>
      <c r="S982" s="46"/>
      <c r="T982" s="36"/>
      <c r="U982" s="46"/>
      <c r="V982" s="46"/>
      <c r="W982" s="38"/>
      <c r="X982" s="38"/>
      <c r="Y982" s="36"/>
      <c r="Z982" s="34"/>
      <c r="AA982" s="48"/>
      <c r="AB982" s="20"/>
      <c r="AC982" s="46"/>
      <c r="AD982" s="46"/>
      <c r="AE982" s="38"/>
      <c r="AF982" s="34"/>
      <c r="AG982" s="38"/>
      <c r="AH982" s="38"/>
      <c r="AI982" s="38"/>
      <c r="AJ982" s="38"/>
      <c r="AK982" s="38"/>
      <c r="AL982" s="38"/>
      <c r="AM982" s="38"/>
      <c r="AN982" s="38"/>
      <c r="AO982" s="34"/>
      <c r="AP982" s="34"/>
      <c r="AQ982" s="34"/>
      <c r="AR982" s="53"/>
      <c r="AS982" s="53"/>
      <c r="AT982" s="38"/>
      <c r="AU982" s="39"/>
      <c r="AV982" s="39"/>
      <c r="AW982" s="34"/>
      <c r="AX982" s="38"/>
      <c r="AY982" s="38"/>
      <c r="AZ982" s="38"/>
      <c r="BA982" s="38"/>
      <c r="BB982" s="38"/>
      <c r="BC982" s="38"/>
      <c r="BD982" s="38"/>
      <c r="BE982" s="38"/>
      <c r="BF982" s="38"/>
      <c r="BG982" s="38"/>
      <c r="BH982" s="38"/>
      <c r="BI982" s="38"/>
      <c r="BJ982" s="38"/>
      <c r="BK982" s="38"/>
      <c r="BL982" s="38"/>
      <c r="BM982" s="38"/>
      <c r="BN982" s="38"/>
      <c r="BO982" s="38"/>
      <c r="BP982" s="38"/>
      <c r="BQ982" s="38"/>
      <c r="BR982" s="38"/>
    </row>
    <row r="983" ht="15.75" customHeight="1">
      <c r="A983" s="38"/>
      <c r="B983" s="36"/>
      <c r="C983" s="34"/>
      <c r="D983" s="36"/>
      <c r="E983" s="36"/>
      <c r="F983" s="36"/>
      <c r="G983" s="36"/>
      <c r="H983" s="36"/>
      <c r="I983" s="36"/>
      <c r="J983" s="38"/>
      <c r="K983" s="38"/>
      <c r="L983" s="39"/>
      <c r="M983" s="46"/>
      <c r="N983" s="264"/>
      <c r="O983" s="46"/>
      <c r="P983" s="46"/>
      <c r="Q983" s="34"/>
      <c r="R983" s="36"/>
      <c r="S983" s="46"/>
      <c r="T983" s="36"/>
      <c r="U983" s="46"/>
      <c r="V983" s="46"/>
      <c r="W983" s="38"/>
      <c r="X983" s="38"/>
      <c r="Y983" s="36"/>
      <c r="Z983" s="34"/>
      <c r="AA983" s="48"/>
      <c r="AB983" s="20"/>
      <c r="AC983" s="46"/>
      <c r="AD983" s="46"/>
      <c r="AE983" s="38"/>
      <c r="AF983" s="34"/>
      <c r="AG983" s="38"/>
      <c r="AH983" s="38"/>
      <c r="AI983" s="38"/>
      <c r="AJ983" s="38"/>
      <c r="AK983" s="38"/>
      <c r="AL983" s="38"/>
      <c r="AM983" s="38"/>
      <c r="AN983" s="38"/>
      <c r="AO983" s="34"/>
      <c r="AP983" s="34"/>
      <c r="AQ983" s="34"/>
      <c r="AR983" s="53"/>
      <c r="AS983" s="53"/>
      <c r="AT983" s="38"/>
      <c r="AU983" s="39"/>
      <c r="AV983" s="39"/>
      <c r="AW983" s="34"/>
      <c r="AX983" s="38"/>
      <c r="AY983" s="38"/>
      <c r="AZ983" s="38"/>
      <c r="BA983" s="38"/>
      <c r="BB983" s="38"/>
      <c r="BC983" s="38"/>
      <c r="BD983" s="38"/>
      <c r="BE983" s="38"/>
      <c r="BF983" s="38"/>
      <c r="BG983" s="38"/>
      <c r="BH983" s="38"/>
      <c r="BI983" s="38"/>
      <c r="BJ983" s="38"/>
      <c r="BK983" s="38"/>
      <c r="BL983" s="38"/>
      <c r="BM983" s="38"/>
      <c r="BN983" s="38"/>
      <c r="BO983" s="38"/>
      <c r="BP983" s="38"/>
      <c r="BQ983" s="38"/>
      <c r="BR983" s="38"/>
    </row>
    <row r="984" ht="15.75" customHeight="1">
      <c r="A984" s="38"/>
      <c r="B984" s="36"/>
      <c r="C984" s="34"/>
      <c r="D984" s="36"/>
      <c r="E984" s="36"/>
      <c r="F984" s="36"/>
      <c r="G984" s="36"/>
      <c r="H984" s="36"/>
      <c r="I984" s="36"/>
      <c r="J984" s="38"/>
      <c r="K984" s="38"/>
      <c r="L984" s="39"/>
      <c r="M984" s="46"/>
      <c r="N984" s="264"/>
      <c r="O984" s="46"/>
      <c r="P984" s="46"/>
      <c r="Q984" s="34"/>
      <c r="R984" s="36"/>
      <c r="S984" s="46"/>
      <c r="T984" s="36"/>
      <c r="U984" s="46"/>
      <c r="V984" s="46"/>
      <c r="W984" s="38"/>
      <c r="X984" s="38"/>
      <c r="Y984" s="36"/>
      <c r="Z984" s="34"/>
      <c r="AA984" s="48"/>
      <c r="AB984" s="20"/>
      <c r="AC984" s="46"/>
      <c r="AD984" s="46"/>
      <c r="AE984" s="38"/>
      <c r="AF984" s="34"/>
      <c r="AG984" s="38"/>
      <c r="AH984" s="38"/>
      <c r="AI984" s="38"/>
      <c r="AJ984" s="38"/>
      <c r="AK984" s="38"/>
      <c r="AL984" s="38"/>
      <c r="AM984" s="38"/>
      <c r="AN984" s="38"/>
      <c r="AO984" s="34"/>
      <c r="AP984" s="34"/>
      <c r="AQ984" s="34"/>
      <c r="AR984" s="53"/>
      <c r="AS984" s="53"/>
      <c r="AT984" s="38"/>
      <c r="AU984" s="39"/>
      <c r="AV984" s="39"/>
      <c r="AW984" s="34"/>
      <c r="AX984" s="38"/>
      <c r="AY984" s="38"/>
      <c r="AZ984" s="38"/>
      <c r="BA984" s="38"/>
      <c r="BB984" s="38"/>
      <c r="BC984" s="38"/>
      <c r="BD984" s="38"/>
      <c r="BE984" s="38"/>
      <c r="BF984" s="38"/>
      <c r="BG984" s="38"/>
      <c r="BH984" s="38"/>
      <c r="BI984" s="38"/>
      <c r="BJ984" s="38"/>
      <c r="BK984" s="38"/>
      <c r="BL984" s="38"/>
      <c r="BM984" s="38"/>
      <c r="BN984" s="38"/>
      <c r="BO984" s="38"/>
      <c r="BP984" s="38"/>
      <c r="BQ984" s="38"/>
      <c r="BR984" s="38"/>
    </row>
    <row r="985" ht="15.75" customHeight="1">
      <c r="A985" s="38"/>
      <c r="B985" s="36"/>
      <c r="C985" s="34"/>
      <c r="D985" s="36"/>
      <c r="E985" s="36"/>
      <c r="F985" s="36"/>
      <c r="G985" s="36"/>
      <c r="H985" s="36"/>
      <c r="I985" s="36"/>
      <c r="J985" s="38"/>
      <c r="K985" s="38"/>
      <c r="L985" s="39"/>
      <c r="M985" s="46"/>
      <c r="N985" s="264"/>
      <c r="O985" s="46"/>
      <c r="P985" s="46"/>
      <c r="Q985" s="34"/>
      <c r="R985" s="36"/>
      <c r="S985" s="46"/>
      <c r="T985" s="36"/>
      <c r="U985" s="46"/>
      <c r="V985" s="46"/>
      <c r="W985" s="38"/>
      <c r="X985" s="38"/>
      <c r="Y985" s="36"/>
      <c r="Z985" s="34"/>
      <c r="AA985" s="48"/>
      <c r="AB985" s="20"/>
      <c r="AC985" s="46"/>
      <c r="AD985" s="46"/>
      <c r="AE985" s="38"/>
      <c r="AF985" s="34"/>
      <c r="AG985" s="38"/>
      <c r="AH985" s="38"/>
      <c r="AI985" s="38"/>
      <c r="AJ985" s="38"/>
      <c r="AK985" s="38"/>
      <c r="AL985" s="38"/>
      <c r="AM985" s="38"/>
      <c r="AN985" s="38"/>
      <c r="AO985" s="34"/>
      <c r="AP985" s="34"/>
      <c r="AQ985" s="34"/>
      <c r="AR985" s="53"/>
      <c r="AS985" s="53"/>
      <c r="AT985" s="38"/>
      <c r="AU985" s="39"/>
      <c r="AV985" s="39"/>
      <c r="AW985" s="34"/>
      <c r="AX985" s="38"/>
      <c r="AY985" s="38"/>
      <c r="AZ985" s="38"/>
      <c r="BA985" s="38"/>
      <c r="BB985" s="38"/>
      <c r="BC985" s="38"/>
      <c r="BD985" s="38"/>
      <c r="BE985" s="38"/>
      <c r="BF985" s="38"/>
      <c r="BG985" s="38"/>
      <c r="BH985" s="38"/>
      <c r="BI985" s="38"/>
      <c r="BJ985" s="38"/>
      <c r="BK985" s="38"/>
      <c r="BL985" s="38"/>
      <c r="BM985" s="38"/>
      <c r="BN985" s="38"/>
      <c r="BO985" s="38"/>
      <c r="BP985" s="38"/>
      <c r="BQ985" s="38"/>
      <c r="BR985" s="38"/>
    </row>
    <row r="986" ht="15.75" customHeight="1">
      <c r="A986" s="38"/>
      <c r="B986" s="36"/>
      <c r="C986" s="34"/>
      <c r="D986" s="36"/>
      <c r="E986" s="36"/>
      <c r="F986" s="36"/>
      <c r="G986" s="36"/>
      <c r="H986" s="36"/>
      <c r="I986" s="36"/>
      <c r="J986" s="38"/>
      <c r="K986" s="38"/>
      <c r="L986" s="39"/>
      <c r="M986" s="46"/>
      <c r="N986" s="264"/>
      <c r="O986" s="46"/>
      <c r="P986" s="46"/>
      <c r="Q986" s="34"/>
      <c r="R986" s="36"/>
      <c r="S986" s="46"/>
      <c r="T986" s="36"/>
      <c r="U986" s="46"/>
      <c r="V986" s="46"/>
      <c r="W986" s="38"/>
      <c r="X986" s="38"/>
      <c r="Y986" s="36"/>
      <c r="Z986" s="34"/>
      <c r="AA986" s="48"/>
      <c r="AB986" s="20"/>
      <c r="AC986" s="46"/>
      <c r="AD986" s="46"/>
      <c r="AE986" s="38"/>
      <c r="AF986" s="34"/>
      <c r="AG986" s="38"/>
      <c r="AH986" s="38"/>
      <c r="AI986" s="38"/>
      <c r="AJ986" s="38"/>
      <c r="AK986" s="38"/>
      <c r="AL986" s="38"/>
      <c r="AM986" s="38"/>
      <c r="AN986" s="38"/>
      <c r="AO986" s="34"/>
      <c r="AP986" s="34"/>
      <c r="AQ986" s="34"/>
      <c r="AR986" s="53"/>
      <c r="AS986" s="53"/>
      <c r="AT986" s="38"/>
      <c r="AU986" s="39"/>
      <c r="AV986" s="39"/>
      <c r="AW986" s="34"/>
      <c r="AX986" s="38"/>
      <c r="AY986" s="38"/>
      <c r="AZ986" s="38"/>
      <c r="BA986" s="38"/>
      <c r="BB986" s="38"/>
      <c r="BC986" s="38"/>
      <c r="BD986" s="38"/>
      <c r="BE986" s="38"/>
      <c r="BF986" s="38"/>
      <c r="BG986" s="38"/>
      <c r="BH986" s="38"/>
      <c r="BI986" s="38"/>
      <c r="BJ986" s="38"/>
      <c r="BK986" s="38"/>
      <c r="BL986" s="38"/>
      <c r="BM986" s="38"/>
      <c r="BN986" s="38"/>
      <c r="BO986" s="38"/>
      <c r="BP986" s="38"/>
      <c r="BQ986" s="38"/>
      <c r="BR986" s="38"/>
    </row>
    <row r="987" ht="15.75" customHeight="1">
      <c r="A987" s="38"/>
      <c r="B987" s="36"/>
      <c r="C987" s="34"/>
      <c r="D987" s="36"/>
      <c r="E987" s="36"/>
      <c r="F987" s="36"/>
      <c r="G987" s="36"/>
      <c r="H987" s="36"/>
      <c r="I987" s="36"/>
      <c r="J987" s="38"/>
      <c r="K987" s="38"/>
      <c r="L987" s="39"/>
      <c r="M987" s="46"/>
      <c r="N987" s="264"/>
      <c r="O987" s="46"/>
      <c r="P987" s="46"/>
      <c r="Q987" s="34"/>
      <c r="R987" s="36"/>
      <c r="S987" s="46"/>
      <c r="T987" s="36"/>
      <c r="U987" s="46"/>
      <c r="V987" s="46"/>
      <c r="W987" s="38"/>
      <c r="X987" s="38"/>
      <c r="Y987" s="36"/>
      <c r="Z987" s="34"/>
      <c r="AA987" s="48"/>
      <c r="AB987" s="20"/>
      <c r="AC987" s="46"/>
      <c r="AD987" s="46"/>
      <c r="AE987" s="38"/>
      <c r="AF987" s="34"/>
      <c r="AG987" s="38"/>
      <c r="AH987" s="38"/>
      <c r="AI987" s="38"/>
      <c r="AJ987" s="38"/>
      <c r="AK987" s="38"/>
      <c r="AL987" s="38"/>
      <c r="AM987" s="38"/>
      <c r="AN987" s="38"/>
      <c r="AO987" s="34"/>
      <c r="AP987" s="34"/>
      <c r="AQ987" s="34"/>
      <c r="AR987" s="53"/>
      <c r="AS987" s="53"/>
      <c r="AT987" s="38"/>
      <c r="AU987" s="39"/>
      <c r="AV987" s="39"/>
      <c r="AW987" s="34"/>
      <c r="AX987" s="38"/>
      <c r="AY987" s="38"/>
      <c r="AZ987" s="38"/>
      <c r="BA987" s="38"/>
      <c r="BB987" s="38"/>
      <c r="BC987" s="38"/>
      <c r="BD987" s="38"/>
      <c r="BE987" s="38"/>
      <c r="BF987" s="38"/>
      <c r="BG987" s="38"/>
      <c r="BH987" s="38"/>
      <c r="BI987" s="38"/>
      <c r="BJ987" s="38"/>
      <c r="BK987" s="38"/>
      <c r="BL987" s="38"/>
      <c r="BM987" s="38"/>
      <c r="BN987" s="38"/>
      <c r="BO987" s="38"/>
      <c r="BP987" s="38"/>
      <c r="BQ987" s="38"/>
      <c r="BR987" s="38"/>
    </row>
    <row r="988" ht="15.75" customHeight="1">
      <c r="A988" s="38"/>
      <c r="B988" s="36"/>
      <c r="C988" s="34"/>
      <c r="D988" s="36"/>
      <c r="E988" s="36"/>
      <c r="F988" s="36"/>
      <c r="G988" s="36"/>
      <c r="H988" s="36"/>
      <c r="I988" s="36"/>
      <c r="J988" s="38"/>
      <c r="K988" s="38"/>
      <c r="L988" s="39"/>
      <c r="M988" s="46"/>
      <c r="N988" s="264"/>
      <c r="O988" s="46"/>
      <c r="P988" s="46"/>
      <c r="Q988" s="34"/>
      <c r="R988" s="36"/>
      <c r="S988" s="46"/>
      <c r="T988" s="36"/>
      <c r="U988" s="46"/>
      <c r="V988" s="46"/>
      <c r="W988" s="38"/>
      <c r="X988" s="38"/>
      <c r="Y988" s="36"/>
      <c r="Z988" s="34"/>
      <c r="AA988" s="48"/>
      <c r="AB988" s="20"/>
      <c r="AC988" s="46"/>
      <c r="AD988" s="46"/>
      <c r="AE988" s="38"/>
      <c r="AF988" s="34"/>
      <c r="AG988" s="38"/>
      <c r="AH988" s="38"/>
      <c r="AI988" s="38"/>
      <c r="AJ988" s="38"/>
      <c r="AK988" s="38"/>
      <c r="AL988" s="38"/>
      <c r="AM988" s="38"/>
      <c r="AN988" s="38"/>
      <c r="AO988" s="34"/>
      <c r="AP988" s="34"/>
      <c r="AQ988" s="34"/>
      <c r="AR988" s="53"/>
      <c r="AS988" s="53"/>
      <c r="AT988" s="38"/>
      <c r="AU988" s="39"/>
      <c r="AV988" s="39"/>
      <c r="AW988" s="34"/>
      <c r="AX988" s="38"/>
      <c r="AY988" s="38"/>
      <c r="AZ988" s="38"/>
      <c r="BA988" s="38"/>
      <c r="BB988" s="38"/>
      <c r="BC988" s="38"/>
      <c r="BD988" s="38"/>
      <c r="BE988" s="38"/>
      <c r="BF988" s="38"/>
      <c r="BG988" s="38"/>
      <c r="BH988" s="38"/>
      <c r="BI988" s="38"/>
      <c r="BJ988" s="38"/>
      <c r="BK988" s="38"/>
      <c r="BL988" s="38"/>
      <c r="BM988" s="38"/>
      <c r="BN988" s="38"/>
      <c r="BO988" s="38"/>
      <c r="BP988" s="38"/>
      <c r="BQ988" s="38"/>
      <c r="BR988" s="38"/>
    </row>
    <row r="989" ht="15.75" customHeight="1">
      <c r="A989" s="38"/>
      <c r="B989" s="36"/>
      <c r="C989" s="34"/>
      <c r="D989" s="36"/>
      <c r="E989" s="36"/>
      <c r="F989" s="36"/>
      <c r="G989" s="36"/>
      <c r="H989" s="36"/>
      <c r="I989" s="36"/>
      <c r="J989" s="38"/>
      <c r="K989" s="38"/>
      <c r="L989" s="39"/>
      <c r="M989" s="46"/>
      <c r="N989" s="264"/>
      <c r="O989" s="46"/>
      <c r="P989" s="46"/>
      <c r="Q989" s="34"/>
      <c r="R989" s="36"/>
      <c r="S989" s="46"/>
      <c r="T989" s="36"/>
      <c r="U989" s="46"/>
      <c r="V989" s="46"/>
      <c r="W989" s="38"/>
      <c r="X989" s="38"/>
      <c r="Y989" s="36"/>
      <c r="Z989" s="34"/>
      <c r="AA989" s="48"/>
      <c r="AB989" s="20"/>
      <c r="AC989" s="46"/>
      <c r="AD989" s="46"/>
      <c r="AE989" s="38"/>
      <c r="AF989" s="34"/>
      <c r="AG989" s="38"/>
      <c r="AH989" s="38"/>
      <c r="AI989" s="38"/>
      <c r="AJ989" s="38"/>
      <c r="AK989" s="38"/>
      <c r="AL989" s="38"/>
      <c r="AM989" s="38"/>
      <c r="AN989" s="38"/>
      <c r="AO989" s="34"/>
      <c r="AP989" s="34"/>
      <c r="AQ989" s="34"/>
      <c r="AR989" s="53"/>
      <c r="AS989" s="53"/>
      <c r="AT989" s="38"/>
      <c r="AU989" s="39"/>
      <c r="AV989" s="39"/>
      <c r="AW989" s="34"/>
      <c r="AX989" s="38"/>
      <c r="AY989" s="38"/>
      <c r="AZ989" s="38"/>
      <c r="BA989" s="38"/>
      <c r="BB989" s="38"/>
      <c r="BC989" s="38"/>
      <c r="BD989" s="38"/>
      <c r="BE989" s="38"/>
      <c r="BF989" s="38"/>
      <c r="BG989" s="38"/>
      <c r="BH989" s="38"/>
      <c r="BI989" s="38"/>
      <c r="BJ989" s="38"/>
      <c r="BK989" s="38"/>
      <c r="BL989" s="38"/>
      <c r="BM989" s="38"/>
      <c r="BN989" s="38"/>
      <c r="BO989" s="38"/>
      <c r="BP989" s="38"/>
      <c r="BQ989" s="38"/>
      <c r="BR989" s="38"/>
    </row>
    <row r="990" ht="15.75" customHeight="1">
      <c r="A990" s="38"/>
      <c r="B990" s="36"/>
      <c r="C990" s="34"/>
      <c r="D990" s="36"/>
      <c r="E990" s="36"/>
      <c r="F990" s="36"/>
      <c r="G990" s="36"/>
      <c r="H990" s="36"/>
      <c r="I990" s="36"/>
      <c r="J990" s="38"/>
      <c r="K990" s="38"/>
      <c r="L990" s="39"/>
      <c r="M990" s="46"/>
      <c r="N990" s="264"/>
      <c r="O990" s="46"/>
      <c r="P990" s="46"/>
      <c r="Q990" s="34"/>
      <c r="R990" s="36"/>
      <c r="S990" s="46"/>
      <c r="T990" s="36"/>
      <c r="U990" s="46"/>
      <c r="V990" s="46"/>
      <c r="W990" s="38"/>
      <c r="X990" s="38"/>
      <c r="Y990" s="36"/>
      <c r="Z990" s="34"/>
      <c r="AA990" s="48"/>
      <c r="AB990" s="20"/>
      <c r="AC990" s="46"/>
      <c r="AD990" s="46"/>
      <c r="AE990" s="38"/>
      <c r="AF990" s="34"/>
      <c r="AG990" s="38"/>
      <c r="AH990" s="38"/>
      <c r="AI990" s="38"/>
      <c r="AJ990" s="38"/>
      <c r="AK990" s="38"/>
      <c r="AL990" s="38"/>
      <c r="AM990" s="38"/>
      <c r="AN990" s="38"/>
      <c r="AO990" s="34"/>
      <c r="AP990" s="34"/>
      <c r="AQ990" s="34"/>
      <c r="AR990" s="53"/>
      <c r="AS990" s="53"/>
      <c r="AT990" s="38"/>
      <c r="AU990" s="39"/>
      <c r="AV990" s="39"/>
      <c r="AW990" s="34"/>
      <c r="AX990" s="38"/>
      <c r="AY990" s="38"/>
      <c r="AZ990" s="38"/>
      <c r="BA990" s="38"/>
      <c r="BB990" s="38"/>
      <c r="BC990" s="38"/>
      <c r="BD990" s="38"/>
      <c r="BE990" s="38"/>
      <c r="BF990" s="38"/>
      <c r="BG990" s="38"/>
      <c r="BH990" s="38"/>
      <c r="BI990" s="38"/>
      <c r="BJ990" s="38"/>
      <c r="BK990" s="38"/>
      <c r="BL990" s="38"/>
      <c r="BM990" s="38"/>
      <c r="BN990" s="38"/>
      <c r="BO990" s="38"/>
      <c r="BP990" s="38"/>
      <c r="BQ990" s="38"/>
      <c r="BR990" s="38"/>
    </row>
    <row r="991" ht="15.75" customHeight="1">
      <c r="A991" s="38"/>
      <c r="B991" s="36"/>
      <c r="C991" s="34"/>
      <c r="D991" s="36"/>
      <c r="E991" s="36"/>
      <c r="F991" s="36"/>
      <c r="G991" s="36"/>
      <c r="H991" s="36"/>
      <c r="I991" s="36"/>
      <c r="J991" s="38"/>
      <c r="K991" s="38"/>
      <c r="L991" s="39"/>
      <c r="M991" s="46"/>
      <c r="N991" s="264"/>
      <c r="O991" s="46"/>
      <c r="P991" s="46"/>
      <c r="Q991" s="34"/>
      <c r="R991" s="36"/>
      <c r="S991" s="46"/>
      <c r="T991" s="36"/>
      <c r="U991" s="46"/>
      <c r="V991" s="46"/>
      <c r="W991" s="38"/>
      <c r="X991" s="38"/>
      <c r="Y991" s="36"/>
      <c r="Z991" s="34"/>
      <c r="AA991" s="48"/>
      <c r="AB991" s="20"/>
      <c r="AC991" s="46"/>
      <c r="AD991" s="46"/>
      <c r="AE991" s="38"/>
      <c r="AF991" s="34"/>
      <c r="AG991" s="38"/>
      <c r="AH991" s="38"/>
      <c r="AI991" s="38"/>
      <c r="AJ991" s="38"/>
      <c r="AK991" s="38"/>
      <c r="AL991" s="38"/>
      <c r="AM991" s="38"/>
      <c r="AN991" s="38"/>
      <c r="AO991" s="34"/>
      <c r="AP991" s="34"/>
      <c r="AQ991" s="34"/>
      <c r="AR991" s="53"/>
      <c r="AS991" s="53"/>
      <c r="AT991" s="38"/>
      <c r="AU991" s="39"/>
      <c r="AV991" s="39"/>
      <c r="AW991" s="34"/>
      <c r="AX991" s="38"/>
      <c r="AY991" s="38"/>
      <c r="AZ991" s="38"/>
      <c r="BA991" s="38"/>
      <c r="BB991" s="38"/>
      <c r="BC991" s="38"/>
      <c r="BD991" s="38"/>
      <c r="BE991" s="38"/>
      <c r="BF991" s="38"/>
      <c r="BG991" s="38"/>
      <c r="BH991" s="38"/>
      <c r="BI991" s="38"/>
      <c r="BJ991" s="38"/>
      <c r="BK991" s="38"/>
      <c r="BL991" s="38"/>
      <c r="BM991" s="38"/>
      <c r="BN991" s="38"/>
      <c r="BO991" s="38"/>
      <c r="BP991" s="38"/>
      <c r="BQ991" s="38"/>
      <c r="BR991" s="38"/>
    </row>
    <row r="992" ht="15.75" customHeight="1">
      <c r="A992" s="38"/>
      <c r="B992" s="36"/>
      <c r="C992" s="34"/>
      <c r="D992" s="36"/>
      <c r="E992" s="36"/>
      <c r="F992" s="36"/>
      <c r="G992" s="36"/>
      <c r="H992" s="36"/>
      <c r="I992" s="36"/>
      <c r="J992" s="38"/>
      <c r="K992" s="38"/>
      <c r="L992" s="39"/>
      <c r="M992" s="46"/>
      <c r="N992" s="264"/>
      <c r="O992" s="46"/>
      <c r="P992" s="46"/>
      <c r="Q992" s="34"/>
      <c r="R992" s="36"/>
      <c r="S992" s="46"/>
      <c r="T992" s="36"/>
      <c r="U992" s="46"/>
      <c r="V992" s="46"/>
      <c r="W992" s="38"/>
      <c r="X992" s="38"/>
      <c r="Y992" s="36"/>
      <c r="Z992" s="34"/>
      <c r="AA992" s="48"/>
      <c r="AB992" s="20"/>
      <c r="AC992" s="46"/>
      <c r="AD992" s="46"/>
      <c r="AE992" s="38"/>
      <c r="AF992" s="34"/>
      <c r="AG992" s="38"/>
      <c r="AH992" s="38"/>
      <c r="AI992" s="38"/>
      <c r="AJ992" s="38"/>
      <c r="AK992" s="38"/>
      <c r="AL992" s="38"/>
      <c r="AM992" s="38"/>
      <c r="AN992" s="38"/>
      <c r="AO992" s="34"/>
      <c r="AP992" s="34"/>
      <c r="AQ992" s="34"/>
      <c r="AR992" s="53"/>
      <c r="AS992" s="53"/>
      <c r="AT992" s="38"/>
      <c r="AU992" s="39"/>
      <c r="AV992" s="39"/>
      <c r="AW992" s="34"/>
      <c r="AX992" s="38"/>
      <c r="AY992" s="38"/>
      <c r="AZ992" s="38"/>
      <c r="BA992" s="38"/>
      <c r="BB992" s="38"/>
      <c r="BC992" s="38"/>
      <c r="BD992" s="38"/>
      <c r="BE992" s="38"/>
      <c r="BF992" s="38"/>
      <c r="BG992" s="38"/>
      <c r="BH992" s="38"/>
      <c r="BI992" s="38"/>
      <c r="BJ992" s="38"/>
      <c r="BK992" s="38"/>
      <c r="BL992" s="38"/>
      <c r="BM992" s="38"/>
      <c r="BN992" s="38"/>
      <c r="BO992" s="38"/>
      <c r="BP992" s="38"/>
      <c r="BQ992" s="38"/>
      <c r="BR992" s="38"/>
    </row>
    <row r="993" ht="15.75" customHeight="1">
      <c r="A993" s="38"/>
      <c r="B993" s="36"/>
      <c r="C993" s="34"/>
      <c r="D993" s="36"/>
      <c r="E993" s="36"/>
      <c r="F993" s="36"/>
      <c r="G993" s="36"/>
      <c r="H993" s="36"/>
      <c r="I993" s="36"/>
      <c r="J993" s="38"/>
      <c r="K993" s="38"/>
      <c r="L993" s="39"/>
      <c r="M993" s="46"/>
      <c r="N993" s="264"/>
      <c r="O993" s="46"/>
      <c r="P993" s="46"/>
      <c r="Q993" s="34"/>
      <c r="R993" s="36"/>
      <c r="S993" s="46"/>
      <c r="T993" s="36"/>
      <c r="U993" s="46"/>
      <c r="V993" s="46"/>
      <c r="W993" s="38"/>
      <c r="X993" s="38"/>
      <c r="Y993" s="36"/>
      <c r="Z993" s="34"/>
      <c r="AA993" s="48"/>
      <c r="AB993" s="20"/>
      <c r="AC993" s="46"/>
      <c r="AD993" s="46"/>
      <c r="AE993" s="38"/>
      <c r="AF993" s="34"/>
      <c r="AG993" s="38"/>
      <c r="AH993" s="38"/>
      <c r="AI993" s="38"/>
      <c r="AJ993" s="38"/>
      <c r="AK993" s="38"/>
      <c r="AL993" s="38"/>
      <c r="AM993" s="38"/>
      <c r="AN993" s="38"/>
      <c r="AO993" s="34"/>
      <c r="AP993" s="34"/>
      <c r="AQ993" s="34"/>
      <c r="AR993" s="53"/>
      <c r="AS993" s="53"/>
      <c r="AT993" s="38"/>
      <c r="AU993" s="39"/>
      <c r="AV993" s="39"/>
      <c r="AW993" s="34"/>
      <c r="AX993" s="38"/>
      <c r="AY993" s="38"/>
      <c r="AZ993" s="38"/>
      <c r="BA993" s="38"/>
      <c r="BB993" s="38"/>
      <c r="BC993" s="38"/>
      <c r="BD993" s="38"/>
      <c r="BE993" s="38"/>
      <c r="BF993" s="38"/>
      <c r="BG993" s="38"/>
      <c r="BH993" s="38"/>
      <c r="BI993" s="38"/>
      <c r="BJ993" s="38"/>
      <c r="BK993" s="38"/>
      <c r="BL993" s="38"/>
      <c r="BM993" s="38"/>
      <c r="BN993" s="38"/>
      <c r="BO993" s="38"/>
      <c r="BP993" s="38"/>
      <c r="BQ993" s="38"/>
      <c r="BR993" s="38"/>
    </row>
    <row r="994" ht="15.75" customHeight="1">
      <c r="A994" s="38"/>
      <c r="B994" s="36"/>
      <c r="C994" s="34"/>
      <c r="D994" s="36"/>
      <c r="E994" s="36"/>
      <c r="F994" s="36"/>
      <c r="G994" s="36"/>
      <c r="H994" s="36"/>
      <c r="I994" s="36"/>
      <c r="J994" s="38"/>
      <c r="K994" s="38"/>
      <c r="L994" s="39"/>
      <c r="M994" s="46"/>
      <c r="N994" s="264"/>
      <c r="O994" s="46"/>
      <c r="P994" s="46"/>
      <c r="Q994" s="34"/>
      <c r="R994" s="36"/>
      <c r="S994" s="46"/>
      <c r="T994" s="36"/>
      <c r="U994" s="46"/>
      <c r="V994" s="46"/>
      <c r="W994" s="38"/>
      <c r="X994" s="38"/>
      <c r="Y994" s="36"/>
      <c r="Z994" s="34"/>
      <c r="AA994" s="48"/>
      <c r="AB994" s="20"/>
      <c r="AC994" s="46"/>
      <c r="AD994" s="46"/>
      <c r="AE994" s="38"/>
      <c r="AF994" s="34"/>
      <c r="AG994" s="38"/>
      <c r="AH994" s="38"/>
      <c r="AI994" s="38"/>
      <c r="AJ994" s="38"/>
      <c r="AK994" s="38"/>
      <c r="AL994" s="38"/>
      <c r="AM994" s="38"/>
      <c r="AN994" s="38"/>
      <c r="AO994" s="34"/>
      <c r="AP994" s="34"/>
      <c r="AQ994" s="34"/>
      <c r="AR994" s="53"/>
      <c r="AS994" s="53"/>
      <c r="AT994" s="38"/>
      <c r="AU994" s="39"/>
      <c r="AV994" s="39"/>
      <c r="AW994" s="34"/>
      <c r="AX994" s="38"/>
      <c r="AY994" s="38"/>
      <c r="AZ994" s="38"/>
      <c r="BA994" s="38"/>
      <c r="BB994" s="38"/>
      <c r="BC994" s="38"/>
      <c r="BD994" s="38"/>
      <c r="BE994" s="38"/>
      <c r="BF994" s="38"/>
      <c r="BG994" s="38"/>
      <c r="BH994" s="38"/>
      <c r="BI994" s="38"/>
      <c r="BJ994" s="38"/>
      <c r="BK994" s="38"/>
      <c r="BL994" s="38"/>
      <c r="BM994" s="38"/>
      <c r="BN994" s="38"/>
      <c r="BO994" s="38"/>
      <c r="BP994" s="38"/>
      <c r="BQ994" s="38"/>
      <c r="BR994" s="38"/>
    </row>
    <row r="995" ht="15.75" customHeight="1">
      <c r="A995" s="38"/>
      <c r="B995" s="36"/>
      <c r="C995" s="34"/>
      <c r="D995" s="36"/>
      <c r="E995" s="36"/>
      <c r="F995" s="36"/>
      <c r="G995" s="36"/>
      <c r="H995" s="36"/>
      <c r="I995" s="36"/>
      <c r="J995" s="38"/>
      <c r="K995" s="38"/>
      <c r="L995" s="39"/>
      <c r="M995" s="46"/>
      <c r="N995" s="264"/>
      <c r="O995" s="46"/>
      <c r="P995" s="46"/>
      <c r="Q995" s="34"/>
      <c r="R995" s="36"/>
      <c r="S995" s="46"/>
      <c r="T995" s="36"/>
      <c r="U995" s="46"/>
      <c r="V995" s="46"/>
      <c r="W995" s="38"/>
      <c r="X995" s="38"/>
      <c r="Y995" s="36"/>
      <c r="Z995" s="34"/>
      <c r="AA995" s="48"/>
      <c r="AB995" s="20"/>
      <c r="AC995" s="46"/>
      <c r="AD995" s="46"/>
      <c r="AE995" s="38"/>
      <c r="AF995" s="34"/>
      <c r="AG995" s="38"/>
      <c r="AH995" s="38"/>
      <c r="AI995" s="38"/>
      <c r="AJ995" s="38"/>
      <c r="AK995" s="38"/>
      <c r="AL995" s="38"/>
      <c r="AM995" s="38"/>
      <c r="AN995" s="38"/>
      <c r="AO995" s="34"/>
      <c r="AP995" s="34"/>
      <c r="AQ995" s="34"/>
      <c r="AR995" s="53"/>
      <c r="AS995" s="53"/>
      <c r="AT995" s="38"/>
      <c r="AU995" s="39"/>
      <c r="AV995" s="39"/>
      <c r="AW995" s="34"/>
      <c r="AX995" s="38"/>
      <c r="AY995" s="38"/>
      <c r="AZ995" s="38"/>
      <c r="BA995" s="38"/>
      <c r="BB995" s="38"/>
      <c r="BC995" s="38"/>
      <c r="BD995" s="38"/>
      <c r="BE995" s="38"/>
      <c r="BF995" s="38"/>
      <c r="BG995" s="38"/>
      <c r="BH995" s="38"/>
      <c r="BI995" s="38"/>
      <c r="BJ995" s="38"/>
      <c r="BK995" s="38"/>
      <c r="BL995" s="38"/>
      <c r="BM995" s="38"/>
      <c r="BN995" s="38"/>
      <c r="BO995" s="38"/>
      <c r="BP995" s="38"/>
      <c r="BQ995" s="38"/>
      <c r="BR995" s="38"/>
    </row>
    <row r="996" ht="15.75" customHeight="1">
      <c r="A996" s="38"/>
      <c r="B996" s="36"/>
      <c r="C996" s="34"/>
      <c r="D996" s="36"/>
      <c r="E996" s="36"/>
      <c r="F996" s="36"/>
      <c r="G996" s="36"/>
      <c r="H996" s="36"/>
      <c r="I996" s="36"/>
      <c r="J996" s="38"/>
      <c r="K996" s="38"/>
      <c r="L996" s="39"/>
      <c r="M996" s="46"/>
      <c r="N996" s="264"/>
      <c r="O996" s="46"/>
      <c r="P996" s="46"/>
      <c r="Q996" s="34"/>
      <c r="R996" s="36"/>
      <c r="S996" s="46"/>
      <c r="T996" s="36"/>
      <c r="U996" s="46"/>
      <c r="V996" s="46"/>
      <c r="W996" s="38"/>
      <c r="X996" s="38"/>
      <c r="Y996" s="36"/>
      <c r="Z996" s="34"/>
      <c r="AA996" s="48"/>
      <c r="AB996" s="20"/>
      <c r="AC996" s="46"/>
      <c r="AD996" s="46"/>
      <c r="AE996" s="38"/>
      <c r="AF996" s="34"/>
      <c r="AG996" s="38"/>
      <c r="AH996" s="38"/>
      <c r="AI996" s="38"/>
      <c r="AJ996" s="38"/>
      <c r="AK996" s="38"/>
      <c r="AL996" s="38"/>
      <c r="AM996" s="38"/>
      <c r="AN996" s="38"/>
      <c r="AO996" s="34"/>
      <c r="AP996" s="34"/>
      <c r="AQ996" s="34"/>
      <c r="AR996" s="53"/>
      <c r="AS996" s="53"/>
      <c r="AT996" s="38"/>
      <c r="AU996" s="39"/>
      <c r="AV996" s="39"/>
      <c r="AW996" s="34"/>
      <c r="AX996" s="38"/>
      <c r="AY996" s="38"/>
      <c r="AZ996" s="38"/>
      <c r="BA996" s="38"/>
      <c r="BB996" s="38"/>
      <c r="BC996" s="38"/>
      <c r="BD996" s="38"/>
      <c r="BE996" s="38"/>
      <c r="BF996" s="38"/>
      <c r="BG996" s="38"/>
      <c r="BH996" s="38"/>
      <c r="BI996" s="38"/>
      <c r="BJ996" s="38"/>
      <c r="BK996" s="38"/>
      <c r="BL996" s="38"/>
      <c r="BM996" s="38"/>
      <c r="BN996" s="38"/>
      <c r="BO996" s="38"/>
      <c r="BP996" s="38"/>
      <c r="BQ996" s="38"/>
      <c r="BR996" s="38"/>
    </row>
    <row r="997" ht="15.75" customHeight="1">
      <c r="A997" s="38"/>
      <c r="B997" s="36"/>
      <c r="C997" s="34"/>
      <c r="D997" s="36"/>
      <c r="E997" s="36"/>
      <c r="F997" s="36"/>
      <c r="G997" s="36"/>
      <c r="H997" s="36"/>
      <c r="I997" s="36"/>
      <c r="J997" s="38"/>
      <c r="K997" s="38"/>
      <c r="L997" s="39"/>
      <c r="M997" s="46"/>
      <c r="N997" s="264"/>
      <c r="O997" s="46"/>
      <c r="P997" s="46"/>
      <c r="Q997" s="34"/>
      <c r="R997" s="36"/>
      <c r="S997" s="46"/>
      <c r="T997" s="36"/>
      <c r="U997" s="46"/>
      <c r="V997" s="46"/>
      <c r="W997" s="38"/>
      <c r="X997" s="38"/>
      <c r="Y997" s="36"/>
      <c r="Z997" s="34"/>
      <c r="AA997" s="48"/>
      <c r="AB997" s="20"/>
      <c r="AC997" s="46"/>
      <c r="AD997" s="46"/>
      <c r="AE997" s="38"/>
      <c r="AF997" s="34"/>
      <c r="AG997" s="38"/>
      <c r="AH997" s="38"/>
      <c r="AI997" s="38"/>
      <c r="AJ997" s="38"/>
      <c r="AK997" s="38"/>
      <c r="AL997" s="38"/>
      <c r="AM997" s="38"/>
      <c r="AN997" s="38"/>
      <c r="AO997" s="34"/>
      <c r="AP997" s="34"/>
      <c r="AQ997" s="34"/>
      <c r="AR997" s="53"/>
      <c r="AS997" s="53"/>
      <c r="AT997" s="38"/>
      <c r="AU997" s="39"/>
      <c r="AV997" s="39"/>
      <c r="AW997" s="34"/>
      <c r="AX997" s="38"/>
      <c r="AY997" s="38"/>
      <c r="AZ997" s="38"/>
      <c r="BA997" s="38"/>
      <c r="BB997" s="38"/>
      <c r="BC997" s="38"/>
      <c r="BD997" s="38"/>
      <c r="BE997" s="38"/>
      <c r="BF997" s="38"/>
      <c r="BG997" s="38"/>
      <c r="BH997" s="38"/>
      <c r="BI997" s="38"/>
      <c r="BJ997" s="38"/>
      <c r="BK997" s="38"/>
      <c r="BL997" s="38"/>
      <c r="BM997" s="38"/>
      <c r="BN997" s="38"/>
      <c r="BO997" s="38"/>
      <c r="BP997" s="38"/>
      <c r="BQ997" s="38"/>
      <c r="BR997" s="38"/>
    </row>
    <row r="998" ht="15.75" customHeight="1">
      <c r="A998" s="38"/>
      <c r="B998" s="36"/>
      <c r="C998" s="34"/>
      <c r="D998" s="36"/>
      <c r="E998" s="36"/>
      <c r="F998" s="36"/>
      <c r="G998" s="36"/>
      <c r="H998" s="36"/>
      <c r="I998" s="36"/>
      <c r="J998" s="38"/>
      <c r="K998" s="38"/>
      <c r="L998" s="39"/>
      <c r="M998" s="46"/>
      <c r="N998" s="264"/>
      <c r="O998" s="46"/>
      <c r="P998" s="46"/>
      <c r="Q998" s="34"/>
      <c r="R998" s="36"/>
      <c r="S998" s="46"/>
      <c r="T998" s="36"/>
      <c r="U998" s="46"/>
      <c r="V998" s="46"/>
      <c r="W998" s="38"/>
      <c r="X998" s="38"/>
      <c r="Y998" s="36"/>
      <c r="Z998" s="34"/>
      <c r="AA998" s="48"/>
      <c r="AB998" s="20"/>
      <c r="AC998" s="46"/>
      <c r="AD998" s="46"/>
      <c r="AE998" s="38"/>
      <c r="AF998" s="34"/>
      <c r="AG998" s="38"/>
      <c r="AH998" s="38"/>
      <c r="AI998" s="38"/>
      <c r="AJ998" s="38"/>
      <c r="AK998" s="38"/>
      <c r="AL998" s="38"/>
      <c r="AM998" s="38"/>
      <c r="AN998" s="38"/>
      <c r="AO998" s="34"/>
      <c r="AP998" s="34"/>
      <c r="AQ998" s="34"/>
      <c r="AR998" s="53"/>
      <c r="AS998" s="53"/>
      <c r="AT998" s="38"/>
      <c r="AU998" s="39"/>
      <c r="AV998" s="39"/>
      <c r="AW998" s="34"/>
      <c r="AX998" s="38"/>
      <c r="AY998" s="38"/>
      <c r="AZ998" s="38"/>
      <c r="BA998" s="38"/>
      <c r="BB998" s="38"/>
      <c r="BC998" s="38"/>
      <c r="BD998" s="38"/>
      <c r="BE998" s="38"/>
      <c r="BF998" s="38"/>
      <c r="BG998" s="38"/>
      <c r="BH998" s="38"/>
      <c r="BI998" s="38"/>
      <c r="BJ998" s="38"/>
      <c r="BK998" s="38"/>
      <c r="BL998" s="38"/>
      <c r="BM998" s="38"/>
      <c r="BN998" s="38"/>
      <c r="BO998" s="38"/>
      <c r="BP998" s="38"/>
      <c r="BQ998" s="38"/>
      <c r="BR998" s="38"/>
    </row>
  </sheetData>
  <autoFilter ref="$A$4:$AW$74">
    <sortState ref="A4:AW74">
      <sortCondition ref="D4:D74"/>
      <sortCondition descending="1" ref="F4:F74"/>
      <sortCondition descending="1" ref="G4:G74"/>
      <sortCondition ref="B4:B74"/>
      <sortCondition ref="C4:C74"/>
      <sortCondition ref="AM4:AM74"/>
      <sortCondition ref="K4:K74"/>
      <sortCondition ref="AD4:AD74"/>
      <sortCondition ref="AU4:AU74"/>
      <sortCondition ref="AV4:AV74"/>
      <sortCondition ref="Y4:Y74"/>
      <sortCondition ref="AT4:AT74"/>
      <sortCondition ref="AS4:AS74"/>
      <sortCondition descending="1" ref="R4:R74"/>
      <sortCondition ref="L4:L74"/>
      <sortCondition ref="AW4:AW74"/>
      <sortCondition descending="1" ref="AR4:AR74"/>
      <sortCondition descending="1" ref="E4:E74"/>
      <sortCondition ref="Z4:Z74"/>
      <sortCondition ref="AC4:AC74"/>
      <sortCondition ref="W4:W74"/>
      <sortCondition ref="A4:A74"/>
    </sortState>
  </autoFilter>
  <conditionalFormatting sqref="AC5:AD74 AC77:AD80">
    <cfRule type="cellIs" dxfId="0" priority="1" operator="equal">
      <formula>"MISSING SEQUENCE"</formula>
    </cfRule>
  </conditionalFormatting>
  <conditionalFormatting sqref="AC5:AD74 AC77:AD80">
    <cfRule type="cellIs" dxfId="1" priority="2" operator="equal">
      <formula>"MISSING COMMON HOST NAME"</formula>
    </cfRule>
  </conditionalFormatting>
  <conditionalFormatting sqref="AC5:AD74 AC77:AD80">
    <cfRule type="containsText" dxfId="2" priority="3" operator="containsText" text="MISSING">
      <formula>NOT(ISERROR(SEARCH(("MISSING"),(AC5))))</formula>
    </cfRule>
  </conditionalFormatting>
  <conditionalFormatting sqref="D5:I74 T5:T74 D77:I80 T77:T80">
    <cfRule type="cellIs" dxfId="3" priority="4" operator="equal">
      <formula>"yes"</formula>
    </cfRule>
  </conditionalFormatting>
  <conditionalFormatting sqref="D5:I74 T5:T74 D77:I80 T77:T80">
    <cfRule type="cellIs" dxfId="4" priority="5" operator="equal">
      <formula>"no"</formula>
    </cfRule>
  </conditionalFormatting>
  <conditionalFormatting sqref="AS5:AS74 AS77:AS80">
    <cfRule type="cellIs" dxfId="3" priority="6" operator="equal">
      <formula>"yes"</formula>
    </cfRule>
  </conditionalFormatting>
  <conditionalFormatting sqref="AS5:AS74 AS77:AS80">
    <cfRule type="cellIs" dxfId="2" priority="7" operator="equal">
      <formula>"no"</formula>
    </cfRule>
  </conditionalFormatting>
  <conditionalFormatting sqref="AB5:AB74 AB77:AB80">
    <cfRule type="cellIs" dxfId="3" priority="8" operator="equal">
      <formula>"yes"</formula>
    </cfRule>
  </conditionalFormatting>
  <conditionalFormatting sqref="AB5:AB74 AB77:AB80">
    <cfRule type="cellIs" dxfId="2" priority="9" operator="equal">
      <formula>"no"</formula>
    </cfRule>
  </conditionalFormatting>
  <hyperlinks>
    <hyperlink r:id="rId2" ref="B2"/>
    <hyperlink r:id="rId3" ref="AG5"/>
    <hyperlink r:id="rId4" ref="AG6"/>
    <hyperlink r:id="rId5" ref="V7"/>
    <hyperlink r:id="rId6" ref="AG7"/>
    <hyperlink r:id="rId7" ref="AG8"/>
    <hyperlink r:id="rId8" ref="AG9"/>
    <hyperlink r:id="rId9" ref="AG10"/>
    <hyperlink r:id="rId10" ref="AG11"/>
    <hyperlink r:id="rId11" ref="AG12"/>
    <hyperlink r:id="rId12" ref="J13"/>
    <hyperlink r:id="rId13" ref="W13"/>
    <hyperlink r:id="rId14" ref="AG13"/>
    <hyperlink r:id="rId15" ref="J14"/>
    <hyperlink r:id="rId16" ref="K14"/>
    <hyperlink r:id="rId17" ref="P14"/>
    <hyperlink r:id="rId18" ref="W14"/>
    <hyperlink r:id="rId19" ref="AG14"/>
    <hyperlink r:id="rId20" ref="AG15"/>
    <hyperlink r:id="rId21" ref="AG16"/>
    <hyperlink r:id="rId22" ref="AG17"/>
    <hyperlink r:id="rId23" ref="AG18"/>
    <hyperlink r:id="rId24" ref="AG19"/>
    <hyperlink r:id="rId25" ref="W20"/>
    <hyperlink r:id="rId26" ref="AG21"/>
    <hyperlink r:id="rId27" ref="AG22"/>
    <hyperlink r:id="rId28" ref="AG23"/>
    <hyperlink r:id="rId29" ref="AG24"/>
    <hyperlink r:id="rId30" ref="AG25"/>
    <hyperlink r:id="rId31" ref="AG26"/>
    <hyperlink r:id="rId32" ref="AG27"/>
    <hyperlink r:id="rId33" ref="AG28"/>
    <hyperlink r:id="rId34" ref="AG29"/>
    <hyperlink r:id="rId35" ref="AG30"/>
    <hyperlink r:id="rId36" ref="AG31"/>
    <hyperlink r:id="rId37" ref="AG32"/>
    <hyperlink r:id="rId38" ref="AG33"/>
    <hyperlink r:id="rId39" ref="AG34"/>
    <hyperlink r:id="rId40" ref="AG35"/>
    <hyperlink r:id="rId41" ref="AG36"/>
    <hyperlink r:id="rId42" ref="AG37"/>
    <hyperlink r:id="rId43" ref="AG38"/>
    <hyperlink r:id="rId44" ref="AG39"/>
    <hyperlink r:id="rId45" ref="AG40"/>
    <hyperlink r:id="rId46" ref="AG41"/>
    <hyperlink r:id="rId47" ref="AG42"/>
    <hyperlink r:id="rId48" ref="AG43"/>
    <hyperlink r:id="rId49" ref="AG44"/>
    <hyperlink r:id="rId50" ref="J46"/>
    <hyperlink r:id="rId51" ref="V46"/>
    <hyperlink r:id="rId52" ref="AG46"/>
    <hyperlink r:id="rId53" ref="J47"/>
    <hyperlink r:id="rId54" ref="V47"/>
    <hyperlink r:id="rId55" ref="AG47"/>
    <hyperlink r:id="rId56" ref="J48"/>
    <hyperlink r:id="rId57" ref="W48"/>
    <hyperlink r:id="rId58" ref="AG49"/>
    <hyperlink r:id="rId59" ref="J51"/>
    <hyperlink r:id="rId60" ref="W51"/>
    <hyperlink r:id="rId61" ref="AG52"/>
    <hyperlink r:id="rId62" ref="J53"/>
    <hyperlink r:id="rId63" ref="V53"/>
    <hyperlink r:id="rId64" ref="AG53"/>
    <hyperlink r:id="rId65" ref="J55"/>
    <hyperlink r:id="rId66" ref="V55"/>
    <hyperlink r:id="rId67" ref="AG55"/>
    <hyperlink r:id="rId68" ref="J57"/>
    <hyperlink r:id="rId69" ref="V57"/>
    <hyperlink r:id="rId70" ref="AG57"/>
    <hyperlink r:id="rId71" ref="J58"/>
    <hyperlink r:id="rId72" ref="AG58"/>
    <hyperlink r:id="rId73" ref="V59"/>
    <hyperlink r:id="rId74" ref="AG59"/>
    <hyperlink r:id="rId75" ref="AG60"/>
    <hyperlink r:id="rId76" ref="AG61"/>
    <hyperlink r:id="rId77" ref="J62"/>
    <hyperlink r:id="rId78" ref="W62"/>
    <hyperlink r:id="rId79" ref="AG63"/>
    <hyperlink r:id="rId80" ref="J64"/>
    <hyperlink r:id="rId81" ref="W64"/>
    <hyperlink r:id="rId82" ref="J65"/>
    <hyperlink r:id="rId83" ref="W65"/>
    <hyperlink r:id="rId84" ref="AG68"/>
    <hyperlink r:id="rId85" ref="AG69"/>
    <hyperlink r:id="rId86" ref="AG70"/>
    <hyperlink r:id="rId87" ref="AG71"/>
    <hyperlink r:id="rId88" ref="AG72"/>
    <hyperlink r:id="rId89" ref="W73"/>
    <hyperlink r:id="rId90" ref="AG77"/>
    <hyperlink r:id="rId91" ref="J80"/>
    <hyperlink r:id="rId92" ref="W80"/>
    <hyperlink r:id="rId93" ref="AG80"/>
    <hyperlink r:id="rId94" ref="P81"/>
    <hyperlink r:id="rId95" ref="P82"/>
  </hyperlinks>
  <printOptions/>
  <pageMargins bottom="1.0" footer="0.0" header="0.0" left="0.75" right="0.75" top="1.0"/>
  <pageSetup orientation="landscape"/>
  <drawing r:id="rId96"/>
  <legacyDrawing r:id="rId9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3.67"/>
    <col customWidth="1" min="2" max="2" width="8.78"/>
    <col customWidth="1" min="3" max="3" width="17.89"/>
    <col customWidth="1" min="4" max="5" width="8.22"/>
    <col customWidth="1" min="6" max="6" width="28.22"/>
    <col customWidth="1" min="7" max="7" width="16.0"/>
  </cols>
  <sheetData>
    <row r="1">
      <c r="A1" s="13" t="s">
        <v>1</v>
      </c>
    </row>
    <row r="3">
      <c r="A3" s="16" t="s">
        <v>6</v>
      </c>
      <c r="B3" s="18" t="s">
        <v>8</v>
      </c>
      <c r="C3" s="16" t="s">
        <v>9</v>
      </c>
      <c r="D3" s="18" t="s">
        <v>10</v>
      </c>
      <c r="E3" s="18" t="s">
        <v>11</v>
      </c>
      <c r="F3" s="16" t="s">
        <v>12</v>
      </c>
      <c r="G3" s="16" t="s">
        <v>13</v>
      </c>
      <c r="H3" s="21"/>
      <c r="I3" s="21"/>
      <c r="J3" s="21"/>
      <c r="K3" s="21"/>
      <c r="L3" s="21"/>
      <c r="M3" s="21"/>
      <c r="N3" s="21"/>
      <c r="O3" s="21"/>
      <c r="P3" s="21"/>
      <c r="Q3" s="21"/>
      <c r="R3" s="21"/>
      <c r="S3" s="21"/>
      <c r="T3" s="21"/>
    </row>
    <row r="4">
      <c r="A4" s="23" t="s">
        <v>15</v>
      </c>
      <c r="B4" s="24" t="s">
        <v>16</v>
      </c>
      <c r="C4" s="23" t="s">
        <v>18</v>
      </c>
      <c r="D4" s="25">
        <v>2008.0</v>
      </c>
      <c r="E4" s="26">
        <v>40452.0</v>
      </c>
      <c r="F4" s="29"/>
      <c r="G4" s="23" t="s">
        <v>21</v>
      </c>
    </row>
    <row r="5">
      <c r="A5" s="23" t="s">
        <v>22</v>
      </c>
      <c r="B5" s="24" t="s">
        <v>16</v>
      </c>
      <c r="C5" s="23" t="s">
        <v>23</v>
      </c>
      <c r="D5" s="24">
        <v>2013.0</v>
      </c>
      <c r="E5" s="26">
        <v>42923.0</v>
      </c>
      <c r="F5" s="29"/>
      <c r="G5" s="29" t="s">
        <v>26</v>
      </c>
    </row>
    <row r="6">
      <c r="A6" s="23" t="s">
        <v>27</v>
      </c>
      <c r="B6" s="24" t="s">
        <v>16</v>
      </c>
      <c r="C6" s="23" t="s">
        <v>28</v>
      </c>
      <c r="D6" s="31" t="s">
        <v>29</v>
      </c>
      <c r="E6" s="32">
        <v>40273.0</v>
      </c>
      <c r="F6" s="23" t="s">
        <v>33</v>
      </c>
      <c r="G6" s="29" t="s">
        <v>26</v>
      </c>
    </row>
    <row r="7">
      <c r="A7" s="23" t="s">
        <v>34</v>
      </c>
      <c r="B7" s="24" t="s">
        <v>16</v>
      </c>
      <c r="C7" s="23" t="s">
        <v>35</v>
      </c>
      <c r="D7" s="35">
        <v>41479.0</v>
      </c>
      <c r="E7" s="35">
        <v>43914.0</v>
      </c>
      <c r="F7" s="37" t="s">
        <v>38</v>
      </c>
      <c r="G7" s="29" t="s">
        <v>39</v>
      </c>
    </row>
    <row r="8">
      <c r="A8" s="23" t="s">
        <v>40</v>
      </c>
      <c r="B8" s="24" t="s">
        <v>16</v>
      </c>
      <c r="C8" s="23" t="s">
        <v>23</v>
      </c>
      <c r="D8" s="40">
        <v>41476.0</v>
      </c>
      <c r="E8" s="26">
        <v>43087.0</v>
      </c>
      <c r="F8" s="42" t="s">
        <v>42</v>
      </c>
      <c r="G8" s="23" t="s">
        <v>26</v>
      </c>
    </row>
    <row r="9">
      <c r="A9" s="23" t="s">
        <v>43</v>
      </c>
      <c r="B9" s="24" t="s">
        <v>16</v>
      </c>
      <c r="C9" s="23" t="s">
        <v>23</v>
      </c>
      <c r="D9" s="24">
        <v>2013.0</v>
      </c>
      <c r="E9" s="32">
        <v>42923.0</v>
      </c>
      <c r="F9" s="29"/>
      <c r="G9" s="29" t="s">
        <v>26</v>
      </c>
    </row>
    <row r="10">
      <c r="A10" s="23" t="s">
        <v>44</v>
      </c>
      <c r="B10" s="24" t="s">
        <v>16</v>
      </c>
      <c r="C10" s="23" t="s">
        <v>23</v>
      </c>
      <c r="D10" s="32">
        <v>42614.0</v>
      </c>
      <c r="E10" s="32">
        <v>43646.0</v>
      </c>
      <c r="F10" s="29"/>
      <c r="G10" s="29" t="s">
        <v>39</v>
      </c>
    </row>
    <row r="11">
      <c r="A11" s="23" t="s">
        <v>47</v>
      </c>
      <c r="B11" s="24" t="s">
        <v>16</v>
      </c>
      <c r="C11" s="23" t="s">
        <v>48</v>
      </c>
      <c r="D11" s="35">
        <v>43641.0</v>
      </c>
      <c r="E11" s="35">
        <v>43864.0</v>
      </c>
      <c r="F11" s="49" t="s">
        <v>49</v>
      </c>
      <c r="G11" s="23" t="s">
        <v>50</v>
      </c>
    </row>
    <row r="12">
      <c r="A12" s="23" t="s">
        <v>51</v>
      </c>
      <c r="B12" s="24" t="s">
        <v>16</v>
      </c>
      <c r="C12" s="23" t="s">
        <v>52</v>
      </c>
      <c r="D12" s="24">
        <v>2017.0</v>
      </c>
      <c r="E12" s="52"/>
      <c r="F12" s="29"/>
      <c r="G12" s="29" t="s">
        <v>26</v>
      </c>
    </row>
    <row r="13">
      <c r="A13" s="23" t="s">
        <v>57</v>
      </c>
      <c r="B13" s="24" t="s">
        <v>16</v>
      </c>
      <c r="C13" s="23" t="s">
        <v>52</v>
      </c>
      <c r="D13" s="24">
        <v>2015.0</v>
      </c>
      <c r="E13" s="35">
        <v>43866.0</v>
      </c>
      <c r="F13" s="29"/>
      <c r="G13" s="29" t="s">
        <v>26</v>
      </c>
    </row>
    <row r="14">
      <c r="A14" s="23" t="s">
        <v>59</v>
      </c>
      <c r="B14" s="24" t="s">
        <v>60</v>
      </c>
      <c r="C14" s="55" t="s">
        <v>61</v>
      </c>
      <c r="D14" s="24">
        <v>37988.0</v>
      </c>
      <c r="E14" s="32">
        <v>38687.0</v>
      </c>
      <c r="F14" s="23" t="s">
        <v>62</v>
      </c>
      <c r="G14" s="23" t="s">
        <v>63</v>
      </c>
    </row>
    <row r="15">
      <c r="A15" s="23" t="s">
        <v>64</v>
      </c>
      <c r="B15" s="24" t="s">
        <v>65</v>
      </c>
      <c r="C15" s="23" t="s">
        <v>66</v>
      </c>
      <c r="D15" s="58">
        <v>43822.0</v>
      </c>
      <c r="E15" s="58">
        <v>43872.0</v>
      </c>
      <c r="F15" s="29"/>
      <c r="G15" s="29" t="s">
        <v>67</v>
      </c>
    </row>
    <row r="16">
      <c r="A16" s="23" t="s">
        <v>68</v>
      </c>
      <c r="B16" s="24" t="s">
        <v>65</v>
      </c>
      <c r="C16" s="23" t="s">
        <v>69</v>
      </c>
      <c r="D16" s="24">
        <v>2003.0</v>
      </c>
      <c r="E16" s="35">
        <v>38062.0</v>
      </c>
      <c r="F16" s="29"/>
      <c r="G16" s="23" t="s">
        <v>67</v>
      </c>
    </row>
    <row r="17">
      <c r="A17" s="23" t="s">
        <v>70</v>
      </c>
      <c r="B17" s="24" t="s">
        <v>71</v>
      </c>
      <c r="C17" s="23" t="s">
        <v>72</v>
      </c>
      <c r="D17" s="61">
        <v>2019.0</v>
      </c>
      <c r="E17" s="35">
        <v>43878.0</v>
      </c>
      <c r="F17" s="29"/>
      <c r="G17" s="23" t="s">
        <v>73</v>
      </c>
    </row>
    <row r="18">
      <c r="A18" s="23" t="s">
        <v>74</v>
      </c>
      <c r="B18" s="24" t="s">
        <v>71</v>
      </c>
      <c r="C18" s="23" t="s">
        <v>72</v>
      </c>
      <c r="D18" s="61">
        <v>2019.0</v>
      </c>
      <c r="E18" s="35">
        <v>43879.0</v>
      </c>
      <c r="F18" s="29"/>
      <c r="G18" s="23" t="s">
        <v>73</v>
      </c>
    </row>
    <row r="19">
      <c r="A19" s="23" t="s">
        <v>75</v>
      </c>
      <c r="B19" s="24" t="s">
        <v>71</v>
      </c>
      <c r="C19" s="55" t="s">
        <v>76</v>
      </c>
      <c r="D19" s="24">
        <v>2017.0</v>
      </c>
      <c r="E19" s="58">
        <v>43944.0</v>
      </c>
      <c r="F19" s="29"/>
      <c r="G19" s="23" t="s">
        <v>73</v>
      </c>
    </row>
    <row r="20">
      <c r="A20" s="23" t="s">
        <v>77</v>
      </c>
      <c r="B20" s="24" t="s">
        <v>71</v>
      </c>
      <c r="C20" s="55" t="s">
        <v>76</v>
      </c>
      <c r="D20" s="24">
        <v>2018.0</v>
      </c>
      <c r="E20" s="58">
        <v>43944.0</v>
      </c>
      <c r="F20" s="55" t="s">
        <v>78</v>
      </c>
      <c r="G20" s="55" t="s">
        <v>73</v>
      </c>
    </row>
    <row r="21">
      <c r="A21" s="23" t="s">
        <v>79</v>
      </c>
      <c r="B21" s="24" t="s">
        <v>71</v>
      </c>
      <c r="C21" s="23" t="s">
        <v>80</v>
      </c>
      <c r="D21" s="35">
        <v>43553.0</v>
      </c>
      <c r="E21" s="35">
        <v>43944.0</v>
      </c>
      <c r="F21" s="65" t="s">
        <v>81</v>
      </c>
      <c r="G21" s="23" t="s">
        <v>73</v>
      </c>
    </row>
    <row r="25">
      <c r="A25" s="67" t="s">
        <v>82</v>
      </c>
      <c r="B25" s="68"/>
    </row>
    <row r="26">
      <c r="A26" s="68"/>
      <c r="B26" s="70" t="s">
        <v>83</v>
      </c>
    </row>
  </sheetData>
  <autoFilter ref="$A$3:$G$21"/>
  <hyperlinks>
    <hyperlink r:id="rId2" ref="B26"/>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3">
      <c r="A3" s="1" t="s">
        <v>0</v>
      </c>
      <c r="B3" s="2"/>
      <c r="C3" s="2"/>
      <c r="D3" s="2"/>
      <c r="E3" s="2"/>
      <c r="F3" s="2"/>
      <c r="G3" s="2"/>
      <c r="H3" s="4"/>
      <c r="I3" s="4"/>
      <c r="J3" s="4"/>
      <c r="K3" s="4"/>
      <c r="L3" s="4"/>
      <c r="M3" s="4"/>
      <c r="N3" s="4"/>
      <c r="O3" s="4"/>
      <c r="P3" s="4"/>
      <c r="Q3" s="4"/>
      <c r="R3" s="4"/>
      <c r="S3" s="4"/>
      <c r="T3" s="4"/>
      <c r="U3" s="4"/>
      <c r="V3" s="4"/>
      <c r="W3" s="4"/>
      <c r="X3" s="4"/>
      <c r="Y3" s="4"/>
      <c r="Z3" s="4"/>
      <c r="AA3" s="4"/>
      <c r="AB3" s="4"/>
    </row>
    <row r="4">
      <c r="A4" s="7" t="s">
        <v>3</v>
      </c>
      <c r="B4" s="2"/>
      <c r="C4" s="2"/>
      <c r="D4" s="2"/>
      <c r="E4" s="2"/>
      <c r="F4" s="2"/>
      <c r="G4" s="2"/>
      <c r="H4" s="4"/>
      <c r="I4" s="4"/>
      <c r="J4" s="4"/>
      <c r="K4" s="4"/>
      <c r="L4" s="4"/>
      <c r="M4" s="4"/>
      <c r="N4" s="4"/>
      <c r="O4" s="4"/>
      <c r="P4" s="4"/>
      <c r="Q4" s="4"/>
      <c r="R4" s="4"/>
      <c r="S4" s="4"/>
      <c r="T4" s="4"/>
      <c r="U4" s="4"/>
      <c r="V4" s="4"/>
      <c r="W4" s="4"/>
      <c r="X4" s="4"/>
      <c r="Y4" s="4"/>
      <c r="Z4" s="4"/>
      <c r="AA4" s="4"/>
      <c r="AB4" s="4"/>
    </row>
    <row r="5">
      <c r="A5" s="7" t="s">
        <v>4</v>
      </c>
      <c r="B5" s="2"/>
      <c r="C5" s="2"/>
      <c r="D5" s="2"/>
      <c r="E5" s="2"/>
      <c r="F5" s="2"/>
      <c r="G5" s="2"/>
      <c r="H5" s="4"/>
      <c r="I5" s="4"/>
      <c r="J5" s="4"/>
      <c r="K5" s="4"/>
      <c r="L5" s="4"/>
      <c r="M5" s="4"/>
      <c r="N5" s="4"/>
      <c r="O5" s="4"/>
      <c r="P5" s="4"/>
      <c r="Q5" s="4"/>
      <c r="R5" s="4"/>
      <c r="S5" s="4"/>
      <c r="T5" s="4"/>
      <c r="U5" s="4"/>
      <c r="V5" s="4"/>
      <c r="W5" s="4"/>
      <c r="X5" s="4"/>
      <c r="Y5" s="4"/>
      <c r="Z5" s="4"/>
      <c r="AA5" s="4"/>
      <c r="AB5" s="4"/>
    </row>
    <row r="6">
      <c r="A6" s="7" t="s">
        <v>5</v>
      </c>
      <c r="B6" s="2"/>
      <c r="C6" s="2"/>
      <c r="D6" s="2"/>
      <c r="E6" s="2"/>
      <c r="F6" s="2"/>
      <c r="G6" s="2"/>
      <c r="H6" s="4"/>
      <c r="I6" s="4"/>
      <c r="J6" s="4"/>
      <c r="K6" s="4"/>
      <c r="L6" s="4"/>
      <c r="M6" s="4"/>
      <c r="N6" s="4"/>
      <c r="O6" s="4"/>
      <c r="P6" s="4"/>
      <c r="Q6" s="4"/>
      <c r="R6" s="4"/>
      <c r="S6" s="4"/>
      <c r="T6" s="4"/>
      <c r="U6" s="4"/>
      <c r="V6" s="4"/>
      <c r="W6" s="4"/>
      <c r="X6" s="4"/>
      <c r="Y6" s="4"/>
      <c r="Z6" s="4"/>
      <c r="AA6" s="4"/>
      <c r="AB6" s="4"/>
    </row>
    <row r="7">
      <c r="A7" s="7"/>
      <c r="B7" s="2"/>
      <c r="C7" s="2"/>
      <c r="D7" s="2"/>
      <c r="E7" s="2"/>
      <c r="F7" s="2"/>
      <c r="G7" s="2"/>
      <c r="H7" s="4"/>
      <c r="I7" s="4"/>
      <c r="J7" s="4"/>
      <c r="K7" s="4"/>
      <c r="L7" s="4"/>
      <c r="M7" s="4"/>
      <c r="N7" s="4"/>
      <c r="O7" s="4"/>
      <c r="P7" s="4"/>
      <c r="Q7" s="4"/>
      <c r="R7" s="4"/>
      <c r="S7" s="4"/>
      <c r="T7" s="4"/>
      <c r="U7" s="4"/>
      <c r="V7" s="4"/>
      <c r="W7" s="4"/>
      <c r="X7" s="4"/>
      <c r="Y7" s="4"/>
      <c r="Z7" s="4"/>
      <c r="AA7" s="4"/>
      <c r="AB7" s="4"/>
    </row>
    <row r="8">
      <c r="A8" s="2"/>
      <c r="B8" s="2"/>
      <c r="C8" s="2"/>
      <c r="D8" s="2"/>
      <c r="E8" s="2"/>
      <c r="F8" s="2"/>
      <c r="G8" s="2"/>
      <c r="H8" s="4"/>
      <c r="I8" s="4"/>
      <c r="J8" s="4"/>
      <c r="K8" s="4"/>
      <c r="L8" s="4"/>
      <c r="M8" s="4"/>
      <c r="N8" s="4"/>
      <c r="O8" s="4"/>
      <c r="P8" s="4"/>
      <c r="Q8" s="4"/>
      <c r="R8" s="4"/>
      <c r="S8" s="4"/>
      <c r="T8" s="4"/>
      <c r="U8" s="4"/>
      <c r="V8" s="4"/>
      <c r="W8" s="4"/>
      <c r="X8" s="4"/>
      <c r="Y8" s="4"/>
      <c r="Z8" s="4"/>
      <c r="AA8" s="4"/>
      <c r="AB8" s="4"/>
    </row>
    <row r="9">
      <c r="A9" s="17" t="s">
        <v>7</v>
      </c>
      <c r="B9" s="19"/>
      <c r="C9" s="19"/>
      <c r="D9" s="19"/>
      <c r="E9" s="2"/>
      <c r="F9" s="2"/>
      <c r="G9" s="2"/>
      <c r="H9" s="4"/>
      <c r="I9" s="4"/>
      <c r="J9" s="4"/>
      <c r="K9" s="4"/>
      <c r="L9" s="4"/>
      <c r="M9" s="4"/>
      <c r="N9" s="4"/>
      <c r="O9" s="4"/>
      <c r="P9" s="4"/>
      <c r="Q9" s="4"/>
      <c r="R9" s="4"/>
      <c r="S9" s="4"/>
      <c r="T9" s="4"/>
      <c r="U9" s="4"/>
      <c r="V9" s="4"/>
      <c r="W9" s="4"/>
      <c r="X9" s="4"/>
      <c r="Y9" s="4"/>
      <c r="Z9" s="4"/>
      <c r="AA9" s="4"/>
      <c r="AB9" s="4"/>
    </row>
    <row r="10">
      <c r="A10" s="22" t="s">
        <v>14</v>
      </c>
      <c r="B10" s="2"/>
      <c r="C10" s="2"/>
      <c r="D10" s="2"/>
      <c r="E10" s="2"/>
      <c r="F10" s="2"/>
      <c r="G10" s="2"/>
      <c r="H10" s="4"/>
      <c r="I10" s="4"/>
      <c r="J10" s="4"/>
      <c r="K10" s="4"/>
      <c r="L10" s="4"/>
      <c r="M10" s="4"/>
      <c r="N10" s="4"/>
      <c r="O10" s="4"/>
      <c r="P10" s="4"/>
      <c r="Q10" s="4"/>
      <c r="R10" s="4"/>
      <c r="S10" s="4"/>
      <c r="T10" s="4"/>
      <c r="U10" s="4"/>
      <c r="V10" s="4"/>
      <c r="W10" s="4"/>
      <c r="X10" s="4"/>
      <c r="Y10" s="4"/>
      <c r="Z10" s="4"/>
      <c r="AA10" s="4"/>
      <c r="AB10" s="4"/>
    </row>
    <row r="11">
      <c r="A11" s="22" t="s">
        <v>17</v>
      </c>
      <c r="B11" s="2"/>
      <c r="C11" s="2"/>
      <c r="D11" s="2"/>
      <c r="E11" s="2"/>
      <c r="F11" s="2"/>
      <c r="G11" s="2"/>
      <c r="H11" s="4"/>
      <c r="I11" s="4"/>
      <c r="J11" s="4"/>
      <c r="K11" s="4"/>
      <c r="L11" s="4"/>
      <c r="M11" s="4"/>
      <c r="N11" s="4"/>
      <c r="O11" s="4"/>
      <c r="P11" s="4"/>
      <c r="Q11" s="4"/>
      <c r="R11" s="4"/>
      <c r="S11" s="4"/>
      <c r="T11" s="4"/>
      <c r="U11" s="4"/>
      <c r="V11" s="4"/>
      <c r="W11" s="4"/>
      <c r="X11" s="4"/>
      <c r="Y11" s="4"/>
      <c r="Z11" s="4"/>
      <c r="AA11" s="4"/>
      <c r="AB11" s="4"/>
    </row>
    <row r="12">
      <c r="A12" s="27" t="s">
        <v>19</v>
      </c>
      <c r="B12" s="2"/>
      <c r="C12" s="2"/>
      <c r="D12" s="2"/>
      <c r="E12" s="2"/>
      <c r="F12" s="2"/>
      <c r="G12" s="2"/>
      <c r="H12" s="4"/>
      <c r="I12" s="4"/>
      <c r="J12" s="4"/>
      <c r="K12" s="4"/>
      <c r="L12" s="4"/>
      <c r="M12" s="4"/>
      <c r="N12" s="4"/>
      <c r="O12" s="4"/>
      <c r="P12" s="4"/>
      <c r="Q12" s="4"/>
      <c r="R12" s="4"/>
      <c r="S12" s="4"/>
      <c r="T12" s="4"/>
      <c r="U12" s="4"/>
      <c r="V12" s="4"/>
      <c r="W12" s="4"/>
      <c r="X12" s="4"/>
      <c r="Y12" s="4"/>
      <c r="Z12" s="4"/>
      <c r="AA12" s="4"/>
      <c r="AB12" s="4"/>
    </row>
    <row r="13">
      <c r="A13" s="27" t="s">
        <v>20</v>
      </c>
      <c r="B13" s="2"/>
      <c r="C13" s="2"/>
      <c r="D13" s="2"/>
      <c r="E13" s="2"/>
      <c r="F13" s="2"/>
      <c r="G13" s="2"/>
      <c r="H13" s="4"/>
      <c r="I13" s="4"/>
      <c r="J13" s="4"/>
      <c r="K13" s="4"/>
      <c r="L13" s="4"/>
      <c r="M13" s="4"/>
      <c r="N13" s="4"/>
      <c r="O13" s="4"/>
      <c r="P13" s="4"/>
      <c r="Q13" s="4"/>
      <c r="R13" s="4"/>
      <c r="S13" s="4"/>
      <c r="T13" s="4"/>
      <c r="U13" s="4"/>
      <c r="V13" s="4"/>
      <c r="W13" s="4"/>
      <c r="X13" s="4"/>
      <c r="Y13" s="4"/>
      <c r="Z13" s="4"/>
      <c r="AA13" s="4"/>
      <c r="AB13" s="4"/>
    </row>
    <row r="14">
      <c r="A14" s="22" t="s">
        <v>24</v>
      </c>
      <c r="B14" s="2"/>
      <c r="C14" s="2"/>
      <c r="D14" s="2"/>
      <c r="E14" s="2"/>
      <c r="F14" s="2"/>
      <c r="G14" s="2"/>
      <c r="H14" s="4"/>
      <c r="I14" s="4"/>
      <c r="J14" s="4"/>
      <c r="K14" s="4"/>
      <c r="L14" s="4"/>
      <c r="M14" s="4"/>
      <c r="N14" s="4"/>
      <c r="O14" s="4"/>
      <c r="P14" s="4"/>
      <c r="Q14" s="4"/>
      <c r="R14" s="4"/>
      <c r="S14" s="4"/>
      <c r="T14" s="4"/>
      <c r="U14" s="4"/>
      <c r="V14" s="4"/>
      <c r="W14" s="4"/>
      <c r="X14" s="4"/>
      <c r="Y14" s="4"/>
      <c r="Z14" s="4"/>
      <c r="AA14" s="4"/>
      <c r="AB14" s="4"/>
    </row>
    <row r="15">
      <c r="A15" s="22" t="s">
        <v>31</v>
      </c>
      <c r="B15" s="2"/>
      <c r="C15" s="2"/>
      <c r="D15" s="2"/>
      <c r="E15" s="2"/>
      <c r="F15" s="2"/>
      <c r="G15" s="2"/>
      <c r="H15" s="4"/>
      <c r="I15" s="4"/>
      <c r="J15" s="4"/>
      <c r="K15" s="4"/>
      <c r="L15" s="4"/>
      <c r="M15" s="4"/>
      <c r="N15" s="4"/>
      <c r="O15" s="4"/>
      <c r="P15" s="4"/>
      <c r="Q15" s="4"/>
      <c r="R15" s="4"/>
      <c r="S15" s="4"/>
      <c r="T15" s="4"/>
      <c r="U15" s="4"/>
      <c r="V15" s="4"/>
      <c r="W15" s="4"/>
      <c r="X15" s="4"/>
      <c r="Y15" s="4"/>
      <c r="Z15" s="4"/>
      <c r="AA15" s="4"/>
      <c r="AB15" s="4"/>
    </row>
    <row r="16">
      <c r="A16" s="22" t="s">
        <v>32</v>
      </c>
      <c r="B16" s="2"/>
      <c r="C16" s="2"/>
      <c r="D16" s="2"/>
      <c r="E16" s="2"/>
      <c r="F16" s="2"/>
      <c r="G16" s="2"/>
      <c r="H16" s="4"/>
      <c r="I16" s="4"/>
      <c r="J16" s="4"/>
      <c r="K16" s="4"/>
      <c r="L16" s="4"/>
      <c r="M16" s="4"/>
      <c r="N16" s="4"/>
      <c r="O16" s="4"/>
      <c r="P16" s="4"/>
      <c r="Q16" s="4"/>
      <c r="R16" s="4"/>
      <c r="S16" s="4"/>
      <c r="T16" s="4"/>
      <c r="U16" s="4"/>
      <c r="V16" s="4"/>
      <c r="W16" s="4"/>
      <c r="X16" s="4"/>
      <c r="Y16" s="4"/>
      <c r="Z16" s="4"/>
      <c r="AA16" s="4"/>
      <c r="AB16" s="4"/>
    </row>
    <row r="17">
      <c r="A17" s="22" t="s">
        <v>36</v>
      </c>
      <c r="B17" s="2"/>
      <c r="C17" s="2"/>
      <c r="D17" s="2"/>
      <c r="E17" s="2"/>
      <c r="F17" s="2"/>
      <c r="G17" s="2"/>
      <c r="H17" s="4"/>
      <c r="I17" s="4"/>
      <c r="J17" s="4"/>
      <c r="K17" s="4"/>
      <c r="L17" s="4"/>
      <c r="M17" s="4"/>
      <c r="N17" s="4"/>
      <c r="O17" s="4"/>
      <c r="P17" s="4"/>
      <c r="Q17" s="4"/>
      <c r="R17" s="4"/>
      <c r="S17" s="4"/>
      <c r="T17" s="4"/>
      <c r="U17" s="4"/>
      <c r="V17" s="4"/>
      <c r="W17" s="4"/>
      <c r="X17" s="4"/>
      <c r="Y17" s="4"/>
      <c r="Z17" s="4"/>
      <c r="AA17" s="4"/>
      <c r="AB17" s="4"/>
    </row>
    <row r="18">
      <c r="A18" s="22" t="s">
        <v>37</v>
      </c>
      <c r="B18" s="2"/>
      <c r="C18" s="2"/>
      <c r="D18" s="2"/>
      <c r="E18" s="2"/>
      <c r="F18" s="2"/>
      <c r="G18" s="2"/>
      <c r="H18" s="4"/>
      <c r="I18" s="4"/>
      <c r="J18" s="4"/>
      <c r="K18" s="4"/>
      <c r="L18" s="4"/>
      <c r="M18" s="4"/>
      <c r="N18" s="4"/>
      <c r="O18" s="4"/>
      <c r="P18" s="4"/>
      <c r="Q18" s="4"/>
      <c r="R18" s="4"/>
      <c r="S18" s="4"/>
      <c r="T18" s="4"/>
      <c r="U18" s="4"/>
      <c r="V18" s="4"/>
      <c r="W18" s="4"/>
      <c r="X18" s="4"/>
      <c r="Y18" s="4"/>
      <c r="Z18" s="4"/>
      <c r="AA18" s="4"/>
      <c r="AB18" s="4"/>
    </row>
    <row r="19">
      <c r="A19" s="2"/>
      <c r="B19" s="2"/>
      <c r="C19" s="2"/>
      <c r="D19" s="2"/>
      <c r="E19" s="2"/>
      <c r="F19" s="2"/>
      <c r="G19" s="2"/>
      <c r="H19" s="4"/>
      <c r="I19" s="4"/>
      <c r="J19" s="4"/>
      <c r="K19" s="4"/>
      <c r="L19" s="4"/>
      <c r="M19" s="4"/>
      <c r="N19" s="4"/>
      <c r="O19" s="4"/>
      <c r="P19" s="4"/>
      <c r="Q19" s="4"/>
      <c r="R19" s="4"/>
      <c r="S19" s="4"/>
      <c r="T19" s="4"/>
      <c r="U19" s="4"/>
      <c r="V19" s="4"/>
      <c r="W19" s="4"/>
      <c r="X19" s="4"/>
      <c r="Y19" s="4"/>
      <c r="Z19" s="4"/>
      <c r="AA19" s="4"/>
      <c r="AB19" s="4"/>
    </row>
    <row r="20">
      <c r="A20" s="2"/>
      <c r="B20" s="2"/>
      <c r="C20" s="2"/>
      <c r="D20" s="2"/>
      <c r="E20" s="2"/>
      <c r="F20" s="2"/>
      <c r="G20" s="2"/>
      <c r="H20" s="4"/>
      <c r="I20" s="4"/>
      <c r="J20" s="4"/>
      <c r="K20" s="4"/>
      <c r="L20" s="4"/>
      <c r="M20" s="4"/>
      <c r="N20" s="4"/>
      <c r="O20" s="4"/>
      <c r="P20" s="4"/>
      <c r="Q20" s="4"/>
      <c r="R20" s="4"/>
      <c r="S20" s="4"/>
      <c r="T20" s="4"/>
      <c r="U20" s="4"/>
      <c r="V20" s="4"/>
      <c r="W20" s="4"/>
      <c r="X20" s="4"/>
      <c r="Y20" s="4"/>
      <c r="Z20" s="4"/>
      <c r="AA20" s="4"/>
      <c r="AB20" s="4"/>
    </row>
    <row r="24">
      <c r="A24" s="44" t="s">
        <v>41</v>
      </c>
    </row>
    <row r="25">
      <c r="A25" s="45" t="s">
        <v>45</v>
      </c>
      <c r="B25" s="51" t="s">
        <v>46</v>
      </c>
    </row>
    <row r="26">
      <c r="A26" s="45" t="s">
        <v>53</v>
      </c>
      <c r="B26" s="51" t="s">
        <v>54</v>
      </c>
    </row>
    <row r="27">
      <c r="A27" s="45" t="s">
        <v>55</v>
      </c>
    </row>
    <row r="28">
      <c r="A28" s="45" t="s">
        <v>56</v>
      </c>
    </row>
  </sheetData>
  <hyperlinks>
    <hyperlink r:id="rId1" ref="B25"/>
    <hyperlink r:id="rId2" ref="B26"/>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2020-04-19T14:21:26Z</dcterms:created>
  <dc:creator>Microsoft Office User</dc:creator>
</cp:coreProperties>
</file>