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lisag\Documents\Lisa_Climate_Change_Data_Analysis\data\green_house_gas\ghg_main_UNFCCC\ghg_AnnexI\"/>
    </mc:Choice>
  </mc:AlternateContent>
  <xr:revisionPtr revIDLastSave="0" documentId="13_ncr:1_{94B373BD-9365-43DC-B06F-A507E1559ECC}" xr6:coauthVersionLast="47" xr6:coauthVersionMax="47" xr10:uidLastSave="{00000000-0000-0000-0000-000000000000}"/>
  <bookViews>
    <workbookView xWindow="-108" yWindow="-108" windowWidth="23256" windowHeight="12456" tabRatio="915" activeTab="1" xr2:uid="{00000000-000D-0000-FFFF-FFFF00000000}"/>
  </bookViews>
  <sheets>
    <sheet name="Data_by_sector" sheetId="1" r:id="rId1"/>
    <sheet name="Data_by_gas" sheetId="2" r:id="rId2"/>
    <sheet name="Summary Data" sheetId="3" r:id="rId3"/>
    <sheet name="ChartData" sheetId="4" state="veryHidden" r:id="rId4"/>
  </sheets>
  <definedNames>
    <definedName name="CC_DATA">OFFSET(Data_by_sector!$A$5,0,COUNTA(Data_by_sector!$1:$1)-1,9,1),OFFSET(Data_by_sector!$A$22,0,COUNTA(Data_by_sector!$1:$1)-1,1,1), OFFSET(Data_by_sector!$A$33,0,COUNTA(Data_by_sector!$1:$1)-1,1,1), OFFSET(Data_by_sector!$A$42,0,COUNTA(Data_by_sector!$1:$1)-1,1,1), OFFSET(Data_by_sector!#REF!,0,COUNTA(Data_by_sector!$1:$1)-1,1,1)</definedName>
    <definedName name="GAS_AAC" localSheetId="1">POWER(Data_by_gas!A1048551/Data_by_gas!XFD1048551, 1/(Data_by_gas!A$1-IF(Data_by_gas!XFD$1="Base year",ChartData!$B$1,Data_by_gas!XFD$1)))-1</definedName>
    <definedName name="GAS_AAC_TOTAL" localSheetId="1">POWER(Data_by_gas!XFD1048551/Data_by_gas!$B1048551, 1/(Data_by_gas!XFD$1-ChartData!$B$1))-1</definedName>
    <definedName name="GHG_W_LULUCF_CO2">OFFSET(Data_by_gas!$A$16,0,1,1,1),OFFSET(Data_by_gas!$A$16,0,3,1,COUNTA(Data_by_gas!$1:$1)-3)</definedName>
    <definedName name="GHG_W_LULUCF_NONCO2">OFFSET(Data_by_gas!$A$25,0,1,1,1),OFFSET(Data_by_gas!$A$25,0,3,1,COUNTA(Data_by_gas!$1:$1)-3)</definedName>
    <definedName name="GHG_W_LULUCF_TOTALGHG">OFFSET(Data_by_gas!$A$26,0,1,1,1),OFFSET(Data_by_gas!$A$26,0,3,1,COUNTA(Data_by_gas!$1:$1)-3)</definedName>
    <definedName name="GHG_WO_LULUCF_CO2">OFFSET(Data_by_gas!$A$3,0,1,1,1),OFFSET(Data_by_gas!$A$3,0,3,1,COUNTA(Data_by_gas!$1:$1)-3)</definedName>
    <definedName name="GHG_WO_LULUCF_NONCO2">OFFSET(Data_by_gas!$A$12,0,1,1,1),OFFSET(Data_by_gas!$A$12,0,3,1,COUNTA(Data_by_gas!$1:$1)-3)</definedName>
    <definedName name="GHG_WO_LULUCF_TOTALGHG">OFFSET(Data_by_gas!$A$13,0,1,1,1),OFFSET(Data_by_gas!$A$13,0,3,1,COUNTA(Data_by_gas!$1:$1)-3)</definedName>
    <definedName name="LBL_CAT">Data_by_sector!$A$5:$A$13,Data_by_sector!$A$22,Data_by_sector!$A$33,Data_by_sector!$A$42,Data_by_sector!#REF!</definedName>
    <definedName name="LBL_GAS_YEARS">OFFSET(Data_by_gas!$A$1,0,1,1,1),OFFSET(Data_by_gas!$A$1,0,3,1,COUNTA(Data_by_gas!$1:$1)-3)</definedName>
    <definedName name="SECTOR_AAC" localSheetId="0">POWER(Data_by_sector!A1048522/Data_by_sector!XFD1048522, 1/(Data_by_sector!A$1-IF(Data_by_sector!XFD$1="Base year",ChartData!$B$1,Data_by_sector!XFD$1)))-1</definedName>
    <definedName name="SECTOR_AAC_TOTAL" localSheetId="0">POWER(Data_by_sector!XFD1048522/Data_by_sector!$B1048522, 1/(Data_by_sector!XFD$1-ChartData!$B$1))-1</definedName>
    <definedName name="SECTOR_CHANGE_TOTAL" localSheetId="0">(Data_by_sector!XFD1-Data_by_sector!$B1)/Data_by_sector!$B1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3" i="4" l="1"/>
  <c r="C143" i="4"/>
  <c r="D142" i="4"/>
  <c r="C142" i="4"/>
  <c r="D141" i="4"/>
  <c r="C141" i="4"/>
  <c r="D140" i="4"/>
  <c r="C140" i="4"/>
  <c r="D139" i="4"/>
  <c r="C139" i="4"/>
  <c r="D137" i="4"/>
  <c r="C137" i="4"/>
  <c r="D136" i="4"/>
  <c r="C136" i="4"/>
  <c r="D135" i="4"/>
  <c r="C135" i="4"/>
  <c r="D134" i="4"/>
  <c r="C134" i="4"/>
  <c r="D133" i="4"/>
  <c r="C133" i="4"/>
  <c r="D132" i="4"/>
  <c r="C132" i="4"/>
  <c r="D131" i="4"/>
  <c r="C131" i="4"/>
  <c r="D130" i="4"/>
  <c r="C130" i="4"/>
  <c r="D128" i="4"/>
  <c r="C128" i="4"/>
  <c r="D127" i="4"/>
  <c r="C127" i="4"/>
  <c r="D126" i="4"/>
  <c r="C126" i="4"/>
  <c r="D125" i="4"/>
  <c r="C125" i="4"/>
  <c r="D124" i="4"/>
  <c r="C124" i="4"/>
  <c r="D123" i="4"/>
  <c r="C123" i="4"/>
  <c r="D122" i="4"/>
  <c r="C122" i="4"/>
  <c r="D121" i="4"/>
  <c r="C121" i="4"/>
  <c r="D120" i="4"/>
  <c r="C120" i="4"/>
  <c r="D119" i="4"/>
  <c r="C119" i="4"/>
  <c r="D117" i="4"/>
  <c r="C117" i="4"/>
  <c r="D116" i="4"/>
  <c r="C116" i="4"/>
  <c r="D115" i="4"/>
  <c r="C115" i="4"/>
  <c r="D114" i="4"/>
  <c r="C114" i="4"/>
  <c r="D113" i="4"/>
  <c r="C113" i="4"/>
  <c r="D112" i="4"/>
  <c r="C112" i="4"/>
  <c r="D111" i="4"/>
  <c r="C111" i="4"/>
  <c r="D110" i="4"/>
  <c r="C110" i="4"/>
  <c r="D108" i="4"/>
  <c r="C108" i="4"/>
  <c r="D107" i="4"/>
  <c r="C107" i="4"/>
  <c r="D106" i="4"/>
  <c r="C106" i="4"/>
  <c r="D105" i="4"/>
  <c r="C105" i="4"/>
  <c r="D104" i="4"/>
  <c r="C104" i="4"/>
  <c r="D103" i="4"/>
  <c r="C103" i="4"/>
  <c r="D102" i="4"/>
  <c r="C102" i="4"/>
  <c r="D48" i="4"/>
  <c r="C48" i="4"/>
  <c r="D47" i="4"/>
  <c r="C47" i="4"/>
  <c r="D46" i="4"/>
  <c r="C46" i="4"/>
  <c r="D45" i="4"/>
  <c r="C45" i="4"/>
  <c r="D44" i="4"/>
  <c r="C44" i="4"/>
  <c r="D30" i="4"/>
  <c r="C30" i="4"/>
  <c r="D29" i="4"/>
  <c r="C29" i="4"/>
  <c r="D28" i="4"/>
  <c r="C28" i="4"/>
  <c r="D27" i="4"/>
  <c r="C27" i="4"/>
  <c r="D15" i="4"/>
  <c r="C15" i="4"/>
  <c r="D14" i="4"/>
  <c r="C14" i="4"/>
  <c r="D13" i="4"/>
  <c r="C13" i="4"/>
  <c r="D12" i="4"/>
  <c r="C12" i="4"/>
  <c r="AI102" i="1"/>
  <c r="AH102" i="1"/>
  <c r="AG102" i="1"/>
  <c r="AF102" i="1"/>
  <c r="AE102" i="1"/>
  <c r="AD102" i="1"/>
  <c r="AC102" i="1"/>
  <c r="AB102" i="1"/>
  <c r="AA102" i="1"/>
  <c r="AI101" i="1"/>
  <c r="AH101" i="1"/>
  <c r="AG101" i="1"/>
  <c r="AF101" i="1"/>
  <c r="AE101" i="1"/>
  <c r="AD101" i="1"/>
  <c r="AC101" i="1"/>
  <c r="AB101" i="1"/>
  <c r="AA101" i="1"/>
  <c r="AI100" i="1"/>
  <c r="AH100" i="1"/>
  <c r="AG100" i="1"/>
  <c r="AF100" i="1"/>
  <c r="AE100" i="1"/>
  <c r="AD100" i="1"/>
  <c r="AC100" i="1"/>
  <c r="AB100" i="1"/>
  <c r="AA100" i="1"/>
  <c r="AI99" i="1"/>
  <c r="AH99" i="1"/>
  <c r="AG99" i="1"/>
  <c r="AF99" i="1"/>
  <c r="AE99" i="1"/>
  <c r="AD99" i="1"/>
  <c r="AC99" i="1"/>
  <c r="AB99" i="1"/>
  <c r="AA99" i="1"/>
  <c r="AI98" i="1"/>
  <c r="AH98" i="1"/>
  <c r="AG98" i="1"/>
  <c r="AF98" i="1"/>
  <c r="AE98" i="1"/>
  <c r="AD98" i="1"/>
  <c r="AC98" i="1"/>
  <c r="AB98" i="1"/>
  <c r="AA98" i="1"/>
  <c r="AI97" i="1"/>
  <c r="AH97" i="1"/>
  <c r="AG97" i="1"/>
  <c r="AF97" i="1"/>
  <c r="AE97" i="1"/>
  <c r="AD97" i="1"/>
  <c r="AC97" i="1"/>
  <c r="AB97" i="1"/>
  <c r="AA97" i="1"/>
  <c r="AI96" i="1"/>
  <c r="AH96" i="1"/>
  <c r="AG96" i="1"/>
  <c r="AF96" i="1"/>
  <c r="AE96" i="1"/>
  <c r="AD96" i="1"/>
  <c r="AC96" i="1"/>
  <c r="AB96" i="1"/>
  <c r="AA96" i="1"/>
  <c r="AI95" i="1"/>
  <c r="AH95" i="1"/>
  <c r="AG95" i="1"/>
  <c r="AF95" i="1"/>
  <c r="AE95" i="1"/>
  <c r="AD95" i="1"/>
  <c r="AC95" i="1"/>
  <c r="AB95" i="1"/>
  <c r="AA95" i="1"/>
  <c r="AI94" i="1"/>
  <c r="AH94" i="1"/>
  <c r="AG94" i="1"/>
  <c r="AF94" i="1"/>
  <c r="AE94" i="1"/>
  <c r="AD94" i="1"/>
  <c r="AC94" i="1"/>
  <c r="AB94" i="1"/>
  <c r="AA94" i="1"/>
  <c r="AI93" i="1"/>
  <c r="AH93" i="1"/>
  <c r="AG93" i="1"/>
  <c r="AF93" i="1"/>
  <c r="AE93" i="1"/>
  <c r="AD93" i="1"/>
  <c r="AC93" i="1"/>
  <c r="AB93" i="1"/>
  <c r="AA93" i="1"/>
  <c r="AI92" i="1"/>
  <c r="AH92" i="1"/>
  <c r="AG92" i="1"/>
  <c r="AF92" i="1"/>
  <c r="AE92" i="1"/>
  <c r="AD92" i="1"/>
  <c r="AC92" i="1"/>
  <c r="AB92" i="1"/>
  <c r="AA92" i="1"/>
  <c r="AI91" i="1"/>
  <c r="AH91" i="1"/>
  <c r="AG91" i="1"/>
  <c r="AF91" i="1"/>
  <c r="AE91" i="1"/>
  <c r="AD91" i="1"/>
  <c r="AC91" i="1"/>
  <c r="AB91" i="1"/>
  <c r="AA91" i="1"/>
  <c r="AI90" i="1"/>
  <c r="AH90" i="1"/>
  <c r="AG90" i="1"/>
  <c r="AF90" i="1"/>
  <c r="AE90" i="1"/>
  <c r="AD90" i="1"/>
  <c r="AC90" i="1"/>
  <c r="AB90" i="1"/>
  <c r="AA90" i="1"/>
  <c r="AI89" i="1"/>
  <c r="AH89" i="1"/>
  <c r="AG89" i="1"/>
  <c r="AF89" i="1"/>
  <c r="AE89" i="1"/>
  <c r="AD89" i="1"/>
  <c r="AC89" i="1"/>
  <c r="AB89" i="1"/>
  <c r="AA89" i="1"/>
  <c r="AI88" i="1"/>
  <c r="AH88" i="1"/>
  <c r="AG88" i="1"/>
  <c r="AF88" i="1"/>
  <c r="AE88" i="1"/>
  <c r="AD88" i="1"/>
  <c r="AC88" i="1"/>
  <c r="AB88" i="1"/>
  <c r="AA88" i="1"/>
  <c r="AI87" i="1"/>
  <c r="AH87" i="1"/>
  <c r="AG87" i="1"/>
  <c r="AF87" i="1"/>
  <c r="AE87" i="1"/>
  <c r="AD87" i="1"/>
  <c r="AC87" i="1"/>
  <c r="AB87" i="1"/>
  <c r="AA87" i="1"/>
  <c r="AI86" i="1"/>
  <c r="AH86" i="1"/>
  <c r="AG86" i="1"/>
  <c r="AF86" i="1"/>
  <c r="AE86" i="1"/>
  <c r="AD86" i="1"/>
  <c r="AC86" i="1"/>
  <c r="AB86" i="1"/>
  <c r="AA86" i="1"/>
  <c r="AI85" i="1"/>
  <c r="AH85" i="1"/>
  <c r="AG85" i="1"/>
  <c r="AF85" i="1"/>
  <c r="AE85" i="1"/>
  <c r="AD85" i="1"/>
  <c r="AC85" i="1"/>
  <c r="AB85" i="1"/>
  <c r="AA85" i="1"/>
  <c r="AI84" i="1"/>
  <c r="AH84" i="1"/>
  <c r="AG84" i="1"/>
  <c r="AF84" i="1"/>
  <c r="AE84" i="1"/>
  <c r="AD84" i="1"/>
  <c r="AC84" i="1"/>
  <c r="AB84" i="1"/>
  <c r="AA84" i="1"/>
  <c r="AI83" i="1"/>
  <c r="AH83" i="1"/>
  <c r="AG83" i="1"/>
  <c r="AF83" i="1"/>
  <c r="AE83" i="1"/>
  <c r="AD83" i="1"/>
  <c r="AC83" i="1"/>
  <c r="AB83" i="1"/>
  <c r="AA83" i="1"/>
  <c r="AI82" i="1"/>
  <c r="AH82" i="1"/>
  <c r="AG82" i="1"/>
  <c r="AF82" i="1"/>
  <c r="AE82" i="1"/>
  <c r="AD82" i="1"/>
  <c r="AC82" i="1"/>
  <c r="AB82" i="1"/>
  <c r="AA82" i="1"/>
  <c r="AI81" i="1"/>
  <c r="AH81" i="1"/>
  <c r="AG81" i="1"/>
  <c r="AF81" i="1"/>
  <c r="AE81" i="1"/>
  <c r="AD81" i="1"/>
  <c r="AC81" i="1"/>
  <c r="AB81" i="1"/>
  <c r="AA81" i="1"/>
  <c r="AI80" i="1"/>
  <c r="AH80" i="1"/>
  <c r="AG80" i="1"/>
  <c r="AF80" i="1"/>
  <c r="AE80" i="1"/>
  <c r="AD80" i="1"/>
  <c r="AC80" i="1"/>
  <c r="AB80" i="1"/>
  <c r="AA80" i="1"/>
  <c r="AI79" i="1"/>
  <c r="AH79" i="1"/>
  <c r="AG79" i="1"/>
  <c r="AF79" i="1"/>
  <c r="AE79" i="1"/>
  <c r="AD79" i="1"/>
  <c r="AC79" i="1"/>
  <c r="AB79" i="1"/>
  <c r="AA79" i="1"/>
  <c r="AI78" i="1"/>
  <c r="AH78" i="1"/>
  <c r="AG78" i="1"/>
  <c r="AF78" i="1"/>
  <c r="AE78" i="1"/>
  <c r="AD78" i="1"/>
  <c r="AC78" i="1"/>
  <c r="AB78" i="1"/>
  <c r="AA78" i="1"/>
  <c r="AI77" i="1"/>
  <c r="AH77" i="1"/>
  <c r="AG77" i="1"/>
  <c r="AF77" i="1"/>
  <c r="AE77" i="1"/>
  <c r="AD77" i="1"/>
  <c r="AC77" i="1"/>
  <c r="AB77" i="1"/>
  <c r="AA77" i="1"/>
  <c r="AI76" i="1"/>
  <c r="AH76" i="1"/>
  <c r="AG76" i="1"/>
  <c r="AF76" i="1"/>
  <c r="AE76" i="1"/>
  <c r="AD76" i="1"/>
  <c r="AC76" i="1"/>
  <c r="AB76" i="1"/>
  <c r="AA76" i="1"/>
  <c r="AI75" i="1"/>
  <c r="AH75" i="1"/>
  <c r="AG75" i="1"/>
  <c r="AF75" i="1"/>
  <c r="AE75" i="1"/>
  <c r="AD75" i="1"/>
  <c r="AC75" i="1"/>
  <c r="AB75" i="1"/>
  <c r="AA75" i="1"/>
  <c r="AI74" i="1"/>
  <c r="AH74" i="1"/>
  <c r="AG74" i="1"/>
  <c r="AF74" i="1"/>
  <c r="AE74" i="1"/>
  <c r="AD74" i="1"/>
  <c r="AC74" i="1"/>
  <c r="AB74" i="1"/>
  <c r="AA74" i="1"/>
  <c r="AI73" i="1"/>
  <c r="AH73" i="1"/>
  <c r="AG73" i="1"/>
  <c r="AF73" i="1"/>
  <c r="AE73" i="1"/>
  <c r="AD73" i="1"/>
  <c r="AC73" i="1"/>
  <c r="AB73" i="1"/>
  <c r="AA73" i="1"/>
  <c r="AI72" i="1"/>
  <c r="AH72" i="1"/>
  <c r="AG72" i="1"/>
  <c r="AF72" i="1"/>
  <c r="AE72" i="1"/>
  <c r="AD72" i="1"/>
  <c r="AC72" i="1"/>
  <c r="AB72" i="1"/>
  <c r="AA72" i="1"/>
  <c r="AI71" i="1"/>
  <c r="AH71" i="1"/>
  <c r="AG71" i="1"/>
  <c r="AF71" i="1"/>
  <c r="AE71" i="1"/>
  <c r="AD71" i="1"/>
  <c r="AC71" i="1"/>
  <c r="AB71" i="1"/>
  <c r="AA71" i="1"/>
  <c r="AI70" i="1"/>
  <c r="AH70" i="1"/>
  <c r="AG70" i="1"/>
  <c r="AF70" i="1"/>
  <c r="AE70" i="1"/>
  <c r="AD70" i="1"/>
  <c r="AC70" i="1"/>
  <c r="AB70" i="1"/>
  <c r="AA70" i="1"/>
  <c r="AI69" i="1"/>
  <c r="AH69" i="1"/>
  <c r="AG69" i="1"/>
  <c r="AF69" i="1"/>
  <c r="AE69" i="1"/>
  <c r="AD69" i="1"/>
  <c r="AC69" i="1"/>
  <c r="AB69" i="1"/>
  <c r="AA69" i="1"/>
  <c r="AI68" i="1"/>
  <c r="AH68" i="1"/>
  <c r="AG68" i="1"/>
  <c r="AF68" i="1"/>
  <c r="AE68" i="1"/>
  <c r="AD68" i="1"/>
  <c r="AC68" i="1"/>
  <c r="AB68" i="1"/>
  <c r="AA68" i="1"/>
  <c r="AI67" i="1"/>
  <c r="AH67" i="1"/>
  <c r="AG67" i="1"/>
  <c r="AF67" i="1"/>
  <c r="AE67" i="1"/>
  <c r="AD67" i="1"/>
  <c r="AC67" i="1"/>
  <c r="AB67" i="1"/>
  <c r="AA67" i="1"/>
  <c r="AI66" i="1"/>
  <c r="AH66" i="1"/>
  <c r="AG66" i="1"/>
  <c r="AF66" i="1"/>
  <c r="AE66" i="1"/>
  <c r="AD66" i="1"/>
  <c r="AC66" i="1"/>
  <c r="AB66" i="1"/>
  <c r="AA66" i="1"/>
  <c r="AI65" i="1"/>
  <c r="AH65" i="1"/>
  <c r="AG65" i="1"/>
  <c r="AF65" i="1"/>
  <c r="AE65" i="1"/>
  <c r="AD65" i="1"/>
  <c r="AC65" i="1"/>
  <c r="AB65" i="1"/>
  <c r="AA65" i="1"/>
  <c r="AI64" i="1"/>
  <c r="AH64" i="1"/>
  <c r="AG64" i="1"/>
  <c r="AF64" i="1"/>
  <c r="AE64" i="1"/>
  <c r="AD64" i="1"/>
  <c r="AC64" i="1"/>
  <c r="AB64" i="1"/>
  <c r="AA64" i="1"/>
  <c r="AI63" i="1"/>
  <c r="AH63" i="1"/>
  <c r="AG63" i="1"/>
  <c r="AF63" i="1"/>
  <c r="AE63" i="1"/>
  <c r="AD63" i="1"/>
  <c r="AC63" i="1"/>
  <c r="AB63" i="1"/>
  <c r="AA63" i="1"/>
  <c r="AI62" i="1"/>
  <c r="AH62" i="1"/>
  <c r="AG62" i="1"/>
  <c r="AF62" i="1"/>
  <c r="AE62" i="1"/>
  <c r="AD62" i="1"/>
  <c r="AC62" i="1"/>
  <c r="AB62" i="1"/>
  <c r="AA62" i="1"/>
  <c r="AI61" i="1"/>
  <c r="AH61" i="1"/>
  <c r="AG61" i="1"/>
  <c r="AF61" i="1"/>
  <c r="AE61" i="1"/>
  <c r="AD61" i="1"/>
  <c r="AC61" i="1"/>
  <c r="AB61" i="1"/>
  <c r="AA61" i="1"/>
  <c r="AI60" i="1"/>
  <c r="AH60" i="1"/>
  <c r="AG60" i="1"/>
  <c r="AF60" i="1"/>
  <c r="AE60" i="1"/>
  <c r="AD60" i="1"/>
  <c r="AC60" i="1"/>
  <c r="AB60" i="1"/>
  <c r="AA60" i="1"/>
  <c r="AI59" i="1"/>
  <c r="AH59" i="1"/>
  <c r="AG59" i="1"/>
  <c r="AF59" i="1"/>
  <c r="AE59" i="1"/>
  <c r="AD59" i="1"/>
  <c r="AC59" i="1"/>
  <c r="AB59" i="1"/>
  <c r="AA59" i="1"/>
  <c r="AI56" i="1"/>
  <c r="AH56" i="1"/>
  <c r="AG56" i="1"/>
  <c r="AF56" i="1"/>
  <c r="AE56" i="1"/>
  <c r="AD56" i="1"/>
  <c r="AC56" i="1"/>
  <c r="AB56" i="1"/>
  <c r="AA56" i="1"/>
  <c r="AI55" i="1"/>
  <c r="AH55" i="1"/>
  <c r="AG55" i="1"/>
  <c r="AF55" i="1"/>
  <c r="AE55" i="1"/>
  <c r="AD55" i="1"/>
  <c r="AC55" i="1"/>
  <c r="AB55" i="1"/>
  <c r="AA55" i="1"/>
  <c r="AI54" i="1"/>
  <c r="AH54" i="1"/>
  <c r="AG54" i="1"/>
  <c r="AF54" i="1"/>
  <c r="AE54" i="1"/>
  <c r="AD54" i="1"/>
  <c r="AC54" i="1"/>
  <c r="AB54" i="1"/>
  <c r="AA54" i="1"/>
  <c r="AI53" i="1"/>
  <c r="AH53" i="1"/>
  <c r="AG53" i="1"/>
  <c r="AF53" i="1"/>
  <c r="AE53" i="1"/>
  <c r="AD53" i="1"/>
  <c r="AC53" i="1"/>
  <c r="AB53" i="1"/>
  <c r="AA53" i="1"/>
  <c r="AI52" i="1"/>
  <c r="AH52" i="1"/>
  <c r="AG52" i="1"/>
  <c r="AF52" i="1"/>
  <c r="AE52" i="1"/>
  <c r="AD52" i="1"/>
  <c r="AC52" i="1"/>
  <c r="AB52" i="1"/>
  <c r="AA52" i="1"/>
  <c r="AI51" i="1"/>
  <c r="AH51" i="1"/>
  <c r="AG51" i="1"/>
  <c r="AF51" i="1"/>
  <c r="AE51" i="1"/>
  <c r="AD51" i="1"/>
  <c r="AC51" i="1"/>
  <c r="AB51" i="1"/>
  <c r="AA51" i="1"/>
  <c r="AI50" i="1"/>
  <c r="AH50" i="1"/>
  <c r="AG50" i="1"/>
  <c r="AF50" i="1"/>
  <c r="AE50" i="1"/>
  <c r="AD50" i="1"/>
  <c r="AC50" i="1"/>
  <c r="AB50" i="1"/>
  <c r="AA50"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D48" i="1"/>
  <c r="AC48" i="1"/>
  <c r="AB48" i="1"/>
  <c r="AF48" i="1"/>
  <c r="AH48" i="1"/>
  <c r="AI48" i="1"/>
  <c r="AE48" i="1"/>
  <c r="AI1" i="1"/>
  <c r="AA48" i="1"/>
  <c r="AG48" i="1"/>
</calcChain>
</file>

<file path=xl/sharedStrings.xml><?xml version="1.0" encoding="utf-8"?>
<sst xmlns="http://schemas.openxmlformats.org/spreadsheetml/2006/main" count="303" uniqueCount="135">
  <si>
    <t>Summary Total</t>
  </si>
  <si>
    <t>GHG emissions without LULUCF</t>
  </si>
  <si>
    <t>GHG net emissions/removals by LULUCF</t>
  </si>
  <si>
    <t>GHG net emissions/removals with LULUCF</t>
  </si>
  <si>
    <t>Breakdown by sub-sectors</t>
  </si>
  <si>
    <t xml:space="preserve">1. Energy </t>
  </si>
  <si>
    <t>1.A.1. Energy industries</t>
  </si>
  <si>
    <t>1.A.2. Manufacturing Industries and Construction</t>
  </si>
  <si>
    <t>1.A.3. Transport</t>
  </si>
  <si>
    <t>1.A.4. Other sectors</t>
  </si>
  <si>
    <t>1.A.5. Other (not specified elsewhere)</t>
  </si>
  <si>
    <t>1.B. Fugitive Emissions from Fuels</t>
  </si>
  <si>
    <t>1.C. CO2 Transport and Storage</t>
  </si>
  <si>
    <t>2. Industrial Processes and Product Use</t>
  </si>
  <si>
    <t>2.A. Mineral Products</t>
  </si>
  <si>
    <t>2.B. Chemical Industry</t>
  </si>
  <si>
    <t>2.C. Metal Production</t>
  </si>
  <si>
    <t>2.D. Non-energy Products from Fuels and Solvent Use</t>
  </si>
  <si>
    <t>2.E. Electronics industry</t>
  </si>
  <si>
    <t>2.F. Product Uses as Substitutes for ODS</t>
  </si>
  <si>
    <t>2.G. Other Product Manufacture and Use</t>
  </si>
  <si>
    <t>2.H. Other</t>
  </si>
  <si>
    <t>3. Agriculture</t>
  </si>
  <si>
    <t>3.A. Enteric Fermentation</t>
  </si>
  <si>
    <t>3.B. Manure management</t>
  </si>
  <si>
    <t>3.C. Rice cultivation</t>
  </si>
  <si>
    <t>3.D. Agricultural Soils</t>
  </si>
  <si>
    <t>3.E. Prescribed Burning of Savannas</t>
  </si>
  <si>
    <t>3.F. Field Burning of Agricultural Residues</t>
  </si>
  <si>
    <t>3.G. Liming</t>
  </si>
  <si>
    <t>3.H. Urea Application</t>
  </si>
  <si>
    <t>3.I. Other Carbon-containing Fertilizers</t>
  </si>
  <si>
    <t>3.J. Other</t>
  </si>
  <si>
    <t>4. LULUCF</t>
  </si>
  <si>
    <t>4.A. Forest Land</t>
  </si>
  <si>
    <t>4.B. Cropland</t>
  </si>
  <si>
    <t>4.C. Grassland</t>
  </si>
  <si>
    <t>4.D. Wetlands</t>
  </si>
  <si>
    <t>4.E. Settlements</t>
  </si>
  <si>
    <t>4.F. Other Land</t>
  </si>
  <si>
    <t>4.G. Harvested Wood Products</t>
  </si>
  <si>
    <t>4.H. Other</t>
  </si>
  <si>
    <t>5. Waste</t>
  </si>
  <si>
    <t>5.A. Solid Waste Disposal</t>
  </si>
  <si>
    <t>5.B. Biological Treatment of Solid Waste</t>
  </si>
  <si>
    <t>5.C. Incineration and Open Burning of Waste</t>
  </si>
  <si>
    <t>5.D. Wastewater Treatment and Discharge</t>
  </si>
  <si>
    <t>5.E. Other</t>
  </si>
  <si>
    <t>6. Other</t>
  </si>
  <si>
    <t>Aggregate F-gases</t>
  </si>
  <si>
    <t>HFCs</t>
  </si>
  <si>
    <t>PFCs</t>
  </si>
  <si>
    <t>Unspecified mix of HFCs and PFCs</t>
  </si>
  <si>
    <t>Total GHG</t>
  </si>
  <si>
    <t>GHG emissions with LULUCF</t>
  </si>
  <si>
    <r>
      <rPr>
        <b/>
        <sz val="9"/>
        <color rgb="FF000000"/>
        <rFont val="Arial"/>
        <family val="2"/>
        <charset val="1"/>
      </rPr>
      <t>Emissions, in kt CO</t>
    </r>
    <r>
      <rPr>
        <b/>
        <vertAlign val="subscript"/>
        <sz val="9"/>
        <color rgb="FF000000"/>
        <rFont val="Arial"/>
        <family val="2"/>
        <charset val="1"/>
      </rPr>
      <t>2</t>
    </r>
    <r>
      <rPr>
        <b/>
        <sz val="9"/>
        <color rgb="FF000000"/>
        <rFont val="Arial"/>
        <family val="2"/>
        <charset val="1"/>
      </rPr>
      <t xml:space="preserve"> equivalent</t>
    </r>
  </si>
  <si>
    <r>
      <rPr>
        <sz val="9"/>
        <color rgb="FF000000"/>
        <rFont val="Arial"/>
        <family val="2"/>
        <charset val="1"/>
      </rPr>
      <t>CO</t>
    </r>
    <r>
      <rPr>
        <vertAlign val="subscript"/>
        <sz val="9"/>
        <color rgb="FF000000"/>
        <rFont val="Arial"/>
        <family val="2"/>
        <charset val="1"/>
      </rPr>
      <t>2</t>
    </r>
    <r>
      <rPr>
        <sz val="9"/>
        <color rgb="FF000000"/>
        <rFont val="Arial"/>
        <family val="2"/>
        <charset val="1"/>
      </rPr>
      <t xml:space="preserve"> emissions without LULUCF</t>
    </r>
  </si>
  <si>
    <r>
      <rPr>
        <sz val="9"/>
        <color rgb="FF000000"/>
        <rFont val="Arial"/>
        <family val="2"/>
        <charset val="1"/>
      </rPr>
      <t>CO</t>
    </r>
    <r>
      <rPr>
        <vertAlign val="subscript"/>
        <sz val="9"/>
        <color rgb="FF000000"/>
        <rFont val="Arial"/>
        <family val="2"/>
        <charset val="1"/>
      </rPr>
      <t>2</t>
    </r>
    <r>
      <rPr>
        <sz val="9"/>
        <color rgb="FF000000"/>
        <rFont val="Arial"/>
        <family val="2"/>
        <charset val="1"/>
      </rPr>
      <t xml:space="preserve"> net emissions/removals by LULUCF</t>
    </r>
  </si>
  <si>
    <r>
      <rPr>
        <sz val="9"/>
        <color rgb="FF000000"/>
        <rFont val="Arial"/>
        <family val="2"/>
        <charset val="1"/>
      </rPr>
      <t>CO</t>
    </r>
    <r>
      <rPr>
        <vertAlign val="subscript"/>
        <sz val="9"/>
        <color rgb="FF000000"/>
        <rFont val="Arial"/>
        <family val="2"/>
        <charset val="1"/>
      </rPr>
      <t>2</t>
    </r>
    <r>
      <rPr>
        <sz val="9"/>
        <color rgb="FF000000"/>
        <rFont val="Arial"/>
        <family val="2"/>
        <charset val="1"/>
      </rPr>
      <t xml:space="preserve"> net emissions/removals with LULUCF</t>
    </r>
  </si>
  <si>
    <r>
      <rPr>
        <sz val="9"/>
        <color rgb="FF000000"/>
        <rFont val="Arial"/>
        <family val="2"/>
        <charset val="1"/>
      </rPr>
      <t>Indirect CO</t>
    </r>
    <r>
      <rPr>
        <vertAlign val="subscript"/>
        <sz val="9"/>
        <color rgb="FF000000"/>
        <rFont val="Arial"/>
        <family val="2"/>
        <charset val="1"/>
      </rPr>
      <t>2</t>
    </r>
    <r>
      <rPr>
        <sz val="9"/>
        <color rgb="FF000000"/>
        <rFont val="Arial"/>
        <family val="2"/>
        <charset val="1"/>
      </rPr>
      <t xml:space="preserve"> </t>
    </r>
  </si>
  <si>
    <t>Changes in emissions, in percent</t>
  </si>
  <si>
    <t>Average annual growth rates, in percent per year</t>
  </si>
  <si>
    <t>The base year under the Climate Change Convention is 1990 except for Bulgaria (1988), Hungary (average of 1985 to 1987), Poland (1988), Romania (1989) and Slovenia (1986), as defined by decisions 9/CP.2 and 11/CP.4.</t>
  </si>
  <si>
    <t xml:space="preserve">Total GHG emissions, without and with LULUCF </t>
  </si>
  <si>
    <t>GHG emissions by gas</t>
  </si>
  <si>
    <t>GHG emissions by sector (without LULUCF)</t>
  </si>
  <si>
    <t>Breakdown of GHG emissions within the energy sector</t>
  </si>
  <si>
    <t>Breakdown of GHG emissions within the industrial processes and product use sector</t>
  </si>
  <si>
    <t>Breakdown of GHG emissions within the agriculture sector</t>
  </si>
  <si>
    <t>Breakdown of GHG emissions within the waste sector</t>
  </si>
  <si>
    <t>Fig.5-6_breakdown_gas</t>
  </si>
  <si>
    <t>WithOut Lulucf</t>
  </si>
  <si>
    <t>With Lulucf</t>
  </si>
  <si>
    <t>Fig.7-8_breakdown_sector</t>
  </si>
  <si>
    <t>BY Sector</t>
  </si>
  <si>
    <t>Energy</t>
  </si>
  <si>
    <t>Industrial Processes and Product Use</t>
  </si>
  <si>
    <t xml:space="preserve">Agriculture </t>
  </si>
  <si>
    <t>Waste</t>
  </si>
  <si>
    <t>Other</t>
  </si>
  <si>
    <t>Fig.9_breakdown_sub-sectors</t>
  </si>
  <si>
    <t>BY sub-Sector</t>
  </si>
  <si>
    <r>
      <t>Breakdown of GHG emissions/removals within the LULUCF sector (kt CO</t>
    </r>
    <r>
      <rPr>
        <b/>
        <vertAlign val="subscript"/>
        <sz val="11"/>
        <rFont val="Arial"/>
        <family val="2"/>
        <charset val="204"/>
      </rPr>
      <t>2</t>
    </r>
    <r>
      <rPr>
        <b/>
        <sz val="11"/>
        <rFont val="Arial"/>
        <family val="2"/>
        <charset val="204"/>
      </rPr>
      <t xml:space="preserve"> equivalent)</t>
    </r>
  </si>
  <si>
    <r>
      <t>GHG emissions, kt CO</t>
    </r>
    <r>
      <rPr>
        <b/>
        <vertAlign val="subscript"/>
        <sz val="9"/>
        <rFont val="Arial"/>
        <family val="2"/>
      </rPr>
      <t>2</t>
    </r>
    <r>
      <rPr>
        <b/>
        <sz val="9"/>
        <rFont val="Arial"/>
        <family val="2"/>
        <charset val="1"/>
      </rPr>
      <t xml:space="preserve"> equivalent</t>
    </r>
  </si>
  <si>
    <t>Non-CO₂</t>
  </si>
  <si>
    <t>CO₂</t>
  </si>
  <si>
    <t>N₂O</t>
  </si>
  <si>
    <t>SF₆</t>
  </si>
  <si>
    <t>NF₃</t>
  </si>
  <si>
    <t>CH₄</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</si>
  <si>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</si>
  <si>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</si>
  <si>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</si>
  <si>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</si>
  <si>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</si>
  <si>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</si>
  <si>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</si>
  <si>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</si>
  <si>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</si>
  <si>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</si>
  <si>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</si>
  <si>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</si>
  <si>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</si>
  <si>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</si>
  <si>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</si>
  <si>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</si>
  <si>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</si>
  <si>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</si>
  <si>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</si>
  <si>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</si>
  <si>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</si>
  <si>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</si>
  <si>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</si>
  <si>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</si>
  <si>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</si>
  <si>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</si>
  <si>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</si>
  <si>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</si>
  <si>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</si>
  <si>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</si>
  <si>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</si>
  <si>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</si>
  <si>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</si>
  <si>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IE,NO</t>
  </si>
  <si>
    <t>Summary of GHG Emissions for Annex I</t>
  </si>
  <si>
    <t>Base year (Convention) = 1990</t>
  </si>
  <si>
    <t>Last Inventory Year (2021)</t>
  </si>
  <si>
    <t>From Base year to 2000</t>
  </si>
  <si>
    <t>From 2000 to Last Inventory Year (2021)</t>
  </si>
  <si>
    <t>From Base year to Last Inventory Year (2021)</t>
  </si>
  <si>
    <t>Change in GHG emissions/removals from 1990 to 2021</t>
  </si>
  <si>
    <t>1990 (without LULUCF)</t>
  </si>
  <si>
    <t>2021 (without LULUCF)</t>
  </si>
  <si>
    <t>1990 (with LULUCF)</t>
  </si>
  <si>
    <t>2021 (with LULUCF)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</si>
</sst>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quot;-&quot;;@"/>
    <numFmt numFmtId="167" formatCode="0.00%;\-0.00%;&quot;–&quot;;@"/>
  </numFmts>
  <fonts count="20" x14ac:knownFonts="1">
    <font>
      <sz val="10"/>
      <name val="Arial"/>
      <family val="2"/>
      <charset val="1"/>
    </font>
    <font>
      <sz val="10"/>
      <color rgb="FF000000"/>
      <name val="Arial"/>
      <family val="2"/>
      <charset val="1"/>
    </font>
    <font>
      <b/>
      <sz val="9"/>
      <name val="Arial"/>
      <family val="2"/>
      <charset val="1"/>
    </font>
    <font>
      <b/>
      <sz val="10"/>
      <name val="Arial"/>
      <family val="2"/>
      <charset val="1"/>
    </font>
    <font>
      <sz val="9"/>
      <name val="Arial"/>
      <family val="2"/>
      <charset val="1"/>
    </font>
    <font>
      <b/>
      <sz val="16"/>
      <name val="Arial"/>
      <family val="2"/>
      <charset val="1"/>
    </font>
    <font>
      <b/>
      <sz val="12"/>
      <name val="Arial"/>
      <family val="2"/>
      <charset val="204"/>
    </font>
    <font>
      <sz val="9"/>
      <color rgb="FF808080"/>
      <name val="Arial"/>
      <family val="2"/>
      <charset val="1"/>
    </font>
    <font>
      <b/>
      <sz val="9"/>
      <color rgb="FF000000"/>
      <name val="Arial"/>
      <family val="2"/>
      <charset val="1"/>
    </font>
    <font>
      <b/>
      <vertAlign val="subscript"/>
      <sz val="9"/>
      <color rgb="FF000000"/>
      <name val="Arial"/>
      <family val="2"/>
      <charset val="1"/>
    </font>
    <font>
      <sz val="9"/>
      <color rgb="FF000000"/>
      <name val="Arial"/>
      <family val="2"/>
      <charset val="1"/>
    </font>
    <font>
      <vertAlign val="subscript"/>
      <sz val="9"/>
      <color rgb="FF000000"/>
      <name val="Arial"/>
      <family val="2"/>
      <charset val="1"/>
    </font>
    <font>
      <sz val="8"/>
      <name val="Arial"/>
      <family val="2"/>
      <charset val="1"/>
    </font>
    <font>
      <b/>
      <sz val="11"/>
      <name val="Arial"/>
      <family val="2"/>
      <charset val="1"/>
    </font>
    <font>
      <b/>
      <sz val="11"/>
      <name val="Arial"/>
      <family val="2"/>
      <charset val="204"/>
    </font>
    <font>
      <b/>
      <vertAlign val="subscript"/>
      <sz val="11"/>
      <name val="Arial"/>
      <family val="2"/>
      <charset val="204"/>
    </font>
    <font>
      <sz val="10"/>
      <name val="Arial"/>
      <family val="2"/>
      <charset val="1"/>
    </font>
    <font>
      <sz val="9"/>
      <name val="Arial"/>
      <family val="2"/>
    </font>
    <font>
      <b/>
      <sz val="9"/>
      <name val="Arial"/>
      <family val="2"/>
    </font>
    <font>
      <b/>
      <vertAlign val="subscript"/>
      <sz val="9"/>
      <name val="Arial"/>
      <family val="2"/>
    </font>
  </fonts>
  <fills count="18">
    <fill>
      <patternFill patternType="none"/>
    </fill>
    <fill>
      <patternFill patternType="gray125"/>
    </fill>
    <fill>
      <patternFill patternType="solid">
        <fgColor rgb="FF00FFFF"/>
        <bgColor rgb="FF00FFFF"/>
      </patternFill>
    </fill>
    <fill>
      <patternFill patternType="solid">
        <fgColor rgb="FFC0C0C0"/>
        <bgColor rgb="FFBFBFBF"/>
      </patternFill>
    </fill>
    <fill>
      <patternFill patternType="solid">
        <fgColor rgb="FFCCFFCC"/>
        <bgColor rgb="FFFFFFFF"/>
      </patternFill>
    </fill>
    <fill>
      <patternFill patternType="solid">
        <fgColor rgb="FFFFFFFF"/>
        <bgColor rgb="FFCCFFCC"/>
      </patternFill>
    </fill>
    <fill>
      <patternFill patternType="solid">
        <fgColor rgb="FFA6A6A6"/>
        <bgColor rgb="FFA99BBD"/>
      </patternFill>
    </fill>
    <fill>
      <patternFill patternType="solid">
        <fgColor rgb="FF604A7B"/>
        <bgColor rgb="FF60497A"/>
      </patternFill>
    </fill>
    <fill>
      <patternFill patternType="solid">
        <fgColor rgb="FF953735"/>
        <bgColor rgb="FF963634"/>
      </patternFill>
    </fill>
    <fill>
      <patternFill patternType="solid">
        <fgColor rgb="FF1F497D"/>
        <bgColor rgb="FF003366"/>
      </patternFill>
    </fill>
    <fill>
      <patternFill patternType="solid">
        <fgColor rgb="FF93CDDD"/>
        <bgColor rgb="FF92CDDC"/>
      </patternFill>
    </fill>
    <fill>
      <patternFill patternType="solid">
        <fgColor rgb="FFBFBFBF"/>
        <bgColor rgb="FFC0C0C0"/>
      </patternFill>
    </fill>
    <fill>
      <patternFill patternType="solid">
        <fgColor rgb="FFE46C0A"/>
        <bgColor rgb="FFDC853E"/>
      </patternFill>
    </fill>
    <fill>
      <patternFill patternType="solid">
        <fgColor rgb="FF77933C"/>
        <bgColor rgb="FF8AA64F"/>
      </patternFill>
    </fill>
    <fill>
      <patternFill patternType="solid">
        <fgColor rgb="FF00B0F0"/>
        <bgColor rgb="FF4BACC6"/>
      </patternFill>
    </fill>
    <fill>
      <patternFill patternType="solid">
        <fgColor rgb="FF948A54"/>
        <bgColor rgb="FF878787"/>
      </patternFill>
    </fill>
    <fill>
      <patternFill patternType="solid">
        <fgColor rgb="FFFFC000"/>
        <bgColor rgb="FFFFFF00"/>
      </patternFill>
    </fill>
    <fill>
      <patternFill patternType="solid">
        <fgColor rgb="FFFF0000"/>
        <bgColor rgb="FF800000"/>
      </patternFill>
    </fill>
  </fills>
  <borders count="12">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 fillId="0" borderId="0"/>
  </cellStyleXfs>
  <cellXfs count="109">
    <xf numFmtId="0" fontId="0" fillId="0" borderId="0" xfId="0"/>
    <xf numFmtId="0" fontId="2" fillId="2" borderId="0" xfId="0" applyFont="1" applyFill="1" applyAlignment="1">
      <alignment wrapText="1"/>
    </xf>
    <xf numFmtId="0" fontId="4" fillId="0" borderId="0" xfId="1" applyFont="1" applyAlignment="1">
      <alignment horizontal="right"/>
    </xf>
    <xf numFmtId="0" fontId="0" fillId="0" borderId="0" xfId="0" applyAlignment="1">
      <alignment horizontal="left"/>
    </xf>
    <xf numFmtId="0" fontId="2" fillId="2" borderId="0" xfId="0" applyFont="1" applyFill="1" applyAlignment="1">
      <alignment horizontal="left" wrapText="1"/>
    </xf>
    <xf numFmtId="164" fontId="4" fillId="0" borderId="0" xfId="0" applyNumberFormat="1" applyFont="1" applyAlignment="1" applyProtection="1">
      <alignment horizontal="left" indent="1"/>
      <protection locked="0" hidden="1"/>
    </xf>
    <xf numFmtId="0" fontId="4" fillId="0" borderId="0" xfId="0" applyFont="1"/>
    <xf numFmtId="0" fontId="2" fillId="0" borderId="0" xfId="0" applyFont="1"/>
    <xf numFmtId="0" fontId="2" fillId="0" borderId="1" xfId="0" applyFont="1" applyBorder="1"/>
    <xf numFmtId="0" fontId="4" fillId="0" borderId="1" xfId="0" applyFont="1" applyBorder="1"/>
    <xf numFmtId="49" fontId="0" fillId="0" borderId="0" xfId="0" applyNumberFormat="1"/>
    <xf numFmtId="0" fontId="8" fillId="0" borderId="0" xfId="0" applyFont="1" applyAlignment="1">
      <alignment horizontal="center" wrapText="1"/>
    </xf>
    <xf numFmtId="165" fontId="10" fillId="4" borderId="2" xfId="0" applyNumberFormat="1" applyFont="1" applyFill="1" applyBorder="1" applyAlignment="1">
      <alignment horizontal="center" vertical="top" wrapText="1"/>
    </xf>
    <xf numFmtId="165" fontId="10" fillId="0" borderId="0" xfId="0" applyNumberFormat="1" applyFont="1" applyAlignment="1">
      <alignment horizontal="center" vertical="top" wrapText="1"/>
    </xf>
    <xf numFmtId="164" fontId="10" fillId="0" borderId="0" xfId="0" applyNumberFormat="1" applyFont="1" applyAlignment="1">
      <alignment horizontal="left" wrapText="1"/>
    </xf>
    <xf numFmtId="164" fontId="4" fillId="0" borderId="0" xfId="0" applyNumberFormat="1" applyFont="1" applyAlignment="1">
      <alignment horizontal="left"/>
    </xf>
    <xf numFmtId="164" fontId="4" fillId="0" borderId="0" xfId="0" applyNumberFormat="1" applyFont="1"/>
    <xf numFmtId="0" fontId="0" fillId="0" borderId="0" xfId="0" applyAlignment="1">
      <alignment vertical="center"/>
    </xf>
    <xf numFmtId="0" fontId="12" fillId="0" borderId="0" xfId="0" applyFont="1" applyAlignment="1">
      <alignment horizontal="left" wrapText="1"/>
    </xf>
    <xf numFmtId="0" fontId="0" fillId="0" borderId="4" xfId="0" applyBorder="1"/>
    <xf numFmtId="0" fontId="0" fillId="0" borderId="1" xfId="0" applyBorder="1"/>
    <xf numFmtId="0" fontId="0" fillId="0" borderId="5" xfId="0" applyBorder="1"/>
    <xf numFmtId="0" fontId="2" fillId="0" borderId="8" xfId="0" applyFont="1" applyBorder="1"/>
    <xf numFmtId="0" fontId="4" fillId="0" borderId="8" xfId="0" applyFont="1" applyBorder="1"/>
    <xf numFmtId="0" fontId="12" fillId="0" borderId="0" xfId="0" applyFont="1" applyAlignment="1">
      <alignment horizontal="center"/>
    </xf>
    <xf numFmtId="0" fontId="12" fillId="0" borderId="4" xfId="0" applyFont="1" applyBorder="1" applyAlignment="1">
      <alignment horizontal="center"/>
    </xf>
    <xf numFmtId="0" fontId="12" fillId="0" borderId="1" xfId="0" applyFont="1" applyBorder="1" applyAlignment="1">
      <alignment horizontal="center"/>
    </xf>
    <xf numFmtId="0" fontId="12" fillId="0" borderId="5"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3" fillId="0" borderId="9" xfId="0" applyFont="1"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2" fillId="0" borderId="0" xfId="0" applyFont="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16" fillId="0" borderId="0" xfId="1" applyFont="1"/>
    <xf numFmtId="0" fontId="3" fillId="0" borderId="0" xfId="1" applyFont="1"/>
    <xf numFmtId="2" fontId="4" fillId="0" borderId="0" xfId="1" applyNumberFormat="1" applyFont="1"/>
    <xf numFmtId="164" fontId="4" fillId="0" borderId="0" xfId="1" applyNumberFormat="1" applyFont="1"/>
    <xf numFmtId="0" fontId="4" fillId="0" borderId="0" xfId="1" applyFont="1" applyAlignment="1">
      <alignment horizontal="left" indent="3"/>
    </xf>
    <xf numFmtId="0" fontId="4" fillId="0" borderId="0" xfId="1" applyFont="1" applyAlignment="1">
      <alignment horizontal="left" indent="1"/>
    </xf>
    <xf numFmtId="10" fontId="10" fillId="0" borderId="0" xfId="0" applyNumberFormat="1" applyFont="1" applyAlignment="1">
      <alignment horizontal="center" vertical="top" wrapText="1"/>
    </xf>
    <xf numFmtId="165" fontId="4" fillId="0" borderId="0" xfId="1" applyNumberFormat="1" applyFont="1" applyAlignment="1">
      <alignment horizontal="right"/>
    </xf>
    <xf numFmtId="164" fontId="10" fillId="0" borderId="1" xfId="0" applyNumberFormat="1" applyFont="1" applyBorder="1" applyAlignment="1">
      <alignment horizontal="left" wrapText="1"/>
    </xf>
    <xf numFmtId="166" fontId="10" fillId="0" borderId="1" xfId="0" applyNumberFormat="1" applyFont="1" applyBorder="1" applyAlignment="1">
      <alignment horizontal="center" vertical="top" wrapText="1"/>
    </xf>
    <xf numFmtId="0" fontId="8" fillId="5" borderId="7" xfId="0" applyFont="1" applyFill="1" applyBorder="1" applyAlignment="1">
      <alignment horizontal="center" wrapText="1"/>
    </xf>
    <xf numFmtId="167" fontId="10" fillId="4" borderId="2" xfId="0" applyNumberFormat="1" applyFont="1" applyFill="1" applyBorder="1" applyAlignment="1">
      <alignment horizontal="center" vertical="top" wrapText="1"/>
    </xf>
    <xf numFmtId="1" fontId="8" fillId="0" borderId="7" xfId="0" applyNumberFormat="1" applyFont="1" applyBorder="1" applyAlignment="1">
      <alignment horizontal="center" wrapText="1"/>
    </xf>
    <xf numFmtId="0" fontId="4" fillId="0" borderId="4" xfId="0" applyFont="1" applyBorder="1"/>
    <xf numFmtId="0" fontId="4" fillId="0" borderId="5" xfId="0" applyFont="1" applyBorder="1"/>
    <xf numFmtId="0" fontId="2" fillId="2" borderId="0" xfId="1" applyFont="1" applyFill="1" applyAlignment="1">
      <alignment horizontal="right"/>
    </xf>
    <xf numFmtId="0" fontId="4" fillId="0" borderId="0" xfId="0" applyFont="1" applyAlignment="1">
      <alignment horizontal="left" indent="1"/>
    </xf>
    <xf numFmtId="167" fontId="4" fillId="0" borderId="0" xfId="0" applyNumberFormat="1" applyFont="1" applyAlignment="1">
      <alignment horizontal="right"/>
    </xf>
    <xf numFmtId="0" fontId="4" fillId="0" borderId="0" xfId="0" applyFont="1" applyAlignment="1">
      <alignment wrapText="1"/>
    </xf>
    <xf numFmtId="0" fontId="2" fillId="2" borderId="0" xfId="1" applyFont="1" applyFill="1" applyAlignment="1">
      <alignment horizontal="left"/>
    </xf>
    <xf numFmtId="0" fontId="18" fillId="0" borderId="0" xfId="1" applyFont="1"/>
    <xf numFmtId="0" fontId="18" fillId="0" borderId="0" xfId="0" applyFont="1" applyAlignment="1">
      <alignment horizontal="left"/>
    </xf>
    <xf numFmtId="0" fontId="17" fillId="0" borderId="0" xfId="1" applyFont="1" applyAlignment="1">
      <alignment horizontal="left"/>
    </xf>
    <xf numFmtId="0" fontId="17" fillId="0" borderId="0" xfId="1" applyFont="1" applyAlignment="1">
      <alignment horizontal="right"/>
    </xf>
    <xf numFmtId="0" fontId="17" fillId="0" borderId="0" xfId="0" applyFont="1" applyAlignment="1">
      <alignment horizontal="left" wrapText="1"/>
    </xf>
    <xf numFmtId="164" fontId="18" fillId="0" borderId="0" xfId="0" applyNumberFormat="1" applyFont="1" applyProtection="1">
      <protection locked="0" hidden="1"/>
    </xf>
    <xf numFmtId="164" fontId="18" fillId="0" borderId="0" xfId="0" applyNumberFormat="1" applyFont="1" applyAlignment="1" applyProtection="1">
      <alignment horizontal="left"/>
      <protection locked="0" hidden="1"/>
    </xf>
    <xf numFmtId="0" fontId="2" fillId="2" borderId="0" xfId="1" applyFont="1" applyFill="1" applyAlignment="1">
      <alignment horizontal="right" wrapText="1"/>
    </xf>
    <xf numFmtId="0" fontId="4" fillId="0" borderId="0" xfId="0" applyFont="1" applyAlignment="1">
      <alignment horizontal="right"/>
    </xf>
    <xf numFmtId="165" fontId="4" fillId="0" borderId="0" xfId="0" applyNumberFormat="1" applyFont="1" applyAlignment="1">
      <alignment horizontal="right"/>
    </xf>
    <xf numFmtId="0" fontId="4" fillId="6" borderId="0" xfId="1" applyFont="1" applyFill="1"/>
    <xf numFmtId="0" fontId="4" fillId="0" borderId="0" xfId="1" applyFont="1"/>
    <xf numFmtId="0" fontId="4" fillId="7" borderId="0" xfId="1" applyFont="1" applyFill="1"/>
    <xf numFmtId="0" fontId="4" fillId="8" borderId="0" xfId="1" applyFont="1" applyFill="1"/>
    <xf numFmtId="0" fontId="4" fillId="9" borderId="0" xfId="1" applyFont="1" applyFill="1"/>
    <xf numFmtId="0" fontId="4" fillId="10" borderId="0" xfId="1" applyFont="1" applyFill="1"/>
    <xf numFmtId="0" fontId="4" fillId="11" borderId="0" xfId="1" applyFont="1" applyFill="1"/>
    <xf numFmtId="0" fontId="4" fillId="12" borderId="0" xfId="1" applyFont="1" applyFill="1"/>
    <xf numFmtId="0" fontId="4" fillId="13" borderId="0" xfId="1" applyFont="1" applyFill="1"/>
    <xf numFmtId="0" fontId="4" fillId="14" borderId="0" xfId="1" applyFont="1" applyFill="1"/>
    <xf numFmtId="0" fontId="4" fillId="15" borderId="0" xfId="1" applyFont="1" applyFill="1"/>
    <xf numFmtId="0" fontId="4" fillId="16" borderId="0" xfId="1" applyFont="1" applyFill="1"/>
    <xf numFmtId="0" fontId="4" fillId="17" borderId="0" xfId="1" applyFont="1" applyFill="1"/>
    <xf numFmtId="0" fontId="3" fillId="0" borderId="6" xfId="0" applyFont="1" applyBorder="1" applyAlignment="1">
      <alignment horizontal="center"/>
    </xf>
    <xf numFmtId="0" fontId="3" fillId="0" borderId="3" xfId="0" applyFont="1" applyBorder="1" applyAlignment="1">
      <alignment horizontal="center"/>
    </xf>
    <xf numFmtId="0" fontId="3" fillId="0" borderId="9" xfId="0" applyFont="1" applyBorder="1" applyAlignment="1">
      <alignment horizontal="center"/>
    </xf>
    <xf numFmtId="0" fontId="13" fillId="0" borderId="6" xfId="0" applyFont="1" applyBorder="1" applyAlignment="1">
      <alignment horizontal="center" vertical="top"/>
    </xf>
    <xf numFmtId="0" fontId="0" fillId="0" borderId="10" xfId="0" applyBorder="1" applyAlignment="1">
      <alignment horizontal="center"/>
    </xf>
    <xf numFmtId="0" fontId="0" fillId="0" borderId="11" xfId="0" applyBorder="1" applyAlignment="1">
      <alignment horizontal="center"/>
    </xf>
    <xf numFmtId="0" fontId="4" fillId="0" borderId="0" xfId="0" applyFont="1"/>
    <xf numFmtId="0" fontId="5" fillId="0" borderId="0" xfId="0" applyFont="1" applyAlignment="1">
      <alignment horizontal="center"/>
    </xf>
    <xf numFmtId="0" fontId="6" fillId="0" borderId="0" xfId="0" applyFont="1" applyAlignment="1">
      <alignment horizontal="center"/>
    </xf>
    <xf numFmtId="0" fontId="14" fillId="0" borderId="6" xfId="0" applyFont="1" applyBorder="1" applyAlignment="1">
      <alignment horizontal="center"/>
    </xf>
    <xf numFmtId="0" fontId="13" fillId="0" borderId="6"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4" fillId="0" borderId="7" xfId="0" applyFont="1" applyBorder="1" applyAlignment="1">
      <alignment horizontal="center"/>
    </xf>
    <xf numFmtId="0" fontId="12" fillId="0" borderId="0" xfId="0" applyFont="1" applyAlignment="1">
      <alignment horizontal="center"/>
    </xf>
    <xf numFmtId="164" fontId="10" fillId="0" borderId="2" xfId="0" applyNumberFormat="1" applyFont="1" applyBorder="1" applyAlignment="1">
      <alignment wrapText="1"/>
    </xf>
    <xf numFmtId="164" fontId="10" fillId="0" borderId="2" xfId="0" applyNumberFormat="1" applyFont="1" applyBorder="1" applyAlignment="1">
      <alignment horizontal="left" wrapText="1"/>
    </xf>
    <xf numFmtId="0" fontId="12" fillId="0" borderId="0" xfId="0" applyFont="1" applyAlignment="1">
      <alignment horizontal="left" vertical="top" wrapText="1"/>
    </xf>
    <xf numFmtId="0" fontId="2" fillId="0" borderId="7" xfId="0" applyFont="1" applyBorder="1" applyAlignment="1">
      <alignment horizontal="center"/>
    </xf>
    <xf numFmtId="0" fontId="4" fillId="0" borderId="8" xfId="0" applyFont="1" applyBorder="1"/>
    <xf numFmtId="0" fontId="0" fillId="0" borderId="3" xfId="0" applyBorder="1" applyAlignment="1">
      <alignment horizontal="center"/>
    </xf>
    <xf numFmtId="0" fontId="0" fillId="0" borderId="9" xfId="0" applyBorder="1" applyAlignment="1">
      <alignment horizontal="center"/>
    </xf>
    <xf numFmtId="164" fontId="8" fillId="3" borderId="2" xfId="0" applyNumberFormat="1" applyFont="1" applyFill="1" applyBorder="1" applyAlignment="1">
      <alignment horizontal="center" wrapText="1"/>
    </xf>
    <xf numFmtId="1" fontId="7" fillId="0" borderId="2" xfId="0" applyNumberFormat="1" applyFont="1" applyBorder="1" applyAlignment="1">
      <alignment horizontal="center" wrapText="1"/>
    </xf>
    <xf numFmtId="164" fontId="7" fillId="3" borderId="2" xfId="0" applyNumberFormat="1" applyFont="1" applyFill="1" applyBorder="1" applyAlignment="1">
      <alignment horizontal="center" wrapText="1"/>
    </xf>
    <xf numFmtId="1" fontId="7" fillId="5" borderId="2" xfId="0" applyNumberFormat="1" applyFont="1" applyFill="1" applyBorder="1" applyAlignment="1">
      <alignment horizontal="left" wrapText="1"/>
    </xf>
    <xf numFmtId="0" fontId="7" fillId="3" borderId="2" xfId="0" applyFont="1" applyFill="1" applyBorder="1" applyAlignment="1">
      <alignment horizontal="center" wrapText="1"/>
    </xf>
    <xf numFmtId="0" fontId="8" fillId="3" borderId="2" xfId="0" applyFont="1" applyFill="1" applyBorder="1" applyAlignment="1">
      <alignment horizont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8AA64F"/>
      <rgbColor rgb="FF000080"/>
      <rgbColor rgb="FF77933C"/>
      <rgbColor rgb="FFBE4B48"/>
      <rgbColor rgb="FF4299B0"/>
      <rgbColor rgb="FFC0C0C0"/>
      <rgbColor rgb="FF808080"/>
      <rgbColor rgb="FF9999FF"/>
      <rgbColor rgb="FF953735"/>
      <rgbColor rgb="FFA6A6A6"/>
      <rgbColor rgb="FF92CDDC"/>
      <rgbColor rgb="FF8064A2"/>
      <rgbColor rgb="FFDC853E"/>
      <rgbColor rgb="FF4672A8"/>
      <rgbColor rgb="FFBFBFBF"/>
      <rgbColor rgb="FF000080"/>
      <rgbColor rgb="FFFF00FF"/>
      <rgbColor rgb="FFFFFF00"/>
      <rgbColor rgb="FF00FFFF"/>
      <rgbColor rgb="FFC0504D"/>
      <rgbColor rgb="FF800000"/>
      <rgbColor rgb="FF4F81BD"/>
      <rgbColor rgb="FF0000FF"/>
      <rgbColor rgb="FF00B0F0"/>
      <rgbColor rgb="FF93A9CE"/>
      <rgbColor rgb="FFCCFFCC"/>
      <rgbColor rgb="FF9BBB59"/>
      <rgbColor rgb="FF93CDDD"/>
      <rgbColor rgb="FFD09493"/>
      <rgbColor rgb="FFA99BBD"/>
      <rgbColor rgb="FFB8CD97"/>
      <rgbColor rgb="FF4A7EBB"/>
      <rgbColor rgb="FF4BACC6"/>
      <rgbColor rgb="FF98B855"/>
      <rgbColor rgb="FFFFC000"/>
      <rgbColor rgb="FF948A54"/>
      <rgbColor rgb="FFE46C0A"/>
      <rgbColor rgb="FF725990"/>
      <rgbColor rgb="FF878787"/>
      <rgbColor rgb="FF003366"/>
      <rgbColor rgb="FF339966"/>
      <rgbColor rgb="FF003300"/>
      <rgbColor rgb="FF604A7B"/>
      <rgbColor rgb="FFAB4744"/>
      <rgbColor rgb="FF963634"/>
      <rgbColor rgb="FF1F497D"/>
      <rgbColor rgb="FF60497A"/>
      <rgbColor rgb="00003366"/>
      <rgbColor rgb="00339966"/>
      <rgbColor rgb="00003300"/>
      <rgbColor rgb="00333300"/>
      <rgbColor rgb="00993300"/>
      <rgbColor rgb="00993366"/>
      <rgbColor rgb="00333399"/>
      <rgbColor rgb="00333333"/>
    </indexedColors>
    <mruColors>
      <color rgb="FF9999FF"/>
      <color rgb="FF339966"/>
      <color rgb="FF0000FF"/>
      <color rgb="FF0066FF"/>
      <color rgb="FF3399FF"/>
      <color rgb="FF660066"/>
      <color rgb="FFFF00FF"/>
      <color rgb="FF006600"/>
      <color rgb="FF000099"/>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000" b="1" strike="noStrike" spc="-1">
                <a:solidFill>
                  <a:srgbClr val="000000"/>
                </a:solidFill>
                <a:uFill>
                  <a:solidFill>
                    <a:srgbClr val="FFFFFF"/>
                  </a:solidFill>
                </a:uFill>
                <a:latin typeface="Arial"/>
                <a:ea typeface="Arial"/>
              </a:defRPr>
            </a:pPr>
            <a:r>
              <a:rPr lang="en-US" sz="1000" b="1" strike="noStrike" spc="-1">
                <a:solidFill>
                  <a:srgbClr val="000000"/>
                </a:solidFill>
                <a:uFill>
                  <a:solidFill>
                    <a:srgbClr val="FFFFFF"/>
                  </a:solidFill>
                </a:uFill>
                <a:latin typeface="Arial"/>
                <a:ea typeface="Arial"/>
              </a:rPr>
              <a:t>GHG emissions (without LULUCF)</a:t>
            </a:r>
          </a:p>
        </c:rich>
      </c:tx>
      <c:layout>
        <c:manualLayout>
          <c:xMode val="edge"/>
          <c:yMode val="edge"/>
          <c:x val="0.38470313548809093"/>
          <c:y val="3.4434148412718232E-2"/>
        </c:manualLayout>
      </c:layout>
      <c:overlay val="0"/>
    </c:title>
    <c:autoTitleDeleted val="0"/>
    <c:plotArea>
      <c:layout>
        <c:manualLayout>
          <c:layoutTarget val="inner"/>
          <c:xMode val="edge"/>
          <c:yMode val="edge"/>
          <c:x val="0.10097371565113501"/>
          <c:y val="0.12505532382546145"/>
          <c:w val="0.8138991850472449"/>
          <c:h val="0.66305134417330636"/>
        </c:manualLayout>
      </c:layout>
      <c:lineChart>
        <c:grouping val="standard"/>
        <c:varyColors val="1"/>
        <c:ser>
          <c:idx val="0"/>
          <c:order val="0"/>
          <c:tx>
            <c:strRef>
              <c:f>Data_by_gas!$A$3</c:f>
              <c:strCache>
                <c:ptCount val="1"/>
                <c:pt idx="0">
                  <c:v>CO₂</c:v>
                </c:pt>
              </c:strCache>
            </c:strRef>
          </c:tx>
          <c:spPr>
            <a:ln w="25400">
              <a:solidFill>
                <a:srgbClr val="FF00FF"/>
              </a:solidFill>
              <a:round/>
            </a:ln>
          </c:spPr>
          <c:marker>
            <c:symbol val="square"/>
            <c:size val="7"/>
            <c:spPr>
              <a:solidFill>
                <a:srgbClr val="FF00FF"/>
              </a:solidFill>
              <a:ln>
                <a:solidFill>
                  <a:srgbClr val="660066"/>
                </a:solidFill>
              </a:ln>
            </c:spPr>
          </c:marker>
          <c:dLbls>
            <c:numFmt formatCode="#,##0.0" sourceLinked="0"/>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[0]!LBL_GAS_YEARS</c:f>
              <c:strCache>
                <c:ptCount val="32"/>
                <c:pt idx="0">
                  <c:v>Base year</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[0]!GHG_WO_LULUCF_CO2</c:f>
              <c:numCache>
                <c:formatCode>#,##0.0</c:formatCode>
                <c:ptCount val="32"/>
                <c:pt idx="0">
                  <c:v>15258975.916098185</c:v>
                </c:pt>
                <c:pt idx="1">
                  <c:v>14794340.265610278</c:v>
                </c:pt>
                <c:pt idx="2">
                  <c:v>14307362.287437802</c:v>
                </c:pt>
                <c:pt idx="3">
                  <c:v>14135750.894149538</c:v>
                </c:pt>
                <c:pt idx="4">
                  <c:v>13951534.631990097</c:v>
                </c:pt>
                <c:pt idx="5">
                  <c:v>14038971.860664699</c:v>
                </c:pt>
                <c:pt idx="6">
                  <c:v>14321147.403823022</c:v>
                </c:pt>
                <c:pt idx="7">
                  <c:v>14219868.291421855</c:v>
                </c:pt>
                <c:pt idx="8">
                  <c:v>14212952.856609501</c:v>
                </c:pt>
                <c:pt idx="9">
                  <c:v>14275999.12243332</c:v>
                </c:pt>
                <c:pt idx="10">
                  <c:v>14543685.63408928</c:v>
                </c:pt>
                <c:pt idx="11">
                  <c:v>14535140.669270147</c:v>
                </c:pt>
                <c:pt idx="12">
                  <c:v>14585040.089873653</c:v>
                </c:pt>
                <c:pt idx="13">
                  <c:v>14840193.18848123</c:v>
                </c:pt>
                <c:pt idx="14">
                  <c:v>14985683.047041252</c:v>
                </c:pt>
                <c:pt idx="15">
                  <c:v>15033204.61808683</c:v>
                </c:pt>
                <c:pt idx="16">
                  <c:v>15038434.948107859</c:v>
                </c:pt>
                <c:pt idx="17">
                  <c:v>15173452.70744032</c:v>
                </c:pt>
                <c:pt idx="18">
                  <c:v>14795884.784467483</c:v>
                </c:pt>
                <c:pt idx="19">
                  <c:v>13760767.150821898</c:v>
                </c:pt>
                <c:pt idx="20">
                  <c:v>14251223.637305047</c:v>
                </c:pt>
                <c:pt idx="21">
                  <c:v>14118913.739067016</c:v>
                </c:pt>
                <c:pt idx="22">
                  <c:v>13935260.36298091</c:v>
                </c:pt>
                <c:pt idx="23">
                  <c:v>13911767.946765896</c:v>
                </c:pt>
                <c:pt idx="24">
                  <c:v>13699299.643017001</c:v>
                </c:pt>
                <c:pt idx="25">
                  <c:v>13534879.026762284</c:v>
                </c:pt>
                <c:pt idx="26">
                  <c:v>13394575.044176634</c:v>
                </c:pt>
                <c:pt idx="27">
                  <c:v>13406509.771905873</c:v>
                </c:pt>
                <c:pt idx="28">
                  <c:v>13506213.706011172</c:v>
                </c:pt>
                <c:pt idx="29">
                  <c:v>13162652.3442959</c:v>
                </c:pt>
                <c:pt idx="30">
                  <c:v>12075700.397183068</c:v>
                </c:pt>
                <c:pt idx="31">
                  <c:v>12351794.172134435</c:v>
                </c:pt>
              </c:numCache>
            </c:numRef>
          </c:val>
          <c:smooth val="0"/>
          <c:extLst>
            <c:ext xmlns:c16="http://schemas.microsoft.com/office/drawing/2014/chart" uri="{C3380CC4-5D6E-409C-BE32-E72D297353CC}">
              <c16:uniqueId val="{00000000-2A55-4635-BFBD-52F7ECD65388}"/>
            </c:ext>
          </c:extLst>
        </c:ser>
        <c:ser>
          <c:idx val="1"/>
          <c:order val="1"/>
          <c:tx>
            <c:strRef>
              <c:f>Data_by_gas!$A$12</c:f>
              <c:strCache>
                <c:ptCount val="1"/>
                <c:pt idx="0">
                  <c:v>Non-CO₂</c:v>
                </c:pt>
              </c:strCache>
            </c:strRef>
          </c:tx>
          <c:spPr>
            <a:ln w="25400">
              <a:solidFill>
                <a:srgbClr val="0000FF"/>
              </a:solidFill>
              <a:round/>
            </a:ln>
          </c:spPr>
          <c:marker>
            <c:symbol val="triangle"/>
            <c:size val="7"/>
            <c:spPr>
              <a:solidFill>
                <a:srgbClr val="0000FF"/>
              </a:solidFill>
              <a:ln>
                <a:solidFill>
                  <a:srgbClr val="3399FF"/>
                </a:solidFill>
              </a:ln>
            </c:spPr>
          </c:marker>
          <c:dLbls>
            <c:numFmt formatCode="#,##0.0" sourceLinked="0"/>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[0]!LBL_GAS_YEARS</c:f>
              <c:strCache>
                <c:ptCount val="32"/>
                <c:pt idx="0">
                  <c:v>Base year</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[0]!GHG_WO_LULUCF_NONCO2</c:f>
              <c:numCache>
                <c:formatCode>#,##0.0</c:formatCode>
                <c:ptCount val="32"/>
                <c:pt idx="0">
                  <c:v>4020145.1611779528</c:v>
                </c:pt>
                <c:pt idx="1">
                  <c:v>3893910.1942163599</c:v>
                </c:pt>
                <c:pt idx="2">
                  <c:v>3816001.5041303346</c:v>
                </c:pt>
                <c:pt idx="3">
                  <c:v>3758027.5219007903</c:v>
                </c:pt>
                <c:pt idx="4">
                  <c:v>3704641.7125552087</c:v>
                </c:pt>
                <c:pt idx="5">
                  <c:v>3698126.4408074305</c:v>
                </c:pt>
                <c:pt idx="6">
                  <c:v>3698410.1820993121</c:v>
                </c:pt>
                <c:pt idx="7">
                  <c:v>3659626.0138359694</c:v>
                </c:pt>
                <c:pt idx="8">
                  <c:v>3592680.1693392918</c:v>
                </c:pt>
                <c:pt idx="9">
                  <c:v>3507409.5860673725</c:v>
                </c:pt>
                <c:pt idx="10">
                  <c:v>3474349.7802825677</c:v>
                </c:pt>
                <c:pt idx="11">
                  <c:v>3428648.5138197546</c:v>
                </c:pt>
                <c:pt idx="12">
                  <c:v>3383639.5306105781</c:v>
                </c:pt>
                <c:pt idx="13">
                  <c:v>3365571.0622906117</c:v>
                </c:pt>
                <c:pt idx="14">
                  <c:v>3371659.219728597</c:v>
                </c:pt>
                <c:pt idx="15">
                  <c:v>3355669.1538715074</c:v>
                </c:pt>
                <c:pt idx="16">
                  <c:v>3347176.1028134632</c:v>
                </c:pt>
                <c:pt idx="17">
                  <c:v>3366497.6481516217</c:v>
                </c:pt>
                <c:pt idx="18">
                  <c:v>3341605.0131662064</c:v>
                </c:pt>
                <c:pt idx="19">
                  <c:v>3243526.0439709928</c:v>
                </c:pt>
                <c:pt idx="20">
                  <c:v>3255457.1687564254</c:v>
                </c:pt>
                <c:pt idx="21">
                  <c:v>3244383.0032864306</c:v>
                </c:pt>
                <c:pt idx="22">
                  <c:v>3221603.5173815051</c:v>
                </c:pt>
                <c:pt idx="23">
                  <c:v>3251219.8745164298</c:v>
                </c:pt>
                <c:pt idx="24">
                  <c:v>3247282.5704321442</c:v>
                </c:pt>
                <c:pt idx="25">
                  <c:v>3212326.0055125942</c:v>
                </c:pt>
                <c:pt idx="26">
                  <c:v>3186006.5946024768</c:v>
                </c:pt>
                <c:pt idx="27">
                  <c:v>3231891.8051281939</c:v>
                </c:pt>
                <c:pt idx="28">
                  <c:v>3276942.9069017111</c:v>
                </c:pt>
                <c:pt idx="29">
                  <c:v>3238038.0601889263</c:v>
                </c:pt>
                <c:pt idx="30">
                  <c:v>3168421.2707176679</c:v>
                </c:pt>
                <c:pt idx="31">
                  <c:v>3048973.8393671918</c:v>
                </c:pt>
              </c:numCache>
            </c:numRef>
          </c:val>
          <c:smooth val="0"/>
          <c:extLst>
            <c:ext xmlns:c16="http://schemas.microsoft.com/office/drawing/2014/chart" uri="{C3380CC4-5D6E-409C-BE32-E72D297353CC}">
              <c16:uniqueId val="{00000001-2A55-4635-BFBD-52F7ECD65388}"/>
            </c:ext>
          </c:extLst>
        </c:ser>
        <c:ser>
          <c:idx val="2"/>
          <c:order val="2"/>
          <c:tx>
            <c:strRef>
              <c:f>Data_by_gas!$A$13</c:f>
              <c:strCache>
                <c:ptCount val="1"/>
                <c:pt idx="0">
                  <c:v>Total GHG</c:v>
                </c:pt>
              </c:strCache>
            </c:strRef>
          </c:tx>
          <c:spPr>
            <a:ln w="25400">
              <a:solidFill>
                <a:srgbClr val="339966"/>
              </a:solidFill>
              <a:round/>
            </a:ln>
          </c:spPr>
          <c:marker>
            <c:symbol val="x"/>
            <c:size val="7"/>
            <c:spPr>
              <a:noFill/>
              <a:ln w="15875">
                <a:solidFill>
                  <a:srgbClr val="339966"/>
                </a:solidFill>
              </a:ln>
            </c:spPr>
          </c:marker>
          <c:dLbls>
            <c:numFmt formatCode="#,##0.0" sourceLinked="0"/>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[0]!LBL_GAS_YEARS</c:f>
              <c:strCache>
                <c:ptCount val="32"/>
                <c:pt idx="0">
                  <c:v>Base year</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[0]!GHG_WO_LULUCF_TOTALGHG</c:f>
              <c:numCache>
                <c:formatCode>#,##0.0</c:formatCode>
                <c:ptCount val="32"/>
                <c:pt idx="0">
                  <c:v>19279121.07727614</c:v>
                </c:pt>
                <c:pt idx="1">
                  <c:v>18688250.459826637</c:v>
                </c:pt>
                <c:pt idx="2">
                  <c:v>18123363.791568138</c:v>
                </c:pt>
                <c:pt idx="3">
                  <c:v>17893778.416050326</c:v>
                </c:pt>
                <c:pt idx="4">
                  <c:v>17656176.344545305</c:v>
                </c:pt>
                <c:pt idx="5">
                  <c:v>17737098.301472131</c:v>
                </c:pt>
                <c:pt idx="6">
                  <c:v>18019557.585922331</c:v>
                </c:pt>
                <c:pt idx="7">
                  <c:v>17879494.305257823</c:v>
                </c:pt>
                <c:pt idx="8">
                  <c:v>17805633.025948789</c:v>
                </c:pt>
                <c:pt idx="9">
                  <c:v>17783408.708500691</c:v>
                </c:pt>
                <c:pt idx="10">
                  <c:v>18018035.414371848</c:v>
                </c:pt>
                <c:pt idx="11">
                  <c:v>17963789.183089897</c:v>
                </c:pt>
                <c:pt idx="12">
                  <c:v>17968679.620484233</c:v>
                </c:pt>
                <c:pt idx="13">
                  <c:v>18205764.250771843</c:v>
                </c:pt>
                <c:pt idx="14">
                  <c:v>18357342.266769849</c:v>
                </c:pt>
                <c:pt idx="15">
                  <c:v>18388873.771958336</c:v>
                </c:pt>
                <c:pt idx="16">
                  <c:v>18385611.050921321</c:v>
                </c:pt>
                <c:pt idx="17">
                  <c:v>18539950.355591945</c:v>
                </c:pt>
                <c:pt idx="18">
                  <c:v>18137489.797633693</c:v>
                </c:pt>
                <c:pt idx="19">
                  <c:v>17004293.194792889</c:v>
                </c:pt>
                <c:pt idx="20">
                  <c:v>17506680.806061473</c:v>
                </c:pt>
                <c:pt idx="21">
                  <c:v>17363296.742353447</c:v>
                </c:pt>
                <c:pt idx="22">
                  <c:v>17156863.880362414</c:v>
                </c:pt>
                <c:pt idx="23">
                  <c:v>17162987.821282327</c:v>
                </c:pt>
                <c:pt idx="24">
                  <c:v>16946582.213449147</c:v>
                </c:pt>
                <c:pt idx="25">
                  <c:v>16747205.03227488</c:v>
                </c:pt>
                <c:pt idx="26">
                  <c:v>16580581.638779113</c:v>
                </c:pt>
                <c:pt idx="27">
                  <c:v>16638401.577034067</c:v>
                </c:pt>
                <c:pt idx="28">
                  <c:v>16783156.612912886</c:v>
                </c:pt>
                <c:pt idx="29">
                  <c:v>16400690.404484827</c:v>
                </c:pt>
                <c:pt idx="30">
                  <c:v>15244121.667900734</c:v>
                </c:pt>
                <c:pt idx="31">
                  <c:v>15400768.011501625</c:v>
                </c:pt>
              </c:numCache>
            </c:numRef>
          </c:val>
          <c:smooth val="0"/>
          <c:extLst>
            <c:ext xmlns:c16="http://schemas.microsoft.com/office/drawing/2014/chart" uri="{C3380CC4-5D6E-409C-BE32-E72D297353CC}">
              <c16:uniqueId val="{00000002-2A55-4635-BFBD-52F7ECD65388}"/>
            </c:ext>
          </c:extLst>
        </c:ser>
        <c:dLbls>
          <c:showLegendKey val="0"/>
          <c:showVal val="0"/>
          <c:showCatName val="0"/>
          <c:showSerName val="0"/>
          <c:showPercent val="0"/>
          <c:showBubbleSize val="0"/>
        </c:dLbls>
        <c:hiLowLines>
          <c:spPr>
            <a:ln>
              <a:noFill/>
            </a:ln>
          </c:spPr>
        </c:hiLowLines>
        <c:marker val="1"/>
        <c:smooth val="0"/>
        <c:axId val="80529283"/>
        <c:axId val="34931986"/>
      </c:lineChart>
      <c:catAx>
        <c:axId val="80529283"/>
        <c:scaling>
          <c:orientation val="minMax"/>
        </c:scaling>
        <c:delete val="0"/>
        <c:axPos val="b"/>
        <c:numFmt formatCode="General" sourceLinked="1"/>
        <c:majorTickMark val="out"/>
        <c:minorTickMark val="none"/>
        <c:tickLblPos val="low"/>
        <c:spPr>
          <a:ln w="3240">
            <a:solidFill>
              <a:srgbClr val="000000"/>
            </a:solidFill>
            <a:round/>
          </a:ln>
        </c:spPr>
        <c:txPr>
          <a:bodyPr/>
          <a:lstStyle/>
          <a:p>
            <a:pPr>
              <a:defRPr sz="900" b="0" strike="noStrike" spc="-1">
                <a:solidFill>
                  <a:srgbClr val="000000"/>
                </a:solidFill>
                <a:uFill>
                  <a:solidFill>
                    <a:srgbClr val="FFFFFF"/>
                  </a:solidFill>
                </a:uFill>
                <a:latin typeface="Arial"/>
                <a:ea typeface="Arial"/>
              </a:defRPr>
            </a:pPr>
            <a:endParaRPr lang="en-US"/>
          </a:p>
        </c:txPr>
        <c:crossAx val="34931986"/>
        <c:crosses val="autoZero"/>
        <c:auto val="1"/>
        <c:lblAlgn val="ctr"/>
        <c:lblOffset val="100"/>
        <c:noMultiLvlLbl val="1"/>
      </c:catAx>
      <c:valAx>
        <c:axId val="34931986"/>
        <c:scaling>
          <c:orientation val="minMax"/>
        </c:scaling>
        <c:delete val="0"/>
        <c:axPos val="l"/>
        <c:majorGridlines>
          <c:spPr>
            <a:ln w="3240">
              <a:solidFill>
                <a:srgbClr val="000000"/>
              </a:solidFill>
              <a:round/>
            </a:ln>
          </c:spPr>
        </c:majorGridlines>
        <c:title>
          <c:tx>
            <c:rich>
              <a:bodyPr rot="-5400000"/>
              <a:lstStyle/>
              <a:p>
                <a:pPr>
                  <a:defRPr sz="900" b="0" strike="noStrike" spc="-1">
                    <a:solidFill>
                      <a:srgbClr val="000000"/>
                    </a:solidFill>
                    <a:uFill>
                      <a:solidFill>
                        <a:srgbClr val="FFFFFF"/>
                      </a:solidFill>
                    </a:uFill>
                    <a:latin typeface="Arial"/>
                    <a:ea typeface="Arial"/>
                  </a:defRPr>
                </a:pPr>
                <a:r>
                  <a:rPr lang="en-US" sz="900" b="0" strike="noStrike" spc="-1">
                    <a:solidFill>
                      <a:srgbClr val="000000"/>
                    </a:solidFill>
                    <a:uFill>
                      <a:solidFill>
                        <a:srgbClr val="FFFFFF"/>
                      </a:solidFill>
                    </a:uFill>
                    <a:latin typeface="Arial"/>
                    <a:ea typeface="Arial"/>
                  </a:rPr>
                  <a:t>kt CO</a:t>
                </a:r>
                <a:r>
                  <a:rPr lang="en-US" sz="900" b="0" strike="noStrike" spc="-1" baseline="-25000">
                    <a:solidFill>
                      <a:srgbClr val="000000"/>
                    </a:solidFill>
                    <a:uFill>
                      <a:solidFill>
                        <a:srgbClr val="FFFFFF"/>
                      </a:solidFill>
                    </a:uFill>
                    <a:latin typeface="Arial"/>
                    <a:ea typeface="Arial"/>
                  </a:rPr>
                  <a:t>2</a:t>
                </a:r>
                <a:r>
                  <a:rPr lang="en-US" sz="900" b="0" strike="noStrike" spc="-1">
                    <a:solidFill>
                      <a:srgbClr val="000000"/>
                    </a:solidFill>
                    <a:uFill>
                      <a:solidFill>
                        <a:srgbClr val="FFFFFF"/>
                      </a:solidFill>
                    </a:uFill>
                    <a:latin typeface="Arial"/>
                    <a:ea typeface="Arial"/>
                  </a:rPr>
                  <a:t> equivalent</a:t>
                </a:r>
              </a:p>
            </c:rich>
          </c:tx>
          <c:layout>
            <c:manualLayout>
              <c:xMode val="edge"/>
              <c:yMode val="edge"/>
              <c:x val="1.1707638777821321E-2"/>
              <c:y val="0.32271848540100406"/>
            </c:manualLayout>
          </c:layout>
          <c:overlay val="0"/>
        </c:title>
        <c:numFmt formatCode="#,##0" sourceLinked="0"/>
        <c:majorTickMark val="out"/>
        <c:minorTickMark val="none"/>
        <c:tickLblPos val="nextTo"/>
        <c:spPr>
          <a:ln w="3240">
            <a:solidFill>
              <a:srgbClr val="000000"/>
            </a:solidFill>
            <a:round/>
          </a:ln>
        </c:spPr>
        <c:txPr>
          <a:bodyPr/>
          <a:lstStyle/>
          <a:p>
            <a:pPr>
              <a:defRPr sz="900" b="0" strike="noStrike" spc="-1">
                <a:solidFill>
                  <a:srgbClr val="000000"/>
                </a:solidFill>
                <a:uFill>
                  <a:solidFill>
                    <a:srgbClr val="FFFFFF"/>
                  </a:solidFill>
                </a:uFill>
                <a:latin typeface="Arial"/>
                <a:ea typeface="Arial"/>
              </a:defRPr>
            </a:pPr>
            <a:endParaRPr lang="en-US"/>
          </a:p>
        </c:txPr>
        <c:crossAx val="80529283"/>
        <c:crosses val="autoZero"/>
        <c:crossBetween val="midCat"/>
      </c:valAx>
      <c:spPr>
        <a:noFill/>
        <a:ln w="12600">
          <a:solidFill>
            <a:srgbClr val="808080"/>
          </a:solidFill>
          <a:round/>
        </a:ln>
      </c:spPr>
    </c:plotArea>
    <c:legend>
      <c:legendPos val="r"/>
      <c:layout>
        <c:manualLayout>
          <c:xMode val="edge"/>
          <c:yMode val="edge"/>
          <c:x val="0.32061961724999094"/>
          <c:y val="0.90758148712440978"/>
          <c:w val="0.35616747419932887"/>
          <c:h val="5.4743458059318899E-2"/>
        </c:manualLayout>
      </c:layout>
      <c:overlay val="0"/>
      <c:spPr>
        <a:solidFill>
          <a:srgbClr val="FFFFFF"/>
        </a:solidFill>
        <a:ln w="25560">
          <a:noFill/>
        </a:ln>
      </c:sp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4.744195055809787E-2"/>
          <c:y val="7.3155003291921067E-2"/>
          <c:w val="0.4279350488982217"/>
          <c:h val="0.87611336105366711"/>
        </c:manualLayout>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1-6B2F-4177-A529-C6D5A55F95ED}"/>
              </c:ext>
            </c:extLst>
          </c:dPt>
          <c:dPt>
            <c:idx val="1"/>
            <c:bubble3D val="0"/>
            <c:spPr>
              <a:solidFill>
                <a:srgbClr val="C0504D"/>
              </a:solidFill>
              <a:ln>
                <a:noFill/>
              </a:ln>
            </c:spPr>
            <c:extLst>
              <c:ext xmlns:c16="http://schemas.microsoft.com/office/drawing/2014/chart" uri="{C3380CC4-5D6E-409C-BE32-E72D297353CC}">
                <c16:uniqueId val="{00000003-6B2F-4177-A529-C6D5A55F95ED}"/>
              </c:ext>
            </c:extLst>
          </c:dPt>
          <c:dPt>
            <c:idx val="2"/>
            <c:bubble3D val="0"/>
            <c:spPr>
              <a:solidFill>
                <a:srgbClr val="9BBB59"/>
              </a:solidFill>
              <a:ln>
                <a:noFill/>
              </a:ln>
            </c:spPr>
            <c:extLst>
              <c:ext xmlns:c16="http://schemas.microsoft.com/office/drawing/2014/chart" uri="{C3380CC4-5D6E-409C-BE32-E72D297353CC}">
                <c16:uniqueId val="{00000005-6B2F-4177-A529-C6D5A55F95ED}"/>
              </c:ext>
            </c:extLst>
          </c:dPt>
          <c:dPt>
            <c:idx val="3"/>
            <c:bubble3D val="0"/>
            <c:spPr>
              <a:solidFill>
                <a:srgbClr val="8064A2"/>
              </a:solidFill>
              <a:ln>
                <a:noFill/>
              </a:ln>
            </c:spPr>
            <c:extLst>
              <c:ext xmlns:c16="http://schemas.microsoft.com/office/drawing/2014/chart" uri="{C3380CC4-5D6E-409C-BE32-E72D297353CC}">
                <c16:uniqueId val="{00000007-6B2F-4177-A529-C6D5A55F95ED}"/>
              </c:ext>
            </c:extLst>
          </c:dPt>
          <c:dPt>
            <c:idx val="4"/>
            <c:bubble3D val="0"/>
            <c:spPr>
              <a:solidFill>
                <a:srgbClr val="4BACC6"/>
              </a:solidFill>
              <a:ln>
                <a:noFill/>
              </a:ln>
            </c:spPr>
            <c:extLst>
              <c:ext xmlns:c16="http://schemas.microsoft.com/office/drawing/2014/chart" uri="{C3380CC4-5D6E-409C-BE32-E72D297353CC}">
                <c16:uniqueId val="{00000009-6B2F-4177-A529-C6D5A55F95ED}"/>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ChartData!$C$44:$C$48</c:f>
              <c:strCache>
                <c:ptCount val="5"/>
                <c:pt idx="0">
                  <c:v>Energy - 79.75%</c:v>
                </c:pt>
                <c:pt idx="1">
                  <c:v>Industrial Processes and Product Use - 7.97%</c:v>
                </c:pt>
                <c:pt idx="2">
                  <c:v>Agriculture  - 8.90%</c:v>
                </c:pt>
                <c:pt idx="3">
                  <c:v>Waste - 3.38%</c:v>
                </c:pt>
                <c:pt idx="4">
                  <c:v>Other - 0.00%</c:v>
                </c:pt>
              </c:strCache>
            </c:strRef>
          </c:cat>
          <c:val>
            <c:numRef>
              <c:f>ChartData!$C$36:$C$40</c:f>
              <c:numCache>
                <c:formatCode>0.00</c:formatCode>
                <c:ptCount val="5"/>
                <c:pt idx="0" formatCode="0.0">
                  <c:v>15374603.23018373</c:v>
                </c:pt>
                <c:pt idx="1">
                  <c:v>1537249.6880666665</c:v>
                </c:pt>
                <c:pt idx="2">
                  <c:v>1715311.5653141858</c:v>
                </c:pt>
                <c:pt idx="3">
                  <c:v>651940.91642799112</c:v>
                </c:pt>
                <c:pt idx="4">
                  <c:v>15.67728356311458</c:v>
                </c:pt>
              </c:numCache>
            </c:numRef>
          </c:val>
          <c:extLst>
            <c:ext xmlns:c16="http://schemas.microsoft.com/office/drawing/2014/chart" uri="{C3380CC4-5D6E-409C-BE32-E72D297353CC}">
              <c16:uniqueId val="{0000000A-6B2F-4177-A529-C6D5A55F95ED}"/>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60928174752537356"/>
          <c:y val="6.9281306710156379E-2"/>
          <c:w val="0.37963553600947375"/>
          <c:h val="0.86321296759453281"/>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6.8080520739531594E-2"/>
          <c:y val="7.3097062456182693E-2"/>
          <c:w val="0.41272192895091597"/>
          <c:h val="0.87605257221384947"/>
        </c:manualLayout>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1-3274-4083-93A4-9582D16A4C19}"/>
              </c:ext>
            </c:extLst>
          </c:dPt>
          <c:dPt>
            <c:idx val="1"/>
            <c:bubble3D val="0"/>
            <c:spPr>
              <a:solidFill>
                <a:srgbClr val="C0504D"/>
              </a:solidFill>
              <a:ln>
                <a:noFill/>
              </a:ln>
            </c:spPr>
            <c:extLst>
              <c:ext xmlns:c16="http://schemas.microsoft.com/office/drawing/2014/chart" uri="{C3380CC4-5D6E-409C-BE32-E72D297353CC}">
                <c16:uniqueId val="{00000003-3274-4083-93A4-9582D16A4C19}"/>
              </c:ext>
            </c:extLst>
          </c:dPt>
          <c:dPt>
            <c:idx val="2"/>
            <c:bubble3D val="0"/>
            <c:spPr>
              <a:solidFill>
                <a:srgbClr val="9BBB59"/>
              </a:solidFill>
              <a:ln>
                <a:noFill/>
              </a:ln>
            </c:spPr>
            <c:extLst>
              <c:ext xmlns:c16="http://schemas.microsoft.com/office/drawing/2014/chart" uri="{C3380CC4-5D6E-409C-BE32-E72D297353CC}">
                <c16:uniqueId val="{00000005-3274-4083-93A4-9582D16A4C19}"/>
              </c:ext>
            </c:extLst>
          </c:dPt>
          <c:dPt>
            <c:idx val="3"/>
            <c:bubble3D val="0"/>
            <c:spPr>
              <a:solidFill>
                <a:srgbClr val="8064A2"/>
              </a:solidFill>
              <a:ln>
                <a:noFill/>
              </a:ln>
            </c:spPr>
            <c:extLst>
              <c:ext xmlns:c16="http://schemas.microsoft.com/office/drawing/2014/chart" uri="{C3380CC4-5D6E-409C-BE32-E72D297353CC}">
                <c16:uniqueId val="{00000007-3274-4083-93A4-9582D16A4C19}"/>
              </c:ext>
            </c:extLst>
          </c:dPt>
          <c:dPt>
            <c:idx val="4"/>
            <c:bubble3D val="0"/>
            <c:spPr>
              <a:solidFill>
                <a:srgbClr val="4BACC6"/>
              </a:solidFill>
              <a:ln>
                <a:noFill/>
              </a:ln>
            </c:spPr>
            <c:extLst>
              <c:ext xmlns:c16="http://schemas.microsoft.com/office/drawing/2014/chart" uri="{C3380CC4-5D6E-409C-BE32-E72D297353CC}">
                <c16:uniqueId val="{00000009-3274-4083-93A4-9582D16A4C19}"/>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ChartData!$D$44:$D$48</c:f>
              <c:strCache>
                <c:ptCount val="5"/>
                <c:pt idx="0">
                  <c:v>Energy - 79.28%</c:v>
                </c:pt>
                <c:pt idx="1">
                  <c:v>Industrial Processes and Product Use - 8.45%</c:v>
                </c:pt>
                <c:pt idx="2">
                  <c:v>Agriculture  - 9.20%</c:v>
                </c:pt>
                <c:pt idx="3">
                  <c:v>Waste - 3.07%</c:v>
                </c:pt>
                <c:pt idx="4">
                  <c:v>Other - 0.00%</c:v>
                </c:pt>
              </c:strCache>
            </c:strRef>
          </c:cat>
          <c:val>
            <c:numRef>
              <c:f>ChartData!$D$36:$D$40</c:f>
              <c:numCache>
                <c:formatCode>General</c:formatCode>
                <c:ptCount val="5"/>
                <c:pt idx="0">
                  <c:v>12210267.248100361</c:v>
                </c:pt>
                <c:pt idx="1">
                  <c:v>1301222.944660841</c:v>
                </c:pt>
                <c:pt idx="2">
                  <c:v>1416969.418521486</c:v>
                </c:pt>
                <c:pt idx="3">
                  <c:v>472290.27167224116</c:v>
                </c:pt>
                <c:pt idx="4">
                  <c:v>18.12854669620431</c:v>
                </c:pt>
              </c:numCache>
            </c:numRef>
          </c:val>
          <c:extLst>
            <c:ext xmlns:c16="http://schemas.microsoft.com/office/drawing/2014/chart" uri="{C3380CC4-5D6E-409C-BE32-E72D297353CC}">
              <c16:uniqueId val="{0000000A-3274-4083-93A4-9582D16A4C19}"/>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61420931079267305"/>
          <c:y val="6.9281131490447706E-2"/>
          <c:w val="0.36565832656484221"/>
          <c:h val="0.86251333936700481"/>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3.0321477616330118E-2"/>
          <c:y val="4.5978179846852339E-2"/>
          <c:w val="0.50157427332685844"/>
          <c:h val="0.845427504520602"/>
        </c:manualLayout>
      </c:layout>
      <c:pieChart>
        <c:varyColors val="1"/>
        <c:ser>
          <c:idx val="0"/>
          <c:order val="0"/>
          <c:spPr>
            <a:solidFill>
              <a:srgbClr val="4F81BD"/>
            </a:solidFill>
            <a:ln>
              <a:noFill/>
            </a:ln>
          </c:spPr>
          <c:dPt>
            <c:idx val="0"/>
            <c:bubble3D val="0"/>
            <c:spPr>
              <a:solidFill>
                <a:srgbClr val="4672A8"/>
              </a:solidFill>
              <a:ln>
                <a:noFill/>
              </a:ln>
            </c:spPr>
            <c:extLst>
              <c:ext xmlns:c16="http://schemas.microsoft.com/office/drawing/2014/chart" uri="{C3380CC4-5D6E-409C-BE32-E72D297353CC}">
                <c16:uniqueId val="{00000001-A61D-4C7D-ACAB-D44B39FB8C4D}"/>
              </c:ext>
            </c:extLst>
          </c:dPt>
          <c:dPt>
            <c:idx val="1"/>
            <c:bubble3D val="0"/>
            <c:spPr>
              <a:solidFill>
                <a:srgbClr val="AB4744"/>
              </a:solidFill>
              <a:ln>
                <a:noFill/>
              </a:ln>
            </c:spPr>
            <c:extLst>
              <c:ext xmlns:c16="http://schemas.microsoft.com/office/drawing/2014/chart" uri="{C3380CC4-5D6E-409C-BE32-E72D297353CC}">
                <c16:uniqueId val="{00000003-A61D-4C7D-ACAB-D44B39FB8C4D}"/>
              </c:ext>
            </c:extLst>
          </c:dPt>
          <c:dPt>
            <c:idx val="2"/>
            <c:bubble3D val="0"/>
            <c:spPr>
              <a:solidFill>
                <a:srgbClr val="8AA64F"/>
              </a:solidFill>
              <a:ln>
                <a:noFill/>
              </a:ln>
            </c:spPr>
            <c:extLst>
              <c:ext xmlns:c16="http://schemas.microsoft.com/office/drawing/2014/chart" uri="{C3380CC4-5D6E-409C-BE32-E72D297353CC}">
                <c16:uniqueId val="{00000005-A61D-4C7D-ACAB-D44B39FB8C4D}"/>
              </c:ext>
            </c:extLst>
          </c:dPt>
          <c:dPt>
            <c:idx val="3"/>
            <c:bubble3D val="0"/>
            <c:spPr>
              <a:solidFill>
                <a:srgbClr val="725990"/>
              </a:solidFill>
              <a:ln>
                <a:noFill/>
              </a:ln>
            </c:spPr>
            <c:extLst>
              <c:ext xmlns:c16="http://schemas.microsoft.com/office/drawing/2014/chart" uri="{C3380CC4-5D6E-409C-BE32-E72D297353CC}">
                <c16:uniqueId val="{00000007-A61D-4C7D-ACAB-D44B39FB8C4D}"/>
              </c:ext>
            </c:extLst>
          </c:dPt>
          <c:dPt>
            <c:idx val="4"/>
            <c:bubble3D val="0"/>
            <c:spPr>
              <a:solidFill>
                <a:srgbClr val="4299B0"/>
              </a:solidFill>
              <a:ln>
                <a:noFill/>
              </a:ln>
            </c:spPr>
            <c:extLst>
              <c:ext xmlns:c16="http://schemas.microsoft.com/office/drawing/2014/chart" uri="{C3380CC4-5D6E-409C-BE32-E72D297353CC}">
                <c16:uniqueId val="{00000009-A61D-4C7D-ACAB-D44B39FB8C4D}"/>
              </c:ext>
            </c:extLst>
          </c:dPt>
          <c:dPt>
            <c:idx val="5"/>
            <c:bubble3D val="0"/>
            <c:spPr>
              <a:solidFill>
                <a:srgbClr val="DC853E"/>
              </a:solidFill>
              <a:ln>
                <a:noFill/>
              </a:ln>
            </c:spPr>
            <c:extLst>
              <c:ext xmlns:c16="http://schemas.microsoft.com/office/drawing/2014/chart" uri="{C3380CC4-5D6E-409C-BE32-E72D297353CC}">
                <c16:uniqueId val="{0000000B-A61D-4C7D-ACAB-D44B39FB8C4D}"/>
              </c:ext>
            </c:extLst>
          </c:dPt>
          <c:dPt>
            <c:idx val="6"/>
            <c:bubble3D val="0"/>
            <c:spPr>
              <a:solidFill>
                <a:srgbClr val="93A9CE"/>
              </a:solidFill>
              <a:ln>
                <a:noFill/>
              </a:ln>
            </c:spPr>
            <c:extLst>
              <c:ext xmlns:c16="http://schemas.microsoft.com/office/drawing/2014/chart" uri="{C3380CC4-5D6E-409C-BE32-E72D297353CC}">
                <c16:uniqueId val="{0000000D-A61D-4C7D-ACAB-D44B39FB8C4D}"/>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ChartData!$C$102:$C$108</c:f>
              <c:strCache>
                <c:ptCount val="7"/>
                <c:pt idx="0">
                  <c:v>1.A.1. Energy industries - 38.50%</c:v>
                </c:pt>
                <c:pt idx="1">
                  <c:v>1.A.2. Manufacturing Industries and Construction - 15.58%</c:v>
                </c:pt>
                <c:pt idx="2">
                  <c:v>1.A.3. Transport - 20.52%</c:v>
                </c:pt>
                <c:pt idx="3">
                  <c:v>1.A.4. Other sectors - 14.14%</c:v>
                </c:pt>
                <c:pt idx="4">
                  <c:v>1.A.5. Other (not specified elsewhere) - 3.58%</c:v>
                </c:pt>
                <c:pt idx="5">
                  <c:v>1.B. Fugitive Emissions from Fuels - 7.69%</c:v>
                </c:pt>
                <c:pt idx="6">
                  <c:v>1.C. CO2 Transport and Storage - 0.00%</c:v>
                </c:pt>
              </c:strCache>
            </c:strRef>
          </c:cat>
          <c:val>
            <c:numRef>
              <c:f>ChartData!$C$57:$C$63</c:f>
              <c:numCache>
                <c:formatCode>General</c:formatCode>
                <c:ptCount val="7"/>
                <c:pt idx="0">
                  <c:v>5918804.3132811934</c:v>
                </c:pt>
                <c:pt idx="1">
                  <c:v>2394990.9191134428</c:v>
                </c:pt>
                <c:pt idx="2">
                  <c:v>3154855.0472671678</c:v>
                </c:pt>
                <c:pt idx="3">
                  <c:v>2173575.3769306494</c:v>
                </c:pt>
                <c:pt idx="4">
                  <c:v>550034.87918008026</c:v>
                </c:pt>
                <c:pt idx="5">
                  <c:v>1182342.5684111973</c:v>
                </c:pt>
                <c:pt idx="6">
                  <c:v>0.126</c:v>
                </c:pt>
              </c:numCache>
            </c:numRef>
          </c:val>
          <c:extLst>
            <c:ext xmlns:c16="http://schemas.microsoft.com/office/drawing/2014/chart" uri="{C3380CC4-5D6E-409C-BE32-E72D297353CC}">
              <c16:uniqueId val="{0000000E-A61D-4C7D-ACAB-D44B39FB8C4D}"/>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56279026485325701"/>
          <c:y val="3.7675665541807297E-2"/>
          <c:w val="0.42201316549548351"/>
          <c:h val="0.93758751422161823"/>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3.5694320131866554E-2"/>
          <c:y val="4.8221046308586125E-2"/>
          <c:w val="0.50153745564421426"/>
          <c:h val="0.81779357367836514"/>
        </c:manualLayout>
      </c:layout>
      <c:pieChart>
        <c:varyColors val="1"/>
        <c:ser>
          <c:idx val="0"/>
          <c:order val="0"/>
          <c:spPr>
            <a:solidFill>
              <a:srgbClr val="4F81BD"/>
            </a:solidFill>
            <a:ln>
              <a:noFill/>
            </a:ln>
          </c:spPr>
          <c:dPt>
            <c:idx val="0"/>
            <c:bubble3D val="0"/>
            <c:spPr>
              <a:solidFill>
                <a:srgbClr val="4672A8"/>
              </a:solidFill>
              <a:ln>
                <a:noFill/>
              </a:ln>
            </c:spPr>
            <c:extLst>
              <c:ext xmlns:c16="http://schemas.microsoft.com/office/drawing/2014/chart" uri="{C3380CC4-5D6E-409C-BE32-E72D297353CC}">
                <c16:uniqueId val="{00000001-8BD6-4C5D-917C-7A343D4DB198}"/>
              </c:ext>
            </c:extLst>
          </c:dPt>
          <c:dPt>
            <c:idx val="1"/>
            <c:bubble3D val="0"/>
            <c:spPr>
              <a:solidFill>
                <a:srgbClr val="AB4744"/>
              </a:solidFill>
              <a:ln>
                <a:noFill/>
              </a:ln>
            </c:spPr>
            <c:extLst>
              <c:ext xmlns:c16="http://schemas.microsoft.com/office/drawing/2014/chart" uri="{C3380CC4-5D6E-409C-BE32-E72D297353CC}">
                <c16:uniqueId val="{00000003-8BD6-4C5D-917C-7A343D4DB198}"/>
              </c:ext>
            </c:extLst>
          </c:dPt>
          <c:dPt>
            <c:idx val="2"/>
            <c:bubble3D val="0"/>
            <c:spPr>
              <a:solidFill>
                <a:srgbClr val="8AA64F"/>
              </a:solidFill>
              <a:ln>
                <a:noFill/>
              </a:ln>
            </c:spPr>
            <c:extLst>
              <c:ext xmlns:c16="http://schemas.microsoft.com/office/drawing/2014/chart" uri="{C3380CC4-5D6E-409C-BE32-E72D297353CC}">
                <c16:uniqueId val="{00000005-8BD6-4C5D-917C-7A343D4DB198}"/>
              </c:ext>
            </c:extLst>
          </c:dPt>
          <c:dPt>
            <c:idx val="3"/>
            <c:bubble3D val="0"/>
            <c:spPr>
              <a:solidFill>
                <a:srgbClr val="725990"/>
              </a:solidFill>
              <a:ln>
                <a:noFill/>
              </a:ln>
            </c:spPr>
            <c:extLst>
              <c:ext xmlns:c16="http://schemas.microsoft.com/office/drawing/2014/chart" uri="{C3380CC4-5D6E-409C-BE32-E72D297353CC}">
                <c16:uniqueId val="{00000007-8BD6-4C5D-917C-7A343D4DB198}"/>
              </c:ext>
            </c:extLst>
          </c:dPt>
          <c:dPt>
            <c:idx val="4"/>
            <c:bubble3D val="0"/>
            <c:spPr>
              <a:solidFill>
                <a:srgbClr val="4299B0"/>
              </a:solidFill>
              <a:ln>
                <a:noFill/>
              </a:ln>
            </c:spPr>
            <c:extLst>
              <c:ext xmlns:c16="http://schemas.microsoft.com/office/drawing/2014/chart" uri="{C3380CC4-5D6E-409C-BE32-E72D297353CC}">
                <c16:uniqueId val="{00000009-8BD6-4C5D-917C-7A343D4DB198}"/>
              </c:ext>
            </c:extLst>
          </c:dPt>
          <c:dPt>
            <c:idx val="5"/>
            <c:bubble3D val="0"/>
            <c:spPr>
              <a:solidFill>
                <a:srgbClr val="DC853E"/>
              </a:solidFill>
              <a:ln>
                <a:noFill/>
              </a:ln>
            </c:spPr>
            <c:extLst>
              <c:ext xmlns:c16="http://schemas.microsoft.com/office/drawing/2014/chart" uri="{C3380CC4-5D6E-409C-BE32-E72D297353CC}">
                <c16:uniqueId val="{0000000B-8BD6-4C5D-917C-7A343D4DB198}"/>
              </c:ext>
            </c:extLst>
          </c:dPt>
          <c:dPt>
            <c:idx val="6"/>
            <c:bubble3D val="0"/>
            <c:spPr>
              <a:solidFill>
                <a:srgbClr val="93A9CE"/>
              </a:solidFill>
              <a:ln>
                <a:noFill/>
              </a:ln>
            </c:spPr>
            <c:extLst>
              <c:ext xmlns:c16="http://schemas.microsoft.com/office/drawing/2014/chart" uri="{C3380CC4-5D6E-409C-BE32-E72D297353CC}">
                <c16:uniqueId val="{0000000D-8BD6-4C5D-917C-7A343D4DB198}"/>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ChartData!$D$102:$D$108</c:f>
              <c:strCache>
                <c:ptCount val="7"/>
                <c:pt idx="0">
                  <c:v>1.A.1. Energy industries - 36.21%</c:v>
                </c:pt>
                <c:pt idx="1">
                  <c:v>1.A.2. Manufacturing Industries and Construction - 13.97%</c:v>
                </c:pt>
                <c:pt idx="2">
                  <c:v>1.A.3. Transport - 27.65%</c:v>
                </c:pt>
                <c:pt idx="3">
                  <c:v>1.A.4. Other sectors - 13.95%</c:v>
                </c:pt>
                <c:pt idx="4">
                  <c:v>1.A.5. Other (not specified elsewhere) - 1.85%</c:v>
                </c:pt>
                <c:pt idx="5">
                  <c:v>1.B. Fugitive Emissions from Fuels - 6.36%</c:v>
                </c:pt>
                <c:pt idx="6">
                  <c:v>1.C. CO2 Transport and Storage - 0.00%</c:v>
                </c:pt>
              </c:strCache>
            </c:strRef>
          </c:cat>
          <c:val>
            <c:numRef>
              <c:f>ChartData!$D$57:$D$63</c:f>
              <c:numCache>
                <c:formatCode>General</c:formatCode>
                <c:ptCount val="7"/>
                <c:pt idx="0">
                  <c:v>4421275.7138132518</c:v>
                </c:pt>
                <c:pt idx="1">
                  <c:v>1706211.2591578925</c:v>
                </c:pt>
                <c:pt idx="2">
                  <c:v>3376465.0736249182</c:v>
                </c:pt>
                <c:pt idx="3">
                  <c:v>1703457.7839134876</c:v>
                </c:pt>
                <c:pt idx="4">
                  <c:v>226021.77429793385</c:v>
                </c:pt>
                <c:pt idx="5">
                  <c:v>776831.79633576423</c:v>
                </c:pt>
                <c:pt idx="6">
                  <c:v>3.8469571130000002</c:v>
                </c:pt>
              </c:numCache>
            </c:numRef>
          </c:val>
          <c:extLst>
            <c:ext xmlns:c16="http://schemas.microsoft.com/office/drawing/2014/chart" uri="{C3380CC4-5D6E-409C-BE32-E72D297353CC}">
              <c16:uniqueId val="{0000000E-8BD6-4C5D-917C-7A343D4DB198}"/>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57188126846463005"/>
          <c:y val="3.5525875721230997E-2"/>
          <c:w val="0.38707868615887892"/>
          <c:h val="0.92015346609806925"/>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3.1924951174251315E-2"/>
          <c:y val="5.2883160183021909E-2"/>
          <c:w val="0.50157427332685844"/>
          <c:h val="0.83720868630037548"/>
        </c:manualLayout>
      </c:layout>
      <c:pieChart>
        <c:varyColors val="1"/>
        <c:ser>
          <c:idx val="0"/>
          <c:order val="0"/>
          <c:spPr>
            <a:solidFill>
              <a:srgbClr val="4F81BD"/>
            </a:solidFill>
            <a:ln>
              <a:noFill/>
            </a:ln>
          </c:spPr>
          <c:dPt>
            <c:idx val="0"/>
            <c:bubble3D val="0"/>
            <c:spPr>
              <a:solidFill>
                <a:srgbClr val="4672A8"/>
              </a:solidFill>
              <a:ln>
                <a:noFill/>
              </a:ln>
            </c:spPr>
            <c:extLst>
              <c:ext xmlns:c16="http://schemas.microsoft.com/office/drawing/2014/chart" uri="{C3380CC4-5D6E-409C-BE32-E72D297353CC}">
                <c16:uniqueId val="{00000001-A04D-4E47-8652-5786C7A9C673}"/>
              </c:ext>
            </c:extLst>
          </c:dPt>
          <c:dPt>
            <c:idx val="1"/>
            <c:bubble3D val="0"/>
            <c:spPr>
              <a:solidFill>
                <a:srgbClr val="AB4744"/>
              </a:solidFill>
              <a:ln>
                <a:noFill/>
              </a:ln>
            </c:spPr>
            <c:extLst>
              <c:ext xmlns:c16="http://schemas.microsoft.com/office/drawing/2014/chart" uri="{C3380CC4-5D6E-409C-BE32-E72D297353CC}">
                <c16:uniqueId val="{00000003-A04D-4E47-8652-5786C7A9C673}"/>
              </c:ext>
            </c:extLst>
          </c:dPt>
          <c:dPt>
            <c:idx val="2"/>
            <c:bubble3D val="0"/>
            <c:spPr>
              <a:solidFill>
                <a:srgbClr val="8AA64F"/>
              </a:solidFill>
              <a:ln>
                <a:noFill/>
              </a:ln>
            </c:spPr>
            <c:extLst>
              <c:ext xmlns:c16="http://schemas.microsoft.com/office/drawing/2014/chart" uri="{C3380CC4-5D6E-409C-BE32-E72D297353CC}">
                <c16:uniqueId val="{00000005-A04D-4E47-8652-5786C7A9C673}"/>
              </c:ext>
            </c:extLst>
          </c:dPt>
          <c:dPt>
            <c:idx val="3"/>
            <c:bubble3D val="0"/>
            <c:spPr>
              <a:solidFill>
                <a:srgbClr val="725990"/>
              </a:solidFill>
              <a:ln>
                <a:noFill/>
              </a:ln>
            </c:spPr>
            <c:extLst>
              <c:ext xmlns:c16="http://schemas.microsoft.com/office/drawing/2014/chart" uri="{C3380CC4-5D6E-409C-BE32-E72D297353CC}">
                <c16:uniqueId val="{00000007-A04D-4E47-8652-5786C7A9C673}"/>
              </c:ext>
            </c:extLst>
          </c:dPt>
          <c:dPt>
            <c:idx val="4"/>
            <c:bubble3D val="0"/>
            <c:spPr>
              <a:solidFill>
                <a:srgbClr val="4299B0"/>
              </a:solidFill>
              <a:ln>
                <a:noFill/>
              </a:ln>
            </c:spPr>
            <c:extLst>
              <c:ext xmlns:c16="http://schemas.microsoft.com/office/drawing/2014/chart" uri="{C3380CC4-5D6E-409C-BE32-E72D297353CC}">
                <c16:uniqueId val="{00000009-A04D-4E47-8652-5786C7A9C673}"/>
              </c:ext>
            </c:extLst>
          </c:dPt>
          <c:dPt>
            <c:idx val="5"/>
            <c:bubble3D val="0"/>
            <c:spPr>
              <a:solidFill>
                <a:srgbClr val="DC853E"/>
              </a:solidFill>
              <a:ln>
                <a:noFill/>
              </a:ln>
            </c:spPr>
            <c:extLst>
              <c:ext xmlns:c16="http://schemas.microsoft.com/office/drawing/2014/chart" uri="{C3380CC4-5D6E-409C-BE32-E72D297353CC}">
                <c16:uniqueId val="{0000000B-A04D-4E47-8652-5786C7A9C673}"/>
              </c:ext>
            </c:extLst>
          </c:dPt>
          <c:dPt>
            <c:idx val="6"/>
            <c:bubble3D val="0"/>
            <c:spPr>
              <a:solidFill>
                <a:srgbClr val="93A9CE"/>
              </a:solidFill>
              <a:ln>
                <a:noFill/>
              </a:ln>
            </c:spPr>
            <c:extLst>
              <c:ext xmlns:c16="http://schemas.microsoft.com/office/drawing/2014/chart" uri="{C3380CC4-5D6E-409C-BE32-E72D297353CC}">
                <c16:uniqueId val="{0000000D-A04D-4E47-8652-5786C7A9C673}"/>
              </c:ext>
            </c:extLst>
          </c:dPt>
          <c:dPt>
            <c:idx val="7"/>
            <c:bubble3D val="0"/>
            <c:spPr>
              <a:solidFill>
                <a:srgbClr val="D09493"/>
              </a:solidFill>
              <a:ln>
                <a:noFill/>
              </a:ln>
            </c:spPr>
            <c:extLst>
              <c:ext xmlns:c16="http://schemas.microsoft.com/office/drawing/2014/chart" uri="{C3380CC4-5D6E-409C-BE32-E72D297353CC}">
                <c16:uniqueId val="{0000000F-A04D-4E47-8652-5786C7A9C673}"/>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ChartData!$C$110:$C$117</c:f>
              <c:strCache>
                <c:ptCount val="8"/>
                <c:pt idx="0">
                  <c:v>2.A. Mineral Products - 23.58%</c:v>
                </c:pt>
                <c:pt idx="1">
                  <c:v>2.B. Chemical Industry - 31.27%</c:v>
                </c:pt>
                <c:pt idx="2">
                  <c:v>2.C. Metal Production - 39.49%</c:v>
                </c:pt>
                <c:pt idx="3">
                  <c:v>2.D. Non-energy Products from Fuels and Solvent Use - 1.49%</c:v>
                </c:pt>
                <c:pt idx="4">
                  <c:v>2.E. Electronics industry - 0.39%</c:v>
                </c:pt>
                <c:pt idx="5">
                  <c:v>2.F. Product Uses as Substitutes for ODS - 0.31%</c:v>
                </c:pt>
                <c:pt idx="6">
                  <c:v>2.G. Other Product Manufacture and Use - 3.42%</c:v>
                </c:pt>
                <c:pt idx="7">
                  <c:v>2.H. Other - 0.05%</c:v>
                </c:pt>
              </c:strCache>
            </c:strRef>
          </c:cat>
          <c:val>
            <c:numRef>
              <c:f>ChartData!$C$65:$C$72</c:f>
              <c:numCache>
                <c:formatCode>General</c:formatCode>
                <c:ptCount val="8"/>
                <c:pt idx="0">
                  <c:v>362544.71815447253</c:v>
                </c:pt>
                <c:pt idx="1">
                  <c:v>480731.78006621537</c:v>
                </c:pt>
                <c:pt idx="2">
                  <c:v>607102.93224289198</c:v>
                </c:pt>
                <c:pt idx="3">
                  <c:v>22852.758885604879</c:v>
                </c:pt>
                <c:pt idx="4">
                  <c:v>5924.571408844391</c:v>
                </c:pt>
                <c:pt idx="5">
                  <c:v>4828.1778865501374</c:v>
                </c:pt>
                <c:pt idx="6">
                  <c:v>52540.102812186378</c:v>
                </c:pt>
                <c:pt idx="7">
                  <c:v>724.64660990073173</c:v>
                </c:pt>
              </c:numCache>
            </c:numRef>
          </c:val>
          <c:extLst>
            <c:ext xmlns:c16="http://schemas.microsoft.com/office/drawing/2014/chart" uri="{C3380CC4-5D6E-409C-BE32-E72D297353CC}">
              <c16:uniqueId val="{00000010-A04D-4E47-8652-5786C7A9C673}"/>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55669518531140305"/>
          <c:y val="1.7364186898512698E-2"/>
          <c:w val="0.41663863021292891"/>
          <c:h val="0.96024306383339431"/>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2.9389820968728244E-2"/>
          <c:y val="4.6362405263092335E-2"/>
          <c:w val="0.50153745564421426"/>
          <c:h val="0.84358280348286596"/>
        </c:manualLayout>
      </c:layout>
      <c:pieChart>
        <c:varyColors val="1"/>
        <c:ser>
          <c:idx val="0"/>
          <c:order val="0"/>
          <c:spPr>
            <a:solidFill>
              <a:srgbClr val="4F81BD"/>
            </a:solidFill>
            <a:ln>
              <a:noFill/>
            </a:ln>
          </c:spPr>
          <c:dPt>
            <c:idx val="0"/>
            <c:bubble3D val="0"/>
            <c:spPr>
              <a:solidFill>
                <a:srgbClr val="4672A8"/>
              </a:solidFill>
              <a:ln>
                <a:noFill/>
              </a:ln>
            </c:spPr>
            <c:extLst>
              <c:ext xmlns:c16="http://schemas.microsoft.com/office/drawing/2014/chart" uri="{C3380CC4-5D6E-409C-BE32-E72D297353CC}">
                <c16:uniqueId val="{00000001-7D3E-4D2D-A7D5-2BF34DB6AB6F}"/>
              </c:ext>
            </c:extLst>
          </c:dPt>
          <c:dPt>
            <c:idx val="1"/>
            <c:bubble3D val="0"/>
            <c:spPr>
              <a:solidFill>
                <a:srgbClr val="AB4744"/>
              </a:solidFill>
              <a:ln>
                <a:noFill/>
              </a:ln>
            </c:spPr>
            <c:extLst>
              <c:ext xmlns:c16="http://schemas.microsoft.com/office/drawing/2014/chart" uri="{C3380CC4-5D6E-409C-BE32-E72D297353CC}">
                <c16:uniqueId val="{00000003-7D3E-4D2D-A7D5-2BF34DB6AB6F}"/>
              </c:ext>
            </c:extLst>
          </c:dPt>
          <c:dPt>
            <c:idx val="2"/>
            <c:bubble3D val="0"/>
            <c:spPr>
              <a:solidFill>
                <a:srgbClr val="8AA64F"/>
              </a:solidFill>
              <a:ln>
                <a:noFill/>
              </a:ln>
            </c:spPr>
            <c:extLst>
              <c:ext xmlns:c16="http://schemas.microsoft.com/office/drawing/2014/chart" uri="{C3380CC4-5D6E-409C-BE32-E72D297353CC}">
                <c16:uniqueId val="{00000005-7D3E-4D2D-A7D5-2BF34DB6AB6F}"/>
              </c:ext>
            </c:extLst>
          </c:dPt>
          <c:dPt>
            <c:idx val="3"/>
            <c:bubble3D val="0"/>
            <c:spPr>
              <a:solidFill>
                <a:srgbClr val="725990"/>
              </a:solidFill>
              <a:ln>
                <a:noFill/>
              </a:ln>
            </c:spPr>
            <c:extLst>
              <c:ext xmlns:c16="http://schemas.microsoft.com/office/drawing/2014/chart" uri="{C3380CC4-5D6E-409C-BE32-E72D297353CC}">
                <c16:uniqueId val="{00000007-7D3E-4D2D-A7D5-2BF34DB6AB6F}"/>
              </c:ext>
            </c:extLst>
          </c:dPt>
          <c:dPt>
            <c:idx val="4"/>
            <c:bubble3D val="0"/>
            <c:spPr>
              <a:solidFill>
                <a:srgbClr val="4299B0"/>
              </a:solidFill>
              <a:ln>
                <a:noFill/>
              </a:ln>
            </c:spPr>
            <c:extLst>
              <c:ext xmlns:c16="http://schemas.microsoft.com/office/drawing/2014/chart" uri="{C3380CC4-5D6E-409C-BE32-E72D297353CC}">
                <c16:uniqueId val="{00000009-7D3E-4D2D-A7D5-2BF34DB6AB6F}"/>
              </c:ext>
            </c:extLst>
          </c:dPt>
          <c:dPt>
            <c:idx val="5"/>
            <c:bubble3D val="0"/>
            <c:spPr>
              <a:solidFill>
                <a:srgbClr val="DC853E"/>
              </a:solidFill>
              <a:ln>
                <a:noFill/>
              </a:ln>
            </c:spPr>
            <c:extLst>
              <c:ext xmlns:c16="http://schemas.microsoft.com/office/drawing/2014/chart" uri="{C3380CC4-5D6E-409C-BE32-E72D297353CC}">
                <c16:uniqueId val="{0000000B-7D3E-4D2D-A7D5-2BF34DB6AB6F}"/>
              </c:ext>
            </c:extLst>
          </c:dPt>
          <c:dPt>
            <c:idx val="6"/>
            <c:bubble3D val="0"/>
            <c:spPr>
              <a:solidFill>
                <a:srgbClr val="93A9CE"/>
              </a:solidFill>
              <a:ln>
                <a:noFill/>
              </a:ln>
            </c:spPr>
            <c:extLst>
              <c:ext xmlns:c16="http://schemas.microsoft.com/office/drawing/2014/chart" uri="{C3380CC4-5D6E-409C-BE32-E72D297353CC}">
                <c16:uniqueId val="{0000000D-7D3E-4D2D-A7D5-2BF34DB6AB6F}"/>
              </c:ext>
            </c:extLst>
          </c:dPt>
          <c:dPt>
            <c:idx val="7"/>
            <c:bubble3D val="0"/>
            <c:spPr>
              <a:solidFill>
                <a:srgbClr val="D09493"/>
              </a:solidFill>
              <a:ln>
                <a:noFill/>
              </a:ln>
            </c:spPr>
            <c:extLst>
              <c:ext xmlns:c16="http://schemas.microsoft.com/office/drawing/2014/chart" uri="{C3380CC4-5D6E-409C-BE32-E72D297353CC}">
                <c16:uniqueId val="{0000000F-7D3E-4D2D-A7D5-2BF34DB6AB6F}"/>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ChartData!$D$110:$D$117</c:f>
              <c:strCache>
                <c:ptCount val="8"/>
                <c:pt idx="0">
                  <c:v>2.A. Mineral Products - 24.24%</c:v>
                </c:pt>
                <c:pt idx="1">
                  <c:v>2.B. Chemical Industry - 19.07%</c:v>
                </c:pt>
                <c:pt idx="2">
                  <c:v>2.C. Metal Production - 25.05%</c:v>
                </c:pt>
                <c:pt idx="3">
                  <c:v>2.D. Non-energy Products from Fuels and Solvent Use - 1.88%</c:v>
                </c:pt>
                <c:pt idx="4">
                  <c:v>2.E. Electronics industry - 0.60%</c:v>
                </c:pt>
                <c:pt idx="5">
                  <c:v>2.F. Product Uses as Substitutes for ODS - 27.33%</c:v>
                </c:pt>
                <c:pt idx="6">
                  <c:v>2.G. Other Product Manufacture and Use - 1.77%</c:v>
                </c:pt>
                <c:pt idx="7">
                  <c:v>2.H. Other - 0.06%</c:v>
                </c:pt>
              </c:strCache>
            </c:strRef>
          </c:cat>
          <c:val>
            <c:numRef>
              <c:f>ChartData!$D$65:$D$72</c:f>
              <c:numCache>
                <c:formatCode>General</c:formatCode>
                <c:ptCount val="8"/>
                <c:pt idx="0">
                  <c:v>315354.42976957955</c:v>
                </c:pt>
                <c:pt idx="1">
                  <c:v>248170.17691529915</c:v>
                </c:pt>
                <c:pt idx="2">
                  <c:v>325951.05868830183</c:v>
                </c:pt>
                <c:pt idx="3">
                  <c:v>24425.315258346025</c:v>
                </c:pt>
                <c:pt idx="4">
                  <c:v>7849.4253028493195</c:v>
                </c:pt>
                <c:pt idx="5">
                  <c:v>355649.47794989566</c:v>
                </c:pt>
                <c:pt idx="6">
                  <c:v>23006.336524340633</c:v>
                </c:pt>
                <c:pt idx="7">
                  <c:v>816.72425222914114</c:v>
                </c:pt>
              </c:numCache>
            </c:numRef>
          </c:val>
          <c:extLst>
            <c:ext xmlns:c16="http://schemas.microsoft.com/office/drawing/2014/chart" uri="{C3380CC4-5D6E-409C-BE32-E72D297353CC}">
              <c16:uniqueId val="{00000010-7D3E-4D2D-A7D5-2BF34DB6AB6F}"/>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55669518531140305"/>
          <c:y val="1.7364186898512698E-2"/>
          <c:w val="0.42201316549548351"/>
          <c:h val="0.94050513300981753"/>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2.7560997801518834E-2"/>
          <c:y val="5.0369254964948387E-2"/>
          <c:w val="0.50157427332685844"/>
          <c:h val="0.79319881543944171"/>
        </c:manualLayout>
      </c:layout>
      <c:pieChart>
        <c:varyColors val="1"/>
        <c:ser>
          <c:idx val="0"/>
          <c:order val="0"/>
          <c:spPr>
            <a:solidFill>
              <a:srgbClr val="4F81BD"/>
            </a:solidFill>
            <a:ln>
              <a:noFill/>
            </a:ln>
          </c:spPr>
          <c:dPt>
            <c:idx val="0"/>
            <c:bubble3D val="0"/>
            <c:spPr>
              <a:solidFill>
                <a:srgbClr val="4672A8"/>
              </a:solidFill>
              <a:ln>
                <a:noFill/>
              </a:ln>
            </c:spPr>
            <c:extLst>
              <c:ext xmlns:c16="http://schemas.microsoft.com/office/drawing/2014/chart" uri="{C3380CC4-5D6E-409C-BE32-E72D297353CC}">
                <c16:uniqueId val="{00000001-5499-46FC-AAE0-93F165988B32}"/>
              </c:ext>
            </c:extLst>
          </c:dPt>
          <c:dPt>
            <c:idx val="1"/>
            <c:bubble3D val="0"/>
            <c:spPr>
              <a:solidFill>
                <a:srgbClr val="AB4744"/>
              </a:solidFill>
              <a:ln>
                <a:noFill/>
              </a:ln>
            </c:spPr>
            <c:extLst>
              <c:ext xmlns:c16="http://schemas.microsoft.com/office/drawing/2014/chart" uri="{C3380CC4-5D6E-409C-BE32-E72D297353CC}">
                <c16:uniqueId val="{00000003-5499-46FC-AAE0-93F165988B32}"/>
              </c:ext>
            </c:extLst>
          </c:dPt>
          <c:dPt>
            <c:idx val="2"/>
            <c:bubble3D val="0"/>
            <c:spPr>
              <a:solidFill>
                <a:srgbClr val="8AA64F"/>
              </a:solidFill>
              <a:ln>
                <a:noFill/>
              </a:ln>
            </c:spPr>
            <c:extLst>
              <c:ext xmlns:c16="http://schemas.microsoft.com/office/drawing/2014/chart" uri="{C3380CC4-5D6E-409C-BE32-E72D297353CC}">
                <c16:uniqueId val="{00000005-5499-46FC-AAE0-93F165988B32}"/>
              </c:ext>
            </c:extLst>
          </c:dPt>
          <c:dPt>
            <c:idx val="3"/>
            <c:bubble3D val="0"/>
            <c:spPr>
              <a:solidFill>
                <a:srgbClr val="725990"/>
              </a:solidFill>
              <a:ln>
                <a:noFill/>
              </a:ln>
            </c:spPr>
            <c:extLst>
              <c:ext xmlns:c16="http://schemas.microsoft.com/office/drawing/2014/chart" uri="{C3380CC4-5D6E-409C-BE32-E72D297353CC}">
                <c16:uniqueId val="{00000007-5499-46FC-AAE0-93F165988B32}"/>
              </c:ext>
            </c:extLst>
          </c:dPt>
          <c:dPt>
            <c:idx val="4"/>
            <c:bubble3D val="0"/>
            <c:spPr>
              <a:solidFill>
                <a:srgbClr val="4299B0"/>
              </a:solidFill>
              <a:ln>
                <a:noFill/>
              </a:ln>
            </c:spPr>
            <c:extLst>
              <c:ext xmlns:c16="http://schemas.microsoft.com/office/drawing/2014/chart" uri="{C3380CC4-5D6E-409C-BE32-E72D297353CC}">
                <c16:uniqueId val="{00000009-5499-46FC-AAE0-93F165988B32}"/>
              </c:ext>
            </c:extLst>
          </c:dPt>
          <c:dPt>
            <c:idx val="5"/>
            <c:bubble3D val="0"/>
            <c:spPr>
              <a:solidFill>
                <a:srgbClr val="DC853E"/>
              </a:solidFill>
              <a:ln>
                <a:noFill/>
              </a:ln>
            </c:spPr>
            <c:extLst>
              <c:ext xmlns:c16="http://schemas.microsoft.com/office/drawing/2014/chart" uri="{C3380CC4-5D6E-409C-BE32-E72D297353CC}">
                <c16:uniqueId val="{0000000B-5499-46FC-AAE0-93F165988B32}"/>
              </c:ext>
            </c:extLst>
          </c:dPt>
          <c:dPt>
            <c:idx val="6"/>
            <c:bubble3D val="0"/>
            <c:spPr>
              <a:solidFill>
                <a:srgbClr val="93A9CE"/>
              </a:solidFill>
              <a:ln>
                <a:noFill/>
              </a:ln>
            </c:spPr>
            <c:extLst>
              <c:ext xmlns:c16="http://schemas.microsoft.com/office/drawing/2014/chart" uri="{C3380CC4-5D6E-409C-BE32-E72D297353CC}">
                <c16:uniqueId val="{0000000D-5499-46FC-AAE0-93F165988B32}"/>
              </c:ext>
            </c:extLst>
          </c:dPt>
          <c:dPt>
            <c:idx val="7"/>
            <c:bubble3D val="0"/>
            <c:spPr>
              <a:solidFill>
                <a:srgbClr val="D09493"/>
              </a:solidFill>
              <a:ln>
                <a:noFill/>
              </a:ln>
            </c:spPr>
            <c:extLst>
              <c:ext xmlns:c16="http://schemas.microsoft.com/office/drawing/2014/chart" uri="{C3380CC4-5D6E-409C-BE32-E72D297353CC}">
                <c16:uniqueId val="{0000000F-5499-46FC-AAE0-93F165988B32}"/>
              </c:ext>
            </c:extLst>
          </c:dPt>
          <c:dPt>
            <c:idx val="8"/>
            <c:bubble3D val="0"/>
            <c:spPr>
              <a:solidFill>
                <a:srgbClr val="B8CD97"/>
              </a:solidFill>
              <a:ln>
                <a:noFill/>
              </a:ln>
            </c:spPr>
            <c:extLst>
              <c:ext xmlns:c16="http://schemas.microsoft.com/office/drawing/2014/chart" uri="{C3380CC4-5D6E-409C-BE32-E72D297353CC}">
                <c16:uniqueId val="{00000011-5499-46FC-AAE0-93F165988B32}"/>
              </c:ext>
            </c:extLst>
          </c:dPt>
          <c:dPt>
            <c:idx val="9"/>
            <c:bubble3D val="0"/>
            <c:spPr>
              <a:solidFill>
                <a:srgbClr val="A99BBD"/>
              </a:solidFill>
              <a:ln>
                <a:noFill/>
              </a:ln>
            </c:spPr>
            <c:extLst>
              <c:ext xmlns:c16="http://schemas.microsoft.com/office/drawing/2014/chart" uri="{C3380CC4-5D6E-409C-BE32-E72D297353CC}">
                <c16:uniqueId val="{00000013-5499-46FC-AAE0-93F165988B32}"/>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ChartData!$C$119:$C$128</c:f>
              <c:strCache>
                <c:ptCount val="10"/>
                <c:pt idx="0">
                  <c:v>3.A. Enteric Fermentation - 44.54%</c:v>
                </c:pt>
                <c:pt idx="1">
                  <c:v>3.B. Manure management - 12.01%</c:v>
                </c:pt>
                <c:pt idx="2">
                  <c:v>3.C. Rice cultivation - 2.04%</c:v>
                </c:pt>
                <c:pt idx="3">
                  <c:v>3.D. Agricultural Soils - 38.73%</c:v>
                </c:pt>
                <c:pt idx="4">
                  <c:v>3.E. Prescribed Burning of Savannas - 0.00%</c:v>
                </c:pt>
                <c:pt idx="5">
                  <c:v>3.F. Field Burning of Agricultural Residues - 0.24%</c:v>
                </c:pt>
                <c:pt idx="6">
                  <c:v>3.G. Liming - 1.85%</c:v>
                </c:pt>
                <c:pt idx="7">
                  <c:v>3.H. Urea Application - 0.51%</c:v>
                </c:pt>
                <c:pt idx="8">
                  <c:v>3.I. Other Carbon-containing Fertilizers - 0.07%</c:v>
                </c:pt>
                <c:pt idx="9">
                  <c:v>3.J. Other - 0.03%</c:v>
                </c:pt>
              </c:strCache>
            </c:strRef>
          </c:cat>
          <c:val>
            <c:numRef>
              <c:f>ChartData!$C$74:$C$83</c:f>
              <c:numCache>
                <c:formatCode>General</c:formatCode>
                <c:ptCount val="10"/>
                <c:pt idx="0">
                  <c:v>764010.08130769397</c:v>
                </c:pt>
                <c:pt idx="1">
                  <c:v>205938.55651184404</c:v>
                </c:pt>
                <c:pt idx="2">
                  <c:v>34910.211396402716</c:v>
                </c:pt>
                <c:pt idx="3">
                  <c:v>664316.25594883261</c:v>
                </c:pt>
                <c:pt idx="4">
                  <c:v>0</c:v>
                </c:pt>
                <c:pt idx="5">
                  <c:v>4065.1080856701697</c:v>
                </c:pt>
                <c:pt idx="6">
                  <c:v>31679.103306323777</c:v>
                </c:pt>
                <c:pt idx="7">
                  <c:v>8755.2526303889899</c:v>
                </c:pt>
                <c:pt idx="8">
                  <c:v>1170.8826021736181</c:v>
                </c:pt>
                <c:pt idx="9">
                  <c:v>466.11352485584473</c:v>
                </c:pt>
              </c:numCache>
            </c:numRef>
          </c:val>
          <c:extLst>
            <c:ext xmlns:c16="http://schemas.microsoft.com/office/drawing/2014/chart" uri="{C3380CC4-5D6E-409C-BE32-E72D297353CC}">
              <c16:uniqueId val="{00000014-5499-46FC-AAE0-93F165988B32}"/>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56092014583187855"/>
          <c:y val="3.1027455704462185E-2"/>
          <c:w val="0.42738770077803806"/>
          <c:h val="0.92321939466947733"/>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3.2933840317055263E-2"/>
          <c:y val="4.6198760207943605E-2"/>
          <c:w val="0.50153745564421426"/>
          <c:h val="0.79037944039294539"/>
        </c:manualLayout>
      </c:layout>
      <c:pieChart>
        <c:varyColors val="1"/>
        <c:ser>
          <c:idx val="0"/>
          <c:order val="0"/>
          <c:spPr>
            <a:solidFill>
              <a:srgbClr val="4F81BD"/>
            </a:solidFill>
            <a:ln>
              <a:noFill/>
            </a:ln>
          </c:spPr>
          <c:dPt>
            <c:idx val="0"/>
            <c:bubble3D val="0"/>
            <c:spPr>
              <a:solidFill>
                <a:srgbClr val="4672A8"/>
              </a:solidFill>
              <a:ln>
                <a:noFill/>
              </a:ln>
            </c:spPr>
            <c:extLst>
              <c:ext xmlns:c16="http://schemas.microsoft.com/office/drawing/2014/chart" uri="{C3380CC4-5D6E-409C-BE32-E72D297353CC}">
                <c16:uniqueId val="{00000001-0C48-4BDB-B4FA-06419A7693D7}"/>
              </c:ext>
            </c:extLst>
          </c:dPt>
          <c:dPt>
            <c:idx val="1"/>
            <c:bubble3D val="0"/>
            <c:spPr>
              <a:solidFill>
                <a:srgbClr val="AB4744"/>
              </a:solidFill>
              <a:ln>
                <a:noFill/>
              </a:ln>
            </c:spPr>
            <c:extLst>
              <c:ext xmlns:c16="http://schemas.microsoft.com/office/drawing/2014/chart" uri="{C3380CC4-5D6E-409C-BE32-E72D297353CC}">
                <c16:uniqueId val="{00000003-0C48-4BDB-B4FA-06419A7693D7}"/>
              </c:ext>
            </c:extLst>
          </c:dPt>
          <c:dPt>
            <c:idx val="2"/>
            <c:bubble3D val="0"/>
            <c:spPr>
              <a:solidFill>
                <a:srgbClr val="8AA64F"/>
              </a:solidFill>
              <a:ln>
                <a:noFill/>
              </a:ln>
            </c:spPr>
            <c:extLst>
              <c:ext xmlns:c16="http://schemas.microsoft.com/office/drawing/2014/chart" uri="{C3380CC4-5D6E-409C-BE32-E72D297353CC}">
                <c16:uniqueId val="{00000005-0C48-4BDB-B4FA-06419A7693D7}"/>
              </c:ext>
            </c:extLst>
          </c:dPt>
          <c:dPt>
            <c:idx val="3"/>
            <c:bubble3D val="0"/>
            <c:spPr>
              <a:solidFill>
                <a:srgbClr val="725990"/>
              </a:solidFill>
              <a:ln>
                <a:noFill/>
              </a:ln>
            </c:spPr>
            <c:extLst>
              <c:ext xmlns:c16="http://schemas.microsoft.com/office/drawing/2014/chart" uri="{C3380CC4-5D6E-409C-BE32-E72D297353CC}">
                <c16:uniqueId val="{00000007-0C48-4BDB-B4FA-06419A7693D7}"/>
              </c:ext>
            </c:extLst>
          </c:dPt>
          <c:dPt>
            <c:idx val="4"/>
            <c:bubble3D val="0"/>
            <c:spPr>
              <a:solidFill>
                <a:srgbClr val="4299B0"/>
              </a:solidFill>
              <a:ln>
                <a:noFill/>
              </a:ln>
            </c:spPr>
            <c:extLst>
              <c:ext xmlns:c16="http://schemas.microsoft.com/office/drawing/2014/chart" uri="{C3380CC4-5D6E-409C-BE32-E72D297353CC}">
                <c16:uniqueId val="{00000009-0C48-4BDB-B4FA-06419A7693D7}"/>
              </c:ext>
            </c:extLst>
          </c:dPt>
          <c:dPt>
            <c:idx val="5"/>
            <c:bubble3D val="0"/>
            <c:spPr>
              <a:solidFill>
                <a:srgbClr val="DC853E"/>
              </a:solidFill>
              <a:ln>
                <a:noFill/>
              </a:ln>
            </c:spPr>
            <c:extLst>
              <c:ext xmlns:c16="http://schemas.microsoft.com/office/drawing/2014/chart" uri="{C3380CC4-5D6E-409C-BE32-E72D297353CC}">
                <c16:uniqueId val="{0000000B-0C48-4BDB-B4FA-06419A7693D7}"/>
              </c:ext>
            </c:extLst>
          </c:dPt>
          <c:dPt>
            <c:idx val="6"/>
            <c:bubble3D val="0"/>
            <c:spPr>
              <a:solidFill>
                <a:srgbClr val="93A9CE"/>
              </a:solidFill>
              <a:ln>
                <a:noFill/>
              </a:ln>
            </c:spPr>
            <c:extLst>
              <c:ext xmlns:c16="http://schemas.microsoft.com/office/drawing/2014/chart" uri="{C3380CC4-5D6E-409C-BE32-E72D297353CC}">
                <c16:uniqueId val="{0000000D-0C48-4BDB-B4FA-06419A7693D7}"/>
              </c:ext>
            </c:extLst>
          </c:dPt>
          <c:dPt>
            <c:idx val="7"/>
            <c:bubble3D val="0"/>
            <c:spPr>
              <a:solidFill>
                <a:srgbClr val="D09493"/>
              </a:solidFill>
              <a:ln>
                <a:noFill/>
              </a:ln>
            </c:spPr>
            <c:extLst>
              <c:ext xmlns:c16="http://schemas.microsoft.com/office/drawing/2014/chart" uri="{C3380CC4-5D6E-409C-BE32-E72D297353CC}">
                <c16:uniqueId val="{0000000F-0C48-4BDB-B4FA-06419A7693D7}"/>
              </c:ext>
            </c:extLst>
          </c:dPt>
          <c:dPt>
            <c:idx val="8"/>
            <c:bubble3D val="0"/>
            <c:spPr>
              <a:solidFill>
                <a:srgbClr val="B8CD97"/>
              </a:solidFill>
              <a:ln>
                <a:noFill/>
              </a:ln>
            </c:spPr>
            <c:extLst>
              <c:ext xmlns:c16="http://schemas.microsoft.com/office/drawing/2014/chart" uri="{C3380CC4-5D6E-409C-BE32-E72D297353CC}">
                <c16:uniqueId val="{00000011-0C48-4BDB-B4FA-06419A7693D7}"/>
              </c:ext>
            </c:extLst>
          </c:dPt>
          <c:dPt>
            <c:idx val="9"/>
            <c:bubble3D val="0"/>
            <c:spPr>
              <a:solidFill>
                <a:srgbClr val="A99BBD"/>
              </a:solidFill>
              <a:ln>
                <a:noFill/>
              </a:ln>
            </c:spPr>
            <c:extLst>
              <c:ext xmlns:c16="http://schemas.microsoft.com/office/drawing/2014/chart" uri="{C3380CC4-5D6E-409C-BE32-E72D297353CC}">
                <c16:uniqueId val="{00000013-0C48-4BDB-B4FA-06419A7693D7}"/>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ChartData!$D$119:$D$128</c:f>
              <c:strCache>
                <c:ptCount val="10"/>
                <c:pt idx="0">
                  <c:v>3.A. Enteric Fermentation - 39.45%</c:v>
                </c:pt>
                <c:pt idx="1">
                  <c:v>3.B. Manure management - 13.89%</c:v>
                </c:pt>
                <c:pt idx="2">
                  <c:v>3.C. Rice cultivation - 2.29%</c:v>
                </c:pt>
                <c:pt idx="3">
                  <c:v>3.D. Agricultural Soils - 42.14%</c:v>
                </c:pt>
                <c:pt idx="4">
                  <c:v>3.E. Prescribed Burning of Savannas - 0.00%</c:v>
                </c:pt>
                <c:pt idx="5">
                  <c:v>3.F. Field Burning of Agricultural Residues - 0.12%</c:v>
                </c:pt>
                <c:pt idx="6">
                  <c:v>3.G. Liming - 0.86%</c:v>
                </c:pt>
                <c:pt idx="7">
                  <c:v>3.H. Urea Application - 1.03%</c:v>
                </c:pt>
                <c:pt idx="8">
                  <c:v>3.I. Other Carbon-containing Fertilizers - 0.07%</c:v>
                </c:pt>
                <c:pt idx="9">
                  <c:v>3.J. Other - 0.15%</c:v>
                </c:pt>
              </c:strCache>
            </c:strRef>
          </c:cat>
          <c:val>
            <c:numRef>
              <c:f>ChartData!$D$74:$D$83</c:f>
              <c:numCache>
                <c:formatCode>General</c:formatCode>
                <c:ptCount val="10"/>
                <c:pt idx="0">
                  <c:v>559052.90032920986</c:v>
                </c:pt>
                <c:pt idx="1">
                  <c:v>196884.80545394926</c:v>
                </c:pt>
                <c:pt idx="2">
                  <c:v>32409.124331376734</c:v>
                </c:pt>
                <c:pt idx="3">
                  <c:v>597136.84505614871</c:v>
                </c:pt>
                <c:pt idx="4">
                  <c:v>0</c:v>
                </c:pt>
                <c:pt idx="5">
                  <c:v>1652.818498502475</c:v>
                </c:pt>
                <c:pt idx="6">
                  <c:v>12140.293547688831</c:v>
                </c:pt>
                <c:pt idx="7">
                  <c:v>14612.22673434866</c:v>
                </c:pt>
                <c:pt idx="8">
                  <c:v>1017.7431076961559</c:v>
                </c:pt>
                <c:pt idx="9">
                  <c:v>2062.6614625652146</c:v>
                </c:pt>
              </c:numCache>
            </c:numRef>
          </c:val>
          <c:extLst>
            <c:ext xmlns:c16="http://schemas.microsoft.com/office/drawing/2014/chart" uri="{C3380CC4-5D6E-409C-BE32-E72D297353CC}">
              <c16:uniqueId val="{00000014-0C48-4BDB-B4FA-06419A7693D7}"/>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56092014583187855"/>
          <c:y val="2.6044636515510738E-2"/>
          <c:w val="0.43007496841931531"/>
          <c:h val="0.93271010273801302"/>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9723139443572504E-3"/>
          <c:y val="4.6055426929098711E-2"/>
          <c:w val="0.5042655321180195"/>
          <c:h val="0.80628310427602046"/>
        </c:manualLayout>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1-58D7-4A5F-B822-B95C4D39D849}"/>
              </c:ext>
            </c:extLst>
          </c:dPt>
          <c:dPt>
            <c:idx val="1"/>
            <c:bubble3D val="0"/>
            <c:spPr>
              <a:solidFill>
                <a:srgbClr val="C0504D"/>
              </a:solidFill>
              <a:ln>
                <a:noFill/>
              </a:ln>
            </c:spPr>
            <c:extLst>
              <c:ext xmlns:c16="http://schemas.microsoft.com/office/drawing/2014/chart" uri="{C3380CC4-5D6E-409C-BE32-E72D297353CC}">
                <c16:uniqueId val="{00000003-58D7-4A5F-B822-B95C4D39D849}"/>
              </c:ext>
            </c:extLst>
          </c:dPt>
          <c:dPt>
            <c:idx val="2"/>
            <c:bubble3D val="0"/>
            <c:spPr>
              <a:solidFill>
                <a:srgbClr val="9BBB59"/>
              </a:solidFill>
              <a:ln>
                <a:noFill/>
              </a:ln>
            </c:spPr>
            <c:extLst>
              <c:ext xmlns:c16="http://schemas.microsoft.com/office/drawing/2014/chart" uri="{C3380CC4-5D6E-409C-BE32-E72D297353CC}">
                <c16:uniqueId val="{00000005-58D7-4A5F-B822-B95C4D39D849}"/>
              </c:ext>
            </c:extLst>
          </c:dPt>
          <c:dPt>
            <c:idx val="3"/>
            <c:bubble3D val="0"/>
            <c:spPr>
              <a:solidFill>
                <a:srgbClr val="8064A2"/>
              </a:solidFill>
              <a:ln>
                <a:noFill/>
              </a:ln>
            </c:spPr>
            <c:extLst>
              <c:ext xmlns:c16="http://schemas.microsoft.com/office/drawing/2014/chart" uri="{C3380CC4-5D6E-409C-BE32-E72D297353CC}">
                <c16:uniqueId val="{00000007-58D7-4A5F-B822-B95C4D39D849}"/>
              </c:ext>
            </c:extLst>
          </c:dPt>
          <c:dPt>
            <c:idx val="4"/>
            <c:bubble3D val="0"/>
            <c:spPr>
              <a:solidFill>
                <a:srgbClr val="4BACC6"/>
              </a:solidFill>
              <a:ln>
                <a:noFill/>
              </a:ln>
            </c:spPr>
            <c:extLst>
              <c:ext xmlns:c16="http://schemas.microsoft.com/office/drawing/2014/chart" uri="{C3380CC4-5D6E-409C-BE32-E72D297353CC}">
                <c16:uniqueId val="{00000009-58D7-4A5F-B822-B95C4D39D849}"/>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ChartData!$C$139:$C$143</c:f>
              <c:strCache>
                <c:ptCount val="5"/>
                <c:pt idx="0">
                  <c:v>5.A. Solid Waste Disposal - 75.51%</c:v>
                </c:pt>
                <c:pt idx="1">
                  <c:v>5.B. Biological Treatment of Solid Waste - 0.32%</c:v>
                </c:pt>
                <c:pt idx="2">
                  <c:v>5.C. Incineration and Open Burning of Waste - 3.26%</c:v>
                </c:pt>
                <c:pt idx="3">
                  <c:v>5.D. Wastewater Treatment and Discharge - 20.79%</c:v>
                </c:pt>
                <c:pt idx="4">
                  <c:v>5.E. Other - 0.12%</c:v>
                </c:pt>
              </c:strCache>
            </c:strRef>
          </c:cat>
          <c:val>
            <c:numRef>
              <c:f>ChartData!$C$94:$C$98</c:f>
              <c:numCache>
                <c:formatCode>General</c:formatCode>
                <c:ptCount val="5"/>
                <c:pt idx="0">
                  <c:v>492295.77831736475</c:v>
                </c:pt>
                <c:pt idx="1">
                  <c:v>2082.3195064382217</c:v>
                </c:pt>
                <c:pt idx="2">
                  <c:v>21233.639995268841</c:v>
                </c:pt>
                <c:pt idx="3">
                  <c:v>135524.67506384343</c:v>
                </c:pt>
                <c:pt idx="4">
                  <c:v>804.50354507586542</c:v>
                </c:pt>
              </c:numCache>
            </c:numRef>
          </c:val>
          <c:extLst>
            <c:ext xmlns:c16="http://schemas.microsoft.com/office/drawing/2014/chart" uri="{C3380CC4-5D6E-409C-BE32-E72D297353CC}">
              <c16:uniqueId val="{0000000A-58D7-4A5F-B822-B95C4D39D849}"/>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54194601517490781"/>
          <c:y val="9.2622633826884126E-2"/>
          <c:w val="0.40881026433434359"/>
          <c:h val="0.77925110439868395"/>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3.2654516209666029E-2"/>
          <c:y val="4.2206434167016915E-2"/>
          <c:w val="0.51540064990816514"/>
          <c:h val="0.80049085885107296"/>
        </c:manualLayout>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1-8919-481D-84AE-13172D03201E}"/>
              </c:ext>
            </c:extLst>
          </c:dPt>
          <c:dPt>
            <c:idx val="1"/>
            <c:bubble3D val="0"/>
            <c:spPr>
              <a:solidFill>
                <a:srgbClr val="C0504D"/>
              </a:solidFill>
              <a:ln>
                <a:noFill/>
              </a:ln>
            </c:spPr>
            <c:extLst>
              <c:ext xmlns:c16="http://schemas.microsoft.com/office/drawing/2014/chart" uri="{C3380CC4-5D6E-409C-BE32-E72D297353CC}">
                <c16:uniqueId val="{00000003-8919-481D-84AE-13172D03201E}"/>
              </c:ext>
            </c:extLst>
          </c:dPt>
          <c:dPt>
            <c:idx val="2"/>
            <c:bubble3D val="0"/>
            <c:spPr>
              <a:solidFill>
                <a:srgbClr val="9BBB59"/>
              </a:solidFill>
              <a:ln>
                <a:noFill/>
              </a:ln>
            </c:spPr>
            <c:extLst>
              <c:ext xmlns:c16="http://schemas.microsoft.com/office/drawing/2014/chart" uri="{C3380CC4-5D6E-409C-BE32-E72D297353CC}">
                <c16:uniqueId val="{00000005-8919-481D-84AE-13172D03201E}"/>
              </c:ext>
            </c:extLst>
          </c:dPt>
          <c:dPt>
            <c:idx val="3"/>
            <c:bubble3D val="0"/>
            <c:spPr>
              <a:solidFill>
                <a:srgbClr val="8064A2"/>
              </a:solidFill>
              <a:ln>
                <a:noFill/>
              </a:ln>
            </c:spPr>
            <c:extLst>
              <c:ext xmlns:c16="http://schemas.microsoft.com/office/drawing/2014/chart" uri="{C3380CC4-5D6E-409C-BE32-E72D297353CC}">
                <c16:uniqueId val="{00000007-8919-481D-84AE-13172D03201E}"/>
              </c:ext>
            </c:extLst>
          </c:dPt>
          <c:dPt>
            <c:idx val="4"/>
            <c:bubble3D val="0"/>
            <c:spPr>
              <a:solidFill>
                <a:srgbClr val="4BACC6"/>
              </a:solidFill>
              <a:ln>
                <a:noFill/>
              </a:ln>
            </c:spPr>
            <c:extLst>
              <c:ext xmlns:c16="http://schemas.microsoft.com/office/drawing/2014/chart" uri="{C3380CC4-5D6E-409C-BE32-E72D297353CC}">
                <c16:uniqueId val="{00000009-8919-481D-84AE-13172D03201E}"/>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ChartData!$D$139:$D$143</c:f>
              <c:strCache>
                <c:ptCount val="5"/>
                <c:pt idx="0">
                  <c:v>5.A. Solid Waste Disposal - 68.90%</c:v>
                </c:pt>
                <c:pt idx="1">
                  <c:v>5.B. Biological Treatment of Solid Waste - 3.04%</c:v>
                </c:pt>
                <c:pt idx="2">
                  <c:v>5.C. Incineration and Open Burning of Waste - 3.48%</c:v>
                </c:pt>
                <c:pt idx="3">
                  <c:v>5.D. Wastewater Treatment and Discharge - 24.42%</c:v>
                </c:pt>
                <c:pt idx="4">
                  <c:v>5.E. Other - 0.16%</c:v>
                </c:pt>
              </c:strCache>
            </c:strRef>
          </c:cat>
          <c:val>
            <c:numRef>
              <c:f>ChartData!$D$94:$D$98</c:f>
              <c:numCache>
                <c:formatCode>General</c:formatCode>
                <c:ptCount val="5"/>
                <c:pt idx="0">
                  <c:v>325427.40182565147</c:v>
                </c:pt>
                <c:pt idx="1">
                  <c:v>14343.240758562764</c:v>
                </c:pt>
                <c:pt idx="2">
                  <c:v>16430.237983351035</c:v>
                </c:pt>
                <c:pt idx="3">
                  <c:v>115324.7215157233</c:v>
                </c:pt>
                <c:pt idx="4">
                  <c:v>764.66958895261689</c:v>
                </c:pt>
              </c:numCache>
            </c:numRef>
          </c:val>
          <c:extLst>
            <c:ext xmlns:c16="http://schemas.microsoft.com/office/drawing/2014/chart" uri="{C3380CC4-5D6E-409C-BE32-E72D297353CC}">
              <c16:uniqueId val="{0000000A-8919-481D-84AE-13172D03201E}"/>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56402986534511423"/>
          <c:y val="9.3243938956604225E-2"/>
          <c:w val="0.40970993229217606"/>
          <c:h val="0.77278029002533632"/>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000" b="1" strike="noStrike" spc="-1">
                <a:solidFill>
                  <a:srgbClr val="000000"/>
                </a:solidFill>
                <a:uFill>
                  <a:solidFill>
                    <a:srgbClr val="FFFFFF"/>
                  </a:solidFill>
                </a:uFill>
                <a:latin typeface="Arial"/>
                <a:ea typeface="Arial"/>
              </a:defRPr>
            </a:pPr>
            <a:r>
              <a:rPr lang="en-US" sz="1000" b="1" strike="noStrike" spc="-1">
                <a:solidFill>
                  <a:srgbClr val="000000"/>
                </a:solidFill>
                <a:uFill>
                  <a:solidFill>
                    <a:srgbClr val="FFFFFF"/>
                  </a:solidFill>
                </a:uFill>
                <a:latin typeface="Arial"/>
                <a:ea typeface="Arial"/>
              </a:rPr>
              <a:t>GHG emissions (with LULUCF)</a:t>
            </a:r>
          </a:p>
        </c:rich>
      </c:tx>
      <c:layout>
        <c:manualLayout>
          <c:xMode val="edge"/>
          <c:yMode val="edge"/>
          <c:x val="0.38580477231551408"/>
          <c:y val="3.44070623008347E-2"/>
        </c:manualLayout>
      </c:layout>
      <c:overlay val="0"/>
    </c:title>
    <c:autoTitleDeleted val="0"/>
    <c:plotArea>
      <c:layout>
        <c:manualLayout>
          <c:layoutTarget val="inner"/>
          <c:xMode val="edge"/>
          <c:yMode val="edge"/>
          <c:x val="0.10466029117898901"/>
          <c:y val="0.15887310934072299"/>
          <c:w val="0.80935456235048475"/>
          <c:h val="0.63237501443251398"/>
        </c:manualLayout>
      </c:layout>
      <c:lineChart>
        <c:grouping val="standard"/>
        <c:varyColors val="1"/>
        <c:ser>
          <c:idx val="0"/>
          <c:order val="0"/>
          <c:tx>
            <c:strRef>
              <c:f>Data_by_gas!$A$16</c:f>
              <c:strCache>
                <c:ptCount val="1"/>
                <c:pt idx="0">
                  <c:v>CO₂</c:v>
                </c:pt>
              </c:strCache>
            </c:strRef>
          </c:tx>
          <c:spPr>
            <a:ln w="25400">
              <a:solidFill>
                <a:srgbClr val="FF00FF"/>
              </a:solidFill>
              <a:round/>
            </a:ln>
          </c:spPr>
          <c:marker>
            <c:symbol val="square"/>
            <c:size val="7"/>
            <c:spPr>
              <a:solidFill>
                <a:srgbClr val="FF00FF"/>
              </a:solidFill>
              <a:ln>
                <a:solidFill>
                  <a:srgbClr val="660066"/>
                </a:solidFill>
              </a:ln>
            </c:spPr>
          </c:marker>
          <c:dLbls>
            <c:numFmt formatCode="#,##0.0" sourceLinked="0"/>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[0]!LBL_GAS_YEARS</c:f>
              <c:strCache>
                <c:ptCount val="32"/>
                <c:pt idx="0">
                  <c:v>Base year</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[0]!GHG_W_LULUCF_CO2</c:f>
              <c:numCache>
                <c:formatCode>#,##0.0</c:formatCode>
                <c:ptCount val="32"/>
                <c:pt idx="0">
                  <c:v>13890912.538440138</c:v>
                </c:pt>
                <c:pt idx="1">
                  <c:v>13294336.76203718</c:v>
                </c:pt>
                <c:pt idx="2">
                  <c:v>12776925.746672349</c:v>
                </c:pt>
                <c:pt idx="3">
                  <c:v>12550158.915896857</c:v>
                </c:pt>
                <c:pt idx="4">
                  <c:v>12250813.977018205</c:v>
                </c:pt>
                <c:pt idx="5">
                  <c:v>12258085.401017407</c:v>
                </c:pt>
                <c:pt idx="6">
                  <c:v>12427758.29979367</c:v>
                </c:pt>
                <c:pt idx="7">
                  <c:v>12273102.6938079</c:v>
                </c:pt>
                <c:pt idx="8">
                  <c:v>12204428.711734947</c:v>
                </c:pt>
                <c:pt idx="9">
                  <c:v>12226251.450561514</c:v>
                </c:pt>
                <c:pt idx="10">
                  <c:v>12557600.012589706</c:v>
                </c:pt>
                <c:pt idx="11">
                  <c:v>12450440.304991826</c:v>
                </c:pt>
                <c:pt idx="12">
                  <c:v>12569983.618218921</c:v>
                </c:pt>
                <c:pt idx="13">
                  <c:v>12793842.062904878</c:v>
                </c:pt>
                <c:pt idx="14">
                  <c:v>13012477.878968582</c:v>
                </c:pt>
                <c:pt idx="15">
                  <c:v>13039214.859686889</c:v>
                </c:pt>
                <c:pt idx="16">
                  <c:v>12993200.332347877</c:v>
                </c:pt>
                <c:pt idx="17">
                  <c:v>13209627.691831756</c:v>
                </c:pt>
                <c:pt idx="18">
                  <c:v>12767661.660975046</c:v>
                </c:pt>
                <c:pt idx="19">
                  <c:v>11649226.213559672</c:v>
                </c:pt>
                <c:pt idx="20">
                  <c:v>12104231.326559849</c:v>
                </c:pt>
                <c:pt idx="21">
                  <c:v>11977763.389719108</c:v>
                </c:pt>
                <c:pt idx="22">
                  <c:v>11767211.677361235</c:v>
                </c:pt>
                <c:pt idx="23">
                  <c:v>11843608.515598835</c:v>
                </c:pt>
                <c:pt idx="24">
                  <c:v>11576647.179955957</c:v>
                </c:pt>
                <c:pt idx="25">
                  <c:v>11597984.731460202</c:v>
                </c:pt>
                <c:pt idx="26">
                  <c:v>11277706.802265612</c:v>
                </c:pt>
                <c:pt idx="27">
                  <c:v>11373203.268498018</c:v>
                </c:pt>
                <c:pt idx="28">
                  <c:v>11522994.345061764</c:v>
                </c:pt>
                <c:pt idx="29">
                  <c:v>11288316.268781742</c:v>
                </c:pt>
                <c:pt idx="30">
                  <c:v>10101937.398482131</c:v>
                </c:pt>
                <c:pt idx="31">
                  <c:v>10525940.034139633</c:v>
                </c:pt>
              </c:numCache>
            </c:numRef>
          </c:val>
          <c:smooth val="0"/>
          <c:extLst>
            <c:ext xmlns:c16="http://schemas.microsoft.com/office/drawing/2014/chart" uri="{C3380CC4-5D6E-409C-BE32-E72D297353CC}">
              <c16:uniqueId val="{00000000-BB06-4974-B7F0-130E491C7D06}"/>
            </c:ext>
          </c:extLst>
        </c:ser>
        <c:ser>
          <c:idx val="1"/>
          <c:order val="1"/>
          <c:tx>
            <c:strRef>
              <c:f>Data_by_gas!$A$25</c:f>
              <c:strCache>
                <c:ptCount val="1"/>
                <c:pt idx="0">
                  <c:v>Non-CO₂</c:v>
                </c:pt>
              </c:strCache>
            </c:strRef>
          </c:tx>
          <c:spPr>
            <a:ln w="25400">
              <a:solidFill>
                <a:srgbClr val="0000FF"/>
              </a:solidFill>
              <a:round/>
            </a:ln>
          </c:spPr>
          <c:marker>
            <c:symbol val="triangle"/>
            <c:size val="7"/>
            <c:spPr>
              <a:solidFill>
                <a:srgbClr val="0000FF"/>
              </a:solidFill>
              <a:ln>
                <a:solidFill>
                  <a:srgbClr val="3399FF"/>
                </a:solidFill>
              </a:ln>
            </c:spPr>
          </c:marker>
          <c:dLbls>
            <c:numFmt formatCode="#,##0.0" sourceLinked="0"/>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[0]!LBL_GAS_YEARS</c:f>
              <c:strCache>
                <c:ptCount val="32"/>
                <c:pt idx="0">
                  <c:v>Base year</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[0]!GHG_W_LULUCF_NONCO2</c:f>
              <c:numCache>
                <c:formatCode>#,##0.0</c:formatCode>
                <c:ptCount val="32"/>
                <c:pt idx="0">
                  <c:v>4173861.8086187928</c:v>
                </c:pt>
                <c:pt idx="1">
                  <c:v>4048873.1078562411</c:v>
                </c:pt>
                <c:pt idx="2">
                  <c:v>3966764.682020063</c:v>
                </c:pt>
                <c:pt idx="3">
                  <c:v>3906689.7585562882</c:v>
                </c:pt>
                <c:pt idx="4">
                  <c:v>3858641.165099856</c:v>
                </c:pt>
                <c:pt idx="5">
                  <c:v>3847159.9390098471</c:v>
                </c:pt>
                <c:pt idx="6">
                  <c:v>3852379.4813699913</c:v>
                </c:pt>
                <c:pt idx="7">
                  <c:v>3807365.5654262085</c:v>
                </c:pt>
                <c:pt idx="8">
                  <c:v>3750136.5424196972</c:v>
                </c:pt>
                <c:pt idx="9">
                  <c:v>3661539.1082121981</c:v>
                </c:pt>
                <c:pt idx="10">
                  <c:v>3640584.4698057324</c:v>
                </c:pt>
                <c:pt idx="11">
                  <c:v>3582418.3475368461</c:v>
                </c:pt>
                <c:pt idx="12">
                  <c:v>3553396.8026959514</c:v>
                </c:pt>
                <c:pt idx="13">
                  <c:v>3534869.5476122051</c:v>
                </c:pt>
                <c:pt idx="14">
                  <c:v>3546581.2648057588</c:v>
                </c:pt>
                <c:pt idx="15">
                  <c:v>3526066.6247770232</c:v>
                </c:pt>
                <c:pt idx="16">
                  <c:v>3517561.4392465479</c:v>
                </c:pt>
                <c:pt idx="17">
                  <c:v>3539366.7864920665</c:v>
                </c:pt>
                <c:pt idx="18">
                  <c:v>3507265.8726831283</c:v>
                </c:pt>
                <c:pt idx="19">
                  <c:v>3419373.5163212367</c:v>
                </c:pt>
                <c:pt idx="20">
                  <c:v>3406393.8911211239</c:v>
                </c:pt>
                <c:pt idx="21">
                  <c:v>3401754.4602222689</c:v>
                </c:pt>
                <c:pt idx="22">
                  <c:v>3379407.8328076983</c:v>
                </c:pt>
                <c:pt idx="23">
                  <c:v>3405614.2780197007</c:v>
                </c:pt>
                <c:pt idx="24">
                  <c:v>3400634.4915335374</c:v>
                </c:pt>
                <c:pt idx="25">
                  <c:v>3390770.1536442079</c:v>
                </c:pt>
                <c:pt idx="26">
                  <c:v>3341048.3126063193</c:v>
                </c:pt>
                <c:pt idx="27">
                  <c:v>3402845.4600784653</c:v>
                </c:pt>
                <c:pt idx="28">
                  <c:v>3446456.4920053319</c:v>
                </c:pt>
                <c:pt idx="29">
                  <c:v>3398082.5594234439</c:v>
                </c:pt>
                <c:pt idx="30">
                  <c:v>3333756.5274017258</c:v>
                </c:pt>
                <c:pt idx="31">
                  <c:v>3211466.5788831078</c:v>
                </c:pt>
              </c:numCache>
            </c:numRef>
          </c:val>
          <c:smooth val="0"/>
          <c:extLst>
            <c:ext xmlns:c16="http://schemas.microsoft.com/office/drawing/2014/chart" uri="{C3380CC4-5D6E-409C-BE32-E72D297353CC}">
              <c16:uniqueId val="{00000001-BB06-4974-B7F0-130E491C7D06}"/>
            </c:ext>
          </c:extLst>
        </c:ser>
        <c:ser>
          <c:idx val="2"/>
          <c:order val="2"/>
          <c:tx>
            <c:strRef>
              <c:f>Data_by_gas!$A$26</c:f>
              <c:strCache>
                <c:ptCount val="1"/>
                <c:pt idx="0">
                  <c:v>Total GHG</c:v>
                </c:pt>
              </c:strCache>
            </c:strRef>
          </c:tx>
          <c:spPr>
            <a:ln w="25400">
              <a:solidFill>
                <a:srgbClr val="339966"/>
              </a:solidFill>
              <a:round/>
            </a:ln>
          </c:spPr>
          <c:marker>
            <c:symbol val="x"/>
            <c:size val="7"/>
            <c:spPr>
              <a:noFill/>
              <a:ln w="15875">
                <a:solidFill>
                  <a:srgbClr val="339966"/>
                </a:solidFill>
              </a:ln>
            </c:spPr>
          </c:marker>
          <c:dLbls>
            <c:numFmt formatCode="#,##0.0" sourceLinked="0"/>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[0]!LBL_GAS_YEARS</c:f>
              <c:strCache>
                <c:ptCount val="32"/>
                <c:pt idx="0">
                  <c:v>Base year</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[0]!GHG_W_LULUCF_TOTALGHG</c:f>
              <c:numCache>
                <c:formatCode>#,##0.0</c:formatCode>
                <c:ptCount val="32"/>
                <c:pt idx="0">
                  <c:v>18064774.34705893</c:v>
                </c:pt>
                <c:pt idx="1">
                  <c:v>17343209.86989342</c:v>
                </c:pt>
                <c:pt idx="2">
                  <c:v>16743690.428692412</c:v>
                </c:pt>
                <c:pt idx="3">
                  <c:v>16456848.674453145</c:v>
                </c:pt>
                <c:pt idx="4">
                  <c:v>16109455.142118061</c:v>
                </c:pt>
                <c:pt idx="5">
                  <c:v>16105245.340027254</c:v>
                </c:pt>
                <c:pt idx="6">
                  <c:v>16280137.781163663</c:v>
                </c:pt>
                <c:pt idx="7">
                  <c:v>16080468.259234108</c:v>
                </c:pt>
                <c:pt idx="8">
                  <c:v>15954565.254154645</c:v>
                </c:pt>
                <c:pt idx="9">
                  <c:v>15887790.558773711</c:v>
                </c:pt>
                <c:pt idx="10">
                  <c:v>16198184.482395438</c:v>
                </c:pt>
                <c:pt idx="11">
                  <c:v>16032858.652528673</c:v>
                </c:pt>
                <c:pt idx="12">
                  <c:v>16123380.420914873</c:v>
                </c:pt>
                <c:pt idx="13">
                  <c:v>16328711.610517085</c:v>
                </c:pt>
                <c:pt idx="14">
                  <c:v>16559059.14377434</c:v>
                </c:pt>
                <c:pt idx="15">
                  <c:v>16565281.484463912</c:v>
                </c:pt>
                <c:pt idx="16">
                  <c:v>16510761.771594424</c:v>
                </c:pt>
                <c:pt idx="17">
                  <c:v>16748994.478323821</c:v>
                </c:pt>
                <c:pt idx="18">
                  <c:v>16274927.533658175</c:v>
                </c:pt>
                <c:pt idx="19">
                  <c:v>15068599.72988091</c:v>
                </c:pt>
                <c:pt idx="20">
                  <c:v>15510625.217680976</c:v>
                </c:pt>
                <c:pt idx="21">
                  <c:v>15379517.849941377</c:v>
                </c:pt>
                <c:pt idx="22">
                  <c:v>15146619.510168934</c:v>
                </c:pt>
                <c:pt idx="23">
                  <c:v>15249222.793618534</c:v>
                </c:pt>
                <c:pt idx="24">
                  <c:v>14977281.671489496</c:v>
                </c:pt>
                <c:pt idx="25">
                  <c:v>14988754.88510441</c:v>
                </c:pt>
                <c:pt idx="26">
                  <c:v>14618755.114871932</c:v>
                </c:pt>
                <c:pt idx="27">
                  <c:v>14776048.728576485</c:v>
                </c:pt>
                <c:pt idx="28">
                  <c:v>14969450.837067097</c:v>
                </c:pt>
                <c:pt idx="29">
                  <c:v>14686398.828205183</c:v>
                </c:pt>
                <c:pt idx="30">
                  <c:v>13435693.925883856</c:v>
                </c:pt>
                <c:pt idx="31">
                  <c:v>13737406.613022741</c:v>
                </c:pt>
              </c:numCache>
            </c:numRef>
          </c:val>
          <c:smooth val="0"/>
          <c:extLst>
            <c:ext xmlns:c16="http://schemas.microsoft.com/office/drawing/2014/chart" uri="{C3380CC4-5D6E-409C-BE32-E72D297353CC}">
              <c16:uniqueId val="{00000002-BB06-4974-B7F0-130E491C7D06}"/>
            </c:ext>
          </c:extLst>
        </c:ser>
        <c:dLbls>
          <c:showLegendKey val="0"/>
          <c:showVal val="0"/>
          <c:showCatName val="0"/>
          <c:showSerName val="0"/>
          <c:showPercent val="0"/>
          <c:showBubbleSize val="0"/>
        </c:dLbls>
        <c:hiLowLines>
          <c:spPr>
            <a:ln>
              <a:noFill/>
            </a:ln>
          </c:spPr>
        </c:hiLowLines>
        <c:marker val="1"/>
        <c:smooth val="0"/>
        <c:axId val="75336967"/>
        <c:axId val="44895045"/>
      </c:lineChart>
      <c:catAx>
        <c:axId val="75336967"/>
        <c:scaling>
          <c:orientation val="minMax"/>
        </c:scaling>
        <c:delete val="0"/>
        <c:axPos val="b"/>
        <c:numFmt formatCode="General" sourceLinked="1"/>
        <c:majorTickMark val="out"/>
        <c:minorTickMark val="none"/>
        <c:tickLblPos val="low"/>
        <c:spPr>
          <a:ln w="3240">
            <a:solidFill>
              <a:srgbClr val="000000"/>
            </a:solidFill>
            <a:round/>
          </a:ln>
        </c:spPr>
        <c:txPr>
          <a:bodyPr/>
          <a:lstStyle/>
          <a:p>
            <a:pPr>
              <a:defRPr sz="900" b="0" strike="noStrike" spc="-1">
                <a:solidFill>
                  <a:srgbClr val="000000"/>
                </a:solidFill>
                <a:uFill>
                  <a:solidFill>
                    <a:srgbClr val="FFFFFF"/>
                  </a:solidFill>
                </a:uFill>
                <a:latin typeface="Arial"/>
                <a:ea typeface="Arial"/>
              </a:defRPr>
            </a:pPr>
            <a:endParaRPr lang="en-US"/>
          </a:p>
        </c:txPr>
        <c:crossAx val="44895045"/>
        <c:crosses val="autoZero"/>
        <c:auto val="1"/>
        <c:lblAlgn val="ctr"/>
        <c:lblOffset val="100"/>
        <c:noMultiLvlLbl val="1"/>
      </c:catAx>
      <c:valAx>
        <c:axId val="44895045"/>
        <c:scaling>
          <c:orientation val="minMax"/>
        </c:scaling>
        <c:delete val="0"/>
        <c:axPos val="l"/>
        <c:majorGridlines>
          <c:spPr>
            <a:ln w="3240">
              <a:solidFill>
                <a:srgbClr val="000000"/>
              </a:solidFill>
              <a:round/>
            </a:ln>
          </c:spPr>
        </c:majorGridlines>
        <c:title>
          <c:tx>
            <c:rich>
              <a:bodyPr rot="-5400000"/>
              <a:lstStyle/>
              <a:p>
                <a:pPr>
                  <a:defRPr sz="900" b="0" strike="noStrike" spc="-1">
                    <a:solidFill>
                      <a:srgbClr val="000000"/>
                    </a:solidFill>
                    <a:uFill>
                      <a:solidFill>
                        <a:srgbClr val="FFFFFF"/>
                      </a:solidFill>
                    </a:uFill>
                    <a:latin typeface="Arial"/>
                    <a:ea typeface="Arial"/>
                  </a:defRPr>
                </a:pPr>
                <a:r>
                  <a:rPr lang="en-US" sz="900" b="0" strike="noStrike" spc="-1">
                    <a:solidFill>
                      <a:srgbClr val="000000"/>
                    </a:solidFill>
                    <a:uFill>
                      <a:solidFill>
                        <a:srgbClr val="FFFFFF"/>
                      </a:solidFill>
                    </a:uFill>
                    <a:latin typeface="Arial"/>
                    <a:ea typeface="Arial"/>
                  </a:rPr>
                  <a:t>kt CO</a:t>
                </a:r>
                <a:r>
                  <a:rPr lang="en-US" sz="900" b="0" strike="noStrike" spc="-1" baseline="-25000">
                    <a:solidFill>
                      <a:srgbClr val="000000"/>
                    </a:solidFill>
                    <a:uFill>
                      <a:solidFill>
                        <a:srgbClr val="FFFFFF"/>
                      </a:solidFill>
                    </a:uFill>
                    <a:latin typeface="Arial"/>
                    <a:ea typeface="Arial"/>
                  </a:rPr>
                  <a:t>2</a:t>
                </a:r>
                <a:r>
                  <a:rPr lang="en-US" sz="900" b="0" strike="noStrike" spc="-1">
                    <a:solidFill>
                      <a:srgbClr val="000000"/>
                    </a:solidFill>
                    <a:uFill>
                      <a:solidFill>
                        <a:srgbClr val="FFFFFF"/>
                      </a:solidFill>
                    </a:uFill>
                    <a:latin typeface="Arial"/>
                    <a:ea typeface="Arial"/>
                  </a:rPr>
                  <a:t> equivalent</a:t>
                </a:r>
              </a:p>
            </c:rich>
          </c:tx>
          <c:layout>
            <c:manualLayout>
              <c:xMode val="edge"/>
              <c:yMode val="edge"/>
              <c:x val="1.1453536426968945E-2"/>
              <c:y val="0.32698305013780882"/>
            </c:manualLayout>
          </c:layout>
          <c:overlay val="0"/>
        </c:title>
        <c:numFmt formatCode="#,##0" sourceLinked="0"/>
        <c:majorTickMark val="out"/>
        <c:minorTickMark val="none"/>
        <c:tickLblPos val="nextTo"/>
        <c:spPr>
          <a:ln w="3240">
            <a:solidFill>
              <a:srgbClr val="000000"/>
            </a:solidFill>
            <a:round/>
          </a:ln>
        </c:spPr>
        <c:txPr>
          <a:bodyPr/>
          <a:lstStyle/>
          <a:p>
            <a:pPr>
              <a:defRPr sz="900" b="0" strike="noStrike" spc="-1">
                <a:solidFill>
                  <a:srgbClr val="000000"/>
                </a:solidFill>
                <a:uFill>
                  <a:solidFill>
                    <a:srgbClr val="FFFFFF"/>
                  </a:solidFill>
                </a:uFill>
                <a:latin typeface="Arial"/>
                <a:ea typeface="Arial"/>
              </a:defRPr>
            </a:pPr>
            <a:endParaRPr lang="en-US"/>
          </a:p>
        </c:txPr>
        <c:crossAx val="75336967"/>
        <c:crosses val="autoZero"/>
        <c:crossBetween val="midCat"/>
      </c:valAx>
      <c:spPr>
        <a:noFill/>
        <a:ln w="12600">
          <a:solidFill>
            <a:srgbClr val="808080"/>
          </a:solidFill>
          <a:round/>
        </a:ln>
      </c:spPr>
    </c:plotArea>
    <c:legend>
      <c:legendPos val="b"/>
      <c:layout>
        <c:manualLayout>
          <c:xMode val="edge"/>
          <c:yMode val="edge"/>
          <c:x val="0.32020049280532314"/>
          <c:y val="0.91221091388208697"/>
          <c:w val="0.35822109450220896"/>
          <c:h val="5.3212911177593122E-2"/>
        </c:manualLayout>
      </c:layout>
      <c:overlay val="0"/>
      <c:spPr>
        <a:solidFill>
          <a:srgbClr val="FFFFFF"/>
        </a:solidFill>
        <a:ln w="25560">
          <a:noFill/>
        </a:ln>
      </c:sp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28812778191309796"/>
          <c:y val="4.2849491162292502E-2"/>
          <c:w val="0.67590304728881645"/>
          <c:h val="0.83995715050883801"/>
        </c:manualLayout>
      </c:layout>
      <c:barChart>
        <c:barDir val="bar"/>
        <c:grouping val="clustered"/>
        <c:varyColors val="0"/>
        <c:ser>
          <c:idx val="0"/>
          <c:order val="0"/>
          <c:spPr>
            <a:solidFill>
              <a:srgbClr val="9999FF"/>
            </a:solidFill>
            <a:ln w="6350">
              <a:solidFill>
                <a:srgbClr val="000000"/>
              </a:solidFill>
              <a:round/>
            </a:ln>
          </c:spPr>
          <c:invertIfNegative val="0"/>
          <c:dLbls>
            <c:numFmt formatCode="0.00%" sourceLinked="0"/>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val>
            <c:numRef>
              <c:f>[0]!CC_DATA</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(Data_by_sector!$A$5:$A$13,Data_by_sector!$A$22,Data_by_sector!$A$33,Data_by_sector!$A$42,Data_by_sector!#REF!)</c15:sqref>
                        </c15:formulaRef>
                      </c:ext>
                    </c:extLst>
                  </c:multiLvlStrRef>
                </c15:cat>
              </c15:filteredCategoryTitle>
            </c:ext>
            <c:ext xmlns:c16="http://schemas.microsoft.com/office/drawing/2014/chart" uri="{C3380CC4-5D6E-409C-BE32-E72D297353CC}">
              <c16:uniqueId val="{00000000-AAF0-46B9-8889-C5342B484205}"/>
            </c:ext>
          </c:extLst>
        </c:ser>
        <c:dLbls>
          <c:showLegendKey val="0"/>
          <c:showVal val="0"/>
          <c:showCatName val="0"/>
          <c:showSerName val="0"/>
          <c:showPercent val="0"/>
          <c:showBubbleSize val="0"/>
        </c:dLbls>
        <c:gapWidth val="50"/>
        <c:axId val="46835837"/>
        <c:axId val="28702155"/>
      </c:barChart>
      <c:catAx>
        <c:axId val="46835837"/>
        <c:scaling>
          <c:orientation val="maxMin"/>
        </c:scaling>
        <c:delete val="0"/>
        <c:axPos val="l"/>
        <c:numFmt formatCode="General" sourceLinked="1"/>
        <c:majorTickMark val="out"/>
        <c:minorTickMark val="none"/>
        <c:tickLblPos val="low"/>
        <c:spPr>
          <a:ln w="6350">
            <a:solidFill>
              <a:schemeClr val="tx1"/>
            </a:solidFill>
            <a:round/>
          </a:ln>
        </c:spPr>
        <c:txPr>
          <a:bodyPr/>
          <a:lstStyle/>
          <a:p>
            <a:pPr>
              <a:defRPr sz="900" b="0" strike="noStrike" spc="-1">
                <a:solidFill>
                  <a:srgbClr val="000000"/>
                </a:solidFill>
                <a:uFill>
                  <a:solidFill>
                    <a:srgbClr val="FFFFFF"/>
                  </a:solidFill>
                </a:uFill>
                <a:latin typeface="Arial"/>
                <a:ea typeface="Arial"/>
              </a:defRPr>
            </a:pPr>
            <a:endParaRPr lang="en-US"/>
          </a:p>
        </c:txPr>
        <c:crossAx val="28702155"/>
        <c:crosses val="autoZero"/>
        <c:auto val="1"/>
        <c:lblAlgn val="ctr"/>
        <c:lblOffset val="500"/>
        <c:noMultiLvlLbl val="1"/>
      </c:catAx>
      <c:valAx>
        <c:axId val="28702155"/>
        <c:scaling>
          <c:orientation val="minMax"/>
        </c:scaling>
        <c:delete val="0"/>
        <c:axPos val="b"/>
        <c:majorGridlines>
          <c:spPr>
            <a:ln w="3240">
              <a:solidFill>
                <a:schemeClr val="bg1">
                  <a:lumMod val="75000"/>
                </a:schemeClr>
              </a:solidFill>
              <a:round/>
            </a:ln>
          </c:spPr>
        </c:majorGridlines>
        <c:numFmt formatCode="0%" sourceLinked="0"/>
        <c:majorTickMark val="out"/>
        <c:minorTickMark val="none"/>
        <c:tickLblPos val="nextTo"/>
        <c:spPr>
          <a:ln w="6350">
            <a:solidFill>
              <a:srgbClr val="000000"/>
            </a:solidFill>
            <a:round/>
          </a:ln>
        </c:spPr>
        <c:txPr>
          <a:bodyPr/>
          <a:lstStyle/>
          <a:p>
            <a:pPr>
              <a:defRPr sz="800" b="0" strike="noStrike" spc="-1">
                <a:solidFill>
                  <a:srgbClr val="000000"/>
                </a:solidFill>
                <a:uFill>
                  <a:solidFill>
                    <a:srgbClr val="FFFFFF"/>
                  </a:solidFill>
                </a:uFill>
                <a:latin typeface="Arial"/>
                <a:ea typeface="Arial"/>
              </a:defRPr>
            </a:pPr>
            <a:endParaRPr lang="en-US"/>
          </a:p>
        </c:txPr>
        <c:crossAx val="46835837"/>
        <c:crosses val="max"/>
        <c:crossBetween val="between"/>
      </c:valAx>
      <c:spPr>
        <a:noFill/>
        <a:ln w="12600">
          <a:noFill/>
          <a:round/>
        </a:ln>
      </c:spPr>
    </c:plotArea>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2958096828306"/>
          <c:y val="9.6281601414638193E-2"/>
          <c:w val="0.82375212666667708"/>
          <c:h val="0.8065957505595005"/>
        </c:manualLayout>
      </c:layout>
      <c:barChart>
        <c:barDir val="bar"/>
        <c:grouping val="clustered"/>
        <c:varyColors val="0"/>
        <c:ser>
          <c:idx val="1"/>
          <c:order val="0"/>
          <c:spPr>
            <a:solidFill>
              <a:srgbClr val="9999FF"/>
            </a:solidFill>
            <a:ln w="6350">
              <a:solidFill>
                <a:schemeClr val="tx1"/>
              </a:solidFill>
            </a:ln>
          </c:spPr>
          <c:invertIfNegative val="0"/>
          <c:dLbls>
            <c:numFmt formatCode="#,##0.0" sourceLinked="0"/>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ChartData!$D$130:$D$137</c:f>
              <c:strCache>
                <c:ptCount val="8"/>
                <c:pt idx="0">
                  <c:v>4.A. Forest Land</c:v>
                </c:pt>
                <c:pt idx="1">
                  <c:v>4.B. Cropland</c:v>
                </c:pt>
                <c:pt idx="2">
                  <c:v>4.C. Grassland</c:v>
                </c:pt>
                <c:pt idx="3">
                  <c:v>4.D. Wetlands</c:v>
                </c:pt>
                <c:pt idx="4">
                  <c:v>4.E. Settlements</c:v>
                </c:pt>
                <c:pt idx="5">
                  <c:v>4.F. Other Land</c:v>
                </c:pt>
                <c:pt idx="6">
                  <c:v>4.G. Harvested Wood Products</c:v>
                </c:pt>
                <c:pt idx="7">
                  <c:v>4.H. Other</c:v>
                </c:pt>
              </c:strCache>
            </c:strRef>
          </c:cat>
          <c:val>
            <c:numRef>
              <c:f>ChartData!$D$85:$D$92</c:f>
              <c:numCache>
                <c:formatCode>General</c:formatCode>
                <c:ptCount val="8"/>
                <c:pt idx="0">
                  <c:v>-1924637.7475137971</c:v>
                </c:pt>
                <c:pt idx="1">
                  <c:v>203744.96748758754</c:v>
                </c:pt>
                <c:pt idx="2">
                  <c:v>24624.914067664999</c:v>
                </c:pt>
                <c:pt idx="3">
                  <c:v>77589.778666555256</c:v>
                </c:pt>
                <c:pt idx="4">
                  <c:v>-284.5244837401915</c:v>
                </c:pt>
                <c:pt idx="5">
                  <c:v>6870.2291552045945</c:v>
                </c:pt>
                <c:pt idx="6">
                  <c:v>-54304.499598564682</c:v>
                </c:pt>
                <c:pt idx="7">
                  <c:v>1313.6099500224091</c:v>
                </c:pt>
              </c:numCache>
            </c:numRef>
          </c:val>
          <c:extLst>
            <c:ext xmlns:c16="http://schemas.microsoft.com/office/drawing/2014/chart" uri="{C3380CC4-5D6E-409C-BE32-E72D297353CC}">
              <c16:uniqueId val="{00000002-803C-4513-96B1-B78335225EE1}"/>
            </c:ext>
          </c:extLst>
        </c:ser>
        <c:dLbls>
          <c:dLblPos val="outEnd"/>
          <c:showLegendKey val="0"/>
          <c:showVal val="1"/>
          <c:showCatName val="0"/>
          <c:showSerName val="0"/>
          <c:showPercent val="0"/>
          <c:showBubbleSize val="0"/>
        </c:dLbls>
        <c:gapWidth val="100"/>
        <c:axId val="75319158"/>
        <c:axId val="42713837"/>
      </c:barChart>
      <c:catAx>
        <c:axId val="75319158"/>
        <c:scaling>
          <c:orientation val="maxMin"/>
        </c:scaling>
        <c:delete val="0"/>
        <c:axPos val="l"/>
        <c:numFmt formatCode="General" sourceLinked="1"/>
        <c:majorTickMark val="out"/>
        <c:minorTickMark val="none"/>
        <c:tickLblPos val="low"/>
        <c:spPr>
          <a:ln w="6350">
            <a:solidFill>
              <a:srgbClr val="000000"/>
            </a:solidFill>
            <a:round/>
          </a:ln>
        </c:spPr>
        <c:txPr>
          <a:bodyPr/>
          <a:lstStyle/>
          <a:p>
            <a:pPr>
              <a:defRPr sz="900" b="0" strike="noStrike" spc="-1">
                <a:solidFill>
                  <a:srgbClr val="000000"/>
                </a:solidFill>
                <a:uFill>
                  <a:solidFill>
                    <a:srgbClr val="FFFFFF"/>
                  </a:solidFill>
                </a:uFill>
                <a:latin typeface="Arial"/>
                <a:ea typeface="Arial"/>
              </a:defRPr>
            </a:pPr>
            <a:endParaRPr lang="en-US"/>
          </a:p>
        </c:txPr>
        <c:crossAx val="42713837"/>
        <c:crosses val="autoZero"/>
        <c:auto val="1"/>
        <c:lblAlgn val="ctr"/>
        <c:lblOffset val="800"/>
        <c:noMultiLvlLbl val="1"/>
      </c:catAx>
      <c:valAx>
        <c:axId val="42713837"/>
        <c:scaling>
          <c:orientation val="minMax"/>
        </c:scaling>
        <c:delete val="0"/>
        <c:axPos val="b"/>
        <c:majorGridlines>
          <c:spPr>
            <a:ln w="3240">
              <a:solidFill>
                <a:schemeClr val="bg1">
                  <a:lumMod val="75000"/>
                </a:schemeClr>
              </a:solidFill>
              <a:round/>
            </a:ln>
          </c:spPr>
        </c:majorGridlines>
        <c:numFmt formatCode="#,##0" sourceLinked="0"/>
        <c:majorTickMark val="out"/>
        <c:minorTickMark val="none"/>
        <c:tickLblPos val="nextTo"/>
        <c:spPr>
          <a:ln w="6350">
            <a:solidFill>
              <a:srgbClr val="000000"/>
            </a:solidFill>
            <a:round/>
          </a:ln>
        </c:spPr>
        <c:txPr>
          <a:bodyPr/>
          <a:lstStyle/>
          <a:p>
            <a:pPr>
              <a:defRPr sz="900" b="0" strike="noStrike" spc="-1">
                <a:solidFill>
                  <a:srgbClr val="000000"/>
                </a:solidFill>
                <a:uFill>
                  <a:solidFill>
                    <a:srgbClr val="FFFFFF"/>
                  </a:solidFill>
                </a:uFill>
                <a:latin typeface="Arial"/>
                <a:ea typeface="Arial"/>
              </a:defRPr>
            </a:pPr>
            <a:endParaRPr lang="en-US"/>
          </a:p>
        </c:txPr>
        <c:crossAx val="75319158"/>
        <c:crosses val="max"/>
        <c:crossBetween val="between"/>
      </c:valAx>
      <c:spPr>
        <a:noFill/>
        <a:ln w="25560">
          <a:noFill/>
        </a:ln>
      </c:spPr>
    </c:plotArea>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492958096828306"/>
          <c:y val="9.6281601414638193E-2"/>
          <c:w val="0.82375212666667708"/>
          <c:h val="0.8065957505595005"/>
        </c:manualLayout>
      </c:layout>
      <c:barChart>
        <c:barDir val="bar"/>
        <c:grouping val="clustered"/>
        <c:varyColors val="0"/>
        <c:ser>
          <c:idx val="0"/>
          <c:order val="0"/>
          <c:spPr>
            <a:solidFill>
              <a:srgbClr val="9999FF"/>
            </a:solidFill>
            <a:ln w="6350">
              <a:solidFill>
                <a:srgbClr val="000000"/>
              </a:solidFill>
              <a:round/>
            </a:ln>
          </c:spPr>
          <c:invertIfNegative val="0"/>
          <c:dLbls>
            <c:numFmt formatCode="#,##0.0" sourceLinked="0"/>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ChartData!$C$130:$C$137</c:f>
              <c:strCache>
                <c:ptCount val="8"/>
                <c:pt idx="0">
                  <c:v>4.A. Forest Land</c:v>
                </c:pt>
                <c:pt idx="1">
                  <c:v>4.B. Cropland</c:v>
                </c:pt>
                <c:pt idx="2">
                  <c:v>4.C. Grassland</c:v>
                </c:pt>
                <c:pt idx="3">
                  <c:v>4.D. Wetlands</c:v>
                </c:pt>
                <c:pt idx="4">
                  <c:v>4.E. Settlements</c:v>
                </c:pt>
                <c:pt idx="5">
                  <c:v>4.F. Other Land</c:v>
                </c:pt>
                <c:pt idx="6">
                  <c:v>4.G. Harvested Wood Products</c:v>
                </c:pt>
                <c:pt idx="7">
                  <c:v>4.H. Other</c:v>
                </c:pt>
              </c:strCache>
            </c:strRef>
          </c:cat>
          <c:val>
            <c:numRef>
              <c:f>ChartData!$C$85:$C$92</c:f>
              <c:numCache>
                <c:formatCode>General</c:formatCode>
                <c:ptCount val="8"/>
                <c:pt idx="0">
                  <c:v>-1822808.1577768172</c:v>
                </c:pt>
                <c:pt idx="1">
                  <c:v>273523.76697531878</c:v>
                </c:pt>
                <c:pt idx="2">
                  <c:v>265503.74319873599</c:v>
                </c:pt>
                <c:pt idx="3">
                  <c:v>93938.096395492554</c:v>
                </c:pt>
                <c:pt idx="4">
                  <c:v>20995.751019093877</c:v>
                </c:pt>
                <c:pt idx="5">
                  <c:v>5443.3323524927964</c:v>
                </c:pt>
                <c:pt idx="6">
                  <c:v>-53896.079017886397</c:v>
                </c:pt>
                <c:pt idx="7">
                  <c:v>811.97360773601918</c:v>
                </c:pt>
              </c:numCache>
            </c:numRef>
          </c:val>
          <c:extLst>
            <c:ext xmlns:c16="http://schemas.microsoft.com/office/drawing/2014/chart" uri="{C3380CC4-5D6E-409C-BE32-E72D297353CC}">
              <c16:uniqueId val="{00000000-0C00-4BCF-A35F-A1F524437090}"/>
            </c:ext>
          </c:extLst>
        </c:ser>
        <c:dLbls>
          <c:showLegendKey val="0"/>
          <c:showVal val="0"/>
          <c:showCatName val="0"/>
          <c:showSerName val="0"/>
          <c:showPercent val="0"/>
          <c:showBubbleSize val="0"/>
        </c:dLbls>
        <c:gapWidth val="100"/>
        <c:axId val="75319158"/>
        <c:axId val="42713837"/>
      </c:barChart>
      <c:catAx>
        <c:axId val="75319158"/>
        <c:scaling>
          <c:orientation val="maxMin"/>
        </c:scaling>
        <c:delete val="0"/>
        <c:axPos val="l"/>
        <c:numFmt formatCode="General" sourceLinked="1"/>
        <c:majorTickMark val="out"/>
        <c:minorTickMark val="none"/>
        <c:tickLblPos val="low"/>
        <c:spPr>
          <a:ln w="6350">
            <a:solidFill>
              <a:schemeClr val="tx1"/>
            </a:solidFill>
            <a:round/>
          </a:ln>
        </c:spPr>
        <c:txPr>
          <a:bodyPr/>
          <a:lstStyle/>
          <a:p>
            <a:pPr>
              <a:defRPr sz="900" b="0" strike="noStrike" spc="-1">
                <a:solidFill>
                  <a:srgbClr val="000000"/>
                </a:solidFill>
                <a:uFill>
                  <a:solidFill>
                    <a:srgbClr val="FFFFFF"/>
                  </a:solidFill>
                </a:uFill>
                <a:latin typeface="Arial"/>
                <a:ea typeface="Arial"/>
              </a:defRPr>
            </a:pPr>
            <a:endParaRPr lang="en-US"/>
          </a:p>
        </c:txPr>
        <c:crossAx val="42713837"/>
        <c:crosses val="autoZero"/>
        <c:auto val="1"/>
        <c:lblAlgn val="ctr"/>
        <c:lblOffset val="800"/>
        <c:noMultiLvlLbl val="1"/>
      </c:catAx>
      <c:valAx>
        <c:axId val="42713837"/>
        <c:scaling>
          <c:orientation val="minMax"/>
        </c:scaling>
        <c:delete val="0"/>
        <c:axPos val="b"/>
        <c:majorGridlines>
          <c:spPr>
            <a:ln w="3240">
              <a:solidFill>
                <a:schemeClr val="bg1">
                  <a:lumMod val="75000"/>
                </a:schemeClr>
              </a:solidFill>
              <a:round/>
            </a:ln>
          </c:spPr>
        </c:majorGridlines>
        <c:numFmt formatCode="#,##0" sourceLinked="0"/>
        <c:majorTickMark val="out"/>
        <c:minorTickMark val="none"/>
        <c:tickLblPos val="nextTo"/>
        <c:spPr>
          <a:ln w="6350">
            <a:solidFill>
              <a:srgbClr val="000000"/>
            </a:solidFill>
            <a:round/>
          </a:ln>
        </c:spPr>
        <c:txPr>
          <a:bodyPr/>
          <a:lstStyle/>
          <a:p>
            <a:pPr>
              <a:defRPr sz="900" b="0" strike="noStrike" spc="-1">
                <a:solidFill>
                  <a:srgbClr val="000000"/>
                </a:solidFill>
                <a:uFill>
                  <a:solidFill>
                    <a:srgbClr val="FFFFFF"/>
                  </a:solidFill>
                </a:uFill>
                <a:latin typeface="Arial"/>
                <a:ea typeface="Arial"/>
              </a:defRPr>
            </a:pPr>
            <a:endParaRPr lang="en-US"/>
          </a:p>
        </c:txPr>
        <c:crossAx val="75319158"/>
        <c:crosses val="max"/>
        <c:crossBetween val="between"/>
      </c:valAx>
      <c:spPr>
        <a:noFill/>
        <a:ln w="25560">
          <a:noFill/>
        </a:ln>
      </c:spPr>
    </c:plotArea>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4.0911768014664528E-2"/>
          <c:y val="7.03075814498237E-2"/>
          <c:w val="0.43051182448454689"/>
          <c:h val="0.853875295263404"/>
        </c:manualLayout>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1-C5A0-4741-ACB0-964E9AF5093A}"/>
              </c:ext>
            </c:extLst>
          </c:dPt>
          <c:dPt>
            <c:idx val="1"/>
            <c:bubble3D val="0"/>
            <c:spPr>
              <a:solidFill>
                <a:srgbClr val="C0504D"/>
              </a:solidFill>
              <a:ln>
                <a:noFill/>
              </a:ln>
            </c:spPr>
            <c:extLst>
              <c:ext xmlns:c16="http://schemas.microsoft.com/office/drawing/2014/chart" uri="{C3380CC4-5D6E-409C-BE32-E72D297353CC}">
                <c16:uniqueId val="{00000003-C5A0-4741-ACB0-964E9AF5093A}"/>
              </c:ext>
            </c:extLst>
          </c:dPt>
          <c:dPt>
            <c:idx val="2"/>
            <c:bubble3D val="0"/>
            <c:spPr>
              <a:solidFill>
                <a:srgbClr val="9BBB59"/>
              </a:solidFill>
              <a:ln>
                <a:noFill/>
              </a:ln>
            </c:spPr>
            <c:extLst>
              <c:ext xmlns:c16="http://schemas.microsoft.com/office/drawing/2014/chart" uri="{C3380CC4-5D6E-409C-BE32-E72D297353CC}">
                <c16:uniqueId val="{00000005-C5A0-4741-ACB0-964E9AF5093A}"/>
              </c:ext>
            </c:extLst>
          </c:dPt>
          <c:dPt>
            <c:idx val="3"/>
            <c:bubble3D val="0"/>
            <c:spPr>
              <a:solidFill>
                <a:srgbClr val="8064A2"/>
              </a:solidFill>
              <a:ln>
                <a:noFill/>
              </a:ln>
            </c:spPr>
            <c:extLst>
              <c:ext xmlns:c16="http://schemas.microsoft.com/office/drawing/2014/chart" uri="{C3380CC4-5D6E-409C-BE32-E72D297353CC}">
                <c16:uniqueId val="{00000007-C5A0-4741-ACB0-964E9AF5093A}"/>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ChartData!$C$12:$C$15</c:f>
              <c:strCache>
                <c:ptCount val="4"/>
                <c:pt idx="0">
                  <c:v>CO₂ - 79.15%</c:v>
                </c:pt>
                <c:pt idx="1">
                  <c:v>CH₄ - 13.85%</c:v>
                </c:pt>
                <c:pt idx="2">
                  <c:v>N₂O - 5.59%</c:v>
                </c:pt>
                <c:pt idx="3">
                  <c:v>Aggregate F-gases - 1.41%</c:v>
                </c:pt>
              </c:strCache>
            </c:strRef>
          </c:cat>
          <c:val>
            <c:numRef>
              <c:f>ChartData!$C$5:$C$8</c:f>
              <c:numCache>
                <c:formatCode>General</c:formatCode>
                <c:ptCount val="4"/>
                <c:pt idx="0">
                  <c:v>15258975.916098185</c:v>
                </c:pt>
                <c:pt idx="1">
                  <c:v>2670760.7199448007</c:v>
                </c:pt>
                <c:pt idx="2">
                  <c:v>1078072.4180044536</c:v>
                </c:pt>
                <c:pt idx="3">
                  <c:v>271312.0232286987</c:v>
                </c:pt>
              </c:numCache>
            </c:numRef>
          </c:val>
          <c:extLst>
            <c:ext xmlns:c16="http://schemas.microsoft.com/office/drawing/2014/chart" uri="{C3380CC4-5D6E-409C-BE32-E72D297353CC}">
              <c16:uniqueId val="{00000008-C5A0-4741-ACB0-964E9AF5093A}"/>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63531299212598402"/>
          <c:y val="0.12097375328083999"/>
          <c:w val="0.34173764004420532"/>
          <c:h val="0.74083835374310381"/>
        </c:manualLayout>
      </c:layout>
      <c:overlay val="0"/>
      <c:spPr>
        <a:noFill/>
        <a:ln>
          <a:noFill/>
        </a:ln>
      </c:spPr>
      <c:txPr>
        <a:bodyPr/>
        <a:lstStyle/>
        <a:p>
          <a:pPr>
            <a:defRPr lang="en-US" sz="1000" b="0" i="0" u="none" strike="noStrike" kern="1200" baseline="0">
              <a:solidFill>
                <a:schemeClr val="tx1"/>
              </a:solidFill>
              <a:latin typeface="+mn-lt"/>
              <a:ea typeface="+mn-ea"/>
              <a:cs typeface="+mn-cs"/>
            </a:defRPr>
          </a:pPr>
          <a:endParaRPr lang="en-US"/>
        </a:p>
      </c:tx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6.70852509593442E-2"/>
          <c:y val="6.2897503621474837E-2"/>
          <c:w val="0.41199275870421603"/>
          <c:h val="0.84831894003992703"/>
        </c:manualLayout>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1-9576-4B5E-B96E-7846EBE485A5}"/>
              </c:ext>
            </c:extLst>
          </c:dPt>
          <c:dPt>
            <c:idx val="1"/>
            <c:bubble3D val="0"/>
            <c:spPr>
              <a:solidFill>
                <a:srgbClr val="C0504D"/>
              </a:solidFill>
              <a:ln>
                <a:noFill/>
              </a:ln>
            </c:spPr>
            <c:extLst>
              <c:ext xmlns:c16="http://schemas.microsoft.com/office/drawing/2014/chart" uri="{C3380CC4-5D6E-409C-BE32-E72D297353CC}">
                <c16:uniqueId val="{00000003-9576-4B5E-B96E-7846EBE485A5}"/>
              </c:ext>
            </c:extLst>
          </c:dPt>
          <c:dPt>
            <c:idx val="2"/>
            <c:bubble3D val="0"/>
            <c:spPr>
              <a:solidFill>
                <a:srgbClr val="9BBB59"/>
              </a:solidFill>
              <a:ln>
                <a:noFill/>
              </a:ln>
            </c:spPr>
            <c:extLst>
              <c:ext xmlns:c16="http://schemas.microsoft.com/office/drawing/2014/chart" uri="{C3380CC4-5D6E-409C-BE32-E72D297353CC}">
                <c16:uniqueId val="{00000005-9576-4B5E-B96E-7846EBE485A5}"/>
              </c:ext>
            </c:extLst>
          </c:dPt>
          <c:dPt>
            <c:idx val="3"/>
            <c:bubble3D val="0"/>
            <c:spPr>
              <a:solidFill>
                <a:srgbClr val="8064A2"/>
              </a:solidFill>
              <a:ln>
                <a:noFill/>
              </a:ln>
            </c:spPr>
            <c:extLst>
              <c:ext xmlns:c16="http://schemas.microsoft.com/office/drawing/2014/chart" uri="{C3380CC4-5D6E-409C-BE32-E72D297353CC}">
                <c16:uniqueId val="{00000007-9576-4B5E-B96E-7846EBE485A5}"/>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ChartData!$D$12:$D$15</c:f>
              <c:strCache>
                <c:ptCount val="4"/>
                <c:pt idx="0">
                  <c:v>CO₂ - 80.20%</c:v>
                </c:pt>
                <c:pt idx="1">
                  <c:v>CH₄ - 11.76%</c:v>
                </c:pt>
                <c:pt idx="2">
                  <c:v>N₂O - 5.41%</c:v>
                </c:pt>
                <c:pt idx="3">
                  <c:v>Aggregate F-gases - 2.62%</c:v>
                </c:pt>
              </c:strCache>
            </c:strRef>
          </c:cat>
          <c:val>
            <c:numRef>
              <c:f>ChartData!$D$5:$D$8</c:f>
              <c:numCache>
                <c:formatCode>General</c:formatCode>
                <c:ptCount val="4"/>
                <c:pt idx="0">
                  <c:v>12351794.172134435</c:v>
                </c:pt>
                <c:pt idx="1">
                  <c:v>1811600.4395097867</c:v>
                </c:pt>
                <c:pt idx="2">
                  <c:v>833791.16013519047</c:v>
                </c:pt>
                <c:pt idx="3">
                  <c:v>403582.2397222147</c:v>
                </c:pt>
              </c:numCache>
            </c:numRef>
          </c:val>
          <c:extLst>
            <c:ext xmlns:c16="http://schemas.microsoft.com/office/drawing/2014/chart" uri="{C3380CC4-5D6E-409C-BE32-E72D297353CC}">
              <c16:uniqueId val="{00000008-9576-4B5E-B96E-7846EBE485A5}"/>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63937284599072741"/>
          <c:y val="0.14241775934408729"/>
          <c:w val="0.34173764004420532"/>
          <c:h val="0.69638749250766729"/>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4.185106678024525E-2"/>
          <c:y val="7.8807909795060319E-2"/>
          <c:w val="0.42602710478064593"/>
          <c:h val="0.87034186592919871"/>
        </c:manualLayout>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1-67C4-4F44-86F4-CEE129DFC311}"/>
              </c:ext>
            </c:extLst>
          </c:dPt>
          <c:dPt>
            <c:idx val="1"/>
            <c:bubble3D val="0"/>
            <c:spPr>
              <a:solidFill>
                <a:srgbClr val="C0504D"/>
              </a:solidFill>
              <a:ln>
                <a:noFill/>
              </a:ln>
            </c:spPr>
            <c:extLst>
              <c:ext xmlns:c16="http://schemas.microsoft.com/office/drawing/2014/chart" uri="{C3380CC4-5D6E-409C-BE32-E72D297353CC}">
                <c16:uniqueId val="{00000003-67C4-4F44-86F4-CEE129DFC311}"/>
              </c:ext>
            </c:extLst>
          </c:dPt>
          <c:dPt>
            <c:idx val="2"/>
            <c:bubble3D val="0"/>
            <c:spPr>
              <a:solidFill>
                <a:srgbClr val="9BBB59"/>
              </a:solidFill>
              <a:ln>
                <a:noFill/>
              </a:ln>
            </c:spPr>
            <c:extLst>
              <c:ext xmlns:c16="http://schemas.microsoft.com/office/drawing/2014/chart" uri="{C3380CC4-5D6E-409C-BE32-E72D297353CC}">
                <c16:uniqueId val="{00000005-67C4-4F44-86F4-CEE129DFC311}"/>
              </c:ext>
            </c:extLst>
          </c:dPt>
          <c:dPt>
            <c:idx val="3"/>
            <c:bubble3D val="0"/>
            <c:spPr>
              <a:solidFill>
                <a:srgbClr val="8064A2"/>
              </a:solidFill>
              <a:ln>
                <a:noFill/>
              </a:ln>
            </c:spPr>
            <c:extLst>
              <c:ext xmlns:c16="http://schemas.microsoft.com/office/drawing/2014/chart" uri="{C3380CC4-5D6E-409C-BE32-E72D297353CC}">
                <c16:uniqueId val="{00000007-67C4-4F44-86F4-CEE129DFC311}"/>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ChartData!$C$27:$C$30</c:f>
              <c:strCache>
                <c:ptCount val="4"/>
                <c:pt idx="0">
                  <c:v>CO₂ - 76.90%</c:v>
                </c:pt>
                <c:pt idx="1">
                  <c:v>CH₄ - 15.44%</c:v>
                </c:pt>
                <c:pt idx="2">
                  <c:v>N₂O - 6.16%</c:v>
                </c:pt>
                <c:pt idx="3">
                  <c:v>Aggregate F-gases - 1.50%</c:v>
                </c:pt>
              </c:strCache>
            </c:strRef>
          </c:cat>
          <c:val>
            <c:numRef>
              <c:f>ChartData!$C$20:$C$23</c:f>
              <c:numCache>
                <c:formatCode>General</c:formatCode>
                <c:ptCount val="4"/>
                <c:pt idx="0">
                  <c:v>13890912.538440138</c:v>
                </c:pt>
                <c:pt idx="1">
                  <c:v>2789410.351476769</c:v>
                </c:pt>
                <c:pt idx="2">
                  <c:v>1113139.433913325</c:v>
                </c:pt>
                <c:pt idx="3">
                  <c:v>271312.02322869876</c:v>
                </c:pt>
              </c:numCache>
            </c:numRef>
          </c:val>
          <c:extLst>
            <c:ext xmlns:c16="http://schemas.microsoft.com/office/drawing/2014/chart" uri="{C3380CC4-5D6E-409C-BE32-E72D297353CC}">
              <c16:uniqueId val="{00000008-67C4-4F44-86F4-CEE129DFC311}"/>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64709857344418253"/>
          <c:y val="0.13596843276786619"/>
          <c:w val="0.34171965900011225"/>
          <c:h val="0.78999561566220367"/>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6.5900328859809551E-2"/>
          <c:y val="6.7420586101384808E-2"/>
          <c:w val="0.41734284708448183"/>
          <c:h val="0.87613279436881231"/>
        </c:manualLayout>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1-85AA-4729-A63E-4A3D96403ACA}"/>
              </c:ext>
            </c:extLst>
          </c:dPt>
          <c:dPt>
            <c:idx val="1"/>
            <c:bubble3D val="0"/>
            <c:spPr>
              <a:solidFill>
                <a:srgbClr val="C0504D"/>
              </a:solidFill>
              <a:ln>
                <a:noFill/>
              </a:ln>
            </c:spPr>
            <c:extLst>
              <c:ext xmlns:c16="http://schemas.microsoft.com/office/drawing/2014/chart" uri="{C3380CC4-5D6E-409C-BE32-E72D297353CC}">
                <c16:uniqueId val="{00000003-85AA-4729-A63E-4A3D96403ACA}"/>
              </c:ext>
            </c:extLst>
          </c:dPt>
          <c:dPt>
            <c:idx val="2"/>
            <c:bubble3D val="0"/>
            <c:spPr>
              <a:solidFill>
                <a:srgbClr val="9BBB59"/>
              </a:solidFill>
              <a:ln>
                <a:noFill/>
              </a:ln>
            </c:spPr>
            <c:extLst>
              <c:ext xmlns:c16="http://schemas.microsoft.com/office/drawing/2014/chart" uri="{C3380CC4-5D6E-409C-BE32-E72D297353CC}">
                <c16:uniqueId val="{00000005-85AA-4729-A63E-4A3D96403ACA}"/>
              </c:ext>
            </c:extLst>
          </c:dPt>
          <c:dPt>
            <c:idx val="3"/>
            <c:bubble3D val="0"/>
            <c:spPr>
              <a:solidFill>
                <a:srgbClr val="8064A2"/>
              </a:solidFill>
              <a:ln>
                <a:noFill/>
              </a:ln>
            </c:spPr>
            <c:extLst>
              <c:ext xmlns:c16="http://schemas.microsoft.com/office/drawing/2014/chart" uri="{C3380CC4-5D6E-409C-BE32-E72D297353CC}">
                <c16:uniqueId val="{00000007-85AA-4729-A63E-4A3D96403ACA}"/>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strRef>
              <c:f>ChartData!$D$27:$D$30</c:f>
              <c:strCache>
                <c:ptCount val="4"/>
                <c:pt idx="0">
                  <c:v>CO₂ - 76.62%</c:v>
                </c:pt>
                <c:pt idx="1">
                  <c:v>CH₄ - 14.05%</c:v>
                </c:pt>
                <c:pt idx="2">
                  <c:v>N₂O - 6.39%</c:v>
                </c:pt>
                <c:pt idx="3">
                  <c:v>Aggregate F-gases - 2.94%</c:v>
                </c:pt>
              </c:strCache>
            </c:strRef>
          </c:cat>
          <c:val>
            <c:numRef>
              <c:f>ChartData!$D$20:$D$23</c:f>
              <c:numCache>
                <c:formatCode>General</c:formatCode>
                <c:ptCount val="4"/>
                <c:pt idx="0">
                  <c:v>10525940.034139633</c:v>
                </c:pt>
                <c:pt idx="1">
                  <c:v>1929914.7111162264</c:v>
                </c:pt>
                <c:pt idx="2">
                  <c:v>877969.62804466637</c:v>
                </c:pt>
                <c:pt idx="3">
                  <c:v>403582.23972221487</c:v>
                </c:pt>
              </c:numCache>
            </c:numRef>
          </c:val>
          <c:extLst>
            <c:ext xmlns:c16="http://schemas.microsoft.com/office/drawing/2014/chart" uri="{C3380CC4-5D6E-409C-BE32-E72D297353CC}">
              <c16:uniqueId val="{00000008-85AA-4729-A63E-4A3D96403ACA}"/>
            </c:ext>
          </c:extLst>
        </c:ser>
        <c:dLbls>
          <c:showLegendKey val="0"/>
          <c:showVal val="0"/>
          <c:showCatName val="0"/>
          <c:showSerName val="0"/>
          <c:showPercent val="0"/>
          <c:showBubbleSize val="0"/>
          <c:showLeaderLines val="0"/>
        </c:dLbls>
        <c:firstSliceAng val="0"/>
      </c:pieChart>
      <c:spPr>
        <a:solidFill>
          <a:srgbClr val="FFFFFF"/>
        </a:solidFill>
        <a:ln>
          <a:noFill/>
        </a:ln>
      </c:spPr>
    </c:plotArea>
    <c:legend>
      <c:legendPos val="r"/>
      <c:layout>
        <c:manualLayout>
          <c:xMode val="edge"/>
          <c:yMode val="edge"/>
          <c:x val="0.64192318590453623"/>
          <c:y val="0.13701956224905026"/>
          <c:w val="0.34171965900011225"/>
          <c:h val="0.72873410933409044"/>
        </c:manualLayout>
      </c:layout>
      <c:overlay val="0"/>
      <c:spPr>
        <a:noFill/>
        <a:ln>
          <a:noFill/>
        </a:ln>
      </c:spPr>
    </c:legend>
    <c:plotVisOnly val="1"/>
    <c:dispBlanksAs val="zero"/>
    <c:showDLblsOverMax val="1"/>
  </c:chart>
  <c:spPr>
    <a:solidFill>
      <a:srgbClr val="FFFFFF"/>
    </a:solid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61919</xdr:colOff>
      <xdr:row>43</xdr:row>
      <xdr:rowOff>106200</xdr:rowOff>
    </xdr:from>
    <xdr:to>
      <xdr:col>5</xdr:col>
      <xdr:colOff>1540565</xdr:colOff>
      <xdr:row>62</xdr:row>
      <xdr:rowOff>32400</xdr:rowOff>
    </xdr:to>
    <xdr:graphicFrame macro="">
      <xdr:nvGraphicFramePr>
        <xdr:cNvPr id="2" name="gasesWithoutLulucf">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61920</xdr:colOff>
      <xdr:row>63</xdr:row>
      <xdr:rowOff>92880</xdr:rowOff>
    </xdr:from>
    <xdr:to>
      <xdr:col>5</xdr:col>
      <xdr:colOff>1530360</xdr:colOff>
      <xdr:row>82</xdr:row>
      <xdr:rowOff>73439</xdr:rowOff>
    </xdr:to>
    <xdr:graphicFrame macro="">
      <xdr:nvGraphicFramePr>
        <xdr:cNvPr id="3" name="gasesWithLulucf">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83880</xdr:colOff>
      <xdr:row>94</xdr:row>
      <xdr:rowOff>130680</xdr:rowOff>
    </xdr:from>
    <xdr:to>
      <xdr:col>5</xdr:col>
      <xdr:colOff>1552320</xdr:colOff>
      <xdr:row>115</xdr:row>
      <xdr:rowOff>61919</xdr:rowOff>
    </xdr:to>
    <xdr:graphicFrame macro="">
      <xdr:nvGraphicFramePr>
        <xdr:cNvPr id="4" name="subSectors">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47520</xdr:colOff>
      <xdr:row>288</xdr:row>
      <xdr:rowOff>76200</xdr:rowOff>
    </xdr:from>
    <xdr:to>
      <xdr:col>5</xdr:col>
      <xdr:colOff>1551960</xdr:colOff>
      <xdr:row>305</xdr:row>
      <xdr:rowOff>161684</xdr:rowOff>
    </xdr:to>
    <xdr:graphicFrame macro="">
      <xdr:nvGraphicFramePr>
        <xdr:cNvPr id="5" name="subSectors/last/lulucf">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47520</xdr:colOff>
      <xdr:row>268</xdr:row>
      <xdr:rowOff>57150</xdr:rowOff>
    </xdr:from>
    <xdr:to>
      <xdr:col>5</xdr:col>
      <xdr:colOff>1551960</xdr:colOff>
      <xdr:row>285</xdr:row>
      <xdr:rowOff>133201</xdr:rowOff>
    </xdr:to>
    <xdr:graphicFrame macro="">
      <xdr:nvGraphicFramePr>
        <xdr:cNvPr id="6" name="subSectors/base/lulucf">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294120</xdr:colOff>
      <xdr:row>122</xdr:row>
      <xdr:rowOff>55665</xdr:rowOff>
    </xdr:from>
    <xdr:to>
      <xdr:col>2</xdr:col>
      <xdr:colOff>1569960</xdr:colOff>
      <xdr:row>136</xdr:row>
      <xdr:rowOff>74386</xdr:rowOff>
    </xdr:to>
    <xdr:graphicFrame macro="">
      <xdr:nvGraphicFramePr>
        <xdr:cNvPr id="7" name="gasesWithoutLulucf/base">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56160</xdr:colOff>
      <xdr:row>122</xdr:row>
      <xdr:rowOff>63360</xdr:rowOff>
    </xdr:from>
    <xdr:to>
      <xdr:col>5</xdr:col>
      <xdr:colOff>1504950</xdr:colOff>
      <xdr:row>136</xdr:row>
      <xdr:rowOff>82081</xdr:rowOff>
    </xdr:to>
    <xdr:graphicFrame macro="">
      <xdr:nvGraphicFramePr>
        <xdr:cNvPr id="8" name="gasesWithoutLulucf/last">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294480</xdr:colOff>
      <xdr:row>138</xdr:row>
      <xdr:rowOff>31680</xdr:rowOff>
    </xdr:from>
    <xdr:to>
      <xdr:col>2</xdr:col>
      <xdr:colOff>1580040</xdr:colOff>
      <xdr:row>151</xdr:row>
      <xdr:rowOff>150480</xdr:rowOff>
    </xdr:to>
    <xdr:graphicFrame macro="">
      <xdr:nvGraphicFramePr>
        <xdr:cNvPr id="9" name="gasesWithLulucf/base">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65880</xdr:colOff>
      <xdr:row>138</xdr:row>
      <xdr:rowOff>55440</xdr:rowOff>
    </xdr:from>
    <xdr:to>
      <xdr:col>5</xdr:col>
      <xdr:colOff>1466850</xdr:colOff>
      <xdr:row>152</xdr:row>
      <xdr:rowOff>7560</xdr:rowOff>
    </xdr:to>
    <xdr:graphicFrame macro="">
      <xdr:nvGraphicFramePr>
        <xdr:cNvPr id="10" name="gasesWithLulucf/last">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262080</xdr:colOff>
      <xdr:row>159</xdr:row>
      <xdr:rowOff>47580</xdr:rowOff>
    </xdr:from>
    <xdr:to>
      <xdr:col>2</xdr:col>
      <xdr:colOff>1547640</xdr:colOff>
      <xdr:row>172</xdr:row>
      <xdr:rowOff>161624</xdr:rowOff>
    </xdr:to>
    <xdr:graphicFrame macro="">
      <xdr:nvGraphicFramePr>
        <xdr:cNvPr id="11" name="subSectors/base">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57959</xdr:colOff>
      <xdr:row>159</xdr:row>
      <xdr:rowOff>47520</xdr:rowOff>
    </xdr:from>
    <xdr:to>
      <xdr:col>5</xdr:col>
      <xdr:colOff>1514474</xdr:colOff>
      <xdr:row>173</xdr:row>
      <xdr:rowOff>1439</xdr:rowOff>
    </xdr:to>
    <xdr:graphicFrame macro="">
      <xdr:nvGraphicFramePr>
        <xdr:cNvPr id="12" name="subSectors/last">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63360</xdr:colOff>
      <xdr:row>185</xdr:row>
      <xdr:rowOff>72720</xdr:rowOff>
    </xdr:from>
    <xdr:to>
      <xdr:col>2</xdr:col>
      <xdr:colOff>1531800</xdr:colOff>
      <xdr:row>202</xdr:row>
      <xdr:rowOff>123825</xdr:rowOff>
    </xdr:to>
    <xdr:graphicFrame macro="">
      <xdr:nvGraphicFramePr>
        <xdr:cNvPr id="13" name="subSectors/base/energy">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35640</xdr:colOff>
      <xdr:row>185</xdr:row>
      <xdr:rowOff>73440</xdr:rowOff>
    </xdr:from>
    <xdr:to>
      <xdr:col>5</xdr:col>
      <xdr:colOff>1504080</xdr:colOff>
      <xdr:row>203</xdr:row>
      <xdr:rowOff>57151</xdr:rowOff>
    </xdr:to>
    <xdr:graphicFrame macro="">
      <xdr:nvGraphicFramePr>
        <xdr:cNvPr id="14" name="subSectors/last/energy">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62640</xdr:colOff>
      <xdr:row>210</xdr:row>
      <xdr:rowOff>54719</xdr:rowOff>
    </xdr:from>
    <xdr:to>
      <xdr:col>2</xdr:col>
      <xdr:colOff>1531080</xdr:colOff>
      <xdr:row>227</xdr:row>
      <xdr:rowOff>133349</xdr:rowOff>
    </xdr:to>
    <xdr:graphicFrame macro="">
      <xdr:nvGraphicFramePr>
        <xdr:cNvPr id="15" name="subSectors/base/industrial">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66600</xdr:colOff>
      <xdr:row>210</xdr:row>
      <xdr:rowOff>76319</xdr:rowOff>
    </xdr:from>
    <xdr:to>
      <xdr:col>5</xdr:col>
      <xdr:colOff>1535040</xdr:colOff>
      <xdr:row>227</xdr:row>
      <xdr:rowOff>133349</xdr:rowOff>
    </xdr:to>
    <xdr:graphicFrame macro="">
      <xdr:nvGraphicFramePr>
        <xdr:cNvPr id="16" name="subSectors/last/industrial">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82440</xdr:colOff>
      <xdr:row>235</xdr:row>
      <xdr:rowOff>58320</xdr:rowOff>
    </xdr:from>
    <xdr:to>
      <xdr:col>2</xdr:col>
      <xdr:colOff>1550880</xdr:colOff>
      <xdr:row>253</xdr:row>
      <xdr:rowOff>132120</xdr:rowOff>
    </xdr:to>
    <xdr:graphicFrame macro="">
      <xdr:nvGraphicFramePr>
        <xdr:cNvPr id="17" name="subSectors/base/agriculture">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xdr:col>
      <xdr:colOff>59040</xdr:colOff>
      <xdr:row>235</xdr:row>
      <xdr:rowOff>72720</xdr:rowOff>
    </xdr:from>
    <xdr:to>
      <xdr:col>5</xdr:col>
      <xdr:colOff>1527480</xdr:colOff>
      <xdr:row>253</xdr:row>
      <xdr:rowOff>156960</xdr:rowOff>
    </xdr:to>
    <xdr:graphicFrame macro="">
      <xdr:nvGraphicFramePr>
        <xdr:cNvPr id="18" name="subSectors/last/agriculture">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180975</xdr:colOff>
      <xdr:row>312</xdr:row>
      <xdr:rowOff>65519</xdr:rowOff>
    </xdr:from>
    <xdr:to>
      <xdr:col>2</xdr:col>
      <xdr:colOff>1616040</xdr:colOff>
      <xdr:row>330</xdr:row>
      <xdr:rowOff>85724</xdr:rowOff>
    </xdr:to>
    <xdr:graphicFrame macro="">
      <xdr:nvGraphicFramePr>
        <xdr:cNvPr id="19" name="subSectors/base/waste">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66600</xdr:colOff>
      <xdr:row>312</xdr:row>
      <xdr:rowOff>76319</xdr:rowOff>
    </xdr:from>
    <xdr:to>
      <xdr:col>5</xdr:col>
      <xdr:colOff>1409700</xdr:colOff>
      <xdr:row>330</xdr:row>
      <xdr:rowOff>123824</xdr:rowOff>
    </xdr:to>
    <xdr:graphicFrame macro="">
      <xdr:nvGraphicFramePr>
        <xdr:cNvPr id="20" name="subSectors/last/waste">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47519</xdr:colOff>
      <xdr:row>84</xdr:row>
      <xdr:rowOff>47520</xdr:rowOff>
    </xdr:from>
    <xdr:to>
      <xdr:col>1</xdr:col>
      <xdr:colOff>1133748</xdr:colOff>
      <xdr:row>87</xdr:row>
      <xdr:rowOff>171030</xdr:rowOff>
    </xdr:to>
    <xdr:pic>
      <xdr:nvPicPr>
        <xdr:cNvPr id="21" name="logo2">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0"/>
        <a:stretch/>
      </xdr:blipFill>
      <xdr:spPr>
        <a:xfrm>
          <a:off x="47519" y="14325495"/>
          <a:ext cx="2715004" cy="675960"/>
        </a:xfrm>
        <a:prstGeom prst="rect">
          <a:avLst/>
        </a:prstGeom>
        <a:ln>
          <a:noFill/>
        </a:ln>
      </xdr:spPr>
    </xdr:pic>
    <xdr:clientData/>
  </xdr:twoCellAnchor>
  <xdr:twoCellAnchor editAs="oneCell">
    <xdr:from>
      <xdr:col>0</xdr:col>
      <xdr:colOff>47519</xdr:colOff>
      <xdr:row>174</xdr:row>
      <xdr:rowOff>47520</xdr:rowOff>
    </xdr:from>
    <xdr:to>
      <xdr:col>1</xdr:col>
      <xdr:colOff>1133748</xdr:colOff>
      <xdr:row>177</xdr:row>
      <xdr:rowOff>171029</xdr:rowOff>
    </xdr:to>
    <xdr:pic>
      <xdr:nvPicPr>
        <xdr:cNvPr id="22" name="logo3">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20"/>
        <a:stretch/>
      </xdr:blipFill>
      <xdr:spPr>
        <a:xfrm>
          <a:off x="47519" y="28498695"/>
          <a:ext cx="2715004" cy="675959"/>
        </a:xfrm>
        <a:prstGeom prst="rect">
          <a:avLst/>
        </a:prstGeom>
        <a:ln>
          <a:noFill/>
        </a:ln>
      </xdr:spPr>
    </xdr:pic>
    <xdr:clientData/>
  </xdr:twoCellAnchor>
  <xdr:twoCellAnchor editAs="oneCell">
    <xdr:from>
      <xdr:col>0</xdr:col>
      <xdr:colOff>47519</xdr:colOff>
      <xdr:row>257</xdr:row>
      <xdr:rowOff>47520</xdr:rowOff>
    </xdr:from>
    <xdr:to>
      <xdr:col>1</xdr:col>
      <xdr:colOff>1133748</xdr:colOff>
      <xdr:row>260</xdr:row>
      <xdr:rowOff>168676</xdr:rowOff>
    </xdr:to>
    <xdr:pic>
      <xdr:nvPicPr>
        <xdr:cNvPr id="23" name="logo4">
          <a:extLst>
            <a:ext uri="{FF2B5EF4-FFF2-40B4-BE49-F238E27FC236}">
              <a16:creationId xmlns:a16="http://schemas.microsoft.com/office/drawing/2014/main" id="{00000000-0008-0000-0200-000017000000}"/>
            </a:ext>
          </a:extLst>
        </xdr:cNvPr>
        <xdr:cNvPicPr/>
      </xdr:nvPicPr>
      <xdr:blipFill>
        <a:blip xmlns:r="http://schemas.openxmlformats.org/officeDocument/2006/relationships" r:embed="rId20"/>
        <a:stretch/>
      </xdr:blipFill>
      <xdr:spPr>
        <a:xfrm>
          <a:off x="47519" y="42014670"/>
          <a:ext cx="2715004" cy="673606"/>
        </a:xfrm>
        <a:prstGeom prst="rect">
          <a:avLst/>
        </a:prstGeom>
        <a:ln>
          <a:noFill/>
        </a:ln>
      </xdr:spPr>
    </xdr:pic>
    <xdr:clientData/>
  </xdr:twoCellAnchor>
  <xdr:twoCellAnchor editAs="oneCell">
    <xdr:from>
      <xdr:col>0</xdr:col>
      <xdr:colOff>47519</xdr:colOff>
      <xdr:row>0</xdr:row>
      <xdr:rowOff>47520</xdr:rowOff>
    </xdr:from>
    <xdr:to>
      <xdr:col>1</xdr:col>
      <xdr:colOff>1133748</xdr:colOff>
      <xdr:row>3</xdr:row>
      <xdr:rowOff>171030</xdr:rowOff>
    </xdr:to>
    <xdr:pic>
      <xdr:nvPicPr>
        <xdr:cNvPr id="24" name="logo1">
          <a:extLst>
            <a:ext uri="{FF2B5EF4-FFF2-40B4-BE49-F238E27FC236}">
              <a16:creationId xmlns:a16="http://schemas.microsoft.com/office/drawing/2014/main" id="{00000000-0008-0000-0200-000018000000}"/>
            </a:ext>
          </a:extLst>
        </xdr:cNvPr>
        <xdr:cNvPicPr/>
      </xdr:nvPicPr>
      <xdr:blipFill>
        <a:blip xmlns:r="http://schemas.openxmlformats.org/officeDocument/2006/relationships" r:embed="rId20"/>
        <a:stretch/>
      </xdr:blipFill>
      <xdr:spPr>
        <a:xfrm>
          <a:off x="47519" y="47520"/>
          <a:ext cx="2715004" cy="6759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102"/>
  <sheetViews>
    <sheetView zoomScaleNormal="100" zoomScaleSheetLayoutView="100" workbookViewId="0">
      <selection activeCell="E14" sqref="E14"/>
    </sheetView>
  </sheetViews>
  <sheetFormatPr defaultColWidth="9.109375" defaultRowHeight="13.2" x14ac:dyDescent="0.25"/>
  <cols>
    <col min="1" max="1" width="49.6640625" bestFit="1" customWidth="1"/>
    <col min="2" max="34" width="13.44140625" customWidth="1"/>
    <col min="35" max="35" width="18.33203125" customWidth="1"/>
  </cols>
  <sheetData>
    <row r="1" spans="1:35" ht="26.25" customHeight="1" x14ac:dyDescent="0.3">
      <c r="A1" s="1" t="s">
        <v>83</v>
      </c>
      <c r="B1" s="53" t="s">
        <v>90</v>
      </c>
      <c r="C1" s="53" t="s">
        <v>91</v>
      </c>
      <c r="D1" s="53" t="s">
        <v>92</v>
      </c>
      <c r="E1" s="53" t="s">
        <v>93</v>
      </c>
      <c r="F1" s="53" t="s">
        <v>94</v>
      </c>
      <c r="G1" s="53" t="s">
        <v>95</v>
      </c>
      <c r="H1" s="53" t="s">
        <v>96</v>
      </c>
      <c r="I1" s="53" t="s">
        <v>97</v>
      </c>
      <c r="J1" s="53" t="s">
        <v>98</v>
      </c>
      <c r="K1" s="53" t="s">
        <v>99</v>
      </c>
      <c r="L1" s="53" t="s">
        <v>100</v>
      </c>
      <c r="M1" s="53" t="s">
        <v>101</v>
      </c>
      <c r="N1" s="53" t="s">
        <v>102</v>
      </c>
      <c r="O1" s="53" t="s">
        <v>103</v>
      </c>
      <c r="P1" s="53" t="s">
        <v>104</v>
      </c>
      <c r="Q1" s="53" t="s">
        <v>105</v>
      </c>
      <c r="R1" s="53" t="s">
        <v>106</v>
      </c>
      <c r="S1" s="53" t="s">
        <v>107</v>
      </c>
      <c r="T1" s="53" t="s">
        <v>108</v>
      </c>
      <c r="U1" s="53" t="s">
        <v>109</v>
      </c>
      <c r="V1" s="53" t="s">
        <v>110</v>
      </c>
      <c r="W1" s="53" t="s">
        <v>111</v>
      </c>
      <c r="X1" s="53" t="s">
        <v>112</v>
      </c>
      <c r="Y1" s="53" t="s">
        <v>113</v>
      </c>
      <c r="Z1" s="53" t="s">
        <v>114</v>
      </c>
      <c r="AA1" s="53" t="s">
        <v>115</v>
      </c>
      <c r="AB1" s="53" t="s">
        <v>116</v>
      </c>
      <c r="AC1" s="53" t="s">
        <v>117</v>
      </c>
      <c r="AD1" s="53" t="s">
        <v>118</v>
      </c>
      <c r="AE1" s="53" t="s">
        <v>119</v>
      </c>
      <c r="AF1" s="53" t="s">
        <v>120</v>
      </c>
      <c r="AG1" s="53" t="s">
        <v>121</v>
      </c>
      <c r="AH1" s="53" t="s">
        <v>122</v>
      </c>
      <c r="AI1" s="65" t="str">
        <f ca="1">"Change from BY (Convention) to " &amp; INDIRECT(ADDRESS(1,COLUMN()-1))</f>
        <v>Change from BY (Convention) to 2021</v>
      </c>
    </row>
    <row r="2" spans="1:35" ht="12.75" customHeight="1" x14ac:dyDescent="0.25">
      <c r="A2" s="58" t="s">
        <v>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6"/>
    </row>
    <row r="3" spans="1:35" ht="12.75" customHeight="1" x14ac:dyDescent="0.25">
      <c r="A3" s="56"/>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ht="12.75" customHeight="1" x14ac:dyDescent="0.25">
      <c r="A4" s="59"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6"/>
    </row>
    <row r="5" spans="1:35" ht="12.75" customHeight="1" x14ac:dyDescent="0.25">
      <c r="A5" s="43" t="s">
        <v>5</v>
      </c>
      <c r="B5" s="45">
        <v>15374603.23018373</v>
      </c>
      <c r="C5" s="45">
        <v>15222331.941806583</v>
      </c>
      <c r="D5" s="45">
        <v>14955850.79546164</v>
      </c>
      <c r="E5" s="45">
        <v>14477487.128369138</v>
      </c>
      <c r="F5" s="45">
        <v>14323504.15081086</v>
      </c>
      <c r="G5" s="45">
        <v>14108731.341488466</v>
      </c>
      <c r="H5" s="45">
        <v>14164166.375464946</v>
      </c>
      <c r="I5" s="45">
        <v>14463130.445197767</v>
      </c>
      <c r="J5" s="45">
        <v>14348676.294826439</v>
      </c>
      <c r="K5" s="45">
        <v>14342488.575009502</v>
      </c>
      <c r="L5" s="45">
        <v>14378570.398559976</v>
      </c>
      <c r="M5" s="45">
        <v>14602074.826671854</v>
      </c>
      <c r="N5" s="45">
        <v>14620363.277460603</v>
      </c>
      <c r="O5" s="45">
        <v>14638753.286187366</v>
      </c>
      <c r="P5" s="45">
        <v>14878167.82380439</v>
      </c>
      <c r="Q5" s="45">
        <v>14982703.043069806</v>
      </c>
      <c r="R5" s="45">
        <v>15029492.13189421</v>
      </c>
      <c r="S5" s="45">
        <v>15013521.493295258</v>
      </c>
      <c r="T5" s="45">
        <v>15119383.331578996</v>
      </c>
      <c r="U5" s="45">
        <v>14797625.139634896</v>
      </c>
      <c r="V5" s="45">
        <v>13880535.42375157</v>
      </c>
      <c r="W5" s="45">
        <v>14296217.327281754</v>
      </c>
      <c r="X5" s="45">
        <v>14128611.369867407</v>
      </c>
      <c r="Y5" s="45">
        <v>13927497.403508564</v>
      </c>
      <c r="Z5" s="45">
        <v>13899313.891415481</v>
      </c>
      <c r="AA5" s="45">
        <v>13667367.447593218</v>
      </c>
      <c r="AB5" s="45">
        <v>13492745.371942684</v>
      </c>
      <c r="AC5" s="45">
        <v>13324914.458134074</v>
      </c>
      <c r="AD5" s="45">
        <v>13335453.667473495</v>
      </c>
      <c r="AE5" s="45">
        <v>13445534.624305161</v>
      </c>
      <c r="AF5" s="45">
        <v>13101452.03582645</v>
      </c>
      <c r="AG5" s="45">
        <v>11981271.538869079</v>
      </c>
      <c r="AH5" s="45">
        <v>12210267.248100361</v>
      </c>
      <c r="AI5" s="55">
        <f t="shared" ref="AI5:AI47" si="0">IFERROR(IF(OR(SECTOR_CHANGE_TOTAL=0,SECTOR_CHANGE_TOTAL=-1),CHAR(150),SECTOR_CHANGE_TOTAL),CHAR(150))</f>
        <v>-0.20581578169582165</v>
      </c>
    </row>
    <row r="6" spans="1:35" ht="12.75" customHeight="1" x14ac:dyDescent="0.25">
      <c r="A6" s="42" t="s">
        <v>6</v>
      </c>
      <c r="B6" s="45">
        <v>5918804.3132811934</v>
      </c>
      <c r="C6" s="45">
        <v>5877323.0240684897</v>
      </c>
      <c r="D6" s="45">
        <v>5764598.8735928209</v>
      </c>
      <c r="E6" s="45">
        <v>5711247.8346527554</v>
      </c>
      <c r="F6" s="45">
        <v>5650494.529386878</v>
      </c>
      <c r="G6" s="45">
        <v>5586407.8835748779</v>
      </c>
      <c r="H6" s="45">
        <v>5540438.8914296301</v>
      </c>
      <c r="I6" s="45">
        <v>5631639.6834248807</v>
      </c>
      <c r="J6" s="45">
        <v>5620007.1194233019</v>
      </c>
      <c r="K6" s="45">
        <v>5729098.321682876</v>
      </c>
      <c r="L6" s="45">
        <v>5689593.5288018789</v>
      </c>
      <c r="M6" s="45">
        <v>5856322.3690573331</v>
      </c>
      <c r="N6" s="45">
        <v>5886082.6787066646</v>
      </c>
      <c r="O6" s="45">
        <v>5925962.0805549147</v>
      </c>
      <c r="P6" s="45">
        <v>6060655.1908861604</v>
      </c>
      <c r="Q6" s="45">
        <v>6069414.8693309827</v>
      </c>
      <c r="R6" s="45">
        <v>6179528.0804947363</v>
      </c>
      <c r="S6" s="45">
        <v>6174875.5630185818</v>
      </c>
      <c r="T6" s="45">
        <v>6317562.2389680538</v>
      </c>
      <c r="U6" s="45">
        <v>6190016.0381014682</v>
      </c>
      <c r="V6" s="45">
        <v>5737118.456298667</v>
      </c>
      <c r="W6" s="45">
        <v>5949244.3584859176</v>
      </c>
      <c r="X6" s="45">
        <v>5929843.7541310973</v>
      </c>
      <c r="Y6" s="45">
        <v>5865074.257790775</v>
      </c>
      <c r="Z6" s="45">
        <v>5732457.5001767147</v>
      </c>
      <c r="AA6" s="45">
        <v>5601330.0806735884</v>
      </c>
      <c r="AB6" s="45">
        <v>5396939.2326539913</v>
      </c>
      <c r="AC6" s="45">
        <v>5229556.0362189449</v>
      </c>
      <c r="AD6" s="45">
        <v>5123128.7849710211</v>
      </c>
      <c r="AE6" s="45">
        <v>5067743.9213640708</v>
      </c>
      <c r="AF6" s="45">
        <v>4738127.7842119457</v>
      </c>
      <c r="AG6" s="45">
        <v>4385202.8986247284</v>
      </c>
      <c r="AH6" s="45">
        <v>4421275.7138132518</v>
      </c>
      <c r="AI6" s="55">
        <f t="shared" si="0"/>
        <v>-0.25301201394809425</v>
      </c>
    </row>
    <row r="7" spans="1:35" ht="12.75" customHeight="1" x14ac:dyDescent="0.25">
      <c r="A7" s="42" t="s">
        <v>7</v>
      </c>
      <c r="B7" s="45">
        <v>2394990.9191134428</v>
      </c>
      <c r="C7" s="45">
        <v>2366988.0737394397</v>
      </c>
      <c r="D7" s="45">
        <v>2301850.3042400549</v>
      </c>
      <c r="E7" s="45">
        <v>2161529.5114008775</v>
      </c>
      <c r="F7" s="45">
        <v>2103510.7796950145</v>
      </c>
      <c r="G7" s="45">
        <v>2059491.2607775149</v>
      </c>
      <c r="H7" s="45">
        <v>2122387.9551807567</v>
      </c>
      <c r="I7" s="45">
        <v>2190551.4636764862</v>
      </c>
      <c r="J7" s="45">
        <v>2144216.4751130422</v>
      </c>
      <c r="K7" s="45">
        <v>2064982.9317157418</v>
      </c>
      <c r="L7" s="45">
        <v>2004135.3555329656</v>
      </c>
      <c r="M7" s="45">
        <v>2061965.5959254715</v>
      </c>
      <c r="N7" s="45">
        <v>2032254.3129736586</v>
      </c>
      <c r="O7" s="45">
        <v>2016211.6498478909</v>
      </c>
      <c r="P7" s="45">
        <v>2028842.4891773872</v>
      </c>
      <c r="Q7" s="45">
        <v>2043968.0779254157</v>
      </c>
      <c r="R7" s="45">
        <v>2017707.0280417008</v>
      </c>
      <c r="S7" s="45">
        <v>2036910.2775382358</v>
      </c>
      <c r="T7" s="45">
        <v>2039712.9395773294</v>
      </c>
      <c r="U7" s="45">
        <v>1917585.2440540297</v>
      </c>
      <c r="V7" s="45">
        <v>1696626.0540069402</v>
      </c>
      <c r="W7" s="45">
        <v>1826201.2766075348</v>
      </c>
      <c r="X7" s="45">
        <v>1801867.4160102182</v>
      </c>
      <c r="Y7" s="45">
        <v>1810543.3601186608</v>
      </c>
      <c r="Z7" s="45">
        <v>1810901.7503651739</v>
      </c>
      <c r="AA7" s="45">
        <v>1758013.3853986247</v>
      </c>
      <c r="AB7" s="45">
        <v>1742561.3602549564</v>
      </c>
      <c r="AC7" s="45">
        <v>1771146.8846088499</v>
      </c>
      <c r="AD7" s="45">
        <v>1784175.7580321054</v>
      </c>
      <c r="AE7" s="45">
        <v>1795327.339544565</v>
      </c>
      <c r="AF7" s="45">
        <v>1765910.6653392776</v>
      </c>
      <c r="AG7" s="45">
        <v>1666580.2092639962</v>
      </c>
      <c r="AH7" s="45">
        <v>1706211.2591578925</v>
      </c>
      <c r="AI7" s="55">
        <f t="shared" si="0"/>
        <v>-0.28759176264873554</v>
      </c>
    </row>
    <row r="8" spans="1:35" ht="12.75" customHeight="1" x14ac:dyDescent="0.25">
      <c r="A8" s="42" t="s">
        <v>8</v>
      </c>
      <c r="B8" s="45">
        <v>3154855.0472671678</v>
      </c>
      <c r="C8" s="45">
        <v>3152821.7779202135</v>
      </c>
      <c r="D8" s="45">
        <v>3096800.926218438</v>
      </c>
      <c r="E8" s="45">
        <v>3127793.8045072388</v>
      </c>
      <c r="F8" s="45">
        <v>3137464.233077433</v>
      </c>
      <c r="G8" s="45">
        <v>3186316.3976452854</v>
      </c>
      <c r="H8" s="45">
        <v>3236938.9341513296</v>
      </c>
      <c r="I8" s="45">
        <v>3315847.0203532279</v>
      </c>
      <c r="J8" s="45">
        <v>3330001.0457129078</v>
      </c>
      <c r="K8" s="45">
        <v>3397718.3225755673</v>
      </c>
      <c r="L8" s="45">
        <v>3488151.5072667263</v>
      </c>
      <c r="M8" s="45">
        <v>3514069.8576056142</v>
      </c>
      <c r="N8" s="45">
        <v>3503624.7217649808</v>
      </c>
      <c r="O8" s="45">
        <v>3564704.7441994245</v>
      </c>
      <c r="P8" s="45">
        <v>3593225.0427183462</v>
      </c>
      <c r="Q8" s="45">
        <v>3661836.5373241045</v>
      </c>
      <c r="R8" s="45">
        <v>3675193.7199601233</v>
      </c>
      <c r="S8" s="45">
        <v>3701874.3792286227</v>
      </c>
      <c r="T8" s="45">
        <v>3728131.081631544</v>
      </c>
      <c r="U8" s="45">
        <v>3598222.3340785969</v>
      </c>
      <c r="V8" s="45">
        <v>3474160.0177895837</v>
      </c>
      <c r="W8" s="45">
        <v>3494085.3281173036</v>
      </c>
      <c r="X8" s="45">
        <v>3466994.4671725784</v>
      </c>
      <c r="Y8" s="45">
        <v>3432083.9133145111</v>
      </c>
      <c r="Z8" s="45">
        <v>3448060.1593770282</v>
      </c>
      <c r="AA8" s="45">
        <v>3497146.4240186806</v>
      </c>
      <c r="AB8" s="45">
        <v>3535510.9087466216</v>
      </c>
      <c r="AC8" s="45">
        <v>3583251.7950362964</v>
      </c>
      <c r="AD8" s="45">
        <v>3626185.8850987433</v>
      </c>
      <c r="AE8" s="45">
        <v>3669841.9523068788</v>
      </c>
      <c r="AF8" s="45">
        <v>3668710.2379325284</v>
      </c>
      <c r="AG8" s="45">
        <v>3198938.1707616854</v>
      </c>
      <c r="AH8" s="45">
        <v>3376465.0736249182</v>
      </c>
      <c r="AI8" s="55">
        <f t="shared" si="0"/>
        <v>7.0244123117388799E-2</v>
      </c>
    </row>
    <row r="9" spans="1:35" ht="12.75" customHeight="1" x14ac:dyDescent="0.25">
      <c r="A9" s="42" t="s">
        <v>9</v>
      </c>
      <c r="B9" s="45">
        <v>2173575.3769306494</v>
      </c>
      <c r="C9" s="45">
        <v>2115657.9904647018</v>
      </c>
      <c r="D9" s="45">
        <v>2141927.8411988514</v>
      </c>
      <c r="E9" s="45">
        <v>2083273.8361624773</v>
      </c>
      <c r="F9" s="45">
        <v>2097814.5590316756</v>
      </c>
      <c r="G9" s="45">
        <v>2002846.9402647133</v>
      </c>
      <c r="H9" s="45">
        <v>2006713.5363549683</v>
      </c>
      <c r="I9" s="45">
        <v>2089080.309818475</v>
      </c>
      <c r="J9" s="45">
        <v>2003799.643354883</v>
      </c>
      <c r="K9" s="45">
        <v>1920824.927898088</v>
      </c>
      <c r="L9" s="45">
        <v>1948554.3249036088</v>
      </c>
      <c r="M9" s="45">
        <v>1971800.0123902904</v>
      </c>
      <c r="N9" s="45">
        <v>1997840.7860101941</v>
      </c>
      <c r="O9" s="45">
        <v>1944134.2969581378</v>
      </c>
      <c r="P9" s="45">
        <v>1997288.9533264493</v>
      </c>
      <c r="Q9" s="45">
        <v>1979695.2159709535</v>
      </c>
      <c r="R9" s="45">
        <v>1941316.6595849125</v>
      </c>
      <c r="S9" s="45">
        <v>1870398.2710398687</v>
      </c>
      <c r="T9" s="45">
        <v>1814215.131980062</v>
      </c>
      <c r="U9" s="45">
        <v>1888134.7665375299</v>
      </c>
      <c r="V9" s="45">
        <v>1846205.1747664227</v>
      </c>
      <c r="W9" s="45">
        <v>1880041.0557464825</v>
      </c>
      <c r="X9" s="45">
        <v>1790795.1582790338</v>
      </c>
      <c r="Y9" s="45">
        <v>1693159.0227640688</v>
      </c>
      <c r="Z9" s="45">
        <v>1787944.8717897777</v>
      </c>
      <c r="AA9" s="45">
        <v>1710685.0013342507</v>
      </c>
      <c r="AB9" s="45">
        <v>1734479.5516125336</v>
      </c>
      <c r="AC9" s="45">
        <v>1712078.165200663</v>
      </c>
      <c r="AD9" s="45">
        <v>1744661.8421856933</v>
      </c>
      <c r="AE9" s="45">
        <v>1813398.3846286382</v>
      </c>
      <c r="AF9" s="45">
        <v>1803574.2974532312</v>
      </c>
      <c r="AG9" s="45">
        <v>1689006.3065128634</v>
      </c>
      <c r="AH9" s="45">
        <v>1703457.7839134876</v>
      </c>
      <c r="AI9" s="55">
        <f t="shared" si="0"/>
        <v>-0.21628768802167081</v>
      </c>
    </row>
    <row r="10" spans="1:35" ht="12.75" customHeight="1" x14ac:dyDescent="0.25">
      <c r="A10" s="42" t="s">
        <v>10</v>
      </c>
      <c r="B10" s="45">
        <v>550034.87918008026</v>
      </c>
      <c r="C10" s="45">
        <v>543646.67336302623</v>
      </c>
      <c r="D10" s="45">
        <v>521495.40584006847</v>
      </c>
      <c r="E10" s="45">
        <v>292751.49137692602</v>
      </c>
      <c r="F10" s="45">
        <v>275467.77508451126</v>
      </c>
      <c r="G10" s="45">
        <v>248123.10636334214</v>
      </c>
      <c r="H10" s="45">
        <v>245908.07039935439</v>
      </c>
      <c r="I10" s="45">
        <v>229627.97189955725</v>
      </c>
      <c r="J10" s="45">
        <v>241185.25154832128</v>
      </c>
      <c r="K10" s="45">
        <v>240721.22863486531</v>
      </c>
      <c r="L10" s="45">
        <v>269627.5511697093</v>
      </c>
      <c r="M10" s="45">
        <v>234287.59129587267</v>
      </c>
      <c r="N10" s="45">
        <v>244285.00442694203</v>
      </c>
      <c r="O10" s="45">
        <v>246777.6160930222</v>
      </c>
      <c r="P10" s="45">
        <v>253157.68131089781</v>
      </c>
      <c r="Q10" s="45">
        <v>279576.69649108226</v>
      </c>
      <c r="R10" s="45">
        <v>272407.51081341814</v>
      </c>
      <c r="S10" s="45">
        <v>273518.42013981781</v>
      </c>
      <c r="T10" s="45">
        <v>260193.45485449149</v>
      </c>
      <c r="U10" s="45">
        <v>251787.45378733877</v>
      </c>
      <c r="V10" s="45">
        <v>222060.55751466841</v>
      </c>
      <c r="W10" s="45">
        <v>220688.62348013587</v>
      </c>
      <c r="X10" s="45">
        <v>214530.02524830558</v>
      </c>
      <c r="Y10" s="45">
        <v>215140.7880539131</v>
      </c>
      <c r="Z10" s="45">
        <v>207912.11385042695</v>
      </c>
      <c r="AA10" s="45">
        <v>207601.71775210573</v>
      </c>
      <c r="AB10" s="45">
        <v>217594.05709981365</v>
      </c>
      <c r="AC10" s="45">
        <v>203321.91030569666</v>
      </c>
      <c r="AD10" s="45">
        <v>209567.8610544634</v>
      </c>
      <c r="AE10" s="45">
        <v>216848.36539753681</v>
      </c>
      <c r="AF10" s="45">
        <v>223226.37714286931</v>
      </c>
      <c r="AG10" s="45">
        <v>212348.34103435007</v>
      </c>
      <c r="AH10" s="45">
        <v>226021.77429793385</v>
      </c>
      <c r="AI10" s="55">
        <f t="shared" si="0"/>
        <v>-0.58907737881121758</v>
      </c>
    </row>
    <row r="11" spans="1:35" ht="12.75" customHeight="1" x14ac:dyDescent="0.25">
      <c r="A11" s="42" t="s">
        <v>11</v>
      </c>
      <c r="B11" s="45">
        <v>1182342.5684111973</v>
      </c>
      <c r="C11" s="45">
        <v>1165894.2762507126</v>
      </c>
      <c r="D11" s="45">
        <v>1129177.3183714049</v>
      </c>
      <c r="E11" s="45">
        <v>1100890.52426886</v>
      </c>
      <c r="F11" s="45">
        <v>1058752.148535348</v>
      </c>
      <c r="G11" s="45">
        <v>1025545.6268627301</v>
      </c>
      <c r="H11" s="45">
        <v>1011778.8619489081</v>
      </c>
      <c r="I11" s="45">
        <v>1006301.8640566885</v>
      </c>
      <c r="J11" s="45">
        <v>1009436.6277055324</v>
      </c>
      <c r="K11" s="45">
        <v>989137.51553391526</v>
      </c>
      <c r="L11" s="45">
        <v>978497.89391663577</v>
      </c>
      <c r="M11" s="45">
        <v>963619.86502882047</v>
      </c>
      <c r="N11" s="45">
        <v>956271.50620971445</v>
      </c>
      <c r="O11" s="45">
        <v>940954.11416552379</v>
      </c>
      <c r="P11" s="45">
        <v>944973.33921669796</v>
      </c>
      <c r="Q11" s="45">
        <v>948189.05165881768</v>
      </c>
      <c r="R11" s="45">
        <v>943331.72463086958</v>
      </c>
      <c r="S11" s="45">
        <v>955940.89396168175</v>
      </c>
      <c r="T11" s="45">
        <v>959490.35419906676</v>
      </c>
      <c r="U11" s="45">
        <v>951770.10768149258</v>
      </c>
      <c r="V11" s="45">
        <v>904308.52998085087</v>
      </c>
      <c r="W11" s="45">
        <v>925859.68759942055</v>
      </c>
      <c r="X11" s="45">
        <v>924489.16928364383</v>
      </c>
      <c r="Y11" s="45">
        <v>911432.94484283589</v>
      </c>
      <c r="Z11" s="45">
        <v>912003.75279814447</v>
      </c>
      <c r="AA11" s="45">
        <v>892546.59576127143</v>
      </c>
      <c r="AB11" s="45">
        <v>865617.95095786615</v>
      </c>
      <c r="AC11" s="45">
        <v>825548.62185187475</v>
      </c>
      <c r="AD11" s="45">
        <v>847725.49970147002</v>
      </c>
      <c r="AE11" s="45">
        <v>882360.26864367048</v>
      </c>
      <c r="AF11" s="45">
        <v>901891.01078196836</v>
      </c>
      <c r="AG11" s="45">
        <v>829178.94136408321</v>
      </c>
      <c r="AH11" s="45">
        <v>776831.79633576423</v>
      </c>
      <c r="AI11" s="55">
        <f t="shared" si="0"/>
        <v>-0.34297231860673716</v>
      </c>
    </row>
    <row r="12" spans="1:35" ht="12.75" customHeight="1" x14ac:dyDescent="0.25">
      <c r="A12" s="42" t="s">
        <v>12</v>
      </c>
      <c r="B12" s="45">
        <v>0.126</v>
      </c>
      <c r="C12" s="45">
        <v>0.126</v>
      </c>
      <c r="D12" s="45">
        <v>0.126</v>
      </c>
      <c r="E12" s="45">
        <v>0.126</v>
      </c>
      <c r="F12" s="45">
        <v>0.126</v>
      </c>
      <c r="G12" s="45">
        <v>0.126</v>
      </c>
      <c r="H12" s="45">
        <v>0.126</v>
      </c>
      <c r="I12" s="45">
        <v>82.131968450000002</v>
      </c>
      <c r="J12" s="45">
        <v>30.131968450000002</v>
      </c>
      <c r="K12" s="45">
        <v>5.3269684490000007</v>
      </c>
      <c r="L12" s="45">
        <v>10.236968449999999</v>
      </c>
      <c r="M12" s="45">
        <v>9.5353684489999999</v>
      </c>
      <c r="N12" s="45">
        <v>4.2673684490000001</v>
      </c>
      <c r="O12" s="45">
        <v>8.7843684489999987</v>
      </c>
      <c r="P12" s="45">
        <v>25.127168450000003</v>
      </c>
      <c r="Q12" s="45">
        <v>22.594368450000001</v>
      </c>
      <c r="R12" s="45">
        <v>7.4083684490000001</v>
      </c>
      <c r="S12" s="45">
        <v>3.6883684489999999</v>
      </c>
      <c r="T12" s="45">
        <v>78.130368449000002</v>
      </c>
      <c r="U12" s="45">
        <v>109.19539444</v>
      </c>
      <c r="V12" s="45">
        <v>56.633394439</v>
      </c>
      <c r="W12" s="45">
        <v>96.997244963</v>
      </c>
      <c r="X12" s="45">
        <v>91.379742531999995</v>
      </c>
      <c r="Y12" s="45">
        <v>63.116623798999996</v>
      </c>
      <c r="Z12" s="45">
        <v>33.743058212999998</v>
      </c>
      <c r="AA12" s="45">
        <v>44.242654695999995</v>
      </c>
      <c r="AB12" s="45">
        <v>42.310616904</v>
      </c>
      <c r="AC12" s="45">
        <v>11.044911746</v>
      </c>
      <c r="AD12" s="45">
        <v>8.0364299999999993</v>
      </c>
      <c r="AE12" s="45">
        <v>14.392419799999999</v>
      </c>
      <c r="AF12" s="45">
        <v>11.662964630000001</v>
      </c>
      <c r="AG12" s="45">
        <v>16.671307372000001</v>
      </c>
      <c r="AH12" s="45">
        <v>3.8469571130000002</v>
      </c>
      <c r="AI12" s="55">
        <f t="shared" si="0"/>
        <v>29.531405658730161</v>
      </c>
    </row>
    <row r="13" spans="1:35" ht="12.75" customHeight="1" x14ac:dyDescent="0.25">
      <c r="A13" s="43" t="s">
        <v>13</v>
      </c>
      <c r="B13" s="45">
        <v>1537249.6880666665</v>
      </c>
      <c r="C13" s="45">
        <v>1509451.9962922554</v>
      </c>
      <c r="D13" s="45">
        <v>1421077.5828255778</v>
      </c>
      <c r="E13" s="45">
        <v>1370927.4749673677</v>
      </c>
      <c r="F13" s="45">
        <v>1311245.6124584032</v>
      </c>
      <c r="G13" s="45">
        <v>1320129.9822085612</v>
      </c>
      <c r="H13" s="45">
        <v>1373805.0637898603</v>
      </c>
      <c r="I13" s="45">
        <v>1373520.535557474</v>
      </c>
      <c r="J13" s="45">
        <v>1389093.7349897597</v>
      </c>
      <c r="K13" s="45">
        <v>1349313.8765329027</v>
      </c>
      <c r="L13" s="45">
        <v>1320291.7676250516</v>
      </c>
      <c r="M13" s="45">
        <v>1349986.5002373534</v>
      </c>
      <c r="N13" s="45">
        <v>1288287.4273341906</v>
      </c>
      <c r="O13" s="45">
        <v>1287934.8341239304</v>
      </c>
      <c r="P13" s="45">
        <v>1302268.1412366475</v>
      </c>
      <c r="Q13" s="45">
        <v>1356506.0367834831</v>
      </c>
      <c r="R13" s="45">
        <v>1358269.1759046791</v>
      </c>
      <c r="S13" s="45">
        <v>1390005.2618245007</v>
      </c>
      <c r="T13" s="45">
        <v>1429433.8917680101</v>
      </c>
      <c r="U13" s="45">
        <v>1367161.9155160789</v>
      </c>
      <c r="V13" s="45">
        <v>1174063.1849551115</v>
      </c>
      <c r="W13" s="45">
        <v>1270599.4329281594</v>
      </c>
      <c r="X13" s="45">
        <v>1304039.7512762153</v>
      </c>
      <c r="Y13" s="45">
        <v>1302721.0867203309</v>
      </c>
      <c r="Z13" s="45">
        <v>1308556.6231861548</v>
      </c>
      <c r="AA13" s="45">
        <v>1318276.8068651631</v>
      </c>
      <c r="AB13" s="45">
        <v>1295530.0051989066</v>
      </c>
      <c r="AC13" s="45">
        <v>1295353.6687919053</v>
      </c>
      <c r="AD13" s="45">
        <v>1317880.4514865952</v>
      </c>
      <c r="AE13" s="45">
        <v>1330432.5167658748</v>
      </c>
      <c r="AF13" s="45">
        <v>1311267.0495992971</v>
      </c>
      <c r="AG13" s="45">
        <v>1292711.1048921014</v>
      </c>
      <c r="AH13" s="45">
        <v>1301222.944660841</v>
      </c>
      <c r="AI13" s="55">
        <f t="shared" si="0"/>
        <v>-0.15353832577625451</v>
      </c>
    </row>
    <row r="14" spans="1:35" ht="12.75" customHeight="1" x14ac:dyDescent="0.25">
      <c r="A14" s="42" t="s">
        <v>14</v>
      </c>
      <c r="B14" s="45">
        <v>362544.71815447253</v>
      </c>
      <c r="C14" s="45">
        <v>357641.13823707402</v>
      </c>
      <c r="D14" s="45">
        <v>340730.71275721944</v>
      </c>
      <c r="E14" s="45">
        <v>328359.83269809699</v>
      </c>
      <c r="F14" s="45">
        <v>311453.38258263678</v>
      </c>
      <c r="G14" s="45">
        <v>314669.32031810418</v>
      </c>
      <c r="H14" s="45">
        <v>322460.82955939654</v>
      </c>
      <c r="I14" s="45">
        <v>312752.03991677699</v>
      </c>
      <c r="J14" s="45">
        <v>314922.88591351866</v>
      </c>
      <c r="K14" s="45">
        <v>312803.84230576432</v>
      </c>
      <c r="L14" s="45">
        <v>315814.67268440564</v>
      </c>
      <c r="M14" s="45">
        <v>320074.17994729488</v>
      </c>
      <c r="N14" s="45">
        <v>315884.12866260693</v>
      </c>
      <c r="O14" s="45">
        <v>316974.33417693188</v>
      </c>
      <c r="P14" s="45">
        <v>322179.12453539792</v>
      </c>
      <c r="Q14" s="45">
        <v>338846.36333654268</v>
      </c>
      <c r="R14" s="45">
        <v>346423.41626673203</v>
      </c>
      <c r="S14" s="45">
        <v>359536.64598110603</v>
      </c>
      <c r="T14" s="45">
        <v>368488.13062367687</v>
      </c>
      <c r="U14" s="45">
        <v>346390.86635579966</v>
      </c>
      <c r="V14" s="45">
        <v>286998.7930851446</v>
      </c>
      <c r="W14" s="45">
        <v>303902.30065345141</v>
      </c>
      <c r="X14" s="45">
        <v>312514.18457713793</v>
      </c>
      <c r="Y14" s="45">
        <v>311119.13542174315</v>
      </c>
      <c r="Z14" s="45">
        <v>315640.32136760309</v>
      </c>
      <c r="AA14" s="45">
        <v>323417.23815500678</v>
      </c>
      <c r="AB14" s="45">
        <v>315881.7648030835</v>
      </c>
      <c r="AC14" s="45">
        <v>312519.60345602466</v>
      </c>
      <c r="AD14" s="45">
        <v>319560.55868573108</v>
      </c>
      <c r="AE14" s="45">
        <v>317812.30902656924</v>
      </c>
      <c r="AF14" s="45">
        <v>309274.21800412994</v>
      </c>
      <c r="AG14" s="45">
        <v>306993.71097313537</v>
      </c>
      <c r="AH14" s="45">
        <v>315354.42976957955</v>
      </c>
      <c r="AI14" s="55">
        <f t="shared" si="0"/>
        <v>-0.13016404879683341</v>
      </c>
    </row>
    <row r="15" spans="1:35" ht="12.75" customHeight="1" x14ac:dyDescent="0.25">
      <c r="A15" s="42" t="s">
        <v>15</v>
      </c>
      <c r="B15" s="45">
        <v>480731.78006621537</v>
      </c>
      <c r="C15" s="45">
        <v>471872.54064842523</v>
      </c>
      <c r="D15" s="45">
        <v>456439.46076960897</v>
      </c>
      <c r="E15" s="45">
        <v>444580.60606249876</v>
      </c>
      <c r="F15" s="45">
        <v>418186.48079894437</v>
      </c>
      <c r="G15" s="45">
        <v>427128.72849965579</v>
      </c>
      <c r="H15" s="45">
        <v>442518.25079874275</v>
      </c>
      <c r="I15" s="45">
        <v>443570.01996061811</v>
      </c>
      <c r="J15" s="45">
        <v>432765.36948981008</v>
      </c>
      <c r="K15" s="45">
        <v>408562.22355396033</v>
      </c>
      <c r="L15" s="45">
        <v>365337.32394514547</v>
      </c>
      <c r="M15" s="45">
        <v>367516.91114726791</v>
      </c>
      <c r="N15" s="45">
        <v>329280.66368506546</v>
      </c>
      <c r="O15" s="45">
        <v>316026.79473908606</v>
      </c>
      <c r="P15" s="45">
        <v>305559.83046350547</v>
      </c>
      <c r="Q15" s="45">
        <v>317692.39664761082</v>
      </c>
      <c r="R15" s="45">
        <v>316959.50202482782</v>
      </c>
      <c r="S15" s="45">
        <v>301701.95433571684</v>
      </c>
      <c r="T15" s="45">
        <v>310965.963575578</v>
      </c>
      <c r="U15" s="45">
        <v>277323.08448194643</v>
      </c>
      <c r="V15" s="45">
        <v>228613.5709355163</v>
      </c>
      <c r="W15" s="45">
        <v>243999.5289814407</v>
      </c>
      <c r="X15" s="45">
        <v>246411.8185639556</v>
      </c>
      <c r="Y15" s="45">
        <v>242519.76687486074</v>
      </c>
      <c r="Z15" s="45">
        <v>237723.37547614856</v>
      </c>
      <c r="AA15" s="45">
        <v>230328.33264523951</v>
      </c>
      <c r="AB15" s="45">
        <v>229846.55019461911</v>
      </c>
      <c r="AC15" s="45">
        <v>228886.49971931582</v>
      </c>
      <c r="AD15" s="45">
        <v>247165.73807827823</v>
      </c>
      <c r="AE15" s="45">
        <v>257840.14865676471</v>
      </c>
      <c r="AF15" s="45">
        <v>249458.83042123311</v>
      </c>
      <c r="AG15" s="45">
        <v>253020.2932354284</v>
      </c>
      <c r="AH15" s="45">
        <v>248170.17691529915</v>
      </c>
      <c r="AI15" s="55">
        <f t="shared" si="0"/>
        <v>-0.48376581868351515</v>
      </c>
    </row>
    <row r="16" spans="1:35" ht="12.75" customHeight="1" x14ac:dyDescent="0.25">
      <c r="A16" s="42" t="s">
        <v>16</v>
      </c>
      <c r="B16" s="45">
        <v>607102.93224289198</v>
      </c>
      <c r="C16" s="45">
        <v>594124.83592122165</v>
      </c>
      <c r="D16" s="45">
        <v>537250.77697153122</v>
      </c>
      <c r="E16" s="45">
        <v>507769.69504024845</v>
      </c>
      <c r="F16" s="45">
        <v>479414.30282060336</v>
      </c>
      <c r="G16" s="45">
        <v>464609.87014850578</v>
      </c>
      <c r="H16" s="45">
        <v>468380.2842348573</v>
      </c>
      <c r="I16" s="45">
        <v>456473.1406349492</v>
      </c>
      <c r="J16" s="45">
        <v>463878.54224749107</v>
      </c>
      <c r="K16" s="45">
        <v>443430.13848295284</v>
      </c>
      <c r="L16" s="45">
        <v>447374.66160248558</v>
      </c>
      <c r="M16" s="45">
        <v>461017.33143915277</v>
      </c>
      <c r="N16" s="45">
        <v>432415.26655418554</v>
      </c>
      <c r="O16" s="45">
        <v>432517.48610122129</v>
      </c>
      <c r="P16" s="45">
        <v>437783.24716089666</v>
      </c>
      <c r="Q16" s="45">
        <v>446105.04764620197</v>
      </c>
      <c r="R16" s="45">
        <v>431809.40595341881</v>
      </c>
      <c r="S16" s="45">
        <v>445727.93760945601</v>
      </c>
      <c r="T16" s="45">
        <v>449239.21965030429</v>
      </c>
      <c r="U16" s="45">
        <v>427612.52502530609</v>
      </c>
      <c r="V16" s="45">
        <v>332916.127248178</v>
      </c>
      <c r="W16" s="45">
        <v>376216.12069442257</v>
      </c>
      <c r="X16" s="45">
        <v>383139.86241543456</v>
      </c>
      <c r="Y16" s="45">
        <v>373453.32124466752</v>
      </c>
      <c r="Z16" s="45">
        <v>370740.53308119241</v>
      </c>
      <c r="AA16" s="45">
        <v>368968.25533526205</v>
      </c>
      <c r="AB16" s="45">
        <v>354744.85221509775</v>
      </c>
      <c r="AC16" s="45">
        <v>349429.1132823606</v>
      </c>
      <c r="AD16" s="45">
        <v>343654.22008071758</v>
      </c>
      <c r="AE16" s="45">
        <v>344405.59851725015</v>
      </c>
      <c r="AF16" s="45">
        <v>335257.57368156512</v>
      </c>
      <c r="AG16" s="45">
        <v>315028.16357124003</v>
      </c>
      <c r="AH16" s="45">
        <v>325951.05868830183</v>
      </c>
      <c r="AI16" s="55">
        <f t="shared" si="0"/>
        <v>-0.46310412719618671</v>
      </c>
    </row>
    <row r="17" spans="1:35" ht="12.75" customHeight="1" x14ac:dyDescent="0.25">
      <c r="A17" s="42" t="s">
        <v>17</v>
      </c>
      <c r="B17" s="45">
        <v>22852.758885604879</v>
      </c>
      <c r="C17" s="45">
        <v>21842.912758139792</v>
      </c>
      <c r="D17" s="45">
        <v>20986.606588803763</v>
      </c>
      <c r="E17" s="45">
        <v>20833.957765049076</v>
      </c>
      <c r="F17" s="45">
        <v>20738.430261815825</v>
      </c>
      <c r="G17" s="45">
        <v>20087.802588389877</v>
      </c>
      <c r="H17" s="45">
        <v>20837.122872699263</v>
      </c>
      <c r="I17" s="45">
        <v>23091.715411335092</v>
      </c>
      <c r="J17" s="45">
        <v>23164.685116115968</v>
      </c>
      <c r="K17" s="45">
        <v>21796.60276508511</v>
      </c>
      <c r="L17" s="45">
        <v>22743.113111443956</v>
      </c>
      <c r="M17" s="45">
        <v>22632.888433231641</v>
      </c>
      <c r="N17" s="45">
        <v>22783.27395289464</v>
      </c>
      <c r="O17" s="45">
        <v>24233.718588983</v>
      </c>
      <c r="P17" s="45">
        <v>25469.098300872967</v>
      </c>
      <c r="Q17" s="45">
        <v>28173.334026913006</v>
      </c>
      <c r="R17" s="45">
        <v>24551.400576200867</v>
      </c>
      <c r="S17" s="45">
        <v>25925.351612986349</v>
      </c>
      <c r="T17" s="45">
        <v>26177.571374408668</v>
      </c>
      <c r="U17" s="45">
        <v>25301.07379137403</v>
      </c>
      <c r="V17" s="45">
        <v>23890.244693257529</v>
      </c>
      <c r="W17" s="45">
        <v>26985.448130276181</v>
      </c>
      <c r="X17" s="45">
        <v>28162.425206191525</v>
      </c>
      <c r="Y17" s="45">
        <v>30451.512240943732</v>
      </c>
      <c r="Z17" s="45">
        <v>29714.139013136039</v>
      </c>
      <c r="AA17" s="45">
        <v>26901.493181363374</v>
      </c>
      <c r="AB17" s="45">
        <v>25457.893901076379</v>
      </c>
      <c r="AC17" s="45">
        <v>25431.235637421181</v>
      </c>
      <c r="AD17" s="45">
        <v>24791.383358092644</v>
      </c>
      <c r="AE17" s="45">
        <v>24770.232315461421</v>
      </c>
      <c r="AF17" s="45">
        <v>24633.708623429615</v>
      </c>
      <c r="AG17" s="45">
        <v>23617.766164246492</v>
      </c>
      <c r="AH17" s="45">
        <v>24425.315258346025</v>
      </c>
      <c r="AI17" s="55">
        <f t="shared" si="0"/>
        <v>6.8812539466808584E-2</v>
      </c>
    </row>
    <row r="18" spans="1:35" ht="12.75" customHeight="1" x14ac:dyDescent="0.25">
      <c r="A18" s="42" t="s">
        <v>18</v>
      </c>
      <c r="B18" s="45">
        <v>5924.571408844391</v>
      </c>
      <c r="C18" s="45">
        <v>5924.571408844391</v>
      </c>
      <c r="D18" s="45">
        <v>6341.2172771926853</v>
      </c>
      <c r="E18" s="45">
        <v>6576.9933704212117</v>
      </c>
      <c r="F18" s="45">
        <v>8436.8074192639979</v>
      </c>
      <c r="G18" s="45">
        <v>9654.3020668699537</v>
      </c>
      <c r="H18" s="45">
        <v>12357.021604372094</v>
      </c>
      <c r="I18" s="45">
        <v>14107.243974203222</v>
      </c>
      <c r="J18" s="45">
        <v>16509.305032118202</v>
      </c>
      <c r="K18" s="45">
        <v>17986.501978939788</v>
      </c>
      <c r="L18" s="45">
        <v>19060.356966697676</v>
      </c>
      <c r="M18" s="45">
        <v>18692.309678418711</v>
      </c>
      <c r="N18" s="45">
        <v>14442.499473909731</v>
      </c>
      <c r="O18" s="45">
        <v>14667.321626267258</v>
      </c>
      <c r="P18" s="45">
        <v>14563.132497564242</v>
      </c>
      <c r="Q18" s="45">
        <v>14654.44784005469</v>
      </c>
      <c r="R18" s="45">
        <v>12926.786806350459</v>
      </c>
      <c r="S18" s="45">
        <v>13380.979638023367</v>
      </c>
      <c r="T18" s="45">
        <v>12116.200696139835</v>
      </c>
      <c r="U18" s="45">
        <v>10286.818274247307</v>
      </c>
      <c r="V18" s="45">
        <v>6933.7931873627485</v>
      </c>
      <c r="W18" s="45">
        <v>8190.2457238219304</v>
      </c>
      <c r="X18" s="45">
        <v>8739.8134404481661</v>
      </c>
      <c r="Y18" s="45">
        <v>7940.5198331033316</v>
      </c>
      <c r="Z18" s="45">
        <v>7322.8758726617816</v>
      </c>
      <c r="AA18" s="45">
        <v>7648.1689123677606</v>
      </c>
      <c r="AB18" s="45">
        <v>7646.9599110977579</v>
      </c>
      <c r="AC18" s="45">
        <v>7821.1958250010302</v>
      </c>
      <c r="AD18" s="45">
        <v>7936.117038041335</v>
      </c>
      <c r="AE18" s="45">
        <v>8005.336665254903</v>
      </c>
      <c r="AF18" s="45">
        <v>7564.3669373969869</v>
      </c>
      <c r="AG18" s="45">
        <v>7656.6321308031056</v>
      </c>
      <c r="AH18" s="45">
        <v>7849.4253028493195</v>
      </c>
      <c r="AI18" s="55">
        <f t="shared" si="0"/>
        <v>0.32489335703363192</v>
      </c>
    </row>
    <row r="19" spans="1:35" ht="12.75" customHeight="1" x14ac:dyDescent="0.25">
      <c r="A19" s="42" t="s">
        <v>19</v>
      </c>
      <c r="B19" s="45">
        <v>4828.1778865501374</v>
      </c>
      <c r="C19" s="45">
        <v>4828.2028142192166</v>
      </c>
      <c r="D19" s="45">
        <v>5871.3423103464729</v>
      </c>
      <c r="E19" s="45">
        <v>7946.3719754305348</v>
      </c>
      <c r="F19" s="45">
        <v>17702.476710440955</v>
      </c>
      <c r="G19" s="45">
        <v>29544.311002641749</v>
      </c>
      <c r="H19" s="45">
        <v>52575.919824022407</v>
      </c>
      <c r="I19" s="45">
        <v>69936.406216584859</v>
      </c>
      <c r="J19" s="45">
        <v>86884.418654636102</v>
      </c>
      <c r="K19" s="45">
        <v>97895.805567406365</v>
      </c>
      <c r="L19" s="45">
        <v>108663.32236456411</v>
      </c>
      <c r="M19" s="45">
        <v>121725.22014463737</v>
      </c>
      <c r="N19" s="45">
        <v>137050.46798418334</v>
      </c>
      <c r="O19" s="45">
        <v>150137.15515785638</v>
      </c>
      <c r="P19" s="45">
        <v>164383.34595571132</v>
      </c>
      <c r="Q19" s="45">
        <v>179347.35880000147</v>
      </c>
      <c r="R19" s="45">
        <v>194422.6778160164</v>
      </c>
      <c r="S19" s="45">
        <v>213290.17991892647</v>
      </c>
      <c r="T19" s="45">
        <v>232976.12753684662</v>
      </c>
      <c r="U19" s="45">
        <v>250850.42318888297</v>
      </c>
      <c r="V19" s="45">
        <v>267014.77173832757</v>
      </c>
      <c r="W19" s="45">
        <v>284935.39803966961</v>
      </c>
      <c r="X19" s="45">
        <v>299249.79381945927</v>
      </c>
      <c r="Y19" s="45">
        <v>312295.38171398354</v>
      </c>
      <c r="Z19" s="45">
        <v>322957.76429163589</v>
      </c>
      <c r="AA19" s="45">
        <v>336563.41931525333</v>
      </c>
      <c r="AB19" s="45">
        <v>338066.21067284542</v>
      </c>
      <c r="AC19" s="45">
        <v>346624.73060471687</v>
      </c>
      <c r="AD19" s="45">
        <v>349856.26750928076</v>
      </c>
      <c r="AE19" s="45">
        <v>352611.36966603773</v>
      </c>
      <c r="AF19" s="45">
        <v>359123.26315358042</v>
      </c>
      <c r="AG19" s="45">
        <v>362028.63000149222</v>
      </c>
      <c r="AH19" s="45">
        <v>355649.47794989566</v>
      </c>
      <c r="AI19" s="55">
        <f t="shared" si="0"/>
        <v>72.661220921588026</v>
      </c>
    </row>
    <row r="20" spans="1:35" ht="12.75" customHeight="1" x14ac:dyDescent="0.25">
      <c r="A20" s="42" t="s">
        <v>20</v>
      </c>
      <c r="B20" s="45">
        <v>52540.102812186378</v>
      </c>
      <c r="C20" s="45">
        <v>52493.147894430309</v>
      </c>
      <c r="D20" s="45">
        <v>52731.122498091296</v>
      </c>
      <c r="E20" s="45">
        <v>54126.877638716222</v>
      </c>
      <c r="F20" s="45">
        <v>54581.237436405368</v>
      </c>
      <c r="G20" s="45">
        <v>53416.429078609493</v>
      </c>
      <c r="H20" s="45">
        <v>53586.652954488614</v>
      </c>
      <c r="I20" s="45">
        <v>52417.940894032996</v>
      </c>
      <c r="J20" s="45">
        <v>49732.160765473411</v>
      </c>
      <c r="K20" s="45">
        <v>45602.231607242909</v>
      </c>
      <c r="L20" s="45">
        <v>39994.398027291347</v>
      </c>
      <c r="M20" s="45">
        <v>37012.447251350328</v>
      </c>
      <c r="N20" s="45">
        <v>35288.100794034253</v>
      </c>
      <c r="O20" s="45">
        <v>32314.419689007231</v>
      </c>
      <c r="P20" s="45">
        <v>31156.08019122792</v>
      </c>
      <c r="Q20" s="45">
        <v>30664.605698680607</v>
      </c>
      <c r="R20" s="45">
        <v>30084.518333246204</v>
      </c>
      <c r="S20" s="45">
        <v>29260.218231801122</v>
      </c>
      <c r="T20" s="45">
        <v>28305.877615270907</v>
      </c>
      <c r="U20" s="45">
        <v>28289.265797162938</v>
      </c>
      <c r="V20" s="45">
        <v>26700.020012304187</v>
      </c>
      <c r="W20" s="45">
        <v>25302.197440862041</v>
      </c>
      <c r="X20" s="45">
        <v>24724.339398933291</v>
      </c>
      <c r="Y20" s="45">
        <v>23879.859309098832</v>
      </c>
      <c r="Z20" s="45">
        <v>23388.428528816501</v>
      </c>
      <c r="AA20" s="45">
        <v>23467.934504044162</v>
      </c>
      <c r="AB20" s="45">
        <v>22866.287522893876</v>
      </c>
      <c r="AC20" s="45">
        <v>23608.084058027434</v>
      </c>
      <c r="AD20" s="45">
        <v>23871.491884361782</v>
      </c>
      <c r="AE20" s="45">
        <v>23952.512157394463</v>
      </c>
      <c r="AF20" s="45">
        <v>24930.802326483063</v>
      </c>
      <c r="AG20" s="45">
        <v>23372.247795782168</v>
      </c>
      <c r="AH20" s="45">
        <v>23006.336524340633</v>
      </c>
      <c r="AI20" s="55">
        <f t="shared" si="0"/>
        <v>-0.56211854768193481</v>
      </c>
    </row>
    <row r="21" spans="1:35" ht="12.75" customHeight="1" x14ac:dyDescent="0.25">
      <c r="A21" s="42" t="s">
        <v>21</v>
      </c>
      <c r="B21" s="45">
        <v>724.64660990073173</v>
      </c>
      <c r="C21" s="45">
        <v>724.64660990073173</v>
      </c>
      <c r="D21" s="45">
        <v>726.34365278382631</v>
      </c>
      <c r="E21" s="45">
        <v>733.14041690630734</v>
      </c>
      <c r="F21" s="45">
        <v>732.49442829248528</v>
      </c>
      <c r="G21" s="45">
        <v>1019.2185057841187</v>
      </c>
      <c r="H21" s="45">
        <v>1088.9819412811701</v>
      </c>
      <c r="I21" s="45">
        <v>1172.0285489738103</v>
      </c>
      <c r="J21" s="45">
        <v>1236.3677705964571</v>
      </c>
      <c r="K21" s="45">
        <v>1236.5302715513506</v>
      </c>
      <c r="L21" s="45">
        <v>1303.9189230178795</v>
      </c>
      <c r="M21" s="45">
        <v>1315.2121959997016</v>
      </c>
      <c r="N21" s="45">
        <v>1143.02622731099</v>
      </c>
      <c r="O21" s="45">
        <v>1063.6040445772771</v>
      </c>
      <c r="P21" s="45">
        <v>1174.2821314708349</v>
      </c>
      <c r="Q21" s="45">
        <v>1022.4827874780431</v>
      </c>
      <c r="R21" s="45">
        <v>1091.4681278871631</v>
      </c>
      <c r="S21" s="45">
        <v>1181.9944964845765</v>
      </c>
      <c r="T21" s="45">
        <v>1164.800695784814</v>
      </c>
      <c r="U21" s="45">
        <v>1107.8586013596348</v>
      </c>
      <c r="V21" s="45">
        <v>995.86405502059324</v>
      </c>
      <c r="W21" s="45">
        <v>1068.19326421496</v>
      </c>
      <c r="X21" s="45">
        <v>1097.5138546547664</v>
      </c>
      <c r="Y21" s="45">
        <v>1061.590081929998</v>
      </c>
      <c r="Z21" s="45">
        <v>1069.1855549606944</v>
      </c>
      <c r="AA21" s="45">
        <v>981.96481662578321</v>
      </c>
      <c r="AB21" s="45">
        <v>1019.4859781931564</v>
      </c>
      <c r="AC21" s="45">
        <v>1033.2062090378327</v>
      </c>
      <c r="AD21" s="45">
        <v>1044.6748520922974</v>
      </c>
      <c r="AE21" s="45">
        <v>1035.0097611422673</v>
      </c>
      <c r="AF21" s="45">
        <v>1024.2864514788216</v>
      </c>
      <c r="AG21" s="45">
        <v>993.6610199734688</v>
      </c>
      <c r="AH21" s="45">
        <v>816.72425222914114</v>
      </c>
      <c r="AI21" s="55">
        <f t="shared" si="0"/>
        <v>0.12706558075393878</v>
      </c>
    </row>
    <row r="22" spans="1:35" ht="12.75" customHeight="1" x14ac:dyDescent="0.25">
      <c r="A22" s="43" t="s">
        <v>22</v>
      </c>
      <c r="B22" s="45">
        <v>1715311.5653141858</v>
      </c>
      <c r="C22" s="45">
        <v>1706836.5567298466</v>
      </c>
      <c r="D22" s="45">
        <v>1651321.261257486</v>
      </c>
      <c r="E22" s="45">
        <v>1611846.173829027</v>
      </c>
      <c r="F22" s="45">
        <v>1597065.9720900254</v>
      </c>
      <c r="G22" s="45">
        <v>1564651.8550221864</v>
      </c>
      <c r="H22" s="45">
        <v>1540215.0590307193</v>
      </c>
      <c r="I22" s="45">
        <v>1530292.5594730352</v>
      </c>
      <c r="J22" s="45">
        <v>1501723.3691113014</v>
      </c>
      <c r="K22" s="45">
        <v>1488658.8435282141</v>
      </c>
      <c r="L22" s="45">
        <v>1471068.1230162089</v>
      </c>
      <c r="M22" s="45">
        <v>1459073.3895648527</v>
      </c>
      <c r="N22" s="45">
        <v>1458235.2994498971</v>
      </c>
      <c r="O22" s="45">
        <v>1450147.7673915243</v>
      </c>
      <c r="P22" s="45">
        <v>1438039.3665624324</v>
      </c>
      <c r="Q22" s="45">
        <v>1442875.1280854284</v>
      </c>
      <c r="R22" s="45">
        <v>1435017.473336661</v>
      </c>
      <c r="S22" s="45">
        <v>1424253.0640751426</v>
      </c>
      <c r="T22" s="45">
        <v>1440755.4067961164</v>
      </c>
      <c r="U22" s="45">
        <v>1431322.7088497407</v>
      </c>
      <c r="V22" s="45">
        <v>1420932.5197755829</v>
      </c>
      <c r="W22" s="45">
        <v>1416812.2258648374</v>
      </c>
      <c r="X22" s="45">
        <v>1421946.4775566217</v>
      </c>
      <c r="Y22" s="45">
        <v>1419056.0871380339</v>
      </c>
      <c r="Z22" s="45">
        <v>1457916.1953481585</v>
      </c>
      <c r="AA22" s="45">
        <v>1468711.5348518291</v>
      </c>
      <c r="AB22" s="45">
        <v>1468221.104637051</v>
      </c>
      <c r="AC22" s="45">
        <v>1475226.2358536269</v>
      </c>
      <c r="AD22" s="45">
        <v>1496590.6194925739</v>
      </c>
      <c r="AE22" s="45">
        <v>1514067.108325222</v>
      </c>
      <c r="AF22" s="45">
        <v>1493625.8869315085</v>
      </c>
      <c r="AG22" s="45">
        <v>1481789.5725659793</v>
      </c>
      <c r="AH22" s="45">
        <v>1416969.418521486</v>
      </c>
      <c r="AI22" s="55">
        <f t="shared" si="0"/>
        <v>-0.17392883766749037</v>
      </c>
    </row>
    <row r="23" spans="1:35" ht="12.75" customHeight="1" x14ac:dyDescent="0.25">
      <c r="A23" s="42" t="s">
        <v>23</v>
      </c>
      <c r="B23" s="45">
        <v>764010.08130769397</v>
      </c>
      <c r="C23" s="45">
        <v>760462.48537134076</v>
      </c>
      <c r="D23" s="45">
        <v>746427.21226750035</v>
      </c>
      <c r="E23" s="45">
        <v>733800.42736229813</v>
      </c>
      <c r="F23" s="45">
        <v>721944.39074551151</v>
      </c>
      <c r="G23" s="45">
        <v>714968.24973616144</v>
      </c>
      <c r="H23" s="45">
        <v>703295.81227194145</v>
      </c>
      <c r="I23" s="45">
        <v>694158.931310585</v>
      </c>
      <c r="J23" s="45">
        <v>674348.93780973263</v>
      </c>
      <c r="K23" s="45">
        <v>660283.6317072846</v>
      </c>
      <c r="L23" s="45">
        <v>651556.46460474585</v>
      </c>
      <c r="M23" s="45">
        <v>646393.39132457681</v>
      </c>
      <c r="N23" s="45">
        <v>639823.69984415197</v>
      </c>
      <c r="O23" s="45">
        <v>632547.93157071737</v>
      </c>
      <c r="P23" s="45">
        <v>628603.60057108419</v>
      </c>
      <c r="Q23" s="45">
        <v>620672.76967324712</v>
      </c>
      <c r="R23" s="45">
        <v>621055.97002097894</v>
      </c>
      <c r="S23" s="45">
        <v>618238.17957775807</v>
      </c>
      <c r="T23" s="45">
        <v>618767.20237228193</v>
      </c>
      <c r="U23" s="45">
        <v>611871.79670275399</v>
      </c>
      <c r="V23" s="45">
        <v>605208.3761559726</v>
      </c>
      <c r="W23" s="45">
        <v>597471.01227579685</v>
      </c>
      <c r="X23" s="45">
        <v>595635.9118407421</v>
      </c>
      <c r="Y23" s="45">
        <v>598241.00832606107</v>
      </c>
      <c r="Z23" s="45">
        <v>599516.29625201575</v>
      </c>
      <c r="AA23" s="45">
        <v>597559.29249268351</v>
      </c>
      <c r="AB23" s="45">
        <v>599142.69955913106</v>
      </c>
      <c r="AC23" s="45">
        <v>604159.87391463039</v>
      </c>
      <c r="AD23" s="45">
        <v>613092.32789561863</v>
      </c>
      <c r="AE23" s="45">
        <v>614575.75474642299</v>
      </c>
      <c r="AF23" s="45">
        <v>610673.72263741179</v>
      </c>
      <c r="AG23" s="45">
        <v>607696.4784499919</v>
      </c>
      <c r="AH23" s="45">
        <v>559052.90032920986</v>
      </c>
      <c r="AI23" s="55">
        <f t="shared" si="0"/>
        <v>-0.26826502161813826</v>
      </c>
    </row>
    <row r="24" spans="1:35" ht="12.75" customHeight="1" x14ac:dyDescent="0.25">
      <c r="A24" s="42" t="s">
        <v>24</v>
      </c>
      <c r="B24" s="45">
        <v>205938.55651184404</v>
      </c>
      <c r="C24" s="45">
        <v>205393.68454293977</v>
      </c>
      <c r="D24" s="45">
        <v>202820.43740672461</v>
      </c>
      <c r="E24" s="45">
        <v>196707.78270664625</v>
      </c>
      <c r="F24" s="45">
        <v>194519.43237470614</v>
      </c>
      <c r="G24" s="45">
        <v>195595.68881651145</v>
      </c>
      <c r="H24" s="45">
        <v>193779.62858955737</v>
      </c>
      <c r="I24" s="45">
        <v>189828.7755368943</v>
      </c>
      <c r="J24" s="45">
        <v>188423.31716044064</v>
      </c>
      <c r="K24" s="45">
        <v>191868.94403112872</v>
      </c>
      <c r="L24" s="45">
        <v>190721.84351164737</v>
      </c>
      <c r="M24" s="45">
        <v>190560.39058982232</v>
      </c>
      <c r="N24" s="45">
        <v>192491.17492115666</v>
      </c>
      <c r="O24" s="45">
        <v>192616.86912514336</v>
      </c>
      <c r="P24" s="45">
        <v>192602.58451256837</v>
      </c>
      <c r="Q24" s="45">
        <v>188706.3372460159</v>
      </c>
      <c r="R24" s="45">
        <v>190403.13196038123</v>
      </c>
      <c r="S24" s="45">
        <v>190593.2478458728</v>
      </c>
      <c r="T24" s="45">
        <v>196136.28399406056</v>
      </c>
      <c r="U24" s="45">
        <v>191921.74384595547</v>
      </c>
      <c r="V24" s="45">
        <v>189766.45529229857</v>
      </c>
      <c r="W24" s="45">
        <v>190028.73116564791</v>
      </c>
      <c r="X24" s="45">
        <v>190968.52976527379</v>
      </c>
      <c r="Y24" s="45">
        <v>193426.78940700993</v>
      </c>
      <c r="Z24" s="45">
        <v>191046.45952942531</v>
      </c>
      <c r="AA24" s="45">
        <v>191396.07087765189</v>
      </c>
      <c r="AB24" s="45">
        <v>196186.84046515016</v>
      </c>
      <c r="AC24" s="45">
        <v>199152.12533771148</v>
      </c>
      <c r="AD24" s="45">
        <v>201065.42541480093</v>
      </c>
      <c r="AE24" s="45">
        <v>204078.83997681033</v>
      </c>
      <c r="AF24" s="45">
        <v>202212.06476542703</v>
      </c>
      <c r="AG24" s="45">
        <v>204397.45538343469</v>
      </c>
      <c r="AH24" s="45">
        <v>196884.80545394926</v>
      </c>
      <c r="AI24" s="55">
        <f t="shared" si="0"/>
        <v>-4.3963360777339817E-2</v>
      </c>
    </row>
    <row r="25" spans="1:35" ht="12.75" customHeight="1" x14ac:dyDescent="0.25">
      <c r="A25" s="42" t="s">
        <v>25</v>
      </c>
      <c r="B25" s="45">
        <v>34910.211396402716</v>
      </c>
      <c r="C25" s="45">
        <v>34847.084581703777</v>
      </c>
      <c r="D25" s="45">
        <v>34236.048859963659</v>
      </c>
      <c r="E25" s="45">
        <v>35156.145371969986</v>
      </c>
      <c r="F25" s="45">
        <v>36269.544196089097</v>
      </c>
      <c r="G25" s="45">
        <v>35436.024447354815</v>
      </c>
      <c r="H25" s="45">
        <v>35848.164355448396</v>
      </c>
      <c r="I25" s="45">
        <v>35947.636933159731</v>
      </c>
      <c r="J25" s="45">
        <v>34658.67766228618</v>
      </c>
      <c r="K25" s="45">
        <v>35367.699940826911</v>
      </c>
      <c r="L25" s="45">
        <v>36213.211749924289</v>
      </c>
      <c r="M25" s="45">
        <v>37554.028572067255</v>
      </c>
      <c r="N25" s="45">
        <v>33182.14769593157</v>
      </c>
      <c r="O25" s="45">
        <v>35855.434158334407</v>
      </c>
      <c r="P25" s="45">
        <v>31972.149639642681</v>
      </c>
      <c r="Q25" s="45">
        <v>33346.293436924556</v>
      </c>
      <c r="R25" s="45">
        <v>36268.937044786893</v>
      </c>
      <c r="S25" s="45">
        <v>32771.500303707769</v>
      </c>
      <c r="T25" s="45">
        <v>33637.318693116933</v>
      </c>
      <c r="U25" s="45">
        <v>31172.146530056591</v>
      </c>
      <c r="V25" s="45">
        <v>34218.211519179356</v>
      </c>
      <c r="W25" s="45">
        <v>37675.470806724414</v>
      </c>
      <c r="X25" s="45">
        <v>33324.34473228165</v>
      </c>
      <c r="Y25" s="45">
        <v>33039.795336674077</v>
      </c>
      <c r="Z25" s="45">
        <v>31870.440311198836</v>
      </c>
      <c r="AA25" s="45">
        <v>33398.869877843747</v>
      </c>
      <c r="AB25" s="45">
        <v>34237.540567898119</v>
      </c>
      <c r="AC25" s="45">
        <v>33901.975540879757</v>
      </c>
      <c r="AD25" s="45">
        <v>32889.58614712931</v>
      </c>
      <c r="AE25" s="45">
        <v>33401.176569825118</v>
      </c>
      <c r="AF25" s="45">
        <v>32544.225358112686</v>
      </c>
      <c r="AG25" s="45">
        <v>33309.678182444557</v>
      </c>
      <c r="AH25" s="45">
        <v>32409.124331376734</v>
      </c>
      <c r="AI25" s="55">
        <f t="shared" si="0"/>
        <v>-7.1643423656944802E-2</v>
      </c>
    </row>
    <row r="26" spans="1:35" ht="12.75" customHeight="1" x14ac:dyDescent="0.25">
      <c r="A26" s="42" t="s">
        <v>26</v>
      </c>
      <c r="B26" s="45">
        <v>664316.25594883261</v>
      </c>
      <c r="C26" s="45">
        <v>660034.35237818863</v>
      </c>
      <c r="D26" s="45">
        <v>626911.85699644685</v>
      </c>
      <c r="E26" s="45">
        <v>608208.32220634411</v>
      </c>
      <c r="F26" s="45">
        <v>609704.47084546473</v>
      </c>
      <c r="G26" s="45">
        <v>587641.87338409096</v>
      </c>
      <c r="H26" s="45">
        <v>576812.04098886414</v>
      </c>
      <c r="I26" s="45">
        <v>580520.65594192164</v>
      </c>
      <c r="J26" s="45">
        <v>574562.47749213665</v>
      </c>
      <c r="K26" s="45">
        <v>570609.33782294975</v>
      </c>
      <c r="L26" s="45">
        <v>562558.06195177417</v>
      </c>
      <c r="M26" s="45">
        <v>554255.46807772678</v>
      </c>
      <c r="N26" s="45">
        <v>563269.56428250414</v>
      </c>
      <c r="O26" s="45">
        <v>558684.80376469647</v>
      </c>
      <c r="P26" s="45">
        <v>554165.65439137898</v>
      </c>
      <c r="Q26" s="45">
        <v>570698.51969925151</v>
      </c>
      <c r="R26" s="45">
        <v>557248.55789766391</v>
      </c>
      <c r="S26" s="45">
        <v>553154.4127576648</v>
      </c>
      <c r="T26" s="45">
        <v>561283.68775334081</v>
      </c>
      <c r="U26" s="45">
        <v>565666.25055077637</v>
      </c>
      <c r="V26" s="45">
        <v>562388.26466851321</v>
      </c>
      <c r="W26" s="45">
        <v>560445.1158369442</v>
      </c>
      <c r="X26" s="45">
        <v>570843.25467031659</v>
      </c>
      <c r="Y26" s="45">
        <v>559538.2605202893</v>
      </c>
      <c r="Z26" s="45">
        <v>602318.65934756515</v>
      </c>
      <c r="AA26" s="45">
        <v>612787.96690858714</v>
      </c>
      <c r="AB26" s="45">
        <v>604926.98601232946</v>
      </c>
      <c r="AC26" s="45">
        <v>604110.37113374018</v>
      </c>
      <c r="AD26" s="45">
        <v>615405.49046342424</v>
      </c>
      <c r="AE26" s="45">
        <v>628994.22319201392</v>
      </c>
      <c r="AF26" s="45">
        <v>615785.64579580445</v>
      </c>
      <c r="AG26" s="45">
        <v>601240.66251225641</v>
      </c>
      <c r="AH26" s="45">
        <v>597136.84505614871</v>
      </c>
      <c r="AI26" s="55">
        <f t="shared" si="0"/>
        <v>-0.10112564654425411</v>
      </c>
    </row>
    <row r="27" spans="1:35" ht="12.75" customHeight="1" x14ac:dyDescent="0.25">
      <c r="A27" s="42" t="s">
        <v>27</v>
      </c>
      <c r="B27" s="45" t="s">
        <v>123</v>
      </c>
      <c r="C27" s="45" t="s">
        <v>123</v>
      </c>
      <c r="D27" s="45" t="s">
        <v>123</v>
      </c>
      <c r="E27" s="45" t="s">
        <v>123</v>
      </c>
      <c r="F27" s="45" t="s">
        <v>123</v>
      </c>
      <c r="G27" s="45" t="s">
        <v>123</v>
      </c>
      <c r="H27" s="45" t="s">
        <v>123</v>
      </c>
      <c r="I27" s="45" t="s">
        <v>123</v>
      </c>
      <c r="J27" s="45" t="s">
        <v>123</v>
      </c>
      <c r="K27" s="45" t="s">
        <v>123</v>
      </c>
      <c r="L27" s="45" t="s">
        <v>123</v>
      </c>
      <c r="M27" s="45" t="s">
        <v>123</v>
      </c>
      <c r="N27" s="45" t="s">
        <v>123</v>
      </c>
      <c r="O27" s="45" t="s">
        <v>123</v>
      </c>
      <c r="P27" s="45" t="s">
        <v>123</v>
      </c>
      <c r="Q27" s="45" t="s">
        <v>123</v>
      </c>
      <c r="R27" s="45" t="s">
        <v>123</v>
      </c>
      <c r="S27" s="45" t="s">
        <v>123</v>
      </c>
      <c r="T27" s="45" t="s">
        <v>123</v>
      </c>
      <c r="U27" s="45" t="s">
        <v>123</v>
      </c>
      <c r="V27" s="45" t="s">
        <v>123</v>
      </c>
      <c r="W27" s="45" t="s">
        <v>123</v>
      </c>
      <c r="X27" s="45" t="s">
        <v>123</v>
      </c>
      <c r="Y27" s="45" t="s">
        <v>123</v>
      </c>
      <c r="Z27" s="45" t="s">
        <v>123</v>
      </c>
      <c r="AA27" s="45" t="s">
        <v>123</v>
      </c>
      <c r="AB27" s="45" t="s">
        <v>123</v>
      </c>
      <c r="AC27" s="45" t="s">
        <v>123</v>
      </c>
      <c r="AD27" s="45" t="s">
        <v>123</v>
      </c>
      <c r="AE27" s="45" t="s">
        <v>123</v>
      </c>
      <c r="AF27" s="45" t="s">
        <v>123</v>
      </c>
      <c r="AG27" s="45" t="s">
        <v>123</v>
      </c>
      <c r="AH27" s="45" t="s">
        <v>123</v>
      </c>
      <c r="AI27" s="55" t="str">
        <f t="shared" si="0"/>
        <v>–</v>
      </c>
    </row>
    <row r="28" spans="1:35" ht="12.75" customHeight="1" x14ac:dyDescent="0.25">
      <c r="A28" s="42" t="s">
        <v>28</v>
      </c>
      <c r="B28" s="45">
        <v>4065.1080856701697</v>
      </c>
      <c r="C28" s="45">
        <v>3962.2669396433971</v>
      </c>
      <c r="D28" s="45">
        <v>3801.1259619387411</v>
      </c>
      <c r="E28" s="45">
        <v>4219.281454995391</v>
      </c>
      <c r="F28" s="45">
        <v>3931.6393480566903</v>
      </c>
      <c r="G28" s="45">
        <v>3667.8618831122867</v>
      </c>
      <c r="H28" s="45">
        <v>3207.7795849491595</v>
      </c>
      <c r="I28" s="45">
        <v>4119.4575209605464</v>
      </c>
      <c r="J28" s="45">
        <v>3718.6376697472915</v>
      </c>
      <c r="K28" s="45">
        <v>4032.4802642210825</v>
      </c>
      <c r="L28" s="45">
        <v>3659.9960348775908</v>
      </c>
      <c r="M28" s="45">
        <v>3700.8157040262658</v>
      </c>
      <c r="N28" s="45">
        <v>2947.0239417822022</v>
      </c>
      <c r="O28" s="45">
        <v>3188.3118841402847</v>
      </c>
      <c r="P28" s="45">
        <v>3131.3480990239241</v>
      </c>
      <c r="Q28" s="45">
        <v>2732.3957917599951</v>
      </c>
      <c r="R28" s="45">
        <v>2476.3933911868298</v>
      </c>
      <c r="S28" s="45">
        <v>2463.2549765515992</v>
      </c>
      <c r="T28" s="45">
        <v>2866.7458017795429</v>
      </c>
      <c r="U28" s="45">
        <v>2245.2936589694427</v>
      </c>
      <c r="V28" s="45">
        <v>2352.8105870839063</v>
      </c>
      <c r="W28" s="45">
        <v>2133.0440406790667</v>
      </c>
      <c r="X28" s="45">
        <v>2125.0700282569796</v>
      </c>
      <c r="Y28" s="45">
        <v>2668.8673208187033</v>
      </c>
      <c r="Z28" s="45">
        <v>2242.238605630273</v>
      </c>
      <c r="AA28" s="45">
        <v>2188.1296175765242</v>
      </c>
      <c r="AB28" s="45">
        <v>2225.3919732662607</v>
      </c>
      <c r="AC28" s="45">
        <v>2074.6472076527534</v>
      </c>
      <c r="AD28" s="45">
        <v>2082.5516283183047</v>
      </c>
      <c r="AE28" s="45">
        <v>1880.1131630543675</v>
      </c>
      <c r="AF28" s="45">
        <v>1848.267876772386</v>
      </c>
      <c r="AG28" s="45">
        <v>2152.9107603397374</v>
      </c>
      <c r="AH28" s="45">
        <v>1652.818498502475</v>
      </c>
      <c r="AI28" s="55">
        <f t="shared" si="0"/>
        <v>-0.5934133942640315</v>
      </c>
    </row>
    <row r="29" spans="1:35" ht="12.75" customHeight="1" x14ac:dyDescent="0.25">
      <c r="A29" s="42" t="s">
        <v>29</v>
      </c>
      <c r="B29" s="45">
        <v>31679.103306323777</v>
      </c>
      <c r="C29" s="45">
        <v>31805.549411594635</v>
      </c>
      <c r="D29" s="45">
        <v>27628.883515655078</v>
      </c>
      <c r="E29" s="45">
        <v>24249.157676727169</v>
      </c>
      <c r="F29" s="45">
        <v>20978.383332683683</v>
      </c>
      <c r="G29" s="45">
        <v>17665.031437660633</v>
      </c>
      <c r="H29" s="45">
        <v>17583.34026534843</v>
      </c>
      <c r="I29" s="45">
        <v>15859.47234989113</v>
      </c>
      <c r="J29" s="45">
        <v>15837.095755671626</v>
      </c>
      <c r="K29" s="45">
        <v>15505.244542363944</v>
      </c>
      <c r="L29" s="45">
        <v>14941.617398280081</v>
      </c>
      <c r="M29" s="45">
        <v>14672.141884736662</v>
      </c>
      <c r="N29" s="45">
        <v>14485.906191819677</v>
      </c>
      <c r="O29" s="45">
        <v>15048.347958681283</v>
      </c>
      <c r="P29" s="45">
        <v>14753.084842836477</v>
      </c>
      <c r="Q29" s="45">
        <v>13896.194546805023</v>
      </c>
      <c r="R29" s="45">
        <v>14731.648735040571</v>
      </c>
      <c r="S29" s="45">
        <v>14027.049367264426</v>
      </c>
      <c r="T29" s="45">
        <v>14149.273338555031</v>
      </c>
      <c r="U29" s="45">
        <v>14669.669275961147</v>
      </c>
      <c r="V29" s="45">
        <v>13263.838559129121</v>
      </c>
      <c r="W29" s="45">
        <v>14289.38524835747</v>
      </c>
      <c r="X29" s="45">
        <v>13131.160328705942</v>
      </c>
      <c r="Y29" s="45">
        <v>15387.11456286774</v>
      </c>
      <c r="Z29" s="45">
        <v>13443.707144815278</v>
      </c>
      <c r="AA29" s="45">
        <v>13549.583523192821</v>
      </c>
      <c r="AB29" s="45">
        <v>13192.709602101946</v>
      </c>
      <c r="AC29" s="45">
        <v>12530.76457358434</v>
      </c>
      <c r="AD29" s="45">
        <v>12396.688959937648</v>
      </c>
      <c r="AE29" s="45">
        <v>11951.980697525116</v>
      </c>
      <c r="AF29" s="45">
        <v>11766.957595234355</v>
      </c>
      <c r="AG29" s="45">
        <v>13167.636675332633</v>
      </c>
      <c r="AH29" s="45">
        <v>12140.293547688831</v>
      </c>
      <c r="AI29" s="55">
        <f t="shared" si="0"/>
        <v>-0.61677281612748847</v>
      </c>
    </row>
    <row r="30" spans="1:35" ht="12.75" customHeight="1" x14ac:dyDescent="0.25">
      <c r="A30" s="42" t="s">
        <v>30</v>
      </c>
      <c r="B30" s="45">
        <v>8755.2526303889899</v>
      </c>
      <c r="C30" s="45">
        <v>8701.018187159294</v>
      </c>
      <c r="D30" s="45">
        <v>7960.6548855375213</v>
      </c>
      <c r="E30" s="45">
        <v>8042.5479759739037</v>
      </c>
      <c r="F30" s="45">
        <v>8289.5170768090829</v>
      </c>
      <c r="G30" s="45">
        <v>8200.0487792385338</v>
      </c>
      <c r="H30" s="45">
        <v>8200.1610316820861</v>
      </c>
      <c r="I30" s="45">
        <v>8341.5570569206629</v>
      </c>
      <c r="J30" s="45">
        <v>8660.4686279705711</v>
      </c>
      <c r="K30" s="45">
        <v>9436.1864280100635</v>
      </c>
      <c r="L30" s="45">
        <v>9748.7987751581823</v>
      </c>
      <c r="M30" s="45">
        <v>10316.672018628231</v>
      </c>
      <c r="N30" s="45">
        <v>10547.448858905762</v>
      </c>
      <c r="O30" s="45">
        <v>10731.664870248807</v>
      </c>
      <c r="P30" s="45">
        <v>11236.029840304302</v>
      </c>
      <c r="Q30" s="45">
        <v>11232.747615683942</v>
      </c>
      <c r="R30" s="45">
        <v>11014.312905721659</v>
      </c>
      <c r="S30" s="45">
        <v>11068.944560323478</v>
      </c>
      <c r="T30" s="45">
        <v>11762.061028759384</v>
      </c>
      <c r="U30" s="45">
        <v>11549.81280540956</v>
      </c>
      <c r="V30" s="45">
        <v>11346.152141781648</v>
      </c>
      <c r="W30" s="45">
        <v>12187.455118902069</v>
      </c>
      <c r="X30" s="45">
        <v>13013.746463672771</v>
      </c>
      <c r="Y30" s="45">
        <v>13851.019070663217</v>
      </c>
      <c r="Z30" s="45">
        <v>14276.404076935403</v>
      </c>
      <c r="AA30" s="45">
        <v>14597.185573659412</v>
      </c>
      <c r="AB30" s="45">
        <v>15034.181018557882</v>
      </c>
      <c r="AC30" s="45">
        <v>16089.612688242385</v>
      </c>
      <c r="AD30" s="45">
        <v>16438.795194195824</v>
      </c>
      <c r="AE30" s="45">
        <v>15987.801302292357</v>
      </c>
      <c r="AF30" s="45">
        <v>15745.599192533671</v>
      </c>
      <c r="AG30" s="45">
        <v>16654.875678691307</v>
      </c>
      <c r="AH30" s="45">
        <v>14612.22673434866</v>
      </c>
      <c r="AI30" s="55">
        <f t="shared" si="0"/>
        <v>0.66896688778921609</v>
      </c>
    </row>
    <row r="31" spans="1:35" ht="12.75" customHeight="1" x14ac:dyDescent="0.25">
      <c r="A31" s="42" t="s">
        <v>31</v>
      </c>
      <c r="B31" s="45">
        <v>1170.8826021736181</v>
      </c>
      <c r="C31" s="45">
        <v>1164.0017924206049</v>
      </c>
      <c r="D31" s="45">
        <v>1069.6211861742204</v>
      </c>
      <c r="E31" s="45">
        <v>1001.787726250624</v>
      </c>
      <c r="F31" s="45">
        <v>972.88847006520007</v>
      </c>
      <c r="G31" s="45">
        <v>1014.2370262910302</v>
      </c>
      <c r="H31" s="45">
        <v>1022.9997966868021</v>
      </c>
      <c r="I31" s="45">
        <v>1060.941583859151</v>
      </c>
      <c r="J31" s="45">
        <v>1047.181137954143</v>
      </c>
      <c r="K31" s="45">
        <v>1068.4203710286884</v>
      </c>
      <c r="L31" s="45">
        <v>1172.0457667105811</v>
      </c>
      <c r="M31" s="45">
        <v>1125.3427416240179</v>
      </c>
      <c r="N31" s="45">
        <v>989.39687172346271</v>
      </c>
      <c r="O31" s="45">
        <v>961.11947615506529</v>
      </c>
      <c r="P31" s="45">
        <v>1054.336064747238</v>
      </c>
      <c r="Q31" s="45">
        <v>1042.6904000533332</v>
      </c>
      <c r="R31" s="45">
        <v>1043.5060515231976</v>
      </c>
      <c r="S31" s="45">
        <v>1049.6443591658399</v>
      </c>
      <c r="T31" s="45">
        <v>1097.985519727893</v>
      </c>
      <c r="U31" s="45">
        <v>1096.3974295920711</v>
      </c>
      <c r="V31" s="45">
        <v>1087.0970317751169</v>
      </c>
      <c r="W31" s="45">
        <v>1087.1314511845751</v>
      </c>
      <c r="X31" s="45">
        <v>1175.0890389840763</v>
      </c>
      <c r="Y31" s="45">
        <v>1160.6162750064766</v>
      </c>
      <c r="Z31" s="45">
        <v>1196.6019187674665</v>
      </c>
      <c r="AA31" s="45">
        <v>1169.8454895116679</v>
      </c>
      <c r="AB31" s="45">
        <v>1159.9150864280466</v>
      </c>
      <c r="AC31" s="45">
        <v>1107.1222238017108</v>
      </c>
      <c r="AD31" s="45">
        <v>1142.922093069611</v>
      </c>
      <c r="AE31" s="45">
        <v>1163.0694917455539</v>
      </c>
      <c r="AF31" s="45">
        <v>1019.2249818084224</v>
      </c>
      <c r="AG31" s="45">
        <v>1118.3287468208434</v>
      </c>
      <c r="AH31" s="45">
        <v>1017.7431076961559</v>
      </c>
      <c r="AI31" s="55">
        <f t="shared" si="0"/>
        <v>-0.13078979412041408</v>
      </c>
    </row>
    <row r="32" spans="1:35" ht="12.75" customHeight="1" x14ac:dyDescent="0.25">
      <c r="A32" s="42" t="s">
        <v>32</v>
      </c>
      <c r="B32" s="45">
        <v>466.11352485584473</v>
      </c>
      <c r="C32" s="45">
        <v>466.11352485584473</v>
      </c>
      <c r="D32" s="45">
        <v>465.42017754503456</v>
      </c>
      <c r="E32" s="45">
        <v>460.72134782147293</v>
      </c>
      <c r="F32" s="45">
        <v>455.70570063926147</v>
      </c>
      <c r="G32" s="45">
        <v>462.83951176529297</v>
      </c>
      <c r="H32" s="45">
        <v>465.13214624152403</v>
      </c>
      <c r="I32" s="45">
        <v>455.13123884298523</v>
      </c>
      <c r="J32" s="45">
        <v>466.57579536185784</v>
      </c>
      <c r="K32" s="45">
        <v>486.8984204005115</v>
      </c>
      <c r="L32" s="45">
        <v>496.08322309082575</v>
      </c>
      <c r="M32" s="45">
        <v>495.13865164428654</v>
      </c>
      <c r="N32" s="45">
        <v>498.93684192151505</v>
      </c>
      <c r="O32" s="45">
        <v>513.28458340732777</v>
      </c>
      <c r="P32" s="45">
        <v>520.57860084610707</v>
      </c>
      <c r="Q32" s="45">
        <v>547.17967568694201</v>
      </c>
      <c r="R32" s="45">
        <v>775.01532937778052</v>
      </c>
      <c r="S32" s="45">
        <v>886.83032683359647</v>
      </c>
      <c r="T32" s="45">
        <v>1054.8482944942341</v>
      </c>
      <c r="U32" s="45">
        <v>1129.5980502661903</v>
      </c>
      <c r="V32" s="45">
        <v>1301.3138198492666</v>
      </c>
      <c r="W32" s="45">
        <v>1494.8799206007648</v>
      </c>
      <c r="X32" s="45">
        <v>1729.3706883875309</v>
      </c>
      <c r="Y32" s="45">
        <v>1742.6163186434978</v>
      </c>
      <c r="Z32" s="45">
        <v>2005.3881618049118</v>
      </c>
      <c r="AA32" s="45">
        <v>2064.590491122503</v>
      </c>
      <c r="AB32" s="45">
        <v>2114.840352188211</v>
      </c>
      <c r="AC32" s="45">
        <v>2099.7432333840716</v>
      </c>
      <c r="AD32" s="45">
        <v>2076.8316960793759</v>
      </c>
      <c r="AE32" s="45">
        <v>2034.1491855324803</v>
      </c>
      <c r="AF32" s="45">
        <v>2030.1787284038644</v>
      </c>
      <c r="AG32" s="45">
        <v>2051.546176667086</v>
      </c>
      <c r="AH32" s="45">
        <v>2062.6614625652146</v>
      </c>
      <c r="AI32" s="55">
        <f t="shared" si="0"/>
        <v>3.4252340954988063</v>
      </c>
    </row>
    <row r="33" spans="1:35" ht="12.75" customHeight="1" x14ac:dyDescent="0.25">
      <c r="A33" s="43" t="s">
        <v>33</v>
      </c>
      <c r="B33" s="45">
        <v>-1214346.7302172072</v>
      </c>
      <c r="C33" s="45">
        <v>-1232392.6445178259</v>
      </c>
      <c r="D33" s="45">
        <v>-1345040.5899332166</v>
      </c>
      <c r="E33" s="45">
        <v>-1379673.362875724</v>
      </c>
      <c r="F33" s="45">
        <v>-1436929.7415971833</v>
      </c>
      <c r="G33" s="45">
        <v>-1546721.2024272443</v>
      </c>
      <c r="H33" s="45">
        <v>-1631852.9614448764</v>
      </c>
      <c r="I33" s="45">
        <v>-1739419.8047586712</v>
      </c>
      <c r="J33" s="45">
        <v>-1799026.0460237153</v>
      </c>
      <c r="K33" s="45">
        <v>-1851067.7717941476</v>
      </c>
      <c r="L33" s="45">
        <v>-1895618.1497269794</v>
      </c>
      <c r="M33" s="45">
        <v>-1819850.931976408</v>
      </c>
      <c r="N33" s="45">
        <v>-1930930.530561225</v>
      </c>
      <c r="O33" s="45">
        <v>-1845299.1995693566</v>
      </c>
      <c r="P33" s="45">
        <v>-1877052.6402547583</v>
      </c>
      <c r="Q33" s="45">
        <v>-1798283.1229955088</v>
      </c>
      <c r="R33" s="45">
        <v>-1823592.2874944257</v>
      </c>
      <c r="S33" s="45">
        <v>-1874849.2793268957</v>
      </c>
      <c r="T33" s="45">
        <v>-1790955.8772681218</v>
      </c>
      <c r="U33" s="45">
        <v>-1862562.263975515</v>
      </c>
      <c r="V33" s="45">
        <v>-1935693.464911981</v>
      </c>
      <c r="W33" s="45">
        <v>-1996055.5883804983</v>
      </c>
      <c r="X33" s="45">
        <v>-1983778.8924120697</v>
      </c>
      <c r="Y33" s="45">
        <v>-2010244.3701934791</v>
      </c>
      <c r="Z33" s="45">
        <v>-1913765.0276637916</v>
      </c>
      <c r="AA33" s="45">
        <v>-1969300.5419596508</v>
      </c>
      <c r="AB33" s="45">
        <v>-1758450.1471704678</v>
      </c>
      <c r="AC33" s="45">
        <v>-1961826.5239071806</v>
      </c>
      <c r="AD33" s="45">
        <v>-1862352.848457583</v>
      </c>
      <c r="AE33" s="45">
        <v>-1813705.7758457861</v>
      </c>
      <c r="AF33" s="45">
        <v>-1714291.5762796416</v>
      </c>
      <c r="AG33" s="45">
        <v>-1808427.7420168789</v>
      </c>
      <c r="AH33" s="45">
        <v>-1663361.3984788845</v>
      </c>
      <c r="AI33" s="55">
        <f t="shared" si="0"/>
        <v>0.36975820586379238</v>
      </c>
    </row>
    <row r="34" spans="1:35" ht="12.75" customHeight="1" x14ac:dyDescent="0.25">
      <c r="A34" s="42" t="s">
        <v>34</v>
      </c>
      <c r="B34" s="45">
        <v>-1822808.1577768172</v>
      </c>
      <c r="C34" s="45">
        <v>-1842745.6455421196</v>
      </c>
      <c r="D34" s="45">
        <v>-1971445.2808609484</v>
      </c>
      <c r="E34" s="45">
        <v>-1960935.2409921295</v>
      </c>
      <c r="F34" s="45">
        <v>-2026268.1949294191</v>
      </c>
      <c r="G34" s="45">
        <v>-2063476.4373211227</v>
      </c>
      <c r="H34" s="45">
        <v>-2145273.4275742983</v>
      </c>
      <c r="I34" s="45">
        <v>-2227560.7274749852</v>
      </c>
      <c r="J34" s="45">
        <v>-2301139.6575326268</v>
      </c>
      <c r="K34" s="45">
        <v>-2301103.9309017835</v>
      </c>
      <c r="L34" s="45">
        <v>-2327177.8002113393</v>
      </c>
      <c r="M34" s="45">
        <v>-2261539.9351845412</v>
      </c>
      <c r="N34" s="45">
        <v>-2355835.9719207101</v>
      </c>
      <c r="O34" s="45">
        <v>-2257486.8601887906</v>
      </c>
      <c r="P34" s="45">
        <v>-2269920.2166305901</v>
      </c>
      <c r="Q34" s="45">
        <v>-2183568.2938096048</v>
      </c>
      <c r="R34" s="45">
        <v>-2217173.6663130159</v>
      </c>
      <c r="S34" s="45">
        <v>-2264450.6114699403</v>
      </c>
      <c r="T34" s="45">
        <v>-2200897.04262185</v>
      </c>
      <c r="U34" s="45">
        <v>-2252110.1288104737</v>
      </c>
      <c r="V34" s="45">
        <v>-2377143.8096052185</v>
      </c>
      <c r="W34" s="45">
        <v>-2367035.0360886212</v>
      </c>
      <c r="X34" s="45">
        <v>-2340431.9009798458</v>
      </c>
      <c r="Y34" s="45">
        <v>-2336340.818929649</v>
      </c>
      <c r="Z34" s="45">
        <v>-2323196.2999574332</v>
      </c>
      <c r="AA34" s="45">
        <v>-2296259.7787671853</v>
      </c>
      <c r="AB34" s="45">
        <v>-2148277.350993338</v>
      </c>
      <c r="AC34" s="45">
        <v>-2260535.3551857695</v>
      </c>
      <c r="AD34" s="45">
        <v>-2125617.6243451694</v>
      </c>
      <c r="AE34" s="45">
        <v>-2092587.5213362295</v>
      </c>
      <c r="AF34" s="45">
        <v>-1999240.1415818511</v>
      </c>
      <c r="AG34" s="45">
        <v>-2045455.4784915834</v>
      </c>
      <c r="AH34" s="45">
        <v>-1924637.7475137971</v>
      </c>
      <c r="AI34" s="55">
        <f t="shared" si="0"/>
        <v>5.5864128818238386E-2</v>
      </c>
    </row>
    <row r="35" spans="1:35" ht="12.75" customHeight="1" x14ac:dyDescent="0.25">
      <c r="A35" s="42" t="s">
        <v>35</v>
      </c>
      <c r="B35" s="45">
        <v>273523.76697531878</v>
      </c>
      <c r="C35" s="45">
        <v>273341.2794176928</v>
      </c>
      <c r="D35" s="45">
        <v>241262.23461241357</v>
      </c>
      <c r="E35" s="45">
        <v>231854.92044890404</v>
      </c>
      <c r="F35" s="45">
        <v>258909.1966861001</v>
      </c>
      <c r="G35" s="45">
        <v>225719.81221747107</v>
      </c>
      <c r="H35" s="45">
        <v>231684.76123084791</v>
      </c>
      <c r="I35" s="45">
        <v>222224.1082327631</v>
      </c>
      <c r="J35" s="45">
        <v>232720.54609174427</v>
      </c>
      <c r="K35" s="45">
        <v>235746.62715741008</v>
      </c>
      <c r="L35" s="45">
        <v>207724.4881412551</v>
      </c>
      <c r="M35" s="45">
        <v>193641.98134698311</v>
      </c>
      <c r="N35" s="45">
        <v>199997.25292257979</v>
      </c>
      <c r="O35" s="45">
        <v>211384.93867993017</v>
      </c>
      <c r="P35" s="45">
        <v>206873.14813016297</v>
      </c>
      <c r="Q35" s="45">
        <v>187379.95606245287</v>
      </c>
      <c r="R35" s="45">
        <v>187701.36301332741</v>
      </c>
      <c r="S35" s="45">
        <v>184953.94419328211</v>
      </c>
      <c r="T35" s="45">
        <v>182773.54078461434</v>
      </c>
      <c r="U35" s="45">
        <v>208638.01353663168</v>
      </c>
      <c r="V35" s="45">
        <v>195013.34207203257</v>
      </c>
      <c r="W35" s="45">
        <v>182148.02086502087</v>
      </c>
      <c r="X35" s="45">
        <v>213288.88924879441</v>
      </c>
      <c r="Y35" s="45">
        <v>184888.49218947737</v>
      </c>
      <c r="Z35" s="45">
        <v>220217.49154088844</v>
      </c>
      <c r="AA35" s="45">
        <v>194717.55504532525</v>
      </c>
      <c r="AB35" s="45">
        <v>223364.35113292281</v>
      </c>
      <c r="AC35" s="45">
        <v>219562.96108752911</v>
      </c>
      <c r="AD35" s="45">
        <v>199444.77007174707</v>
      </c>
      <c r="AE35" s="45">
        <v>199590.59774166491</v>
      </c>
      <c r="AF35" s="45">
        <v>206024.63125389651</v>
      </c>
      <c r="AG35" s="45">
        <v>189282.87557046965</v>
      </c>
      <c r="AH35" s="45">
        <v>203744.96748758754</v>
      </c>
      <c r="AI35" s="55">
        <f t="shared" si="0"/>
        <v>-0.25511055313166875</v>
      </c>
    </row>
    <row r="36" spans="1:35" ht="12.75" customHeight="1" x14ac:dyDescent="0.25">
      <c r="A36" s="42" t="s">
        <v>36</v>
      </c>
      <c r="B36" s="45">
        <v>265503.74319873599</v>
      </c>
      <c r="C36" s="45">
        <v>265898.40661195916</v>
      </c>
      <c r="D36" s="45">
        <v>240591.7376988511</v>
      </c>
      <c r="E36" s="45">
        <v>175397.17184628727</v>
      </c>
      <c r="F36" s="45">
        <v>150585.49283969792</v>
      </c>
      <c r="G36" s="45">
        <v>110031.3748966401</v>
      </c>
      <c r="H36" s="45">
        <v>85501.59012440723</v>
      </c>
      <c r="I36" s="45">
        <v>81362.944575155678</v>
      </c>
      <c r="J36" s="45">
        <v>87064.707506542793</v>
      </c>
      <c r="K36" s="45">
        <v>58650.173480145815</v>
      </c>
      <c r="L36" s="45">
        <v>59373.198891030319</v>
      </c>
      <c r="M36" s="45">
        <v>69454.492453297338</v>
      </c>
      <c r="N36" s="45">
        <v>57443.855191066534</v>
      </c>
      <c r="O36" s="45">
        <v>30784.34657224964</v>
      </c>
      <c r="P36" s="45">
        <v>45142.975132867417</v>
      </c>
      <c r="Q36" s="45">
        <v>47143.437630529865</v>
      </c>
      <c r="R36" s="45">
        <v>65538.960034834847</v>
      </c>
      <c r="S36" s="45">
        <v>69599.383211827808</v>
      </c>
      <c r="T36" s="45">
        <v>80138.450739813066</v>
      </c>
      <c r="U36" s="45">
        <v>-9713.4062709010359</v>
      </c>
      <c r="V36" s="45">
        <v>22973.562148020126</v>
      </c>
      <c r="W36" s="45">
        <v>63097.455612341189</v>
      </c>
      <c r="X36" s="45">
        <v>23190.337007701848</v>
      </c>
      <c r="Y36" s="45">
        <v>25069.891680660679</v>
      </c>
      <c r="Z36" s="45">
        <v>68873.734925575598</v>
      </c>
      <c r="AA36" s="45">
        <v>11927.442652773998</v>
      </c>
      <c r="AB36" s="45">
        <v>32484.282746404861</v>
      </c>
      <c r="AC36" s="45">
        <v>-6280.2845358075756</v>
      </c>
      <c r="AD36" s="45">
        <v>2581.5505465084643</v>
      </c>
      <c r="AE36" s="45">
        <v>15486.801805512347</v>
      </c>
      <c r="AF36" s="45">
        <v>18402.036440050935</v>
      </c>
      <c r="AG36" s="45">
        <v>7761.8952477660378</v>
      </c>
      <c r="AH36" s="45">
        <v>24624.914067664999</v>
      </c>
      <c r="AI36" s="55">
        <f t="shared" si="0"/>
        <v>-0.90725210209472396</v>
      </c>
    </row>
    <row r="37" spans="1:35" ht="12.75" customHeight="1" x14ac:dyDescent="0.25">
      <c r="A37" s="42" t="s">
        <v>37</v>
      </c>
      <c r="B37" s="45">
        <v>93938.096395492554</v>
      </c>
      <c r="C37" s="45">
        <v>93897.047616538737</v>
      </c>
      <c r="D37" s="45">
        <v>91893.409776345565</v>
      </c>
      <c r="E37" s="45">
        <v>87493.125865386217</v>
      </c>
      <c r="F37" s="45">
        <v>82175.498537614767</v>
      </c>
      <c r="G37" s="45">
        <v>79604.142507498909</v>
      </c>
      <c r="H37" s="45">
        <v>81454.425423476408</v>
      </c>
      <c r="I37" s="45">
        <v>79353.431407326148</v>
      </c>
      <c r="J37" s="45">
        <v>81938.617816114012</v>
      </c>
      <c r="K37" s="45">
        <v>79102.300033182401</v>
      </c>
      <c r="L37" s="45">
        <v>83628.874461546191</v>
      </c>
      <c r="M37" s="45">
        <v>81366.103832387904</v>
      </c>
      <c r="N37" s="45">
        <v>83049.881175043003</v>
      </c>
      <c r="O37" s="45">
        <v>83628.039794101715</v>
      </c>
      <c r="P37" s="45">
        <v>85673.490130426071</v>
      </c>
      <c r="Q37" s="45">
        <v>82847.032486072727</v>
      </c>
      <c r="R37" s="45">
        <v>82066.93966035523</v>
      </c>
      <c r="S37" s="45">
        <v>93823.907932373433</v>
      </c>
      <c r="T37" s="45">
        <v>89828.320086954831</v>
      </c>
      <c r="U37" s="45">
        <v>90707.320951311063</v>
      </c>
      <c r="V37" s="45">
        <v>92101.18277233871</v>
      </c>
      <c r="W37" s="45">
        <v>91827.512500161276</v>
      </c>
      <c r="X37" s="45">
        <v>80668.039905125057</v>
      </c>
      <c r="Y37" s="45">
        <v>78031.103509642839</v>
      </c>
      <c r="Z37" s="45">
        <v>81241.807138367949</v>
      </c>
      <c r="AA37" s="45">
        <v>81622.876627301492</v>
      </c>
      <c r="AB37" s="45">
        <v>83924.225935318027</v>
      </c>
      <c r="AC37" s="45">
        <v>81725.785230729583</v>
      </c>
      <c r="AD37" s="45">
        <v>84274.250129324821</v>
      </c>
      <c r="AE37" s="45">
        <v>81752.035963754926</v>
      </c>
      <c r="AF37" s="45">
        <v>80784.215071026731</v>
      </c>
      <c r="AG37" s="45">
        <v>79484.87577205179</v>
      </c>
      <c r="AH37" s="45">
        <v>77589.778666555256</v>
      </c>
      <c r="AI37" s="55">
        <f t="shared" si="0"/>
        <v>-0.17403288289033012</v>
      </c>
    </row>
    <row r="38" spans="1:35" ht="12.75" customHeight="1" x14ac:dyDescent="0.25">
      <c r="A38" s="42" t="s">
        <v>38</v>
      </c>
      <c r="B38" s="45">
        <v>20995.751019093877</v>
      </c>
      <c r="C38" s="45">
        <v>20906.652825423065</v>
      </c>
      <c r="D38" s="45">
        <v>38142.731913059659</v>
      </c>
      <c r="E38" s="45">
        <v>41116.268190778283</v>
      </c>
      <c r="F38" s="45">
        <v>43104.572564210204</v>
      </c>
      <c r="G38" s="45">
        <v>39876.377129881606</v>
      </c>
      <c r="H38" s="45">
        <v>42512.237756804076</v>
      </c>
      <c r="I38" s="45">
        <v>39154.602335706826</v>
      </c>
      <c r="J38" s="45">
        <v>39785.64742670815</v>
      </c>
      <c r="K38" s="45">
        <v>41516.594073257853</v>
      </c>
      <c r="L38" s="45">
        <v>38090.969622398981</v>
      </c>
      <c r="M38" s="45">
        <v>38631.672945292841</v>
      </c>
      <c r="N38" s="45">
        <v>41463.478905544842</v>
      </c>
      <c r="O38" s="45">
        <v>42940.837919319616</v>
      </c>
      <c r="P38" s="45">
        <v>42901.245871089268</v>
      </c>
      <c r="Q38" s="45">
        <v>42767.927669261655</v>
      </c>
      <c r="R38" s="45">
        <v>40712.577128408586</v>
      </c>
      <c r="S38" s="45">
        <v>38287.602354636918</v>
      </c>
      <c r="T38" s="45">
        <v>39490.466049656636</v>
      </c>
      <c r="U38" s="45">
        <v>34421.306558825519</v>
      </c>
      <c r="V38" s="45">
        <v>53121.513624211686</v>
      </c>
      <c r="W38" s="45">
        <v>1614.7428308940162</v>
      </c>
      <c r="X38" s="45">
        <v>6887.0882761586199</v>
      </c>
      <c r="Y38" s="45">
        <v>12122.144597450566</v>
      </c>
      <c r="Z38" s="45">
        <v>11134.167783920226</v>
      </c>
      <c r="AA38" s="45">
        <v>34.649303478921865</v>
      </c>
      <c r="AB38" s="45">
        <v>44630.302784501902</v>
      </c>
      <c r="AC38" s="45">
        <v>11010.313583189785</v>
      </c>
      <c r="AD38" s="45">
        <v>2681.4632299371169</v>
      </c>
      <c r="AE38" s="45">
        <v>9119.5180285154311</v>
      </c>
      <c r="AF38" s="45">
        <v>7421.434479493153</v>
      </c>
      <c r="AG38" s="45">
        <v>-8476.2427843362984</v>
      </c>
      <c r="AH38" s="45">
        <v>-284.5244837401915</v>
      </c>
      <c r="AI38" s="55">
        <f t="shared" si="0"/>
        <v>-1.0135515268532875</v>
      </c>
    </row>
    <row r="39" spans="1:35" ht="12.75" customHeight="1" x14ac:dyDescent="0.25">
      <c r="A39" s="42" t="s">
        <v>39</v>
      </c>
      <c r="B39" s="45">
        <v>5443.3323524927964</v>
      </c>
      <c r="C39" s="45">
        <v>5439.8908984964701</v>
      </c>
      <c r="D39" s="45">
        <v>28069.803431610289</v>
      </c>
      <c r="E39" s="45">
        <v>28133.335377317566</v>
      </c>
      <c r="F39" s="45">
        <v>28183.047859148366</v>
      </c>
      <c r="G39" s="45">
        <v>28244.985086013901</v>
      </c>
      <c r="H39" s="45">
        <v>28250.332609779758</v>
      </c>
      <c r="I39" s="45">
        <v>28281.896186137197</v>
      </c>
      <c r="J39" s="45">
        <v>28363.441075816976</v>
      </c>
      <c r="K39" s="45">
        <v>28236.132852040711</v>
      </c>
      <c r="L39" s="45">
        <v>28289.6348226394</v>
      </c>
      <c r="M39" s="45">
        <v>28031.795773920465</v>
      </c>
      <c r="N39" s="45">
        <v>28188.486233660769</v>
      </c>
      <c r="O39" s="45">
        <v>28141.391055757991</v>
      </c>
      <c r="P39" s="45">
        <v>27991.294252007723</v>
      </c>
      <c r="Q39" s="45">
        <v>28195.795042805221</v>
      </c>
      <c r="R39" s="45">
        <v>27899.608945767319</v>
      </c>
      <c r="S39" s="45">
        <v>29454.679400943165</v>
      </c>
      <c r="T39" s="45">
        <v>28116.714066466211</v>
      </c>
      <c r="U39" s="45">
        <v>28100.282360295321</v>
      </c>
      <c r="V39" s="45">
        <v>34806.671359095912</v>
      </c>
      <c r="W39" s="45">
        <v>3977.7544485696467</v>
      </c>
      <c r="X39" s="45">
        <v>3565.9020476347596</v>
      </c>
      <c r="Y39" s="45">
        <v>3981.0483583107175</v>
      </c>
      <c r="Z39" s="45">
        <v>7765.1066185331374</v>
      </c>
      <c r="AA39" s="45">
        <v>28361.58817621709</v>
      </c>
      <c r="AB39" s="45">
        <v>4995.8632651562566</v>
      </c>
      <c r="AC39" s="45">
        <v>5378.2594888772037</v>
      </c>
      <c r="AD39" s="45">
        <v>5484.8524053183828</v>
      </c>
      <c r="AE39" s="45">
        <v>5618.0031376196021</v>
      </c>
      <c r="AF39" s="45">
        <v>5328.56458013466</v>
      </c>
      <c r="AG39" s="45">
        <v>5333.1515152040301</v>
      </c>
      <c r="AH39" s="45">
        <v>6870.2291552045945</v>
      </c>
      <c r="AI39" s="55">
        <f t="shared" si="0"/>
        <v>0.26213663070900767</v>
      </c>
    </row>
    <row r="40" spans="1:35" ht="12.75" customHeight="1" x14ac:dyDescent="0.25">
      <c r="A40" s="42" t="s">
        <v>40</v>
      </c>
      <c r="B40" s="45">
        <v>-53896.079017886397</v>
      </c>
      <c r="C40" s="45">
        <v>-52079.167046694434</v>
      </c>
      <c r="D40" s="45">
        <v>-16992.13403528207</v>
      </c>
      <c r="E40" s="45">
        <v>13766.624870046508</v>
      </c>
      <c r="F40" s="45">
        <v>22859.802967469848</v>
      </c>
      <c r="G40" s="45">
        <v>26015.500181825279</v>
      </c>
      <c r="H40" s="45">
        <v>36286.770465350506</v>
      </c>
      <c r="I40" s="45">
        <v>30977.80470062056</v>
      </c>
      <c r="J40" s="45">
        <v>26210.941825136892</v>
      </c>
      <c r="K40" s="45">
        <v>1379.1734464745095</v>
      </c>
      <c r="L40" s="45">
        <v>9363.4521165755577</v>
      </c>
      <c r="M40" s="45">
        <v>25724.762765146384</v>
      </c>
      <c r="N40" s="45">
        <v>10112.307288293989</v>
      </c>
      <c r="O40" s="45">
        <v>10872.134291542025</v>
      </c>
      <c r="P40" s="45">
        <v>-20106.415200714138</v>
      </c>
      <c r="Q40" s="45">
        <v>-7467.2277784386242</v>
      </c>
      <c r="R40" s="45">
        <v>-14745.514235729177</v>
      </c>
      <c r="S40" s="45">
        <v>-30815.669744459738</v>
      </c>
      <c r="T40" s="45">
        <v>-14686.389347560471</v>
      </c>
      <c r="U40" s="45">
        <v>33169.284430174521</v>
      </c>
      <c r="V40" s="45">
        <v>38534.709833530796</v>
      </c>
      <c r="W40" s="45">
        <v>24709.331140436785</v>
      </c>
      <c r="X40" s="45">
        <v>25351.970731225912</v>
      </c>
      <c r="Y40" s="45">
        <v>18290.953875553387</v>
      </c>
      <c r="Z40" s="45">
        <v>16541.807456815513</v>
      </c>
      <c r="AA40" s="45">
        <v>6915.7199358228245</v>
      </c>
      <c r="AB40" s="45">
        <v>-3356.1077643244498</v>
      </c>
      <c r="AC40" s="45">
        <v>-16040.291164846421</v>
      </c>
      <c r="AD40" s="45">
        <v>-34525.096407395235</v>
      </c>
      <c r="AE40" s="45">
        <v>-35951.207284750184</v>
      </c>
      <c r="AF40" s="45">
        <v>-36272.84164351628</v>
      </c>
      <c r="AG40" s="45">
        <v>-39574.980661099573</v>
      </c>
      <c r="AH40" s="45">
        <v>-54304.499598564682</v>
      </c>
      <c r="AI40" s="55">
        <f t="shared" si="0"/>
        <v>7.5779275249827161E-3</v>
      </c>
    </row>
    <row r="41" spans="1:35" ht="12.75" customHeight="1" x14ac:dyDescent="0.25">
      <c r="A41" s="42" t="s">
        <v>41</v>
      </c>
      <c r="B41" s="45">
        <v>811.97360773601918</v>
      </c>
      <c r="C41" s="45">
        <v>811.97360773601918</v>
      </c>
      <c r="D41" s="45">
        <v>817.02417988972468</v>
      </c>
      <c r="E41" s="45">
        <v>822.59090535747225</v>
      </c>
      <c r="F41" s="45">
        <v>826.38167966518859</v>
      </c>
      <c r="G41" s="45">
        <v>4599.4897357461687</v>
      </c>
      <c r="H41" s="45">
        <v>5078.5127230213211</v>
      </c>
      <c r="I41" s="45">
        <v>4143.323796062663</v>
      </c>
      <c r="J41" s="45">
        <v>3454.729481742002</v>
      </c>
      <c r="K41" s="45">
        <v>2942.8253765739664</v>
      </c>
      <c r="L41" s="45">
        <v>2560.4283678841725</v>
      </c>
      <c r="M41" s="45">
        <v>2278.6651540221674</v>
      </c>
      <c r="N41" s="45">
        <v>2059.4018332074747</v>
      </c>
      <c r="O41" s="45">
        <v>1888.5480406151289</v>
      </c>
      <c r="P41" s="45">
        <v>1760.4334078105192</v>
      </c>
      <c r="Q41" s="45">
        <v>1662.8984268378179</v>
      </c>
      <c r="R41" s="45">
        <v>1586.4414592030791</v>
      </c>
      <c r="S41" s="45">
        <v>1531.5701908928916</v>
      </c>
      <c r="T41" s="45">
        <v>1488.8475058655531</v>
      </c>
      <c r="U41" s="45">
        <v>1457.4632757405841</v>
      </c>
      <c r="V41" s="45">
        <v>1432.9024733663055</v>
      </c>
      <c r="W41" s="45">
        <v>1411.4719553286861</v>
      </c>
      <c r="X41" s="45">
        <v>1399.9830126508377</v>
      </c>
      <c r="Y41" s="45">
        <v>1392.9444106339731</v>
      </c>
      <c r="Z41" s="45">
        <v>1389.3661909416126</v>
      </c>
      <c r="AA41" s="45">
        <v>1385.4384837484699</v>
      </c>
      <c r="AB41" s="45">
        <v>1396.1760464284357</v>
      </c>
      <c r="AC41" s="45">
        <v>1400.6573519294859</v>
      </c>
      <c r="AD41" s="45">
        <v>1389.6089254666533</v>
      </c>
      <c r="AE41" s="45">
        <v>1390.5545200407992</v>
      </c>
      <c r="AF41" s="45">
        <v>1380.7157219006733</v>
      </c>
      <c r="AG41" s="45">
        <v>1384.5585140644798</v>
      </c>
      <c r="AH41" s="45">
        <v>1313.6099500224091</v>
      </c>
      <c r="AI41" s="55">
        <f t="shared" si="0"/>
        <v>0.61779882684250609</v>
      </c>
    </row>
    <row r="42" spans="1:35" ht="12.75" customHeight="1" x14ac:dyDescent="0.25">
      <c r="A42" s="43" t="s">
        <v>42</v>
      </c>
      <c r="B42" s="45">
        <v>651940.91642799112</v>
      </c>
      <c r="C42" s="45">
        <v>652298.40056768432</v>
      </c>
      <c r="D42" s="45">
        <v>659983.60299252486</v>
      </c>
      <c r="E42" s="45">
        <v>663085.34782354406</v>
      </c>
      <c r="F42" s="45">
        <v>661945.57532146468</v>
      </c>
      <c r="G42" s="45">
        <v>662645.96543140966</v>
      </c>
      <c r="H42" s="45">
        <v>658895.09990351356</v>
      </c>
      <c r="I42" s="45">
        <v>652594.43849229289</v>
      </c>
      <c r="J42" s="45">
        <v>639982.50678266259</v>
      </c>
      <c r="K42" s="45">
        <v>625154.56587467995</v>
      </c>
      <c r="L42" s="45">
        <v>613459.87390587828</v>
      </c>
      <c r="M42" s="45">
        <v>606881.90052083135</v>
      </c>
      <c r="N42" s="45">
        <v>596882.52878001309</v>
      </c>
      <c r="O42" s="45">
        <v>591824.30585470051</v>
      </c>
      <c r="P42" s="45">
        <v>587266.97995280847</v>
      </c>
      <c r="Q42" s="45">
        <v>575237.50143923471</v>
      </c>
      <c r="R42" s="45">
        <v>566074.43842164986</v>
      </c>
      <c r="S42" s="45">
        <v>557811.20361680724</v>
      </c>
      <c r="T42" s="45">
        <v>550356.74013200821</v>
      </c>
      <c r="U42" s="45">
        <v>541360.43568929809</v>
      </c>
      <c r="V42" s="45">
        <v>528742.45544651221</v>
      </c>
      <c r="W42" s="45">
        <v>523031.70626608777</v>
      </c>
      <c r="X42" s="45">
        <v>508678.70150729408</v>
      </c>
      <c r="Y42" s="45">
        <v>507568.92758845183</v>
      </c>
      <c r="Z42" s="45">
        <v>497180.72249796265</v>
      </c>
      <c r="AA42" s="45">
        <v>492209.50030893681</v>
      </c>
      <c r="AB42" s="45">
        <v>490690.57459141838</v>
      </c>
      <c r="AC42" s="45">
        <v>485069.91673869622</v>
      </c>
      <c r="AD42" s="45">
        <v>488458.76134819526</v>
      </c>
      <c r="AE42" s="45">
        <v>493103.12413336674</v>
      </c>
      <c r="AF42" s="45">
        <v>494328.21666738484</v>
      </c>
      <c r="AG42" s="45">
        <v>488332.4599105994</v>
      </c>
      <c r="AH42" s="45">
        <v>472290.27167224116</v>
      </c>
      <c r="AI42" s="55">
        <f t="shared" si="0"/>
        <v>-0.27556276992102691</v>
      </c>
    </row>
    <row r="43" spans="1:35" ht="12.75" customHeight="1" x14ac:dyDescent="0.25">
      <c r="A43" s="42" t="s">
        <v>43</v>
      </c>
      <c r="B43" s="45">
        <v>492295.77831736475</v>
      </c>
      <c r="C43" s="45">
        <v>493137.17669434357</v>
      </c>
      <c r="D43" s="45">
        <v>502224.1449527283</v>
      </c>
      <c r="E43" s="45">
        <v>505767.89110805752</v>
      </c>
      <c r="F43" s="45">
        <v>506315.33288739366</v>
      </c>
      <c r="G43" s="45">
        <v>506939.65861094999</v>
      </c>
      <c r="H43" s="45">
        <v>503090.93833751266</v>
      </c>
      <c r="I43" s="45">
        <v>497239.80009998288</v>
      </c>
      <c r="J43" s="45">
        <v>484477.1534407693</v>
      </c>
      <c r="K43" s="45">
        <v>470479.77224403725</v>
      </c>
      <c r="L43" s="45">
        <v>459136.65698700759</v>
      </c>
      <c r="M43" s="45">
        <v>452577.67993187916</v>
      </c>
      <c r="N43" s="45">
        <v>445468.59794507222</v>
      </c>
      <c r="O43" s="45">
        <v>440797.68832293176</v>
      </c>
      <c r="P43" s="45">
        <v>436015.22119983716</v>
      </c>
      <c r="Q43" s="45">
        <v>424373.22769034305</v>
      </c>
      <c r="R43" s="45">
        <v>415400.77430478658</v>
      </c>
      <c r="S43" s="45">
        <v>407177.9146454719</v>
      </c>
      <c r="T43" s="45">
        <v>398720.15944976377</v>
      </c>
      <c r="U43" s="45">
        <v>389770.8079538616</v>
      </c>
      <c r="V43" s="45">
        <v>381647.10987918236</v>
      </c>
      <c r="W43" s="45">
        <v>375002.49638099363</v>
      </c>
      <c r="X43" s="45">
        <v>360626.33294722467</v>
      </c>
      <c r="Y43" s="45">
        <v>359116.33268219873</v>
      </c>
      <c r="Z43" s="45">
        <v>348071.67630291829</v>
      </c>
      <c r="AA43" s="45">
        <v>344056.66031065019</v>
      </c>
      <c r="AB43" s="45">
        <v>342320.73631005827</v>
      </c>
      <c r="AC43" s="45">
        <v>336193.7033297111</v>
      </c>
      <c r="AD43" s="45">
        <v>338884.09900153248</v>
      </c>
      <c r="AE43" s="45">
        <v>341714.77847036807</v>
      </c>
      <c r="AF43" s="45">
        <v>343370.76602790673</v>
      </c>
      <c r="AG43" s="45">
        <v>338511.17432186706</v>
      </c>
      <c r="AH43" s="45">
        <v>325427.40182565147</v>
      </c>
      <c r="AI43" s="55">
        <f t="shared" si="0"/>
        <v>-0.33895959267020048</v>
      </c>
    </row>
    <row r="44" spans="1:35" ht="12.75" customHeight="1" x14ac:dyDescent="0.25">
      <c r="A44" s="42" t="s">
        <v>44</v>
      </c>
      <c r="B44" s="45">
        <v>2082.3195064382217</v>
      </c>
      <c r="C44" s="45">
        <v>2076.0406066263431</v>
      </c>
      <c r="D44" s="45">
        <v>2298.4408495128546</v>
      </c>
      <c r="E44" s="45">
        <v>2527.5465241133752</v>
      </c>
      <c r="F44" s="45">
        <v>2948.7120949740338</v>
      </c>
      <c r="G44" s="45">
        <v>3550.7270544043126</v>
      </c>
      <c r="H44" s="45">
        <v>3979.528078684164</v>
      </c>
      <c r="I44" s="45">
        <v>4445.6104801395823</v>
      </c>
      <c r="J44" s="45">
        <v>4905.7228603428312</v>
      </c>
      <c r="K44" s="45">
        <v>5299.5802376494412</v>
      </c>
      <c r="L44" s="45">
        <v>5873.019073630705</v>
      </c>
      <c r="M44" s="45">
        <v>6518.8179296799108</v>
      </c>
      <c r="N44" s="45">
        <v>6768.9658944128587</v>
      </c>
      <c r="O44" s="45">
        <v>7235.4116501113422</v>
      </c>
      <c r="P44" s="45">
        <v>8068.823912633653</v>
      </c>
      <c r="Q44" s="45">
        <v>8560.2359933580428</v>
      </c>
      <c r="R44" s="45">
        <v>9006.7664680675771</v>
      </c>
      <c r="S44" s="45">
        <v>9301.0954330972781</v>
      </c>
      <c r="T44" s="45">
        <v>9792.5093046857855</v>
      </c>
      <c r="U44" s="45">
        <v>10075.923094635886</v>
      </c>
      <c r="V44" s="45">
        <v>10148.063674858015</v>
      </c>
      <c r="W44" s="45">
        <v>10452.716484803075</v>
      </c>
      <c r="X44" s="45">
        <v>11097.116699030108</v>
      </c>
      <c r="Y44" s="45">
        <v>11776.819074727255</v>
      </c>
      <c r="Z44" s="45">
        <v>12382.543415715494</v>
      </c>
      <c r="AA44" s="45">
        <v>12981.38878801702</v>
      </c>
      <c r="AB44" s="45">
        <v>13340.927311555388</v>
      </c>
      <c r="AC44" s="45">
        <v>13955.572799011465</v>
      </c>
      <c r="AD44" s="45">
        <v>14456.764840056287</v>
      </c>
      <c r="AE44" s="45">
        <v>14088.555573410102</v>
      </c>
      <c r="AF44" s="45">
        <v>14082.452831765444</v>
      </c>
      <c r="AG44" s="45">
        <v>14192.558053998637</v>
      </c>
      <c r="AH44" s="45">
        <v>14343.240758562764</v>
      </c>
      <c r="AI44" s="55">
        <f t="shared" si="0"/>
        <v>5.8881075714920792</v>
      </c>
    </row>
    <row r="45" spans="1:35" ht="12.75" customHeight="1" x14ac:dyDescent="0.25">
      <c r="A45" s="42" t="s">
        <v>45</v>
      </c>
      <c r="B45" s="45">
        <v>21233.639995268841</v>
      </c>
      <c r="C45" s="45">
        <v>21135.135453692856</v>
      </c>
      <c r="D45" s="45">
        <v>21111.8331940606</v>
      </c>
      <c r="E45" s="45">
        <v>22356.009526643909</v>
      </c>
      <c r="F45" s="45">
        <v>21990.102047506298</v>
      </c>
      <c r="G45" s="45">
        <v>24317.995626706746</v>
      </c>
      <c r="H45" s="45">
        <v>24500.359325628058</v>
      </c>
      <c r="I45" s="45">
        <v>25081.988782405504</v>
      </c>
      <c r="J45" s="45">
        <v>25167.964145687914</v>
      </c>
      <c r="K45" s="45">
        <v>24935.666771929718</v>
      </c>
      <c r="L45" s="45">
        <v>24412.594556787495</v>
      </c>
      <c r="M45" s="45">
        <v>24696.584016579753</v>
      </c>
      <c r="N45" s="45">
        <v>23428.723269838596</v>
      </c>
      <c r="O45" s="45">
        <v>22769.3773902633</v>
      </c>
      <c r="P45" s="45">
        <v>23094.289010035318</v>
      </c>
      <c r="Q45" s="45">
        <v>22223.342644603465</v>
      </c>
      <c r="R45" s="45">
        <v>21869.009696894987</v>
      </c>
      <c r="S45" s="45">
        <v>21000.110203800075</v>
      </c>
      <c r="T45" s="45">
        <v>20948.038553674807</v>
      </c>
      <c r="U45" s="45">
        <v>21779.367183027869</v>
      </c>
      <c r="V45" s="45">
        <v>19109.865130791688</v>
      </c>
      <c r="W45" s="45">
        <v>19712.466830911428</v>
      </c>
      <c r="X45" s="45">
        <v>18785.969590544584</v>
      </c>
      <c r="Y45" s="45">
        <v>18856.179771290401</v>
      </c>
      <c r="Z45" s="45">
        <v>18899.170691495878</v>
      </c>
      <c r="AA45" s="45">
        <v>18093.711071551243</v>
      </c>
      <c r="AB45" s="45">
        <v>17961.330560290287</v>
      </c>
      <c r="AC45" s="45">
        <v>17197.811655685877</v>
      </c>
      <c r="AD45" s="45">
        <v>16948.641564889414</v>
      </c>
      <c r="AE45" s="45">
        <v>17971.321748250255</v>
      </c>
      <c r="AF45" s="45">
        <v>17811.777436220553</v>
      </c>
      <c r="AG45" s="45">
        <v>16722.84216549671</v>
      </c>
      <c r="AH45" s="45">
        <v>16430.237983351035</v>
      </c>
      <c r="AI45" s="55">
        <f t="shared" si="0"/>
        <v>-0.22621660784434852</v>
      </c>
    </row>
    <row r="46" spans="1:35" ht="12.75" customHeight="1" x14ac:dyDescent="0.25">
      <c r="A46" s="42" t="s">
        <v>46</v>
      </c>
      <c r="B46" s="45">
        <v>135524.67506384343</v>
      </c>
      <c r="C46" s="45">
        <v>135145.54426794566</v>
      </c>
      <c r="D46" s="45">
        <v>133562.54236901019</v>
      </c>
      <c r="E46" s="45">
        <v>131636.01955427299</v>
      </c>
      <c r="F46" s="45">
        <v>129917.32622859102</v>
      </c>
      <c r="G46" s="45">
        <v>127048.17659882072</v>
      </c>
      <c r="H46" s="45">
        <v>126560.71578789968</v>
      </c>
      <c r="I46" s="45">
        <v>125083.65264588213</v>
      </c>
      <c r="J46" s="45">
        <v>124666.89868162639</v>
      </c>
      <c r="K46" s="45">
        <v>123713.78148713468</v>
      </c>
      <c r="L46" s="45">
        <v>123252.96219556261</v>
      </c>
      <c r="M46" s="45">
        <v>122280.20353442791</v>
      </c>
      <c r="N46" s="45">
        <v>120423.6575944481</v>
      </c>
      <c r="O46" s="45">
        <v>120264.2532915847</v>
      </c>
      <c r="P46" s="45">
        <v>119379.09801234052</v>
      </c>
      <c r="Q46" s="45">
        <v>119368.08873369814</v>
      </c>
      <c r="R46" s="45">
        <v>118979.79690898041</v>
      </c>
      <c r="S46" s="45">
        <v>119704.57526421033</v>
      </c>
      <c r="T46" s="45">
        <v>120227.02478426459</v>
      </c>
      <c r="U46" s="45">
        <v>119091.20143524677</v>
      </c>
      <c r="V46" s="45">
        <v>117219.48420800822</v>
      </c>
      <c r="W46" s="45">
        <v>117245.94354225497</v>
      </c>
      <c r="X46" s="45">
        <v>117552.23223333726</v>
      </c>
      <c r="Y46" s="45">
        <v>117194.08661344624</v>
      </c>
      <c r="Z46" s="45">
        <v>117126.02770058607</v>
      </c>
      <c r="AA46" s="45">
        <v>116369.37316143402</v>
      </c>
      <c r="AB46" s="45">
        <v>116350.6615945986</v>
      </c>
      <c r="AC46" s="45">
        <v>116977.02078011158</v>
      </c>
      <c r="AD46" s="45">
        <v>117443.2523972692</v>
      </c>
      <c r="AE46" s="45">
        <v>118566.42930289276</v>
      </c>
      <c r="AF46" s="45">
        <v>118392.26650571304</v>
      </c>
      <c r="AG46" s="45">
        <v>118217.00336803531</v>
      </c>
      <c r="AH46" s="45">
        <v>115324.7215157233</v>
      </c>
      <c r="AI46" s="55">
        <f t="shared" si="0"/>
        <v>-0.14905000538539764</v>
      </c>
    </row>
    <row r="47" spans="1:35" ht="12.75" customHeight="1" x14ac:dyDescent="0.25">
      <c r="A47" s="42" t="s">
        <v>47</v>
      </c>
      <c r="B47" s="45">
        <v>804.50354507586542</v>
      </c>
      <c r="C47" s="45">
        <v>804.50354507586542</v>
      </c>
      <c r="D47" s="45">
        <v>786.64162721296009</v>
      </c>
      <c r="E47" s="45">
        <v>797.88111045630183</v>
      </c>
      <c r="F47" s="45">
        <v>774.10206299960214</v>
      </c>
      <c r="G47" s="45">
        <v>789.40754052783223</v>
      </c>
      <c r="H47" s="45">
        <v>763.55837378895285</v>
      </c>
      <c r="I47" s="45">
        <v>743.38648388279489</v>
      </c>
      <c r="J47" s="45">
        <v>764.76765423614063</v>
      </c>
      <c r="K47" s="45">
        <v>725.76513392894071</v>
      </c>
      <c r="L47" s="45">
        <v>784.64109288995496</v>
      </c>
      <c r="M47" s="45">
        <v>808.61510826457925</v>
      </c>
      <c r="N47" s="45">
        <v>792.58407624138169</v>
      </c>
      <c r="O47" s="45">
        <v>757.5751998095634</v>
      </c>
      <c r="P47" s="45">
        <v>709.54781796181533</v>
      </c>
      <c r="Q47" s="45">
        <v>712.60637723194463</v>
      </c>
      <c r="R47" s="45">
        <v>818.09104292026541</v>
      </c>
      <c r="S47" s="45">
        <v>627.50807022761114</v>
      </c>
      <c r="T47" s="45">
        <v>669.00803961930308</v>
      </c>
      <c r="U47" s="45">
        <v>643.13602252595433</v>
      </c>
      <c r="V47" s="45">
        <v>617.93255367184611</v>
      </c>
      <c r="W47" s="45">
        <v>618.0830271247238</v>
      </c>
      <c r="X47" s="45">
        <v>617.05003715747</v>
      </c>
      <c r="Y47" s="45">
        <v>625.50944678916278</v>
      </c>
      <c r="Z47" s="45">
        <v>701.30438724687338</v>
      </c>
      <c r="AA47" s="45">
        <v>708.36697728434615</v>
      </c>
      <c r="AB47" s="45">
        <v>716.91881491580807</v>
      </c>
      <c r="AC47" s="45">
        <v>745.80817417615708</v>
      </c>
      <c r="AD47" s="45">
        <v>726.00354444787456</v>
      </c>
      <c r="AE47" s="45">
        <v>762.03903844557624</v>
      </c>
      <c r="AF47" s="45">
        <v>670.95386577905572</v>
      </c>
      <c r="AG47" s="45">
        <v>688.88200120164083</v>
      </c>
      <c r="AH47" s="45">
        <v>764.66958895261689</v>
      </c>
      <c r="AI47" s="55">
        <f t="shared" si="0"/>
        <v>-4.9513711116701352E-2</v>
      </c>
    </row>
    <row r="48" spans="1:35" ht="26.25" customHeight="1" x14ac:dyDescent="0.25">
      <c r="A48" s="57"/>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t="str">
        <f t="shared" ref="AA48:AH48" ca="1" si="1">IF(COLUMN() &lt;= 2, "", SUBSTITUTE(INDIRECT(ADDRESS(1,COLUMN()-1)), "Base year", "BY") &amp; "/" &amp; INDIRECT(ADDRESS(1,COLUMN())))</f>
        <v>2013/2014</v>
      </c>
      <c r="AB48" s="53" t="str">
        <f t="shared" ca="1" si="1"/>
        <v>2014/2015</v>
      </c>
      <c r="AC48" s="53" t="str">
        <f t="shared" ca="1" si="1"/>
        <v>2015/2016</v>
      </c>
      <c r="AD48" s="53" t="str">
        <f t="shared" ca="1" si="1"/>
        <v>2016/2017</v>
      </c>
      <c r="AE48" s="53" t="str">
        <f t="shared" ca="1" si="1"/>
        <v>2017/2018</v>
      </c>
      <c r="AF48" s="53" t="str">
        <f t="shared" ca="1" si="1"/>
        <v>2018/2019</v>
      </c>
      <c r="AG48" s="53" t="str">
        <f t="shared" ca="1" si="1"/>
        <v>2019/2020</v>
      </c>
      <c r="AH48" s="53" t="str">
        <f t="shared" ca="1" si="1"/>
        <v>2020/2021</v>
      </c>
      <c r="AI48" s="53" t="str">
        <f ca="1">"BY/" &amp; INDIRECT(ADDRESS(1,COLUMN()-1))</f>
        <v>BY/2021</v>
      </c>
    </row>
    <row r="49" spans="1:35" ht="12.75" customHeight="1" x14ac:dyDescent="0.25">
      <c r="A49" s="58"/>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1:35" ht="13.5" customHeight="1" x14ac:dyDescent="0.25">
      <c r="A50" s="54"/>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t="str">
        <f t="shared" ref="AA50:AH56" si="2">IFERROR(IF(OR(SECTOR_AAC=0,SECTOR_AAC=-1),CHAR(150),SECTOR_AAC),IF(COLUMN()&lt;=2,"",CHAR(150)))</f>
        <v>–</v>
      </c>
      <c r="AB50" s="55" t="str">
        <f t="shared" si="2"/>
        <v>–</v>
      </c>
      <c r="AC50" s="55" t="str">
        <f t="shared" si="2"/>
        <v>–</v>
      </c>
      <c r="AD50" s="55" t="str">
        <f t="shared" si="2"/>
        <v>–</v>
      </c>
      <c r="AE50" s="55" t="str">
        <f t="shared" si="2"/>
        <v>–</v>
      </c>
      <c r="AF50" s="55" t="str">
        <f t="shared" si="2"/>
        <v>–</v>
      </c>
      <c r="AG50" s="55" t="str">
        <f t="shared" si="2"/>
        <v>–</v>
      </c>
      <c r="AH50" s="55" t="str">
        <f t="shared" si="2"/>
        <v>–</v>
      </c>
      <c r="AI50" s="55" t="str">
        <f t="shared" ref="AI50:AI56" si="3">IFERROR(IF(OR(SECTOR_AAC_TOTAL=0,SECTOR_AAC_TOTAL=-1),CHAR(150),SECTOR_AAC_TOTAL),CHAR(150))</f>
        <v>–</v>
      </c>
    </row>
    <row r="51" spans="1:35" ht="13.5" customHeight="1" x14ac:dyDescent="0.25">
      <c r="A51" s="54"/>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t="str">
        <f t="shared" si="2"/>
        <v>–</v>
      </c>
      <c r="AB51" s="55" t="str">
        <f t="shared" si="2"/>
        <v>–</v>
      </c>
      <c r="AC51" s="55" t="str">
        <f t="shared" si="2"/>
        <v>–</v>
      </c>
      <c r="AD51" s="55" t="str">
        <f t="shared" si="2"/>
        <v>–</v>
      </c>
      <c r="AE51" s="55" t="str">
        <f t="shared" si="2"/>
        <v>–</v>
      </c>
      <c r="AF51" s="55" t="str">
        <f t="shared" si="2"/>
        <v>–</v>
      </c>
      <c r="AG51" s="55" t="str">
        <f t="shared" si="2"/>
        <v>–</v>
      </c>
      <c r="AH51" s="55" t="str">
        <f t="shared" si="2"/>
        <v>–</v>
      </c>
      <c r="AI51" s="55" t="str">
        <f t="shared" si="3"/>
        <v>–</v>
      </c>
    </row>
    <row r="52" spans="1:35" ht="12.75" customHeight="1" x14ac:dyDescent="0.25">
      <c r="A52" s="54"/>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t="str">
        <f t="shared" si="2"/>
        <v>–</v>
      </c>
      <c r="AB52" s="55" t="str">
        <f t="shared" si="2"/>
        <v>–</v>
      </c>
      <c r="AC52" s="55" t="str">
        <f t="shared" si="2"/>
        <v>–</v>
      </c>
      <c r="AD52" s="55" t="str">
        <f t="shared" si="2"/>
        <v>–</v>
      </c>
      <c r="AE52" s="55" t="str">
        <f t="shared" si="2"/>
        <v>–</v>
      </c>
      <c r="AF52" s="55" t="str">
        <f t="shared" si="2"/>
        <v>–</v>
      </c>
      <c r="AG52" s="55" t="str">
        <f t="shared" si="2"/>
        <v>–</v>
      </c>
      <c r="AH52" s="55" t="str">
        <f t="shared" si="2"/>
        <v>–</v>
      </c>
      <c r="AI52" s="55" t="str">
        <f t="shared" si="3"/>
        <v>–</v>
      </c>
    </row>
    <row r="53" spans="1:35" ht="12.75" customHeight="1" x14ac:dyDescent="0.25">
      <c r="A53" s="54"/>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t="str">
        <f t="shared" si="2"/>
        <v>–</v>
      </c>
      <c r="AB53" s="55" t="str">
        <f t="shared" si="2"/>
        <v>–</v>
      </c>
      <c r="AC53" s="55" t="str">
        <f t="shared" si="2"/>
        <v>–</v>
      </c>
      <c r="AD53" s="55" t="str">
        <f t="shared" si="2"/>
        <v>–</v>
      </c>
      <c r="AE53" s="55" t="str">
        <f t="shared" si="2"/>
        <v>–</v>
      </c>
      <c r="AF53" s="55" t="str">
        <f t="shared" si="2"/>
        <v>–</v>
      </c>
      <c r="AG53" s="55" t="str">
        <f t="shared" si="2"/>
        <v>–</v>
      </c>
      <c r="AH53" s="55" t="str">
        <f t="shared" si="2"/>
        <v>–</v>
      </c>
      <c r="AI53" s="55" t="str">
        <f t="shared" si="3"/>
        <v>–</v>
      </c>
    </row>
    <row r="54" spans="1:35" ht="12.75" customHeight="1" x14ac:dyDescent="0.25">
      <c r="A54" s="54"/>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t="str">
        <f t="shared" si="2"/>
        <v>–</v>
      </c>
      <c r="AB54" s="55" t="str">
        <f t="shared" si="2"/>
        <v>–</v>
      </c>
      <c r="AC54" s="55" t="str">
        <f t="shared" si="2"/>
        <v>–</v>
      </c>
      <c r="AD54" s="55" t="str">
        <f t="shared" si="2"/>
        <v>–</v>
      </c>
      <c r="AE54" s="55" t="str">
        <f t="shared" si="2"/>
        <v>–</v>
      </c>
      <c r="AF54" s="55" t="str">
        <f t="shared" si="2"/>
        <v>–</v>
      </c>
      <c r="AG54" s="55" t="str">
        <f t="shared" si="2"/>
        <v>–</v>
      </c>
      <c r="AH54" s="55" t="str">
        <f t="shared" si="2"/>
        <v>–</v>
      </c>
      <c r="AI54" s="55" t="str">
        <f t="shared" si="3"/>
        <v>–</v>
      </c>
    </row>
    <row r="55" spans="1:35" ht="12.75" customHeight="1" x14ac:dyDescent="0.25">
      <c r="A55" s="54"/>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t="str">
        <f t="shared" si="2"/>
        <v>–</v>
      </c>
      <c r="AB55" s="55" t="str">
        <f t="shared" si="2"/>
        <v>–</v>
      </c>
      <c r="AC55" s="55" t="str">
        <f t="shared" si="2"/>
        <v>–</v>
      </c>
      <c r="AD55" s="55" t="str">
        <f t="shared" si="2"/>
        <v>–</v>
      </c>
      <c r="AE55" s="55" t="str">
        <f t="shared" si="2"/>
        <v>–</v>
      </c>
      <c r="AF55" s="55" t="str">
        <f t="shared" si="2"/>
        <v>–</v>
      </c>
      <c r="AG55" s="55" t="str">
        <f t="shared" si="2"/>
        <v>–</v>
      </c>
      <c r="AH55" s="55" t="str">
        <f t="shared" si="2"/>
        <v>–</v>
      </c>
      <c r="AI55" s="55" t="str">
        <f t="shared" si="3"/>
        <v>–</v>
      </c>
    </row>
    <row r="56" spans="1:35" ht="13.5" customHeight="1" x14ac:dyDescent="0.25">
      <c r="A56" s="54"/>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f t="shared" si="2"/>
        <v>4.9677098857436874E-4</v>
      </c>
      <c r="AB56" s="55">
        <f t="shared" si="2"/>
        <v>4.9652432969216065E-4</v>
      </c>
      <c r="AC56" s="55">
        <f t="shared" si="2"/>
        <v>4.9627791563278123E-4</v>
      </c>
      <c r="AD56" s="55">
        <f t="shared" si="2"/>
        <v>4.9603174603185529E-4</v>
      </c>
      <c r="AE56" s="55">
        <f t="shared" si="2"/>
        <v>4.9578582052545173E-4</v>
      </c>
      <c r="AF56" s="55">
        <f t="shared" si="2"/>
        <v>4.9554013875119374E-4</v>
      </c>
      <c r="AG56" s="55">
        <f t="shared" si="2"/>
        <v>4.9529470034670453E-4</v>
      </c>
      <c r="AH56" s="55">
        <f t="shared" si="2"/>
        <v>4.9504950495049549E-4</v>
      </c>
      <c r="AI56" s="55" t="str">
        <f t="shared" si="3"/>
        <v>–</v>
      </c>
    </row>
    <row r="57" spans="1:35" ht="12.75" customHeight="1" x14ac:dyDescent="0.25">
      <c r="A57" s="60"/>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row>
    <row r="58" spans="1:35" ht="12.75" customHeight="1" x14ac:dyDescent="0.25">
      <c r="A58" s="59"/>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1:35" ht="12.75" customHeight="1" x14ac:dyDescent="0.25">
      <c r="A59" s="43"/>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t="str">
        <f t="shared" ref="AA59:AH68" si="4">IFERROR(IF(OR(SECTOR_AAC=0,SECTOR_AAC=-1),CHAR(150),SECTOR_AAC),IF(COLUMN()&lt;=2,"",CHAR(150)))</f>
        <v>–</v>
      </c>
      <c r="AB59" s="55" t="str">
        <f t="shared" si="4"/>
        <v>–</v>
      </c>
      <c r="AC59" s="55" t="str">
        <f t="shared" si="4"/>
        <v>–</v>
      </c>
      <c r="AD59" s="55" t="str">
        <f t="shared" si="4"/>
        <v>–</v>
      </c>
      <c r="AE59" s="55" t="str">
        <f t="shared" si="4"/>
        <v>–</v>
      </c>
      <c r="AF59" s="55" t="str">
        <f t="shared" si="4"/>
        <v>–</v>
      </c>
      <c r="AG59" s="55" t="str">
        <f t="shared" si="4"/>
        <v>–</v>
      </c>
      <c r="AH59" s="55" t="str">
        <f t="shared" si="4"/>
        <v>–</v>
      </c>
      <c r="AI59" s="55" t="str">
        <f t="shared" ref="AI59:AI102" si="5">IFERROR(IF(OR(SECTOR_AAC_TOTAL=0,SECTOR_AAC_TOTAL=-1),CHAR(150),SECTOR_AAC_TOTAL),CHAR(150))</f>
        <v>–</v>
      </c>
    </row>
    <row r="60" spans="1:35" ht="12.75" customHeight="1" x14ac:dyDescent="0.25">
      <c r="A60" s="42"/>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f t="shared" si="4"/>
        <v>-1.6687618225926792E-2</v>
      </c>
      <c r="AB60" s="55">
        <f t="shared" si="4"/>
        <v>-1.277656990785625E-2</v>
      </c>
      <c r="AC60" s="55">
        <f t="shared" si="4"/>
        <v>-1.243860379649675E-2</v>
      </c>
      <c r="AD60" s="55">
        <f t="shared" si="4"/>
        <v>7.9094011241376272E-4</v>
      </c>
      <c r="AE60" s="55">
        <f t="shared" si="4"/>
        <v>8.2547590488177836E-3</v>
      </c>
      <c r="AF60" s="55">
        <f t="shared" si="4"/>
        <v>-2.5590844699973525E-2</v>
      </c>
      <c r="AG60" s="55">
        <f t="shared" si="4"/>
        <v>-8.5500484518371889E-2</v>
      </c>
      <c r="AH60" s="55">
        <f t="shared" si="4"/>
        <v>1.9112805221748408E-2</v>
      </c>
      <c r="AI60" s="55">
        <f t="shared" si="5"/>
        <v>-7.4059825094674459E-3</v>
      </c>
    </row>
    <row r="61" spans="1:35" ht="12.75" customHeight="1" x14ac:dyDescent="0.25">
      <c r="A61" s="42"/>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f t="shared" si="4"/>
        <v>-2.2874555894934034E-2</v>
      </c>
      <c r="AB61" s="55">
        <f t="shared" si="4"/>
        <v>-3.648969888862863E-2</v>
      </c>
      <c r="AC61" s="55">
        <f t="shared" si="4"/>
        <v>-3.101446750081982E-2</v>
      </c>
      <c r="AD61" s="55">
        <f t="shared" si="4"/>
        <v>-2.0351106386627849E-2</v>
      </c>
      <c r="AE61" s="55">
        <f t="shared" si="4"/>
        <v>-1.0810749823315979E-2</v>
      </c>
      <c r="AF61" s="55">
        <f t="shared" si="4"/>
        <v>-6.5041987572135085E-2</v>
      </c>
      <c r="AG61" s="55">
        <f t="shared" si="4"/>
        <v>-7.4486147622106924E-2</v>
      </c>
      <c r="AH61" s="55">
        <f t="shared" si="4"/>
        <v>8.226031046325355E-3</v>
      </c>
      <c r="AI61" s="55">
        <f t="shared" si="5"/>
        <v>-9.36574232634102E-3</v>
      </c>
    </row>
    <row r="62" spans="1:35" ht="12.75" customHeight="1" x14ac:dyDescent="0.25">
      <c r="A62" s="42"/>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f t="shared" si="4"/>
        <v>-2.9205540806332642E-2</v>
      </c>
      <c r="AB62" s="55">
        <f t="shared" si="4"/>
        <v>-8.7894809402515595E-3</v>
      </c>
      <c r="AC62" s="55">
        <f t="shared" si="4"/>
        <v>1.6404314364982353E-2</v>
      </c>
      <c r="AD62" s="55">
        <f t="shared" si="4"/>
        <v>7.356178946238412E-3</v>
      </c>
      <c r="AE62" s="55">
        <f t="shared" si="4"/>
        <v>6.2502707271168134E-3</v>
      </c>
      <c r="AF62" s="55">
        <f t="shared" si="4"/>
        <v>-1.6385131311346113E-2</v>
      </c>
      <c r="AG62" s="55">
        <f t="shared" si="4"/>
        <v>-5.6248856765467981E-2</v>
      </c>
      <c r="AH62" s="55">
        <f t="shared" si="4"/>
        <v>2.3779863503478493E-2</v>
      </c>
      <c r="AI62" s="55">
        <f t="shared" si="5"/>
        <v>-1.0879232430646257E-2</v>
      </c>
    </row>
    <row r="63" spans="1:35" ht="12.75" customHeight="1" x14ac:dyDescent="0.25">
      <c r="A63" s="42"/>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f t="shared" si="4"/>
        <v>1.4235907255899294E-2</v>
      </c>
      <c r="AB63" s="55">
        <f t="shared" si="4"/>
        <v>1.0970225457090033E-2</v>
      </c>
      <c r="AC63" s="55">
        <f t="shared" si="4"/>
        <v>1.3503249607168977E-2</v>
      </c>
      <c r="AD63" s="55">
        <f t="shared" si="4"/>
        <v>1.1981879175200882E-2</v>
      </c>
      <c r="AE63" s="55">
        <f t="shared" si="4"/>
        <v>1.2039114538373141E-2</v>
      </c>
      <c r="AF63" s="55">
        <f t="shared" si="4"/>
        <v>-3.0838231974517072E-4</v>
      </c>
      <c r="AG63" s="55">
        <f t="shared" si="4"/>
        <v>-0.12804828855482986</v>
      </c>
      <c r="AH63" s="55">
        <f t="shared" si="4"/>
        <v>5.5495571776231767E-2</v>
      </c>
      <c r="AI63" s="55">
        <f t="shared" si="5"/>
        <v>2.1922955378776976E-3</v>
      </c>
    </row>
    <row r="64" spans="1:35" ht="12.75" customHeight="1" x14ac:dyDescent="0.25">
      <c r="A64" s="42"/>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f t="shared" si="4"/>
        <v>-4.3211550688466049E-2</v>
      </c>
      <c r="AB64" s="55">
        <f t="shared" si="4"/>
        <v>1.3909369790302994E-2</v>
      </c>
      <c r="AC64" s="55">
        <f t="shared" si="4"/>
        <v>-1.2915336125493226E-2</v>
      </c>
      <c r="AD64" s="55">
        <f t="shared" si="4"/>
        <v>1.9031652670607579E-2</v>
      </c>
      <c r="AE64" s="55">
        <f t="shared" si="4"/>
        <v>3.9398203583585145E-2</v>
      </c>
      <c r="AF64" s="55">
        <f t="shared" si="4"/>
        <v>-5.4175007867445224E-3</v>
      </c>
      <c r="AG64" s="55">
        <f t="shared" si="4"/>
        <v>-6.3522745418442494E-2</v>
      </c>
      <c r="AH64" s="55">
        <f t="shared" si="4"/>
        <v>8.5562009714816867E-3</v>
      </c>
      <c r="AI64" s="55">
        <f t="shared" si="5"/>
        <v>-7.8308960639732472E-3</v>
      </c>
    </row>
    <row r="65" spans="1:35" ht="12.75" customHeight="1" x14ac:dyDescent="0.25">
      <c r="A65" s="42"/>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f t="shared" si="4"/>
        <v>-1.4929197369640823E-3</v>
      </c>
      <c r="AB65" s="55">
        <f t="shared" si="4"/>
        <v>4.8132257555015157E-2</v>
      </c>
      <c r="AC65" s="55">
        <f t="shared" si="4"/>
        <v>-6.5590701255090589E-2</v>
      </c>
      <c r="AD65" s="55">
        <f t="shared" si="4"/>
        <v>3.0719516354021481E-2</v>
      </c>
      <c r="AE65" s="55">
        <f t="shared" si="4"/>
        <v>3.4740557576151021E-2</v>
      </c>
      <c r="AF65" s="55">
        <f t="shared" si="4"/>
        <v>2.9412311841226169E-2</v>
      </c>
      <c r="AG65" s="55">
        <f t="shared" si="4"/>
        <v>-4.8730962029442826E-2</v>
      </c>
      <c r="AH65" s="55">
        <f t="shared" si="4"/>
        <v>6.4391523837579401E-2</v>
      </c>
      <c r="AI65" s="55">
        <f t="shared" si="5"/>
        <v>-2.8281106946201562E-2</v>
      </c>
    </row>
    <row r="66" spans="1:35" ht="12.75" customHeight="1" x14ac:dyDescent="0.25">
      <c r="A66" s="42"/>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f t="shared" si="4"/>
        <v>-2.1334514224504053E-2</v>
      </c>
      <c r="AB66" s="55">
        <f t="shared" si="4"/>
        <v>-3.0170575890704376E-2</v>
      </c>
      <c r="AC66" s="55">
        <f t="shared" si="4"/>
        <v>-4.6289854619641302E-2</v>
      </c>
      <c r="AD66" s="55">
        <f t="shared" si="4"/>
        <v>2.6863200134533471E-2</v>
      </c>
      <c r="AE66" s="55">
        <f t="shared" si="4"/>
        <v>4.0856113157380802E-2</v>
      </c>
      <c r="AF66" s="55">
        <f t="shared" si="4"/>
        <v>2.2134657273632508E-2</v>
      </c>
      <c r="AG66" s="55">
        <f t="shared" si="4"/>
        <v>-8.062179193341934E-2</v>
      </c>
      <c r="AH66" s="55">
        <f t="shared" si="4"/>
        <v>-6.3131300636027565E-2</v>
      </c>
      <c r="AI66" s="55">
        <f t="shared" si="5"/>
        <v>-1.3457947767533729E-2</v>
      </c>
    </row>
    <row r="67" spans="1:35" ht="12.75" customHeight="1" x14ac:dyDescent="0.25">
      <c r="A67" s="43"/>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f t="shared" si="4"/>
        <v>0.31116315589186505</v>
      </c>
      <c r="AB67" s="55">
        <f t="shared" si="4"/>
        <v>-4.3669119886123653E-2</v>
      </c>
      <c r="AC67" s="55">
        <f t="shared" si="4"/>
        <v>-0.73895649474787439</v>
      </c>
      <c r="AD67" s="55">
        <f t="shared" si="4"/>
        <v>-0.27238621866666757</v>
      </c>
      <c r="AE67" s="55">
        <f t="shared" si="4"/>
        <v>0.79089717698032591</v>
      </c>
      <c r="AF67" s="55">
        <f t="shared" si="4"/>
        <v>-0.18964532774398357</v>
      </c>
      <c r="AG67" s="55">
        <f t="shared" si="4"/>
        <v>0.42942278407647017</v>
      </c>
      <c r="AH67" s="55">
        <f t="shared" si="4"/>
        <v>-0.76924682466948635</v>
      </c>
      <c r="AI67" s="55">
        <f t="shared" si="5"/>
        <v>0.11659340404188745</v>
      </c>
    </row>
    <row r="68" spans="1:35" ht="12.75" customHeight="1" x14ac:dyDescent="0.25">
      <c r="A68" s="42"/>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f t="shared" si="4"/>
        <v>7.428172007827305E-3</v>
      </c>
      <c r="AB68" s="55">
        <f t="shared" si="4"/>
        <v>-1.7254950969173177E-2</v>
      </c>
      <c r="AC68" s="55">
        <f t="shared" si="4"/>
        <v>-1.3611140328184668E-4</v>
      </c>
      <c r="AD68" s="55">
        <f t="shared" si="4"/>
        <v>1.7390449602616487E-2</v>
      </c>
      <c r="AE68" s="55">
        <f t="shared" si="4"/>
        <v>9.5244339235176501E-3</v>
      </c>
      <c r="AF68" s="55">
        <f t="shared" si="4"/>
        <v>-1.4405441031437483E-2</v>
      </c>
      <c r="AG68" s="55">
        <f t="shared" si="4"/>
        <v>-1.4151156099641349E-2</v>
      </c>
      <c r="AH68" s="55">
        <f t="shared" si="4"/>
        <v>6.5844872350269146E-3</v>
      </c>
      <c r="AI68" s="55">
        <f t="shared" si="5"/>
        <v>-5.3626774245036923E-3</v>
      </c>
    </row>
    <row r="69" spans="1:35" ht="12.75" customHeight="1" x14ac:dyDescent="0.25">
      <c r="A69" s="42"/>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f t="shared" ref="AA69:AH78" si="6">IFERROR(IF(OR(SECTOR_AAC=0,SECTOR_AAC=-1),CHAR(150),SECTOR_AAC),IF(COLUMN()&lt;=2,"",CHAR(150)))</f>
        <v>2.4638540328776548E-2</v>
      </c>
      <c r="AB69" s="55">
        <f t="shared" si="6"/>
        <v>-2.3299541468200013E-2</v>
      </c>
      <c r="AC69" s="55">
        <f t="shared" si="6"/>
        <v>-1.0643733579096426E-2</v>
      </c>
      <c r="AD69" s="55">
        <f t="shared" si="6"/>
        <v>2.2529643426663304E-2</v>
      </c>
      <c r="AE69" s="55">
        <f t="shared" si="6"/>
        <v>-5.4707929738010419E-3</v>
      </c>
      <c r="AF69" s="55">
        <f t="shared" si="6"/>
        <v>-2.6865199301407516E-2</v>
      </c>
      <c r="AG69" s="55">
        <f t="shared" si="6"/>
        <v>-7.3737379265287339E-3</v>
      </c>
      <c r="AH69" s="55">
        <f t="shared" si="6"/>
        <v>2.7234169618464366E-2</v>
      </c>
      <c r="AI69" s="55">
        <f t="shared" si="5"/>
        <v>-4.4883052833208925E-3</v>
      </c>
    </row>
    <row r="70" spans="1:35" ht="12.75" customHeight="1" x14ac:dyDescent="0.25">
      <c r="A70" s="42"/>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f t="shared" si="6"/>
        <v>-3.1107764712229646E-2</v>
      </c>
      <c r="AB70" s="55">
        <f t="shared" si="6"/>
        <v>-2.0917203067781776E-3</v>
      </c>
      <c r="AC70" s="55">
        <f t="shared" si="6"/>
        <v>-4.1769192293309443E-3</v>
      </c>
      <c r="AD70" s="55">
        <f t="shared" si="6"/>
        <v>7.9861583716725582E-2</v>
      </c>
      <c r="AE70" s="55">
        <f t="shared" si="6"/>
        <v>4.3187258320996902E-2</v>
      </c>
      <c r="AF70" s="55">
        <f t="shared" si="6"/>
        <v>-3.2505869544346089E-2</v>
      </c>
      <c r="AG70" s="55">
        <f t="shared" si="6"/>
        <v>1.4276755840558764E-2</v>
      </c>
      <c r="AH70" s="55">
        <f t="shared" si="6"/>
        <v>-1.916888269359629E-2</v>
      </c>
      <c r="AI70" s="55">
        <f t="shared" si="5"/>
        <v>-2.1103012119191855E-2</v>
      </c>
    </row>
    <row r="71" spans="1:35" ht="12.75" customHeight="1" x14ac:dyDescent="0.25">
      <c r="A71" s="42"/>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f t="shared" si="6"/>
        <v>-4.7803722220527423E-3</v>
      </c>
      <c r="AB71" s="55">
        <f t="shared" si="6"/>
        <v>-3.8549124252546418E-2</v>
      </c>
      <c r="AC71" s="55">
        <f t="shared" si="6"/>
        <v>-1.4984682369721836E-2</v>
      </c>
      <c r="AD71" s="55">
        <f t="shared" si="6"/>
        <v>-1.6526651564308992E-2</v>
      </c>
      <c r="AE71" s="55">
        <f t="shared" si="6"/>
        <v>2.1864373915039259E-3</v>
      </c>
      <c r="AF71" s="55">
        <f t="shared" si="6"/>
        <v>-2.6561777378386164E-2</v>
      </c>
      <c r="AG71" s="55">
        <f t="shared" si="6"/>
        <v>-6.0339904892169338E-2</v>
      </c>
      <c r="AH71" s="55">
        <f t="shared" si="6"/>
        <v>3.467275748694032E-2</v>
      </c>
      <c r="AI71" s="55">
        <f t="shared" si="5"/>
        <v>-1.986301746566832E-2</v>
      </c>
    </row>
    <row r="72" spans="1:35" ht="12.75" customHeight="1" x14ac:dyDescent="0.25">
      <c r="A72" s="42"/>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f t="shared" si="6"/>
        <v>-9.465681743392429E-2</v>
      </c>
      <c r="AB72" s="55">
        <f t="shared" si="6"/>
        <v>-5.3662422028197376E-2</v>
      </c>
      <c r="AC72" s="55">
        <f t="shared" si="6"/>
        <v>-1.0471511806430245E-3</v>
      </c>
      <c r="AD72" s="55">
        <f t="shared" si="6"/>
        <v>-2.5160094006089762E-2</v>
      </c>
      <c r="AE72" s="55">
        <f t="shared" si="6"/>
        <v>-8.5316104897059653E-4</v>
      </c>
      <c r="AF72" s="55">
        <f t="shared" si="6"/>
        <v>-5.5116032136116599E-3</v>
      </c>
      <c r="AG72" s="55">
        <f t="shared" si="6"/>
        <v>-4.1241961359274937E-2</v>
      </c>
      <c r="AH72" s="55">
        <f t="shared" si="6"/>
        <v>3.4192441761153214E-2</v>
      </c>
      <c r="AI72" s="55">
        <f t="shared" si="5"/>
        <v>2.1490237846870652E-3</v>
      </c>
    </row>
    <row r="73" spans="1:35" ht="12.75" customHeight="1" x14ac:dyDescent="0.25">
      <c r="A73" s="42"/>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f t="shared" si="6"/>
        <v>4.4421487590740494E-2</v>
      </c>
      <c r="AB73" s="55">
        <f t="shared" si="6"/>
        <v>-1.5807721872451719E-4</v>
      </c>
      <c r="AC73" s="55">
        <f t="shared" si="6"/>
        <v>2.2784991150589073E-2</v>
      </c>
      <c r="AD73" s="55">
        <f t="shared" si="6"/>
        <v>1.4693560372564862E-2</v>
      </c>
      <c r="AE73" s="55">
        <f t="shared" si="6"/>
        <v>8.7221026204336027E-3</v>
      </c>
      <c r="AF73" s="55">
        <f t="shared" si="6"/>
        <v>-5.5084470060057678E-2</v>
      </c>
      <c r="AG73" s="55">
        <f t="shared" si="6"/>
        <v>1.2197345021693007E-2</v>
      </c>
      <c r="AH73" s="55">
        <f t="shared" si="6"/>
        <v>2.5179892249308278E-2</v>
      </c>
      <c r="AI73" s="55">
        <f t="shared" si="5"/>
        <v>9.1165295775772481E-3</v>
      </c>
    </row>
    <row r="74" spans="1:35" ht="12.75" customHeight="1" x14ac:dyDescent="0.25">
      <c r="A74" s="42"/>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f t="shared" si="6"/>
        <v>4.2128279694589876E-2</v>
      </c>
      <c r="AB74" s="55">
        <f t="shared" si="6"/>
        <v>4.4651060434599543E-3</v>
      </c>
      <c r="AC74" s="55">
        <f t="shared" si="6"/>
        <v>2.5316105726264748E-2</v>
      </c>
      <c r="AD74" s="55">
        <f t="shared" si="6"/>
        <v>9.3228688527970949E-3</v>
      </c>
      <c r="AE74" s="55">
        <f t="shared" si="6"/>
        <v>7.8749544101961444E-3</v>
      </c>
      <c r="AF74" s="55">
        <f t="shared" si="6"/>
        <v>1.8467621999001871E-2</v>
      </c>
      <c r="AG74" s="55">
        <f t="shared" si="6"/>
        <v>8.09016609617208E-3</v>
      </c>
      <c r="AH74" s="55">
        <f t="shared" si="6"/>
        <v>-1.7620573410368823E-2</v>
      </c>
      <c r="AI74" s="55">
        <f t="shared" si="5"/>
        <v>0.14877113166017253</v>
      </c>
    </row>
    <row r="75" spans="1:35" ht="12.75" customHeight="1" x14ac:dyDescent="0.25">
      <c r="A75" s="42"/>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f t="shared" si="6"/>
        <v>3.3993722634979573E-3</v>
      </c>
      <c r="AB75" s="55">
        <f t="shared" si="6"/>
        <v>-2.5636980580741153E-2</v>
      </c>
      <c r="AC75" s="55">
        <f t="shared" si="6"/>
        <v>3.2440619597338127E-2</v>
      </c>
      <c r="AD75" s="55">
        <f t="shared" si="6"/>
        <v>1.115752662041114E-2</v>
      </c>
      <c r="AE75" s="55">
        <f t="shared" si="6"/>
        <v>3.3940179954048411E-3</v>
      </c>
      <c r="AF75" s="55">
        <f t="shared" si="6"/>
        <v>4.0842904604750929E-2</v>
      </c>
      <c r="AG75" s="55">
        <f t="shared" si="6"/>
        <v>-6.2515217532542078E-2</v>
      </c>
      <c r="AH75" s="55">
        <f t="shared" si="6"/>
        <v>-1.5655801471845088E-2</v>
      </c>
      <c r="AI75" s="55">
        <f t="shared" si="5"/>
        <v>-2.628725076389038E-2</v>
      </c>
    </row>
    <row r="76" spans="1:35" ht="12.75" customHeight="1" x14ac:dyDescent="0.25">
      <c r="A76" s="43"/>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f t="shared" si="6"/>
        <v>-8.1576802015546845E-2</v>
      </c>
      <c r="AB76" s="55">
        <f t="shared" si="6"/>
        <v>3.8210291175505562E-2</v>
      </c>
      <c r="AC76" s="55">
        <f t="shared" si="6"/>
        <v>1.345798876899984E-2</v>
      </c>
      <c r="AD76" s="55">
        <f t="shared" si="6"/>
        <v>1.1100052394327875E-2</v>
      </c>
      <c r="AE76" s="55">
        <f t="shared" si="6"/>
        <v>-9.2517695153403468E-3</v>
      </c>
      <c r="AF76" s="55">
        <f t="shared" si="6"/>
        <v>-1.0360587953886613E-2</v>
      </c>
      <c r="AG76" s="55">
        <f t="shared" si="6"/>
        <v>-2.9899283995348247E-2</v>
      </c>
      <c r="AH76" s="55">
        <f t="shared" si="6"/>
        <v>-0.17806552152871202</v>
      </c>
      <c r="AI76" s="55">
        <f t="shared" si="5"/>
        <v>3.8660806619679189E-3</v>
      </c>
    </row>
    <row r="77" spans="1:35" ht="12.75" customHeight="1" x14ac:dyDescent="0.25">
      <c r="A77" s="42"/>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f t="shared" si="6"/>
        <v>7.4046365203404019E-3</v>
      </c>
      <c r="AB77" s="55">
        <f t="shared" si="6"/>
        <v>-3.3391867847454293E-4</v>
      </c>
      <c r="AC77" s="55">
        <f t="shared" si="6"/>
        <v>4.7711691341663087E-3</v>
      </c>
      <c r="AD77" s="55">
        <f t="shared" si="6"/>
        <v>1.4482106621825919E-2</v>
      </c>
      <c r="AE77" s="55">
        <f t="shared" si="6"/>
        <v>1.1677534661131084E-2</v>
      </c>
      <c r="AF77" s="55">
        <f t="shared" si="6"/>
        <v>-1.3500868806485378E-2</v>
      </c>
      <c r="AG77" s="55">
        <f t="shared" si="6"/>
        <v>-7.9245508993189828E-3</v>
      </c>
      <c r="AH77" s="55">
        <f t="shared" si="6"/>
        <v>-4.3744506807566363E-2</v>
      </c>
      <c r="AI77" s="55">
        <f t="shared" si="5"/>
        <v>-6.144732347510562E-3</v>
      </c>
    </row>
    <row r="78" spans="1:35" ht="12.75" customHeight="1" x14ac:dyDescent="0.25">
      <c r="A78" s="42"/>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f t="shared" si="6"/>
        <v>-3.2643045261101511E-3</v>
      </c>
      <c r="AB78" s="55">
        <f t="shared" si="6"/>
        <v>2.6497907175746516E-3</v>
      </c>
      <c r="AC78" s="55">
        <f t="shared" si="6"/>
        <v>8.3739222044951767E-3</v>
      </c>
      <c r="AD78" s="55">
        <f t="shared" si="6"/>
        <v>1.478491764623624E-2</v>
      </c>
      <c r="AE78" s="55">
        <f t="shared" si="6"/>
        <v>2.4195814941871951E-3</v>
      </c>
      <c r="AF78" s="55">
        <f t="shared" si="6"/>
        <v>-6.349147487312079E-3</v>
      </c>
      <c r="AG78" s="55">
        <f t="shared" si="6"/>
        <v>-4.8753435378905419E-3</v>
      </c>
      <c r="AH78" s="55">
        <f t="shared" si="6"/>
        <v>-8.0045844999552695E-2</v>
      </c>
      <c r="AI78" s="55">
        <f t="shared" si="5"/>
        <v>-1.002479665088829E-2</v>
      </c>
    </row>
    <row r="79" spans="1:35" ht="12.75" customHeight="1" x14ac:dyDescent="0.25">
      <c r="A79" s="42"/>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f t="shared" ref="AA79:AH88" si="7">IFERROR(IF(OR(SECTOR_AAC=0,SECTOR_AAC=-1),CHAR(150),SECTOR_AAC),IF(COLUMN()&lt;=2,"",CHAR(150)))</f>
        <v>1.8299807758161979E-3</v>
      </c>
      <c r="AB79" s="55">
        <f t="shared" si="7"/>
        <v>2.5030657972914927E-2</v>
      </c>
      <c r="AC79" s="55">
        <f t="shared" si="7"/>
        <v>1.5114596195803687E-2</v>
      </c>
      <c r="AD79" s="55">
        <f t="shared" si="7"/>
        <v>9.6072290157334095E-3</v>
      </c>
      <c r="AE79" s="55">
        <f t="shared" si="7"/>
        <v>1.4987233910517705E-2</v>
      </c>
      <c r="AF79" s="55">
        <f t="shared" si="7"/>
        <v>-9.1473237087952297E-3</v>
      </c>
      <c r="AG79" s="55">
        <f t="shared" si="7"/>
        <v>1.0807419530297402E-2</v>
      </c>
      <c r="AH79" s="55">
        <f t="shared" si="7"/>
        <v>-3.6755104976195718E-2</v>
      </c>
      <c r="AI79" s="55">
        <f t="shared" si="5"/>
        <v>-1.4492404842744167E-3</v>
      </c>
    </row>
    <row r="80" spans="1:35" ht="12.75" customHeight="1" x14ac:dyDescent="0.25">
      <c r="A80" s="42"/>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f t="shared" si="7"/>
        <v>4.795759179103154E-2</v>
      </c>
      <c r="AB80" s="55">
        <f t="shared" si="7"/>
        <v>2.5110750547003846E-2</v>
      </c>
      <c r="AC80" s="55">
        <f t="shared" si="7"/>
        <v>-9.801084466125265E-3</v>
      </c>
      <c r="AD80" s="55">
        <f t="shared" si="7"/>
        <v>-2.9862253676918749E-2</v>
      </c>
      <c r="AE80" s="55">
        <f t="shared" si="7"/>
        <v>1.555478443563385E-2</v>
      </c>
      <c r="AF80" s="55">
        <f t="shared" si="7"/>
        <v>-2.5656318121637933E-2</v>
      </c>
      <c r="AG80" s="55">
        <f t="shared" si="7"/>
        <v>2.3520388514672641E-2</v>
      </c>
      <c r="AH80" s="55">
        <f t="shared" si="7"/>
        <v>-2.7035801611029919E-2</v>
      </c>
      <c r="AI80" s="55">
        <f t="shared" si="5"/>
        <v>-2.3951714480224817E-3</v>
      </c>
    </row>
    <row r="81" spans="1:35" ht="12.75" customHeight="1" x14ac:dyDescent="0.25">
      <c r="A81" s="42"/>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f t="shared" si="7"/>
        <v>1.7381675627254234E-2</v>
      </c>
      <c r="AB81" s="55">
        <f t="shared" si="7"/>
        <v>-1.2828223334598099E-2</v>
      </c>
      <c r="AC81" s="55">
        <f t="shared" si="7"/>
        <v>-1.3499395753070464E-3</v>
      </c>
      <c r="AD81" s="55">
        <f t="shared" si="7"/>
        <v>1.869711209970859E-2</v>
      </c>
      <c r="AE81" s="55">
        <f t="shared" si="7"/>
        <v>2.2080941654187836E-2</v>
      </c>
      <c r="AF81" s="55">
        <f t="shared" si="7"/>
        <v>-2.0999520995882426E-2</v>
      </c>
      <c r="AG81" s="55">
        <f t="shared" si="7"/>
        <v>-2.3620205152315554E-2</v>
      </c>
      <c r="AH81" s="55">
        <f t="shared" si="7"/>
        <v>-6.8255820206173379E-3</v>
      </c>
      <c r="AI81" s="55">
        <f t="shared" si="5"/>
        <v>-3.4331903957163235E-3</v>
      </c>
    </row>
    <row r="82" spans="1:35" ht="12.75" customHeight="1" x14ac:dyDescent="0.25">
      <c r="A82" s="42"/>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t="str">
        <f t="shared" si="7"/>
        <v>–</v>
      </c>
      <c r="AB82" s="55" t="str">
        <f t="shared" si="7"/>
        <v>–</v>
      </c>
      <c r="AC82" s="55" t="str">
        <f t="shared" si="7"/>
        <v>–</v>
      </c>
      <c r="AD82" s="55" t="str">
        <f t="shared" si="7"/>
        <v>–</v>
      </c>
      <c r="AE82" s="55" t="str">
        <f t="shared" si="7"/>
        <v>–</v>
      </c>
      <c r="AF82" s="55" t="str">
        <f t="shared" si="7"/>
        <v>–</v>
      </c>
      <c r="AG82" s="55" t="str">
        <f t="shared" si="7"/>
        <v>–</v>
      </c>
      <c r="AH82" s="55" t="str">
        <f t="shared" si="7"/>
        <v>–</v>
      </c>
      <c r="AI82" s="55" t="str">
        <f t="shared" si="5"/>
        <v>–</v>
      </c>
    </row>
    <row r="83" spans="1:35" ht="12.75" customHeight="1" x14ac:dyDescent="0.25">
      <c r="A83" s="42"/>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f t="shared" si="7"/>
        <v>-2.4131681578347997E-2</v>
      </c>
      <c r="AB83" s="55">
        <f t="shared" si="7"/>
        <v>1.7029318277317795E-2</v>
      </c>
      <c r="AC83" s="55">
        <f t="shared" si="7"/>
        <v>-6.7738523111618654E-2</v>
      </c>
      <c r="AD83" s="55">
        <f t="shared" si="7"/>
        <v>3.8100071358611043E-3</v>
      </c>
      <c r="AE83" s="55">
        <f t="shared" si="7"/>
        <v>-9.7206937158820672E-2</v>
      </c>
      <c r="AF83" s="55">
        <f t="shared" si="7"/>
        <v>-1.6937962516174743E-2</v>
      </c>
      <c r="AG83" s="55">
        <f t="shared" si="7"/>
        <v>0.16482615285147229</v>
      </c>
      <c r="AH83" s="55">
        <f t="shared" si="7"/>
        <v>-0.23228657269488773</v>
      </c>
      <c r="AI83" s="55">
        <f t="shared" si="5"/>
        <v>-2.8613565013077547E-2</v>
      </c>
    </row>
    <row r="84" spans="1:35" ht="12.75" customHeight="1" x14ac:dyDescent="0.25">
      <c r="A84" s="42"/>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f t="shared" si="7"/>
        <v>7.8755344219452184E-3</v>
      </c>
      <c r="AB84" s="55">
        <f t="shared" si="7"/>
        <v>-2.6338368295971137E-2</v>
      </c>
      <c r="AC84" s="55">
        <f t="shared" si="7"/>
        <v>-5.0175062476334742E-2</v>
      </c>
      <c r="AD84" s="55">
        <f t="shared" si="7"/>
        <v>-1.0699715317398217E-2</v>
      </c>
      <c r="AE84" s="55">
        <f t="shared" si="7"/>
        <v>-3.5873148374513164E-2</v>
      </c>
      <c r="AF84" s="55">
        <f t="shared" si="7"/>
        <v>-1.5480538914280029E-2</v>
      </c>
      <c r="AG84" s="55">
        <f t="shared" si="7"/>
        <v>0.11903493904537865</v>
      </c>
      <c r="AH84" s="55">
        <f t="shared" si="7"/>
        <v>-7.8020312450476248E-2</v>
      </c>
      <c r="AI84" s="55">
        <f t="shared" si="5"/>
        <v>-3.0465859331896827E-2</v>
      </c>
    </row>
    <row r="85" spans="1:35" ht="12.75" customHeight="1" x14ac:dyDescent="0.25">
      <c r="A85" s="42"/>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f t="shared" si="7"/>
        <v>2.2469348373394205E-2</v>
      </c>
      <c r="AB85" s="55">
        <f t="shared" si="7"/>
        <v>2.9936965772842328E-2</v>
      </c>
      <c r="AC85" s="55">
        <f t="shared" si="7"/>
        <v>7.0202139270619357E-2</v>
      </c>
      <c r="AD85" s="55">
        <f t="shared" si="7"/>
        <v>2.1702356216977581E-2</v>
      </c>
      <c r="AE85" s="55">
        <f t="shared" si="7"/>
        <v>-2.743472904040456E-2</v>
      </c>
      <c r="AF85" s="55">
        <f t="shared" si="7"/>
        <v>-1.514918187805836E-2</v>
      </c>
      <c r="AG85" s="55">
        <f t="shared" si="7"/>
        <v>5.7747976119499E-2</v>
      </c>
      <c r="AH85" s="55">
        <f t="shared" si="7"/>
        <v>-0.12264570350147175</v>
      </c>
      <c r="AI85" s="55">
        <f t="shared" si="5"/>
        <v>1.6659990941863878E-2</v>
      </c>
    </row>
    <row r="86" spans="1:35" ht="12.75" customHeight="1" x14ac:dyDescent="0.25">
      <c r="A86" s="42"/>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f t="shared" si="7"/>
        <v>-2.2360342931221799E-2</v>
      </c>
      <c r="AB86" s="55">
        <f t="shared" si="7"/>
        <v>-8.4886450156478332E-3</v>
      </c>
      <c r="AC86" s="55">
        <f t="shared" si="7"/>
        <v>-4.5514420188214944E-2</v>
      </c>
      <c r="AD86" s="55">
        <f t="shared" si="7"/>
        <v>3.2335968421777439E-2</v>
      </c>
      <c r="AE86" s="55">
        <f t="shared" si="7"/>
        <v>1.7627972018487981E-2</v>
      </c>
      <c r="AF86" s="55">
        <f t="shared" si="7"/>
        <v>-0.1236766254794005</v>
      </c>
      <c r="AG86" s="55">
        <f t="shared" si="7"/>
        <v>9.7234434772762501E-2</v>
      </c>
      <c r="AH86" s="55">
        <f t="shared" si="7"/>
        <v>-8.9942818165615335E-2</v>
      </c>
      <c r="AI86" s="55">
        <f t="shared" si="5"/>
        <v>-4.5114150813293508E-3</v>
      </c>
    </row>
    <row r="87" spans="1:35" ht="12.75" customHeight="1" x14ac:dyDescent="0.25">
      <c r="A87" s="43"/>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f t="shared" si="7"/>
        <v>2.95216309965185E-2</v>
      </c>
      <c r="AB87" s="55">
        <f t="shared" si="7"/>
        <v>2.4338899787525126E-2</v>
      </c>
      <c r="AC87" s="55">
        <f t="shared" si="7"/>
        <v>-7.1386564893745064E-3</v>
      </c>
      <c r="AD87" s="55">
        <f t="shared" si="7"/>
        <v>-1.0911590017494754E-2</v>
      </c>
      <c r="AE87" s="55">
        <f t="shared" si="7"/>
        <v>-2.0551742650823046E-2</v>
      </c>
      <c r="AF87" s="55">
        <f t="shared" si="7"/>
        <v>-1.9519006554952201E-3</v>
      </c>
      <c r="AG87" s="55">
        <f t="shared" si="7"/>
        <v>1.052490993244759E-2</v>
      </c>
      <c r="AH87" s="55">
        <f t="shared" si="7"/>
        <v>5.4180042470144407E-3</v>
      </c>
      <c r="AI87" s="55">
        <f t="shared" si="5"/>
        <v>4.9147749133078511E-2</v>
      </c>
    </row>
    <row r="88" spans="1:35" ht="12.75" customHeight="1" x14ac:dyDescent="0.25">
      <c r="A88" s="42"/>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f t="shared" si="7"/>
        <v>2.901898273460124E-2</v>
      </c>
      <c r="AB88" s="55">
        <f t="shared" si="7"/>
        <v>-0.10706867250407892</v>
      </c>
      <c r="AC88" s="55">
        <f t="shared" si="7"/>
        <v>0.11565660650884357</v>
      </c>
      <c r="AD88" s="55">
        <f t="shared" si="7"/>
        <v>-5.0704623593061382E-2</v>
      </c>
      <c r="AE88" s="55">
        <f t="shared" si="7"/>
        <v>-2.6121297396509369E-2</v>
      </c>
      <c r="AF88" s="55">
        <f t="shared" si="7"/>
        <v>-5.4812749063328448E-2</v>
      </c>
      <c r="AG88" s="55">
        <f t="shared" si="7"/>
        <v>5.4912575573364153E-2</v>
      </c>
      <c r="AH88" s="55">
        <f t="shared" si="7"/>
        <v>-8.0216831542413103E-2</v>
      </c>
      <c r="AI88" s="55">
        <f t="shared" si="5"/>
        <v>1.0201172145091864E-2</v>
      </c>
    </row>
    <row r="89" spans="1:35" ht="12.75" customHeight="1" x14ac:dyDescent="0.25">
      <c r="A89" s="42"/>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f t="shared" ref="AA89:AH102" si="8">IFERROR(IF(OR(SECTOR_AAC=0,SECTOR_AAC=-1),CHAR(150),SECTOR_AAC),IF(COLUMN()&lt;=2,"",CHAR(150)))</f>
        <v>-1.1594595424735066E-2</v>
      </c>
      <c r="AB89" s="55">
        <f t="shared" si="8"/>
        <v>-6.4444985337545724E-2</v>
      </c>
      <c r="AC89" s="55">
        <f t="shared" si="8"/>
        <v>5.2254893503636657E-2</v>
      </c>
      <c r="AD89" s="55">
        <f t="shared" si="8"/>
        <v>-5.9683972883278646E-2</v>
      </c>
      <c r="AE89" s="55">
        <f t="shared" si="8"/>
        <v>-1.5539061508824004E-2</v>
      </c>
      <c r="AF89" s="55">
        <f t="shared" si="8"/>
        <v>-4.4608590466395981E-2</v>
      </c>
      <c r="AG89" s="55">
        <f t="shared" si="8"/>
        <v>2.311645106983784E-2</v>
      </c>
      <c r="AH89" s="55">
        <f t="shared" si="8"/>
        <v>-5.9066419312574281E-2</v>
      </c>
      <c r="AI89" s="55">
        <f t="shared" si="5"/>
        <v>1.7550709539455589E-3</v>
      </c>
    </row>
    <row r="90" spans="1:35" ht="12.75" customHeight="1" x14ac:dyDescent="0.25">
      <c r="A90" s="42"/>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f t="shared" si="8"/>
        <v>-0.11579432822132818</v>
      </c>
      <c r="AB90" s="55">
        <f t="shared" si="8"/>
        <v>0.14711974008162398</v>
      </c>
      <c r="AC90" s="55">
        <f t="shared" si="8"/>
        <v>-1.7018785791522828E-2</v>
      </c>
      <c r="AD90" s="55">
        <f t="shared" si="8"/>
        <v>-9.1628346220753887E-2</v>
      </c>
      <c r="AE90" s="55">
        <f t="shared" si="8"/>
        <v>7.3116818187490829E-4</v>
      </c>
      <c r="AF90" s="55">
        <f t="shared" si="8"/>
        <v>3.2236155335129135E-2</v>
      </c>
      <c r="AG90" s="55">
        <f t="shared" si="8"/>
        <v>-8.126094235205783E-2</v>
      </c>
      <c r="AH90" s="55">
        <f t="shared" si="8"/>
        <v>7.640465030727861E-2</v>
      </c>
      <c r="AI90" s="55">
        <f t="shared" si="5"/>
        <v>-9.4556395258280634E-3</v>
      </c>
    </row>
    <row r="91" spans="1:35" ht="12.75" customHeight="1" x14ac:dyDescent="0.25">
      <c r="A91" s="42"/>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f t="shared" si="8"/>
        <v>-0.82682160818398054</v>
      </c>
      <c r="AB91" s="55">
        <f t="shared" si="8"/>
        <v>1.7234910023943733</v>
      </c>
      <c r="AC91" s="55">
        <f t="shared" si="8"/>
        <v>-1.1933330215364732</v>
      </c>
      <c r="AD91" s="55">
        <f t="shared" si="8"/>
        <v>-1.4110563035463657</v>
      </c>
      <c r="AE91" s="55">
        <f t="shared" si="8"/>
        <v>4.9990310189580356</v>
      </c>
      <c r="AF91" s="55">
        <f t="shared" si="8"/>
        <v>0.18823993947549233</v>
      </c>
      <c r="AG91" s="55">
        <f t="shared" si="8"/>
        <v>-0.57820454964034651</v>
      </c>
      <c r="AH91" s="55">
        <f t="shared" si="8"/>
        <v>2.1725388299658297</v>
      </c>
      <c r="AI91" s="55">
        <f t="shared" si="5"/>
        <v>-7.3837423963667437E-2</v>
      </c>
    </row>
    <row r="92" spans="1:35" ht="12.75" customHeight="1" x14ac:dyDescent="0.25">
      <c r="A92" s="42"/>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f t="shared" si="8"/>
        <v>4.6905589911918621E-3</v>
      </c>
      <c r="AB92" s="55">
        <f t="shared" si="8"/>
        <v>2.8194905682199067E-2</v>
      </c>
      <c r="AC92" s="55">
        <f t="shared" si="8"/>
        <v>-2.6195543421309919E-2</v>
      </c>
      <c r="AD92" s="55">
        <f t="shared" si="8"/>
        <v>3.1183119151444894E-2</v>
      </c>
      <c r="AE92" s="55">
        <f t="shared" si="8"/>
        <v>-2.9928645602890325E-2</v>
      </c>
      <c r="AF92" s="55">
        <f t="shared" si="8"/>
        <v>-1.1838492843863624E-2</v>
      </c>
      <c r="AG92" s="55">
        <f t="shared" si="8"/>
        <v>-1.6084074071061272E-2</v>
      </c>
      <c r="AH92" s="55">
        <f t="shared" si="8"/>
        <v>-2.3842235231408382E-2</v>
      </c>
      <c r="AI92" s="55">
        <f t="shared" si="5"/>
        <v>-6.1487705919388569E-3</v>
      </c>
    </row>
    <row r="93" spans="1:35" ht="12.75" customHeight="1" x14ac:dyDescent="0.25">
      <c r="A93" s="42"/>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f t="shared" si="8"/>
        <v>-0.9968880203575734</v>
      </c>
      <c r="AB93" s="55">
        <f t="shared" si="8"/>
        <v>1287.0577184373058</v>
      </c>
      <c r="AC93" s="55">
        <f t="shared" si="8"/>
        <v>-0.75329959923522694</v>
      </c>
      <c r="AD93" s="55">
        <f t="shared" si="8"/>
        <v>-0.75645895916796646</v>
      </c>
      <c r="AE93" s="55">
        <f t="shared" si="8"/>
        <v>2.4009483802354037</v>
      </c>
      <c r="AF93" s="55">
        <f t="shared" si="8"/>
        <v>-0.18620321202421153</v>
      </c>
      <c r="AG93" s="55">
        <f t="shared" si="8"/>
        <v>-2.1421299760521748</v>
      </c>
      <c r="AH93" s="55">
        <f t="shared" si="8"/>
        <v>-0.96643271187725066</v>
      </c>
      <c r="AI93" s="55">
        <f t="shared" si="5"/>
        <v>-1.8704454426416373</v>
      </c>
    </row>
    <row r="94" spans="1:35" ht="12.75" customHeight="1" x14ac:dyDescent="0.25">
      <c r="A94" s="42"/>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f t="shared" si="8"/>
        <v>2.6524402779642346</v>
      </c>
      <c r="AB94" s="55">
        <f t="shared" si="8"/>
        <v>-0.82385107511907285</v>
      </c>
      <c r="AC94" s="55">
        <f t="shared" si="8"/>
        <v>7.654257200912129E-2</v>
      </c>
      <c r="AD94" s="55">
        <f t="shared" si="8"/>
        <v>1.9819221564453038E-2</v>
      </c>
      <c r="AE94" s="55">
        <f t="shared" si="8"/>
        <v>2.4276083012208183E-2</v>
      </c>
      <c r="AF94" s="55">
        <f t="shared" si="8"/>
        <v>-5.1519828379373189E-2</v>
      </c>
      <c r="AG94" s="55">
        <f t="shared" si="8"/>
        <v>8.60820020174069E-4</v>
      </c>
      <c r="AH94" s="55">
        <f t="shared" si="8"/>
        <v>0.28821188290236677</v>
      </c>
      <c r="AI94" s="55">
        <f t="shared" si="5"/>
        <v>7.5381415350592729E-3</v>
      </c>
    </row>
    <row r="95" spans="1:35" ht="12.75" customHeight="1" x14ac:dyDescent="0.25">
      <c r="A95" s="42"/>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f t="shared" si="8"/>
        <v>-0.58192477128770914</v>
      </c>
      <c r="AB95" s="55">
        <f t="shared" si="8"/>
        <v>-1.4852868241439485</v>
      </c>
      <c r="AC95" s="55">
        <f t="shared" si="8"/>
        <v>3.7794326914514818</v>
      </c>
      <c r="AD95" s="55">
        <f t="shared" si="8"/>
        <v>1.1523983606394714</v>
      </c>
      <c r="AE95" s="55">
        <f t="shared" si="8"/>
        <v>4.13064994961021E-2</v>
      </c>
      <c r="AF95" s="55">
        <f t="shared" si="8"/>
        <v>8.9464132934007345E-3</v>
      </c>
      <c r="AG95" s="55">
        <f t="shared" si="8"/>
        <v>9.1036126974450848E-2</v>
      </c>
      <c r="AH95" s="55">
        <f t="shared" si="8"/>
        <v>0.37219270082786338</v>
      </c>
      <c r="AI95" s="55">
        <f t="shared" si="5"/>
        <v>2.4355737356862583E-4</v>
      </c>
    </row>
    <row r="96" spans="1:35" ht="12.75" customHeight="1" x14ac:dyDescent="0.25">
      <c r="A96" s="43"/>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f t="shared" si="8"/>
        <v>-2.8269776670474256E-3</v>
      </c>
      <c r="AB96" s="55">
        <f t="shared" si="8"/>
        <v>7.7502991333935345E-3</v>
      </c>
      <c r="AC96" s="55">
        <f t="shared" si="8"/>
        <v>3.2096994591146455E-3</v>
      </c>
      <c r="AD96" s="55">
        <f t="shared" si="8"/>
        <v>-7.8880294653169702E-3</v>
      </c>
      <c r="AE96" s="55">
        <f t="shared" si="8"/>
        <v>6.8047531705972553E-4</v>
      </c>
      <c r="AF96" s="55">
        <f t="shared" si="8"/>
        <v>-7.0754493968615551E-3</v>
      </c>
      <c r="AG96" s="55">
        <f t="shared" si="8"/>
        <v>2.7831885324782757E-3</v>
      </c>
      <c r="AH96" s="55">
        <f t="shared" si="8"/>
        <v>-5.1242734287766378E-2</v>
      </c>
      <c r="AI96" s="55">
        <f t="shared" si="5"/>
        <v>1.5639307106305234E-2</v>
      </c>
    </row>
    <row r="97" spans="1:35" ht="12.75" customHeight="1" x14ac:dyDescent="0.25">
      <c r="A97" s="42"/>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f t="shared" si="8"/>
        <v>-9.9988232931662591E-3</v>
      </c>
      <c r="AB97" s="55">
        <f t="shared" si="8"/>
        <v>-3.0859333608251882E-3</v>
      </c>
      <c r="AC97" s="55">
        <f t="shared" si="8"/>
        <v>-1.1454586951058277E-2</v>
      </c>
      <c r="AD97" s="55">
        <f t="shared" si="8"/>
        <v>6.9863013403994589E-3</v>
      </c>
      <c r="AE97" s="55">
        <f t="shared" si="8"/>
        <v>9.5081983427887096E-3</v>
      </c>
      <c r="AF97" s="55">
        <f t="shared" si="8"/>
        <v>2.4844550238274365E-3</v>
      </c>
      <c r="AG97" s="55">
        <f t="shared" si="8"/>
        <v>-1.2129100776822055E-2</v>
      </c>
      <c r="AH97" s="55">
        <f t="shared" si="8"/>
        <v>-3.2850956172962853E-2</v>
      </c>
      <c r="AI97" s="55">
        <f t="shared" si="5"/>
        <v>-1.0344835122888529E-2</v>
      </c>
    </row>
    <row r="98" spans="1:35" ht="12.75" customHeight="1" x14ac:dyDescent="0.25">
      <c r="A98" s="42"/>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f t="shared" si="8"/>
        <v>-1.1535026448902808E-2</v>
      </c>
      <c r="AB98" s="55">
        <f t="shared" si="8"/>
        <v>-5.0454596606981372E-3</v>
      </c>
      <c r="AC98" s="55">
        <f t="shared" si="8"/>
        <v>-1.7898515428517836E-2</v>
      </c>
      <c r="AD98" s="55">
        <f t="shared" si="8"/>
        <v>8.0025165408372789E-3</v>
      </c>
      <c r="AE98" s="55">
        <f t="shared" si="8"/>
        <v>8.3529427234141362E-3</v>
      </c>
      <c r="AF98" s="55">
        <f t="shared" si="8"/>
        <v>4.8461104461194893E-3</v>
      </c>
      <c r="AG98" s="55">
        <f t="shared" si="8"/>
        <v>-1.4152607580007914E-2</v>
      </c>
      <c r="AH98" s="55">
        <f t="shared" si="8"/>
        <v>-3.8650932343447963E-2</v>
      </c>
      <c r="AI98" s="55">
        <f t="shared" si="5"/>
        <v>-1.3264158576165141E-2</v>
      </c>
    </row>
    <row r="99" spans="1:35" ht="12.75" customHeight="1" x14ac:dyDescent="0.25">
      <c r="A99" s="42"/>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f t="shared" si="8"/>
        <v>4.836206522332831E-2</v>
      </c>
      <c r="AB99" s="55">
        <f t="shared" si="8"/>
        <v>2.7696460633723108E-2</v>
      </c>
      <c r="AC99" s="55">
        <f t="shared" si="8"/>
        <v>4.6072171229333936E-2</v>
      </c>
      <c r="AD99" s="55">
        <f t="shared" si="8"/>
        <v>3.5913398057034529E-2</v>
      </c>
      <c r="AE99" s="55">
        <f t="shared" si="8"/>
        <v>-2.5469686386954571E-2</v>
      </c>
      <c r="AF99" s="55">
        <f t="shared" si="8"/>
        <v>-4.3317014387023178E-4</v>
      </c>
      <c r="AG99" s="55">
        <f t="shared" si="8"/>
        <v>7.8186111147364734E-3</v>
      </c>
      <c r="AH99" s="55">
        <f t="shared" si="8"/>
        <v>1.0617022244391983E-2</v>
      </c>
      <c r="AI99" s="55">
        <f t="shared" si="5"/>
        <v>6.4229960935354491E-2</v>
      </c>
    </row>
    <row r="100" spans="1:35" ht="12.75" customHeight="1" x14ac:dyDescent="0.25">
      <c r="A100" s="42"/>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f t="shared" si="8"/>
        <v>-4.2618781167317099E-2</v>
      </c>
      <c r="AB100" s="55">
        <f t="shared" si="8"/>
        <v>-7.3163825119931802E-3</v>
      </c>
      <c r="AC100" s="55">
        <f t="shared" si="8"/>
        <v>-4.2509039185127606E-2</v>
      </c>
      <c r="AD100" s="55">
        <f t="shared" si="8"/>
        <v>-1.4488476544867956E-2</v>
      </c>
      <c r="AE100" s="55">
        <f t="shared" si="8"/>
        <v>6.0339949927279868E-2</v>
      </c>
      <c r="AF100" s="55">
        <f t="shared" si="8"/>
        <v>-8.8777171910149333E-3</v>
      </c>
      <c r="AG100" s="55">
        <f t="shared" si="8"/>
        <v>-6.1135688149206002E-2</v>
      </c>
      <c r="AH100" s="55">
        <f t="shared" si="8"/>
        <v>-1.7497275836842352E-2</v>
      </c>
      <c r="AI100" s="55">
        <f t="shared" si="5"/>
        <v>-8.2388824981382003E-3</v>
      </c>
    </row>
    <row r="101" spans="1:35" ht="12.75" customHeight="1" x14ac:dyDescent="0.25">
      <c r="A101" s="42"/>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f t="shared" si="8"/>
        <v>-6.460174173124944E-3</v>
      </c>
      <c r="AB101" s="55">
        <f t="shared" si="8"/>
        <v>-1.607946002206706E-4</v>
      </c>
      <c r="AC101" s="55">
        <f t="shared" si="8"/>
        <v>5.3833745071034667E-3</v>
      </c>
      <c r="AD101" s="55">
        <f t="shared" si="8"/>
        <v>3.9856684163124267E-3</v>
      </c>
      <c r="AE101" s="55">
        <f t="shared" si="8"/>
        <v>9.5635711945736279E-3</v>
      </c>
      <c r="AF101" s="55">
        <f t="shared" si="8"/>
        <v>-1.4689048004878913E-3</v>
      </c>
      <c r="AG101" s="55">
        <f t="shared" si="8"/>
        <v>-1.4803596793145912E-3</v>
      </c>
      <c r="AH101" s="55">
        <f t="shared" si="8"/>
        <v>-2.4465870136360146E-2</v>
      </c>
      <c r="AI101" s="55">
        <f t="shared" si="5"/>
        <v>-5.1929829201752264E-3</v>
      </c>
    </row>
    <row r="102" spans="1:35" ht="12.75" customHeight="1" x14ac:dyDescent="0.25">
      <c r="A102" s="43"/>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f t="shared" si="8"/>
        <v>1.0070648588409004E-2</v>
      </c>
      <c r="AB102" s="55">
        <f t="shared" si="8"/>
        <v>1.2072609121682953E-2</v>
      </c>
      <c r="AC102" s="55">
        <f t="shared" si="8"/>
        <v>4.0296556122246141E-2</v>
      </c>
      <c r="AD102" s="55">
        <f t="shared" si="8"/>
        <v>-2.6554589255017635E-2</v>
      </c>
      <c r="AE102" s="55">
        <f t="shared" si="8"/>
        <v>4.9635424335437106E-2</v>
      </c>
      <c r="AF102" s="55">
        <f t="shared" si="8"/>
        <v>-0.11952822371451999</v>
      </c>
      <c r="AG102" s="55">
        <f t="shared" si="8"/>
        <v>2.6720369815245837E-2</v>
      </c>
      <c r="AH102" s="55">
        <f t="shared" si="8"/>
        <v>0.11001534024517579</v>
      </c>
      <c r="AI102" s="55">
        <f t="shared" si="5"/>
        <v>-1.6367732915310018E-3</v>
      </c>
    </row>
  </sheetData>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52"/>
  <sheetViews>
    <sheetView tabSelected="1" zoomScaleNormal="100" zoomScaleSheetLayoutView="100" workbookViewId="0">
      <selection activeCell="B6" sqref="B6"/>
    </sheetView>
  </sheetViews>
  <sheetFormatPr defaultColWidth="9.109375" defaultRowHeight="13.2" x14ac:dyDescent="0.25"/>
  <cols>
    <col min="1" max="1" width="33.88671875" bestFit="1" customWidth="1"/>
    <col min="2" max="2" width="13.44140625" customWidth="1"/>
    <col min="3" max="3" width="13.44140625" customWidth="1" collapsed="1"/>
    <col min="4" max="35" width="13.44140625" customWidth="1"/>
  </cols>
  <sheetData>
    <row r="1" spans="1:35" ht="26.25" customHeight="1" x14ac:dyDescent="0.3">
      <c r="A1" s="4" t="s">
        <v>83</v>
      </c>
      <c r="B1" s="53" t="s">
        <v>90</v>
      </c>
      <c r="C1" s="53" t="s">
        <v>91</v>
      </c>
      <c r="D1" s="53" t="s">
        <v>92</v>
      </c>
      <c r="E1" s="53" t="s">
        <v>93</v>
      </c>
      <c r="F1" s="53" t="s">
        <v>94</v>
      </c>
      <c r="G1" s="53" t="s">
        <v>95</v>
      </c>
      <c r="H1" s="53" t="s">
        <v>96</v>
      </c>
      <c r="I1" s="53" t="s">
        <v>97</v>
      </c>
      <c r="J1" s="53" t="s">
        <v>98</v>
      </c>
      <c r="K1" s="53" t="s">
        <v>99</v>
      </c>
      <c r="L1" s="53" t="s">
        <v>100</v>
      </c>
      <c r="M1" s="53" t="s">
        <v>101</v>
      </c>
      <c r="N1" s="53" t="s">
        <v>102</v>
      </c>
      <c r="O1" s="53" t="s">
        <v>103</v>
      </c>
      <c r="P1" s="53" t="s">
        <v>104</v>
      </c>
      <c r="Q1" s="53" t="s">
        <v>105</v>
      </c>
      <c r="R1" s="53" t="s">
        <v>106</v>
      </c>
      <c r="S1" s="53" t="s">
        <v>107</v>
      </c>
      <c r="T1" s="53" t="s">
        <v>108</v>
      </c>
      <c r="U1" s="53" t="s">
        <v>109</v>
      </c>
      <c r="V1" s="53" t="s">
        <v>110</v>
      </c>
      <c r="W1" s="53" t="s">
        <v>111</v>
      </c>
      <c r="X1" s="53" t="s">
        <v>112</v>
      </c>
      <c r="Y1" s="53" t="s">
        <v>113</v>
      </c>
      <c r="Z1" s="53" t="s">
        <v>114</v>
      </c>
      <c r="AA1" s="53" t="s">
        <v>115</v>
      </c>
      <c r="AB1" s="53" t="s">
        <v>116</v>
      </c>
      <c r="AC1" s="53" t="s">
        <v>117</v>
      </c>
      <c r="AD1" s="53" t="s">
        <v>118</v>
      </c>
      <c r="AE1" s="53" t="s">
        <v>119</v>
      </c>
      <c r="AF1" s="53" t="s">
        <v>120</v>
      </c>
      <c r="AG1" s="53" t="s">
        <v>121</v>
      </c>
      <c r="AH1" s="53" t="s">
        <v>122</v>
      </c>
      <c r="AI1" s="66"/>
    </row>
    <row r="2" spans="1:35" ht="12.75" customHeight="1" x14ac:dyDescent="0.25">
      <c r="A2" s="63" t="s">
        <v>1</v>
      </c>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row>
    <row r="3" spans="1:35" ht="12.75" customHeight="1" x14ac:dyDescent="0.25">
      <c r="A3" s="5" t="s">
        <v>85</v>
      </c>
      <c r="B3" s="67">
        <v>15258975.916098185</v>
      </c>
      <c r="C3" s="67">
        <v>15104972.943587359</v>
      </c>
      <c r="D3" s="67">
        <v>14794340.265610278</v>
      </c>
      <c r="E3" s="67">
        <v>14307362.287437802</v>
      </c>
      <c r="F3" s="67">
        <v>14135750.894149538</v>
      </c>
      <c r="G3" s="67">
        <v>13951534.631990097</v>
      </c>
      <c r="H3" s="67">
        <v>14038971.860664699</v>
      </c>
      <c r="I3" s="67">
        <v>14321147.403823022</v>
      </c>
      <c r="J3" s="67">
        <v>14219868.291421855</v>
      </c>
      <c r="K3" s="67">
        <v>14212952.856609501</v>
      </c>
      <c r="L3" s="67">
        <v>14275999.12243332</v>
      </c>
      <c r="M3" s="67">
        <v>14543685.63408928</v>
      </c>
      <c r="N3" s="67">
        <v>14535140.669270147</v>
      </c>
      <c r="O3" s="67">
        <v>14585040.089873653</v>
      </c>
      <c r="P3" s="67">
        <v>14840193.18848123</v>
      </c>
      <c r="Q3" s="67">
        <v>14985683.047041252</v>
      </c>
      <c r="R3" s="67">
        <v>15033204.61808683</v>
      </c>
      <c r="S3" s="67">
        <v>15038434.948107859</v>
      </c>
      <c r="T3" s="67">
        <v>15173452.70744032</v>
      </c>
      <c r="U3" s="67">
        <v>14795884.784467483</v>
      </c>
      <c r="V3" s="67">
        <v>13760767.150821898</v>
      </c>
      <c r="W3" s="67">
        <v>14251223.637305047</v>
      </c>
      <c r="X3" s="67">
        <v>14118913.739067016</v>
      </c>
      <c r="Y3" s="67">
        <v>13935260.36298091</v>
      </c>
      <c r="Z3" s="67">
        <v>13911767.946765896</v>
      </c>
      <c r="AA3" s="67">
        <v>13699299.643017001</v>
      </c>
      <c r="AB3" s="67">
        <v>13534879.026762284</v>
      </c>
      <c r="AC3" s="67">
        <v>13394575.044176634</v>
      </c>
      <c r="AD3" s="67">
        <v>13406509.771905873</v>
      </c>
      <c r="AE3" s="67">
        <v>13506213.706011172</v>
      </c>
      <c r="AF3" s="67">
        <v>13162652.3442959</v>
      </c>
      <c r="AG3" s="67">
        <v>12075700.397183068</v>
      </c>
      <c r="AH3" s="67">
        <v>12351794.172134435</v>
      </c>
      <c r="AI3" s="66"/>
    </row>
    <row r="4" spans="1:35" ht="12.75" customHeight="1" x14ac:dyDescent="0.25">
      <c r="A4" s="5" t="s">
        <v>89</v>
      </c>
      <c r="B4" s="67">
        <v>2670760.7199448007</v>
      </c>
      <c r="C4" s="67">
        <v>2647963.5497795995</v>
      </c>
      <c r="D4" s="67">
        <v>2603867.2788955076</v>
      </c>
      <c r="E4" s="67">
        <v>2559880.6674164534</v>
      </c>
      <c r="F4" s="67">
        <v>2512257.6340050618</v>
      </c>
      <c r="G4" s="67">
        <v>2466402.5558726713</v>
      </c>
      <c r="H4" s="67">
        <v>2434445.9353479501</v>
      </c>
      <c r="I4" s="67">
        <v>2411794.9764950317</v>
      </c>
      <c r="J4" s="67">
        <v>2376365.272641324</v>
      </c>
      <c r="K4" s="67">
        <v>2328442.1452998254</v>
      </c>
      <c r="L4" s="67">
        <v>2297928.2656636247</v>
      </c>
      <c r="M4" s="67">
        <v>2268663.4828484985</v>
      </c>
      <c r="N4" s="67">
        <v>2244353.8490449977</v>
      </c>
      <c r="O4" s="67">
        <v>2208030.3145143781</v>
      </c>
      <c r="P4" s="67">
        <v>2202278.4199036956</v>
      </c>
      <c r="Q4" s="67">
        <v>2179459.7280957489</v>
      </c>
      <c r="R4" s="67">
        <v>2167117.6111760982</v>
      </c>
      <c r="S4" s="67">
        <v>2161793.557244515</v>
      </c>
      <c r="T4" s="67">
        <v>2154428.708836467</v>
      </c>
      <c r="U4" s="67">
        <v>2138988.6922972668</v>
      </c>
      <c r="V4" s="67">
        <v>2077013.4141513794</v>
      </c>
      <c r="W4" s="67">
        <v>2077430.7548841324</v>
      </c>
      <c r="X4" s="67">
        <v>2046449.9963940484</v>
      </c>
      <c r="Y4" s="67">
        <v>2031396.9510854536</v>
      </c>
      <c r="Z4" s="67">
        <v>2012617.2022770611</v>
      </c>
      <c r="AA4" s="67">
        <v>1990252.4608429414</v>
      </c>
      <c r="AB4" s="67">
        <v>1970771.3439740166</v>
      </c>
      <c r="AC4" s="67">
        <v>1938290.6587388953</v>
      </c>
      <c r="AD4" s="67">
        <v>1960241.8254014552</v>
      </c>
      <c r="AE4" s="67">
        <v>1982685.1814152254</v>
      </c>
      <c r="AF4" s="67">
        <v>1965319.6994604645</v>
      </c>
      <c r="AG4" s="67">
        <v>1914471.7721334482</v>
      </c>
      <c r="AH4" s="67">
        <v>1811600.4395097867</v>
      </c>
      <c r="AI4" s="66"/>
    </row>
    <row r="5" spans="1:35" ht="12.75" customHeight="1" x14ac:dyDescent="0.25">
      <c r="A5" s="5" t="s">
        <v>86</v>
      </c>
      <c r="B5" s="67">
        <v>1078072.4180044536</v>
      </c>
      <c r="C5" s="67">
        <v>1068179.2618821324</v>
      </c>
      <c r="D5" s="67">
        <v>1026659.5277485661</v>
      </c>
      <c r="E5" s="67">
        <v>1000908.239488906</v>
      </c>
      <c r="F5" s="67">
        <v>997427.01545627275</v>
      </c>
      <c r="G5" s="67">
        <v>982709.56125925865</v>
      </c>
      <c r="H5" s="67">
        <v>977354.13176978752</v>
      </c>
      <c r="I5" s="67">
        <v>988476.14383139298</v>
      </c>
      <c r="J5" s="67">
        <v>972149.3173892122</v>
      </c>
      <c r="K5" s="67">
        <v>939416.16786165349</v>
      </c>
      <c r="L5" s="67">
        <v>902105.02212973288</v>
      </c>
      <c r="M5" s="67">
        <v>897770.90912969573</v>
      </c>
      <c r="N5" s="67">
        <v>897020.29940905818</v>
      </c>
      <c r="O5" s="67">
        <v>887261.31961210165</v>
      </c>
      <c r="P5" s="67">
        <v>883289.78976388788</v>
      </c>
      <c r="Q5" s="67">
        <v>900151.18634452182</v>
      </c>
      <c r="R5" s="67">
        <v>885794.78600545274</v>
      </c>
      <c r="S5" s="67">
        <v>874542.71169499017</v>
      </c>
      <c r="T5" s="67">
        <v>884839.18672900717</v>
      </c>
      <c r="U5" s="67">
        <v>866524.25923448347</v>
      </c>
      <c r="V5" s="67">
        <v>842294.31332550151</v>
      </c>
      <c r="W5" s="67">
        <v>835427.60264562967</v>
      </c>
      <c r="X5" s="67">
        <v>843797.54486880486</v>
      </c>
      <c r="Y5" s="67">
        <v>819737.63758337917</v>
      </c>
      <c r="Z5" s="67">
        <v>857691.27556872705</v>
      </c>
      <c r="AA5" s="67">
        <v>866778.87314494082</v>
      </c>
      <c r="AB5" s="67">
        <v>855008.65789946308</v>
      </c>
      <c r="AC5" s="67">
        <v>853684.99804532423</v>
      </c>
      <c r="AD5" s="67">
        <v>864962.57469551859</v>
      </c>
      <c r="AE5" s="67">
        <v>880697.81655592914</v>
      </c>
      <c r="AF5" s="67">
        <v>861515.9444426283</v>
      </c>
      <c r="AG5" s="67">
        <v>841971.96864454111</v>
      </c>
      <c r="AH5" s="67">
        <v>833791.16013519047</v>
      </c>
      <c r="AI5" s="66"/>
    </row>
    <row r="6" spans="1:35" ht="12.75" customHeight="1" x14ac:dyDescent="0.25">
      <c r="A6" s="5" t="s">
        <v>49</v>
      </c>
      <c r="B6" s="67">
        <v>271312.0232286987</v>
      </c>
      <c r="C6" s="67">
        <v>269818.81743084133</v>
      </c>
      <c r="D6" s="67">
        <v>263383.3875722863</v>
      </c>
      <c r="E6" s="67">
        <v>255212.59722497541</v>
      </c>
      <c r="F6" s="67">
        <v>248342.87243945544</v>
      </c>
      <c r="G6" s="67">
        <v>255529.59542327881</v>
      </c>
      <c r="H6" s="67">
        <v>286326.37368969317</v>
      </c>
      <c r="I6" s="67">
        <v>298139.0617728873</v>
      </c>
      <c r="J6" s="67">
        <v>311111.42380543333</v>
      </c>
      <c r="K6" s="67">
        <v>324821.85617781279</v>
      </c>
      <c r="L6" s="67">
        <v>307376.29827401479</v>
      </c>
      <c r="M6" s="67">
        <v>307915.38830437337</v>
      </c>
      <c r="N6" s="67">
        <v>287274.36536569876</v>
      </c>
      <c r="O6" s="67">
        <v>288347.89648409828</v>
      </c>
      <c r="P6" s="67">
        <v>280002.85262302816</v>
      </c>
      <c r="Q6" s="67">
        <v>292048.30528832605</v>
      </c>
      <c r="R6" s="67">
        <v>302756.75668995676</v>
      </c>
      <c r="S6" s="67">
        <v>310839.83387395786</v>
      </c>
      <c r="T6" s="67">
        <v>327229.75258614746</v>
      </c>
      <c r="U6" s="67">
        <v>336092.06163445581</v>
      </c>
      <c r="V6" s="67">
        <v>324218.31649411208</v>
      </c>
      <c r="W6" s="67">
        <v>342598.81122666318</v>
      </c>
      <c r="X6" s="67">
        <v>354135.4620235773</v>
      </c>
      <c r="Y6" s="67">
        <v>370468.9287126722</v>
      </c>
      <c r="Z6" s="67">
        <v>380911.39667064167</v>
      </c>
      <c r="AA6" s="67">
        <v>390251.23644426191</v>
      </c>
      <c r="AB6" s="67">
        <v>386546.00363911444</v>
      </c>
      <c r="AC6" s="67">
        <v>394030.9378182572</v>
      </c>
      <c r="AD6" s="67">
        <v>406687.40503121994</v>
      </c>
      <c r="AE6" s="67">
        <v>413559.90893055685</v>
      </c>
      <c r="AF6" s="67">
        <v>411202.41628583369</v>
      </c>
      <c r="AG6" s="67">
        <v>411977.52993967838</v>
      </c>
      <c r="AH6" s="67">
        <v>403582.2397222147</v>
      </c>
      <c r="AI6" s="66"/>
    </row>
    <row r="7" spans="1:35" ht="12.75" customHeight="1" x14ac:dyDescent="0.25">
      <c r="A7" s="5" t="s">
        <v>50</v>
      </c>
      <c r="B7" s="67">
        <v>118008.78208755533</v>
      </c>
      <c r="C7" s="67">
        <v>118008.80701522442</v>
      </c>
      <c r="D7" s="67">
        <v>113958.82354525986</v>
      </c>
      <c r="E7" s="67">
        <v>114949.54510783456</v>
      </c>
      <c r="F7" s="67">
        <v>107745.17002339166</v>
      </c>
      <c r="G7" s="67">
        <v>117210.92922234497</v>
      </c>
      <c r="H7" s="67">
        <v>142528.4806397694</v>
      </c>
      <c r="I7" s="67">
        <v>154863.07683212357</v>
      </c>
      <c r="J7" s="67">
        <v>175858.87804604272</v>
      </c>
      <c r="K7" s="67">
        <v>198742.71680752438</v>
      </c>
      <c r="L7" s="67">
        <v>193744.9544374237</v>
      </c>
      <c r="M7" s="67">
        <v>204087.79008881084</v>
      </c>
      <c r="N7" s="67">
        <v>197978.58188382076</v>
      </c>
      <c r="O7" s="67">
        <v>199675.92580417515</v>
      </c>
      <c r="P7" s="67">
        <v>197604.21417156642</v>
      </c>
      <c r="Q7" s="67">
        <v>212707.53374661627</v>
      </c>
      <c r="R7" s="67">
        <v>225474.51333034347</v>
      </c>
      <c r="S7" s="67">
        <v>237464.54730828624</v>
      </c>
      <c r="T7" s="67">
        <v>257795.79174382621</v>
      </c>
      <c r="U7" s="67">
        <v>272585.09997188259</v>
      </c>
      <c r="V7" s="67">
        <v>272564.58449263935</v>
      </c>
      <c r="W7" s="67">
        <v>291202.13493486721</v>
      </c>
      <c r="X7" s="67">
        <v>301039.17059574637</v>
      </c>
      <c r="Y7" s="67">
        <v>314744.32025814301</v>
      </c>
      <c r="Z7" s="67">
        <v>325833.21638202865</v>
      </c>
      <c r="AA7" s="67">
        <v>341268.74351528066</v>
      </c>
      <c r="AB7" s="67">
        <v>337376.7188991307</v>
      </c>
      <c r="AC7" s="67">
        <v>343544.77946147829</v>
      </c>
      <c r="AD7" s="67">
        <v>356524.2254850943</v>
      </c>
      <c r="AE7" s="67">
        <v>362796.64385571016</v>
      </c>
      <c r="AF7" s="67">
        <v>360852.63358410064</v>
      </c>
      <c r="AG7" s="67">
        <v>363771.23735747213</v>
      </c>
      <c r="AH7" s="67">
        <v>356081.60403651919</v>
      </c>
      <c r="AI7" s="66"/>
    </row>
    <row r="8" spans="1:35" ht="12.75" customHeight="1" x14ac:dyDescent="0.25">
      <c r="A8" s="5" t="s">
        <v>51</v>
      </c>
      <c r="B8" s="67">
        <v>86165.142170174979</v>
      </c>
      <c r="C8" s="67">
        <v>84666.205554972286</v>
      </c>
      <c r="D8" s="67">
        <v>81597.909097492186</v>
      </c>
      <c r="E8" s="67">
        <v>73108.872739565064</v>
      </c>
      <c r="F8" s="67">
        <v>73463.856568079384</v>
      </c>
      <c r="G8" s="67">
        <v>71539.621542429668</v>
      </c>
      <c r="H8" s="67">
        <v>74363.252162561126</v>
      </c>
      <c r="I8" s="67">
        <v>73780.084968347772</v>
      </c>
      <c r="J8" s="67">
        <v>70844.189801334345</v>
      </c>
      <c r="K8" s="67">
        <v>65491.838338748974</v>
      </c>
      <c r="L8" s="67">
        <v>59524.224256879199</v>
      </c>
      <c r="M8" s="67">
        <v>55603.049336853001</v>
      </c>
      <c r="N8" s="67">
        <v>44110.718928237708</v>
      </c>
      <c r="O8" s="67">
        <v>44538.724850667917</v>
      </c>
      <c r="P8" s="67">
        <v>39088.014826537998</v>
      </c>
      <c r="Q8" s="67">
        <v>36858.193584420027</v>
      </c>
      <c r="R8" s="67">
        <v>34869.083028435081</v>
      </c>
      <c r="S8" s="67">
        <v>31765.004613488563</v>
      </c>
      <c r="T8" s="67">
        <v>30570.436628846714</v>
      </c>
      <c r="U8" s="67">
        <v>26254.719664880045</v>
      </c>
      <c r="V8" s="67">
        <v>18435.202936224097</v>
      </c>
      <c r="W8" s="67">
        <v>18748.22027212301</v>
      </c>
      <c r="X8" s="67">
        <v>20222.121443935026</v>
      </c>
      <c r="Y8" s="67">
        <v>18515.370168348571</v>
      </c>
      <c r="Z8" s="67">
        <v>17913.056934893124</v>
      </c>
      <c r="AA8" s="67">
        <v>16471.08619985648</v>
      </c>
      <c r="AB8" s="67">
        <v>16186.075254519707</v>
      </c>
      <c r="AC8" s="67">
        <v>15866.628455255126</v>
      </c>
      <c r="AD8" s="67">
        <v>14320.886742960749</v>
      </c>
      <c r="AE8" s="67">
        <v>13895.213623057636</v>
      </c>
      <c r="AF8" s="67">
        <v>12869.174733000695</v>
      </c>
      <c r="AG8" s="67">
        <v>12491.505357913651</v>
      </c>
      <c r="AH8" s="67">
        <v>11296.524753908016</v>
      </c>
      <c r="AI8" s="66"/>
    </row>
    <row r="9" spans="1:35" ht="12.75" customHeight="1" x14ac:dyDescent="0.25">
      <c r="A9" s="5" t="s">
        <v>52</v>
      </c>
      <c r="B9" s="67">
        <v>5212.0721567999999</v>
      </c>
      <c r="C9" s="67">
        <v>5212.0721567999999</v>
      </c>
      <c r="D9" s="67">
        <v>5096.6493093999998</v>
      </c>
      <c r="E9" s="67">
        <v>5088.0848726000004</v>
      </c>
      <c r="F9" s="67">
        <v>5092.3309313999998</v>
      </c>
      <c r="G9" s="67">
        <v>5416.9267522</v>
      </c>
      <c r="H9" s="67">
        <v>6827.326893984</v>
      </c>
      <c r="I9" s="67">
        <v>7060.4667781839998</v>
      </c>
      <c r="J9" s="67">
        <v>7681.1890595839996</v>
      </c>
      <c r="K9" s="67">
        <v>8337.6260213839996</v>
      </c>
      <c r="L9" s="67">
        <v>8447.0670145840013</v>
      </c>
      <c r="M9" s="67">
        <v>6760.1092855839997</v>
      </c>
      <c r="N9" s="67">
        <v>6514.1573603839997</v>
      </c>
      <c r="O9" s="67">
        <v>7217.4381934840003</v>
      </c>
      <c r="P9" s="67">
        <v>7300.131604434001</v>
      </c>
      <c r="Q9" s="67">
        <v>7560.2599635839997</v>
      </c>
      <c r="R9" s="67">
        <v>8070.1506764839996</v>
      </c>
      <c r="S9" s="67">
        <v>8255.6205649839994</v>
      </c>
      <c r="T9" s="67">
        <v>8562.400244384</v>
      </c>
      <c r="U9" s="67">
        <v>9150.7135729839993</v>
      </c>
      <c r="V9" s="67">
        <v>10046.780619219</v>
      </c>
      <c r="W9" s="67">
        <v>10059.614840624001</v>
      </c>
      <c r="X9" s="67">
        <v>10640.484513138843</v>
      </c>
      <c r="Y9" s="67">
        <v>11673.080978850161</v>
      </c>
      <c r="Z9" s="67">
        <v>12510.246967062494</v>
      </c>
      <c r="AA9" s="67">
        <v>12926.29831040062</v>
      </c>
      <c r="AB9" s="67">
        <v>14183.879231722191</v>
      </c>
      <c r="AC9" s="67">
        <v>15161.667914619771</v>
      </c>
      <c r="AD9" s="67">
        <v>16539.513063375809</v>
      </c>
      <c r="AE9" s="67">
        <v>17698.341939706283</v>
      </c>
      <c r="AF9" s="67">
        <v>17664.572544536946</v>
      </c>
      <c r="AG9" s="67">
        <v>17440.798072029618</v>
      </c>
      <c r="AH9" s="67">
        <v>17862.922148690319</v>
      </c>
      <c r="AI9" s="66"/>
    </row>
    <row r="10" spans="1:35" ht="12.75" customHeight="1" x14ac:dyDescent="0.25">
      <c r="A10" s="5" t="s">
        <v>87</v>
      </c>
      <c r="B10" s="67">
        <v>61826.258955111494</v>
      </c>
      <c r="C10" s="67">
        <v>61831.964844787726</v>
      </c>
      <c r="D10" s="67">
        <v>62628.683476139355</v>
      </c>
      <c r="E10" s="67">
        <v>61963.060067850529</v>
      </c>
      <c r="F10" s="67">
        <v>61914.509904110018</v>
      </c>
      <c r="G10" s="67">
        <v>61194.10759708994</v>
      </c>
      <c r="H10" s="67">
        <v>62219.938424924614</v>
      </c>
      <c r="I10" s="67">
        <v>62054.406839700649</v>
      </c>
      <c r="J10" s="67">
        <v>56356.026425075572</v>
      </c>
      <c r="K10" s="67">
        <v>51865.130980651185</v>
      </c>
      <c r="L10" s="67">
        <v>45149.357740696985</v>
      </c>
      <c r="M10" s="67">
        <v>40887.820414443959</v>
      </c>
      <c r="N10" s="67">
        <v>38084.848800549677</v>
      </c>
      <c r="O10" s="67">
        <v>35899.328343859277</v>
      </c>
      <c r="P10" s="67">
        <v>34968.61715511066</v>
      </c>
      <c r="Q10" s="67">
        <v>33817.920547622256</v>
      </c>
      <c r="R10" s="67">
        <v>32291.049043002211</v>
      </c>
      <c r="S10" s="67">
        <v>31203.851190834714</v>
      </c>
      <c r="T10" s="67">
        <v>28077.838815584299</v>
      </c>
      <c r="U10" s="67">
        <v>25951.553719752235</v>
      </c>
      <c r="V10" s="67">
        <v>21309.353490002803</v>
      </c>
      <c r="W10" s="67">
        <v>20443.403095624712</v>
      </c>
      <c r="X10" s="67">
        <v>19729.610575672421</v>
      </c>
      <c r="Y10" s="67">
        <v>23363.315169388821</v>
      </c>
      <c r="Z10" s="67">
        <v>22476.989618658296</v>
      </c>
      <c r="AA10" s="67">
        <v>17883.720218416296</v>
      </c>
      <c r="AB10" s="67">
        <v>17610.382328939835</v>
      </c>
      <c r="AC10" s="67">
        <v>18197.470407962133</v>
      </c>
      <c r="AD10" s="67">
        <v>18232.455970614865</v>
      </c>
      <c r="AE10" s="67">
        <v>18220.168111429593</v>
      </c>
      <c r="AF10" s="67">
        <v>18915.222973967142</v>
      </c>
      <c r="AG10" s="67">
        <v>17278.609187366121</v>
      </c>
      <c r="AH10" s="67">
        <v>17244.372719140432</v>
      </c>
      <c r="AI10" s="66"/>
    </row>
    <row r="11" spans="1:35" ht="12.75" customHeight="1" x14ac:dyDescent="0.25">
      <c r="A11" s="5" t="s">
        <v>88</v>
      </c>
      <c r="B11" s="67">
        <v>99.767859056871004</v>
      </c>
      <c r="C11" s="67">
        <v>99.767859056871004</v>
      </c>
      <c r="D11" s="67">
        <v>101.322143994878</v>
      </c>
      <c r="E11" s="67">
        <v>103.03443712525799</v>
      </c>
      <c r="F11" s="67">
        <v>127.005012474377</v>
      </c>
      <c r="G11" s="67">
        <v>168.010309214236</v>
      </c>
      <c r="H11" s="67">
        <v>387.37556845404902</v>
      </c>
      <c r="I11" s="67">
        <v>381.02635453134599</v>
      </c>
      <c r="J11" s="67">
        <v>371.140473396679</v>
      </c>
      <c r="K11" s="67">
        <v>384.54402950426697</v>
      </c>
      <c r="L11" s="67">
        <v>510.69482443086901</v>
      </c>
      <c r="M11" s="67">
        <v>576.61917868161902</v>
      </c>
      <c r="N11" s="67">
        <v>586.05839270662</v>
      </c>
      <c r="O11" s="67">
        <v>1016.479291911947</v>
      </c>
      <c r="P11" s="67">
        <v>1041.874865379061</v>
      </c>
      <c r="Q11" s="67">
        <v>1104.3974460834738</v>
      </c>
      <c r="R11" s="67">
        <v>2051.9606116919776</v>
      </c>
      <c r="S11" s="67">
        <v>2150.8101963642721</v>
      </c>
      <c r="T11" s="67">
        <v>2223.2851535062291</v>
      </c>
      <c r="U11" s="67">
        <v>2149.974704956941</v>
      </c>
      <c r="V11" s="67">
        <v>1862.3949560268709</v>
      </c>
      <c r="W11" s="67">
        <v>2145.4380834242129</v>
      </c>
      <c r="X11" s="67">
        <v>2504.0748950846628</v>
      </c>
      <c r="Y11" s="67">
        <v>2172.84213794167</v>
      </c>
      <c r="Z11" s="67">
        <v>2177.8867679991531</v>
      </c>
      <c r="AA11" s="67">
        <v>1701.3882003077908</v>
      </c>
      <c r="AB11" s="67">
        <v>1188.9479248020671</v>
      </c>
      <c r="AC11" s="67">
        <v>1260.391578941902</v>
      </c>
      <c r="AD11" s="67">
        <v>1070.3237691742402</v>
      </c>
      <c r="AE11" s="67">
        <v>949.54140065311799</v>
      </c>
      <c r="AF11" s="67">
        <v>900.81245022825806</v>
      </c>
      <c r="AG11" s="67">
        <v>995.37996489692512</v>
      </c>
      <c r="AH11" s="67">
        <v>1096.8160639568221</v>
      </c>
      <c r="AI11" s="66"/>
    </row>
    <row r="12" spans="1:35" ht="12.75" customHeight="1" x14ac:dyDescent="0.25">
      <c r="A12" s="5" t="s">
        <v>84</v>
      </c>
      <c r="B12" s="67">
        <v>4020145.1611779528</v>
      </c>
      <c r="C12" s="67">
        <v>3985961.6290925732</v>
      </c>
      <c r="D12" s="67">
        <v>3893910.1942163599</v>
      </c>
      <c r="E12" s="67">
        <v>3816001.5041303346</v>
      </c>
      <c r="F12" s="67">
        <v>3758027.5219007903</v>
      </c>
      <c r="G12" s="67">
        <v>3704641.7125552087</v>
      </c>
      <c r="H12" s="67">
        <v>3698126.4408074305</v>
      </c>
      <c r="I12" s="67">
        <v>3698410.1820993121</v>
      </c>
      <c r="J12" s="67">
        <v>3659626.0138359694</v>
      </c>
      <c r="K12" s="67">
        <v>3592680.1693392918</v>
      </c>
      <c r="L12" s="67">
        <v>3507409.5860673725</v>
      </c>
      <c r="M12" s="67">
        <v>3474349.7802825677</v>
      </c>
      <c r="N12" s="67">
        <v>3428648.5138197546</v>
      </c>
      <c r="O12" s="67">
        <v>3383639.5306105781</v>
      </c>
      <c r="P12" s="67">
        <v>3365571.0622906117</v>
      </c>
      <c r="Q12" s="67">
        <v>3371659.219728597</v>
      </c>
      <c r="R12" s="67">
        <v>3355669.1538715074</v>
      </c>
      <c r="S12" s="67">
        <v>3347176.1028134632</v>
      </c>
      <c r="T12" s="67">
        <v>3366497.6481516217</v>
      </c>
      <c r="U12" s="67">
        <v>3341605.0131662064</v>
      </c>
      <c r="V12" s="67">
        <v>3243526.0439709928</v>
      </c>
      <c r="W12" s="67">
        <v>3255457.1687564254</v>
      </c>
      <c r="X12" s="67">
        <v>3244383.0032864306</v>
      </c>
      <c r="Y12" s="67">
        <v>3221603.5173815051</v>
      </c>
      <c r="Z12" s="67">
        <v>3251219.8745164298</v>
      </c>
      <c r="AA12" s="67">
        <v>3247282.5704321442</v>
      </c>
      <c r="AB12" s="67">
        <v>3212326.0055125942</v>
      </c>
      <c r="AC12" s="67">
        <v>3186006.5946024768</v>
      </c>
      <c r="AD12" s="67">
        <v>3231891.8051281939</v>
      </c>
      <c r="AE12" s="67">
        <v>3276942.9069017111</v>
      </c>
      <c r="AF12" s="67">
        <v>3238038.0601889263</v>
      </c>
      <c r="AG12" s="67">
        <v>3168421.2707176679</v>
      </c>
      <c r="AH12" s="67">
        <v>3048973.8393671918</v>
      </c>
      <c r="AI12" s="66"/>
    </row>
    <row r="13" spans="1:35" ht="12.75" customHeight="1" x14ac:dyDescent="0.25">
      <c r="A13" s="5" t="s">
        <v>53</v>
      </c>
      <c r="B13" s="67">
        <v>19279121.07727614</v>
      </c>
      <c r="C13" s="67">
        <v>19090934.572679933</v>
      </c>
      <c r="D13" s="67">
        <v>18688250.459826637</v>
      </c>
      <c r="E13" s="67">
        <v>18123363.791568138</v>
      </c>
      <c r="F13" s="67">
        <v>17893778.416050326</v>
      </c>
      <c r="G13" s="67">
        <v>17656176.344545305</v>
      </c>
      <c r="H13" s="67">
        <v>17737098.301472131</v>
      </c>
      <c r="I13" s="67">
        <v>18019557.585922331</v>
      </c>
      <c r="J13" s="67">
        <v>17879494.305257823</v>
      </c>
      <c r="K13" s="67">
        <v>17805633.025948789</v>
      </c>
      <c r="L13" s="67">
        <v>17783408.708500691</v>
      </c>
      <c r="M13" s="67">
        <v>18018035.414371848</v>
      </c>
      <c r="N13" s="67">
        <v>17963789.183089897</v>
      </c>
      <c r="O13" s="67">
        <v>17968679.620484233</v>
      </c>
      <c r="P13" s="67">
        <v>18205764.250771843</v>
      </c>
      <c r="Q13" s="67">
        <v>18357342.266769849</v>
      </c>
      <c r="R13" s="67">
        <v>18388873.771958336</v>
      </c>
      <c r="S13" s="67">
        <v>18385611.050921321</v>
      </c>
      <c r="T13" s="67">
        <v>18539950.355591945</v>
      </c>
      <c r="U13" s="67">
        <v>18137489.797633693</v>
      </c>
      <c r="V13" s="67">
        <v>17004293.194792889</v>
      </c>
      <c r="W13" s="67">
        <v>17506680.806061473</v>
      </c>
      <c r="X13" s="67">
        <v>17363296.742353447</v>
      </c>
      <c r="Y13" s="67">
        <v>17156863.880362414</v>
      </c>
      <c r="Z13" s="67">
        <v>17162987.821282327</v>
      </c>
      <c r="AA13" s="67">
        <v>16946582.213449147</v>
      </c>
      <c r="AB13" s="67">
        <v>16747205.03227488</v>
      </c>
      <c r="AC13" s="67">
        <v>16580581.638779113</v>
      </c>
      <c r="AD13" s="67">
        <v>16638401.577034067</v>
      </c>
      <c r="AE13" s="67">
        <v>16783156.612912886</v>
      </c>
      <c r="AF13" s="67">
        <v>16400690.404484827</v>
      </c>
      <c r="AG13" s="67">
        <v>15244121.667900734</v>
      </c>
      <c r="AH13" s="67">
        <v>15400768.011501625</v>
      </c>
      <c r="AI13" s="66"/>
    </row>
    <row r="14" spans="1:35" ht="12.75" customHeight="1" x14ac:dyDescent="0.25">
      <c r="A14" s="6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66"/>
    </row>
    <row r="15" spans="1:35" ht="12.75" customHeight="1" x14ac:dyDescent="0.25">
      <c r="A15" s="64" t="s">
        <v>54</v>
      </c>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row>
    <row r="16" spans="1:35" ht="12.75" customHeight="1" x14ac:dyDescent="0.25">
      <c r="A16" s="5" t="s">
        <v>85</v>
      </c>
      <c r="B16" s="67">
        <v>13890912.538440138</v>
      </c>
      <c r="C16" s="67">
        <v>13718955.791906625</v>
      </c>
      <c r="D16" s="67">
        <v>13294336.76203718</v>
      </c>
      <c r="E16" s="67">
        <v>12776925.746672349</v>
      </c>
      <c r="F16" s="67">
        <v>12550158.915896857</v>
      </c>
      <c r="G16" s="67">
        <v>12250813.977018205</v>
      </c>
      <c r="H16" s="67">
        <v>12258085.401017407</v>
      </c>
      <c r="I16" s="67">
        <v>12427758.29979367</v>
      </c>
      <c r="J16" s="67">
        <v>12273102.6938079</v>
      </c>
      <c r="K16" s="67">
        <v>12204428.711734947</v>
      </c>
      <c r="L16" s="67">
        <v>12226251.450561514</v>
      </c>
      <c r="M16" s="67">
        <v>12557600.012589706</v>
      </c>
      <c r="N16" s="67">
        <v>12450440.304991826</v>
      </c>
      <c r="O16" s="67">
        <v>12569983.618218921</v>
      </c>
      <c r="P16" s="67">
        <v>12793842.062904878</v>
      </c>
      <c r="Q16" s="67">
        <v>13012477.878968582</v>
      </c>
      <c r="R16" s="67">
        <v>13039214.859686889</v>
      </c>
      <c r="S16" s="67">
        <v>12993200.332347877</v>
      </c>
      <c r="T16" s="67">
        <v>13209627.691831756</v>
      </c>
      <c r="U16" s="67">
        <v>12767661.660975046</v>
      </c>
      <c r="V16" s="67">
        <v>11649226.213559672</v>
      </c>
      <c r="W16" s="67">
        <v>12104231.326559849</v>
      </c>
      <c r="X16" s="67">
        <v>11977763.389719108</v>
      </c>
      <c r="Y16" s="67">
        <v>11767211.677361235</v>
      </c>
      <c r="Z16" s="67">
        <v>11843608.515598835</v>
      </c>
      <c r="AA16" s="67">
        <v>11576647.179955957</v>
      </c>
      <c r="AB16" s="67">
        <v>11597984.731460202</v>
      </c>
      <c r="AC16" s="67">
        <v>11277706.802265612</v>
      </c>
      <c r="AD16" s="67">
        <v>11373203.268498018</v>
      </c>
      <c r="AE16" s="67">
        <v>11522994.345061764</v>
      </c>
      <c r="AF16" s="67">
        <v>11288316.268781742</v>
      </c>
      <c r="AG16" s="67">
        <v>10101937.398482131</v>
      </c>
      <c r="AH16" s="67">
        <v>10525940.034139633</v>
      </c>
      <c r="AI16" s="66"/>
    </row>
    <row r="17" spans="1:35" ht="12.75" customHeight="1" x14ac:dyDescent="0.25">
      <c r="A17" s="5" t="s">
        <v>89</v>
      </c>
      <c r="B17" s="67">
        <v>2789410.351476769</v>
      </c>
      <c r="C17" s="67">
        <v>2766614.5226238919</v>
      </c>
      <c r="D17" s="67">
        <v>2719709.1771768192</v>
      </c>
      <c r="E17" s="67">
        <v>2673018.2828435572</v>
      </c>
      <c r="F17" s="67">
        <v>2623638.8576809224</v>
      </c>
      <c r="G17" s="67">
        <v>2582098.1881981245</v>
      </c>
      <c r="H17" s="67">
        <v>2547751.932605607</v>
      </c>
      <c r="I17" s="67">
        <v>2526959.9378734925</v>
      </c>
      <c r="J17" s="67">
        <v>2488777.6054295078</v>
      </c>
      <c r="K17" s="67">
        <v>2445773.7966075088</v>
      </c>
      <c r="L17" s="67">
        <v>2413698.3101364188</v>
      </c>
      <c r="M17" s="67">
        <v>2392210.5547994897</v>
      </c>
      <c r="N17" s="67">
        <v>2359602.4889307916</v>
      </c>
      <c r="O17" s="67">
        <v>2333297.7684292314</v>
      </c>
      <c r="P17" s="67">
        <v>2327805.373466956</v>
      </c>
      <c r="Q17" s="67">
        <v>2306542.5203104354</v>
      </c>
      <c r="R17" s="67">
        <v>2290728.4117535283</v>
      </c>
      <c r="S17" s="67">
        <v>2286788.6840798869</v>
      </c>
      <c r="T17" s="67">
        <v>2280743.9789791312</v>
      </c>
      <c r="U17" s="67">
        <v>2260411.2840993945</v>
      </c>
      <c r="V17" s="67">
        <v>2202662.4308016794</v>
      </c>
      <c r="W17" s="67">
        <v>2193074.6795482798</v>
      </c>
      <c r="X17" s="67">
        <v>2165534.5026804013</v>
      </c>
      <c r="Y17" s="67">
        <v>2150743.8590774722</v>
      </c>
      <c r="Z17" s="67">
        <v>2129764.6893659756</v>
      </c>
      <c r="AA17" s="67">
        <v>2107288.3447826151</v>
      </c>
      <c r="AB17" s="67">
        <v>2101172.2867696118</v>
      </c>
      <c r="AC17" s="67">
        <v>2056023.5183553924</v>
      </c>
      <c r="AD17" s="67">
        <v>2089097.0093747103</v>
      </c>
      <c r="AE17" s="67">
        <v>2108165.7617439507</v>
      </c>
      <c r="AF17" s="67">
        <v>2084156.813909526</v>
      </c>
      <c r="AG17" s="67">
        <v>2037254.9669758761</v>
      </c>
      <c r="AH17" s="67">
        <v>1929914.7111162264</v>
      </c>
      <c r="AI17" s="66"/>
    </row>
    <row r="18" spans="1:35" ht="12.75" customHeight="1" x14ac:dyDescent="0.25">
      <c r="A18" s="5" t="s">
        <v>86</v>
      </c>
      <c r="B18" s="67">
        <v>1113139.433913325</v>
      </c>
      <c r="C18" s="67">
        <v>1103152.7962007495</v>
      </c>
      <c r="D18" s="67">
        <v>1065780.5431071359</v>
      </c>
      <c r="E18" s="67">
        <v>1038533.8019515306</v>
      </c>
      <c r="F18" s="67">
        <v>1034708.0284359102</v>
      </c>
      <c r="G18" s="67">
        <v>1021013.3814784528</v>
      </c>
      <c r="H18" s="67">
        <v>1013081.6327145469</v>
      </c>
      <c r="I18" s="67">
        <v>1027280.4817236112</v>
      </c>
      <c r="J18" s="67">
        <v>1007476.5361912672</v>
      </c>
      <c r="K18" s="67">
        <v>979540.88963437499</v>
      </c>
      <c r="L18" s="67">
        <v>940464.49980176426</v>
      </c>
      <c r="M18" s="67">
        <v>940458.52670186944</v>
      </c>
      <c r="N18" s="67">
        <v>935541.49324035551</v>
      </c>
      <c r="O18" s="67">
        <v>931751.13778262201</v>
      </c>
      <c r="P18" s="67">
        <v>927061.32152222109</v>
      </c>
      <c r="Q18" s="67">
        <v>947990.4392069974</v>
      </c>
      <c r="R18" s="67">
        <v>932581.45633353794</v>
      </c>
      <c r="S18" s="67">
        <v>919932.92129270267</v>
      </c>
      <c r="T18" s="67">
        <v>931393.0549267882</v>
      </c>
      <c r="U18" s="67">
        <v>910762.52694927773</v>
      </c>
      <c r="V18" s="67">
        <v>892492.7690254451</v>
      </c>
      <c r="W18" s="67">
        <v>870720.40034618101</v>
      </c>
      <c r="X18" s="67">
        <v>882084.49551829044</v>
      </c>
      <c r="Y18" s="67">
        <v>858195.04501755396</v>
      </c>
      <c r="Z18" s="67">
        <v>894938.1919830828</v>
      </c>
      <c r="AA18" s="67">
        <v>903094.91030666069</v>
      </c>
      <c r="AB18" s="67">
        <v>903051.86323548143</v>
      </c>
      <c r="AC18" s="67">
        <v>890993.85643266945</v>
      </c>
      <c r="AD18" s="67">
        <v>907061.04567253427</v>
      </c>
      <c r="AE18" s="67">
        <v>924730.82133082417</v>
      </c>
      <c r="AF18" s="67">
        <v>902723.32922808407</v>
      </c>
      <c r="AG18" s="67">
        <v>884524.03048617125</v>
      </c>
      <c r="AH18" s="67">
        <v>877969.62804466637</v>
      </c>
      <c r="AI18" s="66"/>
    </row>
    <row r="19" spans="1:35" ht="12.75" customHeight="1" x14ac:dyDescent="0.25">
      <c r="A19" s="5" t="s">
        <v>49</v>
      </c>
      <c r="B19" s="67">
        <v>271312.02322869876</v>
      </c>
      <c r="C19" s="67">
        <v>269818.81743084139</v>
      </c>
      <c r="D19" s="67">
        <v>263383.38757228613</v>
      </c>
      <c r="E19" s="67">
        <v>255212.59722497535</v>
      </c>
      <c r="F19" s="67">
        <v>248342.87243945547</v>
      </c>
      <c r="G19" s="67">
        <v>255529.59542327852</v>
      </c>
      <c r="H19" s="67">
        <v>286326.37368969305</v>
      </c>
      <c r="I19" s="67">
        <v>298139.06177288754</v>
      </c>
      <c r="J19" s="67">
        <v>311111.42380543356</v>
      </c>
      <c r="K19" s="67">
        <v>324821.85617781302</v>
      </c>
      <c r="L19" s="67">
        <v>307376.2982740149</v>
      </c>
      <c r="M19" s="67">
        <v>307915.38830437313</v>
      </c>
      <c r="N19" s="67">
        <v>287274.36536569905</v>
      </c>
      <c r="O19" s="67">
        <v>288347.89648409822</v>
      </c>
      <c r="P19" s="67">
        <v>280002.8526230281</v>
      </c>
      <c r="Q19" s="67">
        <v>292048.30528832623</v>
      </c>
      <c r="R19" s="67">
        <v>302756.75668995711</v>
      </c>
      <c r="S19" s="67">
        <v>310839.83387395798</v>
      </c>
      <c r="T19" s="67">
        <v>327229.7525861474</v>
      </c>
      <c r="U19" s="67">
        <v>336092.06163445598</v>
      </c>
      <c r="V19" s="67">
        <v>324218.31649411214</v>
      </c>
      <c r="W19" s="67">
        <v>342598.81122666312</v>
      </c>
      <c r="X19" s="67">
        <v>354135.46202357719</v>
      </c>
      <c r="Y19" s="67">
        <v>370468.9287126722</v>
      </c>
      <c r="Z19" s="67">
        <v>380911.39667064213</v>
      </c>
      <c r="AA19" s="67">
        <v>390251.23644426151</v>
      </c>
      <c r="AB19" s="67">
        <v>386546.00363911473</v>
      </c>
      <c r="AC19" s="67">
        <v>394030.93781825731</v>
      </c>
      <c r="AD19" s="67">
        <v>406687.40503122046</v>
      </c>
      <c r="AE19" s="67">
        <v>413559.90893055679</v>
      </c>
      <c r="AF19" s="67">
        <v>411202.41628583358</v>
      </c>
      <c r="AG19" s="67">
        <v>411977.52993967826</v>
      </c>
      <c r="AH19" s="67">
        <v>403582.23972221487</v>
      </c>
      <c r="AI19" s="66"/>
    </row>
    <row r="20" spans="1:35" ht="12.75" customHeight="1" x14ac:dyDescent="0.25">
      <c r="A20" s="5" t="s">
        <v>50</v>
      </c>
      <c r="B20" s="67">
        <v>118008.78208755533</v>
      </c>
      <c r="C20" s="67">
        <v>118008.80701522442</v>
      </c>
      <c r="D20" s="67">
        <v>113958.82354525986</v>
      </c>
      <c r="E20" s="67">
        <v>114949.54510783456</v>
      </c>
      <c r="F20" s="67">
        <v>107745.17002339166</v>
      </c>
      <c r="G20" s="67">
        <v>117210.92922234497</v>
      </c>
      <c r="H20" s="67">
        <v>142528.4806397694</v>
      </c>
      <c r="I20" s="67">
        <v>154863.07683212357</v>
      </c>
      <c r="J20" s="67">
        <v>175858.87804604272</v>
      </c>
      <c r="K20" s="67">
        <v>198742.71680752438</v>
      </c>
      <c r="L20" s="67">
        <v>193744.9544374237</v>
      </c>
      <c r="M20" s="67">
        <v>204087.79008881084</v>
      </c>
      <c r="N20" s="67">
        <v>197978.58188382076</v>
      </c>
      <c r="O20" s="67">
        <v>199675.92580417515</v>
      </c>
      <c r="P20" s="67">
        <v>197604.21417156642</v>
      </c>
      <c r="Q20" s="67">
        <v>212707.53374661627</v>
      </c>
      <c r="R20" s="67">
        <v>225474.51333034347</v>
      </c>
      <c r="S20" s="67">
        <v>237464.54730828624</v>
      </c>
      <c r="T20" s="67">
        <v>257795.79174382621</v>
      </c>
      <c r="U20" s="67">
        <v>272585.09997188259</v>
      </c>
      <c r="V20" s="67">
        <v>272564.58449263935</v>
      </c>
      <c r="W20" s="67">
        <v>291202.13493486721</v>
      </c>
      <c r="X20" s="67">
        <v>301039.17059574637</v>
      </c>
      <c r="Y20" s="67">
        <v>314744.32025814301</v>
      </c>
      <c r="Z20" s="67">
        <v>325833.21638202865</v>
      </c>
      <c r="AA20" s="67">
        <v>341268.74351528066</v>
      </c>
      <c r="AB20" s="67">
        <v>337376.7188991307</v>
      </c>
      <c r="AC20" s="67">
        <v>343544.77946147829</v>
      </c>
      <c r="AD20" s="67">
        <v>356524.2254850943</v>
      </c>
      <c r="AE20" s="67">
        <v>362796.64385571016</v>
      </c>
      <c r="AF20" s="67">
        <v>360852.63358410064</v>
      </c>
      <c r="AG20" s="67">
        <v>363771.23735747213</v>
      </c>
      <c r="AH20" s="67">
        <v>356081.60403651919</v>
      </c>
      <c r="AI20" s="66"/>
    </row>
    <row r="21" spans="1:35" ht="12.75" customHeight="1" x14ac:dyDescent="0.25">
      <c r="A21" s="5" t="s">
        <v>51</v>
      </c>
      <c r="B21" s="67">
        <v>86165.142170174979</v>
      </c>
      <c r="C21" s="67">
        <v>84666.205554972286</v>
      </c>
      <c r="D21" s="67">
        <v>81597.909097492186</v>
      </c>
      <c r="E21" s="67">
        <v>73108.872739565064</v>
      </c>
      <c r="F21" s="67">
        <v>73463.856568079384</v>
      </c>
      <c r="G21" s="67">
        <v>71539.621542429668</v>
      </c>
      <c r="H21" s="67">
        <v>74363.252162561126</v>
      </c>
      <c r="I21" s="67">
        <v>73780.084968347772</v>
      </c>
      <c r="J21" s="67">
        <v>70844.189801334345</v>
      </c>
      <c r="K21" s="67">
        <v>65491.838338748974</v>
      </c>
      <c r="L21" s="67">
        <v>59524.224256879199</v>
      </c>
      <c r="M21" s="67">
        <v>55603.049336853001</v>
      </c>
      <c r="N21" s="67">
        <v>44110.718928237708</v>
      </c>
      <c r="O21" s="67">
        <v>44538.724850667917</v>
      </c>
      <c r="P21" s="67">
        <v>39088.014826537998</v>
      </c>
      <c r="Q21" s="67">
        <v>36858.193584420027</v>
      </c>
      <c r="R21" s="67">
        <v>34869.083028435081</v>
      </c>
      <c r="S21" s="67">
        <v>31765.004613488563</v>
      </c>
      <c r="T21" s="67">
        <v>30570.436628846714</v>
      </c>
      <c r="U21" s="67">
        <v>26254.719664880045</v>
      </c>
      <c r="V21" s="67">
        <v>18435.202936224097</v>
      </c>
      <c r="W21" s="67">
        <v>18748.22027212301</v>
      </c>
      <c r="X21" s="67">
        <v>20222.121443935026</v>
      </c>
      <c r="Y21" s="67">
        <v>18515.370168348571</v>
      </c>
      <c r="Z21" s="67">
        <v>17913.056934893124</v>
      </c>
      <c r="AA21" s="67">
        <v>16471.08619985648</v>
      </c>
      <c r="AB21" s="67">
        <v>16186.075254519707</v>
      </c>
      <c r="AC21" s="67">
        <v>15866.628455255126</v>
      </c>
      <c r="AD21" s="67">
        <v>14320.886742960749</v>
      </c>
      <c r="AE21" s="67">
        <v>13895.213623057636</v>
      </c>
      <c r="AF21" s="67">
        <v>12869.174733000695</v>
      </c>
      <c r="AG21" s="67">
        <v>12491.505357913651</v>
      </c>
      <c r="AH21" s="67">
        <v>11296.524753908016</v>
      </c>
      <c r="AI21" s="66"/>
    </row>
    <row r="22" spans="1:35" ht="12.75" customHeight="1" x14ac:dyDescent="0.25">
      <c r="A22" s="5" t="s">
        <v>52</v>
      </c>
      <c r="B22" s="67">
        <v>5212.0721567999999</v>
      </c>
      <c r="C22" s="67">
        <v>5212.0721567999999</v>
      </c>
      <c r="D22" s="67">
        <v>5096.6493093999998</v>
      </c>
      <c r="E22" s="67">
        <v>5088.0848726000004</v>
      </c>
      <c r="F22" s="67">
        <v>5092.3309313999998</v>
      </c>
      <c r="G22" s="67">
        <v>5416.9267522</v>
      </c>
      <c r="H22" s="67">
        <v>6827.326893984</v>
      </c>
      <c r="I22" s="67">
        <v>7060.4667781839998</v>
      </c>
      <c r="J22" s="67">
        <v>7681.1890595839996</v>
      </c>
      <c r="K22" s="67">
        <v>8337.6260213839996</v>
      </c>
      <c r="L22" s="67">
        <v>8447.0670145840013</v>
      </c>
      <c r="M22" s="67">
        <v>6760.1092855839997</v>
      </c>
      <c r="N22" s="67">
        <v>6514.1573603839997</v>
      </c>
      <c r="O22" s="67">
        <v>7217.4381934840003</v>
      </c>
      <c r="P22" s="67">
        <v>7300.131604434001</v>
      </c>
      <c r="Q22" s="67">
        <v>7560.2599635839997</v>
      </c>
      <c r="R22" s="67">
        <v>8070.1506764839996</v>
      </c>
      <c r="S22" s="67">
        <v>8255.6205649839994</v>
      </c>
      <c r="T22" s="67">
        <v>8562.400244384</v>
      </c>
      <c r="U22" s="67">
        <v>9150.7135729839993</v>
      </c>
      <c r="V22" s="67">
        <v>10046.780619219</v>
      </c>
      <c r="W22" s="67">
        <v>10059.614840624001</v>
      </c>
      <c r="X22" s="67">
        <v>10640.484513138843</v>
      </c>
      <c r="Y22" s="67">
        <v>11673.080978850161</v>
      </c>
      <c r="Z22" s="67">
        <v>12510.246967062494</v>
      </c>
      <c r="AA22" s="67">
        <v>12926.29831040062</v>
      </c>
      <c r="AB22" s="67">
        <v>14183.879231722191</v>
      </c>
      <c r="AC22" s="67">
        <v>15161.667914619771</v>
      </c>
      <c r="AD22" s="67">
        <v>16539.513063375809</v>
      </c>
      <c r="AE22" s="67">
        <v>17698.341939706283</v>
      </c>
      <c r="AF22" s="67">
        <v>17664.572544536946</v>
      </c>
      <c r="AG22" s="67">
        <v>17440.798072029618</v>
      </c>
      <c r="AH22" s="67">
        <v>17862.922148690319</v>
      </c>
      <c r="AI22" s="66"/>
    </row>
    <row r="23" spans="1:35" ht="12.75" customHeight="1" x14ac:dyDescent="0.25">
      <c r="A23" s="5" t="s">
        <v>87</v>
      </c>
      <c r="B23" s="67">
        <v>61826.258955111494</v>
      </c>
      <c r="C23" s="67">
        <v>61831.964844787726</v>
      </c>
      <c r="D23" s="67">
        <v>62628.683476139355</v>
      </c>
      <c r="E23" s="67">
        <v>61963.060067850529</v>
      </c>
      <c r="F23" s="67">
        <v>61914.509904110018</v>
      </c>
      <c r="G23" s="67">
        <v>61194.10759708994</v>
      </c>
      <c r="H23" s="67">
        <v>62219.938424924614</v>
      </c>
      <c r="I23" s="67">
        <v>62054.406839700649</v>
      </c>
      <c r="J23" s="67">
        <v>56356.026425075572</v>
      </c>
      <c r="K23" s="67">
        <v>51865.130980651185</v>
      </c>
      <c r="L23" s="67">
        <v>45149.357740696985</v>
      </c>
      <c r="M23" s="67">
        <v>40887.820414443959</v>
      </c>
      <c r="N23" s="67">
        <v>38084.848800549677</v>
      </c>
      <c r="O23" s="67">
        <v>35899.328343859277</v>
      </c>
      <c r="P23" s="67">
        <v>34968.61715511066</v>
      </c>
      <c r="Q23" s="67">
        <v>33817.920547622256</v>
      </c>
      <c r="R23" s="67">
        <v>32291.049043002211</v>
      </c>
      <c r="S23" s="67">
        <v>31203.851190834714</v>
      </c>
      <c r="T23" s="67">
        <v>28077.838815584299</v>
      </c>
      <c r="U23" s="67">
        <v>25951.553719752235</v>
      </c>
      <c r="V23" s="67">
        <v>21309.353490002803</v>
      </c>
      <c r="W23" s="67">
        <v>20443.403095624712</v>
      </c>
      <c r="X23" s="67">
        <v>19729.610575672421</v>
      </c>
      <c r="Y23" s="67">
        <v>23363.315169388821</v>
      </c>
      <c r="Z23" s="67">
        <v>22476.989618658296</v>
      </c>
      <c r="AA23" s="67">
        <v>17883.720218416296</v>
      </c>
      <c r="AB23" s="67">
        <v>17610.382328939835</v>
      </c>
      <c r="AC23" s="67">
        <v>18197.470407962133</v>
      </c>
      <c r="AD23" s="67">
        <v>18232.455970614865</v>
      </c>
      <c r="AE23" s="67">
        <v>18220.168111429593</v>
      </c>
      <c r="AF23" s="67">
        <v>18915.222973967142</v>
      </c>
      <c r="AG23" s="67">
        <v>17278.609187366121</v>
      </c>
      <c r="AH23" s="67">
        <v>17244.372719140432</v>
      </c>
      <c r="AI23" s="66"/>
    </row>
    <row r="24" spans="1:35" ht="12.75" customHeight="1" x14ac:dyDescent="0.25">
      <c r="A24" s="5" t="s">
        <v>88</v>
      </c>
      <c r="B24" s="67">
        <v>99.767859056871004</v>
      </c>
      <c r="C24" s="67">
        <v>99.767859056871004</v>
      </c>
      <c r="D24" s="67">
        <v>101.322143994878</v>
      </c>
      <c r="E24" s="67">
        <v>103.03443712525799</v>
      </c>
      <c r="F24" s="67">
        <v>127.005012474377</v>
      </c>
      <c r="G24" s="67">
        <v>168.010309214236</v>
      </c>
      <c r="H24" s="67">
        <v>387.37556845404902</v>
      </c>
      <c r="I24" s="67">
        <v>381.02635453134599</v>
      </c>
      <c r="J24" s="67">
        <v>371.140473396679</v>
      </c>
      <c r="K24" s="67">
        <v>384.54402950426697</v>
      </c>
      <c r="L24" s="67">
        <v>510.69482443086901</v>
      </c>
      <c r="M24" s="67">
        <v>576.61917868161902</v>
      </c>
      <c r="N24" s="67">
        <v>586.05839270662</v>
      </c>
      <c r="O24" s="67">
        <v>1016.479291911947</v>
      </c>
      <c r="P24" s="67">
        <v>1041.874865379061</v>
      </c>
      <c r="Q24" s="67">
        <v>1104.3974460834738</v>
      </c>
      <c r="R24" s="67">
        <v>2051.9606116919776</v>
      </c>
      <c r="S24" s="67">
        <v>2150.8101963642721</v>
      </c>
      <c r="T24" s="67">
        <v>2223.2851535062291</v>
      </c>
      <c r="U24" s="67">
        <v>2149.974704956941</v>
      </c>
      <c r="V24" s="67">
        <v>1862.3949560268709</v>
      </c>
      <c r="W24" s="67">
        <v>2145.4380834242129</v>
      </c>
      <c r="X24" s="67">
        <v>2504.0748950846628</v>
      </c>
      <c r="Y24" s="67">
        <v>2172.84213794167</v>
      </c>
      <c r="Z24" s="67">
        <v>2177.8867679991531</v>
      </c>
      <c r="AA24" s="67">
        <v>1701.3882003077908</v>
      </c>
      <c r="AB24" s="67">
        <v>1188.9479248020671</v>
      </c>
      <c r="AC24" s="67">
        <v>1260.391578941902</v>
      </c>
      <c r="AD24" s="67">
        <v>1070.3237691742402</v>
      </c>
      <c r="AE24" s="67">
        <v>949.54140065311799</v>
      </c>
      <c r="AF24" s="67">
        <v>900.81245022825806</v>
      </c>
      <c r="AG24" s="67">
        <v>995.37996489692512</v>
      </c>
      <c r="AH24" s="67">
        <v>1096.8160639568221</v>
      </c>
      <c r="AI24" s="66"/>
    </row>
    <row r="25" spans="1:35" ht="12.75" customHeight="1" x14ac:dyDescent="0.25">
      <c r="A25" s="5" t="s">
        <v>84</v>
      </c>
      <c r="B25" s="67">
        <v>4173861.8086187928</v>
      </c>
      <c r="C25" s="67">
        <v>4139586.1362554827</v>
      </c>
      <c r="D25" s="67">
        <v>4048873.1078562411</v>
      </c>
      <c r="E25" s="67">
        <v>3966764.682020063</v>
      </c>
      <c r="F25" s="67">
        <v>3906689.7585562882</v>
      </c>
      <c r="G25" s="67">
        <v>3858641.165099856</v>
      </c>
      <c r="H25" s="67">
        <v>3847159.9390098471</v>
      </c>
      <c r="I25" s="67">
        <v>3852379.4813699913</v>
      </c>
      <c r="J25" s="67">
        <v>3807365.5654262085</v>
      </c>
      <c r="K25" s="67">
        <v>3750136.5424196972</v>
      </c>
      <c r="L25" s="67">
        <v>3661539.1082121981</v>
      </c>
      <c r="M25" s="67">
        <v>3640584.4698057324</v>
      </c>
      <c r="N25" s="67">
        <v>3582418.3475368461</v>
      </c>
      <c r="O25" s="67">
        <v>3553396.8026959514</v>
      </c>
      <c r="P25" s="67">
        <v>3534869.5476122051</v>
      </c>
      <c r="Q25" s="67">
        <v>3546581.2648057588</v>
      </c>
      <c r="R25" s="67">
        <v>3526066.6247770232</v>
      </c>
      <c r="S25" s="67">
        <v>3517561.4392465479</v>
      </c>
      <c r="T25" s="67">
        <v>3539366.7864920665</v>
      </c>
      <c r="U25" s="67">
        <v>3507265.8726831283</v>
      </c>
      <c r="V25" s="67">
        <v>3419373.5163212367</v>
      </c>
      <c r="W25" s="67">
        <v>3406393.8911211239</v>
      </c>
      <c r="X25" s="67">
        <v>3401754.4602222689</v>
      </c>
      <c r="Y25" s="67">
        <v>3379407.8328076983</v>
      </c>
      <c r="Z25" s="67">
        <v>3405614.2780197007</v>
      </c>
      <c r="AA25" s="67">
        <v>3400634.4915335374</v>
      </c>
      <c r="AB25" s="67">
        <v>3390770.1536442079</v>
      </c>
      <c r="AC25" s="67">
        <v>3341048.3126063193</v>
      </c>
      <c r="AD25" s="67">
        <v>3402845.4600784653</v>
      </c>
      <c r="AE25" s="67">
        <v>3446456.4920053319</v>
      </c>
      <c r="AF25" s="67">
        <v>3398082.5594234439</v>
      </c>
      <c r="AG25" s="67">
        <v>3333756.5274017258</v>
      </c>
      <c r="AH25" s="67">
        <v>3211466.5788831078</v>
      </c>
      <c r="AI25" s="66"/>
    </row>
    <row r="26" spans="1:35" ht="12.75" customHeight="1" x14ac:dyDescent="0.25">
      <c r="A26" s="5" t="s">
        <v>53</v>
      </c>
      <c r="B26" s="67">
        <v>18064774.34705893</v>
      </c>
      <c r="C26" s="67">
        <v>17858541.928162105</v>
      </c>
      <c r="D26" s="67">
        <v>17343209.86989342</v>
      </c>
      <c r="E26" s="67">
        <v>16743690.428692412</v>
      </c>
      <c r="F26" s="67">
        <v>16456848.674453145</v>
      </c>
      <c r="G26" s="67">
        <v>16109455.142118061</v>
      </c>
      <c r="H26" s="67">
        <v>16105245.340027254</v>
      </c>
      <c r="I26" s="67">
        <v>16280137.781163663</v>
      </c>
      <c r="J26" s="67">
        <v>16080468.259234108</v>
      </c>
      <c r="K26" s="67">
        <v>15954565.254154645</v>
      </c>
      <c r="L26" s="67">
        <v>15887790.558773711</v>
      </c>
      <c r="M26" s="67">
        <v>16198184.482395438</v>
      </c>
      <c r="N26" s="67">
        <v>16032858.652528673</v>
      </c>
      <c r="O26" s="67">
        <v>16123380.420914873</v>
      </c>
      <c r="P26" s="67">
        <v>16328711.610517085</v>
      </c>
      <c r="Q26" s="67">
        <v>16559059.14377434</v>
      </c>
      <c r="R26" s="67">
        <v>16565281.484463912</v>
      </c>
      <c r="S26" s="67">
        <v>16510761.771594424</v>
      </c>
      <c r="T26" s="67">
        <v>16748994.478323821</v>
      </c>
      <c r="U26" s="67">
        <v>16274927.533658175</v>
      </c>
      <c r="V26" s="67">
        <v>15068599.72988091</v>
      </c>
      <c r="W26" s="67">
        <v>15510625.217680976</v>
      </c>
      <c r="X26" s="67">
        <v>15379517.849941377</v>
      </c>
      <c r="Y26" s="67">
        <v>15146619.510168934</v>
      </c>
      <c r="Z26" s="67">
        <v>15249222.793618534</v>
      </c>
      <c r="AA26" s="67">
        <v>14977281.671489496</v>
      </c>
      <c r="AB26" s="67">
        <v>14988754.88510441</v>
      </c>
      <c r="AC26" s="67">
        <v>14618755.114871932</v>
      </c>
      <c r="AD26" s="67">
        <v>14776048.728576485</v>
      </c>
      <c r="AE26" s="67">
        <v>14969450.837067097</v>
      </c>
      <c r="AF26" s="67">
        <v>14686398.828205183</v>
      </c>
      <c r="AG26" s="67">
        <v>13435693.925883856</v>
      </c>
      <c r="AH26" s="67">
        <v>13737406.613022741</v>
      </c>
      <c r="AI26" s="66"/>
    </row>
    <row r="27" spans="1:35" ht="26.25" customHeight="1" x14ac:dyDescent="0.25"/>
    <row r="28" spans="1:35" ht="12.75" customHeight="1" x14ac:dyDescent="0.25"/>
    <row r="29" spans="1:35" ht="12.75" customHeight="1" x14ac:dyDescent="0.25"/>
    <row r="30" spans="1:35" ht="12.75" customHeight="1" x14ac:dyDescent="0.25"/>
    <row r="31" spans="1:35" ht="12.75" customHeight="1" x14ac:dyDescent="0.25"/>
    <row r="32" spans="1:35"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sheetData>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332"/>
  <sheetViews>
    <sheetView view="pageBreakPreview" topLeftCell="A138" zoomScaleNormal="80" zoomScaleSheetLayoutView="100" zoomScalePageLayoutView="115" workbookViewId="0">
      <selection sqref="A1:B4"/>
    </sheetView>
  </sheetViews>
  <sheetFormatPr defaultColWidth="9.109375" defaultRowHeight="13.2" x14ac:dyDescent="0.25"/>
  <cols>
    <col min="1" max="1" width="24.44140625" customWidth="1"/>
    <col min="2" max="6" width="24.44140625" customWidth="1" collapsed="1"/>
    <col min="7" max="8" width="24.44140625" customWidth="1"/>
  </cols>
  <sheetData>
    <row r="1" spans="1:8" s="6" customFormat="1" ht="13.5" customHeight="1" x14ac:dyDescent="0.2">
      <c r="A1" s="87"/>
      <c r="B1" s="87"/>
    </row>
    <row r="2" spans="1:8" s="6" customFormat="1" ht="15" customHeight="1" x14ac:dyDescent="0.2">
      <c r="A2" s="87"/>
      <c r="B2" s="87"/>
    </row>
    <row r="3" spans="1:8" s="6" customFormat="1" ht="15" customHeight="1" x14ac:dyDescent="0.2">
      <c r="A3" s="87"/>
      <c r="B3" s="87"/>
    </row>
    <row r="4" spans="1:8" ht="15" customHeight="1" x14ac:dyDescent="0.25">
      <c r="A4" s="87"/>
      <c r="B4" s="87"/>
      <c r="C4" s="7"/>
      <c r="D4" s="6"/>
      <c r="E4" s="6"/>
      <c r="F4" s="6"/>
    </row>
    <row r="5" spans="1:8" ht="12.75" customHeight="1" x14ac:dyDescent="0.25">
      <c r="A5" s="8"/>
      <c r="B5" s="8"/>
      <c r="C5" s="8"/>
      <c r="D5" s="9"/>
      <c r="E5" s="9"/>
      <c r="F5" s="9"/>
    </row>
    <row r="6" spans="1:8" ht="12.75" customHeight="1" x14ac:dyDescent="0.25">
      <c r="A6" s="7"/>
      <c r="B6" s="7"/>
      <c r="C6" s="7"/>
      <c r="D6" s="6"/>
      <c r="E6" s="6"/>
      <c r="F6" s="6"/>
    </row>
    <row r="7" spans="1:8" ht="12.75" customHeight="1" x14ac:dyDescent="0.25">
      <c r="A7" s="6"/>
      <c r="B7" s="6"/>
      <c r="C7" s="6"/>
      <c r="D7" s="6"/>
      <c r="E7" s="6"/>
      <c r="F7" s="6"/>
    </row>
    <row r="8" spans="1:8" ht="12.75" customHeight="1" x14ac:dyDescent="0.25">
      <c r="A8" s="6"/>
      <c r="B8" s="6"/>
      <c r="C8" s="6"/>
      <c r="D8" s="6"/>
      <c r="E8" s="6"/>
      <c r="F8" s="6"/>
    </row>
    <row r="9" spans="1:8" ht="20.25" customHeight="1" x14ac:dyDescent="0.4">
      <c r="A9" s="88" t="s">
        <v>124</v>
      </c>
      <c r="B9" s="88"/>
      <c r="C9" s="88"/>
      <c r="D9" s="88"/>
      <c r="E9" s="88"/>
      <c r="F9" s="88"/>
    </row>
    <row r="10" spans="1:8" ht="15.75" customHeight="1" x14ac:dyDescent="0.3">
      <c r="A10" s="89" t="s">
        <v>125</v>
      </c>
      <c r="B10" s="89"/>
      <c r="C10" s="89"/>
      <c r="D10" s="89"/>
      <c r="E10" s="89"/>
      <c r="F10" s="89"/>
    </row>
    <row r="11" spans="1:8" ht="12.75" customHeight="1" x14ac:dyDescent="0.25">
      <c r="D11" s="10"/>
    </row>
    <row r="12" spans="1:8" x14ac:dyDescent="0.25">
      <c r="A12" s="107"/>
      <c r="B12" s="107"/>
      <c r="C12" s="107"/>
      <c r="D12" s="108" t="s">
        <v>55</v>
      </c>
      <c r="E12" s="108"/>
      <c r="F12" s="108"/>
    </row>
    <row r="13" spans="1:8" ht="12.9" customHeight="1" x14ac:dyDescent="0.25">
      <c r="A13" s="104"/>
      <c r="B13" s="104"/>
      <c r="C13" s="104"/>
      <c r="D13" s="50" t="s">
        <v>90</v>
      </c>
      <c r="E13" s="50" t="s">
        <v>101</v>
      </c>
      <c r="F13" s="50" t="s">
        <v>126</v>
      </c>
      <c r="G13" s="11"/>
      <c r="H13" s="11"/>
    </row>
    <row r="14" spans="1:8" ht="12.9" customHeight="1" x14ac:dyDescent="0.35">
      <c r="A14" s="97" t="s">
        <v>56</v>
      </c>
      <c r="B14" s="97"/>
      <c r="C14" s="97"/>
      <c r="D14" s="12">
        <v>15258975.916098185</v>
      </c>
      <c r="E14" s="12">
        <v>14543685.63408928</v>
      </c>
      <c r="F14" s="12">
        <v>12351794.172134435</v>
      </c>
      <c r="G14" s="13"/>
      <c r="H14" s="13"/>
    </row>
    <row r="15" spans="1:8" ht="12.9" customHeight="1" x14ac:dyDescent="0.25">
      <c r="A15" s="97" t="s">
        <v>57</v>
      </c>
      <c r="B15" s="97"/>
      <c r="C15" s="97"/>
      <c r="D15" s="12">
        <v>-1368063.3776580465</v>
      </c>
      <c r="E15" s="12">
        <v>-1986085.6214995729</v>
      </c>
      <c r="F15" s="12">
        <v>-1825854.1379948007</v>
      </c>
      <c r="G15" s="13"/>
      <c r="H15" s="13"/>
    </row>
    <row r="16" spans="1:8" ht="12.9" customHeight="1" x14ac:dyDescent="0.25">
      <c r="A16" s="97" t="s">
        <v>58</v>
      </c>
      <c r="B16" s="97"/>
      <c r="C16" s="97"/>
      <c r="D16" s="12">
        <v>13890912.538440138</v>
      </c>
      <c r="E16" s="12">
        <v>12557600.012589706</v>
      </c>
      <c r="F16" s="12">
        <v>10525940.034139633</v>
      </c>
      <c r="G16" s="13"/>
      <c r="H16" s="13"/>
    </row>
    <row r="17" spans="1:8" ht="12.9" customHeight="1" x14ac:dyDescent="0.25">
      <c r="A17" s="97" t="s">
        <v>1</v>
      </c>
      <c r="B17" s="97"/>
      <c r="C17" s="97"/>
      <c r="D17" s="12">
        <v>19279121.07727614</v>
      </c>
      <c r="E17" s="12">
        <v>18018035.414371848</v>
      </c>
      <c r="F17" s="12">
        <v>15400768.011501625</v>
      </c>
      <c r="G17" s="13"/>
      <c r="H17" s="13"/>
    </row>
    <row r="18" spans="1:8" ht="12.9" customHeight="1" x14ac:dyDescent="0.25">
      <c r="A18" s="97" t="s">
        <v>2</v>
      </c>
      <c r="B18" s="97"/>
      <c r="C18" s="97"/>
      <c r="D18" s="12">
        <v>-1214346.7302172072</v>
      </c>
      <c r="E18" s="12">
        <v>-1819850.931976408</v>
      </c>
      <c r="F18" s="12">
        <v>-1663361.3984788845</v>
      </c>
      <c r="G18" s="13"/>
      <c r="H18" s="13"/>
    </row>
    <row r="19" spans="1:8" ht="12.9" customHeight="1" x14ac:dyDescent="0.25">
      <c r="A19" s="97" t="s">
        <v>3</v>
      </c>
      <c r="B19" s="97"/>
      <c r="C19" s="97"/>
      <c r="D19" s="12">
        <v>18064774.34705893</v>
      </c>
      <c r="E19" s="12">
        <v>16198184.482395438</v>
      </c>
      <c r="F19" s="12">
        <v>13737406.613022741</v>
      </c>
      <c r="G19" s="13"/>
      <c r="H19" s="13"/>
    </row>
    <row r="20" spans="1:8" ht="12.9" customHeight="1" x14ac:dyDescent="0.35">
      <c r="A20" s="97" t="s">
        <v>59</v>
      </c>
      <c r="B20" s="97"/>
      <c r="C20" s="97"/>
      <c r="D20" s="12">
        <v>13963.886975461159</v>
      </c>
      <c r="E20" s="12">
        <v>11295.97568935886</v>
      </c>
      <c r="F20" s="12">
        <v>6038.0699247131543</v>
      </c>
      <c r="G20" s="13"/>
      <c r="H20" s="13"/>
    </row>
    <row r="21" spans="1:8" x14ac:dyDescent="0.25">
      <c r="A21" s="14"/>
      <c r="B21" s="14"/>
      <c r="C21" s="14"/>
      <c r="D21" s="14"/>
      <c r="E21" s="14"/>
      <c r="F21" s="14"/>
    </row>
    <row r="22" spans="1:8" x14ac:dyDescent="0.25">
      <c r="A22" s="105"/>
      <c r="B22" s="105"/>
      <c r="C22" s="105"/>
      <c r="D22" s="103" t="s">
        <v>60</v>
      </c>
      <c r="E22" s="103"/>
      <c r="F22" s="103"/>
    </row>
    <row r="23" spans="1:8" ht="24" customHeight="1" x14ac:dyDescent="0.25">
      <c r="A23" s="106"/>
      <c r="B23" s="106"/>
      <c r="C23" s="106"/>
      <c r="D23" s="48" t="s">
        <v>127</v>
      </c>
      <c r="E23" s="48" t="s">
        <v>128</v>
      </c>
      <c r="F23" s="48" t="s">
        <v>129</v>
      </c>
      <c r="G23" s="11"/>
      <c r="H23" s="11"/>
    </row>
    <row r="24" spans="1:8" ht="12.9" customHeight="1" x14ac:dyDescent="0.35">
      <c r="A24" s="97" t="s">
        <v>56</v>
      </c>
      <c r="B24" s="97"/>
      <c r="C24" s="97"/>
      <c r="D24" s="49">
        <v>-4.6899999999999997E-2</v>
      </c>
      <c r="E24" s="49">
        <v>-0.1507</v>
      </c>
      <c r="F24" s="49">
        <v>-0.1905</v>
      </c>
      <c r="G24" s="44"/>
      <c r="H24" s="44"/>
    </row>
    <row r="25" spans="1:8" ht="12.9" customHeight="1" x14ac:dyDescent="0.25">
      <c r="A25" s="97" t="s">
        <v>57</v>
      </c>
      <c r="B25" s="97"/>
      <c r="C25" s="97"/>
      <c r="D25" s="49">
        <v>0.45169999999999999</v>
      </c>
      <c r="E25" s="49">
        <v>-8.0699999999999994E-2</v>
      </c>
      <c r="F25" s="49">
        <v>0.33460000000000001</v>
      </c>
      <c r="G25" s="44"/>
      <c r="H25" s="44"/>
    </row>
    <row r="26" spans="1:8" ht="12.9" customHeight="1" x14ac:dyDescent="0.25">
      <c r="A26" s="97" t="s">
        <v>58</v>
      </c>
      <c r="B26" s="97"/>
      <c r="C26" s="97"/>
      <c r="D26" s="49">
        <v>-9.6000000000000002E-2</v>
      </c>
      <c r="E26" s="49">
        <v>-0.1618</v>
      </c>
      <c r="F26" s="49">
        <v>-0.2422</v>
      </c>
      <c r="G26" s="44"/>
      <c r="H26" s="44"/>
    </row>
    <row r="27" spans="1:8" ht="12.9" customHeight="1" x14ac:dyDescent="0.25">
      <c r="A27" s="97" t="s">
        <v>1</v>
      </c>
      <c r="B27" s="97"/>
      <c r="C27" s="97"/>
      <c r="D27" s="49">
        <v>-6.54E-2</v>
      </c>
      <c r="E27" s="49">
        <v>-0.14530000000000001</v>
      </c>
      <c r="F27" s="49">
        <v>-0.20119999999999999</v>
      </c>
      <c r="G27" s="44"/>
      <c r="H27" s="44"/>
    </row>
    <row r="28" spans="1:8" ht="12.9" customHeight="1" x14ac:dyDescent="0.25">
      <c r="A28" s="97" t="s">
        <v>2</v>
      </c>
      <c r="B28" s="97"/>
      <c r="C28" s="97"/>
      <c r="D28" s="49">
        <v>0.49859999999999999</v>
      </c>
      <c r="E28" s="49">
        <v>-8.5999999999999993E-2</v>
      </c>
      <c r="F28" s="49">
        <v>0.36980000000000002</v>
      </c>
      <c r="G28" s="44"/>
      <c r="H28" s="44"/>
    </row>
    <row r="29" spans="1:8" ht="12.9" customHeight="1" x14ac:dyDescent="0.25">
      <c r="A29" s="97" t="s">
        <v>3</v>
      </c>
      <c r="B29" s="97"/>
      <c r="C29" s="97"/>
      <c r="D29" s="49">
        <v>-0.1033</v>
      </c>
      <c r="E29" s="49">
        <v>-0.15190000000000001</v>
      </c>
      <c r="F29" s="49">
        <v>-0.23949999999999999</v>
      </c>
      <c r="G29" s="44"/>
      <c r="H29" s="44"/>
    </row>
    <row r="30" spans="1:8" ht="12.9" customHeight="1" x14ac:dyDescent="0.25">
      <c r="A30" s="15"/>
      <c r="B30" s="15"/>
      <c r="C30" s="15"/>
      <c r="D30" s="16"/>
      <c r="E30" s="16"/>
      <c r="F30" s="16"/>
    </row>
    <row r="31" spans="1:8" x14ac:dyDescent="0.25">
      <c r="A31" s="105"/>
      <c r="B31" s="105"/>
      <c r="C31" s="105"/>
      <c r="D31" s="103" t="s">
        <v>61</v>
      </c>
      <c r="E31" s="103"/>
      <c r="F31" s="103"/>
    </row>
    <row r="32" spans="1:8" ht="24" customHeight="1" x14ac:dyDescent="0.25">
      <c r="A32" s="104"/>
      <c r="B32" s="104"/>
      <c r="C32" s="104"/>
      <c r="D32" s="48" t="s">
        <v>127</v>
      </c>
      <c r="E32" s="48" t="s">
        <v>128</v>
      </c>
      <c r="F32" s="48" t="s">
        <v>129</v>
      </c>
      <c r="G32" s="11"/>
      <c r="H32" s="11"/>
    </row>
    <row r="33" spans="1:8" ht="12.9" customHeight="1" x14ac:dyDescent="0.35">
      <c r="A33" s="97" t="s">
        <v>56</v>
      </c>
      <c r="B33" s="97"/>
      <c r="C33" s="97"/>
      <c r="D33" s="49">
        <v>-4.7895923640867144E-3</v>
      </c>
      <c r="E33" s="49">
        <v>-7.7486608900249054E-3</v>
      </c>
      <c r="F33" s="49">
        <v>-6.7950852227826042E-3</v>
      </c>
      <c r="G33" s="44"/>
      <c r="H33" s="44"/>
    </row>
    <row r="34" spans="1:8" ht="12.9" customHeight="1" x14ac:dyDescent="0.25">
      <c r="A34" s="97" t="s">
        <v>57</v>
      </c>
      <c r="B34" s="97"/>
      <c r="C34" s="97"/>
      <c r="D34" s="49">
        <v>3.7980452876300141E-2</v>
      </c>
      <c r="E34" s="49">
        <v>-3.9975967684762193E-3</v>
      </c>
      <c r="F34" s="49">
        <v>9.3548322783398863E-3</v>
      </c>
      <c r="G34" s="44"/>
      <c r="H34" s="44"/>
    </row>
    <row r="35" spans="1:8" ht="12.9" customHeight="1" x14ac:dyDescent="0.25">
      <c r="A35" s="97" t="s">
        <v>58</v>
      </c>
      <c r="B35" s="97"/>
      <c r="C35" s="97"/>
      <c r="D35" s="49">
        <v>-1.0040137014120432E-2</v>
      </c>
      <c r="E35" s="49">
        <v>-8.3687554076803394E-3</v>
      </c>
      <c r="F35" s="49">
        <v>-8.908218853817651E-3</v>
      </c>
      <c r="G35" s="44"/>
      <c r="H35" s="44"/>
    </row>
    <row r="36" spans="1:8" ht="12.9" customHeight="1" x14ac:dyDescent="0.25">
      <c r="A36" s="96" t="s">
        <v>1</v>
      </c>
      <c r="B36" s="96"/>
      <c r="C36" s="96"/>
      <c r="D36" s="49">
        <v>-6.7421169669750203E-3</v>
      </c>
      <c r="E36" s="49">
        <v>-7.4462263034987819E-3</v>
      </c>
      <c r="F36" s="49">
        <v>-7.2191488126119863E-3</v>
      </c>
      <c r="G36" s="44"/>
      <c r="H36" s="44"/>
    </row>
    <row r="37" spans="1:8" ht="12.9" customHeight="1" x14ac:dyDescent="0.25">
      <c r="A37" s="97" t="s">
        <v>2</v>
      </c>
      <c r="B37" s="97"/>
      <c r="C37" s="97"/>
      <c r="D37" s="49">
        <v>4.12842770194497E-2</v>
      </c>
      <c r="E37" s="49">
        <v>-4.2724706523842304E-3</v>
      </c>
      <c r="F37" s="49">
        <v>1.0201172145091864E-2</v>
      </c>
      <c r="G37" s="44"/>
      <c r="H37" s="44"/>
    </row>
    <row r="38" spans="1:8" ht="12.9" customHeight="1" x14ac:dyDescent="0.25">
      <c r="A38" s="97" t="s">
        <v>3</v>
      </c>
      <c r="B38" s="97"/>
      <c r="C38" s="97"/>
      <c r="D38" s="49">
        <v>-1.0847210722004341E-2</v>
      </c>
      <c r="E38" s="49">
        <v>-7.8158034375266361E-3</v>
      </c>
      <c r="F38" s="49">
        <v>-8.7946904446987162E-3</v>
      </c>
      <c r="G38" s="44"/>
      <c r="H38" s="44"/>
    </row>
    <row r="39" spans="1:8" ht="12.9" customHeight="1" x14ac:dyDescent="0.25">
      <c r="A39" s="46"/>
      <c r="B39" s="46"/>
      <c r="C39" s="46"/>
      <c r="D39" s="47"/>
      <c r="E39" s="44"/>
      <c r="F39" s="44"/>
    </row>
    <row r="40" spans="1:8" s="17" customFormat="1" ht="22.5" customHeight="1" x14ac:dyDescent="0.25">
      <c r="A40" s="98" t="s">
        <v>62</v>
      </c>
      <c r="B40" s="98"/>
      <c r="C40" s="98"/>
      <c r="D40" s="98"/>
      <c r="E40" s="98"/>
      <c r="F40" s="98"/>
    </row>
    <row r="41" spans="1:8" x14ac:dyDescent="0.25">
      <c r="A41" s="18"/>
      <c r="B41" s="18"/>
      <c r="C41" s="18"/>
      <c r="D41" s="3"/>
      <c r="E41" s="3"/>
      <c r="F41" s="3"/>
    </row>
    <row r="42" spans="1:8" x14ac:dyDescent="0.25">
      <c r="A42" s="19"/>
      <c r="B42" s="20"/>
      <c r="C42" s="20"/>
      <c r="D42" s="20"/>
      <c r="E42" s="20"/>
      <c r="F42" s="21"/>
    </row>
    <row r="43" spans="1:8" ht="13.8" x14ac:dyDescent="0.25">
      <c r="A43" s="91" t="s">
        <v>63</v>
      </c>
      <c r="B43" s="91"/>
      <c r="C43" s="91"/>
      <c r="D43" s="91"/>
      <c r="E43" s="91"/>
      <c r="F43" s="91"/>
    </row>
    <row r="44" spans="1:8" x14ac:dyDescent="0.25">
      <c r="A44" s="92"/>
      <c r="B44" s="92"/>
      <c r="C44" s="92"/>
      <c r="D44" s="92"/>
      <c r="E44" s="92"/>
      <c r="F44" s="92"/>
    </row>
    <row r="45" spans="1:8" x14ac:dyDescent="0.25">
      <c r="A45" s="92"/>
      <c r="B45" s="92"/>
      <c r="C45" s="92"/>
      <c r="D45" s="92"/>
      <c r="E45" s="92"/>
      <c r="F45" s="92"/>
    </row>
    <row r="46" spans="1:8" x14ac:dyDescent="0.25">
      <c r="A46" s="92"/>
      <c r="B46" s="92"/>
      <c r="C46" s="92"/>
      <c r="D46" s="92"/>
      <c r="E46" s="92"/>
      <c r="F46" s="92"/>
    </row>
    <row r="47" spans="1:8" x14ac:dyDescent="0.25">
      <c r="A47" s="92"/>
      <c r="B47" s="92"/>
      <c r="C47" s="92"/>
      <c r="D47" s="92"/>
      <c r="E47" s="92"/>
      <c r="F47" s="92"/>
    </row>
    <row r="48" spans="1:8" x14ac:dyDescent="0.25">
      <c r="A48" s="92"/>
      <c r="B48" s="92"/>
      <c r="C48" s="92"/>
      <c r="D48" s="92"/>
      <c r="E48" s="92"/>
      <c r="F48" s="92"/>
    </row>
    <row r="49" spans="1:6" x14ac:dyDescent="0.25">
      <c r="A49" s="92"/>
      <c r="B49" s="92"/>
      <c r="C49" s="92"/>
      <c r="D49" s="92"/>
      <c r="E49" s="92"/>
      <c r="F49" s="92"/>
    </row>
    <row r="50" spans="1:6" x14ac:dyDescent="0.25">
      <c r="A50" s="92"/>
      <c r="B50" s="92"/>
      <c r="C50" s="92"/>
      <c r="D50" s="92"/>
      <c r="E50" s="92"/>
      <c r="F50" s="92"/>
    </row>
    <row r="51" spans="1:6" x14ac:dyDescent="0.25">
      <c r="A51" s="92"/>
      <c r="B51" s="92"/>
      <c r="C51" s="92"/>
      <c r="D51" s="92"/>
      <c r="E51" s="92"/>
      <c r="F51" s="92"/>
    </row>
    <row r="52" spans="1:6" x14ac:dyDescent="0.25">
      <c r="A52" s="92"/>
      <c r="B52" s="92"/>
      <c r="C52" s="92"/>
      <c r="D52" s="92"/>
      <c r="E52" s="92"/>
      <c r="F52" s="92"/>
    </row>
    <row r="53" spans="1:6" x14ac:dyDescent="0.25">
      <c r="A53" s="92"/>
      <c r="B53" s="92"/>
      <c r="C53" s="92"/>
      <c r="D53" s="92"/>
      <c r="E53" s="92"/>
      <c r="F53" s="92"/>
    </row>
    <row r="54" spans="1:6" x14ac:dyDescent="0.25">
      <c r="A54" s="92"/>
      <c r="B54" s="92"/>
      <c r="C54" s="92"/>
      <c r="D54" s="92"/>
      <c r="E54" s="92"/>
      <c r="F54" s="92"/>
    </row>
    <row r="55" spans="1:6" x14ac:dyDescent="0.25">
      <c r="A55" s="92"/>
      <c r="B55" s="92"/>
      <c r="C55" s="92"/>
      <c r="D55" s="92"/>
      <c r="E55" s="92"/>
      <c r="F55" s="92"/>
    </row>
    <row r="56" spans="1:6" x14ac:dyDescent="0.25">
      <c r="A56" s="92"/>
      <c r="B56" s="92"/>
      <c r="C56" s="92"/>
      <c r="D56" s="92"/>
      <c r="E56" s="92"/>
      <c r="F56" s="92"/>
    </row>
    <row r="57" spans="1:6" x14ac:dyDescent="0.25">
      <c r="A57" s="92"/>
      <c r="B57" s="92"/>
      <c r="C57" s="92"/>
      <c r="D57" s="92"/>
      <c r="E57" s="92"/>
      <c r="F57" s="92"/>
    </row>
    <row r="58" spans="1:6" x14ac:dyDescent="0.25">
      <c r="A58" s="92"/>
      <c r="B58" s="92"/>
      <c r="C58" s="92"/>
      <c r="D58" s="92"/>
      <c r="E58" s="92"/>
      <c r="F58" s="92"/>
    </row>
    <row r="59" spans="1:6" x14ac:dyDescent="0.25">
      <c r="A59" s="92"/>
      <c r="B59" s="92"/>
      <c r="C59" s="92"/>
      <c r="D59" s="92"/>
      <c r="E59" s="92"/>
      <c r="F59" s="92"/>
    </row>
    <row r="60" spans="1:6" x14ac:dyDescent="0.25">
      <c r="A60" s="92"/>
      <c r="B60" s="92"/>
      <c r="C60" s="92"/>
      <c r="D60" s="92"/>
      <c r="E60" s="92"/>
      <c r="F60" s="92"/>
    </row>
    <row r="61" spans="1:6" x14ac:dyDescent="0.25">
      <c r="A61" s="92"/>
      <c r="B61" s="92"/>
      <c r="C61" s="92"/>
      <c r="D61" s="92"/>
      <c r="E61" s="92"/>
      <c r="F61" s="92"/>
    </row>
    <row r="62" spans="1:6" x14ac:dyDescent="0.25">
      <c r="A62" s="92"/>
      <c r="B62" s="92"/>
      <c r="C62" s="92"/>
      <c r="D62" s="92"/>
      <c r="E62" s="92"/>
      <c r="F62" s="92"/>
    </row>
    <row r="63" spans="1:6" x14ac:dyDescent="0.25">
      <c r="A63" s="92"/>
      <c r="B63" s="92"/>
      <c r="C63" s="92"/>
      <c r="D63" s="92"/>
      <c r="E63" s="92"/>
      <c r="F63" s="92"/>
    </row>
    <row r="64" spans="1:6" x14ac:dyDescent="0.25">
      <c r="A64" s="93"/>
      <c r="B64" s="93"/>
      <c r="C64" s="93"/>
      <c r="D64" s="93"/>
      <c r="E64" s="93"/>
      <c r="F64" s="93"/>
    </row>
    <row r="65" spans="1:6" x14ac:dyDescent="0.25">
      <c r="A65" s="93"/>
      <c r="B65" s="93"/>
      <c r="C65" s="93"/>
      <c r="D65" s="93"/>
      <c r="E65" s="93"/>
      <c r="F65" s="93"/>
    </row>
    <row r="66" spans="1:6" x14ac:dyDescent="0.25">
      <c r="A66" s="93"/>
      <c r="B66" s="93"/>
      <c r="C66" s="93"/>
      <c r="D66" s="93"/>
      <c r="E66" s="93"/>
      <c r="F66" s="93"/>
    </row>
    <row r="67" spans="1:6" x14ac:dyDescent="0.25">
      <c r="A67" s="93"/>
      <c r="B67" s="93"/>
      <c r="C67" s="93"/>
      <c r="D67" s="93"/>
      <c r="E67" s="93"/>
      <c r="F67" s="93"/>
    </row>
    <row r="68" spans="1:6" x14ac:dyDescent="0.25">
      <c r="A68" s="93"/>
      <c r="B68" s="93"/>
      <c r="C68" s="93"/>
      <c r="D68" s="93"/>
      <c r="E68" s="93"/>
      <c r="F68" s="93"/>
    </row>
    <row r="69" spans="1:6" x14ac:dyDescent="0.25">
      <c r="A69" s="93"/>
      <c r="B69" s="93"/>
      <c r="C69" s="93"/>
      <c r="D69" s="93"/>
      <c r="E69" s="93"/>
      <c r="F69" s="93"/>
    </row>
    <row r="70" spans="1:6" x14ac:dyDescent="0.25">
      <c r="A70" s="93"/>
      <c r="B70" s="93"/>
      <c r="C70" s="93"/>
      <c r="D70" s="93"/>
      <c r="E70" s="93"/>
      <c r="F70" s="93"/>
    </row>
    <row r="71" spans="1:6" x14ac:dyDescent="0.25">
      <c r="A71" s="93"/>
      <c r="B71" s="93"/>
      <c r="C71" s="93"/>
      <c r="D71" s="93"/>
      <c r="E71" s="93"/>
      <c r="F71" s="93"/>
    </row>
    <row r="72" spans="1:6" x14ac:dyDescent="0.25">
      <c r="A72" s="93"/>
      <c r="B72" s="93"/>
      <c r="C72" s="93"/>
      <c r="D72" s="93"/>
      <c r="E72" s="93"/>
      <c r="F72" s="93"/>
    </row>
    <row r="73" spans="1:6" x14ac:dyDescent="0.25">
      <c r="A73" s="93"/>
      <c r="B73" s="93"/>
      <c r="C73" s="93"/>
      <c r="D73" s="93"/>
      <c r="E73" s="93"/>
      <c r="F73" s="93"/>
    </row>
    <row r="74" spans="1:6" x14ac:dyDescent="0.25">
      <c r="A74" s="93"/>
      <c r="B74" s="93"/>
      <c r="C74" s="93"/>
      <c r="D74" s="93"/>
      <c r="E74" s="93"/>
      <c r="F74" s="93"/>
    </row>
    <row r="75" spans="1:6" x14ac:dyDescent="0.25">
      <c r="A75" s="93"/>
      <c r="B75" s="93"/>
      <c r="C75" s="93"/>
      <c r="D75" s="93"/>
      <c r="E75" s="93"/>
      <c r="F75" s="93"/>
    </row>
    <row r="76" spans="1:6" x14ac:dyDescent="0.25">
      <c r="A76" s="93"/>
      <c r="B76" s="93"/>
      <c r="C76" s="93"/>
      <c r="D76" s="93"/>
      <c r="E76" s="93"/>
      <c r="F76" s="93"/>
    </row>
    <row r="77" spans="1:6" x14ac:dyDescent="0.25">
      <c r="A77" s="93"/>
      <c r="B77" s="93"/>
      <c r="C77" s="93"/>
      <c r="D77" s="93"/>
      <c r="E77" s="93"/>
      <c r="F77" s="93"/>
    </row>
    <row r="78" spans="1:6" x14ac:dyDescent="0.25">
      <c r="A78" s="93"/>
      <c r="B78" s="93"/>
      <c r="C78" s="93"/>
      <c r="D78" s="93"/>
      <c r="E78" s="93"/>
      <c r="F78" s="93"/>
    </row>
    <row r="79" spans="1:6" x14ac:dyDescent="0.25">
      <c r="A79" s="93"/>
      <c r="B79" s="93"/>
      <c r="C79" s="93"/>
      <c r="D79" s="93"/>
      <c r="E79" s="93"/>
      <c r="F79" s="93"/>
    </row>
    <row r="80" spans="1:6" x14ac:dyDescent="0.25">
      <c r="A80" s="93"/>
      <c r="B80" s="93"/>
      <c r="C80" s="93"/>
      <c r="D80" s="93"/>
      <c r="E80" s="93"/>
      <c r="F80" s="93"/>
    </row>
    <row r="81" spans="1:6" x14ac:dyDescent="0.25">
      <c r="A81" s="93"/>
      <c r="B81" s="93"/>
      <c r="C81" s="93"/>
      <c r="D81" s="93"/>
      <c r="E81" s="93"/>
      <c r="F81" s="93"/>
    </row>
    <row r="82" spans="1:6" x14ac:dyDescent="0.25">
      <c r="A82" s="93"/>
      <c r="B82" s="93"/>
      <c r="C82" s="93"/>
      <c r="D82" s="93"/>
      <c r="E82" s="93"/>
      <c r="F82" s="93"/>
    </row>
    <row r="83" spans="1:6" x14ac:dyDescent="0.25">
      <c r="A83" s="93"/>
      <c r="B83" s="93"/>
      <c r="C83" s="93"/>
      <c r="D83" s="93"/>
      <c r="E83" s="93"/>
      <c r="F83" s="93"/>
    </row>
    <row r="84" spans="1:6" s="6" customFormat="1" ht="11.4" x14ac:dyDescent="0.2"/>
    <row r="85" spans="1:6" s="6" customFormat="1" ht="13.5" customHeight="1" x14ac:dyDescent="0.2">
      <c r="A85" s="87"/>
      <c r="B85" s="87"/>
    </row>
    <row r="86" spans="1:6" s="6" customFormat="1" ht="15" customHeight="1" x14ac:dyDescent="0.2">
      <c r="A86" s="87"/>
      <c r="B86" s="87"/>
    </row>
    <row r="87" spans="1:6" s="6" customFormat="1" ht="15" customHeight="1" x14ac:dyDescent="0.2">
      <c r="A87" s="87"/>
      <c r="B87" s="87"/>
    </row>
    <row r="88" spans="1:6" ht="15" customHeight="1" x14ac:dyDescent="0.25">
      <c r="A88" s="87"/>
      <c r="B88" s="87"/>
      <c r="C88" s="22"/>
      <c r="D88" s="23"/>
      <c r="E88" s="23"/>
      <c r="F88" s="23"/>
    </row>
    <row r="89" spans="1:6" x14ac:dyDescent="0.25">
      <c r="A89" s="8"/>
      <c r="B89" s="8"/>
      <c r="C89" s="7"/>
      <c r="D89" s="6"/>
      <c r="E89" s="6"/>
      <c r="F89" s="6"/>
    </row>
    <row r="90" spans="1:6" x14ac:dyDescent="0.25">
      <c r="A90" s="7"/>
      <c r="B90" s="7"/>
      <c r="C90" s="7"/>
      <c r="D90" s="6"/>
      <c r="E90" s="6"/>
      <c r="F90" s="6"/>
    </row>
    <row r="91" spans="1:6" x14ac:dyDescent="0.25">
      <c r="A91" s="7"/>
      <c r="B91" s="7"/>
      <c r="C91" s="7"/>
      <c r="D91" s="6"/>
      <c r="E91" s="6"/>
      <c r="F91" s="6"/>
    </row>
    <row r="92" spans="1:6" x14ac:dyDescent="0.25">
      <c r="A92" s="7"/>
      <c r="B92" s="7"/>
      <c r="C92" s="7"/>
      <c r="D92" s="6"/>
      <c r="E92" s="6"/>
      <c r="F92" s="6"/>
    </row>
    <row r="93" spans="1:6" x14ac:dyDescent="0.25">
      <c r="A93" s="51"/>
      <c r="B93" s="9"/>
      <c r="C93" s="9"/>
      <c r="D93" s="9"/>
      <c r="E93" s="9"/>
      <c r="F93" s="52"/>
    </row>
    <row r="94" spans="1:6" ht="13.5" customHeight="1" x14ac:dyDescent="0.25">
      <c r="A94" s="90" t="s">
        <v>130</v>
      </c>
      <c r="B94" s="90"/>
      <c r="C94" s="90"/>
      <c r="D94" s="90"/>
      <c r="E94" s="90"/>
      <c r="F94" s="90"/>
    </row>
    <row r="95" spans="1:6" ht="15" customHeight="1" x14ac:dyDescent="0.25">
      <c r="A95" s="94"/>
      <c r="B95" s="94"/>
      <c r="C95" s="94"/>
      <c r="D95" s="94"/>
      <c r="E95" s="94"/>
      <c r="F95" s="94"/>
    </row>
    <row r="96" spans="1:6" ht="12.75" customHeight="1" x14ac:dyDescent="0.25">
      <c r="A96" s="94"/>
      <c r="B96" s="94"/>
      <c r="C96" s="94"/>
      <c r="D96" s="94"/>
      <c r="E96" s="94"/>
      <c r="F96" s="94"/>
    </row>
    <row r="97" spans="1:6" ht="12.75" customHeight="1" x14ac:dyDescent="0.25">
      <c r="A97" s="94"/>
      <c r="B97" s="94"/>
      <c r="C97" s="94"/>
      <c r="D97" s="94"/>
      <c r="E97" s="94"/>
      <c r="F97" s="94"/>
    </row>
    <row r="98" spans="1:6" ht="12.75" customHeight="1" x14ac:dyDescent="0.25">
      <c r="A98" s="94"/>
      <c r="B98" s="94"/>
      <c r="C98" s="94"/>
      <c r="D98" s="94"/>
      <c r="E98" s="94"/>
      <c r="F98" s="94"/>
    </row>
    <row r="99" spans="1:6" ht="12.75" customHeight="1" x14ac:dyDescent="0.25">
      <c r="A99" s="94"/>
      <c r="B99" s="94"/>
      <c r="C99" s="94"/>
      <c r="D99" s="94"/>
      <c r="E99" s="94"/>
      <c r="F99" s="94"/>
    </row>
    <row r="100" spans="1:6" ht="12.75" customHeight="1" x14ac:dyDescent="0.25">
      <c r="A100" s="94"/>
      <c r="B100" s="94"/>
      <c r="C100" s="94"/>
      <c r="D100" s="94"/>
      <c r="E100" s="94"/>
      <c r="F100" s="94"/>
    </row>
    <row r="101" spans="1:6" ht="12.75" customHeight="1" x14ac:dyDescent="0.25">
      <c r="A101" s="94"/>
      <c r="B101" s="94"/>
      <c r="C101" s="94"/>
      <c r="D101" s="94"/>
      <c r="E101" s="94"/>
      <c r="F101" s="94"/>
    </row>
    <row r="102" spans="1:6" ht="12.75" customHeight="1" x14ac:dyDescent="0.25">
      <c r="A102" s="94"/>
      <c r="B102" s="94"/>
      <c r="C102" s="94"/>
      <c r="D102" s="94"/>
      <c r="E102" s="94"/>
      <c r="F102" s="94"/>
    </row>
    <row r="103" spans="1:6" ht="12.75" customHeight="1" x14ac:dyDescent="0.25">
      <c r="A103" s="94"/>
      <c r="B103" s="94"/>
      <c r="C103" s="94"/>
      <c r="D103" s="94"/>
      <c r="E103" s="94"/>
      <c r="F103" s="94"/>
    </row>
    <row r="104" spans="1:6" ht="12.75" customHeight="1" x14ac:dyDescent="0.25">
      <c r="A104" s="94"/>
      <c r="B104" s="94"/>
      <c r="C104" s="94"/>
      <c r="D104" s="94"/>
      <c r="E104" s="94"/>
      <c r="F104" s="94"/>
    </row>
    <row r="105" spans="1:6" ht="12.75" customHeight="1" x14ac:dyDescent="0.25">
      <c r="A105" s="94"/>
      <c r="B105" s="94"/>
      <c r="C105" s="94"/>
      <c r="D105" s="94"/>
      <c r="E105" s="94"/>
      <c r="F105" s="94"/>
    </row>
    <row r="106" spans="1:6" ht="12.75" customHeight="1" x14ac:dyDescent="0.25">
      <c r="A106" s="94"/>
      <c r="B106" s="94"/>
      <c r="C106" s="94"/>
      <c r="D106" s="94"/>
      <c r="E106" s="94"/>
      <c r="F106" s="94"/>
    </row>
    <row r="107" spans="1:6" ht="12.75" customHeight="1" x14ac:dyDescent="0.25">
      <c r="A107" s="94"/>
      <c r="B107" s="94"/>
      <c r="C107" s="94"/>
      <c r="D107" s="94"/>
      <c r="E107" s="94"/>
      <c r="F107" s="94"/>
    </row>
    <row r="108" spans="1:6" ht="12.75" customHeight="1" x14ac:dyDescent="0.25">
      <c r="A108" s="94"/>
      <c r="B108" s="94"/>
      <c r="C108" s="94"/>
      <c r="D108" s="94"/>
      <c r="E108" s="94"/>
      <c r="F108" s="94"/>
    </row>
    <row r="109" spans="1:6" ht="12.75" customHeight="1" x14ac:dyDescent="0.25">
      <c r="A109" s="94"/>
      <c r="B109" s="94"/>
      <c r="C109" s="94"/>
      <c r="D109" s="94"/>
      <c r="E109" s="94"/>
      <c r="F109" s="94"/>
    </row>
    <row r="110" spans="1:6" ht="12.75" customHeight="1" x14ac:dyDescent="0.25">
      <c r="A110" s="94"/>
      <c r="B110" s="94"/>
      <c r="C110" s="94"/>
      <c r="D110" s="94"/>
      <c r="E110" s="94"/>
      <c r="F110" s="94"/>
    </row>
    <row r="111" spans="1:6" ht="12.75" customHeight="1" x14ac:dyDescent="0.25">
      <c r="A111" s="94"/>
      <c r="B111" s="94"/>
      <c r="C111" s="94"/>
      <c r="D111" s="94"/>
      <c r="E111" s="94"/>
      <c r="F111" s="94"/>
    </row>
    <row r="112" spans="1:6" ht="12.75" customHeight="1" x14ac:dyDescent="0.25">
      <c r="A112" s="94"/>
      <c r="B112" s="94"/>
      <c r="C112" s="94"/>
      <c r="D112" s="94"/>
      <c r="E112" s="94"/>
      <c r="F112" s="94"/>
    </row>
    <row r="113" spans="1:6" ht="12.75" customHeight="1" x14ac:dyDescent="0.25">
      <c r="A113" s="94"/>
      <c r="B113" s="94"/>
      <c r="C113" s="94"/>
      <c r="D113" s="94"/>
      <c r="E113" s="94"/>
      <c r="F113" s="94"/>
    </row>
    <row r="114" spans="1:6" ht="12.75" customHeight="1" x14ac:dyDescent="0.25">
      <c r="A114" s="94"/>
      <c r="B114" s="94"/>
      <c r="C114" s="94"/>
      <c r="D114" s="94"/>
      <c r="E114" s="94"/>
      <c r="F114" s="94"/>
    </row>
    <row r="115" spans="1:6" ht="12.75" customHeight="1" x14ac:dyDescent="0.25">
      <c r="A115" s="94"/>
      <c r="B115" s="94"/>
      <c r="C115" s="94"/>
      <c r="D115" s="94"/>
      <c r="E115" s="94"/>
      <c r="F115" s="94"/>
    </row>
    <row r="116" spans="1:6" ht="12.75" customHeight="1" x14ac:dyDescent="0.25">
      <c r="A116" s="94"/>
      <c r="B116" s="94"/>
      <c r="C116" s="94"/>
      <c r="D116" s="94"/>
      <c r="E116" s="94"/>
      <c r="F116" s="94"/>
    </row>
    <row r="117" spans="1:6" x14ac:dyDescent="0.25">
      <c r="A117" s="24"/>
      <c r="B117" s="24"/>
      <c r="C117" s="24"/>
      <c r="D117" s="24"/>
      <c r="E117" s="24"/>
      <c r="F117" s="24"/>
    </row>
    <row r="118" spans="1:6" x14ac:dyDescent="0.25">
      <c r="A118" s="95"/>
      <c r="B118" s="95"/>
      <c r="C118" s="95"/>
      <c r="D118" s="95"/>
      <c r="E118" s="95"/>
      <c r="F118" s="95"/>
    </row>
    <row r="119" spans="1:6" x14ac:dyDescent="0.25">
      <c r="A119" s="25"/>
      <c r="B119" s="26"/>
      <c r="C119" s="26"/>
      <c r="D119" s="26"/>
      <c r="E119" s="26"/>
      <c r="F119" s="27"/>
    </row>
    <row r="120" spans="1:6" ht="13.8" x14ac:dyDescent="0.25">
      <c r="A120" s="91" t="s">
        <v>64</v>
      </c>
      <c r="B120" s="91"/>
      <c r="C120" s="91"/>
      <c r="D120" s="91"/>
      <c r="E120" s="91"/>
      <c r="F120" s="91"/>
    </row>
    <row r="121" spans="1:6" ht="8.25" customHeight="1" x14ac:dyDescent="0.25">
      <c r="A121" s="28"/>
      <c r="B121" s="29"/>
      <c r="C121" s="29"/>
      <c r="D121" s="29"/>
      <c r="E121" s="29"/>
      <c r="F121" s="30"/>
    </row>
    <row r="122" spans="1:6" ht="13.5" customHeight="1" x14ac:dyDescent="0.25">
      <c r="A122" s="82" t="s">
        <v>131</v>
      </c>
      <c r="B122" s="82"/>
      <c r="C122" s="82"/>
      <c r="D122" s="83" t="s">
        <v>132</v>
      </c>
      <c r="E122" s="83"/>
      <c r="F122" s="83"/>
    </row>
    <row r="123" spans="1:6" x14ac:dyDescent="0.25">
      <c r="A123" s="101"/>
      <c r="B123" s="101"/>
      <c r="C123" s="101"/>
      <c r="D123" s="102"/>
      <c r="E123" s="102"/>
      <c r="F123" s="102"/>
    </row>
    <row r="124" spans="1:6" x14ac:dyDescent="0.25">
      <c r="A124" s="101"/>
      <c r="B124" s="101"/>
      <c r="C124" s="101"/>
      <c r="D124" s="102"/>
      <c r="E124" s="102"/>
      <c r="F124" s="102"/>
    </row>
    <row r="125" spans="1:6" x14ac:dyDescent="0.25">
      <c r="A125" s="101"/>
      <c r="B125" s="101"/>
      <c r="C125" s="101"/>
      <c r="D125" s="102"/>
      <c r="E125" s="102"/>
      <c r="F125" s="102"/>
    </row>
    <row r="126" spans="1:6" x14ac:dyDescent="0.25">
      <c r="A126" s="101"/>
      <c r="B126" s="101"/>
      <c r="C126" s="101"/>
      <c r="D126" s="102"/>
      <c r="E126" s="102"/>
      <c r="F126" s="102"/>
    </row>
    <row r="127" spans="1:6" x14ac:dyDescent="0.25">
      <c r="A127" s="101"/>
      <c r="B127" s="101"/>
      <c r="C127" s="101"/>
      <c r="D127" s="102"/>
      <c r="E127" s="102"/>
      <c r="F127" s="102"/>
    </row>
    <row r="128" spans="1:6" x14ac:dyDescent="0.25">
      <c r="A128" s="101"/>
      <c r="B128" s="101"/>
      <c r="C128" s="101"/>
      <c r="D128" s="102"/>
      <c r="E128" s="102"/>
      <c r="F128" s="102"/>
    </row>
    <row r="129" spans="1:6" x14ac:dyDescent="0.25">
      <c r="A129" s="101"/>
      <c r="B129" s="101"/>
      <c r="C129" s="101"/>
      <c r="D129" s="102"/>
      <c r="E129" s="102"/>
      <c r="F129" s="102"/>
    </row>
    <row r="130" spans="1:6" x14ac:dyDescent="0.25">
      <c r="A130" s="101"/>
      <c r="B130" s="101"/>
      <c r="C130" s="101"/>
      <c r="D130" s="102"/>
      <c r="E130" s="102"/>
      <c r="F130" s="102"/>
    </row>
    <row r="131" spans="1:6" x14ac:dyDescent="0.25">
      <c r="A131" s="101"/>
      <c r="B131" s="101"/>
      <c r="C131" s="101"/>
      <c r="D131" s="102"/>
      <c r="E131" s="102"/>
      <c r="F131" s="102"/>
    </row>
    <row r="132" spans="1:6" x14ac:dyDescent="0.25">
      <c r="A132" s="101"/>
      <c r="B132" s="101"/>
      <c r="C132" s="101"/>
      <c r="D132" s="102"/>
      <c r="E132" s="102"/>
      <c r="F132" s="102"/>
    </row>
    <row r="133" spans="1:6" x14ac:dyDescent="0.25">
      <c r="A133" s="101"/>
      <c r="B133" s="101"/>
      <c r="C133" s="101"/>
      <c r="D133" s="102"/>
      <c r="E133" s="102"/>
      <c r="F133" s="102"/>
    </row>
    <row r="134" spans="1:6" x14ac:dyDescent="0.25">
      <c r="A134" s="101"/>
      <c r="B134" s="101"/>
      <c r="C134" s="101"/>
      <c r="D134" s="102"/>
      <c r="E134" s="102"/>
      <c r="F134" s="102"/>
    </row>
    <row r="135" spans="1:6" x14ac:dyDescent="0.25">
      <c r="A135" s="101"/>
      <c r="B135" s="101"/>
      <c r="C135" s="101"/>
      <c r="D135" s="102"/>
      <c r="E135" s="102"/>
      <c r="F135" s="102"/>
    </row>
    <row r="136" spans="1:6" x14ac:dyDescent="0.25">
      <c r="A136" s="101"/>
      <c r="B136" s="101"/>
      <c r="C136" s="101"/>
      <c r="D136" s="102"/>
      <c r="E136" s="102"/>
      <c r="F136" s="102"/>
    </row>
    <row r="137" spans="1:6" x14ac:dyDescent="0.25">
      <c r="A137" s="101"/>
      <c r="B137" s="101"/>
      <c r="C137" s="101"/>
      <c r="D137" s="102"/>
      <c r="E137" s="102"/>
      <c r="F137" s="102"/>
    </row>
    <row r="138" spans="1:6" ht="13.5" customHeight="1" x14ac:dyDescent="0.25">
      <c r="A138" s="82" t="s">
        <v>133</v>
      </c>
      <c r="B138" s="82"/>
      <c r="C138" s="82"/>
      <c r="D138" s="83" t="s">
        <v>134</v>
      </c>
      <c r="E138" s="83"/>
      <c r="F138" s="83"/>
    </row>
    <row r="139" spans="1:6" x14ac:dyDescent="0.25">
      <c r="A139" s="85"/>
      <c r="B139" s="85"/>
      <c r="C139" s="85"/>
      <c r="D139" s="86"/>
      <c r="E139" s="86"/>
      <c r="F139" s="86"/>
    </row>
    <row r="140" spans="1:6" x14ac:dyDescent="0.25">
      <c r="A140" s="85"/>
      <c r="B140" s="85"/>
      <c r="C140" s="85"/>
      <c r="D140" s="86"/>
      <c r="E140" s="86"/>
      <c r="F140" s="86"/>
    </row>
    <row r="141" spans="1:6" x14ac:dyDescent="0.25">
      <c r="A141" s="85"/>
      <c r="B141" s="85"/>
      <c r="C141" s="85"/>
      <c r="D141" s="86"/>
      <c r="E141" s="86"/>
      <c r="F141" s="86"/>
    </row>
    <row r="142" spans="1:6" x14ac:dyDescent="0.25">
      <c r="A142" s="85"/>
      <c r="B142" s="85"/>
      <c r="C142" s="85"/>
      <c r="D142" s="86"/>
      <c r="E142" s="86"/>
      <c r="F142" s="86"/>
    </row>
    <row r="143" spans="1:6" x14ac:dyDescent="0.25">
      <c r="A143" s="85"/>
      <c r="B143" s="85"/>
      <c r="C143" s="85"/>
      <c r="D143" s="86"/>
      <c r="E143" s="86"/>
      <c r="F143" s="86"/>
    </row>
    <row r="144" spans="1:6" x14ac:dyDescent="0.25">
      <c r="A144" s="85"/>
      <c r="B144" s="85"/>
      <c r="C144" s="85"/>
      <c r="D144" s="86"/>
      <c r="E144" s="86"/>
      <c r="F144" s="86"/>
    </row>
    <row r="145" spans="1:6" x14ac:dyDescent="0.25">
      <c r="A145" s="85"/>
      <c r="B145" s="85"/>
      <c r="C145" s="85"/>
      <c r="D145" s="86"/>
      <c r="E145" s="86"/>
      <c r="F145" s="86"/>
    </row>
    <row r="146" spans="1:6" x14ac:dyDescent="0.25">
      <c r="A146" s="85"/>
      <c r="B146" s="85"/>
      <c r="C146" s="85"/>
      <c r="D146" s="86"/>
      <c r="E146" s="86"/>
      <c r="F146" s="86"/>
    </row>
    <row r="147" spans="1:6" x14ac:dyDescent="0.25">
      <c r="A147" s="85"/>
      <c r="B147" s="85"/>
      <c r="C147" s="85"/>
      <c r="D147" s="86"/>
      <c r="E147" s="86"/>
      <c r="F147" s="86"/>
    </row>
    <row r="148" spans="1:6" x14ac:dyDescent="0.25">
      <c r="A148" s="85"/>
      <c r="B148" s="85"/>
      <c r="C148" s="85"/>
      <c r="D148" s="86"/>
      <c r="E148" s="86"/>
      <c r="F148" s="86"/>
    </row>
    <row r="149" spans="1:6" x14ac:dyDescent="0.25">
      <c r="A149" s="85"/>
      <c r="B149" s="85"/>
      <c r="C149" s="85"/>
      <c r="D149" s="86"/>
      <c r="E149" s="86"/>
      <c r="F149" s="86"/>
    </row>
    <row r="150" spans="1:6" x14ac:dyDescent="0.25">
      <c r="A150" s="85"/>
      <c r="B150" s="85"/>
      <c r="C150" s="85"/>
      <c r="D150" s="86"/>
      <c r="E150" s="86"/>
      <c r="F150" s="86"/>
    </row>
    <row r="151" spans="1:6" x14ac:dyDescent="0.25">
      <c r="A151" s="85"/>
      <c r="B151" s="85"/>
      <c r="C151" s="85"/>
      <c r="D151" s="86"/>
      <c r="E151" s="86"/>
      <c r="F151" s="86"/>
    </row>
    <row r="152" spans="1:6" x14ac:dyDescent="0.25">
      <c r="A152" s="85"/>
      <c r="B152" s="85"/>
      <c r="C152" s="85"/>
      <c r="D152" s="86"/>
      <c r="E152" s="86"/>
      <c r="F152" s="86"/>
    </row>
    <row r="153" spans="1:6" x14ac:dyDescent="0.25">
      <c r="A153" s="85"/>
      <c r="B153" s="85"/>
      <c r="C153" s="85"/>
      <c r="D153" s="86"/>
      <c r="E153" s="86"/>
      <c r="F153" s="86"/>
    </row>
    <row r="154" spans="1:6" x14ac:dyDescent="0.25">
      <c r="A154" s="31"/>
      <c r="B154" s="31"/>
      <c r="C154" s="31"/>
      <c r="D154" s="31"/>
      <c r="E154" s="31"/>
      <c r="F154" s="31"/>
    </row>
    <row r="155" spans="1:6" x14ac:dyDescent="0.25">
      <c r="A155" s="31"/>
      <c r="B155" s="31"/>
      <c r="C155" s="31"/>
      <c r="D155" s="31"/>
      <c r="E155" s="31"/>
      <c r="F155" s="31"/>
    </row>
    <row r="156" spans="1:6" x14ac:dyDescent="0.25">
      <c r="A156" s="32"/>
      <c r="B156" s="33"/>
      <c r="C156" s="33"/>
      <c r="D156" s="33"/>
      <c r="E156" s="33"/>
      <c r="F156" s="34"/>
    </row>
    <row r="157" spans="1:6" ht="13.8" x14ac:dyDescent="0.25">
      <c r="A157" s="91" t="s">
        <v>65</v>
      </c>
      <c r="B157" s="91"/>
      <c r="C157" s="91"/>
      <c r="D157" s="91"/>
      <c r="E157" s="91"/>
      <c r="F157" s="91"/>
    </row>
    <row r="158" spans="1:6" ht="8.25" customHeight="1" x14ac:dyDescent="0.25">
      <c r="A158" s="28"/>
      <c r="B158" s="29"/>
      <c r="C158" s="29"/>
      <c r="D158" s="29"/>
      <c r="E158" s="29"/>
      <c r="F158" s="30"/>
    </row>
    <row r="159" spans="1:6" ht="13.5" customHeight="1" x14ac:dyDescent="0.25">
      <c r="A159" s="82" t="s">
        <v>91</v>
      </c>
      <c r="B159" s="82"/>
      <c r="C159" s="82"/>
      <c r="D159" s="83" t="s">
        <v>122</v>
      </c>
      <c r="E159" s="83"/>
      <c r="F159" s="83"/>
    </row>
    <row r="160" spans="1:6" x14ac:dyDescent="0.25">
      <c r="A160" s="85"/>
      <c r="B160" s="85"/>
      <c r="C160" s="85"/>
      <c r="D160" s="86"/>
      <c r="E160" s="86"/>
      <c r="F160" s="86"/>
    </row>
    <row r="161" spans="1:6" x14ac:dyDescent="0.25">
      <c r="A161" s="85"/>
      <c r="B161" s="85"/>
      <c r="C161" s="85"/>
      <c r="D161" s="86"/>
      <c r="E161" s="86"/>
      <c r="F161" s="86"/>
    </row>
    <row r="162" spans="1:6" x14ac:dyDescent="0.25">
      <c r="A162" s="85"/>
      <c r="B162" s="85"/>
      <c r="C162" s="85"/>
      <c r="D162" s="86"/>
      <c r="E162" s="86"/>
      <c r="F162" s="86"/>
    </row>
    <row r="163" spans="1:6" x14ac:dyDescent="0.25">
      <c r="A163" s="85"/>
      <c r="B163" s="85"/>
      <c r="C163" s="85"/>
      <c r="D163" s="86"/>
      <c r="E163" s="86"/>
      <c r="F163" s="86"/>
    </row>
    <row r="164" spans="1:6" x14ac:dyDescent="0.25">
      <c r="A164" s="85"/>
      <c r="B164" s="85"/>
      <c r="C164" s="85"/>
      <c r="D164" s="86"/>
      <c r="E164" s="86"/>
      <c r="F164" s="86"/>
    </row>
    <row r="165" spans="1:6" x14ac:dyDescent="0.25">
      <c r="A165" s="85"/>
      <c r="B165" s="85"/>
      <c r="C165" s="85"/>
      <c r="D165" s="86"/>
      <c r="E165" s="86"/>
      <c r="F165" s="86"/>
    </row>
    <row r="166" spans="1:6" x14ac:dyDescent="0.25">
      <c r="A166" s="85"/>
      <c r="B166" s="85"/>
      <c r="C166" s="85"/>
      <c r="D166" s="86"/>
      <c r="E166" s="86"/>
      <c r="F166" s="86"/>
    </row>
    <row r="167" spans="1:6" x14ac:dyDescent="0.25">
      <c r="A167" s="85"/>
      <c r="B167" s="85"/>
      <c r="C167" s="85"/>
      <c r="D167" s="86"/>
      <c r="E167" s="86"/>
      <c r="F167" s="86"/>
    </row>
    <row r="168" spans="1:6" x14ac:dyDescent="0.25">
      <c r="A168" s="85"/>
      <c r="B168" s="85"/>
      <c r="C168" s="85"/>
      <c r="D168" s="86"/>
      <c r="E168" s="86"/>
      <c r="F168" s="86"/>
    </row>
    <row r="169" spans="1:6" x14ac:dyDescent="0.25">
      <c r="A169" s="85"/>
      <c r="B169" s="85"/>
      <c r="C169" s="85"/>
      <c r="D169" s="86"/>
      <c r="E169" s="86"/>
      <c r="F169" s="86"/>
    </row>
    <row r="170" spans="1:6" x14ac:dyDescent="0.25">
      <c r="A170" s="85"/>
      <c r="B170" s="85"/>
      <c r="C170" s="85"/>
      <c r="D170" s="86"/>
      <c r="E170" s="86"/>
      <c r="F170" s="86"/>
    </row>
    <row r="171" spans="1:6" x14ac:dyDescent="0.25">
      <c r="A171" s="85"/>
      <c r="B171" s="85"/>
      <c r="C171" s="85"/>
      <c r="D171" s="86"/>
      <c r="E171" s="86"/>
      <c r="F171" s="86"/>
    </row>
    <row r="172" spans="1:6" x14ac:dyDescent="0.25">
      <c r="A172" s="85"/>
      <c r="B172" s="85"/>
      <c r="C172" s="85"/>
      <c r="D172" s="86"/>
      <c r="E172" s="86"/>
      <c r="F172" s="86"/>
    </row>
    <row r="173" spans="1:6" x14ac:dyDescent="0.25">
      <c r="A173" s="85"/>
      <c r="B173" s="85"/>
      <c r="C173" s="85"/>
      <c r="D173" s="86"/>
      <c r="E173" s="86"/>
      <c r="F173" s="86"/>
    </row>
    <row r="174" spans="1:6" ht="15" customHeight="1" x14ac:dyDescent="0.25">
      <c r="A174" s="85"/>
      <c r="B174" s="85"/>
      <c r="C174" s="85"/>
      <c r="D174" s="86"/>
      <c r="E174" s="86"/>
      <c r="F174" s="86"/>
    </row>
    <row r="175" spans="1:6" s="6" customFormat="1" ht="13.5" customHeight="1" x14ac:dyDescent="0.2">
      <c r="A175" s="87"/>
      <c r="B175" s="87"/>
    </row>
    <row r="176" spans="1:6" s="6" customFormat="1" ht="15" customHeight="1" x14ac:dyDescent="0.2">
      <c r="A176" s="87"/>
      <c r="B176" s="87"/>
    </row>
    <row r="177" spans="1:6" s="6" customFormat="1" ht="15" customHeight="1" x14ac:dyDescent="0.2">
      <c r="A177" s="87"/>
      <c r="B177" s="87"/>
    </row>
    <row r="178" spans="1:6" ht="15" customHeight="1" x14ac:dyDescent="0.25">
      <c r="A178" s="100"/>
      <c r="B178" s="100"/>
      <c r="C178" s="22"/>
      <c r="D178" s="23"/>
      <c r="E178" s="23"/>
      <c r="F178" s="23"/>
    </row>
    <row r="179" spans="1:6" x14ac:dyDescent="0.25">
      <c r="A179" s="9"/>
      <c r="B179" s="9"/>
      <c r="C179" s="6"/>
      <c r="D179" s="6"/>
      <c r="E179" s="6"/>
      <c r="F179" s="6"/>
    </row>
    <row r="180" spans="1:6" x14ac:dyDescent="0.25">
      <c r="A180" s="6"/>
      <c r="B180" s="6"/>
      <c r="C180" s="6"/>
      <c r="D180" s="6"/>
      <c r="E180" s="6"/>
      <c r="F180" s="6"/>
    </row>
    <row r="181" spans="1:6" x14ac:dyDescent="0.25">
      <c r="A181" s="6"/>
      <c r="B181" s="6"/>
      <c r="C181" s="6"/>
      <c r="D181" s="6"/>
      <c r="E181" s="6"/>
      <c r="F181" s="6"/>
    </row>
    <row r="183" spans="1:6" x14ac:dyDescent="0.25">
      <c r="A183" s="32"/>
      <c r="B183" s="33"/>
      <c r="C183" s="33"/>
      <c r="D183" s="33"/>
      <c r="E183" s="33"/>
      <c r="F183" s="34"/>
    </row>
    <row r="184" spans="1:6" ht="26.25" customHeight="1" x14ac:dyDescent="0.25">
      <c r="A184" s="84" t="s">
        <v>66</v>
      </c>
      <c r="B184" s="84"/>
      <c r="C184" s="84"/>
      <c r="D184" s="84"/>
      <c r="E184" s="84"/>
      <c r="F184" s="84"/>
    </row>
    <row r="185" spans="1:6" ht="13.5" customHeight="1" x14ac:dyDescent="0.25">
      <c r="A185" s="82" t="s">
        <v>91</v>
      </c>
      <c r="B185" s="82"/>
      <c r="C185" s="82"/>
      <c r="D185" s="83" t="s">
        <v>122</v>
      </c>
      <c r="E185" s="83"/>
      <c r="F185" s="83"/>
    </row>
    <row r="186" spans="1:6" x14ac:dyDescent="0.25">
      <c r="A186" s="85"/>
      <c r="B186" s="85"/>
      <c r="C186" s="85"/>
      <c r="D186" s="86"/>
      <c r="E186" s="86"/>
      <c r="F186" s="86"/>
    </row>
    <row r="187" spans="1:6" x14ac:dyDescent="0.25">
      <c r="A187" s="85"/>
      <c r="B187" s="85"/>
      <c r="C187" s="85"/>
      <c r="D187" s="86"/>
      <c r="E187" s="86"/>
      <c r="F187" s="86"/>
    </row>
    <row r="188" spans="1:6" x14ac:dyDescent="0.25">
      <c r="A188" s="85"/>
      <c r="B188" s="85"/>
      <c r="C188" s="85"/>
      <c r="D188" s="86"/>
      <c r="E188" s="86"/>
      <c r="F188" s="86"/>
    </row>
    <row r="189" spans="1:6" x14ac:dyDescent="0.25">
      <c r="A189" s="85"/>
      <c r="B189" s="85"/>
      <c r="C189" s="85"/>
      <c r="D189" s="86"/>
      <c r="E189" s="86"/>
      <c r="F189" s="86"/>
    </row>
    <row r="190" spans="1:6" x14ac:dyDescent="0.25">
      <c r="A190" s="85"/>
      <c r="B190" s="85"/>
      <c r="C190" s="85"/>
      <c r="D190" s="86"/>
      <c r="E190" s="86"/>
      <c r="F190" s="86"/>
    </row>
    <row r="191" spans="1:6" x14ac:dyDescent="0.25">
      <c r="A191" s="85"/>
      <c r="B191" s="85"/>
      <c r="C191" s="85"/>
      <c r="D191" s="86"/>
      <c r="E191" s="86"/>
      <c r="F191" s="86"/>
    </row>
    <row r="192" spans="1:6" x14ac:dyDescent="0.25">
      <c r="A192" s="85"/>
      <c r="B192" s="85"/>
      <c r="C192" s="85"/>
      <c r="D192" s="86"/>
      <c r="E192" s="86"/>
      <c r="F192" s="86"/>
    </row>
    <row r="193" spans="1:6" x14ac:dyDescent="0.25">
      <c r="A193" s="85"/>
      <c r="B193" s="85"/>
      <c r="C193" s="85"/>
      <c r="D193" s="86"/>
      <c r="E193" s="86"/>
      <c r="F193" s="86"/>
    </row>
    <row r="194" spans="1:6" x14ac:dyDescent="0.25">
      <c r="A194" s="85"/>
      <c r="B194" s="85"/>
      <c r="C194" s="85"/>
      <c r="D194" s="86"/>
      <c r="E194" s="86"/>
      <c r="F194" s="86"/>
    </row>
    <row r="195" spans="1:6" x14ac:dyDescent="0.25">
      <c r="A195" s="85"/>
      <c r="B195" s="85"/>
      <c r="C195" s="85"/>
      <c r="D195" s="86"/>
      <c r="E195" s="86"/>
      <c r="F195" s="86"/>
    </row>
    <row r="196" spans="1:6" x14ac:dyDescent="0.25">
      <c r="A196" s="85"/>
      <c r="B196" s="85"/>
      <c r="C196" s="85"/>
      <c r="D196" s="86"/>
      <c r="E196" s="86"/>
      <c r="F196" s="86"/>
    </row>
    <row r="197" spans="1:6" x14ac:dyDescent="0.25">
      <c r="A197" s="85"/>
      <c r="B197" s="85"/>
      <c r="C197" s="85"/>
      <c r="D197" s="86"/>
      <c r="E197" s="86"/>
      <c r="F197" s="86"/>
    </row>
    <row r="198" spans="1:6" x14ac:dyDescent="0.25">
      <c r="A198" s="85"/>
      <c r="B198" s="85"/>
      <c r="C198" s="85"/>
      <c r="D198" s="86"/>
      <c r="E198" s="86"/>
      <c r="F198" s="86"/>
    </row>
    <row r="199" spans="1:6" x14ac:dyDescent="0.25">
      <c r="A199" s="85"/>
      <c r="B199" s="85"/>
      <c r="C199" s="85"/>
      <c r="D199" s="86"/>
      <c r="E199" s="86"/>
      <c r="F199" s="86"/>
    </row>
    <row r="200" spans="1:6" x14ac:dyDescent="0.25">
      <c r="A200" s="85"/>
      <c r="B200" s="85"/>
      <c r="C200" s="85"/>
      <c r="D200" s="86"/>
      <c r="E200" s="86"/>
      <c r="F200" s="86"/>
    </row>
    <row r="201" spans="1:6" x14ac:dyDescent="0.25">
      <c r="A201" s="85"/>
      <c r="B201" s="85"/>
      <c r="C201" s="85"/>
      <c r="D201" s="86"/>
      <c r="E201" s="86"/>
      <c r="F201" s="86"/>
    </row>
    <row r="202" spans="1:6" x14ac:dyDescent="0.25">
      <c r="A202" s="85"/>
      <c r="B202" s="85"/>
      <c r="C202" s="85"/>
      <c r="D202" s="86"/>
      <c r="E202" s="86"/>
      <c r="F202" s="86"/>
    </row>
    <row r="203" spans="1:6" x14ac:dyDescent="0.25">
      <c r="A203" s="85"/>
      <c r="B203" s="85"/>
      <c r="C203" s="85"/>
      <c r="D203" s="86"/>
      <c r="E203" s="86"/>
      <c r="F203" s="86"/>
    </row>
    <row r="204" spans="1:6" x14ac:dyDescent="0.25">
      <c r="A204" s="85"/>
      <c r="B204" s="85"/>
      <c r="C204" s="85"/>
      <c r="D204" s="86"/>
      <c r="E204" s="86"/>
      <c r="F204" s="86"/>
    </row>
    <row r="206" spans="1:6" x14ac:dyDescent="0.25">
      <c r="A206" s="35"/>
      <c r="B206" s="35"/>
      <c r="C206" s="35"/>
      <c r="D206" s="35"/>
      <c r="E206" s="35"/>
      <c r="F206" s="35"/>
    </row>
    <row r="207" spans="1:6" ht="2.25" customHeight="1" x14ac:dyDescent="0.25"/>
    <row r="208" spans="1:6" x14ac:dyDescent="0.25">
      <c r="A208" s="32"/>
      <c r="B208" s="33"/>
      <c r="C208" s="33"/>
      <c r="D208" s="33"/>
      <c r="E208" s="33"/>
      <c r="F208" s="34"/>
    </row>
    <row r="209" spans="1:6" ht="26.25" customHeight="1" x14ac:dyDescent="0.25">
      <c r="A209" s="84" t="s">
        <v>67</v>
      </c>
      <c r="B209" s="84"/>
      <c r="C209" s="84"/>
      <c r="D209" s="84"/>
      <c r="E209" s="84"/>
      <c r="F209" s="84"/>
    </row>
    <row r="210" spans="1:6" ht="13.5" customHeight="1" x14ac:dyDescent="0.25">
      <c r="A210" s="82" t="s">
        <v>91</v>
      </c>
      <c r="B210" s="82"/>
      <c r="C210" s="82"/>
      <c r="D210" s="83" t="s">
        <v>122</v>
      </c>
      <c r="E210" s="83"/>
      <c r="F210" s="83"/>
    </row>
    <row r="211" spans="1:6" x14ac:dyDescent="0.25">
      <c r="A211" s="85"/>
      <c r="B211" s="85"/>
      <c r="C211" s="85"/>
      <c r="D211" s="86"/>
      <c r="E211" s="86"/>
      <c r="F211" s="86"/>
    </row>
    <row r="212" spans="1:6" x14ac:dyDescent="0.25">
      <c r="A212" s="85"/>
      <c r="B212" s="85"/>
      <c r="C212" s="85"/>
      <c r="D212" s="86"/>
      <c r="E212" s="86"/>
      <c r="F212" s="86"/>
    </row>
    <row r="213" spans="1:6" x14ac:dyDescent="0.25">
      <c r="A213" s="85"/>
      <c r="B213" s="85"/>
      <c r="C213" s="85"/>
      <c r="D213" s="86"/>
      <c r="E213" s="86"/>
      <c r="F213" s="86"/>
    </row>
    <row r="214" spans="1:6" x14ac:dyDescent="0.25">
      <c r="A214" s="85"/>
      <c r="B214" s="85"/>
      <c r="C214" s="85"/>
      <c r="D214" s="86"/>
      <c r="E214" s="86"/>
      <c r="F214" s="86"/>
    </row>
    <row r="215" spans="1:6" x14ac:dyDescent="0.25">
      <c r="A215" s="85"/>
      <c r="B215" s="85"/>
      <c r="C215" s="85"/>
      <c r="D215" s="86"/>
      <c r="E215" s="86"/>
      <c r="F215" s="86"/>
    </row>
    <row r="216" spans="1:6" x14ac:dyDescent="0.25">
      <c r="A216" s="85"/>
      <c r="B216" s="85"/>
      <c r="C216" s="85"/>
      <c r="D216" s="86"/>
      <c r="E216" s="86"/>
      <c r="F216" s="86"/>
    </row>
    <row r="217" spans="1:6" x14ac:dyDescent="0.25">
      <c r="A217" s="85"/>
      <c r="B217" s="85"/>
      <c r="C217" s="85"/>
      <c r="D217" s="86"/>
      <c r="E217" s="86"/>
      <c r="F217" s="86"/>
    </row>
    <row r="218" spans="1:6" x14ac:dyDescent="0.25">
      <c r="A218" s="85"/>
      <c r="B218" s="85"/>
      <c r="C218" s="85"/>
      <c r="D218" s="86"/>
      <c r="E218" s="86"/>
      <c r="F218" s="86"/>
    </row>
    <row r="219" spans="1:6" x14ac:dyDescent="0.25">
      <c r="A219" s="85"/>
      <c r="B219" s="85"/>
      <c r="C219" s="85"/>
      <c r="D219" s="86"/>
      <c r="E219" s="86"/>
      <c r="F219" s="86"/>
    </row>
    <row r="220" spans="1:6" x14ac:dyDescent="0.25">
      <c r="A220" s="85"/>
      <c r="B220" s="85"/>
      <c r="C220" s="85"/>
      <c r="D220" s="86"/>
      <c r="E220" s="86"/>
      <c r="F220" s="86"/>
    </row>
    <row r="221" spans="1:6" x14ac:dyDescent="0.25">
      <c r="A221" s="85"/>
      <c r="B221" s="85"/>
      <c r="C221" s="85"/>
      <c r="D221" s="86"/>
      <c r="E221" s="86"/>
      <c r="F221" s="86"/>
    </row>
    <row r="222" spans="1:6" x14ac:dyDescent="0.25">
      <c r="A222" s="85"/>
      <c r="B222" s="85"/>
      <c r="C222" s="85"/>
      <c r="D222" s="86"/>
      <c r="E222" s="86"/>
      <c r="F222" s="86"/>
    </row>
    <row r="223" spans="1:6" x14ac:dyDescent="0.25">
      <c r="A223" s="85"/>
      <c r="B223" s="85"/>
      <c r="C223" s="85"/>
      <c r="D223" s="86"/>
      <c r="E223" s="86"/>
      <c r="F223" s="86"/>
    </row>
    <row r="224" spans="1:6" x14ac:dyDescent="0.25">
      <c r="A224" s="85"/>
      <c r="B224" s="85"/>
      <c r="C224" s="85"/>
      <c r="D224" s="86"/>
      <c r="E224" s="86"/>
      <c r="F224" s="86"/>
    </row>
    <row r="225" spans="1:6" x14ac:dyDescent="0.25">
      <c r="A225" s="85"/>
      <c r="B225" s="85"/>
      <c r="C225" s="85"/>
      <c r="D225" s="86"/>
      <c r="E225" s="86"/>
      <c r="F225" s="86"/>
    </row>
    <row r="226" spans="1:6" x14ac:dyDescent="0.25">
      <c r="A226" s="85"/>
      <c r="B226" s="85"/>
      <c r="C226" s="85"/>
      <c r="D226" s="86"/>
      <c r="E226" s="86"/>
      <c r="F226" s="86"/>
    </row>
    <row r="227" spans="1:6" x14ac:dyDescent="0.25">
      <c r="A227" s="85"/>
      <c r="B227" s="85"/>
      <c r="C227" s="85"/>
      <c r="D227" s="86"/>
      <c r="E227" s="86"/>
      <c r="F227" s="86"/>
    </row>
    <row r="228" spans="1:6" x14ac:dyDescent="0.25">
      <c r="A228" s="85"/>
      <c r="B228" s="85"/>
      <c r="C228" s="85"/>
      <c r="D228" s="86"/>
      <c r="E228" s="86"/>
      <c r="F228" s="86"/>
    </row>
    <row r="229" spans="1:6" x14ac:dyDescent="0.25">
      <c r="A229" s="85"/>
      <c r="B229" s="85"/>
      <c r="C229" s="85"/>
      <c r="D229" s="86"/>
      <c r="E229" s="86"/>
      <c r="F229" s="86"/>
    </row>
    <row r="231" spans="1:6" ht="9.75" customHeight="1" x14ac:dyDescent="0.25">
      <c r="A231" s="35"/>
      <c r="B231" s="35"/>
      <c r="C231" s="35"/>
      <c r="D231" s="35"/>
      <c r="E231" s="35"/>
      <c r="F231" s="35"/>
    </row>
    <row r="232" spans="1:6" ht="1.5" customHeight="1" x14ac:dyDescent="0.25">
      <c r="A232" s="35"/>
      <c r="B232" s="35"/>
      <c r="C232" s="35"/>
      <c r="D232" s="35"/>
      <c r="E232" s="35"/>
      <c r="F232" s="35"/>
    </row>
    <row r="233" spans="1:6" x14ac:dyDescent="0.25">
      <c r="A233" s="32"/>
      <c r="B233" s="33"/>
      <c r="C233" s="33"/>
      <c r="D233" s="33"/>
      <c r="E233" s="33"/>
      <c r="F233" s="34"/>
    </row>
    <row r="234" spans="1:6" ht="26.25" customHeight="1" x14ac:dyDescent="0.25">
      <c r="A234" s="84" t="s">
        <v>68</v>
      </c>
      <c r="B234" s="84"/>
      <c r="C234" s="84"/>
      <c r="D234" s="84"/>
      <c r="E234" s="84"/>
      <c r="F234" s="84"/>
    </row>
    <row r="235" spans="1:6" ht="13.5" customHeight="1" x14ac:dyDescent="0.25">
      <c r="A235" s="82" t="s">
        <v>91</v>
      </c>
      <c r="B235" s="82"/>
      <c r="C235" s="82"/>
      <c r="D235" s="83" t="s">
        <v>122</v>
      </c>
      <c r="E235" s="83"/>
      <c r="F235" s="83"/>
    </row>
    <row r="236" spans="1:6" x14ac:dyDescent="0.25">
      <c r="A236" s="85"/>
      <c r="B236" s="85"/>
      <c r="C236" s="85"/>
      <c r="D236" s="86"/>
      <c r="E236" s="86"/>
      <c r="F236" s="86"/>
    </row>
    <row r="237" spans="1:6" x14ac:dyDescent="0.25">
      <c r="A237" s="85"/>
      <c r="B237" s="85"/>
      <c r="C237" s="85"/>
      <c r="D237" s="86"/>
      <c r="E237" s="86"/>
      <c r="F237" s="86"/>
    </row>
    <row r="238" spans="1:6" x14ac:dyDescent="0.25">
      <c r="A238" s="85"/>
      <c r="B238" s="85"/>
      <c r="C238" s="85"/>
      <c r="D238" s="86"/>
      <c r="E238" s="86"/>
      <c r="F238" s="86"/>
    </row>
    <row r="239" spans="1:6" x14ac:dyDescent="0.25">
      <c r="A239" s="85"/>
      <c r="B239" s="85"/>
      <c r="C239" s="85"/>
      <c r="D239" s="86"/>
      <c r="E239" s="86"/>
      <c r="F239" s="86"/>
    </row>
    <row r="240" spans="1:6" x14ac:dyDescent="0.25">
      <c r="A240" s="85"/>
      <c r="B240" s="85"/>
      <c r="C240" s="85"/>
      <c r="D240" s="86"/>
      <c r="E240" s="86"/>
      <c r="F240" s="86"/>
    </row>
    <row r="241" spans="1:6" x14ac:dyDescent="0.25">
      <c r="A241" s="85"/>
      <c r="B241" s="85"/>
      <c r="C241" s="85"/>
      <c r="D241" s="86"/>
      <c r="E241" s="86"/>
      <c r="F241" s="86"/>
    </row>
    <row r="242" spans="1:6" x14ac:dyDescent="0.25">
      <c r="A242" s="85"/>
      <c r="B242" s="85"/>
      <c r="C242" s="85"/>
      <c r="D242" s="86"/>
      <c r="E242" s="86"/>
      <c r="F242" s="86"/>
    </row>
    <row r="243" spans="1:6" x14ac:dyDescent="0.25">
      <c r="A243" s="85"/>
      <c r="B243" s="85"/>
      <c r="C243" s="85"/>
      <c r="D243" s="86"/>
      <c r="E243" s="86"/>
      <c r="F243" s="86"/>
    </row>
    <row r="244" spans="1:6" x14ac:dyDescent="0.25">
      <c r="A244" s="85"/>
      <c r="B244" s="85"/>
      <c r="C244" s="85"/>
      <c r="D244" s="86"/>
      <c r="E244" s="86"/>
      <c r="F244" s="86"/>
    </row>
    <row r="245" spans="1:6" x14ac:dyDescent="0.25">
      <c r="A245" s="85"/>
      <c r="B245" s="85"/>
      <c r="C245" s="85"/>
      <c r="D245" s="86"/>
      <c r="E245" s="86"/>
      <c r="F245" s="86"/>
    </row>
    <row r="246" spans="1:6" x14ac:dyDescent="0.25">
      <c r="A246" s="85"/>
      <c r="B246" s="85"/>
      <c r="C246" s="85"/>
      <c r="D246" s="86"/>
      <c r="E246" s="86"/>
      <c r="F246" s="86"/>
    </row>
    <row r="247" spans="1:6" x14ac:dyDescent="0.25">
      <c r="A247" s="85"/>
      <c r="B247" s="85"/>
      <c r="C247" s="85"/>
      <c r="D247" s="86"/>
      <c r="E247" s="86"/>
      <c r="F247" s="86"/>
    </row>
    <row r="248" spans="1:6" x14ac:dyDescent="0.25">
      <c r="A248" s="85"/>
      <c r="B248" s="85"/>
      <c r="C248" s="85"/>
      <c r="D248" s="86"/>
      <c r="E248" s="86"/>
      <c r="F248" s="86"/>
    </row>
    <row r="249" spans="1:6" x14ac:dyDescent="0.25">
      <c r="A249" s="85"/>
      <c r="B249" s="85"/>
      <c r="C249" s="85"/>
      <c r="D249" s="86"/>
      <c r="E249" s="86"/>
      <c r="F249" s="86"/>
    </row>
    <row r="250" spans="1:6" x14ac:dyDescent="0.25">
      <c r="A250" s="85"/>
      <c r="B250" s="85"/>
      <c r="C250" s="85"/>
      <c r="D250" s="86"/>
      <c r="E250" s="86"/>
      <c r="F250" s="86"/>
    </row>
    <row r="251" spans="1:6" x14ac:dyDescent="0.25">
      <c r="A251" s="85"/>
      <c r="B251" s="85"/>
      <c r="C251" s="85"/>
      <c r="D251" s="86"/>
      <c r="E251" s="86"/>
      <c r="F251" s="86"/>
    </row>
    <row r="252" spans="1:6" x14ac:dyDescent="0.25">
      <c r="A252" s="85"/>
      <c r="B252" s="85"/>
      <c r="C252" s="85"/>
      <c r="D252" s="86"/>
      <c r="E252" s="86"/>
      <c r="F252" s="86"/>
    </row>
    <row r="253" spans="1:6" x14ac:dyDescent="0.25">
      <c r="A253" s="85"/>
      <c r="B253" s="85"/>
      <c r="C253" s="85"/>
      <c r="D253" s="86"/>
      <c r="E253" s="86"/>
      <c r="F253" s="86"/>
    </row>
    <row r="254" spans="1:6" x14ac:dyDescent="0.25">
      <c r="A254" s="85"/>
      <c r="B254" s="85"/>
      <c r="C254" s="85"/>
      <c r="D254" s="86"/>
      <c r="E254" s="86"/>
      <c r="F254" s="86"/>
    </row>
    <row r="255" spans="1:6" x14ac:dyDescent="0.25">
      <c r="A255" s="85"/>
      <c r="B255" s="85"/>
      <c r="C255" s="85"/>
      <c r="D255" s="86"/>
      <c r="E255" s="86"/>
      <c r="F255" s="86"/>
    </row>
    <row r="256" spans="1:6" x14ac:dyDescent="0.25">
      <c r="A256" s="35"/>
      <c r="B256" s="35"/>
      <c r="C256" s="35"/>
      <c r="D256" s="35"/>
      <c r="E256" s="35"/>
      <c r="F256" s="35"/>
    </row>
    <row r="258" spans="1:6" ht="13.5" customHeight="1" x14ac:dyDescent="0.25">
      <c r="A258" s="87"/>
      <c r="B258" s="87"/>
      <c r="C258" s="6"/>
      <c r="D258" s="6"/>
      <c r="E258" s="6"/>
      <c r="F258" s="6"/>
    </row>
    <row r="259" spans="1:6" ht="15" customHeight="1" x14ac:dyDescent="0.25">
      <c r="A259" s="87"/>
      <c r="B259" s="87"/>
      <c r="C259" s="6"/>
      <c r="D259" s="6"/>
      <c r="E259" s="6"/>
      <c r="F259" s="6"/>
    </row>
    <row r="260" spans="1:6" ht="15" customHeight="1" x14ac:dyDescent="0.25">
      <c r="A260" s="87"/>
      <c r="B260" s="87"/>
      <c r="C260" s="6"/>
      <c r="D260" s="6"/>
      <c r="E260" s="6"/>
      <c r="F260" s="6"/>
    </row>
    <row r="261" spans="1:6" ht="15" customHeight="1" x14ac:dyDescent="0.25">
      <c r="A261" s="87"/>
      <c r="B261" s="87"/>
      <c r="C261" s="22"/>
      <c r="D261" s="23"/>
      <c r="E261" s="23"/>
      <c r="F261" s="23"/>
    </row>
    <row r="262" spans="1:6" x14ac:dyDescent="0.25">
      <c r="A262" s="8"/>
      <c r="B262" s="8"/>
      <c r="C262" s="7"/>
      <c r="D262" s="6"/>
      <c r="E262" s="6"/>
      <c r="F262" s="6"/>
    </row>
    <row r="263" spans="1:6" x14ac:dyDescent="0.25">
      <c r="A263" s="7"/>
      <c r="B263" s="7"/>
      <c r="C263" s="7"/>
      <c r="D263" s="6"/>
      <c r="E263" s="6"/>
      <c r="F263" s="6"/>
    </row>
    <row r="264" spans="1:6" x14ac:dyDescent="0.25">
      <c r="A264" s="7"/>
      <c r="B264" s="7"/>
      <c r="C264" s="7"/>
      <c r="D264" s="6"/>
      <c r="E264" s="6"/>
      <c r="F264" s="6"/>
    </row>
    <row r="266" spans="1:6" x14ac:dyDescent="0.25">
      <c r="A266" s="32"/>
      <c r="B266" s="33"/>
      <c r="C266" s="33"/>
      <c r="D266" s="33"/>
      <c r="E266" s="33"/>
      <c r="F266" s="34"/>
    </row>
    <row r="267" spans="1:6" ht="26.25" customHeight="1" x14ac:dyDescent="0.25">
      <c r="A267" s="84" t="s">
        <v>82</v>
      </c>
      <c r="B267" s="84"/>
      <c r="C267" s="84"/>
      <c r="D267" s="84"/>
      <c r="E267" s="84"/>
      <c r="F267" s="84"/>
    </row>
    <row r="268" spans="1:6" ht="13.5" customHeight="1" x14ac:dyDescent="0.25">
      <c r="A268" s="81" t="s">
        <v>91</v>
      </c>
      <c r="B268" s="81"/>
      <c r="C268" s="81"/>
      <c r="D268" s="81"/>
      <c r="E268" s="81"/>
      <c r="F268" s="81"/>
    </row>
    <row r="269" spans="1:6" x14ac:dyDescent="0.25">
      <c r="A269" s="92"/>
      <c r="B269" s="92"/>
      <c r="C269" s="92"/>
      <c r="D269" s="92"/>
      <c r="E269" s="92"/>
      <c r="F269" s="92"/>
    </row>
    <row r="270" spans="1:6" x14ac:dyDescent="0.25">
      <c r="A270" s="92"/>
      <c r="B270" s="92"/>
      <c r="C270" s="92"/>
      <c r="D270" s="92"/>
      <c r="E270" s="92"/>
      <c r="F270" s="92"/>
    </row>
    <row r="271" spans="1:6" x14ac:dyDescent="0.25">
      <c r="A271" s="92"/>
      <c r="B271" s="92"/>
      <c r="C271" s="92"/>
      <c r="D271" s="92"/>
      <c r="E271" s="92"/>
      <c r="F271" s="92"/>
    </row>
    <row r="272" spans="1:6" x14ac:dyDescent="0.25">
      <c r="A272" s="92"/>
      <c r="B272" s="92"/>
      <c r="C272" s="92"/>
      <c r="D272" s="92"/>
      <c r="E272" s="92"/>
      <c r="F272" s="92"/>
    </row>
    <row r="273" spans="1:6" x14ac:dyDescent="0.25">
      <c r="A273" s="92"/>
      <c r="B273" s="92"/>
      <c r="C273" s="92"/>
      <c r="D273" s="92"/>
      <c r="E273" s="92"/>
      <c r="F273" s="92"/>
    </row>
    <row r="274" spans="1:6" x14ac:dyDescent="0.25">
      <c r="A274" s="92"/>
      <c r="B274" s="92"/>
      <c r="C274" s="92"/>
      <c r="D274" s="92"/>
      <c r="E274" s="92"/>
      <c r="F274" s="92"/>
    </row>
    <row r="275" spans="1:6" x14ac:dyDescent="0.25">
      <c r="A275" s="92"/>
      <c r="B275" s="92"/>
      <c r="C275" s="92"/>
      <c r="D275" s="92"/>
      <c r="E275" s="92"/>
      <c r="F275" s="92"/>
    </row>
    <row r="276" spans="1:6" x14ac:dyDescent="0.25">
      <c r="A276" s="92"/>
      <c r="B276" s="92"/>
      <c r="C276" s="92"/>
      <c r="D276" s="92"/>
      <c r="E276" s="92"/>
      <c r="F276" s="92"/>
    </row>
    <row r="277" spans="1:6" x14ac:dyDescent="0.25">
      <c r="A277" s="92"/>
      <c r="B277" s="92"/>
      <c r="C277" s="92"/>
      <c r="D277" s="92"/>
      <c r="E277" s="92"/>
      <c r="F277" s="92"/>
    </row>
    <row r="278" spans="1:6" x14ac:dyDescent="0.25">
      <c r="A278" s="92"/>
      <c r="B278" s="92"/>
      <c r="C278" s="92"/>
      <c r="D278" s="92"/>
      <c r="E278" s="92"/>
      <c r="F278" s="92"/>
    </row>
    <row r="279" spans="1:6" x14ac:dyDescent="0.25">
      <c r="A279" s="92"/>
      <c r="B279" s="92"/>
      <c r="C279" s="92"/>
      <c r="D279" s="92"/>
      <c r="E279" s="92"/>
      <c r="F279" s="92"/>
    </row>
    <row r="280" spans="1:6" x14ac:dyDescent="0.25">
      <c r="A280" s="92"/>
      <c r="B280" s="92"/>
      <c r="C280" s="92"/>
      <c r="D280" s="92"/>
      <c r="E280" s="92"/>
      <c r="F280" s="92"/>
    </row>
    <row r="281" spans="1:6" x14ac:dyDescent="0.25">
      <c r="A281" s="92"/>
      <c r="B281" s="92"/>
      <c r="C281" s="92"/>
      <c r="D281" s="92"/>
      <c r="E281" s="92"/>
      <c r="F281" s="92"/>
    </row>
    <row r="282" spans="1:6" x14ac:dyDescent="0.25">
      <c r="A282" s="92"/>
      <c r="B282" s="92"/>
      <c r="C282" s="92"/>
      <c r="D282" s="92"/>
      <c r="E282" s="92"/>
      <c r="F282" s="92"/>
    </row>
    <row r="283" spans="1:6" x14ac:dyDescent="0.25">
      <c r="A283" s="92"/>
      <c r="B283" s="92"/>
      <c r="C283" s="92"/>
      <c r="D283" s="92"/>
      <c r="E283" s="92"/>
      <c r="F283" s="92"/>
    </row>
    <row r="284" spans="1:6" x14ac:dyDescent="0.25">
      <c r="A284" s="92"/>
      <c r="B284" s="92"/>
      <c r="C284" s="92"/>
      <c r="D284" s="92"/>
      <c r="E284" s="92"/>
      <c r="F284" s="92"/>
    </row>
    <row r="285" spans="1:6" x14ac:dyDescent="0.25">
      <c r="A285" s="92"/>
      <c r="B285" s="92"/>
      <c r="C285" s="92"/>
      <c r="D285" s="92"/>
      <c r="E285" s="92"/>
      <c r="F285" s="92"/>
    </row>
    <row r="286" spans="1:6" x14ac:dyDescent="0.25">
      <c r="A286" s="92"/>
      <c r="B286" s="92"/>
      <c r="C286" s="92"/>
      <c r="D286" s="92"/>
      <c r="E286" s="92"/>
      <c r="F286" s="92"/>
    </row>
    <row r="287" spans="1:6" x14ac:dyDescent="0.25">
      <c r="A287" s="36"/>
      <c r="B287" s="35"/>
      <c r="C287" s="35"/>
      <c r="D287" s="35"/>
      <c r="E287" s="35"/>
      <c r="F287" s="37"/>
    </row>
    <row r="288" spans="1:6" ht="13.5" customHeight="1" x14ac:dyDescent="0.25">
      <c r="A288" s="81" t="s">
        <v>122</v>
      </c>
      <c r="B288" s="81"/>
      <c r="C288" s="81"/>
      <c r="D288" s="81"/>
      <c r="E288" s="81"/>
      <c r="F288" s="81"/>
    </row>
    <row r="289" spans="1:6" x14ac:dyDescent="0.25">
      <c r="A289" s="99"/>
      <c r="B289" s="99"/>
      <c r="C289" s="99"/>
      <c r="D289" s="99"/>
      <c r="E289" s="99"/>
      <c r="F289" s="99"/>
    </row>
    <row r="290" spans="1:6" x14ac:dyDescent="0.25">
      <c r="A290" s="99"/>
      <c r="B290" s="99"/>
      <c r="C290" s="99"/>
      <c r="D290" s="99"/>
      <c r="E290" s="99"/>
      <c r="F290" s="99"/>
    </row>
    <row r="291" spans="1:6" x14ac:dyDescent="0.25">
      <c r="A291" s="99"/>
      <c r="B291" s="99"/>
      <c r="C291" s="99"/>
      <c r="D291" s="99"/>
      <c r="E291" s="99"/>
      <c r="F291" s="99"/>
    </row>
    <row r="292" spans="1:6" x14ac:dyDescent="0.25">
      <c r="A292" s="99"/>
      <c r="B292" s="99"/>
      <c r="C292" s="99"/>
      <c r="D292" s="99"/>
      <c r="E292" s="99"/>
      <c r="F292" s="99"/>
    </row>
    <row r="293" spans="1:6" x14ac:dyDescent="0.25">
      <c r="A293" s="99"/>
      <c r="B293" s="99"/>
      <c r="C293" s="99"/>
      <c r="D293" s="99"/>
      <c r="E293" s="99"/>
      <c r="F293" s="99"/>
    </row>
    <row r="294" spans="1:6" x14ac:dyDescent="0.25">
      <c r="A294" s="99"/>
      <c r="B294" s="99"/>
      <c r="C294" s="99"/>
      <c r="D294" s="99"/>
      <c r="E294" s="99"/>
      <c r="F294" s="99"/>
    </row>
    <row r="295" spans="1:6" x14ac:dyDescent="0.25">
      <c r="A295" s="99"/>
      <c r="B295" s="99"/>
      <c r="C295" s="99"/>
      <c r="D295" s="99"/>
      <c r="E295" s="99"/>
      <c r="F295" s="99"/>
    </row>
    <row r="296" spans="1:6" x14ac:dyDescent="0.25">
      <c r="A296" s="99"/>
      <c r="B296" s="99"/>
      <c r="C296" s="99"/>
      <c r="D296" s="99"/>
      <c r="E296" s="99"/>
      <c r="F296" s="99"/>
    </row>
    <row r="297" spans="1:6" x14ac:dyDescent="0.25">
      <c r="A297" s="99"/>
      <c r="B297" s="99"/>
      <c r="C297" s="99"/>
      <c r="D297" s="99"/>
      <c r="E297" s="99"/>
      <c r="F297" s="99"/>
    </row>
    <row r="298" spans="1:6" x14ac:dyDescent="0.25">
      <c r="A298" s="99"/>
      <c r="B298" s="99"/>
      <c r="C298" s="99"/>
      <c r="D298" s="99"/>
      <c r="E298" s="99"/>
      <c r="F298" s="99"/>
    </row>
    <row r="299" spans="1:6" x14ac:dyDescent="0.25">
      <c r="A299" s="99"/>
      <c r="B299" s="99"/>
      <c r="C299" s="99"/>
      <c r="D299" s="99"/>
      <c r="E299" s="99"/>
      <c r="F299" s="99"/>
    </row>
    <row r="300" spans="1:6" x14ac:dyDescent="0.25">
      <c r="A300" s="99"/>
      <c r="B300" s="99"/>
      <c r="C300" s="99"/>
      <c r="D300" s="99"/>
      <c r="E300" s="99"/>
      <c r="F300" s="99"/>
    </row>
    <row r="301" spans="1:6" x14ac:dyDescent="0.25">
      <c r="A301" s="99"/>
      <c r="B301" s="99"/>
      <c r="C301" s="99"/>
      <c r="D301" s="99"/>
      <c r="E301" s="99"/>
      <c r="F301" s="99"/>
    </row>
    <row r="302" spans="1:6" x14ac:dyDescent="0.25">
      <c r="A302" s="99"/>
      <c r="B302" s="99"/>
      <c r="C302" s="99"/>
      <c r="D302" s="99"/>
      <c r="E302" s="99"/>
      <c r="F302" s="99"/>
    </row>
    <row r="303" spans="1:6" x14ac:dyDescent="0.25">
      <c r="A303" s="99"/>
      <c r="B303" s="99"/>
      <c r="C303" s="99"/>
      <c r="D303" s="99"/>
      <c r="E303" s="99"/>
      <c r="F303" s="99"/>
    </row>
    <row r="304" spans="1:6" x14ac:dyDescent="0.25">
      <c r="A304" s="99"/>
      <c r="B304" s="99"/>
      <c r="C304" s="99"/>
      <c r="D304" s="99"/>
      <c r="E304" s="99"/>
      <c r="F304" s="99"/>
    </row>
    <row r="305" spans="1:6" x14ac:dyDescent="0.25">
      <c r="A305" s="99"/>
      <c r="B305" s="99"/>
      <c r="C305" s="99"/>
      <c r="D305" s="99"/>
      <c r="E305" s="99"/>
      <c r="F305" s="99"/>
    </row>
    <row r="306" spans="1:6" x14ac:dyDescent="0.25">
      <c r="A306" s="99"/>
      <c r="B306" s="99"/>
      <c r="C306" s="99"/>
      <c r="D306" s="99"/>
      <c r="E306" s="99"/>
      <c r="F306" s="99"/>
    </row>
    <row r="307" spans="1:6" x14ac:dyDescent="0.25">
      <c r="A307" s="99"/>
      <c r="B307" s="99"/>
      <c r="C307" s="99"/>
      <c r="D307" s="99"/>
      <c r="E307" s="99"/>
      <c r="F307" s="99"/>
    </row>
    <row r="308" spans="1:6" x14ac:dyDescent="0.25">
      <c r="A308" s="35"/>
      <c r="B308" s="35"/>
      <c r="C308" s="35"/>
      <c r="D308" s="35"/>
      <c r="E308" s="35"/>
      <c r="F308" s="35"/>
    </row>
    <row r="310" spans="1:6" x14ac:dyDescent="0.25">
      <c r="A310" s="32"/>
      <c r="B310" s="33"/>
      <c r="C310" s="33"/>
      <c r="D310" s="33"/>
      <c r="E310" s="33"/>
      <c r="F310" s="34"/>
    </row>
    <row r="311" spans="1:6" ht="26.25" customHeight="1" x14ac:dyDescent="0.25">
      <c r="A311" s="84" t="s">
        <v>69</v>
      </c>
      <c r="B311" s="84"/>
      <c r="C311" s="84"/>
      <c r="D311" s="84"/>
      <c r="E311" s="84"/>
      <c r="F311" s="84"/>
    </row>
    <row r="312" spans="1:6" ht="13.5" customHeight="1" x14ac:dyDescent="0.25">
      <c r="A312" s="82" t="s">
        <v>91</v>
      </c>
      <c r="B312" s="82"/>
      <c r="C312" s="82"/>
      <c r="D312" s="83" t="s">
        <v>122</v>
      </c>
      <c r="E312" s="83"/>
      <c r="F312" s="83"/>
    </row>
    <row r="313" spans="1:6" x14ac:dyDescent="0.25">
      <c r="A313" s="85"/>
      <c r="B313" s="85"/>
      <c r="C313" s="85"/>
      <c r="D313" s="86"/>
      <c r="E313" s="86"/>
      <c r="F313" s="86"/>
    </row>
    <row r="314" spans="1:6" x14ac:dyDescent="0.25">
      <c r="A314" s="85"/>
      <c r="B314" s="85"/>
      <c r="C314" s="85"/>
      <c r="D314" s="86"/>
      <c r="E314" s="86"/>
      <c r="F314" s="86"/>
    </row>
    <row r="315" spans="1:6" x14ac:dyDescent="0.25">
      <c r="A315" s="85"/>
      <c r="B315" s="85"/>
      <c r="C315" s="85"/>
      <c r="D315" s="86"/>
      <c r="E315" s="86"/>
      <c r="F315" s="86"/>
    </row>
    <row r="316" spans="1:6" x14ac:dyDescent="0.25">
      <c r="A316" s="85"/>
      <c r="B316" s="85"/>
      <c r="C316" s="85"/>
      <c r="D316" s="86"/>
      <c r="E316" s="86"/>
      <c r="F316" s="86"/>
    </row>
    <row r="317" spans="1:6" x14ac:dyDescent="0.25">
      <c r="A317" s="85"/>
      <c r="B317" s="85"/>
      <c r="C317" s="85"/>
      <c r="D317" s="86"/>
      <c r="E317" s="86"/>
      <c r="F317" s="86"/>
    </row>
    <row r="318" spans="1:6" x14ac:dyDescent="0.25">
      <c r="A318" s="85"/>
      <c r="B318" s="85"/>
      <c r="C318" s="85"/>
      <c r="D318" s="86"/>
      <c r="E318" s="86"/>
      <c r="F318" s="86"/>
    </row>
    <row r="319" spans="1:6" x14ac:dyDescent="0.25">
      <c r="A319" s="85"/>
      <c r="B319" s="85"/>
      <c r="C319" s="85"/>
      <c r="D319" s="86"/>
      <c r="E319" s="86"/>
      <c r="F319" s="86"/>
    </row>
    <row r="320" spans="1:6" x14ac:dyDescent="0.25">
      <c r="A320" s="85"/>
      <c r="B320" s="85"/>
      <c r="C320" s="85"/>
      <c r="D320" s="86"/>
      <c r="E320" s="86"/>
      <c r="F320" s="86"/>
    </row>
    <row r="321" spans="1:6" x14ac:dyDescent="0.25">
      <c r="A321" s="85"/>
      <c r="B321" s="85"/>
      <c r="C321" s="85"/>
      <c r="D321" s="86"/>
      <c r="E321" s="86"/>
      <c r="F321" s="86"/>
    </row>
    <row r="322" spans="1:6" x14ac:dyDescent="0.25">
      <c r="A322" s="85"/>
      <c r="B322" s="85"/>
      <c r="C322" s="85"/>
      <c r="D322" s="86"/>
      <c r="E322" s="86"/>
      <c r="F322" s="86"/>
    </row>
    <row r="323" spans="1:6" x14ac:dyDescent="0.25">
      <c r="A323" s="85"/>
      <c r="B323" s="85"/>
      <c r="C323" s="85"/>
      <c r="D323" s="86"/>
      <c r="E323" s="86"/>
      <c r="F323" s="86"/>
    </row>
    <row r="324" spans="1:6" x14ac:dyDescent="0.25">
      <c r="A324" s="85"/>
      <c r="B324" s="85"/>
      <c r="C324" s="85"/>
      <c r="D324" s="86"/>
      <c r="E324" s="86"/>
      <c r="F324" s="86"/>
    </row>
    <row r="325" spans="1:6" x14ac:dyDescent="0.25">
      <c r="A325" s="85"/>
      <c r="B325" s="85"/>
      <c r="C325" s="85"/>
      <c r="D325" s="86"/>
      <c r="E325" s="86"/>
      <c r="F325" s="86"/>
    </row>
    <row r="326" spans="1:6" x14ac:dyDescent="0.25">
      <c r="A326" s="85"/>
      <c r="B326" s="85"/>
      <c r="C326" s="85"/>
      <c r="D326" s="86"/>
      <c r="E326" s="86"/>
      <c r="F326" s="86"/>
    </row>
    <row r="327" spans="1:6" x14ac:dyDescent="0.25">
      <c r="A327" s="85"/>
      <c r="B327" s="85"/>
      <c r="C327" s="85"/>
      <c r="D327" s="86"/>
      <c r="E327" s="86"/>
      <c r="F327" s="86"/>
    </row>
    <row r="328" spans="1:6" x14ac:dyDescent="0.25">
      <c r="A328" s="85"/>
      <c r="B328" s="85"/>
      <c r="C328" s="85"/>
      <c r="D328" s="86"/>
      <c r="E328" s="86"/>
      <c r="F328" s="86"/>
    </row>
    <row r="329" spans="1:6" x14ac:dyDescent="0.25">
      <c r="A329" s="85"/>
      <c r="B329" s="85"/>
      <c r="C329" s="85"/>
      <c r="D329" s="86"/>
      <c r="E329" s="86"/>
      <c r="F329" s="86"/>
    </row>
    <row r="330" spans="1:6" x14ac:dyDescent="0.25">
      <c r="A330" s="85"/>
      <c r="B330" s="85"/>
      <c r="C330" s="85"/>
      <c r="D330" s="86"/>
      <c r="E330" s="86"/>
      <c r="F330" s="86"/>
    </row>
    <row r="331" spans="1:6" x14ac:dyDescent="0.25">
      <c r="A331" s="85"/>
      <c r="B331" s="85"/>
      <c r="C331" s="85"/>
      <c r="D331" s="86"/>
      <c r="E331" s="86"/>
      <c r="F331" s="86"/>
    </row>
    <row r="332" spans="1:6" x14ac:dyDescent="0.25">
      <c r="A332" s="85"/>
      <c r="B332" s="85"/>
      <c r="C332" s="85"/>
      <c r="D332" s="86"/>
      <c r="E332" s="86"/>
      <c r="F332" s="86"/>
    </row>
  </sheetData>
  <mergeCells count="80">
    <mergeCell ref="A12:C12"/>
    <mergeCell ref="D12:F12"/>
    <mergeCell ref="A13:C13"/>
    <mergeCell ref="A14:C14"/>
    <mergeCell ref="A15:C15"/>
    <mergeCell ref="A16:C16"/>
    <mergeCell ref="A17:C17"/>
    <mergeCell ref="A18:C18"/>
    <mergeCell ref="A19:C19"/>
    <mergeCell ref="A20:C20"/>
    <mergeCell ref="A22:C22"/>
    <mergeCell ref="D22:F22"/>
    <mergeCell ref="A23:C23"/>
    <mergeCell ref="A24:C24"/>
    <mergeCell ref="A25:C25"/>
    <mergeCell ref="A26:C26"/>
    <mergeCell ref="A27:C27"/>
    <mergeCell ref="A28:C28"/>
    <mergeCell ref="A29:C29"/>
    <mergeCell ref="A31:C31"/>
    <mergeCell ref="A43:F43"/>
    <mergeCell ref="D31:F31"/>
    <mergeCell ref="A32:C32"/>
    <mergeCell ref="A33:C33"/>
    <mergeCell ref="A34:C34"/>
    <mergeCell ref="A35:C35"/>
    <mergeCell ref="A123:C137"/>
    <mergeCell ref="D123:F137"/>
    <mergeCell ref="A139:C153"/>
    <mergeCell ref="D139:F153"/>
    <mergeCell ref="A138:C138"/>
    <mergeCell ref="D138:F138"/>
    <mergeCell ref="D186:F204"/>
    <mergeCell ref="A209:F209"/>
    <mergeCell ref="A211:C229"/>
    <mergeCell ref="D211:F229"/>
    <mergeCell ref="A157:F157"/>
    <mergeCell ref="A160:C174"/>
    <mergeCell ref="D160:F174"/>
    <mergeCell ref="A175:B178"/>
    <mergeCell ref="A184:F184"/>
    <mergeCell ref="A159:C159"/>
    <mergeCell ref="D159:F159"/>
    <mergeCell ref="A313:C332"/>
    <mergeCell ref="D313:F332"/>
    <mergeCell ref="A269:F286"/>
    <mergeCell ref="A289:F307"/>
    <mergeCell ref="A311:F311"/>
    <mergeCell ref="A1:B4"/>
    <mergeCell ref="A9:F9"/>
    <mergeCell ref="A10:F10"/>
    <mergeCell ref="A94:F94"/>
    <mergeCell ref="A122:C122"/>
    <mergeCell ref="D122:F122"/>
    <mergeCell ref="A120:F120"/>
    <mergeCell ref="A44:F63"/>
    <mergeCell ref="A64:F83"/>
    <mergeCell ref="A85:B88"/>
    <mergeCell ref="A95:F116"/>
    <mergeCell ref="A118:F118"/>
    <mergeCell ref="A36:C36"/>
    <mergeCell ref="A37:C37"/>
    <mergeCell ref="A38:C38"/>
    <mergeCell ref="A40:F40"/>
    <mergeCell ref="A268:F268"/>
    <mergeCell ref="A288:F288"/>
    <mergeCell ref="A312:C312"/>
    <mergeCell ref="D312:F312"/>
    <mergeCell ref="A185:C185"/>
    <mergeCell ref="D185:F185"/>
    <mergeCell ref="A210:C210"/>
    <mergeCell ref="D210:F210"/>
    <mergeCell ref="A235:C235"/>
    <mergeCell ref="D235:F235"/>
    <mergeCell ref="A234:F234"/>
    <mergeCell ref="A236:C255"/>
    <mergeCell ref="D236:F255"/>
    <mergeCell ref="A258:B261"/>
    <mergeCell ref="A267:F267"/>
    <mergeCell ref="A186:C204"/>
  </mergeCells>
  <pageMargins left="0.78749999999999998" right="0.78749999999999998" top="0.59027777777777801" bottom="0.39374999999999999" header="0.51180555555555496" footer="0.51180555555555496"/>
  <pageSetup paperSize="9" scale="59" firstPageNumber="0" orientation="portrait" r:id="rId1"/>
  <rowBreaks count="3" manualBreakCount="3">
    <brk id="84" max="16383" man="1"/>
    <brk id="174" max="16383" man="1"/>
    <brk id="25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143"/>
  <sheetViews>
    <sheetView view="pageBreakPreview" zoomScaleNormal="156" workbookViewId="0"/>
  </sheetViews>
  <sheetFormatPr defaultColWidth="9.109375" defaultRowHeight="13.2" x14ac:dyDescent="0.25"/>
  <cols>
    <col min="1" max="1" width="27.109375" style="69" customWidth="1"/>
    <col min="2" max="2" width="53.44140625" style="69" customWidth="1"/>
    <col min="3" max="4" width="53.44140625" style="69" customWidth="1" collapsed="1"/>
    <col min="5" max="5" width="15.109375" style="38"/>
  </cols>
  <sheetData>
    <row r="1" spans="1:5" ht="12.75" customHeight="1" x14ac:dyDescent="0.25">
      <c r="A1" s="68" t="s">
        <v>70</v>
      </c>
      <c r="B1" s="6">
        <v>1990</v>
      </c>
      <c r="C1" s="6"/>
      <c r="D1" s="6"/>
      <c r="E1"/>
    </row>
    <row r="2" spans="1:5" ht="12.75" customHeight="1" x14ac:dyDescent="0.25">
      <c r="A2" s="6"/>
      <c r="B2" s="6"/>
      <c r="C2" s="6"/>
      <c r="D2" s="6"/>
      <c r="E2"/>
    </row>
    <row r="3" spans="1:5" ht="12.75" customHeight="1" x14ac:dyDescent="0.25">
      <c r="A3" s="6"/>
      <c r="B3" s="68" t="s">
        <v>71</v>
      </c>
      <c r="C3" s="6"/>
      <c r="D3" s="6"/>
      <c r="E3"/>
    </row>
    <row r="4" spans="1:5" ht="12.75" customHeight="1" x14ac:dyDescent="0.25">
      <c r="A4" s="6"/>
      <c r="B4" s="6"/>
      <c r="C4" s="68" t="s">
        <v>90</v>
      </c>
      <c r="D4" s="68" t="s">
        <v>122</v>
      </c>
      <c r="E4" s="39"/>
    </row>
    <row r="5" spans="1:5" ht="12.75" customHeight="1" x14ac:dyDescent="0.25">
      <c r="A5" s="6"/>
      <c r="B5" s="69" t="s">
        <v>85</v>
      </c>
      <c r="C5" s="6">
        <v>15258975.916098185</v>
      </c>
      <c r="D5" s="69">
        <v>12351794.172134435</v>
      </c>
    </row>
    <row r="6" spans="1:5" ht="12.75" customHeight="1" x14ac:dyDescent="0.25">
      <c r="A6" s="6"/>
      <c r="B6" s="69" t="s">
        <v>89</v>
      </c>
      <c r="C6" s="6">
        <v>2670760.7199448007</v>
      </c>
      <c r="D6" s="69">
        <v>1811600.4395097867</v>
      </c>
    </row>
    <row r="7" spans="1:5" ht="12.75" customHeight="1" x14ac:dyDescent="0.25">
      <c r="A7" s="6"/>
      <c r="B7" s="69" t="s">
        <v>86</v>
      </c>
      <c r="C7" s="6">
        <v>1078072.4180044536</v>
      </c>
      <c r="D7" s="69">
        <v>833791.16013519047</v>
      </c>
    </row>
    <row r="8" spans="1:5" ht="12.75" customHeight="1" x14ac:dyDescent="0.25">
      <c r="A8" s="6"/>
      <c r="B8" s="69" t="s">
        <v>49</v>
      </c>
      <c r="C8" s="6">
        <v>271312.0232286987</v>
      </c>
      <c r="D8" s="69">
        <v>403582.2397222147</v>
      </c>
    </row>
    <row r="9" spans="1:5" ht="12.75" customHeight="1" x14ac:dyDescent="0.25">
      <c r="A9" s="6"/>
      <c r="B9" s="6"/>
      <c r="C9" s="6"/>
      <c r="D9" s="6"/>
    </row>
    <row r="10" spans="1:5" ht="12.75" customHeight="1" x14ac:dyDescent="0.25">
      <c r="A10" s="6"/>
      <c r="B10" s="6"/>
      <c r="C10" s="6"/>
      <c r="D10" s="6"/>
    </row>
    <row r="11" spans="1:5" ht="12.75" customHeight="1" x14ac:dyDescent="0.25">
      <c r="A11" s="6"/>
      <c r="B11" s="68"/>
      <c r="C11" s="68"/>
      <c r="D11" s="68"/>
    </row>
    <row r="12" spans="1:5" ht="12.75" customHeight="1" x14ac:dyDescent="0.25">
      <c r="A12" s="6"/>
      <c r="B12" s="6"/>
      <c r="C12" s="70" t="str">
        <f>CONCATENATE($B$5," - ",IF(ISERROR(LEFT( TRIM($C$5/SUM($C$5:$C$8)*100),5)),FIXED(0,2),FIXED(ROUND(TRIM($C$5/SUM($C$5:$C$8)*100),2),2)), "%")</f>
        <v>CO₂ - 79.15%</v>
      </c>
      <c r="D12" s="70" t="str">
        <f>CONCATENATE($B$5," - ",IF(ISERROR(LEFT(TRIM(D5/SUM($D$5:$D$8)*100),5)),FIXED(0,2),FIXED(ROUND(TRIM(D5/SUM($D$5:$D$8)*100),2),2)),"%")</f>
        <v>CO₂ - 80.20%</v>
      </c>
    </row>
    <row r="13" spans="1:5" ht="12.75" customHeight="1" x14ac:dyDescent="0.25">
      <c r="A13" s="6"/>
      <c r="B13" s="6"/>
      <c r="C13" s="71" t="str">
        <f>CONCATENATE($B$6," - ",IF(ISERROR(LEFT( TRIM($C$6/SUM($C$5:$C$8)*100),5)),FIXED(0,2),FIXED(ROUND(TRIM($C$6/SUM($C$5:$C$8)*100),2),2)), "%")</f>
        <v>CH₄ - 13.85%</v>
      </c>
      <c r="D13" s="71" t="str">
        <f>CONCATENATE($B$6," - ",IF(ISERROR(LEFT(TRIM(D6/SUM($D$5:$D$8)*100),5)),FIXED(0,2),FIXED(ROUND(TRIM(D6/SUM($D$5:$D$8)*100),2),2)),"%")</f>
        <v>CH₄ - 11.76%</v>
      </c>
    </row>
    <row r="14" spans="1:5" ht="12.75" customHeight="1" x14ac:dyDescent="0.25">
      <c r="A14" s="6"/>
      <c r="B14" s="6"/>
      <c r="C14" s="72" t="str">
        <f>CONCATENATE($B$7," - ",IF(ISERROR(LEFT( TRIM($C$7/SUM($C$5:$C$8)*100),5)),FIXED(0,2),FIXED(ROUND(TRIM($C$7/SUM($C$5:$C$8)*100),2),2)), "%")</f>
        <v>N₂O - 5.59%</v>
      </c>
      <c r="D14" s="72" t="str">
        <f>CONCATENATE($B$7," - ",IF(ISERROR(LEFT(TRIM(D7/SUM($D$5:$D$8)*100),5)),FIXED(0,2),FIXED(ROUND(TRIM(D7/SUM($D$5:$D$8)*100),2),2)),"%")</f>
        <v>N₂O - 5.41%</v>
      </c>
    </row>
    <row r="15" spans="1:5" ht="12.75" customHeight="1" x14ac:dyDescent="0.25">
      <c r="A15" s="6"/>
      <c r="B15" s="6"/>
      <c r="C15" s="73" t="str">
        <f>CONCATENATE($B$8," - ",IF(ISERROR(LEFT( TRIM(C8/SUM($C$5:$C$8)*100),5)),FIXED(0,2),FIXED(ROUND(TRIM(C8/SUM($C$5:$C$8)*100),2),2)), "%")</f>
        <v>Aggregate F-gases - 1.41%</v>
      </c>
      <c r="D15" s="73" t="str">
        <f>CONCATENATE($B$8," - ",IF(ISERROR(LEFT(TRIM(D8/SUM($D$5:$D$8)*100),5)),FIXED(0,2),FIXED(ROUND(TRIM(D8/SUM($D$5:$D$8)*100),2),2)),"%")</f>
        <v>Aggregate F-gases - 2.62%</v>
      </c>
    </row>
    <row r="16" spans="1:5" ht="12.75" customHeight="1" x14ac:dyDescent="0.25">
      <c r="A16" s="6"/>
      <c r="B16" s="6"/>
      <c r="C16" s="6"/>
      <c r="D16" s="6"/>
    </row>
    <row r="17" spans="1:4" ht="12.75" customHeight="1" x14ac:dyDescent="0.25">
      <c r="A17" s="6"/>
      <c r="B17" s="6"/>
      <c r="C17" s="6"/>
      <c r="D17" s="6"/>
    </row>
    <row r="18" spans="1:4" ht="12.75" customHeight="1" x14ac:dyDescent="0.25">
      <c r="A18" s="6"/>
      <c r="B18" s="68" t="s">
        <v>72</v>
      </c>
      <c r="C18" s="6"/>
      <c r="D18" s="6"/>
    </row>
    <row r="19" spans="1:4" ht="12.75" customHeight="1" x14ac:dyDescent="0.25">
      <c r="A19" s="6"/>
      <c r="B19" s="6"/>
      <c r="C19" s="68" t="s">
        <v>90</v>
      </c>
      <c r="D19" s="68" t="s">
        <v>122</v>
      </c>
    </row>
    <row r="20" spans="1:4" ht="12.75" customHeight="1" x14ac:dyDescent="0.25">
      <c r="A20" s="6"/>
      <c r="B20" s="69" t="s">
        <v>85</v>
      </c>
      <c r="C20" s="69">
        <v>13890912.538440138</v>
      </c>
      <c r="D20" s="69">
        <v>10525940.034139633</v>
      </c>
    </row>
    <row r="21" spans="1:4" ht="12.75" customHeight="1" x14ac:dyDescent="0.25">
      <c r="A21" s="6"/>
      <c r="B21" s="69" t="s">
        <v>89</v>
      </c>
      <c r="C21" s="69">
        <v>2789410.351476769</v>
      </c>
      <c r="D21" s="69">
        <v>1929914.7111162264</v>
      </c>
    </row>
    <row r="22" spans="1:4" ht="12.75" customHeight="1" x14ac:dyDescent="0.25">
      <c r="A22" s="6"/>
      <c r="B22" s="69" t="s">
        <v>86</v>
      </c>
      <c r="C22" s="69">
        <v>1113139.433913325</v>
      </c>
      <c r="D22" s="69">
        <v>877969.62804466637</v>
      </c>
    </row>
    <row r="23" spans="1:4" ht="12.75" customHeight="1" x14ac:dyDescent="0.25">
      <c r="A23" s="6"/>
      <c r="B23" s="69" t="s">
        <v>49</v>
      </c>
      <c r="C23" s="69">
        <v>271312.02322869876</v>
      </c>
      <c r="D23" s="69">
        <v>403582.23972221487</v>
      </c>
    </row>
    <row r="24" spans="1:4" ht="12.75" customHeight="1" x14ac:dyDescent="0.25">
      <c r="A24" s="6"/>
      <c r="B24" s="6"/>
      <c r="C24" s="6"/>
      <c r="D24" s="6"/>
    </row>
    <row r="25" spans="1:4" ht="12.75" customHeight="1" x14ac:dyDescent="0.25">
      <c r="A25" s="6"/>
      <c r="B25" s="6"/>
      <c r="C25" s="6"/>
      <c r="D25" s="6"/>
    </row>
    <row r="26" spans="1:4" ht="12.75" customHeight="1" x14ac:dyDescent="0.25">
      <c r="A26" s="6"/>
      <c r="B26" s="68"/>
      <c r="C26" s="68"/>
      <c r="D26" s="68"/>
    </row>
    <row r="27" spans="1:4" ht="12.75" customHeight="1" x14ac:dyDescent="0.25">
      <c r="A27" s="6"/>
      <c r="B27" s="6"/>
      <c r="C27" s="70" t="str">
        <f>CONCATENATE($B$20," - ",IF(ISERROR(LEFT( TRIM($C$20/SUM($C$20:$C$23)*100),5)),FIXED(0,2),FIXED(ROUND( TRIM($C$20/SUM($C$20:$C$23)*100),2),2)), "%")</f>
        <v>CO₂ - 76.90%</v>
      </c>
      <c r="D27" s="70" t="str">
        <f>CONCATENATE($B$20," - ",IF(ISERROR(LEFT(TRIM(D20/SUM($D$20:$D$23)*100),5)),FIXED(0,2),FIXED(ROUND(TRIM(D20/SUM($D$20:$D$23)*100),2),2)),"%")</f>
        <v>CO₂ - 76.62%</v>
      </c>
    </row>
    <row r="28" spans="1:4" ht="12.75" customHeight="1" x14ac:dyDescent="0.25">
      <c r="A28" s="6"/>
      <c r="B28" s="6"/>
      <c r="C28" s="71" t="str">
        <f>CONCATENATE($B$21," - ",IF(ISERROR(LEFT( TRIM($C$21/SUM($C$20:$C$23)*100),5)),FIXED(0,2),FIXED(ROUND( TRIM($C$21/SUM($C$20:$C$23)*100),2),2)), "%")</f>
        <v>CH₄ - 15.44%</v>
      </c>
      <c r="D28" s="71" t="str">
        <f>CONCATENATE($B$21," - ",IF(ISERROR(LEFT(TRIM(D21/SUM($D$20:$D$23)*100),5)),FIXED(0,2),FIXED(ROUND(TRIM(D21/SUM($D$20:$D$23)*100),2),2)),"%")</f>
        <v>CH₄ - 14.05%</v>
      </c>
    </row>
    <row r="29" spans="1:4" ht="12.75" customHeight="1" x14ac:dyDescent="0.25">
      <c r="A29" s="6"/>
      <c r="B29" s="6"/>
      <c r="C29" s="72" t="str">
        <f>CONCATENATE($B$22," - ",IF(ISERROR(LEFT( TRIM($C$22/SUM($C$20:$C$23)*100),5)),FIXED(0,2),FIXED(ROUND( TRIM($C$22/SUM($C$20:$C$23)*100),2),2)), "%")</f>
        <v>N₂O - 6.16%</v>
      </c>
      <c r="D29" s="72" t="str">
        <f>CONCATENATE($B$22," - ",IF(ISERROR(LEFT(TRIM(D22/SUM($D$20:$D$23)*100),5)),FIXED(0,2),FIXED(ROUND(TRIM(D22/SUM($D$20:$D$23)*100),2),2)),"%")</f>
        <v>N₂O - 6.39%</v>
      </c>
    </row>
    <row r="30" spans="1:4" ht="12.75" customHeight="1" x14ac:dyDescent="0.25">
      <c r="A30" s="6"/>
      <c r="B30" s="6"/>
      <c r="C30" s="73" t="str">
        <f>CONCATENATE($B$23," - ",IF(ISERROR(LEFT( TRIM($C$23/SUM($C$20:$C$23)*100),5)),FIXED(0,2),FIXED(ROUND( TRIM($C$23/SUM($C$20:$C$23)*100),2),2)), "%")</f>
        <v>Aggregate F-gases - 1.50%</v>
      </c>
      <c r="D30" s="73" t="str">
        <f>CONCATENATE($B$23," - ",IF(ISERROR(LEFT(TRIM(D23/SUM($D$20:$D$23)*100),5)),FIXED(0,2),FIXED(ROUND(TRIM(D23/SUM($D$20:$D$23)*100),2),2)),"%")</f>
        <v>Aggregate F-gases - 2.94%</v>
      </c>
    </row>
    <row r="31" spans="1:4" ht="12.75" customHeight="1" x14ac:dyDescent="0.25">
      <c r="A31" s="6"/>
      <c r="B31" s="6"/>
      <c r="C31" s="6"/>
      <c r="D31" s="6"/>
    </row>
    <row r="32" spans="1:4" ht="12.75" customHeight="1" x14ac:dyDescent="0.25">
      <c r="A32" s="74" t="s">
        <v>73</v>
      </c>
      <c r="B32" s="6"/>
      <c r="C32" s="6"/>
      <c r="D32" s="6"/>
    </row>
    <row r="33" spans="1:4" ht="12.75" customHeight="1" x14ac:dyDescent="0.25">
      <c r="A33" s="6"/>
      <c r="B33" s="6"/>
      <c r="C33" s="6"/>
      <c r="D33" s="6"/>
    </row>
    <row r="34" spans="1:4" ht="12.75" customHeight="1" x14ac:dyDescent="0.25">
      <c r="A34" s="6"/>
      <c r="B34" s="74" t="s">
        <v>74</v>
      </c>
    </row>
    <row r="35" spans="1:4" ht="12.75" customHeight="1" x14ac:dyDescent="0.25">
      <c r="A35" s="6"/>
      <c r="C35" s="74" t="s">
        <v>90</v>
      </c>
      <c r="D35" s="74" t="s">
        <v>122</v>
      </c>
    </row>
    <row r="36" spans="1:4" ht="12.75" customHeight="1" x14ac:dyDescent="0.25">
      <c r="A36" s="6"/>
      <c r="B36" s="41" t="s">
        <v>75</v>
      </c>
      <c r="C36" s="41">
        <v>15374603.23018373</v>
      </c>
      <c r="D36" s="69">
        <v>12210267.248100361</v>
      </c>
    </row>
    <row r="37" spans="1:4" ht="12.75" customHeight="1" x14ac:dyDescent="0.25">
      <c r="A37" s="6"/>
      <c r="B37" s="40" t="s">
        <v>76</v>
      </c>
      <c r="C37" s="40">
        <v>1537249.6880666665</v>
      </c>
      <c r="D37" s="69">
        <v>1301222.944660841</v>
      </c>
    </row>
    <row r="38" spans="1:4" ht="12.75" customHeight="1" x14ac:dyDescent="0.25">
      <c r="A38" s="6"/>
      <c r="B38" s="40" t="s">
        <v>77</v>
      </c>
      <c r="C38" s="40">
        <v>1715311.5653141858</v>
      </c>
      <c r="D38" s="69">
        <v>1416969.418521486</v>
      </c>
    </row>
    <row r="39" spans="1:4" ht="12.75" customHeight="1" x14ac:dyDescent="0.25">
      <c r="A39" s="6"/>
      <c r="B39" s="40" t="s">
        <v>78</v>
      </c>
      <c r="C39" s="40">
        <v>651940.91642799112</v>
      </c>
      <c r="D39" s="69">
        <v>472290.27167224116</v>
      </c>
    </row>
    <row r="40" spans="1:4" ht="12.75" customHeight="1" x14ac:dyDescent="0.25">
      <c r="A40" s="6"/>
      <c r="B40" s="40" t="s">
        <v>79</v>
      </c>
      <c r="C40" s="40">
        <v>15.67728356311458</v>
      </c>
      <c r="D40" s="69">
        <v>18.12854669620431</v>
      </c>
    </row>
    <row r="41" spans="1:4" ht="12.75" customHeight="1" x14ac:dyDescent="0.25">
      <c r="A41" s="6"/>
      <c r="B41" s="41"/>
      <c r="C41" s="41"/>
    </row>
    <row r="42" spans="1:4" ht="12.75" customHeight="1" x14ac:dyDescent="0.25">
      <c r="A42" s="6"/>
    </row>
    <row r="43" spans="1:4" ht="12.75" customHeight="1" x14ac:dyDescent="0.25">
      <c r="A43" s="6"/>
      <c r="B43" s="74"/>
      <c r="C43" s="74"/>
      <c r="D43" s="74"/>
    </row>
    <row r="44" spans="1:4" ht="12.75" customHeight="1" x14ac:dyDescent="0.25">
      <c r="A44" s="6"/>
      <c r="B44" s="6"/>
      <c r="C44" s="70" t="str">
        <f>CONCATENATE($B$36," - ",IF(ISERROR(LEFT(TRIM($C$36/SUM($C$36:$C$40)*100),5)),FIXED(0,2),FIXED(ROUND(TRIM($C$36/SUM($C$36:$C$40)*100),2),2)),"%")</f>
        <v>Energy - 79.75%</v>
      </c>
      <c r="D44" s="70" t="str">
        <f>CONCATENATE(B36," - ",IF(ISERROR(LEFT(TRIM(D36/SUM($D$36:$D$40)*100),5)),FIXED(0,2),FIXED(ROUND(TRIM(D36/SUM($D$36:$D$40)*100),2),2)),"%")</f>
        <v>Energy - 79.28%</v>
      </c>
    </row>
    <row r="45" spans="1:4" ht="12.75" customHeight="1" x14ac:dyDescent="0.25">
      <c r="A45" s="6"/>
      <c r="B45" s="6"/>
      <c r="C45" s="71" t="str">
        <f>CONCATENATE($B$37," - ",IF(ISERROR(LEFT(TRIM($C$37/SUM($C$36:$C$40)*100),5)),FIXED(0,2),FIXED(ROUND(TRIM($C$37/SUM($C$36:$C$40)*100),2),2)),"%")</f>
        <v>Industrial Processes and Product Use - 7.97%</v>
      </c>
      <c r="D45" s="71" t="str">
        <f>CONCATENATE(B37," - ",IF(ISERROR(LEFT(TRIM(D37/SUM($D$36:$D$40)*100),5)),FIXED(0,2),FIXED(ROUND(TRIM(D37/SUM($D$36:$D$40)*100),2),2)),"%")</f>
        <v>Industrial Processes and Product Use - 8.45%</v>
      </c>
    </row>
    <row r="46" spans="1:4" ht="12.75" customHeight="1" x14ac:dyDescent="0.25">
      <c r="A46" s="6"/>
      <c r="B46" s="6"/>
      <c r="C46" s="72" t="str">
        <f>CONCATENATE($B$38," - ",IF(ISERROR(LEFT(TRIM($C$38/SUM($C$36:$C$40)*100),5)),FIXED(0,2),FIXED(ROUND(TRIM($C$38/SUM($C$36:$C$40)*100),2),2)),"%")</f>
        <v>Agriculture  - 8.90%</v>
      </c>
      <c r="D46" s="72" t="str">
        <f>CONCATENATE(B38," - ",IF(ISERROR(LEFT(TRIM(D38/SUM($D$36:$D$40)*100),5)),FIXED(0,2),FIXED(ROUND(TRIM(D38/SUM($D$36:$D$40)*100),2),2)),"%")</f>
        <v>Agriculture  - 9.20%</v>
      </c>
    </row>
    <row r="47" spans="1:4" ht="12.75" customHeight="1" x14ac:dyDescent="0.25">
      <c r="A47" s="6"/>
      <c r="B47" s="6"/>
      <c r="C47" s="73" t="str">
        <f>CONCATENATE($B$39," - ",IF(ISERROR(LEFT(TRIM($C$39/SUM($C$36:$C$40)*100),5)),FIXED(0,2),FIXED(ROUND(TRIM($C$39/SUM($C$36:$C$40)*100),2),2)),"%")</f>
        <v>Waste - 3.38%</v>
      </c>
      <c r="D47" s="73" t="str">
        <f>CONCATENATE(B39," - ",IF(ISERROR(LEFT(TRIM(D39/SUM($D$36:$D$40)*100),5)),FIXED(0,2),FIXED(ROUND(TRIM(D39/SUM($D$36:$D$40)*100),2),2)),"%")</f>
        <v>Waste - 3.07%</v>
      </c>
    </row>
    <row r="48" spans="1:4" ht="12.75" customHeight="1" x14ac:dyDescent="0.25">
      <c r="A48" s="6"/>
      <c r="B48" s="6"/>
      <c r="C48" s="75" t="str">
        <f>CONCATENATE($B$40," - ",IF(ISERROR(LEFT(TRIM($C$40/SUM($C$36:$C$40)*100),5)),FIXED(0,2),FIXED(ROUND(TRIM($C$40/SUM($C$36:$C$40)*100),2),2)),"%")</f>
        <v>Other - 0.00%</v>
      </c>
      <c r="D48" s="75" t="str">
        <f>CONCATENATE(B40," - ",IF(ISERROR(LEFT(TRIM(D40/SUM($D$36:$D$40)*100),5)),FIXED(0,2),FIXED(ROUND(TRIM(D40/SUM($D$36:$D$40)*100),2),2)),"%")</f>
        <v>Other - 0.00%</v>
      </c>
    </row>
    <row r="49" spans="1:4" ht="12.75" customHeight="1" x14ac:dyDescent="0.25">
      <c r="A49" s="6"/>
      <c r="B49" s="6"/>
      <c r="C49" s="6"/>
      <c r="D49" s="6"/>
    </row>
    <row r="50" spans="1:4" ht="12.75" customHeight="1" x14ac:dyDescent="0.25">
      <c r="A50" s="6"/>
      <c r="B50" s="6"/>
      <c r="C50" s="6"/>
      <c r="D50" s="6"/>
    </row>
    <row r="51" spans="1:4" ht="12.75" customHeight="1" x14ac:dyDescent="0.25">
      <c r="A51" s="6"/>
      <c r="B51" s="6"/>
      <c r="C51" s="6"/>
      <c r="D51" s="6"/>
    </row>
    <row r="52" spans="1:4" ht="12.75" customHeight="1" x14ac:dyDescent="0.25">
      <c r="A52" s="74" t="s">
        <v>80</v>
      </c>
      <c r="B52" s="6"/>
      <c r="C52" s="6"/>
      <c r="D52" s="6"/>
    </row>
    <row r="53" spans="1:4" ht="12.75" customHeight="1" x14ac:dyDescent="0.25">
      <c r="A53" s="6"/>
      <c r="B53" s="6"/>
      <c r="C53" s="6"/>
      <c r="D53" s="6"/>
    </row>
    <row r="54" spans="1:4" ht="12.75" customHeight="1" x14ac:dyDescent="0.25">
      <c r="A54" s="6"/>
      <c r="B54" s="74" t="s">
        <v>81</v>
      </c>
    </row>
    <row r="55" spans="1:4" ht="12.75" customHeight="1" x14ac:dyDescent="0.25">
      <c r="A55" s="6"/>
      <c r="C55" s="74" t="s">
        <v>90</v>
      </c>
      <c r="D55" s="74" t="s">
        <v>122</v>
      </c>
    </row>
    <row r="56" spans="1:4" ht="12.75" customHeight="1" x14ac:dyDescent="0.25">
      <c r="A56" s="43"/>
      <c r="B56" s="43" t="s">
        <v>5</v>
      </c>
      <c r="C56" s="69">
        <v>15374603.23018373</v>
      </c>
      <c r="D56" s="69">
        <v>12210267.248100361</v>
      </c>
    </row>
    <row r="57" spans="1:4" ht="12.75" customHeight="1" x14ac:dyDescent="0.25">
      <c r="A57" s="42"/>
      <c r="B57" s="42" t="s">
        <v>6</v>
      </c>
      <c r="C57" s="69">
        <v>5918804.3132811934</v>
      </c>
      <c r="D57" s="69">
        <v>4421275.7138132518</v>
      </c>
    </row>
    <row r="58" spans="1:4" ht="12.75" customHeight="1" x14ac:dyDescent="0.25">
      <c r="A58" s="42"/>
      <c r="B58" s="42" t="s">
        <v>7</v>
      </c>
      <c r="C58" s="69">
        <v>2394990.9191134428</v>
      </c>
      <c r="D58" s="69">
        <v>1706211.2591578925</v>
      </c>
    </row>
    <row r="59" spans="1:4" ht="12.75" customHeight="1" x14ac:dyDescent="0.25">
      <c r="A59" s="42"/>
      <c r="B59" s="42" t="s">
        <v>8</v>
      </c>
      <c r="C59" s="69">
        <v>3154855.0472671678</v>
      </c>
      <c r="D59" s="69">
        <v>3376465.0736249182</v>
      </c>
    </row>
    <row r="60" spans="1:4" ht="12.75" customHeight="1" x14ac:dyDescent="0.25">
      <c r="A60" s="42"/>
      <c r="B60" s="42" t="s">
        <v>9</v>
      </c>
      <c r="C60" s="69">
        <v>2173575.3769306494</v>
      </c>
      <c r="D60" s="69">
        <v>1703457.7839134876</v>
      </c>
    </row>
    <row r="61" spans="1:4" ht="12.75" customHeight="1" x14ac:dyDescent="0.25">
      <c r="A61" s="42"/>
      <c r="B61" s="42" t="s">
        <v>10</v>
      </c>
      <c r="C61" s="69">
        <v>550034.87918008026</v>
      </c>
      <c r="D61" s="69">
        <v>226021.77429793385</v>
      </c>
    </row>
    <row r="62" spans="1:4" ht="12.75" customHeight="1" x14ac:dyDescent="0.25">
      <c r="A62" s="42"/>
      <c r="B62" s="42" t="s">
        <v>11</v>
      </c>
      <c r="C62" s="69">
        <v>1182342.5684111973</v>
      </c>
      <c r="D62" s="69">
        <v>776831.79633576423</v>
      </c>
    </row>
    <row r="63" spans="1:4" ht="12.75" customHeight="1" x14ac:dyDescent="0.25">
      <c r="A63" s="42"/>
      <c r="B63" s="42" t="s">
        <v>12</v>
      </c>
      <c r="C63" s="69">
        <v>0.126</v>
      </c>
      <c r="D63" s="69">
        <v>3.8469571130000002</v>
      </c>
    </row>
    <row r="64" spans="1:4" ht="12.75" customHeight="1" x14ac:dyDescent="0.25">
      <c r="A64" s="43"/>
      <c r="B64" s="43" t="s">
        <v>13</v>
      </c>
      <c r="C64" s="69">
        <v>1537249.6880666665</v>
      </c>
      <c r="D64" s="69">
        <v>1301222.944660841</v>
      </c>
    </row>
    <row r="65" spans="1:4" ht="12.75" customHeight="1" x14ac:dyDescent="0.25">
      <c r="A65" s="42"/>
      <c r="B65" s="42" t="s">
        <v>14</v>
      </c>
      <c r="C65" s="69">
        <v>362544.71815447253</v>
      </c>
      <c r="D65" s="69">
        <v>315354.42976957955</v>
      </c>
    </row>
    <row r="66" spans="1:4" ht="12.75" customHeight="1" x14ac:dyDescent="0.25">
      <c r="A66" s="42"/>
      <c r="B66" s="42" t="s">
        <v>15</v>
      </c>
      <c r="C66" s="69">
        <v>480731.78006621537</v>
      </c>
      <c r="D66" s="69">
        <v>248170.17691529915</v>
      </c>
    </row>
    <row r="67" spans="1:4" ht="12.75" customHeight="1" x14ac:dyDescent="0.25">
      <c r="A67" s="42"/>
      <c r="B67" s="42" t="s">
        <v>16</v>
      </c>
      <c r="C67" s="69">
        <v>607102.93224289198</v>
      </c>
      <c r="D67" s="69">
        <v>325951.05868830183</v>
      </c>
    </row>
    <row r="68" spans="1:4" ht="12.75" customHeight="1" x14ac:dyDescent="0.25">
      <c r="A68" s="42"/>
      <c r="B68" s="42" t="s">
        <v>17</v>
      </c>
      <c r="C68" s="69">
        <v>22852.758885604879</v>
      </c>
      <c r="D68" s="69">
        <v>24425.315258346025</v>
      </c>
    </row>
    <row r="69" spans="1:4" ht="12.75" customHeight="1" x14ac:dyDescent="0.25">
      <c r="A69" s="42"/>
      <c r="B69" s="42" t="s">
        <v>18</v>
      </c>
      <c r="C69" s="69">
        <v>5924.571408844391</v>
      </c>
      <c r="D69" s="69">
        <v>7849.4253028493195</v>
      </c>
    </row>
    <row r="70" spans="1:4" ht="12.75" customHeight="1" x14ac:dyDescent="0.25">
      <c r="A70" s="42"/>
      <c r="B70" s="42" t="s">
        <v>19</v>
      </c>
      <c r="C70" s="69">
        <v>4828.1778865501374</v>
      </c>
      <c r="D70" s="69">
        <v>355649.47794989566</v>
      </c>
    </row>
    <row r="71" spans="1:4" ht="12.75" customHeight="1" x14ac:dyDescent="0.25">
      <c r="A71" s="42"/>
      <c r="B71" s="42" t="s">
        <v>20</v>
      </c>
      <c r="C71" s="69">
        <v>52540.102812186378</v>
      </c>
      <c r="D71" s="69">
        <v>23006.336524340633</v>
      </c>
    </row>
    <row r="72" spans="1:4" ht="12.75" customHeight="1" x14ac:dyDescent="0.25">
      <c r="A72" s="42"/>
      <c r="B72" s="42" t="s">
        <v>21</v>
      </c>
      <c r="C72" s="69">
        <v>724.64660990073173</v>
      </c>
      <c r="D72" s="69">
        <v>816.72425222914114</v>
      </c>
    </row>
    <row r="73" spans="1:4" ht="12.75" customHeight="1" x14ac:dyDescent="0.25">
      <c r="A73" s="43"/>
      <c r="B73" s="43" t="s">
        <v>22</v>
      </c>
      <c r="C73" s="69">
        <v>1715311.5653141858</v>
      </c>
      <c r="D73" s="69">
        <v>1416969.418521486</v>
      </c>
    </row>
    <row r="74" spans="1:4" ht="12.75" customHeight="1" x14ac:dyDescent="0.25">
      <c r="A74" s="42"/>
      <c r="B74" s="42" t="s">
        <v>23</v>
      </c>
      <c r="C74" s="69">
        <v>764010.08130769397</v>
      </c>
      <c r="D74" s="69">
        <v>559052.90032920986</v>
      </c>
    </row>
    <row r="75" spans="1:4" ht="12.75" customHeight="1" x14ac:dyDescent="0.25">
      <c r="A75" s="42"/>
      <c r="B75" s="42" t="s">
        <v>24</v>
      </c>
      <c r="C75" s="69">
        <v>205938.55651184404</v>
      </c>
      <c r="D75" s="69">
        <v>196884.80545394926</v>
      </c>
    </row>
    <row r="76" spans="1:4" ht="12.75" customHeight="1" x14ac:dyDescent="0.25">
      <c r="A76" s="42"/>
      <c r="B76" s="42" t="s">
        <v>25</v>
      </c>
      <c r="C76" s="69">
        <v>34910.211396402716</v>
      </c>
      <c r="D76" s="69">
        <v>32409.124331376734</v>
      </c>
    </row>
    <row r="77" spans="1:4" ht="12.75" customHeight="1" x14ac:dyDescent="0.25">
      <c r="A77" s="42"/>
      <c r="B77" s="42" t="s">
        <v>26</v>
      </c>
      <c r="C77" s="69">
        <v>664316.25594883261</v>
      </c>
      <c r="D77" s="69">
        <v>597136.84505614871</v>
      </c>
    </row>
    <row r="78" spans="1:4" ht="12.75" customHeight="1" x14ac:dyDescent="0.25">
      <c r="A78" s="42"/>
      <c r="B78" s="42" t="s">
        <v>27</v>
      </c>
      <c r="C78" s="69" t="s">
        <v>123</v>
      </c>
      <c r="D78" s="69" t="s">
        <v>123</v>
      </c>
    </row>
    <row r="79" spans="1:4" ht="12.75" customHeight="1" x14ac:dyDescent="0.25">
      <c r="A79" s="42"/>
      <c r="B79" s="42" t="s">
        <v>28</v>
      </c>
      <c r="C79" s="69">
        <v>4065.1080856701697</v>
      </c>
      <c r="D79" s="69">
        <v>1652.818498502475</v>
      </c>
    </row>
    <row r="80" spans="1:4" ht="12.75" customHeight="1" x14ac:dyDescent="0.25">
      <c r="A80" s="42"/>
      <c r="B80" s="42" t="s">
        <v>29</v>
      </c>
      <c r="C80" s="69">
        <v>31679.103306323777</v>
      </c>
      <c r="D80" s="69">
        <v>12140.293547688831</v>
      </c>
    </row>
    <row r="81" spans="1:4" ht="12.75" customHeight="1" x14ac:dyDescent="0.25">
      <c r="A81" s="42"/>
      <c r="B81" s="42" t="s">
        <v>30</v>
      </c>
      <c r="C81" s="69">
        <v>8755.2526303889899</v>
      </c>
      <c r="D81" s="69">
        <v>14612.22673434866</v>
      </c>
    </row>
    <row r="82" spans="1:4" ht="12.75" customHeight="1" x14ac:dyDescent="0.25">
      <c r="A82" s="42"/>
      <c r="B82" s="42" t="s">
        <v>31</v>
      </c>
      <c r="C82" s="69">
        <v>1170.8826021736181</v>
      </c>
      <c r="D82" s="69">
        <v>1017.7431076961559</v>
      </c>
    </row>
    <row r="83" spans="1:4" ht="12.75" customHeight="1" x14ac:dyDescent="0.25">
      <c r="A83" s="42"/>
      <c r="B83" s="42" t="s">
        <v>32</v>
      </c>
      <c r="C83" s="69">
        <v>466.11352485584473</v>
      </c>
      <c r="D83" s="69">
        <v>2062.6614625652146</v>
      </c>
    </row>
    <row r="84" spans="1:4" ht="12.75" customHeight="1" x14ac:dyDescent="0.25">
      <c r="A84" s="43"/>
      <c r="B84" s="43" t="s">
        <v>33</v>
      </c>
      <c r="C84" s="69">
        <v>-1214346.7302172072</v>
      </c>
      <c r="D84" s="69">
        <v>-1663361.3984788845</v>
      </c>
    </row>
    <row r="85" spans="1:4" ht="12.75" customHeight="1" x14ac:dyDescent="0.25">
      <c r="A85" s="42"/>
      <c r="B85" s="42" t="s">
        <v>34</v>
      </c>
      <c r="C85" s="69">
        <v>-1822808.1577768172</v>
      </c>
      <c r="D85" s="69">
        <v>-1924637.7475137971</v>
      </c>
    </row>
    <row r="86" spans="1:4" ht="12.75" customHeight="1" x14ac:dyDescent="0.25">
      <c r="A86" s="42"/>
      <c r="B86" s="42" t="s">
        <v>35</v>
      </c>
      <c r="C86" s="69">
        <v>273523.76697531878</v>
      </c>
      <c r="D86" s="69">
        <v>203744.96748758754</v>
      </c>
    </row>
    <row r="87" spans="1:4" ht="12.75" customHeight="1" x14ac:dyDescent="0.25">
      <c r="A87" s="42"/>
      <c r="B87" s="42" t="s">
        <v>36</v>
      </c>
      <c r="C87" s="69">
        <v>265503.74319873599</v>
      </c>
      <c r="D87" s="69">
        <v>24624.914067664999</v>
      </c>
    </row>
    <row r="88" spans="1:4" ht="12.75" customHeight="1" x14ac:dyDescent="0.25">
      <c r="A88" s="42"/>
      <c r="B88" s="42" t="s">
        <v>37</v>
      </c>
      <c r="C88" s="69">
        <v>93938.096395492554</v>
      </c>
      <c r="D88" s="69">
        <v>77589.778666555256</v>
      </c>
    </row>
    <row r="89" spans="1:4" ht="12.75" customHeight="1" x14ac:dyDescent="0.25">
      <c r="A89" s="42"/>
      <c r="B89" s="42" t="s">
        <v>38</v>
      </c>
      <c r="C89" s="69">
        <v>20995.751019093877</v>
      </c>
      <c r="D89" s="69">
        <v>-284.5244837401915</v>
      </c>
    </row>
    <row r="90" spans="1:4" ht="12.75" customHeight="1" x14ac:dyDescent="0.25">
      <c r="A90" s="42"/>
      <c r="B90" s="42" t="s">
        <v>39</v>
      </c>
      <c r="C90" s="69">
        <v>5443.3323524927964</v>
      </c>
      <c r="D90" s="69">
        <v>6870.2291552045945</v>
      </c>
    </row>
    <row r="91" spans="1:4" ht="12.75" customHeight="1" x14ac:dyDescent="0.25">
      <c r="A91" s="42"/>
      <c r="B91" s="42" t="s">
        <v>40</v>
      </c>
      <c r="C91" s="69">
        <v>-53896.079017886397</v>
      </c>
      <c r="D91" s="69">
        <v>-54304.499598564682</v>
      </c>
    </row>
    <row r="92" spans="1:4" ht="12.75" customHeight="1" x14ac:dyDescent="0.25">
      <c r="A92" s="42"/>
      <c r="B92" s="42" t="s">
        <v>41</v>
      </c>
      <c r="C92" s="69">
        <v>811.97360773601918</v>
      </c>
      <c r="D92" s="69">
        <v>1313.6099500224091</v>
      </c>
    </row>
    <row r="93" spans="1:4" ht="12.75" customHeight="1" x14ac:dyDescent="0.25">
      <c r="A93" s="43"/>
      <c r="B93" s="43" t="s">
        <v>42</v>
      </c>
      <c r="C93" s="69">
        <v>651940.91642799112</v>
      </c>
      <c r="D93" s="69">
        <v>472290.27167224116</v>
      </c>
    </row>
    <row r="94" spans="1:4" ht="12.75" customHeight="1" x14ac:dyDescent="0.25">
      <c r="A94" s="42"/>
      <c r="B94" s="42" t="s">
        <v>43</v>
      </c>
      <c r="C94" s="69">
        <v>492295.77831736475</v>
      </c>
      <c r="D94" s="69">
        <v>325427.40182565147</v>
      </c>
    </row>
    <row r="95" spans="1:4" ht="12.75" customHeight="1" x14ac:dyDescent="0.25">
      <c r="A95" s="42"/>
      <c r="B95" s="42" t="s">
        <v>44</v>
      </c>
      <c r="C95" s="69">
        <v>2082.3195064382217</v>
      </c>
      <c r="D95" s="69">
        <v>14343.240758562764</v>
      </c>
    </row>
    <row r="96" spans="1:4" ht="12.75" customHeight="1" x14ac:dyDescent="0.25">
      <c r="A96" s="42"/>
      <c r="B96" s="42" t="s">
        <v>45</v>
      </c>
      <c r="C96" s="69">
        <v>21233.639995268841</v>
      </c>
      <c r="D96" s="69">
        <v>16430.237983351035</v>
      </c>
    </row>
    <row r="97" spans="1:4" ht="12.75" customHeight="1" x14ac:dyDescent="0.25">
      <c r="A97" s="42"/>
      <c r="B97" s="42" t="s">
        <v>46</v>
      </c>
      <c r="C97" s="69">
        <v>135524.67506384343</v>
      </c>
      <c r="D97" s="69">
        <v>115324.7215157233</v>
      </c>
    </row>
    <row r="98" spans="1:4" ht="12.75" customHeight="1" x14ac:dyDescent="0.25">
      <c r="A98" s="42"/>
      <c r="B98" s="42" t="s">
        <v>47</v>
      </c>
      <c r="C98" s="69">
        <v>804.50354507586542</v>
      </c>
      <c r="D98" s="69">
        <v>764.66958895261689</v>
      </c>
    </row>
    <row r="99" spans="1:4" ht="12.75" customHeight="1" x14ac:dyDescent="0.25">
      <c r="A99" s="43"/>
      <c r="B99" s="43" t="s">
        <v>48</v>
      </c>
      <c r="C99" s="69">
        <v>15.67728356311458</v>
      </c>
      <c r="D99" s="69">
        <v>18.12854669620431</v>
      </c>
    </row>
    <row r="100" spans="1:4" ht="12.75" customHeight="1" x14ac:dyDescent="0.25">
      <c r="B100" s="6"/>
      <c r="C100" s="6"/>
      <c r="D100" s="6"/>
    </row>
    <row r="101" spans="1:4" ht="12.75" customHeight="1" x14ac:dyDescent="0.25">
      <c r="B101" s="74"/>
      <c r="C101" s="74"/>
      <c r="D101" s="74"/>
    </row>
    <row r="102" spans="1:4" ht="12.75" customHeight="1" x14ac:dyDescent="0.25">
      <c r="C102" s="70" t="str">
        <f t="shared" ref="C102:C108" si="0">CONCATENATE($B57," - ",IF(ISERROR(LEFT(TRIM($C57/$C$56*100),5)),FIXED(0,2),FIXED(ROUND(TRIM($C57/$C$56*100),2),2)),"%")</f>
        <v>1.A.1. Energy industries - 38.50%</v>
      </c>
      <c r="D102" s="70" t="str">
        <f t="shared" ref="D102:D108" si="1">CONCATENATE($B57," - ",IF(ISERROR(LEFT(TRIM($D57/$D$56*100),5)),FIXED(0,2),FIXED(ROUND(TRIM($D57/$D$56*100),2),2)),"%")</f>
        <v>1.A.1. Energy industries - 36.21%</v>
      </c>
    </row>
    <row r="103" spans="1:4" ht="12.75" customHeight="1" x14ac:dyDescent="0.25">
      <c r="C103" s="71" t="str">
        <f t="shared" si="0"/>
        <v>1.A.2. Manufacturing Industries and Construction - 15.58%</v>
      </c>
      <c r="D103" s="71" t="str">
        <f t="shared" si="1"/>
        <v>1.A.2. Manufacturing Industries and Construction - 13.97%</v>
      </c>
    </row>
    <row r="104" spans="1:4" ht="12.75" customHeight="1" x14ac:dyDescent="0.25">
      <c r="C104" s="72" t="str">
        <f t="shared" si="0"/>
        <v>1.A.3. Transport - 20.52%</v>
      </c>
      <c r="D104" s="72" t="str">
        <f t="shared" si="1"/>
        <v>1.A.3. Transport - 27.65%</v>
      </c>
    </row>
    <row r="105" spans="1:4" ht="12.75" customHeight="1" x14ac:dyDescent="0.25">
      <c r="C105" s="73" t="str">
        <f t="shared" si="0"/>
        <v>1.A.4. Other sectors - 14.14%</v>
      </c>
      <c r="D105" s="73" t="str">
        <f t="shared" si="1"/>
        <v>1.A.4. Other sectors - 13.95%</v>
      </c>
    </row>
    <row r="106" spans="1:4" ht="12.75" customHeight="1" x14ac:dyDescent="0.25">
      <c r="C106" s="75" t="str">
        <f t="shared" si="0"/>
        <v>1.A.5. Other (not specified elsewhere) - 3.58%</v>
      </c>
      <c r="D106" s="75" t="str">
        <f t="shared" si="1"/>
        <v>1.A.5. Other (not specified elsewhere) - 1.85%</v>
      </c>
    </row>
    <row r="107" spans="1:4" ht="12.75" customHeight="1" x14ac:dyDescent="0.25">
      <c r="C107" s="76" t="str">
        <f t="shared" si="0"/>
        <v>1.B. Fugitive Emissions from Fuels - 7.69%</v>
      </c>
      <c r="D107" s="76" t="str">
        <f t="shared" si="1"/>
        <v>1.B. Fugitive Emissions from Fuels - 6.36%</v>
      </c>
    </row>
    <row r="108" spans="1:4" ht="12.75" customHeight="1" x14ac:dyDescent="0.25">
      <c r="C108" s="77" t="str">
        <f t="shared" si="0"/>
        <v>1.C. CO2 Transport and Storage - 0.00%</v>
      </c>
      <c r="D108" s="77" t="str">
        <f t="shared" si="1"/>
        <v>1.C. CO2 Transport and Storage - 0.00%</v>
      </c>
    </row>
    <row r="109" spans="1:4" ht="12.75" customHeight="1" x14ac:dyDescent="0.25">
      <c r="C109" s="6"/>
      <c r="D109" s="6"/>
    </row>
    <row r="110" spans="1:4" ht="12.75" customHeight="1" x14ac:dyDescent="0.25">
      <c r="C110" s="70" t="str">
        <f t="shared" ref="C110:C117" si="2">CONCATENATE($B65," - ",IF(ISERROR(LEFT(TRIM($C65/$C$64*100),5)),FIXED(0,2),FIXED(ROUND(TRIM($C65/$C$64*100),2),2)),"%")</f>
        <v>2.A. Mineral Products - 23.58%</v>
      </c>
      <c r="D110" s="70" t="str">
        <f t="shared" ref="D110:D117" si="3">CONCATENATE($B65," - ",IF(ISERROR(LEFT(TRIM($D65/$D$64*100),5)),FIXED(0,2),FIXED(ROUND(TRIM($D65/$D$64*100),2),2)),"%")</f>
        <v>2.A. Mineral Products - 24.24%</v>
      </c>
    </row>
    <row r="111" spans="1:4" ht="12.75" customHeight="1" x14ac:dyDescent="0.25">
      <c r="C111" s="71" t="str">
        <f t="shared" si="2"/>
        <v>2.B. Chemical Industry - 31.27%</v>
      </c>
      <c r="D111" s="71" t="str">
        <f t="shared" si="3"/>
        <v>2.B. Chemical Industry - 19.07%</v>
      </c>
    </row>
    <row r="112" spans="1:4" ht="12.75" customHeight="1" x14ac:dyDescent="0.25">
      <c r="C112" s="72" t="str">
        <f t="shared" si="2"/>
        <v>2.C. Metal Production - 39.49%</v>
      </c>
      <c r="D112" s="72" t="str">
        <f t="shared" si="3"/>
        <v>2.C. Metal Production - 25.05%</v>
      </c>
    </row>
    <row r="113" spans="3:4" ht="12.75" customHeight="1" x14ac:dyDescent="0.25">
      <c r="C113" s="73" t="str">
        <f t="shared" si="2"/>
        <v>2.D. Non-energy Products from Fuels and Solvent Use - 1.49%</v>
      </c>
      <c r="D113" s="73" t="str">
        <f t="shared" si="3"/>
        <v>2.D. Non-energy Products from Fuels and Solvent Use - 1.88%</v>
      </c>
    </row>
    <row r="114" spans="3:4" ht="12.75" customHeight="1" x14ac:dyDescent="0.25">
      <c r="C114" s="75" t="str">
        <f t="shared" si="2"/>
        <v>2.E. Electronics industry - 0.39%</v>
      </c>
      <c r="D114" s="75" t="str">
        <f t="shared" si="3"/>
        <v>2.E. Electronics industry - 0.60%</v>
      </c>
    </row>
    <row r="115" spans="3:4" ht="12.75" customHeight="1" x14ac:dyDescent="0.25">
      <c r="C115" s="76" t="str">
        <f t="shared" si="2"/>
        <v>2.F. Product Uses as Substitutes for ODS - 0.31%</v>
      </c>
      <c r="D115" s="76" t="str">
        <f t="shared" si="3"/>
        <v>2.F. Product Uses as Substitutes for ODS - 27.33%</v>
      </c>
    </row>
    <row r="116" spans="3:4" ht="12.75" customHeight="1" x14ac:dyDescent="0.25">
      <c r="C116" s="77" t="str">
        <f t="shared" si="2"/>
        <v>2.G. Other Product Manufacture and Use - 3.42%</v>
      </c>
      <c r="D116" s="77" t="str">
        <f t="shared" si="3"/>
        <v>2.G. Other Product Manufacture and Use - 1.77%</v>
      </c>
    </row>
    <row r="117" spans="3:4" ht="12.75" customHeight="1" x14ac:dyDescent="0.25">
      <c r="C117" s="78" t="str">
        <f t="shared" si="2"/>
        <v>2.H. Other - 0.05%</v>
      </c>
      <c r="D117" s="78" t="str">
        <f t="shared" si="3"/>
        <v>2.H. Other - 0.06%</v>
      </c>
    </row>
    <row r="118" spans="3:4" ht="12.75" customHeight="1" x14ac:dyDescent="0.25">
      <c r="C118" s="6"/>
      <c r="D118" s="6"/>
    </row>
    <row r="119" spans="3:4" ht="12.75" customHeight="1" x14ac:dyDescent="0.25">
      <c r="C119" s="70" t="str">
        <f t="shared" ref="C119:C128" si="4">CONCATENATE($B74," - ",IF(ISERROR(LEFT(TRIM($C74/$C$73*100),5)),FIXED(0,2),FIXED(ROUND(TRIM($C74/$C$73*100),2),2)),"%")</f>
        <v>3.A. Enteric Fermentation - 44.54%</v>
      </c>
      <c r="D119" s="70" t="str">
        <f t="shared" ref="D119:D128" si="5">CONCATENATE($B74," - ",IF(ISERROR(LEFT(TRIM($D74/$D$73*100),5)),FIXED(0,2),FIXED(ROUND(TRIM($D74/$D$73*100),2),2)),"%")</f>
        <v>3.A. Enteric Fermentation - 39.45%</v>
      </c>
    </row>
    <row r="120" spans="3:4" ht="12.75" customHeight="1" x14ac:dyDescent="0.25">
      <c r="C120" s="71" t="str">
        <f t="shared" si="4"/>
        <v>3.B. Manure management - 12.01%</v>
      </c>
      <c r="D120" s="71" t="str">
        <f t="shared" si="5"/>
        <v>3.B. Manure management - 13.89%</v>
      </c>
    </row>
    <row r="121" spans="3:4" ht="12.75" customHeight="1" x14ac:dyDescent="0.25">
      <c r="C121" s="72" t="str">
        <f t="shared" si="4"/>
        <v>3.C. Rice cultivation - 2.04%</v>
      </c>
      <c r="D121" s="72" t="str">
        <f t="shared" si="5"/>
        <v>3.C. Rice cultivation - 2.29%</v>
      </c>
    </row>
    <row r="122" spans="3:4" ht="12.75" customHeight="1" x14ac:dyDescent="0.25">
      <c r="C122" s="73" t="str">
        <f t="shared" si="4"/>
        <v>3.D. Agricultural Soils - 38.73%</v>
      </c>
      <c r="D122" s="73" t="str">
        <f t="shared" si="5"/>
        <v>3.D. Agricultural Soils - 42.14%</v>
      </c>
    </row>
    <row r="123" spans="3:4" ht="12.75" customHeight="1" x14ac:dyDescent="0.25">
      <c r="C123" s="75" t="str">
        <f t="shared" si="4"/>
        <v>3.E. Prescribed Burning of Savannas - 0.00%</v>
      </c>
      <c r="D123" s="75" t="str">
        <f t="shared" si="5"/>
        <v>3.E. Prescribed Burning of Savannas - 0.00%</v>
      </c>
    </row>
    <row r="124" spans="3:4" ht="12.75" customHeight="1" x14ac:dyDescent="0.25">
      <c r="C124" s="76" t="str">
        <f t="shared" si="4"/>
        <v>3.F. Field Burning of Agricultural Residues - 0.24%</v>
      </c>
      <c r="D124" s="76" t="str">
        <f t="shared" si="5"/>
        <v>3.F. Field Burning of Agricultural Residues - 0.12%</v>
      </c>
    </row>
    <row r="125" spans="3:4" ht="12.75" customHeight="1" x14ac:dyDescent="0.25">
      <c r="C125" s="77" t="str">
        <f t="shared" si="4"/>
        <v>3.G. Liming - 1.85%</v>
      </c>
      <c r="D125" s="77" t="str">
        <f t="shared" si="5"/>
        <v>3.G. Liming - 0.86%</v>
      </c>
    </row>
    <row r="126" spans="3:4" ht="12.75" customHeight="1" x14ac:dyDescent="0.25">
      <c r="C126" s="78" t="str">
        <f t="shared" si="4"/>
        <v>3.H. Urea Application - 0.51%</v>
      </c>
      <c r="D126" s="78" t="str">
        <f t="shared" si="5"/>
        <v>3.H. Urea Application - 1.03%</v>
      </c>
    </row>
    <row r="127" spans="3:4" ht="12.75" customHeight="1" x14ac:dyDescent="0.25">
      <c r="C127" s="79" t="str">
        <f t="shared" si="4"/>
        <v>3.I. Other Carbon-containing Fertilizers - 0.07%</v>
      </c>
      <c r="D127" s="79" t="str">
        <f t="shared" si="5"/>
        <v>3.I. Other Carbon-containing Fertilizers - 0.07%</v>
      </c>
    </row>
    <row r="128" spans="3:4" ht="12.75" customHeight="1" x14ac:dyDescent="0.25">
      <c r="C128" s="80" t="str">
        <f t="shared" si="4"/>
        <v>3.J. Other - 0.03%</v>
      </c>
      <c r="D128" s="80" t="str">
        <f t="shared" si="5"/>
        <v>3.J. Other - 0.15%</v>
      </c>
    </row>
    <row r="129" spans="3:4" ht="12.75" customHeight="1" x14ac:dyDescent="0.25">
      <c r="C129" s="6"/>
      <c r="D129" s="6"/>
    </row>
    <row r="130" spans="3:4" ht="12.75" customHeight="1" x14ac:dyDescent="0.25">
      <c r="C130" s="70" t="str">
        <f t="shared" ref="C130:D137" si="6">$B85</f>
        <v>4.A. Forest Land</v>
      </c>
      <c r="D130" s="70" t="str">
        <f t="shared" si="6"/>
        <v>4.A. Forest Land</v>
      </c>
    </row>
    <row r="131" spans="3:4" ht="12.75" customHeight="1" x14ac:dyDescent="0.25">
      <c r="C131" s="71" t="str">
        <f t="shared" si="6"/>
        <v>4.B. Cropland</v>
      </c>
      <c r="D131" s="71" t="str">
        <f t="shared" si="6"/>
        <v>4.B. Cropland</v>
      </c>
    </row>
    <row r="132" spans="3:4" ht="12.75" customHeight="1" x14ac:dyDescent="0.25">
      <c r="C132" s="72" t="str">
        <f t="shared" si="6"/>
        <v>4.C. Grassland</v>
      </c>
      <c r="D132" s="72" t="str">
        <f t="shared" si="6"/>
        <v>4.C. Grassland</v>
      </c>
    </row>
    <row r="133" spans="3:4" ht="12.75" customHeight="1" x14ac:dyDescent="0.25">
      <c r="C133" s="73" t="str">
        <f t="shared" si="6"/>
        <v>4.D. Wetlands</v>
      </c>
      <c r="D133" s="73" t="str">
        <f t="shared" si="6"/>
        <v>4.D. Wetlands</v>
      </c>
    </row>
    <row r="134" spans="3:4" ht="12.75" customHeight="1" x14ac:dyDescent="0.25">
      <c r="C134" s="75" t="str">
        <f t="shared" si="6"/>
        <v>4.E. Settlements</v>
      </c>
      <c r="D134" s="75" t="str">
        <f t="shared" si="6"/>
        <v>4.E. Settlements</v>
      </c>
    </row>
    <row r="135" spans="3:4" ht="12.75" customHeight="1" x14ac:dyDescent="0.25">
      <c r="C135" s="76" t="str">
        <f t="shared" si="6"/>
        <v>4.F. Other Land</v>
      </c>
      <c r="D135" s="76" t="str">
        <f t="shared" si="6"/>
        <v>4.F. Other Land</v>
      </c>
    </row>
    <row r="136" spans="3:4" ht="12.75" customHeight="1" x14ac:dyDescent="0.25">
      <c r="C136" s="77" t="str">
        <f t="shared" si="6"/>
        <v>4.G. Harvested Wood Products</v>
      </c>
      <c r="D136" s="77" t="str">
        <f t="shared" si="6"/>
        <v>4.G. Harvested Wood Products</v>
      </c>
    </row>
    <row r="137" spans="3:4" ht="12.75" customHeight="1" x14ac:dyDescent="0.25">
      <c r="C137" s="78" t="str">
        <f t="shared" si="6"/>
        <v>4.H. Other</v>
      </c>
      <c r="D137" s="78" t="str">
        <f t="shared" si="6"/>
        <v>4.H. Other</v>
      </c>
    </row>
    <row r="138" spans="3:4" ht="12.75" customHeight="1" x14ac:dyDescent="0.25">
      <c r="C138" s="6"/>
      <c r="D138" s="6"/>
    </row>
    <row r="139" spans="3:4" ht="12.75" customHeight="1" x14ac:dyDescent="0.25">
      <c r="C139" s="70" t="str">
        <f>CONCATENATE($B94," - ",IF(ISERROR(LEFT(TRIM($C94/$C$93*100),5)),FIXED(0,2),FIXED(ROUND(TRIM($C94/$C$93*100),2),2)),"%")</f>
        <v>5.A. Solid Waste Disposal - 75.51%</v>
      </c>
      <c r="D139" s="70" t="str">
        <f>CONCATENATE($B94," - ",IF(ISERROR(LEFT(TRIM($D94/$D$93*100),5)),FIXED(0,2),FIXED(ROUND(TRIM($D94/$D$93*100),2),2)),"%")</f>
        <v>5.A. Solid Waste Disposal - 68.90%</v>
      </c>
    </row>
    <row r="140" spans="3:4" ht="12.75" customHeight="1" x14ac:dyDescent="0.25">
      <c r="C140" s="71" t="str">
        <f>CONCATENATE($B95," - ",IF(ISERROR(LEFT(TRIM($C95/$C$93*100),5)),FIXED(0,2),FIXED(ROUND(TRIM($C95/$C$93*100),2),2)),"%")</f>
        <v>5.B. Biological Treatment of Solid Waste - 0.32%</v>
      </c>
      <c r="D140" s="71" t="str">
        <f>CONCATENATE($B95," - ",IF(ISERROR(LEFT(TRIM($D95/$D$93*100),5)),FIXED(0,2),FIXED(ROUND(TRIM($D95/$D$93*100),2),2)),"%")</f>
        <v>5.B. Biological Treatment of Solid Waste - 3.04%</v>
      </c>
    </row>
    <row r="141" spans="3:4" ht="12.75" customHeight="1" x14ac:dyDescent="0.25">
      <c r="C141" s="72" t="str">
        <f>CONCATENATE($B96," - ",IF(ISERROR(LEFT(TRIM($C96/$C$93*100),5)),FIXED(0,2),FIXED(ROUND(TRIM($C96/$C$93*100),2),2)),"%")</f>
        <v>5.C. Incineration and Open Burning of Waste - 3.26%</v>
      </c>
      <c r="D141" s="72" t="str">
        <f>CONCATENATE($B96," - ",IF(ISERROR(LEFT(TRIM($D96/$D$93*100),5)),FIXED(0,2),FIXED(ROUND(TRIM($D96/$D$93*100),2),2)),"%")</f>
        <v>5.C. Incineration and Open Burning of Waste - 3.48%</v>
      </c>
    </row>
    <row r="142" spans="3:4" ht="12.75" customHeight="1" x14ac:dyDescent="0.25">
      <c r="C142" s="73" t="str">
        <f>CONCATENATE($B97," - ",IF(ISERROR(LEFT(TRIM($C97/$C$93*100),5)),FIXED(0,2),FIXED(ROUND(TRIM($C97/$C$93*100),2),2)),"%")</f>
        <v>5.D. Wastewater Treatment and Discharge - 20.79%</v>
      </c>
      <c r="D142" s="73" t="str">
        <f>CONCATENATE($B97," - ",IF(ISERROR(LEFT(TRIM($D97/$D$93*100),5)),FIXED(0,2),FIXED(ROUND(TRIM($D97/$D$93*100),2),2)),"%")</f>
        <v>5.D. Wastewater Treatment and Discharge - 24.42%</v>
      </c>
    </row>
    <row r="143" spans="3:4" ht="12.75" customHeight="1" x14ac:dyDescent="0.25">
      <c r="C143" s="75" t="str">
        <f>CONCATENATE($B98," - ",IF(ISERROR(LEFT(TRIM($C98/$C$93*100),5)),FIXED(0,2),FIXED(ROUND(TRIM($C98/$C$93*100),2),2)),"%")</f>
        <v>5.E. Other - 0.12%</v>
      </c>
      <c r="D143" s="75" t="str">
        <f>CONCATENATE($B98," - ",IF(ISERROR(LEFT(TRIM($D98/$D$93*100),5)),FIXED(0,2),FIXED(ROUND(TRIM($D98/$D$93*100),2),2)),"%")</f>
        <v>5.E. Other - 0.16%</v>
      </c>
    </row>
  </sheetData>
  <sheetProtection password="CC1A" sheet="1" objects="1" scenarios="1"/>
  <dataConsolidate/>
  <pageMargins left="0.7" right="0.7" top="0.75" bottom="0.75" header="0.51180555555555496" footer="0.51180555555555496"/>
  <pageSetup paperSize="9" firstPageNumber="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F976DFFC-CD80-4941-AC58-BB8B27639232}">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Data_by_sector</vt:lpstr>
      <vt:lpstr>Data_by_gas</vt:lpstr>
      <vt:lpstr>Summary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Lisa george</cp:lastModifiedBy>
  <cp:revision>1</cp:revision>
  <cp:lastPrinted>2017-11-29T16:15:32Z</cp:lastPrinted>
  <dcterms:created xsi:type="dcterms:W3CDTF">1996-10-14T23:33:28Z</dcterms:created>
  <dcterms:modified xsi:type="dcterms:W3CDTF">2024-02-18T17:12:58Z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